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mc:AlternateContent xmlns:mc="http://schemas.openxmlformats.org/markup-compatibility/2006">
    <mc:Choice Requires="x15">
      <x15ac:absPath xmlns:x15ac="http://schemas.microsoft.com/office/spreadsheetml/2010/11/ac" url="D:\Perso\CCG\VTES WORK git svn\ArchonSeatings\ArchonComparer\archons\"/>
    </mc:Choice>
  </mc:AlternateContent>
  <xr:revisionPtr revIDLastSave="0" documentId="13_ncr:1_{24953359-0EA9-4732-BEB8-C2D367B0B5A4}" xr6:coauthVersionLast="43" xr6:coauthVersionMax="43" xr10:uidLastSave="{00000000-0000-0000-0000-000000000000}"/>
  <workbookProtection lockStructure="1"/>
  <bookViews>
    <workbookView xWindow="3315" yWindow="2235" windowWidth="25035" windowHeight="11385" tabRatio="756" xr2:uid="{00000000-000D-0000-FFFF-FFFF00000000}"/>
  </bookViews>
  <sheets>
    <sheet name="Instructions" sheetId="1" r:id="rId1"/>
    <sheet name="Tournament Info" sheetId="2" r:id="rId2"/>
    <sheet name="Methuselahs" sheetId="3" r:id="rId3"/>
    <sheet name="Standings" sheetId="4" r:id="rId4"/>
    <sheet name="Round 1" sheetId="5" r:id="rId5"/>
    <sheet name="Round 2" sheetId="6" r:id="rId6"/>
    <sheet name="Round 3" sheetId="7" r:id="rId7"/>
    <sheet name="Final Round" sheetId="8" r:id="rId8"/>
    <sheet name="Override" sheetId="9" r:id="rId9"/>
    <sheet name="VEKN Report" sheetId="10" r:id="rId10"/>
    <sheet name="Notes" sheetId="11" r:id="rId11"/>
    <sheet name="Optimal Seating 3R+F" sheetId="12" r:id="rId12"/>
    <sheet name="Optimal Seating 2R+F" sheetId="15" r:id="rId13"/>
    <sheet name="TPMatrix" sheetId="14" r:id="rId14"/>
  </sheets>
  <definedNames>
    <definedName name="MPlayerNo">Methuselahs!$A$7:$A$206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6" i="15" l="1"/>
  <c r="A6" i="15"/>
  <c r="A5" i="15"/>
  <c r="C6" i="12"/>
  <c r="B6" i="12"/>
  <c r="A6" i="12"/>
  <c r="A5" i="12"/>
  <c r="A1" i="11"/>
  <c r="G206" i="10"/>
  <c r="F206" i="10"/>
  <c r="E206" i="10"/>
  <c r="D206" i="10"/>
  <c r="C206" i="10"/>
  <c r="B206" i="10"/>
  <c r="A206" i="10"/>
  <c r="G205" i="10"/>
  <c r="F205" i="10"/>
  <c r="E205" i="10"/>
  <c r="D205" i="10"/>
  <c r="C205" i="10"/>
  <c r="B205" i="10"/>
  <c r="A205" i="10"/>
  <c r="G204" i="10"/>
  <c r="F204" i="10"/>
  <c r="E204" i="10"/>
  <c r="D204" i="10"/>
  <c r="C204" i="10"/>
  <c r="B204" i="10"/>
  <c r="A204" i="10"/>
  <c r="G203" i="10"/>
  <c r="F203" i="10"/>
  <c r="E203" i="10"/>
  <c r="D203" i="10"/>
  <c r="C203" i="10"/>
  <c r="B203" i="10"/>
  <c r="A203" i="10"/>
  <c r="G202" i="10"/>
  <c r="F202" i="10"/>
  <c r="E202" i="10"/>
  <c r="D202" i="10"/>
  <c r="C202" i="10"/>
  <c r="B202" i="10"/>
  <c r="A202" i="10"/>
  <c r="G201" i="10"/>
  <c r="F201" i="10"/>
  <c r="E201" i="10"/>
  <c r="D201" i="10"/>
  <c r="C201" i="10"/>
  <c r="B201" i="10"/>
  <c r="A201" i="10"/>
  <c r="G200" i="10"/>
  <c r="F200" i="10"/>
  <c r="E200" i="10"/>
  <c r="D200" i="10"/>
  <c r="C200" i="10"/>
  <c r="B200" i="10"/>
  <c r="A200" i="10"/>
  <c r="G199" i="10"/>
  <c r="F199" i="10"/>
  <c r="E199" i="10"/>
  <c r="D199" i="10"/>
  <c r="C199" i="10"/>
  <c r="B199" i="10"/>
  <c r="A199" i="10"/>
  <c r="G198" i="10"/>
  <c r="F198" i="10"/>
  <c r="E198" i="10"/>
  <c r="D198" i="10"/>
  <c r="C198" i="10"/>
  <c r="B198" i="10"/>
  <c r="A198" i="10"/>
  <c r="G197" i="10"/>
  <c r="F197" i="10"/>
  <c r="E197" i="10"/>
  <c r="D197" i="10"/>
  <c r="C197" i="10"/>
  <c r="B197" i="10"/>
  <c r="A197" i="10"/>
  <c r="G196" i="10"/>
  <c r="F196" i="10"/>
  <c r="E196" i="10"/>
  <c r="D196" i="10"/>
  <c r="C196" i="10"/>
  <c r="B196" i="10"/>
  <c r="A196" i="10"/>
  <c r="G195" i="10"/>
  <c r="F195" i="10"/>
  <c r="E195" i="10"/>
  <c r="D195" i="10"/>
  <c r="C195" i="10"/>
  <c r="B195" i="10"/>
  <c r="A195" i="10"/>
  <c r="G194" i="10"/>
  <c r="F194" i="10"/>
  <c r="E194" i="10"/>
  <c r="D194" i="10"/>
  <c r="C194" i="10"/>
  <c r="B194" i="10"/>
  <c r="A194" i="10"/>
  <c r="G193" i="10"/>
  <c r="F193" i="10"/>
  <c r="E193" i="10"/>
  <c r="D193" i="10"/>
  <c r="C193" i="10"/>
  <c r="B193" i="10"/>
  <c r="A193" i="10"/>
  <c r="G192" i="10"/>
  <c r="F192" i="10"/>
  <c r="E192" i="10"/>
  <c r="D192" i="10"/>
  <c r="C192" i="10"/>
  <c r="B192" i="10"/>
  <c r="A192" i="10"/>
  <c r="G191" i="10"/>
  <c r="F191" i="10"/>
  <c r="E191" i="10"/>
  <c r="D191" i="10"/>
  <c r="C191" i="10"/>
  <c r="B191" i="10"/>
  <c r="A191" i="10"/>
  <c r="G190" i="10"/>
  <c r="F190" i="10"/>
  <c r="E190" i="10"/>
  <c r="D190" i="10"/>
  <c r="C190" i="10"/>
  <c r="B190" i="10"/>
  <c r="A190" i="10"/>
  <c r="G189" i="10"/>
  <c r="F189" i="10"/>
  <c r="E189" i="10"/>
  <c r="D189" i="10"/>
  <c r="C189" i="10"/>
  <c r="B189" i="10"/>
  <c r="A189" i="10"/>
  <c r="G188" i="10"/>
  <c r="F188" i="10"/>
  <c r="E188" i="10"/>
  <c r="D188" i="10"/>
  <c r="C188" i="10"/>
  <c r="B188" i="10"/>
  <c r="A188" i="10"/>
  <c r="G187" i="10"/>
  <c r="F187" i="10"/>
  <c r="E187" i="10"/>
  <c r="D187" i="10"/>
  <c r="C187" i="10"/>
  <c r="B187" i="10"/>
  <c r="A187" i="10"/>
  <c r="G186" i="10"/>
  <c r="F186" i="10"/>
  <c r="E186" i="10"/>
  <c r="D186" i="10"/>
  <c r="C186" i="10"/>
  <c r="B186" i="10"/>
  <c r="A186" i="10"/>
  <c r="G185" i="10"/>
  <c r="F185" i="10"/>
  <c r="E185" i="10"/>
  <c r="D185" i="10"/>
  <c r="C185" i="10"/>
  <c r="B185" i="10"/>
  <c r="A185" i="10"/>
  <c r="G184" i="10"/>
  <c r="F184" i="10"/>
  <c r="E184" i="10"/>
  <c r="D184" i="10"/>
  <c r="C184" i="10"/>
  <c r="B184" i="10"/>
  <c r="A184" i="10"/>
  <c r="G183" i="10"/>
  <c r="F183" i="10"/>
  <c r="E183" i="10"/>
  <c r="D183" i="10"/>
  <c r="C183" i="10"/>
  <c r="B183" i="10"/>
  <c r="A183" i="10"/>
  <c r="G182" i="10"/>
  <c r="F182" i="10"/>
  <c r="E182" i="10"/>
  <c r="D182" i="10"/>
  <c r="C182" i="10"/>
  <c r="B182" i="10"/>
  <c r="A182" i="10"/>
  <c r="G181" i="10"/>
  <c r="F181" i="10"/>
  <c r="E181" i="10"/>
  <c r="D181" i="10"/>
  <c r="C181" i="10"/>
  <c r="B181" i="10"/>
  <c r="A181" i="10"/>
  <c r="G180" i="10"/>
  <c r="F180" i="10"/>
  <c r="E180" i="10"/>
  <c r="D180" i="10"/>
  <c r="C180" i="10"/>
  <c r="B180" i="10"/>
  <c r="A180" i="10"/>
  <c r="G179" i="10"/>
  <c r="F179" i="10"/>
  <c r="E179" i="10"/>
  <c r="D179" i="10"/>
  <c r="C179" i="10"/>
  <c r="B179" i="10"/>
  <c r="A179" i="10"/>
  <c r="G178" i="10"/>
  <c r="F178" i="10"/>
  <c r="E178" i="10"/>
  <c r="D178" i="10"/>
  <c r="C178" i="10"/>
  <c r="B178" i="10"/>
  <c r="A178" i="10"/>
  <c r="G177" i="10"/>
  <c r="F177" i="10"/>
  <c r="E177" i="10"/>
  <c r="D177" i="10"/>
  <c r="C177" i="10"/>
  <c r="B177" i="10"/>
  <c r="A177" i="10"/>
  <c r="G176" i="10"/>
  <c r="F176" i="10"/>
  <c r="E176" i="10"/>
  <c r="D176" i="10"/>
  <c r="C176" i="10"/>
  <c r="B176" i="10"/>
  <c r="A176" i="10"/>
  <c r="G175" i="10"/>
  <c r="F175" i="10"/>
  <c r="E175" i="10"/>
  <c r="D175" i="10"/>
  <c r="C175" i="10"/>
  <c r="B175" i="10"/>
  <c r="A175" i="10"/>
  <c r="G174" i="10"/>
  <c r="F174" i="10"/>
  <c r="E174" i="10"/>
  <c r="D174" i="10"/>
  <c r="C174" i="10"/>
  <c r="B174" i="10"/>
  <c r="A174" i="10"/>
  <c r="G173" i="10"/>
  <c r="F173" i="10"/>
  <c r="E173" i="10"/>
  <c r="D173" i="10"/>
  <c r="C173" i="10"/>
  <c r="B173" i="10"/>
  <c r="A173" i="10"/>
  <c r="G172" i="10"/>
  <c r="F172" i="10"/>
  <c r="E172" i="10"/>
  <c r="D172" i="10"/>
  <c r="C172" i="10"/>
  <c r="B172" i="10"/>
  <c r="A172" i="10"/>
  <c r="G171" i="10"/>
  <c r="F171" i="10"/>
  <c r="E171" i="10"/>
  <c r="D171" i="10"/>
  <c r="C171" i="10"/>
  <c r="B171" i="10"/>
  <c r="A171" i="10"/>
  <c r="G170" i="10"/>
  <c r="F170" i="10"/>
  <c r="E170" i="10"/>
  <c r="D170" i="10"/>
  <c r="C170" i="10"/>
  <c r="B170" i="10"/>
  <c r="A170" i="10"/>
  <c r="G169" i="10"/>
  <c r="F169" i="10"/>
  <c r="E169" i="10"/>
  <c r="D169" i="10"/>
  <c r="C169" i="10"/>
  <c r="B169" i="10"/>
  <c r="A169" i="10"/>
  <c r="G168" i="10"/>
  <c r="F168" i="10"/>
  <c r="E168" i="10"/>
  <c r="D168" i="10"/>
  <c r="C168" i="10"/>
  <c r="B168" i="10"/>
  <c r="A168" i="10"/>
  <c r="G167" i="10"/>
  <c r="F167" i="10"/>
  <c r="E167" i="10"/>
  <c r="D167" i="10"/>
  <c r="C167" i="10"/>
  <c r="B167" i="10"/>
  <c r="A167" i="10"/>
  <c r="G166" i="10"/>
  <c r="F166" i="10"/>
  <c r="E166" i="10"/>
  <c r="D166" i="10"/>
  <c r="C166" i="10"/>
  <c r="B166" i="10"/>
  <c r="A166" i="10"/>
  <c r="G165" i="10"/>
  <c r="F165" i="10"/>
  <c r="E165" i="10"/>
  <c r="D165" i="10"/>
  <c r="C165" i="10"/>
  <c r="B165" i="10"/>
  <c r="A165" i="10"/>
  <c r="G164" i="10"/>
  <c r="F164" i="10"/>
  <c r="E164" i="10"/>
  <c r="D164" i="10"/>
  <c r="C164" i="10"/>
  <c r="B164" i="10"/>
  <c r="A164" i="10"/>
  <c r="G163" i="10"/>
  <c r="F163" i="10"/>
  <c r="E163" i="10"/>
  <c r="D163" i="10"/>
  <c r="C163" i="10"/>
  <c r="B163" i="10"/>
  <c r="A163" i="10"/>
  <c r="G162" i="10"/>
  <c r="F162" i="10"/>
  <c r="E162" i="10"/>
  <c r="D162" i="10"/>
  <c r="C162" i="10"/>
  <c r="B162" i="10"/>
  <c r="A162" i="10"/>
  <c r="G161" i="10"/>
  <c r="F161" i="10"/>
  <c r="E161" i="10"/>
  <c r="D161" i="10"/>
  <c r="C161" i="10"/>
  <c r="B161" i="10"/>
  <c r="A161" i="10"/>
  <c r="G160" i="10"/>
  <c r="F160" i="10"/>
  <c r="E160" i="10"/>
  <c r="D160" i="10"/>
  <c r="C160" i="10"/>
  <c r="B160" i="10"/>
  <c r="A160" i="10"/>
  <c r="G159" i="10"/>
  <c r="F159" i="10"/>
  <c r="E159" i="10"/>
  <c r="D159" i="10"/>
  <c r="C159" i="10"/>
  <c r="B159" i="10"/>
  <c r="A159" i="10"/>
  <c r="G158" i="10"/>
  <c r="F158" i="10"/>
  <c r="E158" i="10"/>
  <c r="D158" i="10"/>
  <c r="C158" i="10"/>
  <c r="B158" i="10"/>
  <c r="A158" i="10"/>
  <c r="G157" i="10"/>
  <c r="F157" i="10"/>
  <c r="E157" i="10"/>
  <c r="D157" i="10"/>
  <c r="C157" i="10"/>
  <c r="B157" i="10"/>
  <c r="A157" i="10"/>
  <c r="G156" i="10"/>
  <c r="F156" i="10"/>
  <c r="E156" i="10"/>
  <c r="D156" i="10"/>
  <c r="C156" i="10"/>
  <c r="B156" i="10"/>
  <c r="A156" i="10"/>
  <c r="G155" i="10"/>
  <c r="F155" i="10"/>
  <c r="E155" i="10"/>
  <c r="D155" i="10"/>
  <c r="C155" i="10"/>
  <c r="B155" i="10"/>
  <c r="A155" i="10"/>
  <c r="G154" i="10"/>
  <c r="F154" i="10"/>
  <c r="E154" i="10"/>
  <c r="D154" i="10"/>
  <c r="C154" i="10"/>
  <c r="B154" i="10"/>
  <c r="A154" i="10"/>
  <c r="G153" i="10"/>
  <c r="F153" i="10"/>
  <c r="E153" i="10"/>
  <c r="D153" i="10"/>
  <c r="C153" i="10"/>
  <c r="B153" i="10"/>
  <c r="A153" i="10"/>
  <c r="G152" i="10"/>
  <c r="F152" i="10"/>
  <c r="E152" i="10"/>
  <c r="D152" i="10"/>
  <c r="C152" i="10"/>
  <c r="B152" i="10"/>
  <c r="A152" i="10"/>
  <c r="G151" i="10"/>
  <c r="F151" i="10"/>
  <c r="E151" i="10"/>
  <c r="D151" i="10"/>
  <c r="C151" i="10"/>
  <c r="B151" i="10"/>
  <c r="A151" i="10"/>
  <c r="G150" i="10"/>
  <c r="F150" i="10"/>
  <c r="E150" i="10"/>
  <c r="D150" i="10"/>
  <c r="C150" i="10"/>
  <c r="B150" i="10"/>
  <c r="A150" i="10"/>
  <c r="G149" i="10"/>
  <c r="F149" i="10"/>
  <c r="E149" i="10"/>
  <c r="D149" i="10"/>
  <c r="C149" i="10"/>
  <c r="B149" i="10"/>
  <c r="A149" i="10"/>
  <c r="G148" i="10"/>
  <c r="F148" i="10"/>
  <c r="E148" i="10"/>
  <c r="D148" i="10"/>
  <c r="C148" i="10"/>
  <c r="B148" i="10"/>
  <c r="A148" i="10"/>
  <c r="G147" i="10"/>
  <c r="F147" i="10"/>
  <c r="E147" i="10"/>
  <c r="D147" i="10"/>
  <c r="C147" i="10"/>
  <c r="B147" i="10"/>
  <c r="A147" i="10"/>
  <c r="G146" i="10"/>
  <c r="F146" i="10"/>
  <c r="E146" i="10"/>
  <c r="D146" i="10"/>
  <c r="C146" i="10"/>
  <c r="B146" i="10"/>
  <c r="A146" i="10"/>
  <c r="G145" i="10"/>
  <c r="F145" i="10"/>
  <c r="E145" i="10"/>
  <c r="D145" i="10"/>
  <c r="C145" i="10"/>
  <c r="B145" i="10"/>
  <c r="A145" i="10"/>
  <c r="G144" i="10"/>
  <c r="F144" i="10"/>
  <c r="E144" i="10"/>
  <c r="D144" i="10"/>
  <c r="C144" i="10"/>
  <c r="B144" i="10"/>
  <c r="A144" i="10"/>
  <c r="G143" i="10"/>
  <c r="F143" i="10"/>
  <c r="E143" i="10"/>
  <c r="D143" i="10"/>
  <c r="C143" i="10"/>
  <c r="B143" i="10"/>
  <c r="A143" i="10"/>
  <c r="G142" i="10"/>
  <c r="F142" i="10"/>
  <c r="E142" i="10"/>
  <c r="D142" i="10"/>
  <c r="C142" i="10"/>
  <c r="B142" i="10"/>
  <c r="A142" i="10"/>
  <c r="G141" i="10"/>
  <c r="F141" i="10"/>
  <c r="E141" i="10"/>
  <c r="D141" i="10"/>
  <c r="C141" i="10"/>
  <c r="B141" i="10"/>
  <c r="A141" i="10"/>
  <c r="G140" i="10"/>
  <c r="F140" i="10"/>
  <c r="E140" i="10"/>
  <c r="D140" i="10"/>
  <c r="C140" i="10"/>
  <c r="B140" i="10"/>
  <c r="A140" i="10"/>
  <c r="G139" i="10"/>
  <c r="F139" i="10"/>
  <c r="E139" i="10"/>
  <c r="D139" i="10"/>
  <c r="C139" i="10"/>
  <c r="B139" i="10"/>
  <c r="A139" i="10"/>
  <c r="G138" i="10"/>
  <c r="F138" i="10"/>
  <c r="E138" i="10"/>
  <c r="D138" i="10"/>
  <c r="C138" i="10"/>
  <c r="B138" i="10"/>
  <c r="A138" i="10"/>
  <c r="G137" i="10"/>
  <c r="F137" i="10"/>
  <c r="E137" i="10"/>
  <c r="D137" i="10"/>
  <c r="C137" i="10"/>
  <c r="B137" i="10"/>
  <c r="A137" i="10"/>
  <c r="G136" i="10"/>
  <c r="F136" i="10"/>
  <c r="E136" i="10"/>
  <c r="D136" i="10"/>
  <c r="C136" i="10"/>
  <c r="B136" i="10"/>
  <c r="A136" i="10"/>
  <c r="G135" i="10"/>
  <c r="F135" i="10"/>
  <c r="E135" i="10"/>
  <c r="D135" i="10"/>
  <c r="C135" i="10"/>
  <c r="B135" i="10"/>
  <c r="A135" i="10"/>
  <c r="G134" i="10"/>
  <c r="F134" i="10"/>
  <c r="E134" i="10"/>
  <c r="D134" i="10"/>
  <c r="C134" i="10"/>
  <c r="B134" i="10"/>
  <c r="A134" i="10"/>
  <c r="G133" i="10"/>
  <c r="F133" i="10"/>
  <c r="E133" i="10"/>
  <c r="D133" i="10"/>
  <c r="C133" i="10"/>
  <c r="B133" i="10"/>
  <c r="A133" i="10"/>
  <c r="G132" i="10"/>
  <c r="F132" i="10"/>
  <c r="E132" i="10"/>
  <c r="D132" i="10"/>
  <c r="C132" i="10"/>
  <c r="B132" i="10"/>
  <c r="A132" i="10"/>
  <c r="G131" i="10"/>
  <c r="F131" i="10"/>
  <c r="E131" i="10"/>
  <c r="D131" i="10"/>
  <c r="C131" i="10"/>
  <c r="B131" i="10"/>
  <c r="A131" i="10"/>
  <c r="G130" i="10"/>
  <c r="F130" i="10"/>
  <c r="E130" i="10"/>
  <c r="D130" i="10"/>
  <c r="C130" i="10"/>
  <c r="B130" i="10"/>
  <c r="A130" i="10"/>
  <c r="G129" i="10"/>
  <c r="F129" i="10"/>
  <c r="E129" i="10"/>
  <c r="D129" i="10"/>
  <c r="C129" i="10"/>
  <c r="B129" i="10"/>
  <c r="A129" i="10"/>
  <c r="G128" i="10"/>
  <c r="F128" i="10"/>
  <c r="E128" i="10"/>
  <c r="D128" i="10"/>
  <c r="C128" i="10"/>
  <c r="B128" i="10"/>
  <c r="A128" i="10"/>
  <c r="G127" i="10"/>
  <c r="F127" i="10"/>
  <c r="E127" i="10"/>
  <c r="D127" i="10"/>
  <c r="C127" i="10"/>
  <c r="B127" i="10"/>
  <c r="A127" i="10"/>
  <c r="G126" i="10"/>
  <c r="F126" i="10"/>
  <c r="E126" i="10"/>
  <c r="D126" i="10"/>
  <c r="C126" i="10"/>
  <c r="B126" i="10"/>
  <c r="A126" i="10"/>
  <c r="G125" i="10"/>
  <c r="F125" i="10"/>
  <c r="E125" i="10"/>
  <c r="D125" i="10"/>
  <c r="C125" i="10"/>
  <c r="B125" i="10"/>
  <c r="A125" i="10"/>
  <c r="G124" i="10"/>
  <c r="F124" i="10"/>
  <c r="E124" i="10"/>
  <c r="D124" i="10"/>
  <c r="C124" i="10"/>
  <c r="B124" i="10"/>
  <c r="A124" i="10"/>
  <c r="G123" i="10"/>
  <c r="F123" i="10"/>
  <c r="E123" i="10"/>
  <c r="D123" i="10"/>
  <c r="C123" i="10"/>
  <c r="B123" i="10"/>
  <c r="A123" i="10"/>
  <c r="G122" i="10"/>
  <c r="F122" i="10"/>
  <c r="E122" i="10"/>
  <c r="D122" i="10"/>
  <c r="C122" i="10"/>
  <c r="B122" i="10"/>
  <c r="A122" i="10"/>
  <c r="G121" i="10"/>
  <c r="F121" i="10"/>
  <c r="E121" i="10"/>
  <c r="D121" i="10"/>
  <c r="C121" i="10"/>
  <c r="B121" i="10"/>
  <c r="A121" i="10"/>
  <c r="G120" i="10"/>
  <c r="F120" i="10"/>
  <c r="E120" i="10"/>
  <c r="D120" i="10"/>
  <c r="C120" i="10"/>
  <c r="B120" i="10"/>
  <c r="A120" i="10"/>
  <c r="G119" i="10"/>
  <c r="F119" i="10"/>
  <c r="E119" i="10"/>
  <c r="D119" i="10"/>
  <c r="C119" i="10"/>
  <c r="B119" i="10"/>
  <c r="A119" i="10"/>
  <c r="G118" i="10"/>
  <c r="F118" i="10"/>
  <c r="E118" i="10"/>
  <c r="D118" i="10"/>
  <c r="C118" i="10"/>
  <c r="B118" i="10"/>
  <c r="A118" i="10"/>
  <c r="G117" i="10"/>
  <c r="F117" i="10"/>
  <c r="E117" i="10"/>
  <c r="D117" i="10"/>
  <c r="C117" i="10"/>
  <c r="B117" i="10"/>
  <c r="A117" i="10"/>
  <c r="G116" i="10"/>
  <c r="F116" i="10"/>
  <c r="E116" i="10"/>
  <c r="D116" i="10"/>
  <c r="C116" i="10"/>
  <c r="B116" i="10"/>
  <c r="A116" i="10"/>
  <c r="G115" i="10"/>
  <c r="F115" i="10"/>
  <c r="E115" i="10"/>
  <c r="D115" i="10"/>
  <c r="C115" i="10"/>
  <c r="B115" i="10"/>
  <c r="A115" i="10"/>
  <c r="G114" i="10"/>
  <c r="F114" i="10"/>
  <c r="E114" i="10"/>
  <c r="D114" i="10"/>
  <c r="C114" i="10"/>
  <c r="B114" i="10"/>
  <c r="A114" i="10"/>
  <c r="G113" i="10"/>
  <c r="F113" i="10"/>
  <c r="E113" i="10"/>
  <c r="D113" i="10"/>
  <c r="C113" i="10"/>
  <c r="B113" i="10"/>
  <c r="A113" i="10"/>
  <c r="G112" i="10"/>
  <c r="F112" i="10"/>
  <c r="E112" i="10"/>
  <c r="D112" i="10"/>
  <c r="C112" i="10"/>
  <c r="B112" i="10"/>
  <c r="A112" i="10"/>
  <c r="G111" i="10"/>
  <c r="F111" i="10"/>
  <c r="E111" i="10"/>
  <c r="D111" i="10"/>
  <c r="C111" i="10"/>
  <c r="B111" i="10"/>
  <c r="A111" i="10"/>
  <c r="G110" i="10"/>
  <c r="F110" i="10"/>
  <c r="E110" i="10"/>
  <c r="D110" i="10"/>
  <c r="C110" i="10"/>
  <c r="B110" i="10"/>
  <c r="A110" i="10"/>
  <c r="G109" i="10"/>
  <c r="F109" i="10"/>
  <c r="E109" i="10"/>
  <c r="D109" i="10"/>
  <c r="C109" i="10"/>
  <c r="B109" i="10"/>
  <c r="A109" i="10"/>
  <c r="G108" i="10"/>
  <c r="F108" i="10"/>
  <c r="E108" i="10"/>
  <c r="D108" i="10"/>
  <c r="C108" i="10"/>
  <c r="B108" i="10"/>
  <c r="A108" i="10"/>
  <c r="G107" i="10"/>
  <c r="F107" i="10"/>
  <c r="E107" i="10"/>
  <c r="D107" i="10"/>
  <c r="C107" i="10"/>
  <c r="B107" i="10"/>
  <c r="A107" i="10"/>
  <c r="G106" i="10"/>
  <c r="F106" i="10"/>
  <c r="E106" i="10"/>
  <c r="D106" i="10"/>
  <c r="C106" i="10"/>
  <c r="B106" i="10"/>
  <c r="A106" i="10"/>
  <c r="G105" i="10"/>
  <c r="F105" i="10"/>
  <c r="E105" i="10"/>
  <c r="D105" i="10"/>
  <c r="C105" i="10"/>
  <c r="B105" i="10"/>
  <c r="A105" i="10"/>
  <c r="G104" i="10"/>
  <c r="F104" i="10"/>
  <c r="E104" i="10"/>
  <c r="D104" i="10"/>
  <c r="C104" i="10"/>
  <c r="B104" i="10"/>
  <c r="A104" i="10"/>
  <c r="G103" i="10"/>
  <c r="F103" i="10"/>
  <c r="E103" i="10"/>
  <c r="D103" i="10"/>
  <c r="C103" i="10"/>
  <c r="B103" i="10"/>
  <c r="A103" i="10"/>
  <c r="G102" i="10"/>
  <c r="F102" i="10"/>
  <c r="E102" i="10"/>
  <c r="D102" i="10"/>
  <c r="C102" i="10"/>
  <c r="B102" i="10"/>
  <c r="A102" i="10"/>
  <c r="G101" i="10"/>
  <c r="F101" i="10"/>
  <c r="E101" i="10"/>
  <c r="D101" i="10"/>
  <c r="C101" i="10"/>
  <c r="B101" i="10"/>
  <c r="A101" i="10"/>
  <c r="G100" i="10"/>
  <c r="F100" i="10"/>
  <c r="E100" i="10"/>
  <c r="D100" i="10"/>
  <c r="C100" i="10"/>
  <c r="B100" i="10"/>
  <c r="A100" i="10"/>
  <c r="G99" i="10"/>
  <c r="F99" i="10"/>
  <c r="E99" i="10"/>
  <c r="D99" i="10"/>
  <c r="C99" i="10"/>
  <c r="B99" i="10"/>
  <c r="A99" i="10"/>
  <c r="G98" i="10"/>
  <c r="F98" i="10"/>
  <c r="E98" i="10"/>
  <c r="D98" i="10"/>
  <c r="C98" i="10"/>
  <c r="B98" i="10"/>
  <c r="A98" i="10"/>
  <c r="G97" i="10"/>
  <c r="F97" i="10"/>
  <c r="E97" i="10"/>
  <c r="D97" i="10"/>
  <c r="C97" i="10"/>
  <c r="B97" i="10"/>
  <c r="A97" i="10"/>
  <c r="G96" i="10"/>
  <c r="F96" i="10"/>
  <c r="E96" i="10"/>
  <c r="D96" i="10"/>
  <c r="C96" i="10"/>
  <c r="B96" i="10"/>
  <c r="A96" i="10"/>
  <c r="G95" i="10"/>
  <c r="F95" i="10"/>
  <c r="E95" i="10"/>
  <c r="D95" i="10"/>
  <c r="C95" i="10"/>
  <c r="B95" i="10"/>
  <c r="A95" i="10"/>
  <c r="G94" i="10"/>
  <c r="F94" i="10"/>
  <c r="E94" i="10"/>
  <c r="D94" i="10"/>
  <c r="C94" i="10"/>
  <c r="B94" i="10"/>
  <c r="A94" i="10"/>
  <c r="G93" i="10"/>
  <c r="F93" i="10"/>
  <c r="E93" i="10"/>
  <c r="D93" i="10"/>
  <c r="C93" i="10"/>
  <c r="B93" i="10"/>
  <c r="A93" i="10"/>
  <c r="G92" i="10"/>
  <c r="F92" i="10"/>
  <c r="E92" i="10"/>
  <c r="D92" i="10"/>
  <c r="C92" i="10"/>
  <c r="B92" i="10"/>
  <c r="A92" i="10"/>
  <c r="G91" i="10"/>
  <c r="F91" i="10"/>
  <c r="E91" i="10"/>
  <c r="D91" i="10"/>
  <c r="C91" i="10"/>
  <c r="B91" i="10"/>
  <c r="A91" i="10"/>
  <c r="G90" i="10"/>
  <c r="F90" i="10"/>
  <c r="E90" i="10"/>
  <c r="D90" i="10"/>
  <c r="C90" i="10"/>
  <c r="B90" i="10"/>
  <c r="A90" i="10"/>
  <c r="G89" i="10"/>
  <c r="F89" i="10"/>
  <c r="E89" i="10"/>
  <c r="D89" i="10"/>
  <c r="C89" i="10"/>
  <c r="B89" i="10"/>
  <c r="A89" i="10"/>
  <c r="G88" i="10"/>
  <c r="F88" i="10"/>
  <c r="E88" i="10"/>
  <c r="D88" i="10"/>
  <c r="C88" i="10"/>
  <c r="B88" i="10"/>
  <c r="A88" i="10"/>
  <c r="G87" i="10"/>
  <c r="F87" i="10"/>
  <c r="E87" i="10"/>
  <c r="D87" i="10"/>
  <c r="C87" i="10"/>
  <c r="B87" i="10"/>
  <c r="A87" i="10"/>
  <c r="G86" i="10"/>
  <c r="F86" i="10"/>
  <c r="E86" i="10"/>
  <c r="D86" i="10"/>
  <c r="C86" i="10"/>
  <c r="B86" i="10"/>
  <c r="A86" i="10"/>
  <c r="G85" i="10"/>
  <c r="F85" i="10"/>
  <c r="E85" i="10"/>
  <c r="D85" i="10"/>
  <c r="C85" i="10"/>
  <c r="B85" i="10"/>
  <c r="A85" i="10"/>
  <c r="G84" i="10"/>
  <c r="F84" i="10"/>
  <c r="E84" i="10"/>
  <c r="D84" i="10"/>
  <c r="C84" i="10"/>
  <c r="B84" i="10"/>
  <c r="A84" i="10"/>
  <c r="G83" i="10"/>
  <c r="F83" i="10"/>
  <c r="E83" i="10"/>
  <c r="D83" i="10"/>
  <c r="C83" i="10"/>
  <c r="B83" i="10"/>
  <c r="A83" i="10"/>
  <c r="G82" i="10"/>
  <c r="F82" i="10"/>
  <c r="E82" i="10"/>
  <c r="D82" i="10"/>
  <c r="C82" i="10"/>
  <c r="B82" i="10"/>
  <c r="A82" i="10"/>
  <c r="G81" i="10"/>
  <c r="F81" i="10"/>
  <c r="E81" i="10"/>
  <c r="D81" i="10"/>
  <c r="C81" i="10"/>
  <c r="B81" i="10"/>
  <c r="A81" i="10"/>
  <c r="G80" i="10"/>
  <c r="F80" i="10"/>
  <c r="E80" i="10"/>
  <c r="D80" i="10"/>
  <c r="C80" i="10"/>
  <c r="B80" i="10"/>
  <c r="A80" i="10"/>
  <c r="G79" i="10"/>
  <c r="F79" i="10"/>
  <c r="E79" i="10"/>
  <c r="D79" i="10"/>
  <c r="C79" i="10"/>
  <c r="B79" i="10"/>
  <c r="A79" i="10"/>
  <c r="G78" i="10"/>
  <c r="F78" i="10"/>
  <c r="E78" i="10"/>
  <c r="D78" i="10"/>
  <c r="C78" i="10"/>
  <c r="B78" i="10"/>
  <c r="A78" i="10"/>
  <c r="G77" i="10"/>
  <c r="F77" i="10"/>
  <c r="E77" i="10"/>
  <c r="D77" i="10"/>
  <c r="C77" i="10"/>
  <c r="B77" i="10"/>
  <c r="A77" i="10"/>
  <c r="G76" i="10"/>
  <c r="F76" i="10"/>
  <c r="E76" i="10"/>
  <c r="D76" i="10"/>
  <c r="C76" i="10"/>
  <c r="B76" i="10"/>
  <c r="A76" i="10"/>
  <c r="G75" i="10"/>
  <c r="F75" i="10"/>
  <c r="E75" i="10"/>
  <c r="D75" i="10"/>
  <c r="C75" i="10"/>
  <c r="B75" i="10"/>
  <c r="A75" i="10"/>
  <c r="G74" i="10"/>
  <c r="F74" i="10"/>
  <c r="E74" i="10"/>
  <c r="D74" i="10"/>
  <c r="C74" i="10"/>
  <c r="B74" i="10"/>
  <c r="A74" i="10"/>
  <c r="G73" i="10"/>
  <c r="F73" i="10"/>
  <c r="E73" i="10"/>
  <c r="D73" i="10"/>
  <c r="C73" i="10"/>
  <c r="B73" i="10"/>
  <c r="A73" i="10"/>
  <c r="G72" i="10"/>
  <c r="F72" i="10"/>
  <c r="E72" i="10"/>
  <c r="D72" i="10"/>
  <c r="C72" i="10"/>
  <c r="B72" i="10"/>
  <c r="A72" i="10"/>
  <c r="G71" i="10"/>
  <c r="F71" i="10"/>
  <c r="E71" i="10"/>
  <c r="D71" i="10"/>
  <c r="C71" i="10"/>
  <c r="B71" i="10"/>
  <c r="A71" i="10"/>
  <c r="G70" i="10"/>
  <c r="F70" i="10"/>
  <c r="E70" i="10"/>
  <c r="D70" i="10"/>
  <c r="C70" i="10"/>
  <c r="B70" i="10"/>
  <c r="A70" i="10"/>
  <c r="G69" i="10"/>
  <c r="F69" i="10"/>
  <c r="E69" i="10"/>
  <c r="D69" i="10"/>
  <c r="C69" i="10"/>
  <c r="B69" i="10"/>
  <c r="A69" i="10"/>
  <c r="G68" i="10"/>
  <c r="F68" i="10"/>
  <c r="E68" i="10"/>
  <c r="D68" i="10"/>
  <c r="C68" i="10"/>
  <c r="B68" i="10"/>
  <c r="A68" i="10"/>
  <c r="G67" i="10"/>
  <c r="F67" i="10"/>
  <c r="E67" i="10"/>
  <c r="D67" i="10"/>
  <c r="C67" i="10"/>
  <c r="B67" i="10"/>
  <c r="A67" i="10"/>
  <c r="G66" i="10"/>
  <c r="F66" i="10"/>
  <c r="E66" i="10"/>
  <c r="D66" i="10"/>
  <c r="C66" i="10"/>
  <c r="B66" i="10"/>
  <c r="A66" i="10"/>
  <c r="G65" i="10"/>
  <c r="F65" i="10"/>
  <c r="E65" i="10"/>
  <c r="D65" i="10"/>
  <c r="C65" i="10"/>
  <c r="B65" i="10"/>
  <c r="A65" i="10"/>
  <c r="G64" i="10"/>
  <c r="F64" i="10"/>
  <c r="E64" i="10"/>
  <c r="D64" i="10"/>
  <c r="C64" i="10"/>
  <c r="B64" i="10"/>
  <c r="A64" i="10"/>
  <c r="G63" i="10"/>
  <c r="F63" i="10"/>
  <c r="E63" i="10"/>
  <c r="D63" i="10"/>
  <c r="C63" i="10"/>
  <c r="B63" i="10"/>
  <c r="A63" i="10"/>
  <c r="G62" i="10"/>
  <c r="F62" i="10"/>
  <c r="E62" i="10"/>
  <c r="D62" i="10"/>
  <c r="C62" i="10"/>
  <c r="B62" i="10"/>
  <c r="A62" i="10"/>
  <c r="G61" i="10"/>
  <c r="F61" i="10"/>
  <c r="E61" i="10"/>
  <c r="D61" i="10"/>
  <c r="C61" i="10"/>
  <c r="B61" i="10"/>
  <c r="A61" i="10"/>
  <c r="G60" i="10"/>
  <c r="F60" i="10"/>
  <c r="E60" i="10"/>
  <c r="D60" i="10"/>
  <c r="C60" i="10"/>
  <c r="B60" i="10"/>
  <c r="A60" i="10"/>
  <c r="G59" i="10"/>
  <c r="F59" i="10"/>
  <c r="E59" i="10"/>
  <c r="D59" i="10"/>
  <c r="C59" i="10"/>
  <c r="B59" i="10"/>
  <c r="A59" i="10"/>
  <c r="G58" i="10"/>
  <c r="F58" i="10"/>
  <c r="E58" i="10"/>
  <c r="D58" i="10"/>
  <c r="C58" i="10"/>
  <c r="B58" i="10"/>
  <c r="A58" i="10"/>
  <c r="G57" i="10"/>
  <c r="F57" i="10"/>
  <c r="E57" i="10"/>
  <c r="D57" i="10"/>
  <c r="C57" i="10"/>
  <c r="B57" i="10"/>
  <c r="A57" i="10"/>
  <c r="G56" i="10"/>
  <c r="F56" i="10"/>
  <c r="E56" i="10"/>
  <c r="D56" i="10"/>
  <c r="C56" i="10"/>
  <c r="B56" i="10"/>
  <c r="A56" i="10"/>
  <c r="G55" i="10"/>
  <c r="F55" i="10"/>
  <c r="E55" i="10"/>
  <c r="D55" i="10"/>
  <c r="C55" i="10"/>
  <c r="B55" i="10"/>
  <c r="A55" i="10"/>
  <c r="G54" i="10"/>
  <c r="F54" i="10"/>
  <c r="E54" i="10"/>
  <c r="D54" i="10"/>
  <c r="C54" i="10"/>
  <c r="B54" i="10"/>
  <c r="A54" i="10"/>
  <c r="G53" i="10"/>
  <c r="F53" i="10"/>
  <c r="E53" i="10"/>
  <c r="D53" i="10"/>
  <c r="C53" i="10"/>
  <c r="B53" i="10"/>
  <c r="A53" i="10"/>
  <c r="G52" i="10"/>
  <c r="F52" i="10"/>
  <c r="E52" i="10"/>
  <c r="D52" i="10"/>
  <c r="C52" i="10"/>
  <c r="B52" i="10"/>
  <c r="A52" i="10"/>
  <c r="G51" i="10"/>
  <c r="F51" i="10"/>
  <c r="E51" i="10"/>
  <c r="D51" i="10"/>
  <c r="C51" i="10"/>
  <c r="B51" i="10"/>
  <c r="A51" i="10"/>
  <c r="G50" i="10"/>
  <c r="F50" i="10"/>
  <c r="E50" i="10"/>
  <c r="D50" i="10"/>
  <c r="C50" i="10"/>
  <c r="B50" i="10"/>
  <c r="A50" i="10"/>
  <c r="G49" i="10"/>
  <c r="F49" i="10"/>
  <c r="E49" i="10"/>
  <c r="D49" i="10"/>
  <c r="C49" i="10"/>
  <c r="B49" i="10"/>
  <c r="A49" i="10"/>
  <c r="G48" i="10"/>
  <c r="F48" i="10"/>
  <c r="E48" i="10"/>
  <c r="D48" i="10"/>
  <c r="C48" i="10"/>
  <c r="B48" i="10"/>
  <c r="A48" i="10"/>
  <c r="G47" i="10"/>
  <c r="F47" i="10"/>
  <c r="E47" i="10"/>
  <c r="D47" i="10"/>
  <c r="C47" i="10"/>
  <c r="B47" i="10"/>
  <c r="A47" i="10"/>
  <c r="G46" i="10"/>
  <c r="F46" i="10"/>
  <c r="E46" i="10"/>
  <c r="D46" i="10"/>
  <c r="C46" i="10"/>
  <c r="B46" i="10"/>
  <c r="A46" i="10"/>
  <c r="G45" i="10"/>
  <c r="F45" i="10"/>
  <c r="E45" i="10"/>
  <c r="D45" i="10"/>
  <c r="C45" i="10"/>
  <c r="B45" i="10"/>
  <c r="A45" i="10"/>
  <c r="G44" i="10"/>
  <c r="F44" i="10"/>
  <c r="E44" i="10"/>
  <c r="D44" i="10"/>
  <c r="C44" i="10"/>
  <c r="B44" i="10"/>
  <c r="A44" i="10"/>
  <c r="G43" i="10"/>
  <c r="F43" i="10"/>
  <c r="E43" i="10"/>
  <c r="D43" i="10"/>
  <c r="C43" i="10"/>
  <c r="B43" i="10"/>
  <c r="A43" i="10"/>
  <c r="G42" i="10"/>
  <c r="F42" i="10"/>
  <c r="E42" i="10"/>
  <c r="D42" i="10"/>
  <c r="C42" i="10"/>
  <c r="B42" i="10"/>
  <c r="A42" i="10"/>
  <c r="G41" i="10"/>
  <c r="F41" i="10"/>
  <c r="E41" i="10"/>
  <c r="D41" i="10"/>
  <c r="C41" i="10"/>
  <c r="B41" i="10"/>
  <c r="A41" i="10"/>
  <c r="G40" i="10"/>
  <c r="F40" i="10"/>
  <c r="E40" i="10"/>
  <c r="D40" i="10"/>
  <c r="C40" i="10"/>
  <c r="B40" i="10"/>
  <c r="A40" i="10"/>
  <c r="G39" i="10"/>
  <c r="F39" i="10"/>
  <c r="E39" i="10"/>
  <c r="D39" i="10"/>
  <c r="C39" i="10"/>
  <c r="B39" i="10"/>
  <c r="A39" i="10"/>
  <c r="G38" i="10"/>
  <c r="F38" i="10"/>
  <c r="E38" i="10"/>
  <c r="D38" i="10"/>
  <c r="C38" i="10"/>
  <c r="B38" i="10"/>
  <c r="A38" i="10"/>
  <c r="G37" i="10"/>
  <c r="F37" i="10"/>
  <c r="E37" i="10"/>
  <c r="D37" i="10"/>
  <c r="C37" i="10"/>
  <c r="B37" i="10"/>
  <c r="A37" i="10"/>
  <c r="G36" i="10"/>
  <c r="F36" i="10"/>
  <c r="E36" i="10"/>
  <c r="D36" i="10"/>
  <c r="C36" i="10"/>
  <c r="B36" i="10"/>
  <c r="A36" i="10"/>
  <c r="G35" i="10"/>
  <c r="F35" i="10"/>
  <c r="E35" i="10"/>
  <c r="D35" i="10"/>
  <c r="C35" i="10"/>
  <c r="B35" i="10"/>
  <c r="A35" i="10"/>
  <c r="G34" i="10"/>
  <c r="F34" i="10"/>
  <c r="E34" i="10"/>
  <c r="D34" i="10"/>
  <c r="C34" i="10"/>
  <c r="B34" i="10"/>
  <c r="A34" i="10"/>
  <c r="G33" i="10"/>
  <c r="F33" i="10"/>
  <c r="E33" i="10"/>
  <c r="D33" i="10"/>
  <c r="C33" i="10"/>
  <c r="B33" i="10"/>
  <c r="A33" i="10"/>
  <c r="G32" i="10"/>
  <c r="F32" i="10"/>
  <c r="E32" i="10"/>
  <c r="D32" i="10"/>
  <c r="C32" i="10"/>
  <c r="B32" i="10"/>
  <c r="A32" i="10"/>
  <c r="G31" i="10"/>
  <c r="F31" i="10"/>
  <c r="E31" i="10"/>
  <c r="D31" i="10"/>
  <c r="C31" i="10"/>
  <c r="B31" i="10"/>
  <c r="A31" i="10"/>
  <c r="G30" i="10"/>
  <c r="F30" i="10"/>
  <c r="E30" i="10"/>
  <c r="D30" i="10"/>
  <c r="C30" i="10"/>
  <c r="B30" i="10"/>
  <c r="A30" i="10"/>
  <c r="G29" i="10"/>
  <c r="F29" i="10"/>
  <c r="E29" i="10"/>
  <c r="D29" i="10"/>
  <c r="C29" i="10"/>
  <c r="B29" i="10"/>
  <c r="A29" i="10"/>
  <c r="G28" i="10"/>
  <c r="F28" i="10"/>
  <c r="E28" i="10"/>
  <c r="D28" i="10"/>
  <c r="C28" i="10"/>
  <c r="B28" i="10"/>
  <c r="A28" i="10"/>
  <c r="G27" i="10"/>
  <c r="F27" i="10"/>
  <c r="E27" i="10"/>
  <c r="D27" i="10"/>
  <c r="C27" i="10"/>
  <c r="B27" i="10"/>
  <c r="A27" i="10"/>
  <c r="G26" i="10"/>
  <c r="F26" i="10"/>
  <c r="E26" i="10"/>
  <c r="D26" i="10"/>
  <c r="C26" i="10"/>
  <c r="B26" i="10"/>
  <c r="A26" i="10"/>
  <c r="G25" i="10"/>
  <c r="F25" i="10"/>
  <c r="E25" i="10"/>
  <c r="D25" i="10"/>
  <c r="C25" i="10"/>
  <c r="B25" i="10"/>
  <c r="A25" i="10"/>
  <c r="G24" i="10"/>
  <c r="F24" i="10"/>
  <c r="E24" i="10"/>
  <c r="D24" i="10"/>
  <c r="C24" i="10"/>
  <c r="B24" i="10"/>
  <c r="A24" i="10"/>
  <c r="G23" i="10"/>
  <c r="F23" i="10"/>
  <c r="E23" i="10"/>
  <c r="D23" i="10"/>
  <c r="C23" i="10"/>
  <c r="B23" i="10"/>
  <c r="A23" i="10"/>
  <c r="G22" i="10"/>
  <c r="F22" i="10"/>
  <c r="E22" i="10"/>
  <c r="D22" i="10"/>
  <c r="C22" i="10"/>
  <c r="B22" i="10"/>
  <c r="A22" i="10"/>
  <c r="G21" i="10"/>
  <c r="F21" i="10"/>
  <c r="E21" i="10"/>
  <c r="D21" i="10"/>
  <c r="C21" i="10"/>
  <c r="B21" i="10"/>
  <c r="A21" i="10"/>
  <c r="G20" i="10"/>
  <c r="F20" i="10"/>
  <c r="E20" i="10"/>
  <c r="D20" i="10"/>
  <c r="C20" i="10"/>
  <c r="B20" i="10"/>
  <c r="A20" i="10"/>
  <c r="G19" i="10"/>
  <c r="F19" i="10"/>
  <c r="E19" i="10"/>
  <c r="D19" i="10"/>
  <c r="C19" i="10"/>
  <c r="B19" i="10"/>
  <c r="A19" i="10"/>
  <c r="G18" i="10"/>
  <c r="F18" i="10"/>
  <c r="E18" i="10"/>
  <c r="D18" i="10"/>
  <c r="C18" i="10"/>
  <c r="B18" i="10"/>
  <c r="A18" i="10"/>
  <c r="G17" i="10"/>
  <c r="F17" i="10"/>
  <c r="E17" i="10"/>
  <c r="D17" i="10"/>
  <c r="C17" i="10"/>
  <c r="B17" i="10"/>
  <c r="A17" i="10"/>
  <c r="G16" i="10"/>
  <c r="F16" i="10"/>
  <c r="E16" i="10"/>
  <c r="D16" i="10"/>
  <c r="C16" i="10"/>
  <c r="B16" i="10"/>
  <c r="A16" i="10"/>
  <c r="G15" i="10"/>
  <c r="F15" i="10"/>
  <c r="E15" i="10"/>
  <c r="D15" i="10"/>
  <c r="C15" i="10"/>
  <c r="B15" i="10"/>
  <c r="A15" i="10"/>
  <c r="G14" i="10"/>
  <c r="F14" i="10"/>
  <c r="E14" i="10"/>
  <c r="D14" i="10"/>
  <c r="C14" i="10"/>
  <c r="B14" i="10"/>
  <c r="A14" i="10"/>
  <c r="G13" i="10"/>
  <c r="F13" i="10"/>
  <c r="E13" i="10"/>
  <c r="D13" i="10"/>
  <c r="C13" i="10"/>
  <c r="B13" i="10"/>
  <c r="A13" i="10"/>
  <c r="G12" i="10"/>
  <c r="F12" i="10"/>
  <c r="E12" i="10"/>
  <c r="D12" i="10"/>
  <c r="C12" i="10"/>
  <c r="B12" i="10"/>
  <c r="A12" i="10"/>
  <c r="G11" i="10"/>
  <c r="F11" i="10"/>
  <c r="E11" i="10"/>
  <c r="D11" i="10"/>
  <c r="C11" i="10"/>
  <c r="B11" i="10"/>
  <c r="A11" i="10"/>
  <c r="G10" i="10"/>
  <c r="F10" i="10"/>
  <c r="E10" i="10"/>
  <c r="D10" i="10"/>
  <c r="C10" i="10"/>
  <c r="B10" i="10"/>
  <c r="A10" i="10"/>
  <c r="G9" i="10"/>
  <c r="F9" i="10"/>
  <c r="E9" i="10"/>
  <c r="D9" i="10"/>
  <c r="C9" i="10"/>
  <c r="B9" i="10"/>
  <c r="A9" i="10"/>
  <c r="G8" i="10"/>
  <c r="F8" i="10"/>
  <c r="E8" i="10"/>
  <c r="D8" i="10"/>
  <c r="C8" i="10"/>
  <c r="B8" i="10"/>
  <c r="A8" i="10"/>
  <c r="G7" i="10"/>
  <c r="F7" i="10"/>
  <c r="E7" i="10"/>
  <c r="D7" i="10"/>
  <c r="C7" i="10"/>
  <c r="B7" i="10"/>
  <c r="A7" i="10"/>
  <c r="A3" i="10"/>
  <c r="A1" i="10"/>
  <c r="C125" i="9"/>
  <c r="C124" i="9"/>
  <c r="C123" i="9"/>
  <c r="C122" i="9"/>
  <c r="C121" i="9"/>
  <c r="C120" i="9"/>
  <c r="C119" i="9"/>
  <c r="C118" i="9"/>
  <c r="C117" i="9"/>
  <c r="C116" i="9"/>
  <c r="C115" i="9"/>
  <c r="C114" i="9"/>
  <c r="C113" i="9"/>
  <c r="C112" i="9"/>
  <c r="C111" i="9"/>
  <c r="C110" i="9"/>
  <c r="C109" i="9"/>
  <c r="C108" i="9"/>
  <c r="C107" i="9"/>
  <c r="C106" i="9"/>
  <c r="C105" i="9"/>
  <c r="C104" i="9"/>
  <c r="C103" i="9"/>
  <c r="C102" i="9"/>
  <c r="C101" i="9"/>
  <c r="C100" i="9"/>
  <c r="C99" i="9"/>
  <c r="C98" i="9"/>
  <c r="C97" i="9"/>
  <c r="C96" i="9"/>
  <c r="C95" i="9"/>
  <c r="C94" i="9"/>
  <c r="C93" i="9"/>
  <c r="C92" i="9"/>
  <c r="C91" i="9"/>
  <c r="C90" i="9"/>
  <c r="C89" i="9"/>
  <c r="C88" i="9"/>
  <c r="C87" i="9"/>
  <c r="C86" i="9"/>
  <c r="C85" i="9"/>
  <c r="C84" i="9"/>
  <c r="C83" i="9"/>
  <c r="C82" i="9"/>
  <c r="C81" i="9"/>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A1" i="9"/>
  <c r="X206" i="8"/>
  <c r="W206" i="8"/>
  <c r="X205" i="8"/>
  <c r="W205" i="8"/>
  <c r="X204" i="8"/>
  <c r="W204" i="8"/>
  <c r="X203" i="8"/>
  <c r="W203" i="8"/>
  <c r="X202" i="8"/>
  <c r="W202" i="8"/>
  <c r="X201" i="8"/>
  <c r="W201" i="8"/>
  <c r="X200" i="8"/>
  <c r="W200" i="8"/>
  <c r="X199" i="8"/>
  <c r="W199" i="8"/>
  <c r="X198" i="8"/>
  <c r="W198" i="8"/>
  <c r="X197" i="8"/>
  <c r="W197" i="8"/>
  <c r="X196" i="8"/>
  <c r="W196" i="8"/>
  <c r="X195" i="8"/>
  <c r="W195" i="8"/>
  <c r="X194" i="8"/>
  <c r="W194" i="8"/>
  <c r="X193" i="8"/>
  <c r="W193" i="8"/>
  <c r="X192" i="8"/>
  <c r="W192" i="8"/>
  <c r="X191" i="8"/>
  <c r="W191" i="8"/>
  <c r="X190" i="8"/>
  <c r="W190" i="8"/>
  <c r="X189" i="8"/>
  <c r="W189" i="8"/>
  <c r="X188" i="8"/>
  <c r="W188" i="8"/>
  <c r="X187" i="8"/>
  <c r="W187" i="8"/>
  <c r="X186" i="8"/>
  <c r="W186" i="8"/>
  <c r="X185" i="8"/>
  <c r="W185" i="8"/>
  <c r="X184" i="8"/>
  <c r="W184" i="8"/>
  <c r="X183" i="8"/>
  <c r="W183" i="8"/>
  <c r="X182" i="8"/>
  <c r="W182" i="8"/>
  <c r="X181" i="8"/>
  <c r="W181" i="8"/>
  <c r="X180" i="8"/>
  <c r="W180" i="8"/>
  <c r="X179" i="8"/>
  <c r="W179" i="8"/>
  <c r="X178" i="8"/>
  <c r="W178" i="8"/>
  <c r="X177" i="8"/>
  <c r="W177" i="8"/>
  <c r="X176" i="8"/>
  <c r="W176" i="8"/>
  <c r="X175" i="8"/>
  <c r="W175" i="8"/>
  <c r="X174" i="8"/>
  <c r="W174" i="8"/>
  <c r="X173" i="8"/>
  <c r="W173" i="8"/>
  <c r="X172" i="8"/>
  <c r="W172" i="8"/>
  <c r="X171" i="8"/>
  <c r="W171" i="8"/>
  <c r="X170" i="8"/>
  <c r="W170" i="8"/>
  <c r="X169" i="8"/>
  <c r="W169" i="8"/>
  <c r="X168" i="8"/>
  <c r="W168" i="8"/>
  <c r="X167" i="8"/>
  <c r="W167" i="8"/>
  <c r="X166" i="8"/>
  <c r="W166" i="8"/>
  <c r="X165" i="8"/>
  <c r="W165" i="8"/>
  <c r="X164" i="8"/>
  <c r="W164" i="8"/>
  <c r="X163" i="8"/>
  <c r="W163" i="8"/>
  <c r="X162" i="8"/>
  <c r="W162" i="8"/>
  <c r="X161" i="8"/>
  <c r="W161" i="8"/>
  <c r="X160" i="8"/>
  <c r="W160" i="8"/>
  <c r="X159" i="8"/>
  <c r="W159" i="8"/>
  <c r="X158" i="8"/>
  <c r="W158" i="8"/>
  <c r="X157" i="8"/>
  <c r="W157" i="8"/>
  <c r="X156" i="8"/>
  <c r="W156" i="8"/>
  <c r="X155" i="8"/>
  <c r="W155" i="8"/>
  <c r="X154" i="8"/>
  <c r="W154" i="8"/>
  <c r="X153" i="8"/>
  <c r="W153" i="8"/>
  <c r="X152" i="8"/>
  <c r="W152" i="8"/>
  <c r="X151" i="8"/>
  <c r="W151" i="8"/>
  <c r="X150" i="8"/>
  <c r="W150" i="8"/>
  <c r="X149" i="8"/>
  <c r="W149" i="8"/>
  <c r="X148" i="8"/>
  <c r="W148" i="8"/>
  <c r="X147" i="8"/>
  <c r="W147" i="8"/>
  <c r="X146" i="8"/>
  <c r="W146" i="8"/>
  <c r="X145" i="8"/>
  <c r="W145" i="8"/>
  <c r="X144" i="8"/>
  <c r="W144" i="8"/>
  <c r="X143" i="8"/>
  <c r="W143" i="8"/>
  <c r="X142" i="8"/>
  <c r="W142" i="8"/>
  <c r="X141" i="8"/>
  <c r="W141" i="8"/>
  <c r="X140" i="8"/>
  <c r="W140" i="8"/>
  <c r="X139" i="8"/>
  <c r="W139" i="8"/>
  <c r="X138" i="8"/>
  <c r="W138" i="8"/>
  <c r="X137" i="8"/>
  <c r="W137" i="8"/>
  <c r="X136" i="8"/>
  <c r="W136" i="8"/>
  <c r="X135" i="8"/>
  <c r="W135" i="8"/>
  <c r="X134" i="8"/>
  <c r="W134" i="8"/>
  <c r="X133" i="8"/>
  <c r="W133" i="8"/>
  <c r="X132" i="8"/>
  <c r="W132" i="8"/>
  <c r="X131" i="8"/>
  <c r="W131" i="8"/>
  <c r="X130" i="8"/>
  <c r="W130" i="8"/>
  <c r="X129" i="8"/>
  <c r="W129" i="8"/>
  <c r="X128" i="8"/>
  <c r="W128" i="8"/>
  <c r="X127" i="8"/>
  <c r="W127" i="8"/>
  <c r="X126" i="8"/>
  <c r="W126" i="8"/>
  <c r="X125" i="8"/>
  <c r="W125" i="8"/>
  <c r="X124" i="8"/>
  <c r="W124" i="8"/>
  <c r="X123" i="8"/>
  <c r="W123" i="8"/>
  <c r="X122" i="8"/>
  <c r="W122" i="8"/>
  <c r="X121" i="8"/>
  <c r="W121" i="8"/>
  <c r="X120" i="8"/>
  <c r="W120" i="8"/>
  <c r="X119" i="8"/>
  <c r="W119" i="8"/>
  <c r="X118" i="8"/>
  <c r="W118" i="8"/>
  <c r="X117" i="8"/>
  <c r="W117" i="8"/>
  <c r="X116" i="8"/>
  <c r="W116" i="8"/>
  <c r="X115" i="8"/>
  <c r="W115" i="8"/>
  <c r="X114" i="8"/>
  <c r="W114" i="8"/>
  <c r="X113" i="8"/>
  <c r="W113" i="8"/>
  <c r="X112" i="8"/>
  <c r="W112" i="8"/>
  <c r="X111" i="8"/>
  <c r="W111" i="8"/>
  <c r="X110" i="8"/>
  <c r="W110" i="8"/>
  <c r="X109" i="8"/>
  <c r="W109" i="8"/>
  <c r="X108" i="8"/>
  <c r="W108" i="8"/>
  <c r="X107" i="8"/>
  <c r="W107" i="8"/>
  <c r="X106" i="8"/>
  <c r="W106" i="8"/>
  <c r="X105" i="8"/>
  <c r="W105" i="8"/>
  <c r="X104" i="8"/>
  <c r="W104" i="8"/>
  <c r="X103" i="8"/>
  <c r="W103" i="8"/>
  <c r="X102" i="8"/>
  <c r="W102" i="8"/>
  <c r="X101" i="8"/>
  <c r="W101" i="8"/>
  <c r="X100" i="8"/>
  <c r="W100" i="8"/>
  <c r="X99" i="8"/>
  <c r="W99" i="8"/>
  <c r="X98" i="8"/>
  <c r="W98" i="8"/>
  <c r="X97" i="8"/>
  <c r="W97" i="8"/>
  <c r="X96" i="8"/>
  <c r="W96" i="8"/>
  <c r="X95" i="8"/>
  <c r="W95" i="8"/>
  <c r="X94" i="8"/>
  <c r="W94" i="8"/>
  <c r="X93" i="8"/>
  <c r="W93" i="8"/>
  <c r="X92" i="8"/>
  <c r="W92" i="8"/>
  <c r="X91" i="8"/>
  <c r="W91" i="8"/>
  <c r="X90" i="8"/>
  <c r="W90" i="8"/>
  <c r="X89" i="8"/>
  <c r="W89" i="8"/>
  <c r="X88" i="8"/>
  <c r="W88" i="8"/>
  <c r="X87" i="8"/>
  <c r="W87" i="8"/>
  <c r="X86" i="8"/>
  <c r="W86" i="8"/>
  <c r="X85" i="8"/>
  <c r="W85" i="8"/>
  <c r="X84" i="8"/>
  <c r="W84" i="8"/>
  <c r="X83" i="8"/>
  <c r="W83" i="8"/>
  <c r="X82" i="8"/>
  <c r="W82" i="8"/>
  <c r="X81" i="8"/>
  <c r="W81" i="8"/>
  <c r="X80" i="8"/>
  <c r="W80" i="8"/>
  <c r="X79" i="8"/>
  <c r="W79" i="8"/>
  <c r="X78" i="8"/>
  <c r="W78" i="8"/>
  <c r="X77" i="8"/>
  <c r="W77" i="8"/>
  <c r="X76" i="8"/>
  <c r="W76" i="8"/>
  <c r="X75" i="8"/>
  <c r="W75" i="8"/>
  <c r="X74" i="8"/>
  <c r="W74" i="8"/>
  <c r="X73" i="8"/>
  <c r="W73" i="8"/>
  <c r="X72" i="8"/>
  <c r="W72" i="8"/>
  <c r="X71" i="8"/>
  <c r="W71" i="8"/>
  <c r="X70" i="8"/>
  <c r="W70" i="8"/>
  <c r="X69" i="8"/>
  <c r="W69" i="8"/>
  <c r="X68" i="8"/>
  <c r="W68" i="8"/>
  <c r="X67" i="8"/>
  <c r="W67" i="8"/>
  <c r="X66" i="8"/>
  <c r="W66" i="8"/>
  <c r="X65" i="8"/>
  <c r="W65" i="8"/>
  <c r="X64" i="8"/>
  <c r="W64" i="8"/>
  <c r="X63" i="8"/>
  <c r="W63" i="8"/>
  <c r="X62" i="8"/>
  <c r="W62" i="8"/>
  <c r="X61" i="8"/>
  <c r="W61" i="8"/>
  <c r="X60" i="8"/>
  <c r="W60" i="8"/>
  <c r="X59" i="8"/>
  <c r="W59" i="8"/>
  <c r="X58" i="8"/>
  <c r="W58" i="8"/>
  <c r="X57" i="8"/>
  <c r="W57" i="8"/>
  <c r="X56" i="8"/>
  <c r="W56" i="8"/>
  <c r="X55" i="8"/>
  <c r="W55" i="8"/>
  <c r="X54" i="8"/>
  <c r="W54" i="8"/>
  <c r="X53" i="8"/>
  <c r="W53" i="8"/>
  <c r="X52" i="8"/>
  <c r="W52" i="8"/>
  <c r="X51" i="8"/>
  <c r="W51" i="8"/>
  <c r="X50" i="8"/>
  <c r="W50" i="8"/>
  <c r="X49" i="8"/>
  <c r="W49" i="8"/>
  <c r="X48" i="8"/>
  <c r="W48" i="8"/>
  <c r="X47" i="8"/>
  <c r="W47" i="8"/>
  <c r="X46" i="8"/>
  <c r="W46" i="8"/>
  <c r="X45" i="8"/>
  <c r="W45" i="8"/>
  <c r="X44" i="8"/>
  <c r="W44" i="8"/>
  <c r="X43" i="8"/>
  <c r="W43" i="8"/>
  <c r="X42" i="8"/>
  <c r="W42" i="8"/>
  <c r="X41" i="8"/>
  <c r="W41" i="8"/>
  <c r="X40" i="8"/>
  <c r="W40" i="8"/>
  <c r="X39" i="8"/>
  <c r="W39" i="8"/>
  <c r="X38" i="8"/>
  <c r="W38" i="8"/>
  <c r="X37" i="8"/>
  <c r="W37" i="8"/>
  <c r="X36" i="8"/>
  <c r="W36" i="8"/>
  <c r="X35" i="8"/>
  <c r="W35" i="8"/>
  <c r="X34" i="8"/>
  <c r="W34" i="8"/>
  <c r="X33" i="8"/>
  <c r="W33" i="8"/>
  <c r="X32" i="8"/>
  <c r="W32" i="8"/>
  <c r="X31" i="8"/>
  <c r="W31" i="8"/>
  <c r="X30" i="8"/>
  <c r="W30" i="8"/>
  <c r="X29" i="8"/>
  <c r="W29" i="8"/>
  <c r="X28" i="8"/>
  <c r="W28" i="8"/>
  <c r="X27" i="8"/>
  <c r="W27" i="8"/>
  <c r="X26" i="8"/>
  <c r="W26" i="8"/>
  <c r="X25" i="8"/>
  <c r="W25" i="8"/>
  <c r="X24" i="8"/>
  <c r="W24" i="8"/>
  <c r="X23" i="8"/>
  <c r="W23" i="8"/>
  <c r="X22" i="8"/>
  <c r="W22" i="8"/>
  <c r="X21" i="8"/>
  <c r="W21" i="8"/>
  <c r="X20" i="8"/>
  <c r="W20" i="8"/>
  <c r="X19" i="8"/>
  <c r="W19" i="8"/>
  <c r="Z18" i="8"/>
  <c r="Y18" i="8"/>
  <c r="V18" i="8"/>
  <c r="U18" i="8"/>
  <c r="T18" i="8"/>
  <c r="S18" i="8"/>
  <c r="R18" i="8"/>
  <c r="Q18" i="8"/>
  <c r="P18" i="8"/>
  <c r="O18" i="8"/>
  <c r="N18" i="8"/>
  <c r="M18" i="8"/>
  <c r="L18" i="8"/>
  <c r="K18" i="8"/>
  <c r="J18" i="8"/>
  <c r="I18" i="8"/>
  <c r="H18" i="8"/>
  <c r="G18" i="8"/>
  <c r="E18" i="8"/>
  <c r="D18" i="8"/>
  <c r="C18" i="8"/>
  <c r="B18" i="8"/>
  <c r="Z17" i="8"/>
  <c r="Y17" i="8"/>
  <c r="V17" i="8"/>
  <c r="U17" i="8"/>
  <c r="T17" i="8"/>
  <c r="S17" i="8"/>
  <c r="R17" i="8"/>
  <c r="Q17" i="8"/>
  <c r="P17" i="8"/>
  <c r="O17" i="8"/>
  <c r="N17" i="8"/>
  <c r="M17" i="8"/>
  <c r="L17" i="8"/>
  <c r="K17" i="8"/>
  <c r="J17" i="8"/>
  <c r="I17" i="8"/>
  <c r="H17" i="8"/>
  <c r="G17" i="8"/>
  <c r="E17" i="8"/>
  <c r="D17" i="8"/>
  <c r="C17" i="8"/>
  <c r="B17" i="8"/>
  <c r="Z16" i="8"/>
  <c r="Y16" i="8"/>
  <c r="V16" i="8"/>
  <c r="U16" i="8"/>
  <c r="T16" i="8"/>
  <c r="S16" i="8"/>
  <c r="R16" i="8"/>
  <c r="Q16" i="8"/>
  <c r="P16" i="8"/>
  <c r="O16" i="8"/>
  <c r="N16" i="8"/>
  <c r="M16" i="8"/>
  <c r="L16" i="8"/>
  <c r="K16" i="8"/>
  <c r="J16" i="8"/>
  <c r="I16" i="8"/>
  <c r="H16" i="8"/>
  <c r="G16" i="8"/>
  <c r="E16" i="8"/>
  <c r="D16" i="8"/>
  <c r="C16" i="8"/>
  <c r="B16" i="8"/>
  <c r="Z15" i="8"/>
  <c r="Y15" i="8"/>
  <c r="V15" i="8"/>
  <c r="U15" i="8"/>
  <c r="T15" i="8"/>
  <c r="S15" i="8"/>
  <c r="R15" i="8"/>
  <c r="Q15" i="8"/>
  <c r="P15" i="8"/>
  <c r="O15" i="8"/>
  <c r="N15" i="8"/>
  <c r="M15" i="8"/>
  <c r="L15" i="8"/>
  <c r="K15" i="8"/>
  <c r="J15" i="8"/>
  <c r="I15" i="8"/>
  <c r="H15" i="8"/>
  <c r="G15" i="8"/>
  <c r="E15" i="8"/>
  <c r="D15" i="8"/>
  <c r="C15" i="8"/>
  <c r="B15" i="8"/>
  <c r="Z14" i="8"/>
  <c r="Y14" i="8"/>
  <c r="V14" i="8"/>
  <c r="U14" i="8"/>
  <c r="T14" i="8"/>
  <c r="S14" i="8"/>
  <c r="R14" i="8"/>
  <c r="Q14" i="8"/>
  <c r="P14" i="8"/>
  <c r="O14" i="8"/>
  <c r="N14" i="8"/>
  <c r="M14" i="8"/>
  <c r="L14" i="8"/>
  <c r="K14" i="8"/>
  <c r="J14" i="8"/>
  <c r="I14" i="8"/>
  <c r="H14" i="8"/>
  <c r="G14" i="8"/>
  <c r="E14" i="8"/>
  <c r="D14" i="8"/>
  <c r="C14" i="8"/>
  <c r="B14" i="8"/>
  <c r="U13" i="8"/>
  <c r="C10" i="8"/>
  <c r="B10" i="8"/>
  <c r="A10" i="8"/>
  <c r="C9" i="8"/>
  <c r="B9" i="8"/>
  <c r="A9" i="8"/>
  <c r="C8" i="8"/>
  <c r="B8" i="8"/>
  <c r="A8" i="8"/>
  <c r="C7" i="8"/>
  <c r="B7" i="8"/>
  <c r="A7" i="8"/>
  <c r="W6" i="8"/>
  <c r="C6" i="8"/>
  <c r="B6" i="8"/>
  <c r="A6" i="8"/>
  <c r="A1" i="8"/>
  <c r="U206" i="7"/>
  <c r="T206" i="7"/>
  <c r="F206" i="7"/>
  <c r="A206" i="7"/>
  <c r="U205" i="7"/>
  <c r="T205" i="7"/>
  <c r="F205" i="7"/>
  <c r="A205" i="7"/>
  <c r="U204" i="7"/>
  <c r="T204" i="7"/>
  <c r="F204" i="7"/>
  <c r="A204" i="7"/>
  <c r="S204" i="7" s="1"/>
  <c r="U203" i="7"/>
  <c r="T203" i="7"/>
  <c r="F203" i="7"/>
  <c r="A203" i="7"/>
  <c r="D203" i="7" s="1"/>
  <c r="U202" i="7"/>
  <c r="T202" i="7"/>
  <c r="F202" i="7"/>
  <c r="A202" i="7"/>
  <c r="K202" i="7" s="1"/>
  <c r="U201" i="7"/>
  <c r="T201" i="7"/>
  <c r="F201" i="7"/>
  <c r="A201" i="7"/>
  <c r="X201" i="7" s="1"/>
  <c r="U200" i="7"/>
  <c r="T200" i="7"/>
  <c r="F200" i="7"/>
  <c r="A200" i="7"/>
  <c r="U199" i="7"/>
  <c r="T199" i="7"/>
  <c r="F199" i="7"/>
  <c r="A199" i="7"/>
  <c r="S199" i="7" s="1"/>
  <c r="U198" i="7"/>
  <c r="T198" i="7"/>
  <c r="F198" i="7"/>
  <c r="B198" i="7"/>
  <c r="A198" i="7"/>
  <c r="Z198" i="7" s="1"/>
  <c r="U197" i="7"/>
  <c r="T197" i="7"/>
  <c r="F197" i="7"/>
  <c r="B197" i="7"/>
  <c r="A197" i="7"/>
  <c r="K197" i="7" s="1"/>
  <c r="U196" i="7"/>
  <c r="T196" i="7"/>
  <c r="F196" i="7"/>
  <c r="A196" i="7"/>
  <c r="U195" i="7"/>
  <c r="T195" i="7"/>
  <c r="S195" i="7"/>
  <c r="G195" i="7"/>
  <c r="F195" i="7"/>
  <c r="A195" i="7"/>
  <c r="D195" i="7" s="1"/>
  <c r="U194" i="7"/>
  <c r="T194" i="7"/>
  <c r="F194" i="7"/>
  <c r="A194" i="7"/>
  <c r="D194" i="7" s="1"/>
  <c r="U193" i="7"/>
  <c r="T193" i="7"/>
  <c r="F193" i="7"/>
  <c r="A193" i="7"/>
  <c r="U192" i="7"/>
  <c r="T192" i="7"/>
  <c r="F192" i="7"/>
  <c r="A192" i="7"/>
  <c r="U191" i="7"/>
  <c r="T191" i="7"/>
  <c r="F191" i="7"/>
  <c r="B191" i="7"/>
  <c r="A191" i="7"/>
  <c r="Z191" i="7" s="1"/>
  <c r="U190" i="7"/>
  <c r="T190" i="7"/>
  <c r="F190" i="7"/>
  <c r="A190" i="7"/>
  <c r="U189" i="7"/>
  <c r="T189" i="7"/>
  <c r="F189" i="7"/>
  <c r="A189" i="7"/>
  <c r="K189" i="7" s="1"/>
  <c r="U188" i="7"/>
  <c r="T188" i="7"/>
  <c r="F188" i="7"/>
  <c r="A188" i="7"/>
  <c r="C188" i="7" s="1"/>
  <c r="U187" i="7"/>
  <c r="T187" i="7"/>
  <c r="F187" i="7"/>
  <c r="A187" i="7"/>
  <c r="X187" i="7" s="1"/>
  <c r="U186" i="7"/>
  <c r="T186" i="7"/>
  <c r="F186" i="7"/>
  <c r="A186" i="7"/>
  <c r="X186" i="7" s="1"/>
  <c r="U185" i="7"/>
  <c r="T185" i="7"/>
  <c r="H185" i="7"/>
  <c r="F185" i="7"/>
  <c r="A185" i="7"/>
  <c r="X185" i="7" s="1"/>
  <c r="Z184" i="7"/>
  <c r="U184" i="7"/>
  <c r="T184" i="7"/>
  <c r="F184" i="7"/>
  <c r="A184" i="7"/>
  <c r="I184" i="7" s="1"/>
  <c r="U183" i="7"/>
  <c r="T183" i="7"/>
  <c r="F183" i="7"/>
  <c r="A183" i="7"/>
  <c r="G183" i="7" s="1"/>
  <c r="U182" i="7"/>
  <c r="T182" i="7"/>
  <c r="F182" i="7"/>
  <c r="A182" i="7"/>
  <c r="K182" i="7" s="1"/>
  <c r="U181" i="7"/>
  <c r="T181" i="7"/>
  <c r="F181" i="7"/>
  <c r="A181" i="7"/>
  <c r="K181" i="7" s="1"/>
  <c r="Y180" i="7"/>
  <c r="U180" i="7"/>
  <c r="T180" i="7"/>
  <c r="F180" i="7"/>
  <c r="A180" i="7"/>
  <c r="Z180" i="7" s="1"/>
  <c r="U179" i="7"/>
  <c r="T179" i="7"/>
  <c r="I179" i="7"/>
  <c r="F179" i="7"/>
  <c r="A179" i="7"/>
  <c r="X179" i="7" s="1"/>
  <c r="U178" i="7"/>
  <c r="T178" i="7"/>
  <c r="F178" i="7"/>
  <c r="A178" i="7"/>
  <c r="U177" i="7"/>
  <c r="T177" i="7"/>
  <c r="I177" i="7"/>
  <c r="F177" i="7"/>
  <c r="A177" i="7"/>
  <c r="S177" i="7" s="1"/>
  <c r="U176" i="7"/>
  <c r="T176" i="7"/>
  <c r="F176" i="7"/>
  <c r="A176" i="7"/>
  <c r="U175" i="7"/>
  <c r="T175" i="7"/>
  <c r="F175" i="7"/>
  <c r="A175" i="7"/>
  <c r="K175" i="7" s="1"/>
  <c r="X174" i="7"/>
  <c r="U174" i="7"/>
  <c r="T174" i="7"/>
  <c r="F174" i="7"/>
  <c r="D174" i="7"/>
  <c r="B174" i="7"/>
  <c r="A174" i="7"/>
  <c r="Z174" i="7" s="1"/>
  <c r="U173" i="7"/>
  <c r="T173" i="7"/>
  <c r="F173" i="7"/>
  <c r="A173" i="7"/>
  <c r="Z172" i="7"/>
  <c r="U172" i="7"/>
  <c r="T172" i="7"/>
  <c r="H172" i="7"/>
  <c r="F172" i="7"/>
  <c r="A172" i="7"/>
  <c r="G172" i="7" s="1"/>
  <c r="U171" i="7"/>
  <c r="T171" i="7"/>
  <c r="F171" i="7"/>
  <c r="A171" i="7"/>
  <c r="Z170" i="7"/>
  <c r="U170" i="7"/>
  <c r="T170" i="7"/>
  <c r="S170" i="7"/>
  <c r="G170" i="7"/>
  <c r="F170" i="7"/>
  <c r="A170" i="7"/>
  <c r="D170" i="7" s="1"/>
  <c r="U169" i="7"/>
  <c r="T169" i="7"/>
  <c r="F169" i="7"/>
  <c r="C169" i="7"/>
  <c r="B169" i="7"/>
  <c r="A169" i="7"/>
  <c r="D169" i="7" s="1"/>
  <c r="U168" i="7"/>
  <c r="T168" i="7"/>
  <c r="F168" i="7"/>
  <c r="C168" i="7"/>
  <c r="A168" i="7"/>
  <c r="K168" i="7" s="1"/>
  <c r="U167" i="7"/>
  <c r="T167" i="7"/>
  <c r="F167" i="7"/>
  <c r="B167" i="7"/>
  <c r="A167" i="7"/>
  <c r="J168" i="7" s="1"/>
  <c r="L168" i="7" s="1"/>
  <c r="U166" i="7"/>
  <c r="T166" i="7"/>
  <c r="K166" i="7"/>
  <c r="F166" i="7"/>
  <c r="C166" i="7"/>
  <c r="B166" i="7"/>
  <c r="A166" i="7"/>
  <c r="Z166" i="7" s="1"/>
  <c r="Z165" i="7"/>
  <c r="Y165" i="7"/>
  <c r="U165" i="7"/>
  <c r="T165" i="7"/>
  <c r="S165" i="7"/>
  <c r="I165" i="7"/>
  <c r="H165" i="7"/>
  <c r="G165" i="7"/>
  <c r="F165" i="7"/>
  <c r="A165" i="7"/>
  <c r="D165" i="7" s="1"/>
  <c r="U164" i="7"/>
  <c r="T164" i="7"/>
  <c r="F164" i="7"/>
  <c r="A164" i="7"/>
  <c r="U163" i="7"/>
  <c r="T163" i="7"/>
  <c r="F163" i="7"/>
  <c r="A163" i="7"/>
  <c r="Z163" i="7" s="1"/>
  <c r="U162" i="7"/>
  <c r="T162" i="7"/>
  <c r="F162" i="7"/>
  <c r="A162" i="7"/>
  <c r="U161" i="7"/>
  <c r="T161" i="7"/>
  <c r="K161" i="7"/>
  <c r="I161" i="7"/>
  <c r="F161" i="7"/>
  <c r="D161" i="7"/>
  <c r="C161" i="7"/>
  <c r="A161" i="7"/>
  <c r="Y161" i="7" s="1"/>
  <c r="U160" i="7"/>
  <c r="T160" i="7"/>
  <c r="F160" i="7"/>
  <c r="A160" i="7"/>
  <c r="X159" i="7"/>
  <c r="U159" i="7"/>
  <c r="T159" i="7"/>
  <c r="G159" i="7"/>
  <c r="F159" i="7"/>
  <c r="A159" i="7"/>
  <c r="Y159" i="7" s="1"/>
  <c r="U158" i="7"/>
  <c r="T158" i="7"/>
  <c r="F158" i="7"/>
  <c r="A158" i="7"/>
  <c r="Y158" i="7" s="1"/>
  <c r="Y157" i="7"/>
  <c r="U157" i="7"/>
  <c r="T157" i="7"/>
  <c r="F157" i="7"/>
  <c r="D157" i="7"/>
  <c r="A157" i="7"/>
  <c r="S157" i="7" s="1"/>
  <c r="U156" i="7"/>
  <c r="T156" i="7"/>
  <c r="F156" i="7"/>
  <c r="A156" i="7"/>
  <c r="U155" i="7"/>
  <c r="T155" i="7"/>
  <c r="I155" i="7"/>
  <c r="W155" i="7" s="1"/>
  <c r="F155" i="7"/>
  <c r="A155" i="7"/>
  <c r="X155" i="7" s="1"/>
  <c r="U154" i="7"/>
  <c r="T154" i="7"/>
  <c r="F154" i="7"/>
  <c r="A154" i="7"/>
  <c r="K154" i="7" s="1"/>
  <c r="U153" i="7"/>
  <c r="T153" i="7"/>
  <c r="F153" i="7"/>
  <c r="A153" i="7"/>
  <c r="D153" i="7" s="1"/>
  <c r="U152" i="7"/>
  <c r="T152" i="7"/>
  <c r="H152" i="7"/>
  <c r="F152" i="7"/>
  <c r="A152" i="7"/>
  <c r="S152" i="7" s="1"/>
  <c r="U151" i="7"/>
  <c r="T151" i="7"/>
  <c r="F151" i="7"/>
  <c r="A151" i="7"/>
  <c r="Y151" i="7" s="1"/>
  <c r="U150" i="7"/>
  <c r="T150" i="7"/>
  <c r="F150" i="7"/>
  <c r="A150" i="7"/>
  <c r="U149" i="7"/>
  <c r="T149" i="7"/>
  <c r="F149" i="7"/>
  <c r="A149" i="7"/>
  <c r="U148" i="7"/>
  <c r="T148" i="7"/>
  <c r="I148" i="7"/>
  <c r="W148" i="7" s="1"/>
  <c r="F148" i="7"/>
  <c r="A148" i="7"/>
  <c r="G148" i="7" s="1"/>
  <c r="U147" i="7"/>
  <c r="T147" i="7"/>
  <c r="F147" i="7"/>
  <c r="A147" i="7"/>
  <c r="Z147" i="7" s="1"/>
  <c r="U146" i="7"/>
  <c r="T146" i="7"/>
  <c r="F146" i="7"/>
  <c r="A146" i="7"/>
  <c r="U145" i="7"/>
  <c r="T145" i="7"/>
  <c r="S145" i="7"/>
  <c r="F145" i="7"/>
  <c r="A145" i="7"/>
  <c r="X145" i="7" s="1"/>
  <c r="U144" i="7"/>
  <c r="T144" i="7"/>
  <c r="F144" i="7"/>
  <c r="A144" i="7"/>
  <c r="K144" i="7" s="1"/>
  <c r="U143" i="7"/>
  <c r="T143" i="7"/>
  <c r="F143" i="7"/>
  <c r="A143" i="7"/>
  <c r="U142" i="7"/>
  <c r="T142" i="7"/>
  <c r="F142" i="7"/>
  <c r="D142" i="7"/>
  <c r="A142" i="7"/>
  <c r="B142" i="7" s="1"/>
  <c r="Z141" i="7"/>
  <c r="U141" i="7"/>
  <c r="T141" i="7"/>
  <c r="F141" i="7"/>
  <c r="C141" i="7"/>
  <c r="A141" i="7"/>
  <c r="S141" i="7" s="1"/>
  <c r="U140" i="7"/>
  <c r="T140" i="7"/>
  <c r="F140" i="7"/>
  <c r="A140" i="7"/>
  <c r="Y140" i="7" s="1"/>
  <c r="U139" i="7"/>
  <c r="T139" i="7"/>
  <c r="F139" i="7"/>
  <c r="A139" i="7"/>
  <c r="U138" i="7"/>
  <c r="T138" i="7"/>
  <c r="G138" i="7"/>
  <c r="F138" i="7"/>
  <c r="A138" i="7"/>
  <c r="U137" i="7"/>
  <c r="T137" i="7"/>
  <c r="F137" i="7"/>
  <c r="B137" i="7"/>
  <c r="A137" i="7"/>
  <c r="X137" i="7" s="1"/>
  <c r="U136" i="7"/>
  <c r="T136" i="7"/>
  <c r="S136" i="7"/>
  <c r="F136" i="7"/>
  <c r="A136" i="7"/>
  <c r="Y136" i="7" s="1"/>
  <c r="U135" i="7"/>
  <c r="T135" i="7"/>
  <c r="F135" i="7"/>
  <c r="A135" i="7"/>
  <c r="U134" i="7"/>
  <c r="T134" i="7"/>
  <c r="F134" i="7"/>
  <c r="A134" i="7"/>
  <c r="S134" i="7" s="1"/>
  <c r="U133" i="7"/>
  <c r="T133" i="7"/>
  <c r="F133" i="7"/>
  <c r="C133" i="7"/>
  <c r="A133" i="7"/>
  <c r="D133" i="7" s="1"/>
  <c r="U132" i="7"/>
  <c r="T132" i="7"/>
  <c r="F132" i="7"/>
  <c r="A132" i="7"/>
  <c r="U131" i="7"/>
  <c r="T131" i="7"/>
  <c r="F131" i="7"/>
  <c r="A131" i="7"/>
  <c r="D131" i="7" s="1"/>
  <c r="U130" i="7"/>
  <c r="T130" i="7"/>
  <c r="F130" i="7"/>
  <c r="A130" i="7"/>
  <c r="U129" i="7"/>
  <c r="T129" i="7"/>
  <c r="F129" i="7"/>
  <c r="A129" i="7"/>
  <c r="U128" i="7"/>
  <c r="T128" i="7"/>
  <c r="F128" i="7"/>
  <c r="A128" i="7"/>
  <c r="U127" i="7"/>
  <c r="T127" i="7"/>
  <c r="F127" i="7"/>
  <c r="A127" i="7"/>
  <c r="U126" i="7"/>
  <c r="T126" i="7"/>
  <c r="F126" i="7"/>
  <c r="A126" i="7"/>
  <c r="S126" i="7" s="1"/>
  <c r="U125" i="7"/>
  <c r="T125" i="7"/>
  <c r="I125" i="7"/>
  <c r="F125" i="7"/>
  <c r="B125" i="7"/>
  <c r="A125" i="7"/>
  <c r="D125" i="7" s="1"/>
  <c r="U124" i="7"/>
  <c r="T124" i="7"/>
  <c r="F124" i="7"/>
  <c r="A124" i="7"/>
  <c r="X124" i="7" s="1"/>
  <c r="U123" i="7"/>
  <c r="T123" i="7"/>
  <c r="K123" i="7"/>
  <c r="I123" i="7"/>
  <c r="AA123" i="7" s="1"/>
  <c r="F123" i="7"/>
  <c r="B123" i="7"/>
  <c r="A123" i="7"/>
  <c r="Y123" i="7" s="1"/>
  <c r="U122" i="7"/>
  <c r="T122" i="7"/>
  <c r="F122" i="7"/>
  <c r="A122" i="7"/>
  <c r="U121" i="7"/>
  <c r="T121" i="7"/>
  <c r="F121" i="7"/>
  <c r="B121" i="7"/>
  <c r="A121" i="7"/>
  <c r="H121" i="7" s="1"/>
  <c r="U120" i="7"/>
  <c r="T120" i="7"/>
  <c r="F120" i="7"/>
  <c r="B120" i="7"/>
  <c r="A120" i="7"/>
  <c r="X120" i="7" s="1"/>
  <c r="U119" i="7"/>
  <c r="T119" i="7"/>
  <c r="S119" i="7"/>
  <c r="F119" i="7"/>
  <c r="A119" i="7"/>
  <c r="X119" i="7" s="1"/>
  <c r="U118" i="7"/>
  <c r="T118" i="7"/>
  <c r="F118" i="7"/>
  <c r="D118" i="7"/>
  <c r="C118" i="7"/>
  <c r="A118" i="7"/>
  <c r="Z118" i="7" s="1"/>
  <c r="U117" i="7"/>
  <c r="T117" i="7"/>
  <c r="F117" i="7"/>
  <c r="A117" i="7"/>
  <c r="U116" i="7"/>
  <c r="T116" i="7"/>
  <c r="F116" i="7"/>
  <c r="A116" i="7"/>
  <c r="Z116" i="7" s="1"/>
  <c r="U115" i="7"/>
  <c r="T115" i="7"/>
  <c r="F115" i="7"/>
  <c r="A115" i="7"/>
  <c r="U114" i="7"/>
  <c r="T114" i="7"/>
  <c r="F114" i="7"/>
  <c r="D114" i="7"/>
  <c r="A114" i="7"/>
  <c r="C114" i="7" s="1"/>
  <c r="U113" i="7"/>
  <c r="T113" i="7"/>
  <c r="I113" i="7"/>
  <c r="F113" i="7"/>
  <c r="A113" i="7"/>
  <c r="Z113" i="7" s="1"/>
  <c r="U112" i="7"/>
  <c r="T112" i="7"/>
  <c r="J112" i="7"/>
  <c r="L112" i="7" s="1"/>
  <c r="F112" i="7"/>
  <c r="A112" i="7"/>
  <c r="G112" i="7" s="1"/>
  <c r="U111" i="7"/>
  <c r="T111" i="7"/>
  <c r="F111" i="7"/>
  <c r="D111" i="7"/>
  <c r="A111" i="7"/>
  <c r="Y111" i="7" s="1"/>
  <c r="U110" i="7"/>
  <c r="T110" i="7"/>
  <c r="F110" i="7"/>
  <c r="A110" i="7"/>
  <c r="U109" i="7"/>
  <c r="T109" i="7"/>
  <c r="G109" i="7"/>
  <c r="F109" i="7"/>
  <c r="A109" i="7"/>
  <c r="X109" i="7" s="1"/>
  <c r="U108" i="7"/>
  <c r="T108" i="7"/>
  <c r="K108" i="7"/>
  <c r="F108" i="7"/>
  <c r="A108" i="7"/>
  <c r="H108" i="7" s="1"/>
  <c r="U107" i="7"/>
  <c r="T107" i="7"/>
  <c r="F107" i="7"/>
  <c r="A107" i="7"/>
  <c r="G107" i="7" s="1"/>
  <c r="U106" i="7"/>
  <c r="T106" i="7"/>
  <c r="F106" i="7"/>
  <c r="A106" i="7"/>
  <c r="U105" i="7"/>
  <c r="T105" i="7"/>
  <c r="F105" i="7"/>
  <c r="A105" i="7"/>
  <c r="U104" i="7"/>
  <c r="T104" i="7"/>
  <c r="K104" i="7"/>
  <c r="G104" i="7"/>
  <c r="F104" i="7"/>
  <c r="B104" i="7"/>
  <c r="A104" i="7"/>
  <c r="S104" i="7" s="1"/>
  <c r="U103" i="7"/>
  <c r="T103" i="7"/>
  <c r="K103" i="7"/>
  <c r="F103" i="7"/>
  <c r="D103" i="7"/>
  <c r="A103" i="7"/>
  <c r="X103" i="7" s="1"/>
  <c r="U102" i="7"/>
  <c r="T102" i="7"/>
  <c r="F102" i="7"/>
  <c r="A102" i="7"/>
  <c r="I102" i="7" s="1"/>
  <c r="AA102" i="7" s="1"/>
  <c r="U101" i="7"/>
  <c r="T101" i="7"/>
  <c r="F101" i="7"/>
  <c r="A101" i="7"/>
  <c r="U100" i="7"/>
  <c r="T100" i="7"/>
  <c r="G100" i="7"/>
  <c r="F100" i="7"/>
  <c r="A100" i="7"/>
  <c r="H100" i="7" s="1"/>
  <c r="U99" i="7"/>
  <c r="T99" i="7"/>
  <c r="F99" i="7"/>
  <c r="A99" i="7"/>
  <c r="X99" i="7" s="1"/>
  <c r="U98" i="7"/>
  <c r="T98" i="7"/>
  <c r="F98" i="7"/>
  <c r="C98" i="7"/>
  <c r="A98" i="7"/>
  <c r="I98" i="7" s="1"/>
  <c r="U97" i="7"/>
  <c r="T97" i="7"/>
  <c r="I97" i="7"/>
  <c r="AA97" i="7" s="1"/>
  <c r="F97" i="7"/>
  <c r="A97" i="7"/>
  <c r="U96" i="7"/>
  <c r="T96" i="7"/>
  <c r="F96" i="7"/>
  <c r="A96" i="7"/>
  <c r="X96" i="7" s="1"/>
  <c r="U95" i="7"/>
  <c r="T95" i="7"/>
  <c r="F95" i="7"/>
  <c r="A95" i="7"/>
  <c r="K95" i="7" s="1"/>
  <c r="U94" i="7"/>
  <c r="T94" i="7"/>
  <c r="G94" i="7"/>
  <c r="F94" i="7"/>
  <c r="A94" i="7"/>
  <c r="U93" i="7"/>
  <c r="T93" i="7"/>
  <c r="F93" i="7"/>
  <c r="A93" i="7"/>
  <c r="Z93" i="7" s="1"/>
  <c r="Y92" i="7"/>
  <c r="U92" i="7"/>
  <c r="T92" i="7"/>
  <c r="I92" i="7"/>
  <c r="F92" i="7"/>
  <c r="D92" i="7"/>
  <c r="A92" i="7"/>
  <c r="U91" i="7"/>
  <c r="T91" i="7"/>
  <c r="F91" i="7"/>
  <c r="A91" i="7"/>
  <c r="D91" i="7" s="1"/>
  <c r="U90" i="7"/>
  <c r="T90" i="7"/>
  <c r="F90" i="7"/>
  <c r="A90" i="7"/>
  <c r="S90" i="7" s="1"/>
  <c r="Y89" i="7"/>
  <c r="U89" i="7"/>
  <c r="T89" i="7"/>
  <c r="S89" i="7"/>
  <c r="I89" i="7"/>
  <c r="AA89" i="7" s="1"/>
  <c r="F89" i="7"/>
  <c r="B89" i="7"/>
  <c r="A89" i="7"/>
  <c r="Z89" i="7" s="1"/>
  <c r="U88" i="7"/>
  <c r="T88" i="7"/>
  <c r="F88" i="7"/>
  <c r="A88" i="7"/>
  <c r="Y88" i="7" s="1"/>
  <c r="U87" i="7"/>
  <c r="T87" i="7"/>
  <c r="K87" i="7"/>
  <c r="F87" i="7"/>
  <c r="B87" i="7"/>
  <c r="A87" i="7"/>
  <c r="S87" i="7" s="1"/>
  <c r="U86" i="7"/>
  <c r="T86" i="7"/>
  <c r="F86" i="7"/>
  <c r="A86" i="7"/>
  <c r="G86" i="7" s="1"/>
  <c r="U85" i="7"/>
  <c r="T85" i="7"/>
  <c r="F85" i="7"/>
  <c r="A85" i="7"/>
  <c r="U84" i="7"/>
  <c r="T84" i="7"/>
  <c r="F84" i="7"/>
  <c r="A84" i="7"/>
  <c r="X84" i="7" s="1"/>
  <c r="U83" i="7"/>
  <c r="T83" i="7"/>
  <c r="F83" i="7"/>
  <c r="A83" i="7"/>
  <c r="U82" i="7"/>
  <c r="T82" i="7"/>
  <c r="F82" i="7"/>
  <c r="A82" i="7"/>
  <c r="K82" i="7" s="1"/>
  <c r="X81" i="7"/>
  <c r="U81" i="7"/>
  <c r="T81" i="7"/>
  <c r="I81" i="7"/>
  <c r="AA81" i="7" s="1"/>
  <c r="H81" i="7"/>
  <c r="G81" i="7"/>
  <c r="F81" i="7"/>
  <c r="D81" i="7"/>
  <c r="C81" i="7"/>
  <c r="B81" i="7"/>
  <c r="A81" i="7"/>
  <c r="U80" i="7"/>
  <c r="T80" i="7"/>
  <c r="F80" i="7"/>
  <c r="A80" i="7"/>
  <c r="Y80" i="7" s="1"/>
  <c r="U79" i="7"/>
  <c r="T79" i="7"/>
  <c r="F79" i="7"/>
  <c r="A79" i="7"/>
  <c r="I79" i="7" s="1"/>
  <c r="AA79" i="7" s="1"/>
  <c r="U78" i="7"/>
  <c r="T78" i="7"/>
  <c r="F78" i="7"/>
  <c r="A78" i="7"/>
  <c r="U77" i="7"/>
  <c r="T77" i="7"/>
  <c r="H77" i="7"/>
  <c r="F77" i="7"/>
  <c r="C77" i="7"/>
  <c r="A77" i="7"/>
  <c r="X77" i="7" s="1"/>
  <c r="U76" i="7"/>
  <c r="T76" i="7"/>
  <c r="F76" i="7"/>
  <c r="C76" i="7"/>
  <c r="A76" i="7"/>
  <c r="Y76" i="7" s="1"/>
  <c r="U75" i="7"/>
  <c r="T75" i="7"/>
  <c r="F75" i="7"/>
  <c r="A75" i="7"/>
  <c r="U74" i="7"/>
  <c r="T74" i="7"/>
  <c r="S74" i="7"/>
  <c r="G74" i="7"/>
  <c r="F74" i="7"/>
  <c r="B74" i="7"/>
  <c r="A74" i="7"/>
  <c r="Z74" i="7" s="1"/>
  <c r="Z73" i="7"/>
  <c r="Y73" i="7"/>
  <c r="X73" i="7"/>
  <c r="U73" i="7"/>
  <c r="T73" i="7"/>
  <c r="S73" i="7"/>
  <c r="H73" i="7"/>
  <c r="F73" i="7"/>
  <c r="C73" i="7"/>
  <c r="B73" i="7"/>
  <c r="A73" i="7"/>
  <c r="K73" i="7" s="1"/>
  <c r="U72" i="7"/>
  <c r="T72" i="7"/>
  <c r="F72" i="7"/>
  <c r="D72" i="7"/>
  <c r="A72" i="7"/>
  <c r="Y72" i="7" s="1"/>
  <c r="U71" i="7"/>
  <c r="T71" i="7"/>
  <c r="F71" i="7"/>
  <c r="B71" i="7"/>
  <c r="A71" i="7"/>
  <c r="D71" i="7" s="1"/>
  <c r="X70" i="7"/>
  <c r="U70" i="7"/>
  <c r="T70" i="7"/>
  <c r="F70" i="7"/>
  <c r="C70" i="7"/>
  <c r="A70" i="7"/>
  <c r="G70" i="7" s="1"/>
  <c r="X69" i="7"/>
  <c r="U69" i="7"/>
  <c r="T69" i="7"/>
  <c r="F69" i="7"/>
  <c r="A69" i="7"/>
  <c r="K69" i="7" s="1"/>
  <c r="U68" i="7"/>
  <c r="T68" i="7"/>
  <c r="I68" i="7"/>
  <c r="AA68" i="7" s="1"/>
  <c r="F68" i="7"/>
  <c r="C68" i="7"/>
  <c r="A68" i="7"/>
  <c r="Y68" i="7" s="1"/>
  <c r="U67" i="7"/>
  <c r="T67" i="7"/>
  <c r="G67" i="7"/>
  <c r="F67" i="7"/>
  <c r="A67" i="7"/>
  <c r="X67" i="7" s="1"/>
  <c r="Y66" i="7"/>
  <c r="U66" i="7"/>
  <c r="T66" i="7"/>
  <c r="S66" i="7"/>
  <c r="K66" i="7"/>
  <c r="H66" i="7"/>
  <c r="F66" i="7"/>
  <c r="B66" i="7"/>
  <c r="A66" i="7"/>
  <c r="Z66" i="7" s="1"/>
  <c r="U65" i="7"/>
  <c r="T65" i="7"/>
  <c r="S65" i="7"/>
  <c r="F65" i="7"/>
  <c r="B65" i="7"/>
  <c r="A65" i="7"/>
  <c r="K65" i="7" s="1"/>
  <c r="U64" i="7"/>
  <c r="T64" i="7"/>
  <c r="F64" i="7"/>
  <c r="A64" i="7"/>
  <c r="U63" i="7"/>
  <c r="T63" i="7"/>
  <c r="F63" i="7"/>
  <c r="A63" i="7"/>
  <c r="Z63" i="7" s="1"/>
  <c r="U62" i="7"/>
  <c r="T62" i="7"/>
  <c r="S62" i="7"/>
  <c r="K62" i="7"/>
  <c r="F62" i="7"/>
  <c r="B62" i="7"/>
  <c r="A62" i="7"/>
  <c r="X62" i="7" s="1"/>
  <c r="X61" i="7"/>
  <c r="U61" i="7"/>
  <c r="T61" i="7"/>
  <c r="H61" i="7"/>
  <c r="F61" i="7"/>
  <c r="B61" i="7"/>
  <c r="A61" i="7"/>
  <c r="K61" i="7" s="1"/>
  <c r="U60" i="7"/>
  <c r="T60" i="7"/>
  <c r="F60" i="7"/>
  <c r="D60" i="7"/>
  <c r="C60" i="7"/>
  <c r="A60" i="7"/>
  <c r="Y60" i="7" s="1"/>
  <c r="X59" i="7"/>
  <c r="U59" i="7"/>
  <c r="T59" i="7"/>
  <c r="F59" i="7"/>
  <c r="A59" i="7"/>
  <c r="G59" i="7" s="1"/>
  <c r="U58" i="7"/>
  <c r="T58" i="7"/>
  <c r="F58" i="7"/>
  <c r="A58" i="7"/>
  <c r="U57" i="7"/>
  <c r="T57" i="7"/>
  <c r="F57" i="7"/>
  <c r="D57" i="7"/>
  <c r="A57" i="7"/>
  <c r="H57" i="7" s="1"/>
  <c r="Y56" i="7"/>
  <c r="U56" i="7"/>
  <c r="T56" i="7"/>
  <c r="F56" i="7"/>
  <c r="A56" i="7"/>
  <c r="I56" i="7" s="1"/>
  <c r="W56" i="7" s="1"/>
  <c r="U55" i="7"/>
  <c r="T55" i="7"/>
  <c r="F55" i="7"/>
  <c r="A55" i="7"/>
  <c r="I55" i="7" s="1"/>
  <c r="U54" i="7"/>
  <c r="T54" i="7"/>
  <c r="J54" i="7"/>
  <c r="L54" i="7" s="1"/>
  <c r="F54" i="7"/>
  <c r="A54" i="7"/>
  <c r="C54" i="7" s="1"/>
  <c r="Y53" i="7"/>
  <c r="U53" i="7"/>
  <c r="T53" i="7"/>
  <c r="I53" i="7"/>
  <c r="W53" i="7" s="1"/>
  <c r="H53" i="7"/>
  <c r="G53" i="7"/>
  <c r="F53" i="7"/>
  <c r="D53" i="7"/>
  <c r="C53" i="7"/>
  <c r="B53" i="7"/>
  <c r="A53" i="7"/>
  <c r="K53" i="7" s="1"/>
  <c r="Z52" i="7"/>
  <c r="U52" i="7"/>
  <c r="T52" i="7"/>
  <c r="F52" i="7"/>
  <c r="D52" i="7"/>
  <c r="C52" i="7"/>
  <c r="A52" i="7"/>
  <c r="Y52" i="7" s="1"/>
  <c r="U51" i="7"/>
  <c r="T51" i="7"/>
  <c r="F51" i="7"/>
  <c r="A51" i="7"/>
  <c r="X51" i="7" s="1"/>
  <c r="U50" i="7"/>
  <c r="T50" i="7"/>
  <c r="S50" i="7"/>
  <c r="G50" i="7"/>
  <c r="F50" i="7"/>
  <c r="A50" i="7"/>
  <c r="K50" i="7" s="1"/>
  <c r="X49" i="7"/>
  <c r="U49" i="7"/>
  <c r="T49" i="7"/>
  <c r="F49" i="7"/>
  <c r="D49" i="7"/>
  <c r="A49" i="7"/>
  <c r="K49" i="7" s="1"/>
  <c r="U48" i="7"/>
  <c r="T48" i="7"/>
  <c r="F48" i="7"/>
  <c r="A48" i="7"/>
  <c r="H48" i="7" s="1"/>
  <c r="U47" i="7"/>
  <c r="T47" i="7"/>
  <c r="F47" i="7"/>
  <c r="D47" i="7"/>
  <c r="A47" i="7"/>
  <c r="Z47" i="7" s="1"/>
  <c r="U46" i="7"/>
  <c r="T46" i="7"/>
  <c r="F46" i="7"/>
  <c r="A46" i="7"/>
  <c r="X45" i="7"/>
  <c r="U45" i="7"/>
  <c r="T45" i="7"/>
  <c r="H45" i="7"/>
  <c r="F45" i="7"/>
  <c r="D45" i="7"/>
  <c r="A45" i="7"/>
  <c r="C45" i="7" s="1"/>
  <c r="U44" i="7"/>
  <c r="T44" i="7"/>
  <c r="I44" i="7"/>
  <c r="W44" i="7" s="1"/>
  <c r="F44" i="7"/>
  <c r="A44" i="7"/>
  <c r="D44" i="7" s="1"/>
  <c r="X43" i="7"/>
  <c r="U43" i="7"/>
  <c r="T43" i="7"/>
  <c r="F43" i="7"/>
  <c r="B43" i="7"/>
  <c r="A43" i="7"/>
  <c r="S43" i="7" s="1"/>
  <c r="Y42" i="7"/>
  <c r="U42" i="7"/>
  <c r="T42" i="7"/>
  <c r="F42" i="7"/>
  <c r="A42" i="7"/>
  <c r="J46" i="7" s="1"/>
  <c r="L46" i="7" s="1"/>
  <c r="U41" i="7"/>
  <c r="T41" i="7"/>
  <c r="F41" i="7"/>
  <c r="A41" i="7"/>
  <c r="X41" i="7" s="1"/>
  <c r="U40" i="7"/>
  <c r="T40" i="7"/>
  <c r="F40" i="7"/>
  <c r="A40" i="7"/>
  <c r="Y40" i="7" s="1"/>
  <c r="U39" i="7"/>
  <c r="T39" i="7"/>
  <c r="F39" i="7"/>
  <c r="A39" i="7"/>
  <c r="G39" i="7" s="1"/>
  <c r="U38" i="7"/>
  <c r="T38" i="7"/>
  <c r="F38" i="7"/>
  <c r="A38" i="7"/>
  <c r="X38" i="7" s="1"/>
  <c r="U37" i="7"/>
  <c r="T37" i="7"/>
  <c r="F37" i="7"/>
  <c r="C37" i="7"/>
  <c r="A37" i="7"/>
  <c r="Z37" i="7" s="1"/>
  <c r="U36" i="7"/>
  <c r="T36" i="7"/>
  <c r="F36" i="7"/>
  <c r="A36" i="7"/>
  <c r="D36" i="7" s="1"/>
  <c r="U35" i="7"/>
  <c r="T35" i="7"/>
  <c r="F35" i="7"/>
  <c r="A35" i="7"/>
  <c r="D35" i="7" s="1"/>
  <c r="Y34" i="7"/>
  <c r="U34" i="7"/>
  <c r="T34" i="7"/>
  <c r="G34" i="7"/>
  <c r="F34" i="7"/>
  <c r="A34" i="7"/>
  <c r="S34" i="7" s="1"/>
  <c r="U33" i="7"/>
  <c r="T33" i="7"/>
  <c r="F33" i="7"/>
  <c r="A33" i="7"/>
  <c r="S33" i="7" s="1"/>
  <c r="U32" i="7"/>
  <c r="T32" i="7"/>
  <c r="F32" i="7"/>
  <c r="A32" i="7"/>
  <c r="U31" i="7"/>
  <c r="T31" i="7"/>
  <c r="F31" i="7"/>
  <c r="A31" i="7"/>
  <c r="U30" i="7"/>
  <c r="T30" i="7"/>
  <c r="I30" i="7"/>
  <c r="F30" i="7"/>
  <c r="A30" i="7"/>
  <c r="X30" i="7" s="1"/>
  <c r="U29" i="7"/>
  <c r="T29" i="7"/>
  <c r="F29" i="7"/>
  <c r="A29" i="7"/>
  <c r="Z29" i="7" s="1"/>
  <c r="U28" i="7"/>
  <c r="T28" i="7"/>
  <c r="F28" i="7"/>
  <c r="A28" i="7"/>
  <c r="U27" i="7"/>
  <c r="T27" i="7"/>
  <c r="S27" i="7"/>
  <c r="F27" i="7"/>
  <c r="B27" i="7"/>
  <c r="A27" i="7"/>
  <c r="G27" i="7" s="1"/>
  <c r="U26" i="7"/>
  <c r="T26" i="7"/>
  <c r="F26" i="7"/>
  <c r="A26" i="7"/>
  <c r="X26" i="7" s="1"/>
  <c r="U25" i="7"/>
  <c r="T25" i="7"/>
  <c r="F25" i="7"/>
  <c r="A25" i="7"/>
  <c r="U24" i="7"/>
  <c r="T24" i="7"/>
  <c r="F24" i="7"/>
  <c r="B24" i="7"/>
  <c r="A24" i="7"/>
  <c r="K24" i="7" s="1"/>
  <c r="U23" i="7"/>
  <c r="T23" i="7"/>
  <c r="F23" i="7"/>
  <c r="A23" i="7"/>
  <c r="U22" i="7"/>
  <c r="T22" i="7"/>
  <c r="F22" i="7"/>
  <c r="A22" i="7"/>
  <c r="C22" i="7" s="1"/>
  <c r="U21" i="7"/>
  <c r="T21" i="7"/>
  <c r="F21" i="7"/>
  <c r="A21" i="7"/>
  <c r="G21" i="7" s="1"/>
  <c r="U20" i="7"/>
  <c r="T20" i="7"/>
  <c r="F20" i="7"/>
  <c r="D20" i="7"/>
  <c r="A20" i="7"/>
  <c r="S20" i="7" s="1"/>
  <c r="X19" i="7"/>
  <c r="U19" i="7"/>
  <c r="T19" i="7"/>
  <c r="G19" i="7"/>
  <c r="F19" i="7"/>
  <c r="B19" i="7"/>
  <c r="A19" i="7"/>
  <c r="S19" i="7" s="1"/>
  <c r="U18" i="7"/>
  <c r="T18" i="7"/>
  <c r="F18" i="7"/>
  <c r="A18" i="7"/>
  <c r="J20" i="7" s="1"/>
  <c r="L20" i="7" s="1"/>
  <c r="U17" i="7"/>
  <c r="T17" i="7"/>
  <c r="F17" i="7"/>
  <c r="A17" i="7"/>
  <c r="Z16" i="7"/>
  <c r="U16" i="7"/>
  <c r="T16" i="7"/>
  <c r="K16" i="7"/>
  <c r="G16" i="7"/>
  <c r="F16" i="7"/>
  <c r="D16" i="7"/>
  <c r="B16" i="7"/>
  <c r="A16" i="7"/>
  <c r="Y16" i="7" s="1"/>
  <c r="Y15" i="7"/>
  <c r="U15" i="7"/>
  <c r="T15" i="7"/>
  <c r="F15" i="7"/>
  <c r="D15" i="7"/>
  <c r="A15" i="7"/>
  <c r="X15" i="7" s="1"/>
  <c r="U14" i="7"/>
  <c r="T14" i="7"/>
  <c r="F14" i="7"/>
  <c r="A14" i="7"/>
  <c r="Y14" i="7" s="1"/>
  <c r="U13" i="7"/>
  <c r="T13" i="7"/>
  <c r="F13" i="7"/>
  <c r="A13" i="7"/>
  <c r="X12" i="7"/>
  <c r="U12" i="7"/>
  <c r="T12" i="7"/>
  <c r="I12" i="7"/>
  <c r="AA12" i="7" s="1"/>
  <c r="H12" i="7"/>
  <c r="F12" i="7"/>
  <c r="D12" i="7"/>
  <c r="C12" i="7"/>
  <c r="B12" i="7"/>
  <c r="A12" i="7"/>
  <c r="K12" i="7" s="1"/>
  <c r="Z11" i="7"/>
  <c r="Y11" i="7"/>
  <c r="U11" i="7"/>
  <c r="T11" i="7"/>
  <c r="F11" i="7"/>
  <c r="A11" i="7"/>
  <c r="U10" i="7"/>
  <c r="T10" i="7"/>
  <c r="F10" i="7"/>
  <c r="A10" i="7"/>
  <c r="U9" i="7"/>
  <c r="T9" i="7"/>
  <c r="S9" i="7"/>
  <c r="K9" i="7"/>
  <c r="F9" i="7"/>
  <c r="A9" i="7"/>
  <c r="D9" i="7" s="1"/>
  <c r="X8" i="7"/>
  <c r="U8" i="7"/>
  <c r="T8" i="7"/>
  <c r="F8" i="7"/>
  <c r="C8" i="7"/>
  <c r="A8" i="7"/>
  <c r="U7" i="7"/>
  <c r="T7" i="7"/>
  <c r="I7" i="7"/>
  <c r="W7" i="7" s="1"/>
  <c r="F7" i="7"/>
  <c r="D7" i="7"/>
  <c r="A7" i="7"/>
  <c r="X7" i="7" s="1"/>
  <c r="A1" i="7"/>
  <c r="U206" i="6"/>
  <c r="T206" i="6"/>
  <c r="F206" i="6"/>
  <c r="A206" i="6"/>
  <c r="Z205" i="6"/>
  <c r="U205" i="6"/>
  <c r="T205" i="6"/>
  <c r="S205" i="6"/>
  <c r="K205" i="6"/>
  <c r="F205" i="6"/>
  <c r="B205" i="6"/>
  <c r="A205" i="6"/>
  <c r="H205" i="6" s="1"/>
  <c r="Z204" i="6"/>
  <c r="U204" i="6"/>
  <c r="T204" i="6"/>
  <c r="F204" i="6"/>
  <c r="A204" i="6"/>
  <c r="U203" i="6"/>
  <c r="T203" i="6"/>
  <c r="F203" i="6"/>
  <c r="D203" i="6"/>
  <c r="A203" i="6"/>
  <c r="C203" i="6" s="1"/>
  <c r="U202" i="6"/>
  <c r="T202" i="6"/>
  <c r="F202" i="6"/>
  <c r="B202" i="6"/>
  <c r="A202" i="6"/>
  <c r="K202" i="6" s="1"/>
  <c r="U201" i="6"/>
  <c r="T201" i="6"/>
  <c r="G201" i="6"/>
  <c r="F201" i="6"/>
  <c r="B201" i="6"/>
  <c r="A201" i="6"/>
  <c r="Z201" i="6" s="1"/>
  <c r="U200" i="6"/>
  <c r="T200" i="6"/>
  <c r="F200" i="6"/>
  <c r="A200" i="6"/>
  <c r="Z200" i="6" s="1"/>
  <c r="U199" i="6"/>
  <c r="T199" i="6"/>
  <c r="I199" i="6"/>
  <c r="AA199" i="6" s="1"/>
  <c r="F199" i="6"/>
  <c r="A199" i="6"/>
  <c r="X198" i="6"/>
  <c r="U198" i="6"/>
  <c r="T198" i="6"/>
  <c r="F198" i="6"/>
  <c r="A198" i="6"/>
  <c r="Y197" i="6"/>
  <c r="U197" i="6"/>
  <c r="T197" i="6"/>
  <c r="H197" i="6"/>
  <c r="F197" i="6"/>
  <c r="B197" i="6"/>
  <c r="A197" i="6"/>
  <c r="Z196" i="6"/>
  <c r="U196" i="6"/>
  <c r="T196" i="6"/>
  <c r="F196" i="6"/>
  <c r="C196" i="6"/>
  <c r="A196" i="6"/>
  <c r="S196" i="6" s="1"/>
  <c r="U195" i="6"/>
  <c r="T195" i="6"/>
  <c r="F195" i="6"/>
  <c r="A195" i="6"/>
  <c r="U194" i="6"/>
  <c r="T194" i="6"/>
  <c r="S194" i="6"/>
  <c r="F194" i="6"/>
  <c r="B194" i="6"/>
  <c r="A194" i="6"/>
  <c r="D194" i="6" s="1"/>
  <c r="U193" i="6"/>
  <c r="T193" i="6"/>
  <c r="F193" i="6"/>
  <c r="A193" i="6"/>
  <c r="U192" i="6"/>
  <c r="T192" i="6"/>
  <c r="H192" i="6"/>
  <c r="F192" i="6"/>
  <c r="A192" i="6"/>
  <c r="X192" i="6" s="1"/>
  <c r="U191" i="6"/>
  <c r="T191" i="6"/>
  <c r="F191" i="6"/>
  <c r="A191" i="6"/>
  <c r="U190" i="6"/>
  <c r="T190" i="6"/>
  <c r="F190" i="6"/>
  <c r="A190" i="6"/>
  <c r="U189" i="6"/>
  <c r="T189" i="6"/>
  <c r="F189" i="6"/>
  <c r="A189" i="6"/>
  <c r="Z189" i="6" s="1"/>
  <c r="U188" i="6"/>
  <c r="T188" i="6"/>
  <c r="F188" i="6"/>
  <c r="A188" i="6"/>
  <c r="Z188" i="6" s="1"/>
  <c r="U187" i="6"/>
  <c r="T187" i="6"/>
  <c r="F187" i="6"/>
  <c r="A187" i="6"/>
  <c r="J190" i="6" s="1"/>
  <c r="L190" i="6" s="1"/>
  <c r="U186" i="6"/>
  <c r="T186" i="6"/>
  <c r="F186" i="6"/>
  <c r="A186" i="6"/>
  <c r="U185" i="6"/>
  <c r="T185" i="6"/>
  <c r="G185" i="6"/>
  <c r="F185" i="6"/>
  <c r="D185" i="6"/>
  <c r="B185" i="6"/>
  <c r="A185" i="6"/>
  <c r="Y185" i="6" s="1"/>
  <c r="U184" i="6"/>
  <c r="T184" i="6"/>
  <c r="I184" i="6"/>
  <c r="W184" i="6" s="1"/>
  <c r="F184" i="6"/>
  <c r="D184" i="6"/>
  <c r="C184" i="6"/>
  <c r="A184" i="6"/>
  <c r="X184" i="6" s="1"/>
  <c r="U183" i="6"/>
  <c r="T183" i="6"/>
  <c r="F183" i="6"/>
  <c r="A183" i="6"/>
  <c r="Y183" i="6" s="1"/>
  <c r="U182" i="6"/>
  <c r="T182" i="6"/>
  <c r="F182" i="6"/>
  <c r="A182" i="6"/>
  <c r="U181" i="6"/>
  <c r="T181" i="6"/>
  <c r="F181" i="6"/>
  <c r="B181" i="6"/>
  <c r="A181" i="6"/>
  <c r="K181" i="6" s="1"/>
  <c r="U180" i="6"/>
  <c r="T180" i="6"/>
  <c r="F180" i="6"/>
  <c r="A180" i="6"/>
  <c r="U179" i="6"/>
  <c r="T179" i="6"/>
  <c r="F179" i="6"/>
  <c r="D179" i="6"/>
  <c r="A179" i="6"/>
  <c r="I179" i="6" s="1"/>
  <c r="W179" i="6" s="1"/>
  <c r="U178" i="6"/>
  <c r="T178" i="6"/>
  <c r="F178" i="6"/>
  <c r="A178" i="6"/>
  <c r="U177" i="6"/>
  <c r="T177" i="6"/>
  <c r="S177" i="6"/>
  <c r="K177" i="6"/>
  <c r="F177" i="6"/>
  <c r="A177" i="6"/>
  <c r="G177" i="6" s="1"/>
  <c r="X176" i="6"/>
  <c r="U176" i="6"/>
  <c r="T176" i="6"/>
  <c r="H176" i="6"/>
  <c r="G176" i="6"/>
  <c r="F176" i="6"/>
  <c r="C176" i="6"/>
  <c r="A176" i="6"/>
  <c r="Z175" i="6"/>
  <c r="U175" i="6"/>
  <c r="T175" i="6"/>
  <c r="I175" i="6"/>
  <c r="F175" i="6"/>
  <c r="A175" i="6"/>
  <c r="U174" i="6"/>
  <c r="T174" i="6"/>
  <c r="F174" i="6"/>
  <c r="A174" i="6"/>
  <c r="U173" i="6"/>
  <c r="T173" i="6"/>
  <c r="F173" i="6"/>
  <c r="A173" i="6"/>
  <c r="X173" i="6" s="1"/>
  <c r="U172" i="6"/>
  <c r="T172" i="6"/>
  <c r="F172" i="6"/>
  <c r="A172" i="6"/>
  <c r="H172" i="6" s="1"/>
  <c r="U171" i="6"/>
  <c r="T171" i="6"/>
  <c r="F171" i="6"/>
  <c r="A171" i="6"/>
  <c r="D171" i="6" s="1"/>
  <c r="U170" i="6"/>
  <c r="T170" i="6"/>
  <c r="F170" i="6"/>
  <c r="A170" i="6"/>
  <c r="S170" i="6" s="1"/>
  <c r="U169" i="6"/>
  <c r="T169" i="6"/>
  <c r="H169" i="6"/>
  <c r="F169" i="6"/>
  <c r="C169" i="6"/>
  <c r="A169" i="6"/>
  <c r="G169" i="6" s="1"/>
  <c r="Y168" i="6"/>
  <c r="U168" i="6"/>
  <c r="T168" i="6"/>
  <c r="H168" i="6"/>
  <c r="G168" i="6"/>
  <c r="F168" i="6"/>
  <c r="D168" i="6"/>
  <c r="C168" i="6"/>
  <c r="A168" i="6"/>
  <c r="I168" i="6" s="1"/>
  <c r="U167" i="6"/>
  <c r="T167" i="6"/>
  <c r="H167" i="6"/>
  <c r="F167" i="6"/>
  <c r="A167" i="6"/>
  <c r="U166" i="6"/>
  <c r="T166" i="6"/>
  <c r="F166" i="6"/>
  <c r="A166" i="6"/>
  <c r="X166" i="6" s="1"/>
  <c r="X165" i="6"/>
  <c r="U165" i="6"/>
  <c r="T165" i="6"/>
  <c r="K165" i="6"/>
  <c r="G165" i="6"/>
  <c r="F165" i="6"/>
  <c r="A165" i="6"/>
  <c r="S165" i="6" s="1"/>
  <c r="U164" i="6"/>
  <c r="T164" i="6"/>
  <c r="F164" i="6"/>
  <c r="A164" i="6"/>
  <c r="U163" i="6"/>
  <c r="T163" i="6"/>
  <c r="F163" i="6"/>
  <c r="A163" i="6"/>
  <c r="D163" i="6" s="1"/>
  <c r="X162" i="6"/>
  <c r="U162" i="6"/>
  <c r="T162" i="6"/>
  <c r="K162" i="6"/>
  <c r="F162" i="6"/>
  <c r="A162" i="6"/>
  <c r="S162" i="6" s="1"/>
  <c r="U161" i="6"/>
  <c r="T161" i="6"/>
  <c r="H161" i="6"/>
  <c r="F161" i="6"/>
  <c r="A161" i="6"/>
  <c r="S161" i="6" s="1"/>
  <c r="U160" i="6"/>
  <c r="T160" i="6"/>
  <c r="F160" i="6"/>
  <c r="A160" i="6"/>
  <c r="X160" i="6" s="1"/>
  <c r="U159" i="6"/>
  <c r="T159" i="6"/>
  <c r="F159" i="6"/>
  <c r="A159" i="6"/>
  <c r="U158" i="6"/>
  <c r="T158" i="6"/>
  <c r="F158" i="6"/>
  <c r="A158" i="6"/>
  <c r="U157" i="6"/>
  <c r="T157" i="6"/>
  <c r="F157" i="6"/>
  <c r="D157" i="6"/>
  <c r="A157" i="6"/>
  <c r="U156" i="6"/>
  <c r="T156" i="6"/>
  <c r="F156" i="6"/>
  <c r="A156" i="6"/>
  <c r="U155" i="6"/>
  <c r="T155" i="6"/>
  <c r="F155" i="6"/>
  <c r="A155" i="6"/>
  <c r="Y154" i="6"/>
  <c r="U154" i="6"/>
  <c r="T154" i="6"/>
  <c r="K154" i="6"/>
  <c r="F154" i="6"/>
  <c r="C154" i="6"/>
  <c r="A154" i="6"/>
  <c r="D154" i="6" s="1"/>
  <c r="U153" i="6"/>
  <c r="T153" i="6"/>
  <c r="F153" i="6"/>
  <c r="D153" i="6"/>
  <c r="C153" i="6"/>
  <c r="A153" i="6"/>
  <c r="S153" i="6" s="1"/>
  <c r="U152" i="6"/>
  <c r="T152" i="6"/>
  <c r="F152" i="6"/>
  <c r="A152" i="6"/>
  <c r="Y152" i="6" s="1"/>
  <c r="U151" i="6"/>
  <c r="T151" i="6"/>
  <c r="F151" i="6"/>
  <c r="A151" i="6"/>
  <c r="U150" i="6"/>
  <c r="T150" i="6"/>
  <c r="F150" i="6"/>
  <c r="A150" i="6"/>
  <c r="G150" i="6" s="1"/>
  <c r="U149" i="6"/>
  <c r="T149" i="6"/>
  <c r="F149" i="6"/>
  <c r="A149" i="6"/>
  <c r="S149" i="6" s="1"/>
  <c r="U148" i="6"/>
  <c r="T148" i="6"/>
  <c r="F148" i="6"/>
  <c r="A148" i="6"/>
  <c r="Z148" i="6" s="1"/>
  <c r="U147" i="6"/>
  <c r="T147" i="6"/>
  <c r="F147" i="6"/>
  <c r="A147" i="6"/>
  <c r="U146" i="6"/>
  <c r="T146" i="6"/>
  <c r="F146" i="6"/>
  <c r="A146" i="6"/>
  <c r="C146" i="6" s="1"/>
  <c r="U145" i="6"/>
  <c r="T145" i="6"/>
  <c r="F145" i="6"/>
  <c r="D145" i="6"/>
  <c r="A145" i="6"/>
  <c r="S145" i="6" s="1"/>
  <c r="U144" i="6"/>
  <c r="T144" i="6"/>
  <c r="F144" i="6"/>
  <c r="A144" i="6"/>
  <c r="X144" i="6" s="1"/>
  <c r="U143" i="6"/>
  <c r="T143" i="6"/>
  <c r="F143" i="6"/>
  <c r="A143" i="6"/>
  <c r="Y143" i="6" s="1"/>
  <c r="U142" i="6"/>
  <c r="T142" i="6"/>
  <c r="F142" i="6"/>
  <c r="A142" i="6"/>
  <c r="G142" i="6" s="1"/>
  <c r="U141" i="6"/>
  <c r="T141" i="6"/>
  <c r="H141" i="6"/>
  <c r="F141" i="6"/>
  <c r="A141" i="6"/>
  <c r="X141" i="6" s="1"/>
  <c r="U140" i="6"/>
  <c r="T140" i="6"/>
  <c r="F140" i="6"/>
  <c r="A140" i="6"/>
  <c r="U139" i="6"/>
  <c r="T139" i="6"/>
  <c r="F139" i="6"/>
  <c r="A139" i="6"/>
  <c r="U138" i="6"/>
  <c r="T138" i="6"/>
  <c r="S138" i="6"/>
  <c r="F138" i="6"/>
  <c r="A138" i="6"/>
  <c r="U137" i="6"/>
  <c r="T137" i="6"/>
  <c r="F137" i="6"/>
  <c r="A137" i="6"/>
  <c r="D137" i="6" s="1"/>
  <c r="Z136" i="6"/>
  <c r="U136" i="6"/>
  <c r="T136" i="6"/>
  <c r="I136" i="6"/>
  <c r="W136" i="6" s="1"/>
  <c r="F136" i="6"/>
  <c r="D136" i="6"/>
  <c r="A136" i="6"/>
  <c r="U135" i="6"/>
  <c r="T135" i="6"/>
  <c r="F135" i="6"/>
  <c r="A135" i="6"/>
  <c r="Y135" i="6" s="1"/>
  <c r="U134" i="6"/>
  <c r="T134" i="6"/>
  <c r="G134" i="6"/>
  <c r="F134" i="6"/>
  <c r="A134" i="6"/>
  <c r="U133" i="6"/>
  <c r="T133" i="6"/>
  <c r="S133" i="6"/>
  <c r="F133" i="6"/>
  <c r="D133" i="6"/>
  <c r="B133" i="6"/>
  <c r="A133" i="6"/>
  <c r="I133" i="6" s="1"/>
  <c r="AA133" i="6" s="1"/>
  <c r="U132" i="6"/>
  <c r="T132" i="6"/>
  <c r="F132" i="6"/>
  <c r="A132" i="6"/>
  <c r="U131" i="6"/>
  <c r="T131" i="6"/>
  <c r="F131" i="6"/>
  <c r="A131" i="6"/>
  <c r="D131" i="6" s="1"/>
  <c r="Y130" i="6"/>
  <c r="U130" i="6"/>
  <c r="T130" i="6"/>
  <c r="H130" i="6"/>
  <c r="F130" i="6"/>
  <c r="B130" i="6"/>
  <c r="A130" i="6"/>
  <c r="Z130" i="6" s="1"/>
  <c r="U129" i="6"/>
  <c r="T129" i="6"/>
  <c r="F129" i="6"/>
  <c r="A129" i="6"/>
  <c r="X129" i="6" s="1"/>
  <c r="U128" i="6"/>
  <c r="T128" i="6"/>
  <c r="F128" i="6"/>
  <c r="A128" i="6"/>
  <c r="U127" i="6"/>
  <c r="T127" i="6"/>
  <c r="F127" i="6"/>
  <c r="A127" i="6"/>
  <c r="X127" i="6" s="1"/>
  <c r="U126" i="6"/>
  <c r="T126" i="6"/>
  <c r="F126" i="6"/>
  <c r="A126" i="6"/>
  <c r="U125" i="6"/>
  <c r="T125" i="6"/>
  <c r="F125" i="6"/>
  <c r="A125" i="6"/>
  <c r="S125" i="6" s="1"/>
  <c r="U124" i="6"/>
  <c r="T124" i="6"/>
  <c r="F124" i="6"/>
  <c r="A124" i="6"/>
  <c r="U123" i="6"/>
  <c r="T123" i="6"/>
  <c r="K123" i="6"/>
  <c r="F123" i="6"/>
  <c r="A123" i="6"/>
  <c r="D123" i="6" s="1"/>
  <c r="U122" i="6"/>
  <c r="T122" i="6"/>
  <c r="F122" i="6"/>
  <c r="A122" i="6"/>
  <c r="I122" i="6" s="1"/>
  <c r="U121" i="6"/>
  <c r="T121" i="6"/>
  <c r="G121" i="6"/>
  <c r="F121" i="6"/>
  <c r="A121" i="6"/>
  <c r="X121" i="6" s="1"/>
  <c r="Z120" i="6"/>
  <c r="U120" i="6"/>
  <c r="T120" i="6"/>
  <c r="I120" i="6"/>
  <c r="F120" i="6"/>
  <c r="D120" i="6"/>
  <c r="A120" i="6"/>
  <c r="X120" i="6" s="1"/>
  <c r="U119" i="6"/>
  <c r="T119" i="6"/>
  <c r="G119" i="6"/>
  <c r="F119" i="6"/>
  <c r="A119" i="6"/>
  <c r="U118" i="6"/>
  <c r="T118" i="6"/>
  <c r="F118" i="6"/>
  <c r="A118" i="6"/>
  <c r="Y117" i="6"/>
  <c r="U117" i="6"/>
  <c r="T117" i="6"/>
  <c r="F117" i="6"/>
  <c r="D117" i="6"/>
  <c r="A117" i="6"/>
  <c r="I117" i="6" s="1"/>
  <c r="AA117" i="6" s="1"/>
  <c r="U116" i="6"/>
  <c r="T116" i="6"/>
  <c r="F116" i="6"/>
  <c r="A116" i="6"/>
  <c r="X116" i="6" s="1"/>
  <c r="U115" i="6"/>
  <c r="T115" i="6"/>
  <c r="F115" i="6"/>
  <c r="A115" i="6"/>
  <c r="Y115" i="6" s="1"/>
  <c r="U114" i="6"/>
  <c r="T114" i="6"/>
  <c r="F114" i="6"/>
  <c r="A114" i="6"/>
  <c r="S114" i="6" s="1"/>
  <c r="U113" i="6"/>
  <c r="T113" i="6"/>
  <c r="F113" i="6"/>
  <c r="A113" i="6"/>
  <c r="Z113" i="6" s="1"/>
  <c r="U112" i="6"/>
  <c r="T112" i="6"/>
  <c r="F112" i="6"/>
  <c r="A112" i="6"/>
  <c r="U111" i="6"/>
  <c r="T111" i="6"/>
  <c r="F111" i="6"/>
  <c r="A111" i="6"/>
  <c r="U110" i="6"/>
  <c r="T110" i="6"/>
  <c r="S110" i="6"/>
  <c r="F110" i="6"/>
  <c r="A110" i="6"/>
  <c r="Z110" i="6" s="1"/>
  <c r="X109" i="6"/>
  <c r="U109" i="6"/>
  <c r="T109" i="6"/>
  <c r="F109" i="6"/>
  <c r="C109" i="6"/>
  <c r="A109" i="6"/>
  <c r="S109" i="6" s="1"/>
  <c r="U108" i="6"/>
  <c r="T108" i="6"/>
  <c r="K108" i="6"/>
  <c r="F108" i="6"/>
  <c r="A108" i="6"/>
  <c r="S108" i="6" s="1"/>
  <c r="X107" i="6"/>
  <c r="U107" i="6"/>
  <c r="T107" i="6"/>
  <c r="K107" i="6"/>
  <c r="H107" i="6"/>
  <c r="G107" i="6"/>
  <c r="F107" i="6"/>
  <c r="B107" i="6"/>
  <c r="A107" i="6"/>
  <c r="Z107" i="6" s="1"/>
  <c r="U106" i="6"/>
  <c r="T106" i="6"/>
  <c r="F106" i="6"/>
  <c r="A106" i="6"/>
  <c r="D106" i="6" s="1"/>
  <c r="U105" i="6"/>
  <c r="T105" i="6"/>
  <c r="F105" i="6"/>
  <c r="A105" i="6"/>
  <c r="Z105" i="6" s="1"/>
  <c r="U104" i="6"/>
  <c r="T104" i="6"/>
  <c r="F104" i="6"/>
  <c r="A104" i="6"/>
  <c r="U103" i="6"/>
  <c r="T103" i="6"/>
  <c r="F103" i="6"/>
  <c r="A103" i="6"/>
  <c r="Z102" i="6"/>
  <c r="U102" i="6"/>
  <c r="T102" i="6"/>
  <c r="S102" i="6"/>
  <c r="H102" i="6"/>
  <c r="F102" i="6"/>
  <c r="D102" i="6"/>
  <c r="A102" i="6"/>
  <c r="Y102" i="6" s="1"/>
  <c r="U101" i="6"/>
  <c r="T101" i="6"/>
  <c r="F101" i="6"/>
  <c r="A101" i="6"/>
  <c r="G101" i="6" s="1"/>
  <c r="U100" i="6"/>
  <c r="T100" i="6"/>
  <c r="K100" i="6"/>
  <c r="F100" i="6"/>
  <c r="A100" i="6"/>
  <c r="C100" i="6" s="1"/>
  <c r="U99" i="6"/>
  <c r="T99" i="6"/>
  <c r="K99" i="6"/>
  <c r="F99" i="6"/>
  <c r="A99" i="6"/>
  <c r="B99" i="6" s="1"/>
  <c r="U98" i="6"/>
  <c r="T98" i="6"/>
  <c r="F98" i="6"/>
  <c r="A98" i="6"/>
  <c r="U97" i="6"/>
  <c r="T97" i="6"/>
  <c r="F97" i="6"/>
  <c r="A97" i="6"/>
  <c r="U96" i="6"/>
  <c r="T96" i="6"/>
  <c r="F96" i="6"/>
  <c r="A96" i="6"/>
  <c r="I96" i="6" s="1"/>
  <c r="U95" i="6"/>
  <c r="T95" i="6"/>
  <c r="F95" i="6"/>
  <c r="A95" i="6"/>
  <c r="D95" i="6" s="1"/>
  <c r="U94" i="6"/>
  <c r="T94" i="6"/>
  <c r="S94" i="6"/>
  <c r="K94" i="6"/>
  <c r="F94" i="6"/>
  <c r="A94" i="6"/>
  <c r="I94" i="6" s="1"/>
  <c r="U93" i="6"/>
  <c r="T93" i="6"/>
  <c r="F93" i="6"/>
  <c r="A93" i="6"/>
  <c r="U92" i="6"/>
  <c r="T92" i="6"/>
  <c r="K92" i="6"/>
  <c r="H92" i="6"/>
  <c r="F92" i="6"/>
  <c r="A92" i="6"/>
  <c r="D92" i="6" s="1"/>
  <c r="U91" i="6"/>
  <c r="T91" i="6"/>
  <c r="F91" i="6"/>
  <c r="A91" i="6"/>
  <c r="U90" i="6"/>
  <c r="T90" i="6"/>
  <c r="F90" i="6"/>
  <c r="A90" i="6"/>
  <c r="G90" i="6" s="1"/>
  <c r="Y89" i="6"/>
  <c r="U89" i="6"/>
  <c r="T89" i="6"/>
  <c r="H89" i="6"/>
  <c r="F89" i="6"/>
  <c r="A89" i="6"/>
  <c r="I89" i="6" s="1"/>
  <c r="W89" i="6" s="1"/>
  <c r="Z88" i="6"/>
  <c r="U88" i="6"/>
  <c r="T88" i="6"/>
  <c r="F88" i="6"/>
  <c r="A88" i="6"/>
  <c r="Y88" i="6" s="1"/>
  <c r="U87" i="6"/>
  <c r="T87" i="6"/>
  <c r="F87" i="6"/>
  <c r="A87" i="6"/>
  <c r="U86" i="6"/>
  <c r="T86" i="6"/>
  <c r="K86" i="6"/>
  <c r="F86" i="6"/>
  <c r="D86" i="6"/>
  <c r="A86" i="6"/>
  <c r="X86" i="6" s="1"/>
  <c r="X85" i="6"/>
  <c r="U85" i="6"/>
  <c r="T85" i="6"/>
  <c r="F85" i="6"/>
  <c r="A85" i="6"/>
  <c r="S85" i="6" s="1"/>
  <c r="U84" i="6"/>
  <c r="T84" i="6"/>
  <c r="F84" i="6"/>
  <c r="B84" i="6"/>
  <c r="A84" i="6"/>
  <c r="S84" i="6" s="1"/>
  <c r="U83" i="6"/>
  <c r="T83" i="6"/>
  <c r="G83" i="6"/>
  <c r="F83" i="6"/>
  <c r="A83" i="6"/>
  <c r="D83" i="6" s="1"/>
  <c r="U82" i="6"/>
  <c r="T82" i="6"/>
  <c r="F82" i="6"/>
  <c r="A82" i="6"/>
  <c r="J82" i="6" s="1"/>
  <c r="L82" i="6" s="1"/>
  <c r="U81" i="6"/>
  <c r="T81" i="6"/>
  <c r="S81" i="6"/>
  <c r="F81" i="6"/>
  <c r="A81" i="6"/>
  <c r="X81" i="6" s="1"/>
  <c r="U80" i="6"/>
  <c r="T80" i="6"/>
  <c r="F80" i="6"/>
  <c r="A80" i="6"/>
  <c r="U79" i="6"/>
  <c r="T79" i="6"/>
  <c r="F79" i="6"/>
  <c r="A79" i="6"/>
  <c r="U78" i="6"/>
  <c r="T78" i="6"/>
  <c r="F78" i="6"/>
  <c r="A78" i="6"/>
  <c r="Y78" i="6" s="1"/>
  <c r="X77" i="6"/>
  <c r="U77" i="6"/>
  <c r="T77" i="6"/>
  <c r="F77" i="6"/>
  <c r="D77" i="6"/>
  <c r="A77" i="6"/>
  <c r="C77" i="6" s="1"/>
  <c r="U76" i="6"/>
  <c r="T76" i="6"/>
  <c r="H76" i="6"/>
  <c r="F76" i="6"/>
  <c r="D76" i="6"/>
  <c r="A76" i="6"/>
  <c r="C76" i="6" s="1"/>
  <c r="U75" i="6"/>
  <c r="T75" i="6"/>
  <c r="F75" i="6"/>
  <c r="A75" i="6"/>
  <c r="Y75" i="6" s="1"/>
  <c r="U74" i="6"/>
  <c r="T74" i="6"/>
  <c r="H74" i="6"/>
  <c r="F74" i="6"/>
  <c r="A74" i="6"/>
  <c r="X74" i="6" s="1"/>
  <c r="U73" i="6"/>
  <c r="T73" i="6"/>
  <c r="F73" i="6"/>
  <c r="A73" i="6"/>
  <c r="U72" i="6"/>
  <c r="T72" i="6"/>
  <c r="J72" i="6"/>
  <c r="L72" i="6" s="1"/>
  <c r="G72" i="6"/>
  <c r="F72" i="6"/>
  <c r="A72" i="6"/>
  <c r="Z72" i="6" s="1"/>
  <c r="U71" i="6"/>
  <c r="T71" i="6"/>
  <c r="F71" i="6"/>
  <c r="D71" i="6"/>
  <c r="A71" i="6"/>
  <c r="Y71" i="6" s="1"/>
  <c r="U70" i="6"/>
  <c r="T70" i="6"/>
  <c r="F70" i="6"/>
  <c r="A70" i="6"/>
  <c r="Y70" i="6" s="1"/>
  <c r="U69" i="6"/>
  <c r="T69" i="6"/>
  <c r="F69" i="6"/>
  <c r="A69" i="6"/>
  <c r="U68" i="6"/>
  <c r="T68" i="6"/>
  <c r="F68" i="6"/>
  <c r="A68" i="6"/>
  <c r="U67" i="6"/>
  <c r="T67" i="6"/>
  <c r="F67" i="6"/>
  <c r="A67" i="6"/>
  <c r="U66" i="6"/>
  <c r="T66" i="6"/>
  <c r="F66" i="6"/>
  <c r="A66" i="6"/>
  <c r="U65" i="6"/>
  <c r="T65" i="6"/>
  <c r="F65" i="6"/>
  <c r="A65" i="6"/>
  <c r="U64" i="6"/>
  <c r="T64" i="6"/>
  <c r="K64" i="6"/>
  <c r="G64" i="6"/>
  <c r="F64" i="6"/>
  <c r="A64" i="6"/>
  <c r="Y63" i="6"/>
  <c r="U63" i="6"/>
  <c r="T63" i="6"/>
  <c r="F63" i="6"/>
  <c r="D63" i="6"/>
  <c r="C63" i="6"/>
  <c r="A63" i="6"/>
  <c r="U62" i="6"/>
  <c r="T62" i="6"/>
  <c r="F62" i="6"/>
  <c r="A62" i="6"/>
  <c r="Y62" i="6" s="1"/>
  <c r="U61" i="6"/>
  <c r="T61" i="6"/>
  <c r="F61" i="6"/>
  <c r="A61" i="6"/>
  <c r="U60" i="6"/>
  <c r="T60" i="6"/>
  <c r="F60" i="6"/>
  <c r="A60" i="6"/>
  <c r="U59" i="6"/>
  <c r="T59" i="6"/>
  <c r="K59" i="6"/>
  <c r="F59" i="6"/>
  <c r="A59" i="6"/>
  <c r="S59" i="6" s="1"/>
  <c r="Z58" i="6"/>
  <c r="U58" i="6"/>
  <c r="T58" i="6"/>
  <c r="I58" i="6"/>
  <c r="AA58" i="6" s="1"/>
  <c r="F58" i="6"/>
  <c r="A58" i="6"/>
  <c r="Y58" i="6" s="1"/>
  <c r="U57" i="6"/>
  <c r="T57" i="6"/>
  <c r="F57" i="6"/>
  <c r="A57" i="6"/>
  <c r="U56" i="6"/>
  <c r="T56" i="6"/>
  <c r="H56" i="6"/>
  <c r="F56" i="6"/>
  <c r="B56" i="6"/>
  <c r="A56" i="6"/>
  <c r="U55" i="6"/>
  <c r="T55" i="6"/>
  <c r="F55" i="6"/>
  <c r="A55" i="6"/>
  <c r="U54" i="6"/>
  <c r="T54" i="6"/>
  <c r="F54" i="6"/>
  <c r="A54" i="6"/>
  <c r="U53" i="6"/>
  <c r="T53" i="6"/>
  <c r="F53" i="6"/>
  <c r="A53" i="6"/>
  <c r="Y53" i="6" s="1"/>
  <c r="U52" i="6"/>
  <c r="T52" i="6"/>
  <c r="F52" i="6"/>
  <c r="A52" i="6"/>
  <c r="U51" i="6"/>
  <c r="T51" i="6"/>
  <c r="F51" i="6"/>
  <c r="B51" i="6"/>
  <c r="A51" i="6"/>
  <c r="K51" i="6" s="1"/>
  <c r="U50" i="6"/>
  <c r="T50" i="6"/>
  <c r="I50" i="6"/>
  <c r="AA50" i="6" s="1"/>
  <c r="F50" i="6"/>
  <c r="D50" i="6"/>
  <c r="B50" i="6"/>
  <c r="A50" i="6"/>
  <c r="U49" i="6"/>
  <c r="T49" i="6"/>
  <c r="F49" i="6"/>
  <c r="A49" i="6"/>
  <c r="Z48" i="6"/>
  <c r="U48" i="6"/>
  <c r="T48" i="6"/>
  <c r="K48" i="6"/>
  <c r="G48" i="6"/>
  <c r="F48" i="6"/>
  <c r="B48" i="6"/>
  <c r="A48" i="6"/>
  <c r="C48" i="6" s="1"/>
  <c r="U47" i="6"/>
  <c r="T47" i="6"/>
  <c r="F47" i="6"/>
  <c r="A47" i="6"/>
  <c r="U46" i="6"/>
  <c r="T46" i="6"/>
  <c r="F46" i="6"/>
  <c r="A46" i="6"/>
  <c r="C46" i="6" s="1"/>
  <c r="U45" i="6"/>
  <c r="T45" i="6"/>
  <c r="F45" i="6"/>
  <c r="A45" i="6"/>
  <c r="U44" i="6"/>
  <c r="T44" i="6"/>
  <c r="F44" i="6"/>
  <c r="A44" i="6"/>
  <c r="I44" i="6" s="1"/>
  <c r="U43" i="6"/>
  <c r="T43" i="6"/>
  <c r="F43" i="6"/>
  <c r="A43" i="6"/>
  <c r="Z42" i="6"/>
  <c r="U42" i="6"/>
  <c r="T42" i="6"/>
  <c r="K42" i="6"/>
  <c r="F42" i="6"/>
  <c r="D42" i="6"/>
  <c r="A42" i="6"/>
  <c r="I42" i="6" s="1"/>
  <c r="U41" i="6"/>
  <c r="T41" i="6"/>
  <c r="F41" i="6"/>
  <c r="A41" i="6"/>
  <c r="U40" i="6"/>
  <c r="T40" i="6"/>
  <c r="F40" i="6"/>
  <c r="A40" i="6"/>
  <c r="U39" i="6"/>
  <c r="T39" i="6"/>
  <c r="F39" i="6"/>
  <c r="A39" i="6"/>
  <c r="U38" i="6"/>
  <c r="T38" i="6"/>
  <c r="F38" i="6"/>
  <c r="D38" i="6"/>
  <c r="A38" i="6"/>
  <c r="X38" i="6" s="1"/>
  <c r="U37" i="6"/>
  <c r="T37" i="6"/>
  <c r="F37" i="6"/>
  <c r="A37" i="6"/>
  <c r="X37" i="6" s="1"/>
  <c r="X36" i="6"/>
  <c r="U36" i="6"/>
  <c r="T36" i="6"/>
  <c r="G36" i="6"/>
  <c r="F36" i="6"/>
  <c r="A36" i="6"/>
  <c r="U35" i="6"/>
  <c r="T35" i="6"/>
  <c r="F35" i="6"/>
  <c r="A35" i="6"/>
  <c r="Y35" i="6" s="1"/>
  <c r="U34" i="6"/>
  <c r="T34" i="6"/>
  <c r="F34" i="6"/>
  <c r="A34" i="6"/>
  <c r="U33" i="6"/>
  <c r="T33" i="6"/>
  <c r="F33" i="6"/>
  <c r="A33" i="6"/>
  <c r="Y32" i="6"/>
  <c r="X32" i="6"/>
  <c r="U32" i="6"/>
  <c r="T32" i="6"/>
  <c r="I32" i="6"/>
  <c r="AA32" i="6" s="1"/>
  <c r="G32" i="6"/>
  <c r="F32" i="6"/>
  <c r="D32" i="6"/>
  <c r="A32" i="6"/>
  <c r="S32" i="6" s="1"/>
  <c r="U31" i="6"/>
  <c r="T31" i="6"/>
  <c r="F31" i="6"/>
  <c r="A31" i="6"/>
  <c r="U30" i="6"/>
  <c r="T30" i="6"/>
  <c r="F30" i="6"/>
  <c r="A30" i="6"/>
  <c r="B30" i="6" s="1"/>
  <c r="U29" i="6"/>
  <c r="T29" i="6"/>
  <c r="F29" i="6"/>
  <c r="A29" i="6"/>
  <c r="U28" i="6"/>
  <c r="T28" i="6"/>
  <c r="F28" i="6"/>
  <c r="A28" i="6"/>
  <c r="X28" i="6" s="1"/>
  <c r="U27" i="6"/>
  <c r="T27" i="6"/>
  <c r="S27" i="6"/>
  <c r="F27" i="6"/>
  <c r="A27" i="6"/>
  <c r="Y27" i="6" s="1"/>
  <c r="Z26" i="6"/>
  <c r="X26" i="6"/>
  <c r="U26" i="6"/>
  <c r="T26" i="6"/>
  <c r="K26" i="6"/>
  <c r="I26" i="6"/>
  <c r="F26" i="6"/>
  <c r="D26" i="6"/>
  <c r="C26" i="6"/>
  <c r="A26" i="6"/>
  <c r="Y26" i="6" s="1"/>
  <c r="Y25" i="6"/>
  <c r="U25" i="6"/>
  <c r="T25" i="6"/>
  <c r="F25" i="6"/>
  <c r="A25" i="6"/>
  <c r="H25" i="6" s="1"/>
  <c r="U24" i="6"/>
  <c r="T24" i="6"/>
  <c r="S24" i="6"/>
  <c r="K24" i="6"/>
  <c r="I24" i="6"/>
  <c r="AA24" i="6" s="1"/>
  <c r="F24" i="6"/>
  <c r="A24" i="6"/>
  <c r="D24" i="6" s="1"/>
  <c r="X23" i="6"/>
  <c r="U23" i="6"/>
  <c r="T23" i="6"/>
  <c r="F23" i="6"/>
  <c r="A23" i="6"/>
  <c r="U22" i="6"/>
  <c r="T22" i="6"/>
  <c r="H22" i="6"/>
  <c r="F22" i="6"/>
  <c r="D22" i="6"/>
  <c r="B22" i="6"/>
  <c r="A22" i="6"/>
  <c r="Y22" i="6" s="1"/>
  <c r="U21" i="6"/>
  <c r="T21" i="6"/>
  <c r="I21" i="6"/>
  <c r="F21" i="6"/>
  <c r="C21" i="6"/>
  <c r="A21" i="6"/>
  <c r="X21" i="6" s="1"/>
  <c r="U20" i="6"/>
  <c r="T20" i="6"/>
  <c r="F20" i="6"/>
  <c r="A20" i="6"/>
  <c r="U19" i="6"/>
  <c r="T19" i="6"/>
  <c r="F19" i="6"/>
  <c r="A19" i="6"/>
  <c r="U18" i="6"/>
  <c r="T18" i="6"/>
  <c r="F18" i="6"/>
  <c r="D18" i="6"/>
  <c r="A18" i="6"/>
  <c r="Y18" i="6" s="1"/>
  <c r="U17" i="6"/>
  <c r="T17" i="6"/>
  <c r="F17" i="6"/>
  <c r="A17" i="6"/>
  <c r="U16" i="6"/>
  <c r="T16" i="6"/>
  <c r="F16" i="6"/>
  <c r="A16" i="6"/>
  <c r="X15" i="6"/>
  <c r="U15" i="6"/>
  <c r="T15" i="6"/>
  <c r="F15" i="6"/>
  <c r="A15" i="6"/>
  <c r="U14" i="6"/>
  <c r="T14" i="6"/>
  <c r="F14" i="6"/>
  <c r="A14" i="6"/>
  <c r="X14" i="6" s="1"/>
  <c r="Z13" i="6"/>
  <c r="U13" i="6"/>
  <c r="T13" i="6"/>
  <c r="S13" i="6"/>
  <c r="F13" i="6"/>
  <c r="C13" i="6"/>
  <c r="A13" i="6"/>
  <c r="H13" i="6" s="1"/>
  <c r="U12" i="6"/>
  <c r="T12" i="6"/>
  <c r="I12" i="6"/>
  <c r="W12" i="6" s="1"/>
  <c r="G12" i="6"/>
  <c r="F12" i="6"/>
  <c r="A12" i="6"/>
  <c r="S12" i="6" s="1"/>
  <c r="U11" i="6"/>
  <c r="T11" i="6"/>
  <c r="F11" i="6"/>
  <c r="A11" i="6"/>
  <c r="U10" i="6"/>
  <c r="T10" i="6"/>
  <c r="F10" i="6"/>
  <c r="A10" i="6"/>
  <c r="U9" i="6"/>
  <c r="T9" i="6"/>
  <c r="F9" i="6"/>
  <c r="A9" i="6"/>
  <c r="X8" i="6"/>
  <c r="U8" i="6"/>
  <c r="T8" i="6"/>
  <c r="I8" i="6"/>
  <c r="AA8" i="6" s="1"/>
  <c r="F8" i="6"/>
  <c r="D8" i="6"/>
  <c r="C8" i="6"/>
  <c r="A8" i="6"/>
  <c r="K8" i="6" s="1"/>
  <c r="U7" i="6"/>
  <c r="T7" i="6"/>
  <c r="F7" i="6"/>
  <c r="D7" i="6"/>
  <c r="C7" i="6"/>
  <c r="A7" i="6"/>
  <c r="K7" i="6" s="1"/>
  <c r="A1" i="6"/>
  <c r="U206" i="5"/>
  <c r="T206" i="5"/>
  <c r="F206" i="5"/>
  <c r="A206" i="5"/>
  <c r="I206" i="5" s="1"/>
  <c r="U205" i="5"/>
  <c r="T205" i="5"/>
  <c r="F205" i="5"/>
  <c r="A205" i="5"/>
  <c r="U204" i="5"/>
  <c r="T204" i="5"/>
  <c r="F204" i="5"/>
  <c r="A204" i="5"/>
  <c r="S204" i="5" s="1"/>
  <c r="U203" i="5"/>
  <c r="T203" i="5"/>
  <c r="I203" i="5"/>
  <c r="AA203" i="5" s="1"/>
  <c r="F203" i="5"/>
  <c r="D203" i="5"/>
  <c r="A203" i="5"/>
  <c r="S203" i="5" s="1"/>
  <c r="U202" i="5"/>
  <c r="T202" i="5"/>
  <c r="F202" i="5"/>
  <c r="A202" i="5"/>
  <c r="D202" i="5" s="1"/>
  <c r="Y201" i="5"/>
  <c r="U201" i="5"/>
  <c r="T201" i="5"/>
  <c r="K201" i="5"/>
  <c r="H201" i="5"/>
  <c r="F201" i="5"/>
  <c r="B201" i="5"/>
  <c r="A201" i="5"/>
  <c r="D201" i="5" s="1"/>
  <c r="X200" i="5"/>
  <c r="U200" i="5"/>
  <c r="T200" i="5"/>
  <c r="G200" i="5"/>
  <c r="F200" i="5"/>
  <c r="D200" i="5"/>
  <c r="A200" i="5"/>
  <c r="S200" i="5" s="1"/>
  <c r="Y199" i="5"/>
  <c r="U199" i="5"/>
  <c r="T199" i="5"/>
  <c r="I199" i="5"/>
  <c r="W199" i="5" s="1"/>
  <c r="F199" i="5"/>
  <c r="A199" i="5"/>
  <c r="X199" i="5" s="1"/>
  <c r="Z198" i="5"/>
  <c r="U198" i="5"/>
  <c r="T198" i="5"/>
  <c r="F198" i="5"/>
  <c r="A198" i="5"/>
  <c r="Y198" i="5" s="1"/>
  <c r="U197" i="5"/>
  <c r="T197" i="5"/>
  <c r="F197" i="5"/>
  <c r="A197" i="5"/>
  <c r="U196" i="5"/>
  <c r="T196" i="5"/>
  <c r="H196" i="5"/>
  <c r="G196" i="5"/>
  <c r="F196" i="5"/>
  <c r="A196" i="5"/>
  <c r="D196" i="5" s="1"/>
  <c r="U195" i="5"/>
  <c r="T195" i="5"/>
  <c r="F195" i="5"/>
  <c r="A195" i="5"/>
  <c r="S195" i="5" s="1"/>
  <c r="U194" i="5"/>
  <c r="T194" i="5"/>
  <c r="F194" i="5"/>
  <c r="D194" i="5"/>
  <c r="A194" i="5"/>
  <c r="C194" i="5" s="1"/>
  <c r="U193" i="5"/>
  <c r="T193" i="5"/>
  <c r="F193" i="5"/>
  <c r="A193" i="5"/>
  <c r="Z192" i="5"/>
  <c r="X192" i="5"/>
  <c r="U192" i="5"/>
  <c r="T192" i="5"/>
  <c r="I192" i="5"/>
  <c r="W192" i="5" s="1"/>
  <c r="H192" i="5"/>
  <c r="F192" i="5"/>
  <c r="A192" i="5"/>
  <c r="G192" i="5" s="1"/>
  <c r="U191" i="5"/>
  <c r="T191" i="5"/>
  <c r="F191" i="5"/>
  <c r="A191" i="5"/>
  <c r="Z190" i="5"/>
  <c r="U190" i="5"/>
  <c r="T190" i="5"/>
  <c r="F190" i="5"/>
  <c r="A190" i="5"/>
  <c r="Y190" i="5" s="1"/>
  <c r="U189" i="5"/>
  <c r="T189" i="5"/>
  <c r="F189" i="5"/>
  <c r="A189" i="5"/>
  <c r="U188" i="5"/>
  <c r="T188" i="5"/>
  <c r="S188" i="5"/>
  <c r="F188" i="5"/>
  <c r="B188" i="5"/>
  <c r="A188" i="5"/>
  <c r="Z188" i="5" s="1"/>
  <c r="U187" i="5"/>
  <c r="T187" i="5"/>
  <c r="F187" i="5"/>
  <c r="A187" i="5"/>
  <c r="Z187" i="5" s="1"/>
  <c r="U186" i="5"/>
  <c r="T186" i="5"/>
  <c r="F186" i="5"/>
  <c r="D186" i="5"/>
  <c r="A186" i="5"/>
  <c r="C186" i="5" s="1"/>
  <c r="U185" i="5"/>
  <c r="T185" i="5"/>
  <c r="F185" i="5"/>
  <c r="A185" i="5"/>
  <c r="U184" i="5"/>
  <c r="T184" i="5"/>
  <c r="S184" i="5"/>
  <c r="F184" i="5"/>
  <c r="A184" i="5"/>
  <c r="Z184" i="5" s="1"/>
  <c r="Z183" i="5"/>
  <c r="U183" i="5"/>
  <c r="T183" i="5"/>
  <c r="F183" i="5"/>
  <c r="A183" i="5"/>
  <c r="U182" i="5"/>
  <c r="T182" i="5"/>
  <c r="F182" i="5"/>
  <c r="A182" i="5"/>
  <c r="U181" i="5"/>
  <c r="T181" i="5"/>
  <c r="F181" i="5"/>
  <c r="A181" i="5"/>
  <c r="U180" i="5"/>
  <c r="T180" i="5"/>
  <c r="F180" i="5"/>
  <c r="D180" i="5"/>
  <c r="B180" i="5"/>
  <c r="A180" i="5"/>
  <c r="K180" i="5" s="1"/>
  <c r="U179" i="5"/>
  <c r="T179" i="5"/>
  <c r="F179" i="5"/>
  <c r="D179" i="5"/>
  <c r="C179" i="5"/>
  <c r="A179" i="5"/>
  <c r="S179" i="5" s="1"/>
  <c r="U178" i="5"/>
  <c r="T178" i="5"/>
  <c r="F178" i="5"/>
  <c r="A178" i="5"/>
  <c r="X177" i="5"/>
  <c r="U177" i="5"/>
  <c r="T177" i="5"/>
  <c r="G177" i="5"/>
  <c r="F177" i="5"/>
  <c r="B177" i="5"/>
  <c r="A177" i="5"/>
  <c r="S177" i="5" s="1"/>
  <c r="U176" i="5"/>
  <c r="T176" i="5"/>
  <c r="K176" i="5"/>
  <c r="F176" i="5"/>
  <c r="C176" i="5"/>
  <c r="A176" i="5"/>
  <c r="U175" i="5"/>
  <c r="T175" i="5"/>
  <c r="H175" i="5"/>
  <c r="F175" i="5"/>
  <c r="D175" i="5"/>
  <c r="A175" i="5"/>
  <c r="X175" i="5" s="1"/>
  <c r="U174" i="5"/>
  <c r="T174" i="5"/>
  <c r="F174" i="5"/>
  <c r="A174" i="5"/>
  <c r="Y174" i="5" s="1"/>
  <c r="U173" i="5"/>
  <c r="T173" i="5"/>
  <c r="F173" i="5"/>
  <c r="A173" i="5"/>
  <c r="U172" i="5"/>
  <c r="T172" i="5"/>
  <c r="F172" i="5"/>
  <c r="D172" i="5"/>
  <c r="C172" i="5"/>
  <c r="A172" i="5"/>
  <c r="K172" i="5" s="1"/>
  <c r="U171" i="5"/>
  <c r="T171" i="5"/>
  <c r="F171" i="5"/>
  <c r="D171" i="5"/>
  <c r="C171" i="5"/>
  <c r="A171" i="5"/>
  <c r="S171" i="5" s="1"/>
  <c r="U170" i="5"/>
  <c r="T170" i="5"/>
  <c r="F170" i="5"/>
  <c r="A170" i="5"/>
  <c r="C170" i="5" s="1"/>
  <c r="U169" i="5"/>
  <c r="T169" i="5"/>
  <c r="F169" i="5"/>
  <c r="A169" i="5"/>
  <c r="D169" i="5" s="1"/>
  <c r="U168" i="5"/>
  <c r="T168" i="5"/>
  <c r="F168" i="5"/>
  <c r="A168" i="5"/>
  <c r="K168" i="5" s="1"/>
  <c r="U167" i="5"/>
  <c r="T167" i="5"/>
  <c r="F167" i="5"/>
  <c r="A167" i="5"/>
  <c r="X167" i="5" s="1"/>
  <c r="U166" i="5"/>
  <c r="T166" i="5"/>
  <c r="F166" i="5"/>
  <c r="A166" i="5"/>
  <c r="U165" i="5"/>
  <c r="T165" i="5"/>
  <c r="F165" i="5"/>
  <c r="A165" i="5"/>
  <c r="Z164" i="5"/>
  <c r="Y164" i="5"/>
  <c r="U164" i="5"/>
  <c r="T164" i="5"/>
  <c r="H164" i="5"/>
  <c r="F164" i="5"/>
  <c r="D164" i="5"/>
  <c r="C164" i="5"/>
  <c r="A164" i="5"/>
  <c r="S164" i="5" s="1"/>
  <c r="U163" i="5"/>
  <c r="T163" i="5"/>
  <c r="F163" i="5"/>
  <c r="A163" i="5"/>
  <c r="S163" i="5" s="1"/>
  <c r="U162" i="5"/>
  <c r="T162" i="5"/>
  <c r="F162" i="5"/>
  <c r="A162" i="5"/>
  <c r="U161" i="5"/>
  <c r="T161" i="5"/>
  <c r="S161" i="5"/>
  <c r="H161" i="5"/>
  <c r="F161" i="5"/>
  <c r="A161" i="5"/>
  <c r="D161" i="5" s="1"/>
  <c r="Y160" i="5"/>
  <c r="X160" i="5"/>
  <c r="U160" i="5"/>
  <c r="T160" i="5"/>
  <c r="S160" i="5"/>
  <c r="G160" i="5"/>
  <c r="F160" i="5"/>
  <c r="D160" i="5"/>
  <c r="C160" i="5"/>
  <c r="B160" i="5"/>
  <c r="A160" i="5"/>
  <c r="K160" i="5" s="1"/>
  <c r="U159" i="5"/>
  <c r="T159" i="5"/>
  <c r="F159" i="5"/>
  <c r="A159" i="5"/>
  <c r="X159" i="5" s="1"/>
  <c r="U158" i="5"/>
  <c r="T158" i="5"/>
  <c r="F158" i="5"/>
  <c r="A158" i="5"/>
  <c r="Y158" i="5" s="1"/>
  <c r="U157" i="5"/>
  <c r="T157" i="5"/>
  <c r="F157" i="5"/>
  <c r="A157" i="5"/>
  <c r="U156" i="5"/>
  <c r="T156" i="5"/>
  <c r="I156" i="5"/>
  <c r="AA156" i="5" s="1"/>
  <c r="H156" i="5"/>
  <c r="F156" i="5"/>
  <c r="C156" i="5"/>
  <c r="A156" i="5"/>
  <c r="K156" i="5" s="1"/>
  <c r="Z155" i="5"/>
  <c r="U155" i="5"/>
  <c r="T155" i="5"/>
  <c r="F155" i="5"/>
  <c r="D155" i="5"/>
  <c r="A155" i="5"/>
  <c r="S155" i="5" s="1"/>
  <c r="U154" i="5"/>
  <c r="T154" i="5"/>
  <c r="F154" i="5"/>
  <c r="D154" i="5"/>
  <c r="A154" i="5"/>
  <c r="C154" i="5" s="1"/>
  <c r="X153" i="5"/>
  <c r="U153" i="5"/>
  <c r="T153" i="5"/>
  <c r="S153" i="5"/>
  <c r="K153" i="5"/>
  <c r="G153" i="5"/>
  <c r="F153" i="5"/>
  <c r="B153" i="5"/>
  <c r="A153" i="5"/>
  <c r="D153" i="5" s="1"/>
  <c r="Y152" i="5"/>
  <c r="U152" i="5"/>
  <c r="T152" i="5"/>
  <c r="G152" i="5"/>
  <c r="F152" i="5"/>
  <c r="C152" i="5"/>
  <c r="A152" i="5"/>
  <c r="J156" i="5" s="1"/>
  <c r="L156" i="5" s="1"/>
  <c r="U151" i="5"/>
  <c r="T151" i="5"/>
  <c r="I151" i="5"/>
  <c r="W151" i="5" s="1"/>
  <c r="F151" i="5"/>
  <c r="D151" i="5"/>
  <c r="A151" i="5"/>
  <c r="X151" i="5" s="1"/>
  <c r="U150" i="5"/>
  <c r="T150" i="5"/>
  <c r="F150" i="5"/>
  <c r="A150" i="5"/>
  <c r="Y150" i="5" s="1"/>
  <c r="U149" i="5"/>
  <c r="T149" i="5"/>
  <c r="F149" i="5"/>
  <c r="A149" i="5"/>
  <c r="U148" i="5"/>
  <c r="T148" i="5"/>
  <c r="S148" i="5"/>
  <c r="F148" i="5"/>
  <c r="C148" i="5"/>
  <c r="A148" i="5"/>
  <c r="K148" i="5" s="1"/>
  <c r="U147" i="5"/>
  <c r="T147" i="5"/>
  <c r="F147" i="5"/>
  <c r="D147" i="5"/>
  <c r="A147" i="5"/>
  <c r="U146" i="5"/>
  <c r="T146" i="5"/>
  <c r="F146" i="5"/>
  <c r="A146" i="5"/>
  <c r="D146" i="5" s="1"/>
  <c r="U145" i="5"/>
  <c r="T145" i="5"/>
  <c r="G145" i="5"/>
  <c r="F145" i="5"/>
  <c r="B145" i="5"/>
  <c r="A145" i="5"/>
  <c r="D145" i="5" s="1"/>
  <c r="U144" i="5"/>
  <c r="T144" i="5"/>
  <c r="F144" i="5"/>
  <c r="A144" i="5"/>
  <c r="B144" i="5" s="1"/>
  <c r="U143" i="5"/>
  <c r="T143" i="5"/>
  <c r="F143" i="5"/>
  <c r="A143" i="5"/>
  <c r="X143" i="5" s="1"/>
  <c r="U142" i="5"/>
  <c r="T142" i="5"/>
  <c r="F142" i="5"/>
  <c r="A142" i="5"/>
  <c r="U141" i="5"/>
  <c r="T141" i="5"/>
  <c r="F141" i="5"/>
  <c r="A141" i="5"/>
  <c r="G141" i="5" s="1"/>
  <c r="Y140" i="5"/>
  <c r="X140" i="5"/>
  <c r="U140" i="5"/>
  <c r="T140" i="5"/>
  <c r="H140" i="5"/>
  <c r="F140" i="5"/>
  <c r="D140" i="5"/>
  <c r="C140" i="5"/>
  <c r="B140" i="5"/>
  <c r="A140" i="5"/>
  <c r="K140" i="5" s="1"/>
  <c r="U139" i="5"/>
  <c r="T139" i="5"/>
  <c r="I139" i="5"/>
  <c r="F139" i="5"/>
  <c r="D139" i="5"/>
  <c r="C139" i="5"/>
  <c r="A139" i="5"/>
  <c r="S139" i="5" s="1"/>
  <c r="U138" i="5"/>
  <c r="T138" i="5"/>
  <c r="F138" i="5"/>
  <c r="A138" i="5"/>
  <c r="Y137" i="5"/>
  <c r="U137" i="5"/>
  <c r="T137" i="5"/>
  <c r="H137" i="5"/>
  <c r="F137" i="5"/>
  <c r="B137" i="5"/>
  <c r="A137" i="5"/>
  <c r="K137" i="5" s="1"/>
  <c r="U136" i="5"/>
  <c r="T136" i="5"/>
  <c r="F136" i="5"/>
  <c r="B136" i="5"/>
  <c r="A136" i="5"/>
  <c r="S136" i="5" s="1"/>
  <c r="U135" i="5"/>
  <c r="T135" i="5"/>
  <c r="F135" i="5"/>
  <c r="A135" i="5"/>
  <c r="X135" i="5" s="1"/>
  <c r="U134" i="5"/>
  <c r="T134" i="5"/>
  <c r="F134" i="5"/>
  <c r="A134" i="5"/>
  <c r="U133" i="5"/>
  <c r="T133" i="5"/>
  <c r="F133" i="5"/>
  <c r="A133" i="5"/>
  <c r="Z132" i="5"/>
  <c r="U132" i="5"/>
  <c r="T132" i="5"/>
  <c r="F132" i="5"/>
  <c r="D132" i="5"/>
  <c r="A132" i="5"/>
  <c r="I132" i="5" s="1"/>
  <c r="AA132" i="5" s="1"/>
  <c r="U131" i="5"/>
  <c r="T131" i="5"/>
  <c r="F131" i="5"/>
  <c r="A131" i="5"/>
  <c r="Y131" i="5" s="1"/>
  <c r="U130" i="5"/>
  <c r="T130" i="5"/>
  <c r="F130" i="5"/>
  <c r="A130" i="5"/>
  <c r="D130" i="5" s="1"/>
  <c r="U129" i="5"/>
  <c r="T129" i="5"/>
  <c r="K129" i="5"/>
  <c r="F129" i="5"/>
  <c r="A129" i="5"/>
  <c r="X128" i="5"/>
  <c r="U128" i="5"/>
  <c r="T128" i="5"/>
  <c r="S128" i="5"/>
  <c r="I128" i="5"/>
  <c r="H128" i="5"/>
  <c r="F128" i="5"/>
  <c r="D128" i="5"/>
  <c r="B128" i="5"/>
  <c r="A128" i="5"/>
  <c r="C128" i="5" s="1"/>
  <c r="Y127" i="5"/>
  <c r="U127" i="5"/>
  <c r="T127" i="5"/>
  <c r="F127" i="5"/>
  <c r="A127" i="5"/>
  <c r="D127" i="5" s="1"/>
  <c r="U126" i="5"/>
  <c r="T126" i="5"/>
  <c r="I126" i="5"/>
  <c r="F126" i="5"/>
  <c r="A126" i="5"/>
  <c r="U125" i="5"/>
  <c r="T125" i="5"/>
  <c r="S125" i="5"/>
  <c r="G125" i="5"/>
  <c r="F125" i="5"/>
  <c r="A125" i="5"/>
  <c r="X125" i="5" s="1"/>
  <c r="U124" i="5"/>
  <c r="T124" i="5"/>
  <c r="I124" i="5"/>
  <c r="AA124" i="5" s="1"/>
  <c r="G124" i="5"/>
  <c r="F124" i="5"/>
  <c r="B124" i="5"/>
  <c r="A124" i="5"/>
  <c r="K124" i="5" s="1"/>
  <c r="U123" i="5"/>
  <c r="T123" i="5"/>
  <c r="F123" i="5"/>
  <c r="C123" i="5"/>
  <c r="A123" i="5"/>
  <c r="S123" i="5" s="1"/>
  <c r="U122" i="5"/>
  <c r="T122" i="5"/>
  <c r="F122" i="5"/>
  <c r="D122" i="5"/>
  <c r="A122" i="5"/>
  <c r="J122" i="5" s="1"/>
  <c r="L122" i="5" s="1"/>
  <c r="U121" i="5"/>
  <c r="T121" i="5"/>
  <c r="F121" i="5"/>
  <c r="A121" i="5"/>
  <c r="X120" i="5"/>
  <c r="U120" i="5"/>
  <c r="T120" i="5"/>
  <c r="S120" i="5"/>
  <c r="I120" i="5"/>
  <c r="H120" i="5"/>
  <c r="F120" i="5"/>
  <c r="D120" i="5"/>
  <c r="B120" i="5"/>
  <c r="A120" i="5"/>
  <c r="C120" i="5" s="1"/>
  <c r="U119" i="5"/>
  <c r="T119" i="5"/>
  <c r="H119" i="5"/>
  <c r="F119" i="5"/>
  <c r="A119" i="5"/>
  <c r="Z119" i="5" s="1"/>
  <c r="U118" i="5"/>
  <c r="T118" i="5"/>
  <c r="S118" i="5"/>
  <c r="K118" i="5"/>
  <c r="I118" i="5"/>
  <c r="F118" i="5"/>
  <c r="A118" i="5"/>
  <c r="Z118" i="5" s="1"/>
  <c r="U117" i="5"/>
  <c r="T117" i="5"/>
  <c r="F117" i="5"/>
  <c r="A117" i="5"/>
  <c r="X117" i="5" s="1"/>
  <c r="Z116" i="5"/>
  <c r="U116" i="5"/>
  <c r="T116" i="5"/>
  <c r="I116" i="5"/>
  <c r="AA116" i="5" s="1"/>
  <c r="H116" i="5"/>
  <c r="G116" i="5"/>
  <c r="F116" i="5"/>
  <c r="C116" i="5"/>
  <c r="B116" i="5"/>
  <c r="A116" i="5"/>
  <c r="K116" i="5" s="1"/>
  <c r="U115" i="5"/>
  <c r="T115" i="5"/>
  <c r="F115" i="5"/>
  <c r="A115" i="5"/>
  <c r="Z115" i="5" s="1"/>
  <c r="U114" i="5"/>
  <c r="T114" i="5"/>
  <c r="K114" i="5"/>
  <c r="F114" i="5"/>
  <c r="A114" i="5"/>
  <c r="Z114" i="5" s="1"/>
  <c r="X113" i="5"/>
  <c r="U113" i="5"/>
  <c r="T113" i="5"/>
  <c r="F113" i="5"/>
  <c r="A113" i="5"/>
  <c r="K113" i="5" s="1"/>
  <c r="Z112" i="5"/>
  <c r="U112" i="5"/>
  <c r="T112" i="5"/>
  <c r="F112" i="5"/>
  <c r="D112" i="5"/>
  <c r="A112" i="5"/>
  <c r="I112" i="5" s="1"/>
  <c r="U111" i="5"/>
  <c r="T111" i="5"/>
  <c r="F111" i="5"/>
  <c r="A111" i="5"/>
  <c r="Y111" i="5" s="1"/>
  <c r="U110" i="5"/>
  <c r="T110" i="5"/>
  <c r="S110" i="5"/>
  <c r="K110" i="5"/>
  <c r="I110" i="5"/>
  <c r="AA110" i="5" s="1"/>
  <c r="G110" i="5"/>
  <c r="F110" i="5"/>
  <c r="B110" i="5"/>
  <c r="A110" i="5"/>
  <c r="Z110" i="5" s="1"/>
  <c r="U109" i="5"/>
  <c r="T109" i="5"/>
  <c r="F109" i="5"/>
  <c r="A109" i="5"/>
  <c r="U108" i="5"/>
  <c r="T108" i="5"/>
  <c r="F108" i="5"/>
  <c r="A108" i="5"/>
  <c r="S108" i="5" s="1"/>
  <c r="U107" i="5"/>
  <c r="T107" i="5"/>
  <c r="F107" i="5"/>
  <c r="A107" i="5"/>
  <c r="H107" i="5" s="1"/>
  <c r="U106" i="5"/>
  <c r="T106" i="5"/>
  <c r="F106" i="5"/>
  <c r="A106" i="5"/>
  <c r="K106" i="5" s="1"/>
  <c r="U105" i="5"/>
  <c r="T105" i="5"/>
  <c r="F105" i="5"/>
  <c r="A105" i="5"/>
  <c r="U104" i="5"/>
  <c r="T104" i="5"/>
  <c r="I104" i="5"/>
  <c r="H104" i="5"/>
  <c r="G104" i="5"/>
  <c r="F104" i="5"/>
  <c r="A104" i="5"/>
  <c r="K104" i="5" s="1"/>
  <c r="U103" i="5"/>
  <c r="T103" i="5"/>
  <c r="F103" i="5"/>
  <c r="A103" i="5"/>
  <c r="U102" i="5"/>
  <c r="T102" i="5"/>
  <c r="F102" i="5"/>
  <c r="A102" i="5"/>
  <c r="U101" i="5"/>
  <c r="T101" i="5"/>
  <c r="F101" i="5"/>
  <c r="A101" i="5"/>
  <c r="K101" i="5" s="1"/>
  <c r="Y100" i="5"/>
  <c r="U100" i="5"/>
  <c r="T100" i="5"/>
  <c r="F100" i="5"/>
  <c r="A100" i="5"/>
  <c r="U99" i="5"/>
  <c r="T99" i="5"/>
  <c r="F99" i="5"/>
  <c r="A99" i="5"/>
  <c r="Z98" i="5"/>
  <c r="U98" i="5"/>
  <c r="T98" i="5"/>
  <c r="I98" i="5"/>
  <c r="H98" i="5"/>
  <c r="G98" i="5"/>
  <c r="F98" i="5"/>
  <c r="A98" i="5"/>
  <c r="C98" i="5" s="1"/>
  <c r="U97" i="5"/>
  <c r="T97" i="5"/>
  <c r="F97" i="5"/>
  <c r="A97" i="5"/>
  <c r="Y97" i="5" s="1"/>
  <c r="Z96" i="5"/>
  <c r="U96" i="5"/>
  <c r="T96" i="5"/>
  <c r="F96" i="5"/>
  <c r="D96" i="5"/>
  <c r="A96" i="5"/>
  <c r="U95" i="5"/>
  <c r="T95" i="5"/>
  <c r="F95" i="5"/>
  <c r="A95" i="5"/>
  <c r="U94" i="5"/>
  <c r="T94" i="5"/>
  <c r="F94" i="5"/>
  <c r="A94" i="5"/>
  <c r="Y93" i="5"/>
  <c r="U93" i="5"/>
  <c r="T93" i="5"/>
  <c r="F93" i="5"/>
  <c r="A93" i="5"/>
  <c r="C93" i="5" s="1"/>
  <c r="Z92" i="5"/>
  <c r="U92" i="5"/>
  <c r="T92" i="5"/>
  <c r="K92" i="5"/>
  <c r="I92" i="5"/>
  <c r="AA92" i="5" s="1"/>
  <c r="F92" i="5"/>
  <c r="A92" i="5"/>
  <c r="G92" i="5" s="1"/>
  <c r="U91" i="5"/>
  <c r="T91" i="5"/>
  <c r="F91" i="5"/>
  <c r="D91" i="5"/>
  <c r="A91" i="5"/>
  <c r="C91" i="5" s="1"/>
  <c r="U90" i="5"/>
  <c r="T90" i="5"/>
  <c r="F90" i="5"/>
  <c r="D90" i="5"/>
  <c r="A90" i="5"/>
  <c r="C90" i="5" s="1"/>
  <c r="U89" i="5"/>
  <c r="T89" i="5"/>
  <c r="G89" i="5"/>
  <c r="F89" i="5"/>
  <c r="A89" i="5"/>
  <c r="D89" i="5" s="1"/>
  <c r="Y88" i="5"/>
  <c r="U88" i="5"/>
  <c r="T88" i="5"/>
  <c r="F88" i="5"/>
  <c r="A88" i="5"/>
  <c r="X88" i="5" s="1"/>
  <c r="U87" i="5"/>
  <c r="T87" i="5"/>
  <c r="F87" i="5"/>
  <c r="A87" i="5"/>
  <c r="Y87" i="5" s="1"/>
  <c r="U86" i="5"/>
  <c r="T86" i="5"/>
  <c r="F86" i="5"/>
  <c r="A86" i="5"/>
  <c r="U85" i="5"/>
  <c r="T85" i="5"/>
  <c r="F85" i="5"/>
  <c r="A85" i="5"/>
  <c r="Z85" i="5" s="1"/>
  <c r="U84" i="5"/>
  <c r="T84" i="5"/>
  <c r="S84" i="5"/>
  <c r="I84" i="5"/>
  <c r="AA84" i="5" s="1"/>
  <c r="F84" i="5"/>
  <c r="A84" i="5"/>
  <c r="U83" i="5"/>
  <c r="T83" i="5"/>
  <c r="F83" i="5"/>
  <c r="A83" i="5"/>
  <c r="D83" i="5" s="1"/>
  <c r="X82" i="5"/>
  <c r="U82" i="5"/>
  <c r="T82" i="5"/>
  <c r="G82" i="5"/>
  <c r="F82" i="5"/>
  <c r="B82" i="5"/>
  <c r="A82" i="5"/>
  <c r="S82" i="5" s="1"/>
  <c r="U81" i="5"/>
  <c r="T81" i="5"/>
  <c r="I81" i="5"/>
  <c r="W81" i="5" s="1"/>
  <c r="F81" i="5"/>
  <c r="C81" i="5"/>
  <c r="A81" i="5"/>
  <c r="D81" i="5" s="1"/>
  <c r="U80" i="5"/>
  <c r="T80" i="5"/>
  <c r="H80" i="5"/>
  <c r="F80" i="5"/>
  <c r="A80" i="5"/>
  <c r="X80" i="5" s="1"/>
  <c r="U79" i="5"/>
  <c r="T79" i="5"/>
  <c r="F79" i="5"/>
  <c r="A79" i="5"/>
  <c r="Y79" i="5" s="1"/>
  <c r="U78" i="5"/>
  <c r="T78" i="5"/>
  <c r="F78" i="5"/>
  <c r="A78" i="5"/>
  <c r="U77" i="5"/>
  <c r="T77" i="5"/>
  <c r="F77" i="5"/>
  <c r="A77" i="5"/>
  <c r="S77" i="5" s="1"/>
  <c r="U76" i="5"/>
  <c r="T76" i="5"/>
  <c r="F76" i="5"/>
  <c r="A76" i="5"/>
  <c r="U75" i="5"/>
  <c r="T75" i="5"/>
  <c r="F75" i="5"/>
  <c r="A75" i="5"/>
  <c r="C75" i="5" s="1"/>
  <c r="Z74" i="5"/>
  <c r="U74" i="5"/>
  <c r="T74" i="5"/>
  <c r="G74" i="5"/>
  <c r="F74" i="5"/>
  <c r="D74" i="5"/>
  <c r="A74" i="5"/>
  <c r="C74" i="5" s="1"/>
  <c r="U73" i="5"/>
  <c r="T73" i="5"/>
  <c r="I73" i="5"/>
  <c r="W73" i="5" s="1"/>
  <c r="F73" i="5"/>
  <c r="A73" i="5"/>
  <c r="D73" i="5" s="1"/>
  <c r="U72" i="5"/>
  <c r="T72" i="5"/>
  <c r="H72" i="5"/>
  <c r="F72" i="5"/>
  <c r="A72" i="5"/>
  <c r="X72" i="5" s="1"/>
  <c r="U71" i="5"/>
  <c r="T71" i="5"/>
  <c r="F71" i="5"/>
  <c r="A71" i="5"/>
  <c r="Y71" i="5" s="1"/>
  <c r="U70" i="5"/>
  <c r="T70" i="5"/>
  <c r="F70" i="5"/>
  <c r="A70" i="5"/>
  <c r="U69" i="5"/>
  <c r="T69" i="5"/>
  <c r="K69" i="5"/>
  <c r="F69" i="5"/>
  <c r="A69" i="5"/>
  <c r="Z69" i="5" s="1"/>
  <c r="U68" i="5"/>
  <c r="T68" i="5"/>
  <c r="K68" i="5"/>
  <c r="F68" i="5"/>
  <c r="A68" i="5"/>
  <c r="Y68" i="5" s="1"/>
  <c r="U67" i="5"/>
  <c r="T67" i="5"/>
  <c r="F67" i="5"/>
  <c r="A67" i="5"/>
  <c r="Y66" i="5"/>
  <c r="U66" i="5"/>
  <c r="T66" i="5"/>
  <c r="H66" i="5"/>
  <c r="F66" i="5"/>
  <c r="D66" i="5"/>
  <c r="A66" i="5"/>
  <c r="C66" i="5" s="1"/>
  <c r="U65" i="5"/>
  <c r="T65" i="5"/>
  <c r="F65" i="5"/>
  <c r="A65" i="5"/>
  <c r="U64" i="5"/>
  <c r="T64" i="5"/>
  <c r="F64" i="5"/>
  <c r="A64" i="5"/>
  <c r="X64" i="5" s="1"/>
  <c r="U63" i="5"/>
  <c r="T63" i="5"/>
  <c r="F63" i="5"/>
  <c r="A63" i="5"/>
  <c r="Y63" i="5" s="1"/>
  <c r="U62" i="5"/>
  <c r="T62" i="5"/>
  <c r="F62" i="5"/>
  <c r="A62" i="5"/>
  <c r="U61" i="5"/>
  <c r="T61" i="5"/>
  <c r="S61" i="5"/>
  <c r="F61" i="5"/>
  <c r="C61" i="5"/>
  <c r="A61" i="5"/>
  <c r="Z61" i="5" s="1"/>
  <c r="U60" i="5"/>
  <c r="T60" i="5"/>
  <c r="F60" i="5"/>
  <c r="A60" i="5"/>
  <c r="Y60" i="5" s="1"/>
  <c r="U59" i="5"/>
  <c r="T59" i="5"/>
  <c r="F59" i="5"/>
  <c r="A59" i="5"/>
  <c r="C59" i="5" s="1"/>
  <c r="U58" i="5"/>
  <c r="T58" i="5"/>
  <c r="H58" i="5"/>
  <c r="G58" i="5"/>
  <c r="F58" i="5"/>
  <c r="A58" i="5"/>
  <c r="C58" i="5" s="1"/>
  <c r="U57" i="5"/>
  <c r="T57" i="5"/>
  <c r="F57" i="5"/>
  <c r="A57" i="5"/>
  <c r="X57" i="5" s="1"/>
  <c r="Y56" i="5"/>
  <c r="U56" i="5"/>
  <c r="T56" i="5"/>
  <c r="F56" i="5"/>
  <c r="D56" i="5"/>
  <c r="A56" i="5"/>
  <c r="X56" i="5" s="1"/>
  <c r="Z55" i="5"/>
  <c r="U55" i="5"/>
  <c r="T55" i="5"/>
  <c r="F55" i="5"/>
  <c r="A55" i="5"/>
  <c r="Y55" i="5" s="1"/>
  <c r="U54" i="5"/>
  <c r="T54" i="5"/>
  <c r="F54" i="5"/>
  <c r="A54" i="5"/>
  <c r="Y53" i="5"/>
  <c r="U53" i="5"/>
  <c r="T53" i="5"/>
  <c r="S53" i="5"/>
  <c r="K53" i="5"/>
  <c r="F53" i="5"/>
  <c r="D53" i="5"/>
  <c r="C53" i="5"/>
  <c r="B53" i="5"/>
  <c r="A53" i="5"/>
  <c r="H53" i="5" s="1"/>
  <c r="U52" i="5"/>
  <c r="T52" i="5"/>
  <c r="F52" i="5"/>
  <c r="A52" i="5"/>
  <c r="I52" i="5" s="1"/>
  <c r="AA52" i="5" s="1"/>
  <c r="U51" i="5"/>
  <c r="T51" i="5"/>
  <c r="F51" i="5"/>
  <c r="A51" i="5"/>
  <c r="C51" i="5" s="1"/>
  <c r="Y50" i="5"/>
  <c r="U50" i="5"/>
  <c r="T50" i="5"/>
  <c r="K50" i="5"/>
  <c r="F50" i="5"/>
  <c r="D50" i="5"/>
  <c r="A50" i="5"/>
  <c r="C50" i="5" s="1"/>
  <c r="U49" i="5"/>
  <c r="T49" i="5"/>
  <c r="F49" i="5"/>
  <c r="A49" i="5"/>
  <c r="U48" i="5"/>
  <c r="T48" i="5"/>
  <c r="F48" i="5"/>
  <c r="A48" i="5"/>
  <c r="X48" i="5" s="1"/>
  <c r="Z47" i="5"/>
  <c r="U47" i="5"/>
  <c r="T47" i="5"/>
  <c r="I47" i="5"/>
  <c r="F47" i="5"/>
  <c r="A47" i="5"/>
  <c r="Y47" i="5" s="1"/>
  <c r="U46" i="5"/>
  <c r="T46" i="5"/>
  <c r="F46" i="5"/>
  <c r="A46" i="5"/>
  <c r="U45" i="5"/>
  <c r="T45" i="5"/>
  <c r="F45" i="5"/>
  <c r="D45" i="5"/>
  <c r="C45" i="5"/>
  <c r="A45" i="5"/>
  <c r="Z45" i="5" s="1"/>
  <c r="U44" i="5"/>
  <c r="T44" i="5"/>
  <c r="F44" i="5"/>
  <c r="A44" i="5"/>
  <c r="S44" i="5" s="1"/>
  <c r="U43" i="5"/>
  <c r="T43" i="5"/>
  <c r="F43" i="5"/>
  <c r="A43" i="5"/>
  <c r="D43" i="5" s="1"/>
  <c r="X42" i="5"/>
  <c r="U42" i="5"/>
  <c r="T42" i="5"/>
  <c r="G42" i="5"/>
  <c r="F42" i="5"/>
  <c r="A42" i="5"/>
  <c r="K42" i="5" s="1"/>
  <c r="Y41" i="5"/>
  <c r="U41" i="5"/>
  <c r="T41" i="5"/>
  <c r="F41" i="5"/>
  <c r="A41" i="5"/>
  <c r="D41" i="5" s="1"/>
  <c r="U40" i="5"/>
  <c r="T40" i="5"/>
  <c r="F40" i="5"/>
  <c r="A40" i="5"/>
  <c r="Y40" i="5" s="1"/>
  <c r="U39" i="5"/>
  <c r="T39" i="5"/>
  <c r="F39" i="5"/>
  <c r="A39" i="5"/>
  <c r="Y39" i="5" s="1"/>
  <c r="U38" i="5"/>
  <c r="T38" i="5"/>
  <c r="F38" i="5"/>
  <c r="A38" i="5"/>
  <c r="Y37" i="5"/>
  <c r="U37" i="5"/>
  <c r="T37" i="5"/>
  <c r="S37" i="5"/>
  <c r="K37" i="5"/>
  <c r="F37" i="5"/>
  <c r="B37" i="5"/>
  <c r="A37" i="5"/>
  <c r="D37" i="5" s="1"/>
  <c r="X36" i="5"/>
  <c r="U36" i="5"/>
  <c r="T36" i="5"/>
  <c r="F36" i="5"/>
  <c r="B36" i="5"/>
  <c r="A36" i="5"/>
  <c r="Y36" i="5" s="1"/>
  <c r="U35" i="5"/>
  <c r="T35" i="5"/>
  <c r="F35" i="5"/>
  <c r="D35" i="5"/>
  <c r="A35" i="5"/>
  <c r="C35" i="5" s="1"/>
  <c r="U34" i="5"/>
  <c r="T34" i="5"/>
  <c r="F34" i="5"/>
  <c r="A34" i="5"/>
  <c r="Z34" i="5" s="1"/>
  <c r="U33" i="5"/>
  <c r="T33" i="5"/>
  <c r="G33" i="5"/>
  <c r="F33" i="5"/>
  <c r="C33" i="5"/>
  <c r="A33" i="5"/>
  <c r="D33" i="5" s="1"/>
  <c r="U32" i="5"/>
  <c r="T32" i="5"/>
  <c r="F32" i="5"/>
  <c r="A32" i="5"/>
  <c r="U31" i="5"/>
  <c r="T31" i="5"/>
  <c r="F31" i="5"/>
  <c r="A31" i="5"/>
  <c r="Y31" i="5" s="1"/>
  <c r="U30" i="5"/>
  <c r="T30" i="5"/>
  <c r="F30" i="5"/>
  <c r="A30" i="5"/>
  <c r="X30" i="5" s="1"/>
  <c r="U29" i="5"/>
  <c r="T29" i="5"/>
  <c r="F29" i="5"/>
  <c r="A29" i="5"/>
  <c r="U28" i="5"/>
  <c r="T28" i="5"/>
  <c r="I28" i="5"/>
  <c r="AA28" i="5" s="1"/>
  <c r="F28" i="5"/>
  <c r="A28" i="5"/>
  <c r="Y28" i="5" s="1"/>
  <c r="U27" i="5"/>
  <c r="T27" i="5"/>
  <c r="F27" i="5"/>
  <c r="D27" i="5"/>
  <c r="A27" i="5"/>
  <c r="U26" i="5"/>
  <c r="T26" i="5"/>
  <c r="F26" i="5"/>
  <c r="A26" i="5"/>
  <c r="C26" i="5" s="1"/>
  <c r="U25" i="5"/>
  <c r="T25" i="5"/>
  <c r="G25" i="5"/>
  <c r="F25" i="5"/>
  <c r="A25" i="5"/>
  <c r="D25" i="5" s="1"/>
  <c r="U24" i="5"/>
  <c r="T24" i="5"/>
  <c r="H24" i="5"/>
  <c r="F24" i="5"/>
  <c r="A24" i="5"/>
  <c r="X24" i="5" s="1"/>
  <c r="U23" i="5"/>
  <c r="T23" i="5"/>
  <c r="F23" i="5"/>
  <c r="A23" i="5"/>
  <c r="Y23" i="5" s="1"/>
  <c r="U22" i="5"/>
  <c r="T22" i="5"/>
  <c r="F22" i="5"/>
  <c r="A22" i="5"/>
  <c r="U21" i="5"/>
  <c r="T21" i="5"/>
  <c r="F21" i="5"/>
  <c r="C21" i="5"/>
  <c r="A21" i="5"/>
  <c r="Y21" i="5" s="1"/>
  <c r="U20" i="5"/>
  <c r="T20" i="5"/>
  <c r="K20" i="5"/>
  <c r="I20" i="5"/>
  <c r="AA20" i="5" s="1"/>
  <c r="G20" i="5"/>
  <c r="F20" i="5"/>
  <c r="A20" i="5"/>
  <c r="Y20" i="5" s="1"/>
  <c r="U19" i="5"/>
  <c r="T19" i="5"/>
  <c r="F19" i="5"/>
  <c r="D19" i="5"/>
  <c r="A19" i="5"/>
  <c r="C19" i="5" s="1"/>
  <c r="U18" i="5"/>
  <c r="T18" i="5"/>
  <c r="F18" i="5"/>
  <c r="D18" i="5"/>
  <c r="A18" i="5"/>
  <c r="C18" i="5" s="1"/>
  <c r="U17" i="5"/>
  <c r="T17" i="5"/>
  <c r="F17" i="5"/>
  <c r="A17" i="5"/>
  <c r="Y17" i="5" s="1"/>
  <c r="U16" i="5"/>
  <c r="T16" i="5"/>
  <c r="F16" i="5"/>
  <c r="A16" i="5"/>
  <c r="X16" i="5" s="1"/>
  <c r="U15" i="5"/>
  <c r="T15" i="5"/>
  <c r="I15" i="5"/>
  <c r="AA15" i="5" s="1"/>
  <c r="F15" i="5"/>
  <c r="A15" i="5"/>
  <c r="Y15" i="5" s="1"/>
  <c r="U14" i="5"/>
  <c r="T14" i="5"/>
  <c r="F14" i="5"/>
  <c r="A14" i="5"/>
  <c r="G14" i="5" s="1"/>
  <c r="Y13" i="5"/>
  <c r="U13" i="5"/>
  <c r="T13" i="5"/>
  <c r="F13" i="5"/>
  <c r="B13" i="5"/>
  <c r="A13" i="5"/>
  <c r="S13" i="5" s="1"/>
  <c r="U12" i="5"/>
  <c r="T12" i="5"/>
  <c r="S12" i="5"/>
  <c r="F12" i="5"/>
  <c r="A12" i="5"/>
  <c r="U11" i="5"/>
  <c r="T11" i="5"/>
  <c r="F11" i="5"/>
  <c r="A11" i="5"/>
  <c r="U10" i="5"/>
  <c r="T10" i="5"/>
  <c r="F10" i="5"/>
  <c r="A10" i="5"/>
  <c r="C10" i="5" s="1"/>
  <c r="U9" i="5"/>
  <c r="T9" i="5"/>
  <c r="F9" i="5"/>
  <c r="A9" i="5"/>
  <c r="D9" i="5" s="1"/>
  <c r="Y8" i="5"/>
  <c r="U8" i="5"/>
  <c r="T8" i="5"/>
  <c r="F8" i="5"/>
  <c r="A8" i="5"/>
  <c r="X8" i="5" s="1"/>
  <c r="U7" i="5"/>
  <c r="T7" i="5"/>
  <c r="I7" i="5"/>
  <c r="AA7" i="5" s="1"/>
  <c r="F7" i="5"/>
  <c r="A7" i="5"/>
  <c r="Y7" i="5" s="1"/>
  <c r="A1" i="5"/>
  <c r="H205" i="4"/>
  <c r="F205" i="4"/>
  <c r="E205" i="4"/>
  <c r="D205" i="4"/>
  <c r="C205" i="4"/>
  <c r="B205" i="4"/>
  <c r="A205" i="4"/>
  <c r="H204" i="4"/>
  <c r="F204" i="4"/>
  <c r="E204" i="4"/>
  <c r="D204" i="4"/>
  <c r="C204" i="4"/>
  <c r="B204" i="4"/>
  <c r="A204" i="4"/>
  <c r="H203" i="4"/>
  <c r="F203" i="4"/>
  <c r="E203" i="4"/>
  <c r="D203" i="4"/>
  <c r="C203" i="4"/>
  <c r="B203" i="4"/>
  <c r="A203" i="4"/>
  <c r="H202" i="4"/>
  <c r="F202" i="4"/>
  <c r="E202" i="4"/>
  <c r="D202" i="4"/>
  <c r="C202" i="4"/>
  <c r="B202" i="4"/>
  <c r="A202" i="4"/>
  <c r="H201" i="4"/>
  <c r="F201" i="4"/>
  <c r="E201" i="4"/>
  <c r="D201" i="4"/>
  <c r="C201" i="4"/>
  <c r="B201" i="4"/>
  <c r="A201" i="4"/>
  <c r="H200" i="4"/>
  <c r="F200" i="4"/>
  <c r="E200" i="4"/>
  <c r="D200" i="4"/>
  <c r="C200" i="4"/>
  <c r="B200" i="4"/>
  <c r="A200" i="4"/>
  <c r="H199" i="4"/>
  <c r="F199" i="4"/>
  <c r="E199" i="4"/>
  <c r="D199" i="4"/>
  <c r="C199" i="4"/>
  <c r="B199" i="4"/>
  <c r="A199" i="4"/>
  <c r="H198" i="4"/>
  <c r="F198" i="4"/>
  <c r="E198" i="4"/>
  <c r="D198" i="4"/>
  <c r="C198" i="4"/>
  <c r="B198" i="4"/>
  <c r="A198" i="4"/>
  <c r="H197" i="4"/>
  <c r="F197" i="4"/>
  <c r="E197" i="4"/>
  <c r="D197" i="4"/>
  <c r="C197" i="4"/>
  <c r="B197" i="4"/>
  <c r="A197" i="4"/>
  <c r="H196" i="4"/>
  <c r="F196" i="4"/>
  <c r="E196" i="4"/>
  <c r="D196" i="4"/>
  <c r="C196" i="4"/>
  <c r="B196" i="4"/>
  <c r="A196" i="4"/>
  <c r="H195" i="4"/>
  <c r="F195" i="4"/>
  <c r="E195" i="4"/>
  <c r="D195" i="4"/>
  <c r="C195" i="4"/>
  <c r="B195" i="4"/>
  <c r="A195" i="4"/>
  <c r="H194" i="4"/>
  <c r="F194" i="4"/>
  <c r="E194" i="4"/>
  <c r="D194" i="4"/>
  <c r="C194" i="4"/>
  <c r="B194" i="4"/>
  <c r="A194" i="4"/>
  <c r="H193" i="4"/>
  <c r="F193" i="4"/>
  <c r="E193" i="4"/>
  <c r="D193" i="4"/>
  <c r="C193" i="4"/>
  <c r="B193" i="4"/>
  <c r="A193" i="4"/>
  <c r="H192" i="4"/>
  <c r="F192" i="4"/>
  <c r="E192" i="4"/>
  <c r="D192" i="4"/>
  <c r="C192" i="4"/>
  <c r="B192" i="4"/>
  <c r="A192" i="4"/>
  <c r="H191" i="4"/>
  <c r="F191" i="4"/>
  <c r="E191" i="4"/>
  <c r="D191" i="4"/>
  <c r="C191" i="4"/>
  <c r="B191" i="4"/>
  <c r="A191" i="4"/>
  <c r="H190" i="4"/>
  <c r="F190" i="4"/>
  <c r="E190" i="4"/>
  <c r="D190" i="4"/>
  <c r="C190" i="4"/>
  <c r="B190" i="4"/>
  <c r="A190" i="4"/>
  <c r="H189" i="4"/>
  <c r="F189" i="4"/>
  <c r="E189" i="4"/>
  <c r="D189" i="4"/>
  <c r="C189" i="4"/>
  <c r="B189" i="4"/>
  <c r="A189" i="4"/>
  <c r="H188" i="4"/>
  <c r="F188" i="4"/>
  <c r="E188" i="4"/>
  <c r="D188" i="4"/>
  <c r="C188" i="4"/>
  <c r="B188" i="4"/>
  <c r="A188" i="4"/>
  <c r="H187" i="4"/>
  <c r="F187" i="4"/>
  <c r="E187" i="4"/>
  <c r="D187" i="4"/>
  <c r="C187" i="4"/>
  <c r="B187" i="4"/>
  <c r="A187" i="4"/>
  <c r="H186" i="4"/>
  <c r="F186" i="4"/>
  <c r="E186" i="4"/>
  <c r="D186" i="4"/>
  <c r="C186" i="4"/>
  <c r="B186" i="4"/>
  <c r="A186" i="4"/>
  <c r="H185" i="4"/>
  <c r="F185" i="4"/>
  <c r="E185" i="4"/>
  <c r="D185" i="4"/>
  <c r="C185" i="4"/>
  <c r="B185" i="4"/>
  <c r="A185" i="4"/>
  <c r="H184" i="4"/>
  <c r="F184" i="4"/>
  <c r="E184" i="4"/>
  <c r="D184" i="4"/>
  <c r="C184" i="4"/>
  <c r="B184" i="4"/>
  <c r="A184" i="4"/>
  <c r="H183" i="4"/>
  <c r="F183" i="4"/>
  <c r="E183" i="4"/>
  <c r="D183" i="4"/>
  <c r="C183" i="4"/>
  <c r="B183" i="4"/>
  <c r="A183" i="4"/>
  <c r="H182" i="4"/>
  <c r="F182" i="4"/>
  <c r="E182" i="4"/>
  <c r="D182" i="4"/>
  <c r="C182" i="4"/>
  <c r="B182" i="4"/>
  <c r="A182" i="4"/>
  <c r="H181" i="4"/>
  <c r="F181" i="4"/>
  <c r="E181" i="4"/>
  <c r="D181" i="4"/>
  <c r="C181" i="4"/>
  <c r="B181" i="4"/>
  <c r="A181" i="4"/>
  <c r="H180" i="4"/>
  <c r="F180" i="4"/>
  <c r="E180" i="4"/>
  <c r="D180" i="4"/>
  <c r="C180" i="4"/>
  <c r="B180" i="4"/>
  <c r="A180" i="4"/>
  <c r="H179" i="4"/>
  <c r="F179" i="4"/>
  <c r="E179" i="4"/>
  <c r="D179" i="4"/>
  <c r="C179" i="4"/>
  <c r="B179" i="4"/>
  <c r="A179" i="4"/>
  <c r="H178" i="4"/>
  <c r="F178" i="4"/>
  <c r="E178" i="4"/>
  <c r="D178" i="4"/>
  <c r="C178" i="4"/>
  <c r="B178" i="4"/>
  <c r="A178" i="4"/>
  <c r="H177" i="4"/>
  <c r="F177" i="4"/>
  <c r="E177" i="4"/>
  <c r="D177" i="4"/>
  <c r="C177" i="4"/>
  <c r="B177" i="4"/>
  <c r="A177" i="4"/>
  <c r="H176" i="4"/>
  <c r="F176" i="4"/>
  <c r="E176" i="4"/>
  <c r="D176" i="4"/>
  <c r="C176" i="4"/>
  <c r="B176" i="4"/>
  <c r="A176" i="4"/>
  <c r="H175" i="4"/>
  <c r="F175" i="4"/>
  <c r="E175" i="4"/>
  <c r="D175" i="4"/>
  <c r="C175" i="4"/>
  <c r="B175" i="4"/>
  <c r="A175" i="4"/>
  <c r="H174" i="4"/>
  <c r="F174" i="4"/>
  <c r="E174" i="4"/>
  <c r="D174" i="4"/>
  <c r="C174" i="4"/>
  <c r="B174" i="4"/>
  <c r="A174" i="4"/>
  <c r="H173" i="4"/>
  <c r="F173" i="4"/>
  <c r="E173" i="4"/>
  <c r="D173" i="4"/>
  <c r="C173" i="4"/>
  <c r="B173" i="4"/>
  <c r="A173" i="4"/>
  <c r="H172" i="4"/>
  <c r="F172" i="4"/>
  <c r="E172" i="4"/>
  <c r="D172" i="4"/>
  <c r="C172" i="4"/>
  <c r="B172" i="4"/>
  <c r="A172" i="4"/>
  <c r="H171" i="4"/>
  <c r="F171" i="4"/>
  <c r="E171" i="4"/>
  <c r="D171" i="4"/>
  <c r="C171" i="4"/>
  <c r="B171" i="4"/>
  <c r="A171" i="4"/>
  <c r="H170" i="4"/>
  <c r="F170" i="4"/>
  <c r="E170" i="4"/>
  <c r="D170" i="4"/>
  <c r="C170" i="4"/>
  <c r="B170" i="4"/>
  <c r="A170" i="4"/>
  <c r="H169" i="4"/>
  <c r="F169" i="4"/>
  <c r="E169" i="4"/>
  <c r="D169" i="4"/>
  <c r="C169" i="4"/>
  <c r="B169" i="4"/>
  <c r="A169" i="4"/>
  <c r="H168" i="4"/>
  <c r="F168" i="4"/>
  <c r="E168" i="4"/>
  <c r="D168" i="4"/>
  <c r="C168" i="4"/>
  <c r="B168" i="4"/>
  <c r="A168" i="4"/>
  <c r="H167" i="4"/>
  <c r="F167" i="4"/>
  <c r="E167" i="4"/>
  <c r="D167" i="4"/>
  <c r="C167" i="4"/>
  <c r="B167" i="4"/>
  <c r="A167" i="4"/>
  <c r="H166" i="4"/>
  <c r="F166" i="4"/>
  <c r="E166" i="4"/>
  <c r="D166" i="4"/>
  <c r="C166" i="4"/>
  <c r="B166" i="4"/>
  <c r="A166" i="4"/>
  <c r="H165" i="4"/>
  <c r="F165" i="4"/>
  <c r="E165" i="4"/>
  <c r="D165" i="4"/>
  <c r="C165" i="4"/>
  <c r="B165" i="4"/>
  <c r="A165" i="4"/>
  <c r="H164" i="4"/>
  <c r="F164" i="4"/>
  <c r="E164" i="4"/>
  <c r="D164" i="4"/>
  <c r="C164" i="4"/>
  <c r="B164" i="4"/>
  <c r="A164" i="4"/>
  <c r="H163" i="4"/>
  <c r="F163" i="4"/>
  <c r="E163" i="4"/>
  <c r="D163" i="4"/>
  <c r="C163" i="4"/>
  <c r="B163" i="4"/>
  <c r="A163" i="4"/>
  <c r="H162" i="4"/>
  <c r="F162" i="4"/>
  <c r="E162" i="4"/>
  <c r="D162" i="4"/>
  <c r="C162" i="4"/>
  <c r="B162" i="4"/>
  <c r="A162" i="4"/>
  <c r="H161" i="4"/>
  <c r="F161" i="4"/>
  <c r="E161" i="4"/>
  <c r="D161" i="4"/>
  <c r="C161" i="4"/>
  <c r="B161" i="4"/>
  <c r="A161" i="4"/>
  <c r="H160" i="4"/>
  <c r="F160" i="4"/>
  <c r="E160" i="4"/>
  <c r="D160" i="4"/>
  <c r="C160" i="4"/>
  <c r="B160" i="4"/>
  <c r="A160" i="4"/>
  <c r="H159" i="4"/>
  <c r="F159" i="4"/>
  <c r="E159" i="4"/>
  <c r="D159" i="4"/>
  <c r="C159" i="4"/>
  <c r="B159" i="4"/>
  <c r="A159" i="4"/>
  <c r="H158" i="4"/>
  <c r="F158" i="4"/>
  <c r="E158" i="4"/>
  <c r="D158" i="4"/>
  <c r="C158" i="4"/>
  <c r="B158" i="4"/>
  <c r="A158" i="4"/>
  <c r="H157" i="4"/>
  <c r="F157" i="4"/>
  <c r="E157" i="4"/>
  <c r="D157" i="4"/>
  <c r="C157" i="4"/>
  <c r="B157" i="4"/>
  <c r="A157" i="4"/>
  <c r="H156" i="4"/>
  <c r="F156" i="4"/>
  <c r="E156" i="4"/>
  <c r="D156" i="4"/>
  <c r="C156" i="4"/>
  <c r="B156" i="4"/>
  <c r="A156" i="4"/>
  <c r="H155" i="4"/>
  <c r="F155" i="4"/>
  <c r="E155" i="4"/>
  <c r="D155" i="4"/>
  <c r="C155" i="4"/>
  <c r="B155" i="4"/>
  <c r="A155" i="4"/>
  <c r="H154" i="4"/>
  <c r="F154" i="4"/>
  <c r="E154" i="4"/>
  <c r="D154" i="4"/>
  <c r="C154" i="4"/>
  <c r="B154" i="4"/>
  <c r="A154" i="4"/>
  <c r="H153" i="4"/>
  <c r="F153" i="4"/>
  <c r="E153" i="4"/>
  <c r="D153" i="4"/>
  <c r="C153" i="4"/>
  <c r="B153" i="4"/>
  <c r="A153" i="4"/>
  <c r="H152" i="4"/>
  <c r="F152" i="4"/>
  <c r="E152" i="4"/>
  <c r="D152" i="4"/>
  <c r="C152" i="4"/>
  <c r="B152" i="4"/>
  <c r="A152" i="4"/>
  <c r="H151" i="4"/>
  <c r="F151" i="4"/>
  <c r="E151" i="4"/>
  <c r="D151" i="4"/>
  <c r="C151" i="4"/>
  <c r="B151" i="4"/>
  <c r="A151" i="4"/>
  <c r="H150" i="4"/>
  <c r="F150" i="4"/>
  <c r="E150" i="4"/>
  <c r="D150" i="4"/>
  <c r="C150" i="4"/>
  <c r="B150" i="4"/>
  <c r="A150" i="4"/>
  <c r="H149" i="4"/>
  <c r="F149" i="4"/>
  <c r="E149" i="4"/>
  <c r="D149" i="4"/>
  <c r="C149" i="4"/>
  <c r="B149" i="4"/>
  <c r="A149" i="4"/>
  <c r="H148" i="4"/>
  <c r="F148" i="4"/>
  <c r="E148" i="4"/>
  <c r="D148" i="4"/>
  <c r="C148" i="4"/>
  <c r="B148" i="4"/>
  <c r="A148" i="4"/>
  <c r="H147" i="4"/>
  <c r="F147" i="4"/>
  <c r="E147" i="4"/>
  <c r="D147" i="4"/>
  <c r="C147" i="4"/>
  <c r="B147" i="4"/>
  <c r="A147" i="4"/>
  <c r="H146" i="4"/>
  <c r="F146" i="4"/>
  <c r="E146" i="4"/>
  <c r="D146" i="4"/>
  <c r="C146" i="4"/>
  <c r="B146" i="4"/>
  <c r="A146" i="4"/>
  <c r="H145" i="4"/>
  <c r="F145" i="4"/>
  <c r="E145" i="4"/>
  <c r="D145" i="4"/>
  <c r="C145" i="4"/>
  <c r="B145" i="4"/>
  <c r="A145" i="4"/>
  <c r="H144" i="4"/>
  <c r="F144" i="4"/>
  <c r="E144" i="4"/>
  <c r="D144" i="4"/>
  <c r="C144" i="4"/>
  <c r="B144" i="4"/>
  <c r="A144" i="4"/>
  <c r="H143" i="4"/>
  <c r="F143" i="4"/>
  <c r="E143" i="4"/>
  <c r="D143" i="4"/>
  <c r="C143" i="4"/>
  <c r="B143" i="4"/>
  <c r="A143" i="4"/>
  <c r="H142" i="4"/>
  <c r="F142" i="4"/>
  <c r="E142" i="4"/>
  <c r="D142" i="4"/>
  <c r="C142" i="4"/>
  <c r="B142" i="4"/>
  <c r="A142" i="4"/>
  <c r="H141" i="4"/>
  <c r="F141" i="4"/>
  <c r="E141" i="4"/>
  <c r="D141" i="4"/>
  <c r="C141" i="4"/>
  <c r="B141" i="4"/>
  <c r="A141" i="4"/>
  <c r="H140" i="4"/>
  <c r="F140" i="4"/>
  <c r="E140" i="4"/>
  <c r="D140" i="4"/>
  <c r="C140" i="4"/>
  <c r="B140" i="4"/>
  <c r="A140" i="4"/>
  <c r="H139" i="4"/>
  <c r="F139" i="4"/>
  <c r="E139" i="4"/>
  <c r="D139" i="4"/>
  <c r="C139" i="4"/>
  <c r="B139" i="4"/>
  <c r="A139" i="4"/>
  <c r="H138" i="4"/>
  <c r="F138" i="4"/>
  <c r="E138" i="4"/>
  <c r="D138" i="4"/>
  <c r="C138" i="4"/>
  <c r="B138" i="4"/>
  <c r="A138" i="4"/>
  <c r="H137" i="4"/>
  <c r="F137" i="4"/>
  <c r="E137" i="4"/>
  <c r="D137" i="4"/>
  <c r="C137" i="4"/>
  <c r="B137" i="4"/>
  <c r="A137" i="4"/>
  <c r="H136" i="4"/>
  <c r="F136" i="4"/>
  <c r="E136" i="4"/>
  <c r="D136" i="4"/>
  <c r="C136" i="4"/>
  <c r="B136" i="4"/>
  <c r="A136" i="4"/>
  <c r="H135" i="4"/>
  <c r="F135" i="4"/>
  <c r="E135" i="4"/>
  <c r="D135" i="4"/>
  <c r="C135" i="4"/>
  <c r="B135" i="4"/>
  <c r="A135" i="4"/>
  <c r="H134" i="4"/>
  <c r="F134" i="4"/>
  <c r="E134" i="4"/>
  <c r="D134" i="4"/>
  <c r="C134" i="4"/>
  <c r="B134" i="4"/>
  <c r="A134" i="4"/>
  <c r="H133" i="4"/>
  <c r="F133" i="4"/>
  <c r="E133" i="4"/>
  <c r="D133" i="4"/>
  <c r="C133" i="4"/>
  <c r="B133" i="4"/>
  <c r="A133" i="4"/>
  <c r="H132" i="4"/>
  <c r="F132" i="4"/>
  <c r="E132" i="4"/>
  <c r="D132" i="4"/>
  <c r="C132" i="4"/>
  <c r="B132" i="4"/>
  <c r="A132" i="4"/>
  <c r="H131" i="4"/>
  <c r="F131" i="4"/>
  <c r="E131" i="4"/>
  <c r="D131" i="4"/>
  <c r="C131" i="4"/>
  <c r="B131" i="4"/>
  <c r="A131" i="4"/>
  <c r="H130" i="4"/>
  <c r="F130" i="4"/>
  <c r="E130" i="4"/>
  <c r="D130" i="4"/>
  <c r="C130" i="4"/>
  <c r="B130" i="4"/>
  <c r="A130" i="4"/>
  <c r="H129" i="4"/>
  <c r="F129" i="4"/>
  <c r="E129" i="4"/>
  <c r="D129" i="4"/>
  <c r="C129" i="4"/>
  <c r="B129" i="4"/>
  <c r="A129" i="4"/>
  <c r="H128" i="4"/>
  <c r="F128" i="4"/>
  <c r="E128" i="4"/>
  <c r="D128" i="4"/>
  <c r="C128" i="4"/>
  <c r="B128" i="4"/>
  <c r="A128" i="4"/>
  <c r="H127" i="4"/>
  <c r="F127" i="4"/>
  <c r="E127" i="4"/>
  <c r="D127" i="4"/>
  <c r="C127" i="4"/>
  <c r="B127" i="4"/>
  <c r="A127" i="4"/>
  <c r="H126" i="4"/>
  <c r="F126" i="4"/>
  <c r="E126" i="4"/>
  <c r="D126" i="4"/>
  <c r="C126" i="4"/>
  <c r="B126" i="4"/>
  <c r="A126" i="4"/>
  <c r="H125" i="4"/>
  <c r="F125" i="4"/>
  <c r="E125" i="4"/>
  <c r="D125" i="4"/>
  <c r="C125" i="4"/>
  <c r="B125" i="4"/>
  <c r="A125" i="4"/>
  <c r="H124" i="4"/>
  <c r="F124" i="4"/>
  <c r="E124" i="4"/>
  <c r="D124" i="4"/>
  <c r="C124" i="4"/>
  <c r="B124" i="4"/>
  <c r="A124" i="4"/>
  <c r="H123" i="4"/>
  <c r="F123" i="4"/>
  <c r="E123" i="4"/>
  <c r="D123" i="4"/>
  <c r="C123" i="4"/>
  <c r="B123" i="4"/>
  <c r="A123" i="4"/>
  <c r="H122" i="4"/>
  <c r="F122" i="4"/>
  <c r="E122" i="4"/>
  <c r="D122" i="4"/>
  <c r="C122" i="4"/>
  <c r="B122" i="4"/>
  <c r="A122" i="4"/>
  <c r="H121" i="4"/>
  <c r="F121" i="4"/>
  <c r="E121" i="4"/>
  <c r="D121" i="4"/>
  <c r="C121" i="4"/>
  <c r="B121" i="4"/>
  <c r="A121" i="4"/>
  <c r="H120" i="4"/>
  <c r="F120" i="4"/>
  <c r="E120" i="4"/>
  <c r="D120" i="4"/>
  <c r="C120" i="4"/>
  <c r="B120" i="4"/>
  <c r="A120" i="4"/>
  <c r="H119" i="4"/>
  <c r="F119" i="4"/>
  <c r="E119" i="4"/>
  <c r="D119" i="4"/>
  <c r="C119" i="4"/>
  <c r="B119" i="4"/>
  <c r="A119" i="4"/>
  <c r="H118" i="4"/>
  <c r="F118" i="4"/>
  <c r="E118" i="4"/>
  <c r="D118" i="4"/>
  <c r="C118" i="4"/>
  <c r="B118" i="4"/>
  <c r="A118" i="4"/>
  <c r="H117" i="4"/>
  <c r="F117" i="4"/>
  <c r="E117" i="4"/>
  <c r="D117" i="4"/>
  <c r="C117" i="4"/>
  <c r="B117" i="4"/>
  <c r="A117" i="4"/>
  <c r="H116" i="4"/>
  <c r="F116" i="4"/>
  <c r="E116" i="4"/>
  <c r="D116" i="4"/>
  <c r="C116" i="4"/>
  <c r="B116" i="4"/>
  <c r="A116" i="4"/>
  <c r="H115" i="4"/>
  <c r="F115" i="4"/>
  <c r="E115" i="4"/>
  <c r="D115" i="4"/>
  <c r="C115" i="4"/>
  <c r="B115" i="4"/>
  <c r="A115" i="4"/>
  <c r="H114" i="4"/>
  <c r="F114" i="4"/>
  <c r="E114" i="4"/>
  <c r="D114" i="4"/>
  <c r="C114" i="4"/>
  <c r="B114" i="4"/>
  <c r="A114" i="4"/>
  <c r="H113" i="4"/>
  <c r="F113" i="4"/>
  <c r="E113" i="4"/>
  <c r="D113" i="4"/>
  <c r="C113" i="4"/>
  <c r="B113" i="4"/>
  <c r="A113" i="4"/>
  <c r="H112" i="4"/>
  <c r="F112" i="4"/>
  <c r="E112" i="4"/>
  <c r="D112" i="4"/>
  <c r="C112" i="4"/>
  <c r="B112" i="4"/>
  <c r="A112" i="4"/>
  <c r="H111" i="4"/>
  <c r="F111" i="4"/>
  <c r="E111" i="4"/>
  <c r="D111" i="4"/>
  <c r="C111" i="4"/>
  <c r="B111" i="4"/>
  <c r="A111" i="4"/>
  <c r="H110" i="4"/>
  <c r="F110" i="4"/>
  <c r="E110" i="4"/>
  <c r="D110" i="4"/>
  <c r="C110" i="4"/>
  <c r="B110" i="4"/>
  <c r="A110" i="4"/>
  <c r="H109" i="4"/>
  <c r="F109" i="4"/>
  <c r="E109" i="4"/>
  <c r="D109" i="4"/>
  <c r="C109" i="4"/>
  <c r="B109" i="4"/>
  <c r="A109" i="4"/>
  <c r="H108" i="4"/>
  <c r="F108" i="4"/>
  <c r="E108" i="4"/>
  <c r="D108" i="4"/>
  <c r="C108" i="4"/>
  <c r="B108" i="4"/>
  <c r="A108" i="4"/>
  <c r="H107" i="4"/>
  <c r="F107" i="4"/>
  <c r="E107" i="4"/>
  <c r="D107" i="4"/>
  <c r="C107" i="4"/>
  <c r="B107" i="4"/>
  <c r="A107" i="4"/>
  <c r="H106" i="4"/>
  <c r="F106" i="4"/>
  <c r="E106" i="4"/>
  <c r="D106" i="4"/>
  <c r="C106" i="4"/>
  <c r="B106" i="4"/>
  <c r="A106" i="4"/>
  <c r="H105" i="4"/>
  <c r="F105" i="4"/>
  <c r="E105" i="4"/>
  <c r="D105" i="4"/>
  <c r="C105" i="4"/>
  <c r="B105" i="4"/>
  <c r="A105" i="4"/>
  <c r="H104" i="4"/>
  <c r="F104" i="4"/>
  <c r="E104" i="4"/>
  <c r="D104" i="4"/>
  <c r="C104" i="4"/>
  <c r="B104" i="4"/>
  <c r="A104" i="4"/>
  <c r="H103" i="4"/>
  <c r="F103" i="4"/>
  <c r="E103" i="4"/>
  <c r="D103" i="4"/>
  <c r="C103" i="4"/>
  <c r="B103" i="4"/>
  <c r="A103" i="4"/>
  <c r="H102" i="4"/>
  <c r="F102" i="4"/>
  <c r="E102" i="4"/>
  <c r="D102" i="4"/>
  <c r="C102" i="4"/>
  <c r="B102" i="4"/>
  <c r="A102" i="4"/>
  <c r="H101" i="4"/>
  <c r="F101" i="4"/>
  <c r="E101" i="4"/>
  <c r="D101" i="4"/>
  <c r="C101" i="4"/>
  <c r="B101" i="4"/>
  <c r="A101" i="4"/>
  <c r="H100" i="4"/>
  <c r="F100" i="4"/>
  <c r="E100" i="4"/>
  <c r="D100" i="4"/>
  <c r="C100" i="4"/>
  <c r="B100" i="4"/>
  <c r="A100" i="4"/>
  <c r="H99" i="4"/>
  <c r="F99" i="4"/>
  <c r="E99" i="4"/>
  <c r="D99" i="4"/>
  <c r="C99" i="4"/>
  <c r="B99" i="4"/>
  <c r="A99" i="4"/>
  <c r="H98" i="4"/>
  <c r="F98" i="4"/>
  <c r="E98" i="4"/>
  <c r="D98" i="4"/>
  <c r="C98" i="4"/>
  <c r="B98" i="4"/>
  <c r="A98" i="4"/>
  <c r="H97" i="4"/>
  <c r="F97" i="4"/>
  <c r="E97" i="4"/>
  <c r="D97" i="4"/>
  <c r="C97" i="4"/>
  <c r="B97" i="4"/>
  <c r="A97" i="4"/>
  <c r="H96" i="4"/>
  <c r="F96" i="4"/>
  <c r="E96" i="4"/>
  <c r="D96" i="4"/>
  <c r="C96" i="4"/>
  <c r="B96" i="4"/>
  <c r="A96" i="4"/>
  <c r="H95" i="4"/>
  <c r="F95" i="4"/>
  <c r="E95" i="4"/>
  <c r="D95" i="4"/>
  <c r="C95" i="4"/>
  <c r="B95" i="4"/>
  <c r="A95" i="4"/>
  <c r="H94" i="4"/>
  <c r="F94" i="4"/>
  <c r="E94" i="4"/>
  <c r="D94" i="4"/>
  <c r="C94" i="4"/>
  <c r="B94" i="4"/>
  <c r="A94" i="4"/>
  <c r="H93" i="4"/>
  <c r="F93" i="4"/>
  <c r="E93" i="4"/>
  <c r="D93" i="4"/>
  <c r="C93" i="4"/>
  <c r="B93" i="4"/>
  <c r="A93" i="4"/>
  <c r="H92" i="4"/>
  <c r="F92" i="4"/>
  <c r="E92" i="4"/>
  <c r="D92" i="4"/>
  <c r="C92" i="4"/>
  <c r="B92" i="4"/>
  <c r="A92" i="4"/>
  <c r="H91" i="4"/>
  <c r="F91" i="4"/>
  <c r="E91" i="4"/>
  <c r="D91" i="4"/>
  <c r="C91" i="4"/>
  <c r="B91" i="4"/>
  <c r="A91" i="4"/>
  <c r="H90" i="4"/>
  <c r="F90" i="4"/>
  <c r="E90" i="4"/>
  <c r="D90" i="4"/>
  <c r="C90" i="4"/>
  <c r="B90" i="4"/>
  <c r="A90" i="4"/>
  <c r="H89" i="4"/>
  <c r="F89" i="4"/>
  <c r="E89" i="4"/>
  <c r="D89" i="4"/>
  <c r="C89" i="4"/>
  <c r="B89" i="4"/>
  <c r="A89" i="4"/>
  <c r="H88" i="4"/>
  <c r="F88" i="4"/>
  <c r="E88" i="4"/>
  <c r="D88" i="4"/>
  <c r="C88" i="4"/>
  <c r="B88" i="4"/>
  <c r="A88" i="4"/>
  <c r="H87" i="4"/>
  <c r="F87" i="4"/>
  <c r="E87" i="4"/>
  <c r="D87" i="4"/>
  <c r="C87" i="4"/>
  <c r="B87" i="4"/>
  <c r="A87" i="4"/>
  <c r="H86" i="4"/>
  <c r="F86" i="4"/>
  <c r="E86" i="4"/>
  <c r="D86" i="4"/>
  <c r="C86" i="4"/>
  <c r="B86" i="4"/>
  <c r="A86" i="4"/>
  <c r="H85" i="4"/>
  <c r="F85" i="4"/>
  <c r="E85" i="4"/>
  <c r="D85" i="4"/>
  <c r="C85" i="4"/>
  <c r="B85" i="4"/>
  <c r="A85" i="4"/>
  <c r="H84" i="4"/>
  <c r="F84" i="4"/>
  <c r="E84" i="4"/>
  <c r="D84" i="4"/>
  <c r="C84" i="4"/>
  <c r="B84" i="4"/>
  <c r="A84" i="4"/>
  <c r="H83" i="4"/>
  <c r="F83" i="4"/>
  <c r="E83" i="4"/>
  <c r="D83" i="4"/>
  <c r="C83" i="4"/>
  <c r="B83" i="4"/>
  <c r="A83" i="4"/>
  <c r="H82" i="4"/>
  <c r="F82" i="4"/>
  <c r="E82" i="4"/>
  <c r="D82" i="4"/>
  <c r="C82" i="4"/>
  <c r="B82" i="4"/>
  <c r="A82" i="4"/>
  <c r="H81" i="4"/>
  <c r="F81" i="4"/>
  <c r="E81" i="4"/>
  <c r="D81" i="4"/>
  <c r="C81" i="4"/>
  <c r="B81" i="4"/>
  <c r="A81" i="4"/>
  <c r="H80" i="4"/>
  <c r="F80" i="4"/>
  <c r="E80" i="4"/>
  <c r="D80" i="4"/>
  <c r="C80" i="4"/>
  <c r="B80" i="4"/>
  <c r="A80" i="4"/>
  <c r="H79" i="4"/>
  <c r="F79" i="4"/>
  <c r="E79" i="4"/>
  <c r="D79" i="4"/>
  <c r="C79" i="4"/>
  <c r="B79" i="4"/>
  <c r="A79" i="4"/>
  <c r="H78" i="4"/>
  <c r="F78" i="4"/>
  <c r="E78" i="4"/>
  <c r="D78" i="4"/>
  <c r="C78" i="4"/>
  <c r="B78" i="4"/>
  <c r="A78" i="4"/>
  <c r="H77" i="4"/>
  <c r="F77" i="4"/>
  <c r="E77" i="4"/>
  <c r="D77" i="4"/>
  <c r="C77" i="4"/>
  <c r="B77" i="4"/>
  <c r="A77" i="4"/>
  <c r="H76" i="4"/>
  <c r="F76" i="4"/>
  <c r="E76" i="4"/>
  <c r="D76" i="4"/>
  <c r="C76" i="4"/>
  <c r="B76" i="4"/>
  <c r="A76" i="4"/>
  <c r="H75" i="4"/>
  <c r="F75" i="4"/>
  <c r="E75" i="4"/>
  <c r="D75" i="4"/>
  <c r="C75" i="4"/>
  <c r="B75" i="4"/>
  <c r="A75" i="4"/>
  <c r="H74" i="4"/>
  <c r="F74" i="4"/>
  <c r="E74" i="4"/>
  <c r="D74" i="4"/>
  <c r="C74" i="4"/>
  <c r="B74" i="4"/>
  <c r="A74" i="4"/>
  <c r="H73" i="4"/>
  <c r="F73" i="4"/>
  <c r="E73" i="4"/>
  <c r="D73" i="4"/>
  <c r="C73" i="4"/>
  <c r="B73" i="4"/>
  <c r="A73" i="4"/>
  <c r="H72" i="4"/>
  <c r="F72" i="4"/>
  <c r="E72" i="4"/>
  <c r="D72" i="4"/>
  <c r="C72" i="4"/>
  <c r="B72" i="4"/>
  <c r="A72" i="4"/>
  <c r="H71" i="4"/>
  <c r="F71" i="4"/>
  <c r="E71" i="4"/>
  <c r="D71" i="4"/>
  <c r="C71" i="4"/>
  <c r="B71" i="4"/>
  <c r="A71" i="4"/>
  <c r="H70" i="4"/>
  <c r="F70" i="4"/>
  <c r="E70" i="4"/>
  <c r="D70" i="4"/>
  <c r="C70" i="4"/>
  <c r="B70" i="4"/>
  <c r="A70" i="4"/>
  <c r="H69" i="4"/>
  <c r="F69" i="4"/>
  <c r="E69" i="4"/>
  <c r="D69" i="4"/>
  <c r="C69" i="4"/>
  <c r="B69" i="4"/>
  <c r="A69" i="4"/>
  <c r="H68" i="4"/>
  <c r="F68" i="4"/>
  <c r="E68" i="4"/>
  <c r="D68" i="4"/>
  <c r="C68" i="4"/>
  <c r="B68" i="4"/>
  <c r="A68" i="4"/>
  <c r="H67" i="4"/>
  <c r="F67" i="4"/>
  <c r="E67" i="4"/>
  <c r="D67" i="4"/>
  <c r="C67" i="4"/>
  <c r="B67" i="4"/>
  <c r="A67" i="4"/>
  <c r="H66" i="4"/>
  <c r="F66" i="4"/>
  <c r="E66" i="4"/>
  <c r="D66" i="4"/>
  <c r="C66" i="4"/>
  <c r="B66" i="4"/>
  <c r="A66" i="4"/>
  <c r="H65" i="4"/>
  <c r="F65" i="4"/>
  <c r="E65" i="4"/>
  <c r="D65" i="4"/>
  <c r="C65" i="4"/>
  <c r="B65" i="4"/>
  <c r="A65" i="4"/>
  <c r="H64" i="4"/>
  <c r="F64" i="4"/>
  <c r="E64" i="4"/>
  <c r="D64" i="4"/>
  <c r="C64" i="4"/>
  <c r="B64" i="4"/>
  <c r="A64" i="4"/>
  <c r="H63" i="4"/>
  <c r="F63" i="4"/>
  <c r="E63" i="4"/>
  <c r="D63" i="4"/>
  <c r="C63" i="4"/>
  <c r="B63" i="4"/>
  <c r="A63" i="4"/>
  <c r="H62" i="4"/>
  <c r="F62" i="4"/>
  <c r="E62" i="4"/>
  <c r="D62" i="4"/>
  <c r="C62" i="4"/>
  <c r="B62" i="4"/>
  <c r="A62" i="4"/>
  <c r="H61" i="4"/>
  <c r="F61" i="4"/>
  <c r="E61" i="4"/>
  <c r="D61" i="4"/>
  <c r="C61" i="4"/>
  <c r="B61" i="4"/>
  <c r="A61" i="4"/>
  <c r="H60" i="4"/>
  <c r="F60" i="4"/>
  <c r="E60" i="4"/>
  <c r="D60" i="4"/>
  <c r="C60" i="4"/>
  <c r="B60" i="4"/>
  <c r="A60" i="4"/>
  <c r="H59" i="4"/>
  <c r="F59" i="4"/>
  <c r="E59" i="4"/>
  <c r="D59" i="4"/>
  <c r="C59" i="4"/>
  <c r="B59" i="4"/>
  <c r="A59" i="4"/>
  <c r="H58" i="4"/>
  <c r="F58" i="4"/>
  <c r="E58" i="4"/>
  <c r="D58" i="4"/>
  <c r="C58" i="4"/>
  <c r="B58" i="4"/>
  <c r="A58" i="4"/>
  <c r="H57" i="4"/>
  <c r="F57" i="4"/>
  <c r="E57" i="4"/>
  <c r="D57" i="4"/>
  <c r="C57" i="4"/>
  <c r="B57" i="4"/>
  <c r="A57" i="4"/>
  <c r="H56" i="4"/>
  <c r="F56" i="4"/>
  <c r="E56" i="4"/>
  <c r="D56" i="4"/>
  <c r="C56" i="4"/>
  <c r="B56" i="4"/>
  <c r="A56" i="4"/>
  <c r="H55" i="4"/>
  <c r="F55" i="4"/>
  <c r="E55" i="4"/>
  <c r="D55" i="4"/>
  <c r="C55" i="4"/>
  <c r="B55" i="4"/>
  <c r="A55" i="4"/>
  <c r="H54" i="4"/>
  <c r="F54" i="4"/>
  <c r="E54" i="4"/>
  <c r="D54" i="4"/>
  <c r="C54" i="4"/>
  <c r="B54" i="4"/>
  <c r="A54" i="4"/>
  <c r="H53" i="4"/>
  <c r="F53" i="4"/>
  <c r="E53" i="4"/>
  <c r="D53" i="4"/>
  <c r="C53" i="4"/>
  <c r="B53" i="4"/>
  <c r="A53" i="4"/>
  <c r="H52" i="4"/>
  <c r="F52" i="4"/>
  <c r="E52" i="4"/>
  <c r="D52" i="4"/>
  <c r="C52" i="4"/>
  <c r="B52" i="4"/>
  <c r="A52" i="4"/>
  <c r="H51" i="4"/>
  <c r="F51" i="4"/>
  <c r="E51" i="4"/>
  <c r="D51" i="4"/>
  <c r="C51" i="4"/>
  <c r="B51" i="4"/>
  <c r="A51" i="4"/>
  <c r="H50" i="4"/>
  <c r="F50" i="4"/>
  <c r="E50" i="4"/>
  <c r="D50" i="4"/>
  <c r="C50" i="4"/>
  <c r="B50" i="4"/>
  <c r="A50" i="4"/>
  <c r="H49" i="4"/>
  <c r="F49" i="4"/>
  <c r="E49" i="4"/>
  <c r="D49" i="4"/>
  <c r="C49" i="4"/>
  <c r="B49" i="4"/>
  <c r="A49" i="4"/>
  <c r="H48" i="4"/>
  <c r="F48" i="4"/>
  <c r="E48" i="4"/>
  <c r="D48" i="4"/>
  <c r="C48" i="4"/>
  <c r="B48" i="4"/>
  <c r="A48" i="4"/>
  <c r="H47" i="4"/>
  <c r="F47" i="4"/>
  <c r="E47" i="4"/>
  <c r="D47" i="4"/>
  <c r="C47" i="4"/>
  <c r="B47" i="4"/>
  <c r="A47" i="4"/>
  <c r="H46" i="4"/>
  <c r="F46" i="4"/>
  <c r="E46" i="4"/>
  <c r="D46" i="4"/>
  <c r="C46" i="4"/>
  <c r="B46" i="4"/>
  <c r="A46" i="4"/>
  <c r="H45" i="4"/>
  <c r="F45" i="4"/>
  <c r="E45" i="4"/>
  <c r="D45" i="4"/>
  <c r="C45" i="4"/>
  <c r="B45" i="4"/>
  <c r="A45" i="4"/>
  <c r="H44" i="4"/>
  <c r="F44" i="4"/>
  <c r="E44" i="4"/>
  <c r="D44" i="4"/>
  <c r="C44" i="4"/>
  <c r="B44" i="4"/>
  <c r="A44" i="4"/>
  <c r="H43" i="4"/>
  <c r="F43" i="4"/>
  <c r="E43" i="4"/>
  <c r="D43" i="4"/>
  <c r="C43" i="4"/>
  <c r="B43" i="4"/>
  <c r="A43" i="4"/>
  <c r="H42" i="4"/>
  <c r="F42" i="4"/>
  <c r="E42" i="4"/>
  <c r="D42" i="4"/>
  <c r="C42" i="4"/>
  <c r="B42" i="4"/>
  <c r="A42" i="4"/>
  <c r="H41" i="4"/>
  <c r="F41" i="4"/>
  <c r="E41" i="4"/>
  <c r="D41" i="4"/>
  <c r="C41" i="4"/>
  <c r="B41" i="4"/>
  <c r="A41" i="4"/>
  <c r="H40" i="4"/>
  <c r="F40" i="4"/>
  <c r="E40" i="4"/>
  <c r="D40" i="4"/>
  <c r="C40" i="4"/>
  <c r="B40" i="4"/>
  <c r="A40" i="4"/>
  <c r="H39" i="4"/>
  <c r="F39" i="4"/>
  <c r="E39" i="4"/>
  <c r="D39" i="4"/>
  <c r="C39" i="4"/>
  <c r="B39" i="4"/>
  <c r="A39" i="4"/>
  <c r="H38" i="4"/>
  <c r="F38" i="4"/>
  <c r="E38" i="4"/>
  <c r="D38" i="4"/>
  <c r="C38" i="4"/>
  <c r="B38" i="4"/>
  <c r="A38" i="4"/>
  <c r="H37" i="4"/>
  <c r="F37" i="4"/>
  <c r="E37" i="4"/>
  <c r="D37" i="4"/>
  <c r="C37" i="4"/>
  <c r="B37" i="4"/>
  <c r="A37" i="4"/>
  <c r="H36" i="4"/>
  <c r="F36" i="4"/>
  <c r="E36" i="4"/>
  <c r="D36" i="4"/>
  <c r="C36" i="4"/>
  <c r="B36" i="4"/>
  <c r="A36" i="4"/>
  <c r="H35" i="4"/>
  <c r="F35" i="4"/>
  <c r="E35" i="4"/>
  <c r="D35" i="4"/>
  <c r="C35" i="4"/>
  <c r="B35" i="4"/>
  <c r="A35" i="4"/>
  <c r="H34" i="4"/>
  <c r="F34" i="4"/>
  <c r="E34" i="4"/>
  <c r="D34" i="4"/>
  <c r="C34" i="4"/>
  <c r="B34" i="4"/>
  <c r="A34" i="4"/>
  <c r="H33" i="4"/>
  <c r="F33" i="4"/>
  <c r="E33" i="4"/>
  <c r="D33" i="4"/>
  <c r="C33" i="4"/>
  <c r="B33" i="4"/>
  <c r="A33" i="4"/>
  <c r="H32" i="4"/>
  <c r="F32" i="4"/>
  <c r="E32" i="4"/>
  <c r="D32" i="4"/>
  <c r="C32" i="4"/>
  <c r="B32" i="4"/>
  <c r="A32" i="4"/>
  <c r="H31" i="4"/>
  <c r="F31" i="4"/>
  <c r="E31" i="4"/>
  <c r="D31" i="4"/>
  <c r="C31" i="4"/>
  <c r="B31" i="4"/>
  <c r="A31" i="4"/>
  <c r="H30" i="4"/>
  <c r="F30" i="4"/>
  <c r="E30" i="4"/>
  <c r="D30" i="4"/>
  <c r="C30" i="4"/>
  <c r="B30" i="4"/>
  <c r="A30" i="4"/>
  <c r="H29" i="4"/>
  <c r="F29" i="4"/>
  <c r="E29" i="4"/>
  <c r="D29" i="4"/>
  <c r="C29" i="4"/>
  <c r="B29" i="4"/>
  <c r="A29" i="4"/>
  <c r="H28" i="4"/>
  <c r="F28" i="4"/>
  <c r="E28" i="4"/>
  <c r="D28" i="4"/>
  <c r="C28" i="4"/>
  <c r="B28" i="4"/>
  <c r="A28" i="4"/>
  <c r="H27" i="4"/>
  <c r="F27" i="4"/>
  <c r="E27" i="4"/>
  <c r="D27" i="4"/>
  <c r="C27" i="4"/>
  <c r="B27" i="4"/>
  <c r="A27" i="4"/>
  <c r="H26" i="4"/>
  <c r="F26" i="4"/>
  <c r="E26" i="4"/>
  <c r="D26" i="4"/>
  <c r="C26" i="4"/>
  <c r="B26" i="4"/>
  <c r="A26" i="4"/>
  <c r="H25" i="4"/>
  <c r="F25" i="4"/>
  <c r="E25" i="4"/>
  <c r="D25" i="4"/>
  <c r="C25" i="4"/>
  <c r="B25" i="4"/>
  <c r="A25" i="4"/>
  <c r="H24" i="4"/>
  <c r="F24" i="4"/>
  <c r="E24" i="4"/>
  <c r="D24" i="4"/>
  <c r="C24" i="4"/>
  <c r="B24" i="4"/>
  <c r="A24" i="4"/>
  <c r="H23" i="4"/>
  <c r="F23" i="4"/>
  <c r="E23" i="4"/>
  <c r="D23" i="4"/>
  <c r="C23" i="4"/>
  <c r="B23" i="4"/>
  <c r="A23" i="4"/>
  <c r="H22" i="4"/>
  <c r="F22" i="4"/>
  <c r="E22" i="4"/>
  <c r="D22" i="4"/>
  <c r="C22" i="4"/>
  <c r="B22" i="4"/>
  <c r="A22" i="4"/>
  <c r="H21" i="4"/>
  <c r="F21" i="4"/>
  <c r="E21" i="4"/>
  <c r="D21" i="4"/>
  <c r="C21" i="4"/>
  <c r="B21" i="4"/>
  <c r="A21" i="4"/>
  <c r="H20" i="4"/>
  <c r="F20" i="4"/>
  <c r="E20" i="4"/>
  <c r="D20" i="4"/>
  <c r="C20" i="4"/>
  <c r="B20" i="4"/>
  <c r="A20" i="4"/>
  <c r="H19" i="4"/>
  <c r="F19" i="4"/>
  <c r="E19" i="4"/>
  <c r="D19" i="4"/>
  <c r="C19" i="4"/>
  <c r="B19" i="4"/>
  <c r="A19" i="4"/>
  <c r="H18" i="4"/>
  <c r="F18" i="4"/>
  <c r="E18" i="4"/>
  <c r="D18" i="4"/>
  <c r="C18" i="4"/>
  <c r="B18" i="4"/>
  <c r="A18" i="4"/>
  <c r="H17" i="4"/>
  <c r="F17" i="4"/>
  <c r="E17" i="4"/>
  <c r="D17" i="4"/>
  <c r="C17" i="4"/>
  <c r="B17" i="4"/>
  <c r="A17" i="4"/>
  <c r="H16" i="4"/>
  <c r="F16" i="4"/>
  <c r="E16" i="4"/>
  <c r="D16" i="4"/>
  <c r="C16" i="4"/>
  <c r="B16" i="4"/>
  <c r="A16" i="4"/>
  <c r="H15" i="4"/>
  <c r="F15" i="4"/>
  <c r="E15" i="4"/>
  <c r="D15" i="4"/>
  <c r="C15" i="4"/>
  <c r="B15" i="4"/>
  <c r="A15" i="4"/>
  <c r="H14" i="4"/>
  <c r="F14" i="4"/>
  <c r="E14" i="4"/>
  <c r="D14" i="4"/>
  <c r="C14" i="4"/>
  <c r="B14" i="4"/>
  <c r="A14" i="4"/>
  <c r="H13" i="4"/>
  <c r="F13" i="4"/>
  <c r="E13" i="4"/>
  <c r="D13" i="4"/>
  <c r="C13" i="4"/>
  <c r="B13" i="4"/>
  <c r="A13" i="4"/>
  <c r="H12" i="4"/>
  <c r="F12" i="4"/>
  <c r="E12" i="4"/>
  <c r="D12" i="4"/>
  <c r="C12" i="4"/>
  <c r="B12" i="4"/>
  <c r="A12" i="4"/>
  <c r="H11" i="4"/>
  <c r="F11" i="4"/>
  <c r="E11" i="4"/>
  <c r="D11" i="4"/>
  <c r="C11" i="4"/>
  <c r="B11" i="4"/>
  <c r="A11" i="4"/>
  <c r="H10" i="4"/>
  <c r="G10" i="4"/>
  <c r="F10" i="4"/>
  <c r="E10" i="4"/>
  <c r="D10" i="4"/>
  <c r="C10" i="4"/>
  <c r="B10" i="4"/>
  <c r="A10" i="4"/>
  <c r="H9" i="4"/>
  <c r="G9" i="4"/>
  <c r="F9" i="4"/>
  <c r="E9" i="4"/>
  <c r="D9" i="4"/>
  <c r="C9" i="4"/>
  <c r="B9" i="4"/>
  <c r="A9" i="4"/>
  <c r="H8" i="4"/>
  <c r="G8" i="4"/>
  <c r="F8" i="4"/>
  <c r="E8" i="4"/>
  <c r="D8" i="4"/>
  <c r="C8" i="4"/>
  <c r="B8" i="4"/>
  <c r="A8" i="4"/>
  <c r="H7" i="4"/>
  <c r="G7" i="4"/>
  <c r="F7" i="4"/>
  <c r="E7" i="4"/>
  <c r="D7" i="4"/>
  <c r="C7" i="4"/>
  <c r="B7" i="4"/>
  <c r="A7" i="4"/>
  <c r="H6" i="4"/>
  <c r="G6" i="4"/>
  <c r="F6" i="4"/>
  <c r="E6" i="4"/>
  <c r="D6" i="4"/>
  <c r="C6" i="4"/>
  <c r="B6" i="4"/>
  <c r="A6" i="4"/>
  <c r="A5" i="4"/>
  <c r="B4" i="4"/>
  <c r="A3" i="4"/>
  <c r="A1" i="4"/>
  <c r="AB206" i="3"/>
  <c r="AA206" i="3"/>
  <c r="Z206" i="3"/>
  <c r="Y206" i="3"/>
  <c r="X206" i="3"/>
  <c r="W206" i="3"/>
  <c r="V206" i="3"/>
  <c r="U206" i="3"/>
  <c r="T206" i="3"/>
  <c r="S206" i="3"/>
  <c r="R206" i="3"/>
  <c r="Q206" i="3"/>
  <c r="P206" i="3"/>
  <c r="O206" i="3"/>
  <c r="N206" i="3"/>
  <c r="L206" i="3"/>
  <c r="K206" i="3"/>
  <c r="J206" i="3"/>
  <c r="I206" i="3"/>
  <c r="H206" i="3"/>
  <c r="F206" i="3"/>
  <c r="AB205" i="3"/>
  <c r="AA205" i="3"/>
  <c r="Z205" i="3"/>
  <c r="Y205" i="3"/>
  <c r="X205" i="3"/>
  <c r="W205" i="3"/>
  <c r="V205" i="3"/>
  <c r="U205" i="3"/>
  <c r="T205" i="3"/>
  <c r="S205" i="3"/>
  <c r="R205" i="3"/>
  <c r="Q205" i="3"/>
  <c r="P205" i="3"/>
  <c r="O205" i="3"/>
  <c r="N205" i="3"/>
  <c r="L205" i="3"/>
  <c r="K205" i="3"/>
  <c r="J205" i="3"/>
  <c r="I205" i="3"/>
  <c r="H205" i="3"/>
  <c r="F205" i="3"/>
  <c r="AB204" i="3"/>
  <c r="AA204" i="3"/>
  <c r="Z204" i="3"/>
  <c r="Y204" i="3"/>
  <c r="X204" i="3"/>
  <c r="W204" i="3"/>
  <c r="V204" i="3"/>
  <c r="U204" i="3"/>
  <c r="T204" i="3"/>
  <c r="S204" i="3"/>
  <c r="R204" i="3"/>
  <c r="Q204" i="3"/>
  <c r="P204" i="3"/>
  <c r="O204" i="3"/>
  <c r="N204" i="3"/>
  <c r="L204" i="3"/>
  <c r="K204" i="3"/>
  <c r="J204" i="3"/>
  <c r="I204" i="3"/>
  <c r="H204" i="3"/>
  <c r="F204" i="3"/>
  <c r="AB203" i="3"/>
  <c r="AA203" i="3"/>
  <c r="Z203" i="3"/>
  <c r="Y203" i="3"/>
  <c r="X203" i="3"/>
  <c r="W203" i="3"/>
  <c r="V203" i="3"/>
  <c r="U203" i="3"/>
  <c r="T203" i="3"/>
  <c r="S203" i="3"/>
  <c r="R203" i="3"/>
  <c r="Q203" i="3"/>
  <c r="P203" i="3"/>
  <c r="O203" i="3"/>
  <c r="N203" i="3"/>
  <c r="L203" i="3"/>
  <c r="K203" i="3"/>
  <c r="J203" i="3"/>
  <c r="I203" i="3"/>
  <c r="H203" i="3"/>
  <c r="F203" i="3"/>
  <c r="AB202" i="3"/>
  <c r="AA202" i="3"/>
  <c r="Z202" i="3"/>
  <c r="Y202" i="3"/>
  <c r="X202" i="3"/>
  <c r="W202" i="3"/>
  <c r="V202" i="3"/>
  <c r="U202" i="3"/>
  <c r="T202" i="3"/>
  <c r="S202" i="3"/>
  <c r="R202" i="3"/>
  <c r="Q202" i="3"/>
  <c r="P202" i="3"/>
  <c r="O202" i="3"/>
  <c r="N202" i="3"/>
  <c r="L202" i="3"/>
  <c r="K202" i="3"/>
  <c r="J202" i="3"/>
  <c r="I202" i="3"/>
  <c r="H202" i="3"/>
  <c r="F202" i="3"/>
  <c r="AB201" i="3"/>
  <c r="AA201" i="3"/>
  <c r="Z201" i="3"/>
  <c r="Y201" i="3"/>
  <c r="X201" i="3"/>
  <c r="W201" i="3"/>
  <c r="V201" i="3"/>
  <c r="U201" i="3"/>
  <c r="T201" i="3"/>
  <c r="S201" i="3"/>
  <c r="R201" i="3"/>
  <c r="Q201" i="3"/>
  <c r="P201" i="3"/>
  <c r="O201" i="3"/>
  <c r="N201" i="3"/>
  <c r="L201" i="3"/>
  <c r="K201" i="3"/>
  <c r="J201" i="3"/>
  <c r="I201" i="3"/>
  <c r="H201" i="3"/>
  <c r="F201" i="3"/>
  <c r="AB200" i="3"/>
  <c r="AA200" i="3"/>
  <c r="Z200" i="3"/>
  <c r="Y200" i="3"/>
  <c r="X200" i="3"/>
  <c r="W200" i="3"/>
  <c r="V200" i="3"/>
  <c r="U200" i="3"/>
  <c r="T200" i="3"/>
  <c r="S200" i="3"/>
  <c r="R200" i="3"/>
  <c r="Q200" i="3"/>
  <c r="P200" i="3"/>
  <c r="O200" i="3"/>
  <c r="N200" i="3"/>
  <c r="L200" i="3"/>
  <c r="K200" i="3"/>
  <c r="J200" i="3"/>
  <c r="I200" i="3"/>
  <c r="H200" i="3"/>
  <c r="F200" i="3"/>
  <c r="AB199" i="3"/>
  <c r="AA199" i="3"/>
  <c r="Z199" i="3"/>
  <c r="Y199" i="3"/>
  <c r="X199" i="3"/>
  <c r="W199" i="3"/>
  <c r="V199" i="3"/>
  <c r="U199" i="3"/>
  <c r="T199" i="3"/>
  <c r="S199" i="3"/>
  <c r="R199" i="3"/>
  <c r="Q199" i="3"/>
  <c r="P199" i="3"/>
  <c r="O199" i="3"/>
  <c r="N199" i="3"/>
  <c r="L199" i="3"/>
  <c r="K199" i="3"/>
  <c r="J199" i="3"/>
  <c r="I199" i="3"/>
  <c r="H199" i="3"/>
  <c r="F199" i="3"/>
  <c r="AB198" i="3"/>
  <c r="AA198" i="3"/>
  <c r="Z198" i="3"/>
  <c r="Y198" i="3"/>
  <c r="X198" i="3"/>
  <c r="W198" i="3"/>
  <c r="V198" i="3"/>
  <c r="U198" i="3"/>
  <c r="T198" i="3"/>
  <c r="S198" i="3"/>
  <c r="R198" i="3"/>
  <c r="Q198" i="3"/>
  <c r="P198" i="3"/>
  <c r="O198" i="3"/>
  <c r="N198" i="3"/>
  <c r="L198" i="3"/>
  <c r="K198" i="3"/>
  <c r="J198" i="3"/>
  <c r="I198" i="3"/>
  <c r="H198" i="3"/>
  <c r="F198" i="3"/>
  <c r="AB197" i="3"/>
  <c r="AA197" i="3"/>
  <c r="Z197" i="3"/>
  <c r="Y197" i="3"/>
  <c r="X197" i="3"/>
  <c r="W197" i="3"/>
  <c r="V197" i="3"/>
  <c r="U197" i="3"/>
  <c r="T197" i="3"/>
  <c r="S197" i="3"/>
  <c r="R197" i="3"/>
  <c r="Q197" i="3"/>
  <c r="P197" i="3"/>
  <c r="O197" i="3"/>
  <c r="N197" i="3"/>
  <c r="L197" i="3"/>
  <c r="K197" i="3"/>
  <c r="J197" i="3"/>
  <c r="I197" i="3"/>
  <c r="H197" i="3"/>
  <c r="F197" i="3"/>
  <c r="AB196" i="3"/>
  <c r="AA196" i="3"/>
  <c r="Z196" i="3"/>
  <c r="Y196" i="3"/>
  <c r="X196" i="3"/>
  <c r="W196" i="3"/>
  <c r="V196" i="3"/>
  <c r="U196" i="3"/>
  <c r="T196" i="3"/>
  <c r="S196" i="3"/>
  <c r="R196" i="3"/>
  <c r="Q196" i="3"/>
  <c r="P196" i="3"/>
  <c r="O196" i="3"/>
  <c r="N196" i="3"/>
  <c r="L196" i="3"/>
  <c r="K196" i="3"/>
  <c r="J196" i="3"/>
  <c r="I196" i="3"/>
  <c r="H196" i="3"/>
  <c r="F196" i="3"/>
  <c r="AB195" i="3"/>
  <c r="AA195" i="3"/>
  <c r="Z195" i="3"/>
  <c r="Y195" i="3"/>
  <c r="X195" i="3"/>
  <c r="W195" i="3"/>
  <c r="V195" i="3"/>
  <c r="U195" i="3"/>
  <c r="T195" i="3"/>
  <c r="S195" i="3"/>
  <c r="R195" i="3"/>
  <c r="Q195" i="3"/>
  <c r="P195" i="3"/>
  <c r="O195" i="3"/>
  <c r="N195" i="3"/>
  <c r="L195" i="3"/>
  <c r="K195" i="3"/>
  <c r="J195" i="3"/>
  <c r="I195" i="3"/>
  <c r="H195" i="3"/>
  <c r="F195" i="3"/>
  <c r="AB194" i="3"/>
  <c r="AA194" i="3"/>
  <c r="Z194" i="3"/>
  <c r="Y194" i="3"/>
  <c r="X194" i="3"/>
  <c r="W194" i="3"/>
  <c r="V194" i="3"/>
  <c r="U194" i="3"/>
  <c r="T194" i="3"/>
  <c r="S194" i="3"/>
  <c r="R194" i="3"/>
  <c r="Q194" i="3"/>
  <c r="P194" i="3"/>
  <c r="O194" i="3"/>
  <c r="N194" i="3"/>
  <c r="L194" i="3"/>
  <c r="K194" i="3"/>
  <c r="J194" i="3"/>
  <c r="I194" i="3"/>
  <c r="H194" i="3"/>
  <c r="F194" i="3"/>
  <c r="AB193" i="3"/>
  <c r="AA193" i="3"/>
  <c r="Z193" i="3"/>
  <c r="Y193" i="3"/>
  <c r="X193" i="3"/>
  <c r="W193" i="3"/>
  <c r="V193" i="3"/>
  <c r="U193" i="3"/>
  <c r="T193" i="3"/>
  <c r="S193" i="3"/>
  <c r="R193" i="3"/>
  <c r="Q193" i="3"/>
  <c r="P193" i="3"/>
  <c r="O193" i="3"/>
  <c r="N193" i="3"/>
  <c r="L193" i="3"/>
  <c r="K193" i="3"/>
  <c r="J193" i="3"/>
  <c r="I193" i="3"/>
  <c r="H193" i="3"/>
  <c r="F193" i="3"/>
  <c r="AB192" i="3"/>
  <c r="AA192" i="3"/>
  <c r="Z192" i="3"/>
  <c r="Y192" i="3"/>
  <c r="X192" i="3"/>
  <c r="W192" i="3"/>
  <c r="V192" i="3"/>
  <c r="U192" i="3"/>
  <c r="T192" i="3"/>
  <c r="S192" i="3"/>
  <c r="R192" i="3"/>
  <c r="Q192" i="3"/>
  <c r="P192" i="3"/>
  <c r="O192" i="3"/>
  <c r="N192" i="3"/>
  <c r="L192" i="3"/>
  <c r="K192" i="3"/>
  <c r="J192" i="3"/>
  <c r="I192" i="3"/>
  <c r="H192" i="3"/>
  <c r="F192" i="3"/>
  <c r="AB191" i="3"/>
  <c r="AA191" i="3"/>
  <c r="Z191" i="3"/>
  <c r="Y191" i="3"/>
  <c r="X191" i="3"/>
  <c r="W191" i="3"/>
  <c r="V191" i="3"/>
  <c r="U191" i="3"/>
  <c r="T191" i="3"/>
  <c r="S191" i="3"/>
  <c r="R191" i="3"/>
  <c r="Q191" i="3"/>
  <c r="P191" i="3"/>
  <c r="O191" i="3"/>
  <c r="N191" i="3"/>
  <c r="L191" i="3"/>
  <c r="K191" i="3"/>
  <c r="J191" i="3"/>
  <c r="I191" i="3"/>
  <c r="H191" i="3"/>
  <c r="F191" i="3"/>
  <c r="AB190" i="3"/>
  <c r="AA190" i="3"/>
  <c r="Z190" i="3"/>
  <c r="Y190" i="3"/>
  <c r="X190" i="3"/>
  <c r="W190" i="3"/>
  <c r="V190" i="3"/>
  <c r="U190" i="3"/>
  <c r="T190" i="3"/>
  <c r="S190" i="3"/>
  <c r="R190" i="3"/>
  <c r="Q190" i="3"/>
  <c r="P190" i="3"/>
  <c r="O190" i="3"/>
  <c r="N190" i="3"/>
  <c r="L190" i="3"/>
  <c r="K190" i="3"/>
  <c r="J190" i="3"/>
  <c r="I190" i="3"/>
  <c r="H190" i="3"/>
  <c r="F190" i="3"/>
  <c r="AB189" i="3"/>
  <c r="AA189" i="3"/>
  <c r="Z189" i="3"/>
  <c r="Y189" i="3"/>
  <c r="X189" i="3"/>
  <c r="W189" i="3"/>
  <c r="V189" i="3"/>
  <c r="U189" i="3"/>
  <c r="T189" i="3"/>
  <c r="S189" i="3"/>
  <c r="R189" i="3"/>
  <c r="Q189" i="3"/>
  <c r="P189" i="3"/>
  <c r="O189" i="3"/>
  <c r="N189" i="3"/>
  <c r="L189" i="3"/>
  <c r="K189" i="3"/>
  <c r="J189" i="3"/>
  <c r="I189" i="3"/>
  <c r="H189" i="3"/>
  <c r="F189" i="3"/>
  <c r="AB188" i="3"/>
  <c r="AA188" i="3"/>
  <c r="Z188" i="3"/>
  <c r="Y188" i="3"/>
  <c r="X188" i="3"/>
  <c r="W188" i="3"/>
  <c r="V188" i="3"/>
  <c r="U188" i="3"/>
  <c r="T188" i="3"/>
  <c r="S188" i="3"/>
  <c r="R188" i="3"/>
  <c r="Q188" i="3"/>
  <c r="P188" i="3"/>
  <c r="O188" i="3"/>
  <c r="N188" i="3"/>
  <c r="L188" i="3"/>
  <c r="K188" i="3"/>
  <c r="J188" i="3"/>
  <c r="I188" i="3"/>
  <c r="H188" i="3"/>
  <c r="F188" i="3"/>
  <c r="AB187" i="3"/>
  <c r="AA187" i="3"/>
  <c r="Z187" i="3"/>
  <c r="Y187" i="3"/>
  <c r="X187" i="3"/>
  <c r="W187" i="3"/>
  <c r="V187" i="3"/>
  <c r="U187" i="3"/>
  <c r="T187" i="3"/>
  <c r="S187" i="3"/>
  <c r="R187" i="3"/>
  <c r="Q187" i="3"/>
  <c r="P187" i="3"/>
  <c r="O187" i="3"/>
  <c r="N187" i="3"/>
  <c r="L187" i="3"/>
  <c r="K187" i="3"/>
  <c r="J187" i="3"/>
  <c r="I187" i="3"/>
  <c r="H187" i="3"/>
  <c r="F187" i="3"/>
  <c r="AB186" i="3"/>
  <c r="AA186" i="3"/>
  <c r="Z186" i="3"/>
  <c r="Y186" i="3"/>
  <c r="X186" i="3"/>
  <c r="W186" i="3"/>
  <c r="V186" i="3"/>
  <c r="U186" i="3"/>
  <c r="T186" i="3"/>
  <c r="S186" i="3"/>
  <c r="R186" i="3"/>
  <c r="Q186" i="3"/>
  <c r="P186" i="3"/>
  <c r="O186" i="3"/>
  <c r="N186" i="3"/>
  <c r="L186" i="3"/>
  <c r="K186" i="3"/>
  <c r="J186" i="3"/>
  <c r="I186" i="3"/>
  <c r="H186" i="3"/>
  <c r="F186" i="3"/>
  <c r="AB185" i="3"/>
  <c r="AA185" i="3"/>
  <c r="Z185" i="3"/>
  <c r="Y185" i="3"/>
  <c r="X185" i="3"/>
  <c r="W185" i="3"/>
  <c r="V185" i="3"/>
  <c r="U185" i="3"/>
  <c r="T185" i="3"/>
  <c r="S185" i="3"/>
  <c r="R185" i="3"/>
  <c r="Q185" i="3"/>
  <c r="P185" i="3"/>
  <c r="O185" i="3"/>
  <c r="N185" i="3"/>
  <c r="L185" i="3"/>
  <c r="K185" i="3"/>
  <c r="J185" i="3"/>
  <c r="I185" i="3"/>
  <c r="H185" i="3"/>
  <c r="F185" i="3"/>
  <c r="AB184" i="3"/>
  <c r="AA184" i="3"/>
  <c r="Z184" i="3"/>
  <c r="Y184" i="3"/>
  <c r="X184" i="3"/>
  <c r="W184" i="3"/>
  <c r="V184" i="3"/>
  <c r="U184" i="3"/>
  <c r="T184" i="3"/>
  <c r="S184" i="3"/>
  <c r="R184" i="3"/>
  <c r="Q184" i="3"/>
  <c r="P184" i="3"/>
  <c r="O184" i="3"/>
  <c r="N184" i="3"/>
  <c r="L184" i="3"/>
  <c r="K184" i="3"/>
  <c r="J184" i="3"/>
  <c r="I184" i="3"/>
  <c r="H184" i="3"/>
  <c r="F184" i="3"/>
  <c r="AB183" i="3"/>
  <c r="AA183" i="3"/>
  <c r="Z183" i="3"/>
  <c r="Y183" i="3"/>
  <c r="X183" i="3"/>
  <c r="W183" i="3"/>
  <c r="V183" i="3"/>
  <c r="U183" i="3"/>
  <c r="T183" i="3"/>
  <c r="S183" i="3"/>
  <c r="R183" i="3"/>
  <c r="Q183" i="3"/>
  <c r="P183" i="3"/>
  <c r="O183" i="3"/>
  <c r="N183" i="3"/>
  <c r="L183" i="3"/>
  <c r="K183" i="3"/>
  <c r="J183" i="3"/>
  <c r="I183" i="3"/>
  <c r="H183" i="3"/>
  <c r="F183" i="3"/>
  <c r="AB182" i="3"/>
  <c r="AA182" i="3"/>
  <c r="Z182" i="3"/>
  <c r="Y182" i="3"/>
  <c r="X182" i="3"/>
  <c r="W182" i="3"/>
  <c r="V182" i="3"/>
  <c r="U182" i="3"/>
  <c r="T182" i="3"/>
  <c r="S182" i="3"/>
  <c r="R182" i="3"/>
  <c r="Q182" i="3"/>
  <c r="P182" i="3"/>
  <c r="O182" i="3"/>
  <c r="N182" i="3"/>
  <c r="L182" i="3"/>
  <c r="K182" i="3"/>
  <c r="J182" i="3"/>
  <c r="I182" i="3"/>
  <c r="H182" i="3"/>
  <c r="F182" i="3"/>
  <c r="AB181" i="3"/>
  <c r="AA181" i="3"/>
  <c r="Z181" i="3"/>
  <c r="Y181" i="3"/>
  <c r="X181" i="3"/>
  <c r="W181" i="3"/>
  <c r="V181" i="3"/>
  <c r="U181" i="3"/>
  <c r="T181" i="3"/>
  <c r="S181" i="3"/>
  <c r="R181" i="3"/>
  <c r="Q181" i="3"/>
  <c r="P181" i="3"/>
  <c r="O181" i="3"/>
  <c r="N181" i="3"/>
  <c r="L181" i="3"/>
  <c r="K181" i="3"/>
  <c r="J181" i="3"/>
  <c r="I181" i="3"/>
  <c r="H181" i="3"/>
  <c r="F181" i="3"/>
  <c r="AB180" i="3"/>
  <c r="AA180" i="3"/>
  <c r="Z180" i="3"/>
  <c r="Y180" i="3"/>
  <c r="X180" i="3"/>
  <c r="W180" i="3"/>
  <c r="V180" i="3"/>
  <c r="U180" i="3"/>
  <c r="T180" i="3"/>
  <c r="S180" i="3"/>
  <c r="R180" i="3"/>
  <c r="Q180" i="3"/>
  <c r="P180" i="3"/>
  <c r="O180" i="3"/>
  <c r="N180" i="3"/>
  <c r="L180" i="3"/>
  <c r="K180" i="3"/>
  <c r="J180" i="3"/>
  <c r="I180" i="3"/>
  <c r="H180" i="3"/>
  <c r="F180" i="3"/>
  <c r="AB179" i="3"/>
  <c r="AA179" i="3"/>
  <c r="Z179" i="3"/>
  <c r="Y179" i="3"/>
  <c r="X179" i="3"/>
  <c r="W179" i="3"/>
  <c r="V179" i="3"/>
  <c r="U179" i="3"/>
  <c r="T179" i="3"/>
  <c r="S179" i="3"/>
  <c r="R179" i="3"/>
  <c r="Q179" i="3"/>
  <c r="P179" i="3"/>
  <c r="O179" i="3"/>
  <c r="N179" i="3"/>
  <c r="L179" i="3"/>
  <c r="K179" i="3"/>
  <c r="J179" i="3"/>
  <c r="I179" i="3"/>
  <c r="H179" i="3"/>
  <c r="F179" i="3"/>
  <c r="AB178" i="3"/>
  <c r="AA178" i="3"/>
  <c r="Z178" i="3"/>
  <c r="Y178" i="3"/>
  <c r="X178" i="3"/>
  <c r="W178" i="3"/>
  <c r="V178" i="3"/>
  <c r="U178" i="3"/>
  <c r="T178" i="3"/>
  <c r="S178" i="3"/>
  <c r="R178" i="3"/>
  <c r="Q178" i="3"/>
  <c r="P178" i="3"/>
  <c r="O178" i="3"/>
  <c r="N178" i="3"/>
  <c r="L178" i="3"/>
  <c r="K178" i="3"/>
  <c r="J178" i="3"/>
  <c r="I178" i="3"/>
  <c r="H178" i="3"/>
  <c r="F178" i="3"/>
  <c r="AB177" i="3"/>
  <c r="AA177" i="3"/>
  <c r="Z177" i="3"/>
  <c r="Y177" i="3"/>
  <c r="X177" i="3"/>
  <c r="W177" i="3"/>
  <c r="V177" i="3"/>
  <c r="U177" i="3"/>
  <c r="T177" i="3"/>
  <c r="S177" i="3"/>
  <c r="R177" i="3"/>
  <c r="Q177" i="3"/>
  <c r="P177" i="3"/>
  <c r="O177" i="3"/>
  <c r="N177" i="3"/>
  <c r="L177" i="3"/>
  <c r="K177" i="3"/>
  <c r="J177" i="3"/>
  <c r="I177" i="3"/>
  <c r="H177" i="3"/>
  <c r="F177" i="3"/>
  <c r="AB176" i="3"/>
  <c r="AA176" i="3"/>
  <c r="Z176" i="3"/>
  <c r="Y176" i="3"/>
  <c r="X176" i="3"/>
  <c r="W176" i="3"/>
  <c r="V176" i="3"/>
  <c r="U176" i="3"/>
  <c r="T176" i="3"/>
  <c r="S176" i="3"/>
  <c r="R176" i="3"/>
  <c r="Q176" i="3"/>
  <c r="P176" i="3"/>
  <c r="O176" i="3"/>
  <c r="N176" i="3"/>
  <c r="L176" i="3"/>
  <c r="K176" i="3"/>
  <c r="J176" i="3"/>
  <c r="I176" i="3"/>
  <c r="H176" i="3"/>
  <c r="F176" i="3"/>
  <c r="AB175" i="3"/>
  <c r="AA175" i="3"/>
  <c r="Z175" i="3"/>
  <c r="Y175" i="3"/>
  <c r="X175" i="3"/>
  <c r="W175" i="3"/>
  <c r="V175" i="3"/>
  <c r="U175" i="3"/>
  <c r="T175" i="3"/>
  <c r="S175" i="3"/>
  <c r="R175" i="3"/>
  <c r="Q175" i="3"/>
  <c r="P175" i="3"/>
  <c r="O175" i="3"/>
  <c r="N175" i="3"/>
  <c r="L175" i="3"/>
  <c r="K175" i="3"/>
  <c r="J175" i="3"/>
  <c r="I175" i="3"/>
  <c r="H175" i="3"/>
  <c r="F175" i="3"/>
  <c r="AB174" i="3"/>
  <c r="AA174" i="3"/>
  <c r="Z174" i="3"/>
  <c r="Y174" i="3"/>
  <c r="X174" i="3"/>
  <c r="W174" i="3"/>
  <c r="V174" i="3"/>
  <c r="U174" i="3"/>
  <c r="T174" i="3"/>
  <c r="S174" i="3"/>
  <c r="R174" i="3"/>
  <c r="Q174" i="3"/>
  <c r="P174" i="3"/>
  <c r="O174" i="3"/>
  <c r="N174" i="3"/>
  <c r="L174" i="3"/>
  <c r="K174" i="3"/>
  <c r="J174" i="3"/>
  <c r="I174" i="3"/>
  <c r="H174" i="3"/>
  <c r="F174" i="3"/>
  <c r="AB173" i="3"/>
  <c r="AA173" i="3"/>
  <c r="Z173" i="3"/>
  <c r="Y173" i="3"/>
  <c r="X173" i="3"/>
  <c r="W173" i="3"/>
  <c r="V173" i="3"/>
  <c r="U173" i="3"/>
  <c r="T173" i="3"/>
  <c r="S173" i="3"/>
  <c r="R173" i="3"/>
  <c r="Q173" i="3"/>
  <c r="P173" i="3"/>
  <c r="O173" i="3"/>
  <c r="N173" i="3"/>
  <c r="L173" i="3"/>
  <c r="K173" i="3"/>
  <c r="J173" i="3"/>
  <c r="I173" i="3"/>
  <c r="H173" i="3"/>
  <c r="F173" i="3"/>
  <c r="AB172" i="3"/>
  <c r="AA172" i="3"/>
  <c r="Z172" i="3"/>
  <c r="Y172" i="3"/>
  <c r="X172" i="3"/>
  <c r="W172" i="3"/>
  <c r="V172" i="3"/>
  <c r="U172" i="3"/>
  <c r="T172" i="3"/>
  <c r="S172" i="3"/>
  <c r="R172" i="3"/>
  <c r="Q172" i="3"/>
  <c r="P172" i="3"/>
  <c r="O172" i="3"/>
  <c r="N172" i="3"/>
  <c r="L172" i="3"/>
  <c r="K172" i="3"/>
  <c r="J172" i="3"/>
  <c r="I172" i="3"/>
  <c r="H172" i="3"/>
  <c r="F172" i="3"/>
  <c r="AB171" i="3"/>
  <c r="AA171" i="3"/>
  <c r="Z171" i="3"/>
  <c r="Y171" i="3"/>
  <c r="X171" i="3"/>
  <c r="W171" i="3"/>
  <c r="V171" i="3"/>
  <c r="U171" i="3"/>
  <c r="T171" i="3"/>
  <c r="S171" i="3"/>
  <c r="R171" i="3"/>
  <c r="Q171" i="3"/>
  <c r="P171" i="3"/>
  <c r="O171" i="3"/>
  <c r="N171" i="3"/>
  <c r="L171" i="3"/>
  <c r="K171" i="3"/>
  <c r="J171" i="3"/>
  <c r="I171" i="3"/>
  <c r="H171" i="3"/>
  <c r="F171" i="3"/>
  <c r="AB170" i="3"/>
  <c r="AA170" i="3"/>
  <c r="Z170" i="3"/>
  <c r="Y170" i="3"/>
  <c r="X170" i="3"/>
  <c r="W170" i="3"/>
  <c r="V170" i="3"/>
  <c r="U170" i="3"/>
  <c r="T170" i="3"/>
  <c r="S170" i="3"/>
  <c r="R170" i="3"/>
  <c r="Q170" i="3"/>
  <c r="P170" i="3"/>
  <c r="O170" i="3"/>
  <c r="N170" i="3"/>
  <c r="L170" i="3"/>
  <c r="K170" i="3"/>
  <c r="J170" i="3"/>
  <c r="I170" i="3"/>
  <c r="H170" i="3"/>
  <c r="F170" i="3"/>
  <c r="AB169" i="3"/>
  <c r="AA169" i="3"/>
  <c r="Z169" i="3"/>
  <c r="Y169" i="3"/>
  <c r="X169" i="3"/>
  <c r="W169" i="3"/>
  <c r="V169" i="3"/>
  <c r="U169" i="3"/>
  <c r="T169" i="3"/>
  <c r="S169" i="3"/>
  <c r="R169" i="3"/>
  <c r="Q169" i="3"/>
  <c r="P169" i="3"/>
  <c r="O169" i="3"/>
  <c r="N169" i="3"/>
  <c r="L169" i="3"/>
  <c r="K169" i="3"/>
  <c r="J169" i="3"/>
  <c r="I169" i="3"/>
  <c r="H169" i="3"/>
  <c r="F169" i="3"/>
  <c r="AB168" i="3"/>
  <c r="AA168" i="3"/>
  <c r="Z168" i="3"/>
  <c r="Y168" i="3"/>
  <c r="X168" i="3"/>
  <c r="W168" i="3"/>
  <c r="V168" i="3"/>
  <c r="U168" i="3"/>
  <c r="T168" i="3"/>
  <c r="S168" i="3"/>
  <c r="R168" i="3"/>
  <c r="Q168" i="3"/>
  <c r="P168" i="3"/>
  <c r="O168" i="3"/>
  <c r="N168" i="3"/>
  <c r="L168" i="3"/>
  <c r="K168" i="3"/>
  <c r="J168" i="3"/>
  <c r="I168" i="3"/>
  <c r="H168" i="3"/>
  <c r="F168" i="3"/>
  <c r="AB167" i="3"/>
  <c r="AA167" i="3"/>
  <c r="Z167" i="3"/>
  <c r="Y167" i="3"/>
  <c r="X167" i="3"/>
  <c r="W167" i="3"/>
  <c r="V167" i="3"/>
  <c r="U167" i="3"/>
  <c r="T167" i="3"/>
  <c r="S167" i="3"/>
  <c r="R167" i="3"/>
  <c r="Q167" i="3"/>
  <c r="P167" i="3"/>
  <c r="O167" i="3"/>
  <c r="N167" i="3"/>
  <c r="L167" i="3"/>
  <c r="K167" i="3"/>
  <c r="J167" i="3"/>
  <c r="I167" i="3"/>
  <c r="H167" i="3"/>
  <c r="F167" i="3"/>
  <c r="AB166" i="3"/>
  <c r="AA166" i="3"/>
  <c r="Z166" i="3"/>
  <c r="Y166" i="3"/>
  <c r="X166" i="3"/>
  <c r="W166" i="3"/>
  <c r="V166" i="3"/>
  <c r="U166" i="3"/>
  <c r="T166" i="3"/>
  <c r="S166" i="3"/>
  <c r="R166" i="3"/>
  <c r="Q166" i="3"/>
  <c r="P166" i="3"/>
  <c r="O166" i="3"/>
  <c r="N166" i="3"/>
  <c r="L166" i="3"/>
  <c r="K166" i="3"/>
  <c r="J166" i="3"/>
  <c r="I166" i="3"/>
  <c r="H166" i="3"/>
  <c r="F166" i="3"/>
  <c r="AB165" i="3"/>
  <c r="AA165" i="3"/>
  <c r="Z165" i="3"/>
  <c r="Y165" i="3"/>
  <c r="X165" i="3"/>
  <c r="W165" i="3"/>
  <c r="V165" i="3"/>
  <c r="U165" i="3"/>
  <c r="T165" i="3"/>
  <c r="S165" i="3"/>
  <c r="R165" i="3"/>
  <c r="Q165" i="3"/>
  <c r="P165" i="3"/>
  <c r="O165" i="3"/>
  <c r="N165" i="3"/>
  <c r="L165" i="3"/>
  <c r="K165" i="3"/>
  <c r="J165" i="3"/>
  <c r="I165" i="3"/>
  <c r="H165" i="3"/>
  <c r="F165" i="3"/>
  <c r="AB164" i="3"/>
  <c r="AA164" i="3"/>
  <c r="Z164" i="3"/>
  <c r="Y164" i="3"/>
  <c r="X164" i="3"/>
  <c r="W164" i="3"/>
  <c r="V164" i="3"/>
  <c r="U164" i="3"/>
  <c r="T164" i="3"/>
  <c r="S164" i="3"/>
  <c r="R164" i="3"/>
  <c r="Q164" i="3"/>
  <c r="P164" i="3"/>
  <c r="O164" i="3"/>
  <c r="N164" i="3"/>
  <c r="L164" i="3"/>
  <c r="K164" i="3"/>
  <c r="J164" i="3"/>
  <c r="I164" i="3"/>
  <c r="H164" i="3"/>
  <c r="F164" i="3"/>
  <c r="AB163" i="3"/>
  <c r="AA163" i="3"/>
  <c r="Z163" i="3"/>
  <c r="Y163" i="3"/>
  <c r="X163" i="3"/>
  <c r="W163" i="3"/>
  <c r="V163" i="3"/>
  <c r="U163" i="3"/>
  <c r="T163" i="3"/>
  <c r="S163" i="3"/>
  <c r="R163" i="3"/>
  <c r="Q163" i="3"/>
  <c r="P163" i="3"/>
  <c r="O163" i="3"/>
  <c r="N163" i="3"/>
  <c r="L163" i="3"/>
  <c r="K163" i="3"/>
  <c r="J163" i="3"/>
  <c r="I163" i="3"/>
  <c r="H163" i="3"/>
  <c r="F163" i="3"/>
  <c r="AB162" i="3"/>
  <c r="AA162" i="3"/>
  <c r="Z162" i="3"/>
  <c r="Y162" i="3"/>
  <c r="X162" i="3"/>
  <c r="W162" i="3"/>
  <c r="V162" i="3"/>
  <c r="U162" i="3"/>
  <c r="T162" i="3"/>
  <c r="S162" i="3"/>
  <c r="R162" i="3"/>
  <c r="Q162" i="3"/>
  <c r="P162" i="3"/>
  <c r="O162" i="3"/>
  <c r="N162" i="3"/>
  <c r="L162" i="3"/>
  <c r="K162" i="3"/>
  <c r="J162" i="3"/>
  <c r="I162" i="3"/>
  <c r="H162" i="3"/>
  <c r="F162" i="3"/>
  <c r="AB161" i="3"/>
  <c r="AA161" i="3"/>
  <c r="Z161" i="3"/>
  <c r="Y161" i="3"/>
  <c r="X161" i="3"/>
  <c r="W161" i="3"/>
  <c r="V161" i="3"/>
  <c r="U161" i="3"/>
  <c r="T161" i="3"/>
  <c r="S161" i="3"/>
  <c r="R161" i="3"/>
  <c r="Q161" i="3"/>
  <c r="P161" i="3"/>
  <c r="O161" i="3"/>
  <c r="N161" i="3"/>
  <c r="L161" i="3"/>
  <c r="K161" i="3"/>
  <c r="J161" i="3"/>
  <c r="I161" i="3"/>
  <c r="H161" i="3"/>
  <c r="F161" i="3"/>
  <c r="AB160" i="3"/>
  <c r="AA160" i="3"/>
  <c r="Z160" i="3"/>
  <c r="Y160" i="3"/>
  <c r="X160" i="3"/>
  <c r="W160" i="3"/>
  <c r="V160" i="3"/>
  <c r="U160" i="3"/>
  <c r="T160" i="3"/>
  <c r="S160" i="3"/>
  <c r="R160" i="3"/>
  <c r="Q160" i="3"/>
  <c r="P160" i="3"/>
  <c r="O160" i="3"/>
  <c r="N160" i="3"/>
  <c r="L160" i="3"/>
  <c r="K160" i="3"/>
  <c r="J160" i="3"/>
  <c r="I160" i="3"/>
  <c r="H160" i="3"/>
  <c r="F160" i="3"/>
  <c r="AB159" i="3"/>
  <c r="AA159" i="3"/>
  <c r="Z159" i="3"/>
  <c r="Y159" i="3"/>
  <c r="X159" i="3"/>
  <c r="W159" i="3"/>
  <c r="V159" i="3"/>
  <c r="U159" i="3"/>
  <c r="T159" i="3"/>
  <c r="S159" i="3"/>
  <c r="R159" i="3"/>
  <c r="Q159" i="3"/>
  <c r="P159" i="3"/>
  <c r="O159" i="3"/>
  <c r="N159" i="3"/>
  <c r="L159" i="3"/>
  <c r="K159" i="3"/>
  <c r="J159" i="3"/>
  <c r="I159" i="3"/>
  <c r="H159" i="3"/>
  <c r="F159" i="3"/>
  <c r="AB158" i="3"/>
  <c r="AA158" i="3"/>
  <c r="Z158" i="3"/>
  <c r="Y158" i="3"/>
  <c r="X158" i="3"/>
  <c r="W158" i="3"/>
  <c r="V158" i="3"/>
  <c r="U158" i="3"/>
  <c r="T158" i="3"/>
  <c r="S158" i="3"/>
  <c r="R158" i="3"/>
  <c r="Q158" i="3"/>
  <c r="P158" i="3"/>
  <c r="O158" i="3"/>
  <c r="N158" i="3"/>
  <c r="L158" i="3"/>
  <c r="K158" i="3"/>
  <c r="J158" i="3"/>
  <c r="I158" i="3"/>
  <c r="H158" i="3"/>
  <c r="F158" i="3"/>
  <c r="AB157" i="3"/>
  <c r="AA157" i="3"/>
  <c r="Z157" i="3"/>
  <c r="Y157" i="3"/>
  <c r="X157" i="3"/>
  <c r="W157" i="3"/>
  <c r="V157" i="3"/>
  <c r="U157" i="3"/>
  <c r="T157" i="3"/>
  <c r="S157" i="3"/>
  <c r="R157" i="3"/>
  <c r="Q157" i="3"/>
  <c r="P157" i="3"/>
  <c r="O157" i="3"/>
  <c r="N157" i="3"/>
  <c r="L157" i="3"/>
  <c r="K157" i="3"/>
  <c r="J157" i="3"/>
  <c r="I157" i="3"/>
  <c r="H157" i="3"/>
  <c r="F157" i="3"/>
  <c r="AB156" i="3"/>
  <c r="AA156" i="3"/>
  <c r="Z156" i="3"/>
  <c r="Y156" i="3"/>
  <c r="X156" i="3"/>
  <c r="W156" i="3"/>
  <c r="V156" i="3"/>
  <c r="U156" i="3"/>
  <c r="T156" i="3"/>
  <c r="S156" i="3"/>
  <c r="R156" i="3"/>
  <c r="Q156" i="3"/>
  <c r="P156" i="3"/>
  <c r="O156" i="3"/>
  <c r="N156" i="3"/>
  <c r="L156" i="3"/>
  <c r="K156" i="3"/>
  <c r="J156" i="3"/>
  <c r="I156" i="3"/>
  <c r="H156" i="3"/>
  <c r="F156" i="3"/>
  <c r="AB155" i="3"/>
  <c r="AA155" i="3"/>
  <c r="Z155" i="3"/>
  <c r="Y155" i="3"/>
  <c r="X155" i="3"/>
  <c r="W155" i="3"/>
  <c r="V155" i="3"/>
  <c r="U155" i="3"/>
  <c r="T155" i="3"/>
  <c r="S155" i="3"/>
  <c r="R155" i="3"/>
  <c r="Q155" i="3"/>
  <c r="P155" i="3"/>
  <c r="O155" i="3"/>
  <c r="N155" i="3"/>
  <c r="L155" i="3"/>
  <c r="K155" i="3"/>
  <c r="J155" i="3"/>
  <c r="I155" i="3"/>
  <c r="H155" i="3"/>
  <c r="F155" i="3"/>
  <c r="AB154" i="3"/>
  <c r="AA154" i="3"/>
  <c r="Z154" i="3"/>
  <c r="Y154" i="3"/>
  <c r="X154" i="3"/>
  <c r="W154" i="3"/>
  <c r="V154" i="3"/>
  <c r="U154" i="3"/>
  <c r="T154" i="3"/>
  <c r="S154" i="3"/>
  <c r="R154" i="3"/>
  <c r="Q154" i="3"/>
  <c r="P154" i="3"/>
  <c r="O154" i="3"/>
  <c r="N154" i="3"/>
  <c r="L154" i="3"/>
  <c r="K154" i="3"/>
  <c r="J154" i="3"/>
  <c r="I154" i="3"/>
  <c r="H154" i="3"/>
  <c r="F154" i="3"/>
  <c r="AB153" i="3"/>
  <c r="AA153" i="3"/>
  <c r="Z153" i="3"/>
  <c r="Y153" i="3"/>
  <c r="X153" i="3"/>
  <c r="W153" i="3"/>
  <c r="V153" i="3"/>
  <c r="U153" i="3"/>
  <c r="T153" i="3"/>
  <c r="S153" i="3"/>
  <c r="R153" i="3"/>
  <c r="Q153" i="3"/>
  <c r="P153" i="3"/>
  <c r="O153" i="3"/>
  <c r="N153" i="3"/>
  <c r="L153" i="3"/>
  <c r="K153" i="3"/>
  <c r="J153" i="3"/>
  <c r="I153" i="3"/>
  <c r="H153" i="3"/>
  <c r="F153" i="3"/>
  <c r="AB152" i="3"/>
  <c r="AA152" i="3"/>
  <c r="Z152" i="3"/>
  <c r="Y152" i="3"/>
  <c r="X152" i="3"/>
  <c r="W152" i="3"/>
  <c r="V152" i="3"/>
  <c r="U152" i="3"/>
  <c r="T152" i="3"/>
  <c r="S152" i="3"/>
  <c r="R152" i="3"/>
  <c r="Q152" i="3"/>
  <c r="P152" i="3"/>
  <c r="O152" i="3"/>
  <c r="N152" i="3"/>
  <c r="L152" i="3"/>
  <c r="K152" i="3"/>
  <c r="J152" i="3"/>
  <c r="I152" i="3"/>
  <c r="H152" i="3"/>
  <c r="F152" i="3"/>
  <c r="AB151" i="3"/>
  <c r="AA151" i="3"/>
  <c r="Z151" i="3"/>
  <c r="Y151" i="3"/>
  <c r="X151" i="3"/>
  <c r="W151" i="3"/>
  <c r="V151" i="3"/>
  <c r="U151" i="3"/>
  <c r="T151" i="3"/>
  <c r="S151" i="3"/>
  <c r="R151" i="3"/>
  <c r="Q151" i="3"/>
  <c r="P151" i="3"/>
  <c r="O151" i="3"/>
  <c r="N151" i="3"/>
  <c r="L151" i="3"/>
  <c r="K151" i="3"/>
  <c r="J151" i="3"/>
  <c r="I151" i="3"/>
  <c r="H151" i="3"/>
  <c r="F151" i="3"/>
  <c r="AB150" i="3"/>
  <c r="AA150" i="3"/>
  <c r="Z150" i="3"/>
  <c r="Y150" i="3"/>
  <c r="X150" i="3"/>
  <c r="W150" i="3"/>
  <c r="V150" i="3"/>
  <c r="U150" i="3"/>
  <c r="T150" i="3"/>
  <c r="S150" i="3"/>
  <c r="R150" i="3"/>
  <c r="Q150" i="3"/>
  <c r="P150" i="3"/>
  <c r="O150" i="3"/>
  <c r="N150" i="3"/>
  <c r="L150" i="3"/>
  <c r="K150" i="3"/>
  <c r="J150" i="3"/>
  <c r="I150" i="3"/>
  <c r="H150" i="3"/>
  <c r="F150" i="3"/>
  <c r="AB149" i="3"/>
  <c r="AA149" i="3"/>
  <c r="Z149" i="3"/>
  <c r="Y149" i="3"/>
  <c r="X149" i="3"/>
  <c r="W149" i="3"/>
  <c r="V149" i="3"/>
  <c r="U149" i="3"/>
  <c r="T149" i="3"/>
  <c r="S149" i="3"/>
  <c r="R149" i="3"/>
  <c r="Q149" i="3"/>
  <c r="P149" i="3"/>
  <c r="O149" i="3"/>
  <c r="N149" i="3"/>
  <c r="L149" i="3"/>
  <c r="K149" i="3"/>
  <c r="J149" i="3"/>
  <c r="I149" i="3"/>
  <c r="H149" i="3"/>
  <c r="F149" i="3"/>
  <c r="AB148" i="3"/>
  <c r="AA148" i="3"/>
  <c r="Z148" i="3"/>
  <c r="Y148" i="3"/>
  <c r="X148" i="3"/>
  <c r="W148" i="3"/>
  <c r="V148" i="3"/>
  <c r="U148" i="3"/>
  <c r="T148" i="3"/>
  <c r="S148" i="3"/>
  <c r="R148" i="3"/>
  <c r="Q148" i="3"/>
  <c r="P148" i="3"/>
  <c r="O148" i="3"/>
  <c r="N148" i="3"/>
  <c r="L148" i="3"/>
  <c r="K148" i="3"/>
  <c r="J148" i="3"/>
  <c r="I148" i="3"/>
  <c r="H148" i="3"/>
  <c r="F148" i="3"/>
  <c r="AB147" i="3"/>
  <c r="AA147" i="3"/>
  <c r="Z147" i="3"/>
  <c r="Y147" i="3"/>
  <c r="X147" i="3"/>
  <c r="W147" i="3"/>
  <c r="V147" i="3"/>
  <c r="U147" i="3"/>
  <c r="T147" i="3"/>
  <c r="S147" i="3"/>
  <c r="R147" i="3"/>
  <c r="Q147" i="3"/>
  <c r="P147" i="3"/>
  <c r="O147" i="3"/>
  <c r="N147" i="3"/>
  <c r="L147" i="3"/>
  <c r="K147" i="3"/>
  <c r="J147" i="3"/>
  <c r="I147" i="3"/>
  <c r="H147" i="3"/>
  <c r="F147" i="3"/>
  <c r="AB146" i="3"/>
  <c r="AA146" i="3"/>
  <c r="Z146" i="3"/>
  <c r="Y146" i="3"/>
  <c r="X146" i="3"/>
  <c r="W146" i="3"/>
  <c r="V146" i="3"/>
  <c r="U146" i="3"/>
  <c r="T146" i="3"/>
  <c r="S146" i="3"/>
  <c r="R146" i="3"/>
  <c r="Q146" i="3"/>
  <c r="P146" i="3"/>
  <c r="O146" i="3"/>
  <c r="N146" i="3"/>
  <c r="L146" i="3"/>
  <c r="K146" i="3"/>
  <c r="J146" i="3"/>
  <c r="I146" i="3"/>
  <c r="H146" i="3"/>
  <c r="F146" i="3"/>
  <c r="AB145" i="3"/>
  <c r="AA145" i="3"/>
  <c r="Z145" i="3"/>
  <c r="Y145" i="3"/>
  <c r="X145" i="3"/>
  <c r="W145" i="3"/>
  <c r="V145" i="3"/>
  <c r="U145" i="3"/>
  <c r="T145" i="3"/>
  <c r="S145" i="3"/>
  <c r="R145" i="3"/>
  <c r="Q145" i="3"/>
  <c r="P145" i="3"/>
  <c r="O145" i="3"/>
  <c r="N145" i="3"/>
  <c r="L145" i="3"/>
  <c r="K145" i="3"/>
  <c r="J145" i="3"/>
  <c r="I145" i="3"/>
  <c r="H145" i="3"/>
  <c r="F145" i="3"/>
  <c r="AB144" i="3"/>
  <c r="AA144" i="3"/>
  <c r="Z144" i="3"/>
  <c r="Y144" i="3"/>
  <c r="X144" i="3"/>
  <c r="W144" i="3"/>
  <c r="V144" i="3"/>
  <c r="U144" i="3"/>
  <c r="T144" i="3"/>
  <c r="S144" i="3"/>
  <c r="R144" i="3"/>
  <c r="Q144" i="3"/>
  <c r="P144" i="3"/>
  <c r="O144" i="3"/>
  <c r="N144" i="3"/>
  <c r="L144" i="3"/>
  <c r="K144" i="3"/>
  <c r="J144" i="3"/>
  <c r="I144" i="3"/>
  <c r="H144" i="3"/>
  <c r="F144" i="3"/>
  <c r="AB143" i="3"/>
  <c r="AA143" i="3"/>
  <c r="Z143" i="3"/>
  <c r="Y143" i="3"/>
  <c r="X143" i="3"/>
  <c r="W143" i="3"/>
  <c r="V143" i="3"/>
  <c r="U143" i="3"/>
  <c r="T143" i="3"/>
  <c r="S143" i="3"/>
  <c r="R143" i="3"/>
  <c r="Q143" i="3"/>
  <c r="P143" i="3"/>
  <c r="O143" i="3"/>
  <c r="N143" i="3"/>
  <c r="L143" i="3"/>
  <c r="K143" i="3"/>
  <c r="J143" i="3"/>
  <c r="I143" i="3"/>
  <c r="H143" i="3"/>
  <c r="F143" i="3"/>
  <c r="AB142" i="3"/>
  <c r="AA142" i="3"/>
  <c r="Z142" i="3"/>
  <c r="Y142" i="3"/>
  <c r="X142" i="3"/>
  <c r="W142" i="3"/>
  <c r="V142" i="3"/>
  <c r="U142" i="3"/>
  <c r="T142" i="3"/>
  <c r="S142" i="3"/>
  <c r="R142" i="3"/>
  <c r="Q142" i="3"/>
  <c r="P142" i="3"/>
  <c r="O142" i="3"/>
  <c r="N142" i="3"/>
  <c r="L142" i="3"/>
  <c r="K142" i="3"/>
  <c r="J142" i="3"/>
  <c r="I142" i="3"/>
  <c r="H142" i="3"/>
  <c r="F142" i="3"/>
  <c r="AB141" i="3"/>
  <c r="AA141" i="3"/>
  <c r="Z141" i="3"/>
  <c r="Y141" i="3"/>
  <c r="X141" i="3"/>
  <c r="W141" i="3"/>
  <c r="V141" i="3"/>
  <c r="U141" i="3"/>
  <c r="T141" i="3"/>
  <c r="S141" i="3"/>
  <c r="R141" i="3"/>
  <c r="Q141" i="3"/>
  <c r="P141" i="3"/>
  <c r="O141" i="3"/>
  <c r="N141" i="3"/>
  <c r="L141" i="3"/>
  <c r="K141" i="3"/>
  <c r="J141" i="3"/>
  <c r="I141" i="3"/>
  <c r="H141" i="3"/>
  <c r="F141" i="3"/>
  <c r="AB140" i="3"/>
  <c r="AA140" i="3"/>
  <c r="Z140" i="3"/>
  <c r="Y140" i="3"/>
  <c r="X140" i="3"/>
  <c r="W140" i="3"/>
  <c r="V140" i="3"/>
  <c r="U140" i="3"/>
  <c r="T140" i="3"/>
  <c r="S140" i="3"/>
  <c r="R140" i="3"/>
  <c r="Q140" i="3"/>
  <c r="P140" i="3"/>
  <c r="O140" i="3"/>
  <c r="N140" i="3"/>
  <c r="L140" i="3"/>
  <c r="K140" i="3"/>
  <c r="J140" i="3"/>
  <c r="I140" i="3"/>
  <c r="H140" i="3"/>
  <c r="F140" i="3"/>
  <c r="AB139" i="3"/>
  <c r="AA139" i="3"/>
  <c r="Z139" i="3"/>
  <c r="Y139" i="3"/>
  <c r="X139" i="3"/>
  <c r="W139" i="3"/>
  <c r="V139" i="3"/>
  <c r="U139" i="3"/>
  <c r="T139" i="3"/>
  <c r="S139" i="3"/>
  <c r="R139" i="3"/>
  <c r="Q139" i="3"/>
  <c r="P139" i="3"/>
  <c r="O139" i="3"/>
  <c r="N139" i="3"/>
  <c r="L139" i="3"/>
  <c r="K139" i="3"/>
  <c r="J139" i="3"/>
  <c r="I139" i="3"/>
  <c r="H139" i="3"/>
  <c r="F139" i="3"/>
  <c r="AB138" i="3"/>
  <c r="AA138" i="3"/>
  <c r="Z138" i="3"/>
  <c r="Y138" i="3"/>
  <c r="X138" i="3"/>
  <c r="W138" i="3"/>
  <c r="V138" i="3"/>
  <c r="U138" i="3"/>
  <c r="T138" i="3"/>
  <c r="S138" i="3"/>
  <c r="R138" i="3"/>
  <c r="Q138" i="3"/>
  <c r="P138" i="3"/>
  <c r="O138" i="3"/>
  <c r="N138" i="3"/>
  <c r="L138" i="3"/>
  <c r="K138" i="3"/>
  <c r="J138" i="3"/>
  <c r="I138" i="3"/>
  <c r="H138" i="3"/>
  <c r="F138" i="3"/>
  <c r="AB137" i="3"/>
  <c r="AA137" i="3"/>
  <c r="Z137" i="3"/>
  <c r="Y137" i="3"/>
  <c r="X137" i="3"/>
  <c r="W137" i="3"/>
  <c r="V137" i="3"/>
  <c r="U137" i="3"/>
  <c r="T137" i="3"/>
  <c r="S137" i="3"/>
  <c r="R137" i="3"/>
  <c r="Q137" i="3"/>
  <c r="P137" i="3"/>
  <c r="O137" i="3"/>
  <c r="N137" i="3"/>
  <c r="L137" i="3"/>
  <c r="K137" i="3"/>
  <c r="J137" i="3"/>
  <c r="I137" i="3"/>
  <c r="H137" i="3"/>
  <c r="F137" i="3"/>
  <c r="AB136" i="3"/>
  <c r="AA136" i="3"/>
  <c r="Z136" i="3"/>
  <c r="Y136" i="3"/>
  <c r="X136" i="3"/>
  <c r="W136" i="3"/>
  <c r="V136" i="3"/>
  <c r="U136" i="3"/>
  <c r="T136" i="3"/>
  <c r="S136" i="3"/>
  <c r="R136" i="3"/>
  <c r="Q136" i="3"/>
  <c r="P136" i="3"/>
  <c r="O136" i="3"/>
  <c r="N136" i="3"/>
  <c r="L136" i="3"/>
  <c r="K136" i="3"/>
  <c r="J136" i="3"/>
  <c r="I136" i="3"/>
  <c r="H136" i="3"/>
  <c r="F136" i="3"/>
  <c r="AB135" i="3"/>
  <c r="AA135" i="3"/>
  <c r="Z135" i="3"/>
  <c r="Y135" i="3"/>
  <c r="X135" i="3"/>
  <c r="W135" i="3"/>
  <c r="V135" i="3"/>
  <c r="U135" i="3"/>
  <c r="T135" i="3"/>
  <c r="S135" i="3"/>
  <c r="R135" i="3"/>
  <c r="Q135" i="3"/>
  <c r="P135" i="3"/>
  <c r="O135" i="3"/>
  <c r="N135" i="3"/>
  <c r="L135" i="3"/>
  <c r="K135" i="3"/>
  <c r="J135" i="3"/>
  <c r="I135" i="3"/>
  <c r="H135" i="3"/>
  <c r="F135" i="3"/>
  <c r="AB134" i="3"/>
  <c r="AA134" i="3"/>
  <c r="Z134" i="3"/>
  <c r="Y134" i="3"/>
  <c r="X134" i="3"/>
  <c r="W134" i="3"/>
  <c r="V134" i="3"/>
  <c r="U134" i="3"/>
  <c r="T134" i="3"/>
  <c r="S134" i="3"/>
  <c r="R134" i="3"/>
  <c r="Q134" i="3"/>
  <c r="P134" i="3"/>
  <c r="O134" i="3"/>
  <c r="N134" i="3"/>
  <c r="L134" i="3"/>
  <c r="K134" i="3"/>
  <c r="J134" i="3"/>
  <c r="I134" i="3"/>
  <c r="H134" i="3"/>
  <c r="F134" i="3"/>
  <c r="AB133" i="3"/>
  <c r="AA133" i="3"/>
  <c r="Z133" i="3"/>
  <c r="Y133" i="3"/>
  <c r="X133" i="3"/>
  <c r="W133" i="3"/>
  <c r="V133" i="3"/>
  <c r="U133" i="3"/>
  <c r="T133" i="3"/>
  <c r="S133" i="3"/>
  <c r="R133" i="3"/>
  <c r="Q133" i="3"/>
  <c r="P133" i="3"/>
  <c r="O133" i="3"/>
  <c r="N133" i="3"/>
  <c r="L133" i="3"/>
  <c r="K133" i="3"/>
  <c r="J133" i="3"/>
  <c r="I133" i="3"/>
  <c r="H133" i="3"/>
  <c r="F133" i="3"/>
  <c r="AB132" i="3"/>
  <c r="AA132" i="3"/>
  <c r="Z132" i="3"/>
  <c r="Y132" i="3"/>
  <c r="X132" i="3"/>
  <c r="W132" i="3"/>
  <c r="V132" i="3"/>
  <c r="U132" i="3"/>
  <c r="T132" i="3"/>
  <c r="S132" i="3"/>
  <c r="R132" i="3"/>
  <c r="Q132" i="3"/>
  <c r="P132" i="3"/>
  <c r="O132" i="3"/>
  <c r="N132" i="3"/>
  <c r="L132" i="3"/>
  <c r="K132" i="3"/>
  <c r="J132" i="3"/>
  <c r="I132" i="3"/>
  <c r="H132" i="3"/>
  <c r="F132" i="3"/>
  <c r="AB131" i="3"/>
  <c r="AA131" i="3"/>
  <c r="Z131" i="3"/>
  <c r="Y131" i="3"/>
  <c r="X131" i="3"/>
  <c r="W131" i="3"/>
  <c r="V131" i="3"/>
  <c r="U131" i="3"/>
  <c r="T131" i="3"/>
  <c r="S131" i="3"/>
  <c r="R131" i="3"/>
  <c r="Q131" i="3"/>
  <c r="P131" i="3"/>
  <c r="O131" i="3"/>
  <c r="N131" i="3"/>
  <c r="L131" i="3"/>
  <c r="K131" i="3"/>
  <c r="J131" i="3"/>
  <c r="I131" i="3"/>
  <c r="H131" i="3"/>
  <c r="F131" i="3"/>
  <c r="AB130" i="3"/>
  <c r="AA130" i="3"/>
  <c r="Z130" i="3"/>
  <c r="Y130" i="3"/>
  <c r="X130" i="3"/>
  <c r="W130" i="3"/>
  <c r="V130" i="3"/>
  <c r="U130" i="3"/>
  <c r="T130" i="3"/>
  <c r="S130" i="3"/>
  <c r="R130" i="3"/>
  <c r="Q130" i="3"/>
  <c r="P130" i="3"/>
  <c r="O130" i="3"/>
  <c r="N130" i="3"/>
  <c r="L130" i="3"/>
  <c r="K130" i="3"/>
  <c r="J130" i="3"/>
  <c r="I130" i="3"/>
  <c r="H130" i="3"/>
  <c r="F130" i="3"/>
  <c r="AB129" i="3"/>
  <c r="AA129" i="3"/>
  <c r="Z129" i="3"/>
  <c r="Y129" i="3"/>
  <c r="X129" i="3"/>
  <c r="W129" i="3"/>
  <c r="V129" i="3"/>
  <c r="U129" i="3"/>
  <c r="T129" i="3"/>
  <c r="S129" i="3"/>
  <c r="R129" i="3"/>
  <c r="Q129" i="3"/>
  <c r="P129" i="3"/>
  <c r="O129" i="3"/>
  <c r="N129" i="3"/>
  <c r="L129" i="3"/>
  <c r="K129" i="3"/>
  <c r="J129" i="3"/>
  <c r="I129" i="3"/>
  <c r="H129" i="3"/>
  <c r="F129" i="3"/>
  <c r="AB128" i="3"/>
  <c r="AA128" i="3"/>
  <c r="Z128" i="3"/>
  <c r="Y128" i="3"/>
  <c r="X128" i="3"/>
  <c r="W128" i="3"/>
  <c r="V128" i="3"/>
  <c r="U128" i="3"/>
  <c r="T128" i="3"/>
  <c r="S128" i="3"/>
  <c r="R128" i="3"/>
  <c r="Q128" i="3"/>
  <c r="P128" i="3"/>
  <c r="O128" i="3"/>
  <c r="N128" i="3"/>
  <c r="L128" i="3"/>
  <c r="K128" i="3"/>
  <c r="J128" i="3"/>
  <c r="I128" i="3"/>
  <c r="H128" i="3"/>
  <c r="F128" i="3"/>
  <c r="AB127" i="3"/>
  <c r="AA127" i="3"/>
  <c r="Z127" i="3"/>
  <c r="Y127" i="3"/>
  <c r="X127" i="3"/>
  <c r="W127" i="3"/>
  <c r="V127" i="3"/>
  <c r="U127" i="3"/>
  <c r="T127" i="3"/>
  <c r="S127" i="3"/>
  <c r="R127" i="3"/>
  <c r="Q127" i="3"/>
  <c r="P127" i="3"/>
  <c r="O127" i="3"/>
  <c r="N127" i="3"/>
  <c r="L127" i="3"/>
  <c r="K127" i="3"/>
  <c r="J127" i="3"/>
  <c r="I127" i="3"/>
  <c r="H127" i="3"/>
  <c r="F127" i="3"/>
  <c r="AB126" i="3"/>
  <c r="AA126" i="3"/>
  <c r="Z126" i="3"/>
  <c r="Y126" i="3"/>
  <c r="X126" i="3"/>
  <c r="W126" i="3"/>
  <c r="V126" i="3"/>
  <c r="U126" i="3"/>
  <c r="T126" i="3"/>
  <c r="S126" i="3"/>
  <c r="R126" i="3"/>
  <c r="Q126" i="3"/>
  <c r="P126" i="3"/>
  <c r="O126" i="3"/>
  <c r="N126" i="3"/>
  <c r="L126" i="3"/>
  <c r="K126" i="3"/>
  <c r="J126" i="3"/>
  <c r="I126" i="3"/>
  <c r="H126" i="3"/>
  <c r="F126" i="3"/>
  <c r="AB125" i="3"/>
  <c r="AA125" i="3"/>
  <c r="Z125" i="3"/>
  <c r="Y125" i="3"/>
  <c r="X125" i="3"/>
  <c r="W125" i="3"/>
  <c r="V125" i="3"/>
  <c r="U125" i="3"/>
  <c r="T125" i="3"/>
  <c r="S125" i="3"/>
  <c r="R125" i="3"/>
  <c r="Q125" i="3"/>
  <c r="P125" i="3"/>
  <c r="O125" i="3"/>
  <c r="N125" i="3"/>
  <c r="L125" i="3"/>
  <c r="K125" i="3"/>
  <c r="J125" i="3"/>
  <c r="I125" i="3"/>
  <c r="H125" i="3"/>
  <c r="F125" i="3"/>
  <c r="AB124" i="3"/>
  <c r="AA124" i="3"/>
  <c r="Z124" i="3"/>
  <c r="Y124" i="3"/>
  <c r="X124" i="3"/>
  <c r="W124" i="3"/>
  <c r="V124" i="3"/>
  <c r="U124" i="3"/>
  <c r="T124" i="3"/>
  <c r="S124" i="3"/>
  <c r="R124" i="3"/>
  <c r="Q124" i="3"/>
  <c r="P124" i="3"/>
  <c r="O124" i="3"/>
  <c r="N124" i="3"/>
  <c r="L124" i="3"/>
  <c r="K124" i="3"/>
  <c r="J124" i="3"/>
  <c r="I124" i="3"/>
  <c r="H124" i="3"/>
  <c r="F124" i="3"/>
  <c r="AB123" i="3"/>
  <c r="AA123" i="3"/>
  <c r="Z123" i="3"/>
  <c r="Y123" i="3"/>
  <c r="X123" i="3"/>
  <c r="W123" i="3"/>
  <c r="V123" i="3"/>
  <c r="U123" i="3"/>
  <c r="T123" i="3"/>
  <c r="S123" i="3"/>
  <c r="R123" i="3"/>
  <c r="Q123" i="3"/>
  <c r="P123" i="3"/>
  <c r="O123" i="3"/>
  <c r="N123" i="3"/>
  <c r="L123" i="3"/>
  <c r="K123" i="3"/>
  <c r="J123" i="3"/>
  <c r="I123" i="3"/>
  <c r="H123" i="3"/>
  <c r="F123" i="3"/>
  <c r="AB122" i="3"/>
  <c r="AA122" i="3"/>
  <c r="Z122" i="3"/>
  <c r="Y122" i="3"/>
  <c r="X122" i="3"/>
  <c r="W122" i="3"/>
  <c r="V122" i="3"/>
  <c r="U122" i="3"/>
  <c r="T122" i="3"/>
  <c r="S122" i="3"/>
  <c r="R122" i="3"/>
  <c r="Q122" i="3"/>
  <c r="P122" i="3"/>
  <c r="O122" i="3"/>
  <c r="N122" i="3"/>
  <c r="L122" i="3"/>
  <c r="K122" i="3"/>
  <c r="J122" i="3"/>
  <c r="I122" i="3"/>
  <c r="H122" i="3"/>
  <c r="F122" i="3"/>
  <c r="AB121" i="3"/>
  <c r="AA121" i="3"/>
  <c r="Z121" i="3"/>
  <c r="Y121" i="3"/>
  <c r="X121" i="3"/>
  <c r="W121" i="3"/>
  <c r="V121" i="3"/>
  <c r="U121" i="3"/>
  <c r="T121" i="3"/>
  <c r="S121" i="3"/>
  <c r="R121" i="3"/>
  <c r="Q121" i="3"/>
  <c r="P121" i="3"/>
  <c r="O121" i="3"/>
  <c r="N121" i="3"/>
  <c r="L121" i="3"/>
  <c r="K121" i="3"/>
  <c r="J121" i="3"/>
  <c r="I121" i="3"/>
  <c r="H121" i="3"/>
  <c r="F121" i="3"/>
  <c r="AB120" i="3"/>
  <c r="AA120" i="3"/>
  <c r="Z120" i="3"/>
  <c r="Y120" i="3"/>
  <c r="X120" i="3"/>
  <c r="W120" i="3"/>
  <c r="V120" i="3"/>
  <c r="U120" i="3"/>
  <c r="T120" i="3"/>
  <c r="S120" i="3"/>
  <c r="R120" i="3"/>
  <c r="Q120" i="3"/>
  <c r="P120" i="3"/>
  <c r="O120" i="3"/>
  <c r="N120" i="3"/>
  <c r="L120" i="3"/>
  <c r="K120" i="3"/>
  <c r="J120" i="3"/>
  <c r="I120" i="3"/>
  <c r="H120" i="3"/>
  <c r="F120" i="3"/>
  <c r="AB119" i="3"/>
  <c r="AA119" i="3"/>
  <c r="Z119" i="3"/>
  <c r="Y119" i="3"/>
  <c r="X119" i="3"/>
  <c r="W119" i="3"/>
  <c r="V119" i="3"/>
  <c r="U119" i="3"/>
  <c r="T119" i="3"/>
  <c r="S119" i="3"/>
  <c r="R119" i="3"/>
  <c r="Q119" i="3"/>
  <c r="P119" i="3"/>
  <c r="O119" i="3"/>
  <c r="N119" i="3"/>
  <c r="L119" i="3"/>
  <c r="K119" i="3"/>
  <c r="J119" i="3"/>
  <c r="I119" i="3"/>
  <c r="H119" i="3"/>
  <c r="F119" i="3"/>
  <c r="AB118" i="3"/>
  <c r="AA118" i="3"/>
  <c r="Z118" i="3"/>
  <c r="Y118" i="3"/>
  <c r="X118" i="3"/>
  <c r="W118" i="3"/>
  <c r="V118" i="3"/>
  <c r="U118" i="3"/>
  <c r="T118" i="3"/>
  <c r="S118" i="3"/>
  <c r="R118" i="3"/>
  <c r="Q118" i="3"/>
  <c r="P118" i="3"/>
  <c r="O118" i="3"/>
  <c r="N118" i="3"/>
  <c r="L118" i="3"/>
  <c r="K118" i="3"/>
  <c r="J118" i="3"/>
  <c r="I118" i="3"/>
  <c r="H118" i="3"/>
  <c r="F118" i="3"/>
  <c r="AB117" i="3"/>
  <c r="AA117" i="3"/>
  <c r="Z117" i="3"/>
  <c r="Y117" i="3"/>
  <c r="X117" i="3"/>
  <c r="W117" i="3"/>
  <c r="V117" i="3"/>
  <c r="U117" i="3"/>
  <c r="T117" i="3"/>
  <c r="S117" i="3"/>
  <c r="R117" i="3"/>
  <c r="Q117" i="3"/>
  <c r="P117" i="3"/>
  <c r="O117" i="3"/>
  <c r="N117" i="3"/>
  <c r="L117" i="3"/>
  <c r="K117" i="3"/>
  <c r="J117" i="3"/>
  <c r="I117" i="3"/>
  <c r="H117" i="3"/>
  <c r="F117" i="3"/>
  <c r="AB116" i="3"/>
  <c r="AA116" i="3"/>
  <c r="Z116" i="3"/>
  <c r="Y116" i="3"/>
  <c r="X116" i="3"/>
  <c r="W116" i="3"/>
  <c r="V116" i="3"/>
  <c r="U116" i="3"/>
  <c r="T116" i="3"/>
  <c r="S116" i="3"/>
  <c r="R116" i="3"/>
  <c r="Q116" i="3"/>
  <c r="P116" i="3"/>
  <c r="O116" i="3"/>
  <c r="N116" i="3"/>
  <c r="L116" i="3"/>
  <c r="K116" i="3"/>
  <c r="J116" i="3"/>
  <c r="I116" i="3"/>
  <c r="H116" i="3"/>
  <c r="F116" i="3"/>
  <c r="AB115" i="3"/>
  <c r="AA115" i="3"/>
  <c r="Z115" i="3"/>
  <c r="Y115" i="3"/>
  <c r="X115" i="3"/>
  <c r="W115" i="3"/>
  <c r="V115" i="3"/>
  <c r="U115" i="3"/>
  <c r="T115" i="3"/>
  <c r="S115" i="3"/>
  <c r="R115" i="3"/>
  <c r="Q115" i="3"/>
  <c r="P115" i="3"/>
  <c r="O115" i="3"/>
  <c r="N115" i="3"/>
  <c r="L115" i="3"/>
  <c r="K115" i="3"/>
  <c r="J115" i="3"/>
  <c r="I115" i="3"/>
  <c r="H115" i="3"/>
  <c r="F115" i="3"/>
  <c r="AB114" i="3"/>
  <c r="AA114" i="3"/>
  <c r="Z114" i="3"/>
  <c r="Y114" i="3"/>
  <c r="X114" i="3"/>
  <c r="W114" i="3"/>
  <c r="V114" i="3"/>
  <c r="U114" i="3"/>
  <c r="T114" i="3"/>
  <c r="S114" i="3"/>
  <c r="R114" i="3"/>
  <c r="Q114" i="3"/>
  <c r="P114" i="3"/>
  <c r="O114" i="3"/>
  <c r="N114" i="3"/>
  <c r="L114" i="3"/>
  <c r="K114" i="3"/>
  <c r="J114" i="3"/>
  <c r="I114" i="3"/>
  <c r="H114" i="3"/>
  <c r="F114" i="3"/>
  <c r="AB113" i="3"/>
  <c r="AA113" i="3"/>
  <c r="Z113" i="3"/>
  <c r="Y113" i="3"/>
  <c r="X113" i="3"/>
  <c r="W113" i="3"/>
  <c r="V113" i="3"/>
  <c r="U113" i="3"/>
  <c r="T113" i="3"/>
  <c r="S113" i="3"/>
  <c r="R113" i="3"/>
  <c r="Q113" i="3"/>
  <c r="P113" i="3"/>
  <c r="O113" i="3"/>
  <c r="N113" i="3"/>
  <c r="L113" i="3"/>
  <c r="K113" i="3"/>
  <c r="J113" i="3"/>
  <c r="I113" i="3"/>
  <c r="H113" i="3"/>
  <c r="F113" i="3"/>
  <c r="AB112" i="3"/>
  <c r="AA112" i="3"/>
  <c r="Z112" i="3"/>
  <c r="Y112" i="3"/>
  <c r="X112" i="3"/>
  <c r="W112" i="3"/>
  <c r="V112" i="3"/>
  <c r="U112" i="3"/>
  <c r="T112" i="3"/>
  <c r="S112" i="3"/>
  <c r="R112" i="3"/>
  <c r="Q112" i="3"/>
  <c r="P112" i="3"/>
  <c r="O112" i="3"/>
  <c r="N112" i="3"/>
  <c r="L112" i="3"/>
  <c r="K112" i="3"/>
  <c r="J112" i="3"/>
  <c r="I112" i="3"/>
  <c r="H112" i="3"/>
  <c r="F112" i="3"/>
  <c r="AB111" i="3"/>
  <c r="AA111" i="3"/>
  <c r="Z111" i="3"/>
  <c r="Y111" i="3"/>
  <c r="X111" i="3"/>
  <c r="W111" i="3"/>
  <c r="V111" i="3"/>
  <c r="U111" i="3"/>
  <c r="T111" i="3"/>
  <c r="S111" i="3"/>
  <c r="R111" i="3"/>
  <c r="Q111" i="3"/>
  <c r="P111" i="3"/>
  <c r="O111" i="3"/>
  <c r="N111" i="3"/>
  <c r="L111" i="3"/>
  <c r="K111" i="3"/>
  <c r="J111" i="3"/>
  <c r="I111" i="3"/>
  <c r="H111" i="3"/>
  <c r="F111" i="3"/>
  <c r="AB110" i="3"/>
  <c r="AA110" i="3"/>
  <c r="Z110" i="3"/>
  <c r="Y110" i="3"/>
  <c r="X110" i="3"/>
  <c r="W110" i="3"/>
  <c r="V110" i="3"/>
  <c r="U110" i="3"/>
  <c r="T110" i="3"/>
  <c r="S110" i="3"/>
  <c r="R110" i="3"/>
  <c r="Q110" i="3"/>
  <c r="P110" i="3"/>
  <c r="O110" i="3"/>
  <c r="N110" i="3"/>
  <c r="L110" i="3"/>
  <c r="K110" i="3"/>
  <c r="J110" i="3"/>
  <c r="I110" i="3"/>
  <c r="H110" i="3"/>
  <c r="F110" i="3"/>
  <c r="AB109" i="3"/>
  <c r="AA109" i="3"/>
  <c r="Z109" i="3"/>
  <c r="Y109" i="3"/>
  <c r="X109" i="3"/>
  <c r="W109" i="3"/>
  <c r="V109" i="3"/>
  <c r="U109" i="3"/>
  <c r="T109" i="3"/>
  <c r="S109" i="3"/>
  <c r="R109" i="3"/>
  <c r="Q109" i="3"/>
  <c r="P109" i="3"/>
  <c r="O109" i="3"/>
  <c r="N109" i="3"/>
  <c r="L109" i="3"/>
  <c r="K109" i="3"/>
  <c r="J109" i="3"/>
  <c r="I109" i="3"/>
  <c r="H109" i="3"/>
  <c r="F109" i="3"/>
  <c r="AB108" i="3"/>
  <c r="AA108" i="3"/>
  <c r="Z108" i="3"/>
  <c r="Y108" i="3"/>
  <c r="X108" i="3"/>
  <c r="W108" i="3"/>
  <c r="V108" i="3"/>
  <c r="U108" i="3"/>
  <c r="T108" i="3"/>
  <c r="S108" i="3"/>
  <c r="R108" i="3"/>
  <c r="Q108" i="3"/>
  <c r="P108" i="3"/>
  <c r="O108" i="3"/>
  <c r="N108" i="3"/>
  <c r="L108" i="3"/>
  <c r="K108" i="3"/>
  <c r="J108" i="3"/>
  <c r="I108" i="3"/>
  <c r="H108" i="3"/>
  <c r="F108" i="3"/>
  <c r="AB107" i="3"/>
  <c r="AA107" i="3"/>
  <c r="Z107" i="3"/>
  <c r="Y107" i="3"/>
  <c r="X107" i="3"/>
  <c r="W107" i="3"/>
  <c r="V107" i="3"/>
  <c r="U107" i="3"/>
  <c r="T107" i="3"/>
  <c r="S107" i="3"/>
  <c r="R107" i="3"/>
  <c r="Q107" i="3"/>
  <c r="P107" i="3"/>
  <c r="O107" i="3"/>
  <c r="N107" i="3"/>
  <c r="L107" i="3"/>
  <c r="K107" i="3"/>
  <c r="J107" i="3"/>
  <c r="I107" i="3"/>
  <c r="H107" i="3"/>
  <c r="F107" i="3"/>
  <c r="AB106" i="3"/>
  <c r="AA106" i="3"/>
  <c r="Z106" i="3"/>
  <c r="Y106" i="3"/>
  <c r="X106" i="3"/>
  <c r="W106" i="3"/>
  <c r="V106" i="3"/>
  <c r="U106" i="3"/>
  <c r="T106" i="3"/>
  <c r="S106" i="3"/>
  <c r="R106" i="3"/>
  <c r="Q106" i="3"/>
  <c r="P106" i="3"/>
  <c r="O106" i="3"/>
  <c r="N106" i="3"/>
  <c r="L106" i="3"/>
  <c r="K106" i="3"/>
  <c r="J106" i="3"/>
  <c r="I106" i="3"/>
  <c r="H106" i="3"/>
  <c r="F106" i="3"/>
  <c r="AB105" i="3"/>
  <c r="AA105" i="3"/>
  <c r="Z105" i="3"/>
  <c r="Y105" i="3"/>
  <c r="X105" i="3"/>
  <c r="W105" i="3"/>
  <c r="V105" i="3"/>
  <c r="U105" i="3"/>
  <c r="T105" i="3"/>
  <c r="S105" i="3"/>
  <c r="R105" i="3"/>
  <c r="Q105" i="3"/>
  <c r="P105" i="3"/>
  <c r="O105" i="3"/>
  <c r="N105" i="3"/>
  <c r="L105" i="3"/>
  <c r="K105" i="3"/>
  <c r="J105" i="3"/>
  <c r="I105" i="3"/>
  <c r="H105" i="3"/>
  <c r="F105" i="3"/>
  <c r="AB104" i="3"/>
  <c r="AA104" i="3"/>
  <c r="Z104" i="3"/>
  <c r="Y104" i="3"/>
  <c r="X104" i="3"/>
  <c r="W104" i="3"/>
  <c r="V104" i="3"/>
  <c r="U104" i="3"/>
  <c r="T104" i="3"/>
  <c r="S104" i="3"/>
  <c r="R104" i="3"/>
  <c r="Q104" i="3"/>
  <c r="P104" i="3"/>
  <c r="O104" i="3"/>
  <c r="N104" i="3"/>
  <c r="L104" i="3"/>
  <c r="K104" i="3"/>
  <c r="J104" i="3"/>
  <c r="I104" i="3"/>
  <c r="H104" i="3"/>
  <c r="F104" i="3"/>
  <c r="AB103" i="3"/>
  <c r="AA103" i="3"/>
  <c r="Z103" i="3"/>
  <c r="Y103" i="3"/>
  <c r="X103" i="3"/>
  <c r="W103" i="3"/>
  <c r="V103" i="3"/>
  <c r="U103" i="3"/>
  <c r="T103" i="3"/>
  <c r="S103" i="3"/>
  <c r="R103" i="3"/>
  <c r="Q103" i="3"/>
  <c r="P103" i="3"/>
  <c r="O103" i="3"/>
  <c r="N103" i="3"/>
  <c r="L103" i="3"/>
  <c r="K103" i="3"/>
  <c r="J103" i="3"/>
  <c r="I103" i="3"/>
  <c r="H103" i="3"/>
  <c r="F103" i="3"/>
  <c r="AB102" i="3"/>
  <c r="AA102" i="3"/>
  <c r="Z102" i="3"/>
  <c r="Y102" i="3"/>
  <c r="X102" i="3"/>
  <c r="W102" i="3"/>
  <c r="V102" i="3"/>
  <c r="U102" i="3"/>
  <c r="T102" i="3"/>
  <c r="S102" i="3"/>
  <c r="R102" i="3"/>
  <c r="Q102" i="3"/>
  <c r="P102" i="3"/>
  <c r="O102" i="3"/>
  <c r="N102" i="3"/>
  <c r="L102" i="3"/>
  <c r="K102" i="3"/>
  <c r="J102" i="3"/>
  <c r="I102" i="3"/>
  <c r="H102" i="3"/>
  <c r="F102" i="3"/>
  <c r="AB101" i="3"/>
  <c r="AA101" i="3"/>
  <c r="Z101" i="3"/>
  <c r="Y101" i="3"/>
  <c r="X101" i="3"/>
  <c r="W101" i="3"/>
  <c r="V101" i="3"/>
  <c r="U101" i="3"/>
  <c r="T101" i="3"/>
  <c r="S101" i="3"/>
  <c r="R101" i="3"/>
  <c r="Q101" i="3"/>
  <c r="P101" i="3"/>
  <c r="O101" i="3"/>
  <c r="N101" i="3"/>
  <c r="L101" i="3"/>
  <c r="K101" i="3"/>
  <c r="J101" i="3"/>
  <c r="I101" i="3"/>
  <c r="H101" i="3"/>
  <c r="F101" i="3"/>
  <c r="AB100" i="3"/>
  <c r="AA100" i="3"/>
  <c r="Z100" i="3"/>
  <c r="Y100" i="3"/>
  <c r="X100" i="3"/>
  <c r="W100" i="3"/>
  <c r="V100" i="3"/>
  <c r="U100" i="3"/>
  <c r="T100" i="3"/>
  <c r="S100" i="3"/>
  <c r="R100" i="3"/>
  <c r="Q100" i="3"/>
  <c r="P100" i="3"/>
  <c r="O100" i="3"/>
  <c r="N100" i="3"/>
  <c r="L100" i="3"/>
  <c r="K100" i="3"/>
  <c r="J100" i="3"/>
  <c r="I100" i="3"/>
  <c r="H100" i="3"/>
  <c r="F100" i="3"/>
  <c r="AB99" i="3"/>
  <c r="AA99" i="3"/>
  <c r="Z99" i="3"/>
  <c r="Y99" i="3"/>
  <c r="X99" i="3"/>
  <c r="W99" i="3"/>
  <c r="V99" i="3"/>
  <c r="U99" i="3"/>
  <c r="T99" i="3"/>
  <c r="S99" i="3"/>
  <c r="R99" i="3"/>
  <c r="Q99" i="3"/>
  <c r="P99" i="3"/>
  <c r="O99" i="3"/>
  <c r="N99" i="3"/>
  <c r="L99" i="3"/>
  <c r="K99" i="3"/>
  <c r="J99" i="3"/>
  <c r="I99" i="3"/>
  <c r="H99" i="3"/>
  <c r="F99" i="3"/>
  <c r="AB98" i="3"/>
  <c r="AA98" i="3"/>
  <c r="Z98" i="3"/>
  <c r="Y98" i="3"/>
  <c r="X98" i="3"/>
  <c r="W98" i="3"/>
  <c r="V98" i="3"/>
  <c r="U98" i="3"/>
  <c r="T98" i="3"/>
  <c r="S98" i="3"/>
  <c r="R98" i="3"/>
  <c r="Q98" i="3"/>
  <c r="P98" i="3"/>
  <c r="O98" i="3"/>
  <c r="N98" i="3"/>
  <c r="L98" i="3"/>
  <c r="K98" i="3"/>
  <c r="J98" i="3"/>
  <c r="I98" i="3"/>
  <c r="H98" i="3"/>
  <c r="F98" i="3"/>
  <c r="AB97" i="3"/>
  <c r="AA97" i="3"/>
  <c r="Z97" i="3"/>
  <c r="Y97" i="3"/>
  <c r="X97" i="3"/>
  <c r="W97" i="3"/>
  <c r="V97" i="3"/>
  <c r="U97" i="3"/>
  <c r="T97" i="3"/>
  <c r="S97" i="3"/>
  <c r="R97" i="3"/>
  <c r="Q97" i="3"/>
  <c r="P97" i="3"/>
  <c r="O97" i="3"/>
  <c r="N97" i="3"/>
  <c r="L97" i="3"/>
  <c r="K97" i="3"/>
  <c r="J97" i="3"/>
  <c r="I97" i="3"/>
  <c r="H97" i="3"/>
  <c r="F97" i="3"/>
  <c r="AB96" i="3"/>
  <c r="AA96" i="3"/>
  <c r="Z96" i="3"/>
  <c r="Y96" i="3"/>
  <c r="X96" i="3"/>
  <c r="W96" i="3"/>
  <c r="V96" i="3"/>
  <c r="U96" i="3"/>
  <c r="T96" i="3"/>
  <c r="S96" i="3"/>
  <c r="R96" i="3"/>
  <c r="Q96" i="3"/>
  <c r="P96" i="3"/>
  <c r="O96" i="3"/>
  <c r="N96" i="3"/>
  <c r="L96" i="3"/>
  <c r="K96" i="3"/>
  <c r="J96" i="3"/>
  <c r="I96" i="3"/>
  <c r="H96" i="3"/>
  <c r="F96" i="3"/>
  <c r="AB95" i="3"/>
  <c r="AA95" i="3"/>
  <c r="Z95" i="3"/>
  <c r="Y95" i="3"/>
  <c r="X95" i="3"/>
  <c r="W95" i="3"/>
  <c r="V95" i="3"/>
  <c r="U95" i="3"/>
  <c r="T95" i="3"/>
  <c r="S95" i="3"/>
  <c r="R95" i="3"/>
  <c r="Q95" i="3"/>
  <c r="P95" i="3"/>
  <c r="O95" i="3"/>
  <c r="N95" i="3"/>
  <c r="L95" i="3"/>
  <c r="K95" i="3"/>
  <c r="J95" i="3"/>
  <c r="I95" i="3"/>
  <c r="H95" i="3"/>
  <c r="F95" i="3"/>
  <c r="AB94" i="3"/>
  <c r="AA94" i="3"/>
  <c r="Z94" i="3"/>
  <c r="Y94" i="3"/>
  <c r="X94" i="3"/>
  <c r="W94" i="3"/>
  <c r="V94" i="3"/>
  <c r="U94" i="3"/>
  <c r="T94" i="3"/>
  <c r="S94" i="3"/>
  <c r="R94" i="3"/>
  <c r="Q94" i="3"/>
  <c r="P94" i="3"/>
  <c r="O94" i="3"/>
  <c r="N94" i="3"/>
  <c r="L94" i="3"/>
  <c r="K94" i="3"/>
  <c r="J94" i="3"/>
  <c r="I94" i="3"/>
  <c r="H94" i="3"/>
  <c r="F94" i="3"/>
  <c r="AB93" i="3"/>
  <c r="AA93" i="3"/>
  <c r="Z93" i="3"/>
  <c r="Y93" i="3"/>
  <c r="X93" i="3"/>
  <c r="W93" i="3"/>
  <c r="V93" i="3"/>
  <c r="U93" i="3"/>
  <c r="T93" i="3"/>
  <c r="S93" i="3"/>
  <c r="R93" i="3"/>
  <c r="Q93" i="3"/>
  <c r="P93" i="3"/>
  <c r="O93" i="3"/>
  <c r="N93" i="3"/>
  <c r="L93" i="3"/>
  <c r="K93" i="3"/>
  <c r="J93" i="3"/>
  <c r="I93" i="3"/>
  <c r="H93" i="3"/>
  <c r="F93" i="3"/>
  <c r="AB92" i="3"/>
  <c r="AA92" i="3"/>
  <c r="Z92" i="3"/>
  <c r="Y92" i="3"/>
  <c r="X92" i="3"/>
  <c r="W92" i="3"/>
  <c r="V92" i="3"/>
  <c r="U92" i="3"/>
  <c r="T92" i="3"/>
  <c r="S92" i="3"/>
  <c r="R92" i="3"/>
  <c r="Q92" i="3"/>
  <c r="P92" i="3"/>
  <c r="O92" i="3"/>
  <c r="N92" i="3"/>
  <c r="L92" i="3"/>
  <c r="K92" i="3"/>
  <c r="J92" i="3"/>
  <c r="I92" i="3"/>
  <c r="H92" i="3"/>
  <c r="F92" i="3"/>
  <c r="AB91" i="3"/>
  <c r="AA91" i="3"/>
  <c r="Z91" i="3"/>
  <c r="Y91" i="3"/>
  <c r="X91" i="3"/>
  <c r="W91" i="3"/>
  <c r="V91" i="3"/>
  <c r="U91" i="3"/>
  <c r="T91" i="3"/>
  <c r="S91" i="3"/>
  <c r="R91" i="3"/>
  <c r="Q91" i="3"/>
  <c r="P91" i="3"/>
  <c r="O91" i="3"/>
  <c r="N91" i="3"/>
  <c r="L91" i="3"/>
  <c r="K91" i="3"/>
  <c r="J91" i="3"/>
  <c r="I91" i="3"/>
  <c r="H91" i="3"/>
  <c r="F91" i="3"/>
  <c r="AB90" i="3"/>
  <c r="AA90" i="3"/>
  <c r="Z90" i="3"/>
  <c r="Y90" i="3"/>
  <c r="X90" i="3"/>
  <c r="W90" i="3"/>
  <c r="V90" i="3"/>
  <c r="U90" i="3"/>
  <c r="T90" i="3"/>
  <c r="S90" i="3"/>
  <c r="R90" i="3"/>
  <c r="Q90" i="3"/>
  <c r="P90" i="3"/>
  <c r="O90" i="3"/>
  <c r="N90" i="3"/>
  <c r="L90" i="3"/>
  <c r="K90" i="3"/>
  <c r="J90" i="3"/>
  <c r="I90" i="3"/>
  <c r="H90" i="3"/>
  <c r="F90" i="3"/>
  <c r="AB89" i="3"/>
  <c r="AA89" i="3"/>
  <c r="Z89" i="3"/>
  <c r="Y89" i="3"/>
  <c r="X89" i="3"/>
  <c r="W89" i="3"/>
  <c r="V89" i="3"/>
  <c r="U89" i="3"/>
  <c r="T89" i="3"/>
  <c r="S89" i="3"/>
  <c r="R89" i="3"/>
  <c r="Q89" i="3"/>
  <c r="P89" i="3"/>
  <c r="O89" i="3"/>
  <c r="N89" i="3"/>
  <c r="L89" i="3"/>
  <c r="K89" i="3"/>
  <c r="J89" i="3"/>
  <c r="I89" i="3"/>
  <c r="H89" i="3"/>
  <c r="F89" i="3"/>
  <c r="AB88" i="3"/>
  <c r="AA88" i="3"/>
  <c r="Z88" i="3"/>
  <c r="Y88" i="3"/>
  <c r="X88" i="3"/>
  <c r="W88" i="3"/>
  <c r="V88" i="3"/>
  <c r="U88" i="3"/>
  <c r="T88" i="3"/>
  <c r="S88" i="3"/>
  <c r="R88" i="3"/>
  <c r="Q88" i="3"/>
  <c r="P88" i="3"/>
  <c r="O88" i="3"/>
  <c r="N88" i="3"/>
  <c r="L88" i="3"/>
  <c r="K88" i="3"/>
  <c r="J88" i="3"/>
  <c r="I88" i="3"/>
  <c r="H88" i="3"/>
  <c r="F88" i="3"/>
  <c r="AB87" i="3"/>
  <c r="AA87" i="3"/>
  <c r="Z87" i="3"/>
  <c r="Y87" i="3"/>
  <c r="X87" i="3"/>
  <c r="W87" i="3"/>
  <c r="V87" i="3"/>
  <c r="U87" i="3"/>
  <c r="T87" i="3"/>
  <c r="S87" i="3"/>
  <c r="R87" i="3"/>
  <c r="Q87" i="3"/>
  <c r="P87" i="3"/>
  <c r="O87" i="3"/>
  <c r="N87" i="3"/>
  <c r="L87" i="3"/>
  <c r="K87" i="3"/>
  <c r="J87" i="3"/>
  <c r="I87" i="3"/>
  <c r="H87" i="3"/>
  <c r="F87" i="3"/>
  <c r="AB86" i="3"/>
  <c r="AA86" i="3"/>
  <c r="Z86" i="3"/>
  <c r="Y86" i="3"/>
  <c r="X86" i="3"/>
  <c r="W86" i="3"/>
  <c r="V86" i="3"/>
  <c r="U86" i="3"/>
  <c r="T86" i="3"/>
  <c r="S86" i="3"/>
  <c r="R86" i="3"/>
  <c r="Q86" i="3"/>
  <c r="P86" i="3"/>
  <c r="O86" i="3"/>
  <c r="N86" i="3"/>
  <c r="L86" i="3"/>
  <c r="K86" i="3"/>
  <c r="J86" i="3"/>
  <c r="I86" i="3"/>
  <c r="H86" i="3"/>
  <c r="F86" i="3"/>
  <c r="AB85" i="3"/>
  <c r="AA85" i="3"/>
  <c r="Z85" i="3"/>
  <c r="Y85" i="3"/>
  <c r="X85" i="3"/>
  <c r="W85" i="3"/>
  <c r="V85" i="3"/>
  <c r="U85" i="3"/>
  <c r="T85" i="3"/>
  <c r="S85" i="3"/>
  <c r="R85" i="3"/>
  <c r="Q85" i="3"/>
  <c r="P85" i="3"/>
  <c r="O85" i="3"/>
  <c r="N85" i="3"/>
  <c r="L85" i="3"/>
  <c r="K85" i="3"/>
  <c r="J85" i="3"/>
  <c r="I85" i="3"/>
  <c r="H85" i="3"/>
  <c r="F85" i="3"/>
  <c r="AB84" i="3"/>
  <c r="AA84" i="3"/>
  <c r="Z84" i="3"/>
  <c r="Y84" i="3"/>
  <c r="X84" i="3"/>
  <c r="W84" i="3"/>
  <c r="V84" i="3"/>
  <c r="U84" i="3"/>
  <c r="T84" i="3"/>
  <c r="S84" i="3"/>
  <c r="R84" i="3"/>
  <c r="Q84" i="3"/>
  <c r="P84" i="3"/>
  <c r="O84" i="3"/>
  <c r="N84" i="3"/>
  <c r="L84" i="3"/>
  <c r="K84" i="3"/>
  <c r="J84" i="3"/>
  <c r="I84" i="3"/>
  <c r="H84" i="3"/>
  <c r="F84" i="3"/>
  <c r="AB83" i="3"/>
  <c r="AA83" i="3"/>
  <c r="Z83" i="3"/>
  <c r="Y83" i="3"/>
  <c r="X83" i="3"/>
  <c r="W83" i="3"/>
  <c r="V83" i="3"/>
  <c r="U83" i="3"/>
  <c r="T83" i="3"/>
  <c r="S83" i="3"/>
  <c r="R83" i="3"/>
  <c r="Q83" i="3"/>
  <c r="P83" i="3"/>
  <c r="O83" i="3"/>
  <c r="N83" i="3"/>
  <c r="L83" i="3"/>
  <c r="K83" i="3"/>
  <c r="J83" i="3"/>
  <c r="I83" i="3"/>
  <c r="H83" i="3"/>
  <c r="F83" i="3"/>
  <c r="AB82" i="3"/>
  <c r="AA82" i="3"/>
  <c r="Z82" i="3"/>
  <c r="Y82" i="3"/>
  <c r="X82" i="3"/>
  <c r="W82" i="3"/>
  <c r="V82" i="3"/>
  <c r="U82" i="3"/>
  <c r="T82" i="3"/>
  <c r="S82" i="3"/>
  <c r="R82" i="3"/>
  <c r="Q82" i="3"/>
  <c r="P82" i="3"/>
  <c r="O82" i="3"/>
  <c r="N82" i="3"/>
  <c r="L82" i="3"/>
  <c r="K82" i="3"/>
  <c r="J82" i="3"/>
  <c r="I82" i="3"/>
  <c r="H82" i="3"/>
  <c r="F82" i="3"/>
  <c r="AB81" i="3"/>
  <c r="AA81" i="3"/>
  <c r="Z81" i="3"/>
  <c r="Y81" i="3"/>
  <c r="X81" i="3"/>
  <c r="W81" i="3"/>
  <c r="V81" i="3"/>
  <c r="U81" i="3"/>
  <c r="T81" i="3"/>
  <c r="S81" i="3"/>
  <c r="R81" i="3"/>
  <c r="Q81" i="3"/>
  <c r="P81" i="3"/>
  <c r="O81" i="3"/>
  <c r="N81" i="3"/>
  <c r="L81" i="3"/>
  <c r="K81" i="3"/>
  <c r="J81" i="3"/>
  <c r="I81" i="3"/>
  <c r="H81" i="3"/>
  <c r="F81" i="3"/>
  <c r="AB80" i="3"/>
  <c r="AA80" i="3"/>
  <c r="Z80" i="3"/>
  <c r="Y80" i="3"/>
  <c r="X80" i="3"/>
  <c r="W80" i="3"/>
  <c r="V80" i="3"/>
  <c r="U80" i="3"/>
  <c r="T80" i="3"/>
  <c r="S80" i="3"/>
  <c r="R80" i="3"/>
  <c r="Q80" i="3"/>
  <c r="P80" i="3"/>
  <c r="O80" i="3"/>
  <c r="N80" i="3"/>
  <c r="L80" i="3"/>
  <c r="K80" i="3"/>
  <c r="J80" i="3"/>
  <c r="I80" i="3"/>
  <c r="H80" i="3"/>
  <c r="F80" i="3"/>
  <c r="AB79" i="3"/>
  <c r="AA79" i="3"/>
  <c r="Z79" i="3"/>
  <c r="Y79" i="3"/>
  <c r="X79" i="3"/>
  <c r="W79" i="3"/>
  <c r="V79" i="3"/>
  <c r="U79" i="3"/>
  <c r="T79" i="3"/>
  <c r="S79" i="3"/>
  <c r="R79" i="3"/>
  <c r="Q79" i="3"/>
  <c r="P79" i="3"/>
  <c r="O79" i="3"/>
  <c r="N79" i="3"/>
  <c r="L79" i="3"/>
  <c r="K79" i="3"/>
  <c r="J79" i="3"/>
  <c r="I79" i="3"/>
  <c r="H79" i="3"/>
  <c r="F79" i="3"/>
  <c r="AB78" i="3"/>
  <c r="AA78" i="3"/>
  <c r="Z78" i="3"/>
  <c r="Y78" i="3"/>
  <c r="X78" i="3"/>
  <c r="W78" i="3"/>
  <c r="V78" i="3"/>
  <c r="U78" i="3"/>
  <c r="T78" i="3"/>
  <c r="S78" i="3"/>
  <c r="R78" i="3"/>
  <c r="Q78" i="3"/>
  <c r="P78" i="3"/>
  <c r="O78" i="3"/>
  <c r="N78" i="3"/>
  <c r="L78" i="3"/>
  <c r="K78" i="3"/>
  <c r="J78" i="3"/>
  <c r="I78" i="3"/>
  <c r="H78" i="3"/>
  <c r="F78" i="3"/>
  <c r="AB77" i="3"/>
  <c r="AA77" i="3"/>
  <c r="Z77" i="3"/>
  <c r="Y77" i="3"/>
  <c r="X77" i="3"/>
  <c r="W77" i="3"/>
  <c r="V77" i="3"/>
  <c r="U77" i="3"/>
  <c r="T77" i="3"/>
  <c r="S77" i="3"/>
  <c r="R77" i="3"/>
  <c r="Q77" i="3"/>
  <c r="P77" i="3"/>
  <c r="O77" i="3"/>
  <c r="N77" i="3"/>
  <c r="L77" i="3"/>
  <c r="K77" i="3"/>
  <c r="J77" i="3"/>
  <c r="I77" i="3"/>
  <c r="H77" i="3"/>
  <c r="F77" i="3"/>
  <c r="AB76" i="3"/>
  <c r="AA76" i="3"/>
  <c r="Z76" i="3"/>
  <c r="Y76" i="3"/>
  <c r="X76" i="3"/>
  <c r="W76" i="3"/>
  <c r="V76" i="3"/>
  <c r="U76" i="3"/>
  <c r="T76" i="3"/>
  <c r="S76" i="3"/>
  <c r="R76" i="3"/>
  <c r="Q76" i="3"/>
  <c r="P76" i="3"/>
  <c r="O76" i="3"/>
  <c r="N76" i="3"/>
  <c r="L76" i="3"/>
  <c r="K76" i="3"/>
  <c r="J76" i="3"/>
  <c r="I76" i="3"/>
  <c r="H76" i="3"/>
  <c r="F76" i="3"/>
  <c r="AB75" i="3"/>
  <c r="AA75" i="3"/>
  <c r="Z75" i="3"/>
  <c r="Y75" i="3"/>
  <c r="X75" i="3"/>
  <c r="W75" i="3"/>
  <c r="V75" i="3"/>
  <c r="U75" i="3"/>
  <c r="T75" i="3"/>
  <c r="S75" i="3"/>
  <c r="R75" i="3"/>
  <c r="Q75" i="3"/>
  <c r="P75" i="3"/>
  <c r="O75" i="3"/>
  <c r="N75" i="3"/>
  <c r="L75" i="3"/>
  <c r="K75" i="3"/>
  <c r="J75" i="3"/>
  <c r="I75" i="3"/>
  <c r="H75" i="3"/>
  <c r="F75" i="3"/>
  <c r="AB74" i="3"/>
  <c r="AA74" i="3"/>
  <c r="Z74" i="3"/>
  <c r="Y74" i="3"/>
  <c r="X74" i="3"/>
  <c r="W74" i="3"/>
  <c r="V74" i="3"/>
  <c r="U74" i="3"/>
  <c r="T74" i="3"/>
  <c r="S74" i="3"/>
  <c r="R74" i="3"/>
  <c r="Q74" i="3"/>
  <c r="P74" i="3"/>
  <c r="O74" i="3"/>
  <c r="N74" i="3"/>
  <c r="L74" i="3"/>
  <c r="K74" i="3"/>
  <c r="J74" i="3"/>
  <c r="I74" i="3"/>
  <c r="H74" i="3"/>
  <c r="F74" i="3"/>
  <c r="AB73" i="3"/>
  <c r="AA73" i="3"/>
  <c r="Z73" i="3"/>
  <c r="Y73" i="3"/>
  <c r="X73" i="3"/>
  <c r="W73" i="3"/>
  <c r="V73" i="3"/>
  <c r="U73" i="3"/>
  <c r="T73" i="3"/>
  <c r="S73" i="3"/>
  <c r="R73" i="3"/>
  <c r="Q73" i="3"/>
  <c r="P73" i="3"/>
  <c r="O73" i="3"/>
  <c r="N73" i="3"/>
  <c r="L73" i="3"/>
  <c r="K73" i="3"/>
  <c r="J73" i="3"/>
  <c r="I73" i="3"/>
  <c r="H73" i="3"/>
  <c r="F73" i="3"/>
  <c r="AB72" i="3"/>
  <c r="AA72" i="3"/>
  <c r="Z72" i="3"/>
  <c r="Y72" i="3"/>
  <c r="X72" i="3"/>
  <c r="W72" i="3"/>
  <c r="V72" i="3"/>
  <c r="U72" i="3"/>
  <c r="T72" i="3"/>
  <c r="S72" i="3"/>
  <c r="R72" i="3"/>
  <c r="Q72" i="3"/>
  <c r="P72" i="3"/>
  <c r="O72" i="3"/>
  <c r="N72" i="3"/>
  <c r="L72" i="3"/>
  <c r="K72" i="3"/>
  <c r="J72" i="3"/>
  <c r="I72" i="3"/>
  <c r="H72" i="3"/>
  <c r="F72" i="3"/>
  <c r="AB71" i="3"/>
  <c r="AA71" i="3"/>
  <c r="Z71" i="3"/>
  <c r="Y71" i="3"/>
  <c r="X71" i="3"/>
  <c r="W71" i="3"/>
  <c r="V71" i="3"/>
  <c r="U71" i="3"/>
  <c r="T71" i="3"/>
  <c r="S71" i="3"/>
  <c r="R71" i="3"/>
  <c r="Q71" i="3"/>
  <c r="P71" i="3"/>
  <c r="O71" i="3"/>
  <c r="N71" i="3"/>
  <c r="L71" i="3"/>
  <c r="K71" i="3"/>
  <c r="J71" i="3"/>
  <c r="I71" i="3"/>
  <c r="H71" i="3"/>
  <c r="F71" i="3"/>
  <c r="AB70" i="3"/>
  <c r="AA70" i="3"/>
  <c r="Z70" i="3"/>
  <c r="Y70" i="3"/>
  <c r="X70" i="3"/>
  <c r="W70" i="3"/>
  <c r="V70" i="3"/>
  <c r="U70" i="3"/>
  <c r="T70" i="3"/>
  <c r="S70" i="3"/>
  <c r="R70" i="3"/>
  <c r="Q70" i="3"/>
  <c r="P70" i="3"/>
  <c r="O70" i="3"/>
  <c r="N70" i="3"/>
  <c r="L70" i="3"/>
  <c r="K70" i="3"/>
  <c r="J70" i="3"/>
  <c r="I70" i="3"/>
  <c r="H70" i="3"/>
  <c r="F70" i="3"/>
  <c r="AB69" i="3"/>
  <c r="AA69" i="3"/>
  <c r="Z69" i="3"/>
  <c r="Y69" i="3"/>
  <c r="X69" i="3"/>
  <c r="W69" i="3"/>
  <c r="V69" i="3"/>
  <c r="U69" i="3"/>
  <c r="T69" i="3"/>
  <c r="S69" i="3"/>
  <c r="R69" i="3"/>
  <c r="Q69" i="3"/>
  <c r="P69" i="3"/>
  <c r="O69" i="3"/>
  <c r="N69" i="3"/>
  <c r="L69" i="3"/>
  <c r="K69" i="3"/>
  <c r="J69" i="3"/>
  <c r="I69" i="3"/>
  <c r="H69" i="3"/>
  <c r="F69" i="3"/>
  <c r="AB68" i="3"/>
  <c r="AA68" i="3"/>
  <c r="Z68" i="3"/>
  <c r="Y68" i="3"/>
  <c r="X68" i="3"/>
  <c r="W68" i="3"/>
  <c r="V68" i="3"/>
  <c r="U68" i="3"/>
  <c r="T68" i="3"/>
  <c r="S68" i="3"/>
  <c r="R68" i="3"/>
  <c r="Q68" i="3"/>
  <c r="P68" i="3"/>
  <c r="O68" i="3"/>
  <c r="N68" i="3"/>
  <c r="L68" i="3"/>
  <c r="K68" i="3"/>
  <c r="J68" i="3"/>
  <c r="I68" i="3"/>
  <c r="H68" i="3"/>
  <c r="F68" i="3"/>
  <c r="AB67" i="3"/>
  <c r="AA67" i="3"/>
  <c r="Z67" i="3"/>
  <c r="Y67" i="3"/>
  <c r="X67" i="3"/>
  <c r="W67" i="3"/>
  <c r="V67" i="3"/>
  <c r="U67" i="3"/>
  <c r="T67" i="3"/>
  <c r="S67" i="3"/>
  <c r="R67" i="3"/>
  <c r="Q67" i="3"/>
  <c r="P67" i="3"/>
  <c r="O67" i="3"/>
  <c r="N67" i="3"/>
  <c r="L67" i="3"/>
  <c r="K67" i="3"/>
  <c r="J67" i="3"/>
  <c r="I67" i="3"/>
  <c r="H67" i="3"/>
  <c r="F67" i="3"/>
  <c r="AB66" i="3"/>
  <c r="AA66" i="3"/>
  <c r="Z66" i="3"/>
  <c r="Y66" i="3"/>
  <c r="X66" i="3"/>
  <c r="W66" i="3"/>
  <c r="V66" i="3"/>
  <c r="U66" i="3"/>
  <c r="T66" i="3"/>
  <c r="S66" i="3"/>
  <c r="R66" i="3"/>
  <c r="Q66" i="3"/>
  <c r="P66" i="3"/>
  <c r="O66" i="3"/>
  <c r="N66" i="3"/>
  <c r="L66" i="3"/>
  <c r="K66" i="3"/>
  <c r="J66" i="3"/>
  <c r="I66" i="3"/>
  <c r="H66" i="3"/>
  <c r="F66" i="3"/>
  <c r="AB65" i="3"/>
  <c r="AA65" i="3"/>
  <c r="Z65" i="3"/>
  <c r="Y65" i="3"/>
  <c r="X65" i="3"/>
  <c r="W65" i="3"/>
  <c r="V65" i="3"/>
  <c r="U65" i="3"/>
  <c r="T65" i="3"/>
  <c r="S65" i="3"/>
  <c r="R65" i="3"/>
  <c r="Q65" i="3"/>
  <c r="P65" i="3"/>
  <c r="O65" i="3"/>
  <c r="N65" i="3"/>
  <c r="L65" i="3"/>
  <c r="K65" i="3"/>
  <c r="J65" i="3"/>
  <c r="I65" i="3"/>
  <c r="H65" i="3"/>
  <c r="F65" i="3"/>
  <c r="AB64" i="3"/>
  <c r="AA64" i="3"/>
  <c r="Z64" i="3"/>
  <c r="Y64" i="3"/>
  <c r="X64" i="3"/>
  <c r="W64" i="3"/>
  <c r="V64" i="3"/>
  <c r="U64" i="3"/>
  <c r="T64" i="3"/>
  <c r="S64" i="3"/>
  <c r="R64" i="3"/>
  <c r="Q64" i="3"/>
  <c r="P64" i="3"/>
  <c r="O64" i="3"/>
  <c r="N64" i="3"/>
  <c r="L64" i="3"/>
  <c r="K64" i="3"/>
  <c r="J64" i="3"/>
  <c r="I64" i="3"/>
  <c r="H64" i="3"/>
  <c r="F64" i="3"/>
  <c r="AB63" i="3"/>
  <c r="AA63" i="3"/>
  <c r="Z63" i="3"/>
  <c r="Y63" i="3"/>
  <c r="X63" i="3"/>
  <c r="W63" i="3"/>
  <c r="V63" i="3"/>
  <c r="U63" i="3"/>
  <c r="T63" i="3"/>
  <c r="S63" i="3"/>
  <c r="R63" i="3"/>
  <c r="Q63" i="3"/>
  <c r="P63" i="3"/>
  <c r="O63" i="3"/>
  <c r="N63" i="3"/>
  <c r="L63" i="3"/>
  <c r="K63" i="3"/>
  <c r="J63" i="3"/>
  <c r="I63" i="3"/>
  <c r="H63" i="3"/>
  <c r="F63" i="3"/>
  <c r="AB62" i="3"/>
  <c r="AA62" i="3"/>
  <c r="Z62" i="3"/>
  <c r="Y62" i="3"/>
  <c r="X62" i="3"/>
  <c r="W62" i="3"/>
  <c r="V62" i="3"/>
  <c r="U62" i="3"/>
  <c r="T62" i="3"/>
  <c r="S62" i="3"/>
  <c r="R62" i="3"/>
  <c r="Q62" i="3"/>
  <c r="P62" i="3"/>
  <c r="O62" i="3"/>
  <c r="N62" i="3"/>
  <c r="L62" i="3"/>
  <c r="K62" i="3"/>
  <c r="J62" i="3"/>
  <c r="I62" i="3"/>
  <c r="H62" i="3"/>
  <c r="F62" i="3"/>
  <c r="AB61" i="3"/>
  <c r="AA61" i="3"/>
  <c r="Z61" i="3"/>
  <c r="Y61" i="3"/>
  <c r="X61" i="3"/>
  <c r="W61" i="3"/>
  <c r="V61" i="3"/>
  <c r="U61" i="3"/>
  <c r="T61" i="3"/>
  <c r="S61" i="3"/>
  <c r="R61" i="3"/>
  <c r="Q61" i="3"/>
  <c r="P61" i="3"/>
  <c r="O61" i="3"/>
  <c r="N61" i="3"/>
  <c r="L61" i="3"/>
  <c r="K61" i="3"/>
  <c r="J61" i="3"/>
  <c r="I61" i="3"/>
  <c r="H61" i="3"/>
  <c r="F61" i="3"/>
  <c r="AB60" i="3"/>
  <c r="AA60" i="3"/>
  <c r="Z60" i="3"/>
  <c r="Y60" i="3"/>
  <c r="X60" i="3"/>
  <c r="W60" i="3"/>
  <c r="V60" i="3"/>
  <c r="U60" i="3"/>
  <c r="T60" i="3"/>
  <c r="S60" i="3"/>
  <c r="R60" i="3"/>
  <c r="Q60" i="3"/>
  <c r="P60" i="3"/>
  <c r="O60" i="3"/>
  <c r="N60" i="3"/>
  <c r="L60" i="3"/>
  <c r="K60" i="3"/>
  <c r="J60" i="3"/>
  <c r="I60" i="3"/>
  <c r="H60" i="3"/>
  <c r="F60" i="3"/>
  <c r="AB59" i="3"/>
  <c r="AA59" i="3"/>
  <c r="Z59" i="3"/>
  <c r="Y59" i="3"/>
  <c r="X59" i="3"/>
  <c r="W59" i="3"/>
  <c r="V59" i="3"/>
  <c r="U59" i="3"/>
  <c r="T59" i="3"/>
  <c r="S59" i="3"/>
  <c r="R59" i="3"/>
  <c r="Q59" i="3"/>
  <c r="P59" i="3"/>
  <c r="O59" i="3"/>
  <c r="N59" i="3"/>
  <c r="L59" i="3"/>
  <c r="K59" i="3"/>
  <c r="J59" i="3"/>
  <c r="I59" i="3"/>
  <c r="H59" i="3"/>
  <c r="F59" i="3"/>
  <c r="AB58" i="3"/>
  <c r="AA58" i="3"/>
  <c r="Z58" i="3"/>
  <c r="Y58" i="3"/>
  <c r="X58" i="3"/>
  <c r="W58" i="3"/>
  <c r="V58" i="3"/>
  <c r="U58" i="3"/>
  <c r="T58" i="3"/>
  <c r="S58" i="3"/>
  <c r="R58" i="3"/>
  <c r="Q58" i="3"/>
  <c r="P58" i="3"/>
  <c r="O58" i="3"/>
  <c r="N58" i="3"/>
  <c r="L58" i="3"/>
  <c r="K58" i="3"/>
  <c r="J58" i="3"/>
  <c r="I58" i="3"/>
  <c r="H58" i="3"/>
  <c r="F58" i="3"/>
  <c r="AB57" i="3"/>
  <c r="AA57" i="3"/>
  <c r="Z57" i="3"/>
  <c r="Y57" i="3"/>
  <c r="X57" i="3"/>
  <c r="W57" i="3"/>
  <c r="V57" i="3"/>
  <c r="U57" i="3"/>
  <c r="T57" i="3"/>
  <c r="S57" i="3"/>
  <c r="R57" i="3"/>
  <c r="Q57" i="3"/>
  <c r="P57" i="3"/>
  <c r="O57" i="3"/>
  <c r="N57" i="3"/>
  <c r="L57" i="3"/>
  <c r="K57" i="3"/>
  <c r="J57" i="3"/>
  <c r="I57" i="3"/>
  <c r="H57" i="3"/>
  <c r="F57" i="3"/>
  <c r="AB56" i="3"/>
  <c r="AA56" i="3"/>
  <c r="Z56" i="3"/>
  <c r="Y56" i="3"/>
  <c r="X56" i="3"/>
  <c r="W56" i="3"/>
  <c r="V56" i="3"/>
  <c r="U56" i="3"/>
  <c r="T56" i="3"/>
  <c r="S56" i="3"/>
  <c r="R56" i="3"/>
  <c r="Q56" i="3"/>
  <c r="P56" i="3"/>
  <c r="O56" i="3"/>
  <c r="N56" i="3"/>
  <c r="L56" i="3"/>
  <c r="K56" i="3"/>
  <c r="J56" i="3"/>
  <c r="I56" i="3"/>
  <c r="H56" i="3"/>
  <c r="F56" i="3"/>
  <c r="AB55" i="3"/>
  <c r="AA55" i="3"/>
  <c r="Z55" i="3"/>
  <c r="Y55" i="3"/>
  <c r="X55" i="3"/>
  <c r="W55" i="3"/>
  <c r="V55" i="3"/>
  <c r="U55" i="3"/>
  <c r="T55" i="3"/>
  <c r="S55" i="3"/>
  <c r="R55" i="3"/>
  <c r="Q55" i="3"/>
  <c r="P55" i="3"/>
  <c r="O55" i="3"/>
  <c r="N55" i="3"/>
  <c r="L55" i="3"/>
  <c r="K55" i="3"/>
  <c r="J55" i="3"/>
  <c r="I55" i="3"/>
  <c r="H55" i="3"/>
  <c r="F55" i="3"/>
  <c r="AB54" i="3"/>
  <c r="AA54" i="3"/>
  <c r="Z54" i="3"/>
  <c r="Y54" i="3"/>
  <c r="X54" i="3"/>
  <c r="W54" i="3"/>
  <c r="V54" i="3"/>
  <c r="U54" i="3"/>
  <c r="T54" i="3"/>
  <c r="S54" i="3"/>
  <c r="R54" i="3"/>
  <c r="Q54" i="3"/>
  <c r="P54" i="3"/>
  <c r="O54" i="3"/>
  <c r="N54" i="3"/>
  <c r="L54" i="3"/>
  <c r="K54" i="3"/>
  <c r="J54" i="3"/>
  <c r="I54" i="3"/>
  <c r="H54" i="3"/>
  <c r="F54" i="3"/>
  <c r="AB53" i="3"/>
  <c r="AA53" i="3"/>
  <c r="Z53" i="3"/>
  <c r="Y53" i="3"/>
  <c r="X53" i="3"/>
  <c r="W53" i="3"/>
  <c r="V53" i="3"/>
  <c r="U53" i="3"/>
  <c r="T53" i="3"/>
  <c r="S53" i="3"/>
  <c r="R53" i="3"/>
  <c r="Q53" i="3"/>
  <c r="P53" i="3"/>
  <c r="O53" i="3"/>
  <c r="N53" i="3"/>
  <c r="L53" i="3"/>
  <c r="K53" i="3"/>
  <c r="J53" i="3"/>
  <c r="I53" i="3"/>
  <c r="H53" i="3"/>
  <c r="F53" i="3"/>
  <c r="AB52" i="3"/>
  <c r="AA52" i="3"/>
  <c r="Z52" i="3"/>
  <c r="Y52" i="3"/>
  <c r="X52" i="3"/>
  <c r="W52" i="3"/>
  <c r="V52" i="3"/>
  <c r="U52" i="3"/>
  <c r="T52" i="3"/>
  <c r="S52" i="3"/>
  <c r="R52" i="3"/>
  <c r="Q52" i="3"/>
  <c r="P52" i="3"/>
  <c r="O52" i="3"/>
  <c r="N52" i="3"/>
  <c r="L52" i="3"/>
  <c r="K52" i="3"/>
  <c r="J52" i="3"/>
  <c r="I52" i="3"/>
  <c r="H52" i="3"/>
  <c r="F52" i="3"/>
  <c r="AB51" i="3"/>
  <c r="AA51" i="3"/>
  <c r="Z51" i="3"/>
  <c r="Y51" i="3"/>
  <c r="X51" i="3"/>
  <c r="W51" i="3"/>
  <c r="V51" i="3"/>
  <c r="U51" i="3"/>
  <c r="T51" i="3"/>
  <c r="S51" i="3"/>
  <c r="R51" i="3"/>
  <c r="Q51" i="3"/>
  <c r="P51" i="3"/>
  <c r="O51" i="3"/>
  <c r="N51" i="3"/>
  <c r="L51" i="3"/>
  <c r="K51" i="3"/>
  <c r="J51" i="3"/>
  <c r="I51" i="3"/>
  <c r="H51" i="3"/>
  <c r="F51" i="3"/>
  <c r="AB50" i="3"/>
  <c r="AA50" i="3"/>
  <c r="Z50" i="3"/>
  <c r="Y50" i="3"/>
  <c r="X50" i="3"/>
  <c r="W50" i="3"/>
  <c r="V50" i="3"/>
  <c r="U50" i="3"/>
  <c r="T50" i="3"/>
  <c r="S50" i="3"/>
  <c r="R50" i="3"/>
  <c r="Q50" i="3"/>
  <c r="P50" i="3"/>
  <c r="O50" i="3"/>
  <c r="N50" i="3"/>
  <c r="L50" i="3"/>
  <c r="K50" i="3"/>
  <c r="J50" i="3"/>
  <c r="I50" i="3"/>
  <c r="H50" i="3"/>
  <c r="F50" i="3"/>
  <c r="AB49" i="3"/>
  <c r="AA49" i="3"/>
  <c r="Z49" i="3"/>
  <c r="Y49" i="3"/>
  <c r="X49" i="3"/>
  <c r="W49" i="3"/>
  <c r="V49" i="3"/>
  <c r="U49" i="3"/>
  <c r="T49" i="3"/>
  <c r="S49" i="3"/>
  <c r="R49" i="3"/>
  <c r="Q49" i="3"/>
  <c r="P49" i="3"/>
  <c r="O49" i="3"/>
  <c r="N49" i="3"/>
  <c r="L49" i="3"/>
  <c r="K49" i="3"/>
  <c r="J49" i="3"/>
  <c r="I49" i="3"/>
  <c r="H49" i="3"/>
  <c r="F49" i="3"/>
  <c r="AB48" i="3"/>
  <c r="AA48" i="3"/>
  <c r="Z48" i="3"/>
  <c r="Y48" i="3"/>
  <c r="X48" i="3"/>
  <c r="W48" i="3"/>
  <c r="V48" i="3"/>
  <c r="U48" i="3"/>
  <c r="T48" i="3"/>
  <c r="S48" i="3"/>
  <c r="R48" i="3"/>
  <c r="Q48" i="3"/>
  <c r="P48" i="3"/>
  <c r="O48" i="3"/>
  <c r="N48" i="3"/>
  <c r="L48" i="3"/>
  <c r="K48" i="3"/>
  <c r="J48" i="3"/>
  <c r="I48" i="3"/>
  <c r="H48" i="3"/>
  <c r="F48" i="3"/>
  <c r="AB47" i="3"/>
  <c r="AA47" i="3"/>
  <c r="Z47" i="3"/>
  <c r="Y47" i="3"/>
  <c r="X47" i="3"/>
  <c r="W47" i="3"/>
  <c r="V47" i="3"/>
  <c r="U47" i="3"/>
  <c r="T47" i="3"/>
  <c r="S47" i="3"/>
  <c r="R47" i="3"/>
  <c r="Q47" i="3"/>
  <c r="P47" i="3"/>
  <c r="O47" i="3"/>
  <c r="N47" i="3"/>
  <c r="L47" i="3"/>
  <c r="K47" i="3"/>
  <c r="J47" i="3"/>
  <c r="I47" i="3"/>
  <c r="H47" i="3"/>
  <c r="F47" i="3"/>
  <c r="AB46" i="3"/>
  <c r="AA46" i="3"/>
  <c r="Z46" i="3"/>
  <c r="Y46" i="3"/>
  <c r="X46" i="3"/>
  <c r="W46" i="3"/>
  <c r="V46" i="3"/>
  <c r="U46" i="3"/>
  <c r="T46" i="3"/>
  <c r="S46" i="3"/>
  <c r="R46" i="3"/>
  <c r="Q46" i="3"/>
  <c r="P46" i="3"/>
  <c r="O46" i="3"/>
  <c r="N46" i="3"/>
  <c r="L46" i="3"/>
  <c r="K46" i="3"/>
  <c r="J46" i="3"/>
  <c r="I46" i="3"/>
  <c r="H46" i="3"/>
  <c r="F46" i="3"/>
  <c r="AB45" i="3"/>
  <c r="AA45" i="3"/>
  <c r="Z45" i="3"/>
  <c r="Y45" i="3"/>
  <c r="X45" i="3"/>
  <c r="W45" i="3"/>
  <c r="V45" i="3"/>
  <c r="U45" i="3"/>
  <c r="T45" i="3"/>
  <c r="S45" i="3"/>
  <c r="R45" i="3"/>
  <c r="Q45" i="3"/>
  <c r="P45" i="3"/>
  <c r="O45" i="3"/>
  <c r="N45" i="3"/>
  <c r="L45" i="3"/>
  <c r="K45" i="3"/>
  <c r="J45" i="3"/>
  <c r="I45" i="3"/>
  <c r="H45" i="3"/>
  <c r="F45" i="3"/>
  <c r="AB44" i="3"/>
  <c r="AA44" i="3"/>
  <c r="Z44" i="3"/>
  <c r="Y44" i="3"/>
  <c r="X44" i="3"/>
  <c r="W44" i="3"/>
  <c r="V44" i="3"/>
  <c r="U44" i="3"/>
  <c r="T44" i="3"/>
  <c r="S44" i="3"/>
  <c r="R44" i="3"/>
  <c r="Q44" i="3"/>
  <c r="P44" i="3"/>
  <c r="O44" i="3"/>
  <c r="N44" i="3"/>
  <c r="L44" i="3"/>
  <c r="K44" i="3"/>
  <c r="J44" i="3"/>
  <c r="I44" i="3"/>
  <c r="H44" i="3"/>
  <c r="F44" i="3"/>
  <c r="AB43" i="3"/>
  <c r="AA43" i="3"/>
  <c r="Z43" i="3"/>
  <c r="Y43" i="3"/>
  <c r="X43" i="3"/>
  <c r="W43" i="3"/>
  <c r="V43" i="3"/>
  <c r="U43" i="3"/>
  <c r="T43" i="3"/>
  <c r="S43" i="3"/>
  <c r="R43" i="3"/>
  <c r="Q43" i="3"/>
  <c r="P43" i="3"/>
  <c r="O43" i="3"/>
  <c r="N43" i="3"/>
  <c r="L43" i="3"/>
  <c r="K43" i="3"/>
  <c r="J43" i="3"/>
  <c r="I43" i="3"/>
  <c r="H43" i="3"/>
  <c r="F43" i="3"/>
  <c r="AB42" i="3"/>
  <c r="AA42" i="3"/>
  <c r="Z42" i="3"/>
  <c r="Y42" i="3"/>
  <c r="X42" i="3"/>
  <c r="W42" i="3"/>
  <c r="V42" i="3"/>
  <c r="U42" i="3"/>
  <c r="T42" i="3"/>
  <c r="S42" i="3"/>
  <c r="R42" i="3"/>
  <c r="Q42" i="3"/>
  <c r="P42" i="3"/>
  <c r="O42" i="3"/>
  <c r="N42" i="3"/>
  <c r="L42" i="3"/>
  <c r="K42" i="3"/>
  <c r="J42" i="3"/>
  <c r="I42" i="3"/>
  <c r="H42" i="3"/>
  <c r="F42" i="3"/>
  <c r="AB41" i="3"/>
  <c r="AA41" i="3"/>
  <c r="Z41" i="3"/>
  <c r="Y41" i="3"/>
  <c r="X41" i="3"/>
  <c r="W41" i="3"/>
  <c r="V41" i="3"/>
  <c r="U41" i="3"/>
  <c r="T41" i="3"/>
  <c r="S41" i="3"/>
  <c r="R41" i="3"/>
  <c r="Q41" i="3"/>
  <c r="P41" i="3"/>
  <c r="O41" i="3"/>
  <c r="N41" i="3"/>
  <c r="L41" i="3"/>
  <c r="K41" i="3"/>
  <c r="J41" i="3"/>
  <c r="I41" i="3"/>
  <c r="H41" i="3"/>
  <c r="F41" i="3"/>
  <c r="AB40" i="3"/>
  <c r="AA40" i="3"/>
  <c r="Z40" i="3"/>
  <c r="Y40" i="3"/>
  <c r="X40" i="3"/>
  <c r="W40" i="3"/>
  <c r="V40" i="3"/>
  <c r="U40" i="3"/>
  <c r="T40" i="3"/>
  <c r="S40" i="3"/>
  <c r="R40" i="3"/>
  <c r="Q40" i="3"/>
  <c r="P40" i="3"/>
  <c r="O40" i="3"/>
  <c r="N40" i="3"/>
  <c r="L40" i="3"/>
  <c r="K40" i="3"/>
  <c r="J40" i="3"/>
  <c r="I40" i="3"/>
  <c r="H40" i="3"/>
  <c r="F40" i="3"/>
  <c r="AB39" i="3"/>
  <c r="AA39" i="3"/>
  <c r="Z39" i="3"/>
  <c r="Y39" i="3"/>
  <c r="X39" i="3"/>
  <c r="W39" i="3"/>
  <c r="V39" i="3"/>
  <c r="U39" i="3"/>
  <c r="T39" i="3"/>
  <c r="S39" i="3"/>
  <c r="R39" i="3"/>
  <c r="Q39" i="3"/>
  <c r="P39" i="3"/>
  <c r="O39" i="3"/>
  <c r="N39" i="3"/>
  <c r="L39" i="3"/>
  <c r="K39" i="3"/>
  <c r="J39" i="3"/>
  <c r="I39" i="3"/>
  <c r="H39" i="3"/>
  <c r="F39" i="3"/>
  <c r="AB38" i="3"/>
  <c r="AA38" i="3"/>
  <c r="Z38" i="3"/>
  <c r="Y38" i="3"/>
  <c r="X38" i="3"/>
  <c r="W38" i="3"/>
  <c r="V38" i="3"/>
  <c r="U38" i="3"/>
  <c r="T38" i="3"/>
  <c r="S38" i="3"/>
  <c r="R38" i="3"/>
  <c r="Q38" i="3"/>
  <c r="P38" i="3"/>
  <c r="O38" i="3"/>
  <c r="N38" i="3"/>
  <c r="L38" i="3"/>
  <c r="K38" i="3"/>
  <c r="J38" i="3"/>
  <c r="I38" i="3"/>
  <c r="H38" i="3"/>
  <c r="F38" i="3"/>
  <c r="AB37" i="3"/>
  <c r="AA37" i="3"/>
  <c r="Z37" i="3"/>
  <c r="Y37" i="3"/>
  <c r="X37" i="3"/>
  <c r="W37" i="3"/>
  <c r="V37" i="3"/>
  <c r="U37" i="3"/>
  <c r="T37" i="3"/>
  <c r="S37" i="3"/>
  <c r="R37" i="3"/>
  <c r="Q37" i="3"/>
  <c r="P37" i="3"/>
  <c r="O37" i="3"/>
  <c r="N37" i="3"/>
  <c r="L37" i="3"/>
  <c r="K37" i="3"/>
  <c r="J37" i="3"/>
  <c r="I37" i="3"/>
  <c r="H37" i="3"/>
  <c r="F37" i="3"/>
  <c r="AB36" i="3"/>
  <c r="AA36" i="3"/>
  <c r="Z36" i="3"/>
  <c r="Y36" i="3"/>
  <c r="X36" i="3"/>
  <c r="W36" i="3"/>
  <c r="V36" i="3"/>
  <c r="U36" i="3"/>
  <c r="T36" i="3"/>
  <c r="S36" i="3"/>
  <c r="R36" i="3"/>
  <c r="Q36" i="3"/>
  <c r="P36" i="3"/>
  <c r="O36" i="3"/>
  <c r="N36" i="3"/>
  <c r="L36" i="3"/>
  <c r="K36" i="3"/>
  <c r="J36" i="3"/>
  <c r="I36" i="3"/>
  <c r="H36" i="3"/>
  <c r="F36" i="3"/>
  <c r="AB35" i="3"/>
  <c r="AA35" i="3"/>
  <c r="Z35" i="3"/>
  <c r="Y35" i="3"/>
  <c r="X35" i="3"/>
  <c r="W35" i="3"/>
  <c r="V35" i="3"/>
  <c r="U35" i="3"/>
  <c r="T35" i="3"/>
  <c r="S35" i="3"/>
  <c r="R35" i="3"/>
  <c r="Q35" i="3"/>
  <c r="P35" i="3"/>
  <c r="O35" i="3"/>
  <c r="N35" i="3"/>
  <c r="L35" i="3"/>
  <c r="K35" i="3"/>
  <c r="J35" i="3"/>
  <c r="I35" i="3"/>
  <c r="H35" i="3"/>
  <c r="F35" i="3"/>
  <c r="AB34" i="3"/>
  <c r="AA34" i="3"/>
  <c r="Z34" i="3"/>
  <c r="Y34" i="3"/>
  <c r="X34" i="3"/>
  <c r="W34" i="3"/>
  <c r="V34" i="3"/>
  <c r="U34" i="3"/>
  <c r="T34" i="3"/>
  <c r="S34" i="3"/>
  <c r="R34" i="3"/>
  <c r="Q34" i="3"/>
  <c r="P34" i="3"/>
  <c r="O34" i="3"/>
  <c r="N34" i="3"/>
  <c r="L34" i="3"/>
  <c r="K34" i="3"/>
  <c r="J34" i="3"/>
  <c r="I34" i="3"/>
  <c r="H34" i="3"/>
  <c r="F34" i="3"/>
  <c r="AB33" i="3"/>
  <c r="AA33" i="3"/>
  <c r="Z33" i="3"/>
  <c r="Y33" i="3"/>
  <c r="X33" i="3"/>
  <c r="W33" i="3"/>
  <c r="V33" i="3"/>
  <c r="U33" i="3"/>
  <c r="T33" i="3"/>
  <c r="S33" i="3"/>
  <c r="R33" i="3"/>
  <c r="Q33" i="3"/>
  <c r="P33" i="3"/>
  <c r="O33" i="3"/>
  <c r="N33" i="3"/>
  <c r="L33" i="3"/>
  <c r="K33" i="3"/>
  <c r="J33" i="3"/>
  <c r="I33" i="3"/>
  <c r="H33" i="3"/>
  <c r="F33" i="3"/>
  <c r="AB32" i="3"/>
  <c r="AA32" i="3"/>
  <c r="Z32" i="3"/>
  <c r="Y32" i="3"/>
  <c r="X32" i="3"/>
  <c r="W32" i="3"/>
  <c r="V32" i="3"/>
  <c r="U32" i="3"/>
  <c r="T32" i="3"/>
  <c r="S32" i="3"/>
  <c r="R32" i="3"/>
  <c r="Q32" i="3"/>
  <c r="P32" i="3"/>
  <c r="O32" i="3"/>
  <c r="N32" i="3"/>
  <c r="L32" i="3"/>
  <c r="K32" i="3"/>
  <c r="J32" i="3"/>
  <c r="I32" i="3"/>
  <c r="H32" i="3"/>
  <c r="F32" i="3"/>
  <c r="AB31" i="3"/>
  <c r="AA31" i="3"/>
  <c r="Z31" i="3"/>
  <c r="Y31" i="3"/>
  <c r="X31" i="3"/>
  <c r="W31" i="3"/>
  <c r="V31" i="3"/>
  <c r="U31" i="3"/>
  <c r="T31" i="3"/>
  <c r="S31" i="3"/>
  <c r="R31" i="3"/>
  <c r="Q31" i="3"/>
  <c r="P31" i="3"/>
  <c r="O31" i="3"/>
  <c r="N31" i="3"/>
  <c r="L31" i="3"/>
  <c r="K31" i="3"/>
  <c r="J31" i="3"/>
  <c r="I31" i="3"/>
  <c r="H31" i="3"/>
  <c r="F31" i="3"/>
  <c r="AB30" i="3"/>
  <c r="AA30" i="3"/>
  <c r="Z30" i="3"/>
  <c r="Y30" i="3"/>
  <c r="X30" i="3"/>
  <c r="W30" i="3"/>
  <c r="V30" i="3"/>
  <c r="U30" i="3"/>
  <c r="T30" i="3"/>
  <c r="S30" i="3"/>
  <c r="R30" i="3"/>
  <c r="Q30" i="3"/>
  <c r="P30" i="3"/>
  <c r="O30" i="3"/>
  <c r="N30" i="3"/>
  <c r="L30" i="3"/>
  <c r="K30" i="3"/>
  <c r="J30" i="3"/>
  <c r="I30" i="3"/>
  <c r="H30" i="3"/>
  <c r="F30" i="3"/>
  <c r="AB29" i="3"/>
  <c r="AA29" i="3"/>
  <c r="Z29" i="3"/>
  <c r="Y29" i="3"/>
  <c r="X29" i="3"/>
  <c r="W29" i="3"/>
  <c r="V29" i="3"/>
  <c r="U29" i="3"/>
  <c r="T29" i="3"/>
  <c r="S29" i="3"/>
  <c r="R29" i="3"/>
  <c r="Q29" i="3"/>
  <c r="P29" i="3"/>
  <c r="O29" i="3"/>
  <c r="N29" i="3"/>
  <c r="L29" i="3"/>
  <c r="K29" i="3"/>
  <c r="J29" i="3"/>
  <c r="I29" i="3"/>
  <c r="H29" i="3"/>
  <c r="F29" i="3"/>
  <c r="AB28" i="3"/>
  <c r="AA28" i="3"/>
  <c r="Z28" i="3"/>
  <c r="Y28" i="3"/>
  <c r="X28" i="3"/>
  <c r="W28" i="3"/>
  <c r="V28" i="3"/>
  <c r="U28" i="3"/>
  <c r="T28" i="3"/>
  <c r="S28" i="3"/>
  <c r="R28" i="3"/>
  <c r="Q28" i="3"/>
  <c r="P28" i="3"/>
  <c r="O28" i="3"/>
  <c r="N28" i="3"/>
  <c r="L28" i="3"/>
  <c r="K28" i="3"/>
  <c r="J28" i="3"/>
  <c r="I28" i="3"/>
  <c r="H28" i="3"/>
  <c r="F28" i="3"/>
  <c r="AB27" i="3"/>
  <c r="AA27" i="3"/>
  <c r="Z27" i="3"/>
  <c r="Y27" i="3"/>
  <c r="X27" i="3"/>
  <c r="W27" i="3"/>
  <c r="V27" i="3"/>
  <c r="U27" i="3"/>
  <c r="T27" i="3"/>
  <c r="S27" i="3"/>
  <c r="R27" i="3"/>
  <c r="Q27" i="3"/>
  <c r="P27" i="3"/>
  <c r="O27" i="3"/>
  <c r="N27" i="3"/>
  <c r="L27" i="3"/>
  <c r="K27" i="3"/>
  <c r="J27" i="3"/>
  <c r="I27" i="3"/>
  <c r="H27" i="3"/>
  <c r="F27" i="3"/>
  <c r="AB26" i="3"/>
  <c r="AA26" i="3"/>
  <c r="Z26" i="3"/>
  <c r="Y26" i="3"/>
  <c r="X26" i="3"/>
  <c r="W26" i="3"/>
  <c r="V26" i="3"/>
  <c r="U26" i="3"/>
  <c r="T26" i="3"/>
  <c r="S26" i="3"/>
  <c r="R26" i="3"/>
  <c r="Q26" i="3"/>
  <c r="P26" i="3"/>
  <c r="O26" i="3"/>
  <c r="N26" i="3"/>
  <c r="L26" i="3"/>
  <c r="K26" i="3"/>
  <c r="J26" i="3"/>
  <c r="I26" i="3"/>
  <c r="H26" i="3"/>
  <c r="F26" i="3"/>
  <c r="AB25" i="3"/>
  <c r="AA25" i="3"/>
  <c r="Z25" i="3"/>
  <c r="Y25" i="3"/>
  <c r="X25" i="3"/>
  <c r="W25" i="3"/>
  <c r="V25" i="3"/>
  <c r="U25" i="3"/>
  <c r="T25" i="3"/>
  <c r="S25" i="3"/>
  <c r="R25" i="3"/>
  <c r="Q25" i="3"/>
  <c r="P25" i="3"/>
  <c r="O25" i="3"/>
  <c r="N25" i="3"/>
  <c r="L25" i="3"/>
  <c r="K25" i="3"/>
  <c r="J25" i="3"/>
  <c r="I25" i="3"/>
  <c r="H25" i="3"/>
  <c r="F25" i="3"/>
  <c r="AB24" i="3"/>
  <c r="AA24" i="3"/>
  <c r="Z24" i="3"/>
  <c r="Y24" i="3"/>
  <c r="X24" i="3"/>
  <c r="W24" i="3"/>
  <c r="V24" i="3"/>
  <c r="U24" i="3"/>
  <c r="T24" i="3"/>
  <c r="S24" i="3"/>
  <c r="R24" i="3"/>
  <c r="Q24" i="3"/>
  <c r="P24" i="3"/>
  <c r="O24" i="3"/>
  <c r="N24" i="3"/>
  <c r="L24" i="3"/>
  <c r="K24" i="3"/>
  <c r="J24" i="3"/>
  <c r="I24" i="3"/>
  <c r="H24" i="3"/>
  <c r="F24" i="3"/>
  <c r="AB23" i="3"/>
  <c r="AA23" i="3"/>
  <c r="Z23" i="3"/>
  <c r="Y23" i="3"/>
  <c r="X23" i="3"/>
  <c r="W23" i="3"/>
  <c r="V23" i="3"/>
  <c r="U23" i="3"/>
  <c r="T23" i="3"/>
  <c r="S23" i="3"/>
  <c r="R23" i="3"/>
  <c r="Q23" i="3"/>
  <c r="P23" i="3"/>
  <c r="O23" i="3"/>
  <c r="N23" i="3"/>
  <c r="L23" i="3"/>
  <c r="K23" i="3"/>
  <c r="J23" i="3"/>
  <c r="I23" i="3"/>
  <c r="H23" i="3"/>
  <c r="F23" i="3"/>
  <c r="AB22" i="3"/>
  <c r="AA22" i="3"/>
  <c r="Z22" i="3"/>
  <c r="Y22" i="3"/>
  <c r="X22" i="3"/>
  <c r="W22" i="3"/>
  <c r="V22" i="3"/>
  <c r="U22" i="3"/>
  <c r="T22" i="3"/>
  <c r="S22" i="3"/>
  <c r="R22" i="3"/>
  <c r="Q22" i="3"/>
  <c r="P22" i="3"/>
  <c r="O22" i="3"/>
  <c r="N22" i="3"/>
  <c r="L22" i="3"/>
  <c r="K22" i="3"/>
  <c r="J22" i="3"/>
  <c r="I22" i="3"/>
  <c r="H22" i="3"/>
  <c r="F22" i="3"/>
  <c r="AB21" i="3"/>
  <c r="AA21" i="3"/>
  <c r="Z21" i="3"/>
  <c r="Y21" i="3"/>
  <c r="X21" i="3"/>
  <c r="W21" i="3"/>
  <c r="V21" i="3"/>
  <c r="U21" i="3"/>
  <c r="T21" i="3"/>
  <c r="S21" i="3"/>
  <c r="R21" i="3"/>
  <c r="Q21" i="3"/>
  <c r="P21" i="3"/>
  <c r="O21" i="3"/>
  <c r="N21" i="3"/>
  <c r="L21" i="3"/>
  <c r="K21" i="3"/>
  <c r="J21" i="3"/>
  <c r="I21" i="3"/>
  <c r="H21" i="3"/>
  <c r="F21" i="3"/>
  <c r="AB20" i="3"/>
  <c r="AA20" i="3"/>
  <c r="Z20" i="3"/>
  <c r="Y20" i="3"/>
  <c r="X20" i="3"/>
  <c r="W20" i="3"/>
  <c r="V20" i="3"/>
  <c r="U20" i="3"/>
  <c r="T20" i="3"/>
  <c r="S20" i="3"/>
  <c r="R20" i="3"/>
  <c r="Q20" i="3"/>
  <c r="P20" i="3"/>
  <c r="O20" i="3"/>
  <c r="N20" i="3"/>
  <c r="L20" i="3"/>
  <c r="K20" i="3"/>
  <c r="J20" i="3"/>
  <c r="I20" i="3"/>
  <c r="H20" i="3"/>
  <c r="F20" i="3"/>
  <c r="AB19" i="3"/>
  <c r="AA19" i="3"/>
  <c r="Z19" i="3"/>
  <c r="Y19" i="3"/>
  <c r="X19" i="3"/>
  <c r="W19" i="3"/>
  <c r="V19" i="3"/>
  <c r="U19" i="3"/>
  <c r="T19" i="3"/>
  <c r="S19" i="3"/>
  <c r="R19" i="3"/>
  <c r="Q19" i="3"/>
  <c r="P19" i="3"/>
  <c r="O19" i="3"/>
  <c r="N19" i="3"/>
  <c r="L19" i="3"/>
  <c r="K19" i="3"/>
  <c r="J19" i="3"/>
  <c r="I19" i="3"/>
  <c r="H19" i="3"/>
  <c r="F19" i="3"/>
  <c r="AB18" i="3"/>
  <c r="AA18" i="3"/>
  <c r="Z18" i="3"/>
  <c r="Y18" i="3"/>
  <c r="X18" i="3"/>
  <c r="W18" i="3"/>
  <c r="V18" i="3"/>
  <c r="U18" i="3"/>
  <c r="T18" i="3"/>
  <c r="S18" i="3"/>
  <c r="R18" i="3"/>
  <c r="Q18" i="3"/>
  <c r="P18" i="3"/>
  <c r="O18" i="3"/>
  <c r="N18" i="3"/>
  <c r="L18" i="3"/>
  <c r="K18" i="3"/>
  <c r="J18" i="3"/>
  <c r="I18" i="3"/>
  <c r="H18" i="3"/>
  <c r="F18" i="3"/>
  <c r="AB17" i="3"/>
  <c r="AA17" i="3"/>
  <c r="Z17" i="3"/>
  <c r="Y17" i="3"/>
  <c r="X17" i="3"/>
  <c r="W17" i="3"/>
  <c r="V17" i="3"/>
  <c r="U17" i="3"/>
  <c r="T17" i="3"/>
  <c r="S17" i="3"/>
  <c r="R17" i="3"/>
  <c r="Q17" i="3"/>
  <c r="P17" i="3"/>
  <c r="O17" i="3"/>
  <c r="N17" i="3"/>
  <c r="L17" i="3"/>
  <c r="K17" i="3"/>
  <c r="J17" i="3"/>
  <c r="I17" i="3"/>
  <c r="H17" i="3"/>
  <c r="F17" i="3"/>
  <c r="AB16" i="3"/>
  <c r="AA16" i="3"/>
  <c r="Z16" i="3"/>
  <c r="Y16" i="3"/>
  <c r="X16" i="3"/>
  <c r="W16" i="3"/>
  <c r="V16" i="3"/>
  <c r="U16" i="3"/>
  <c r="T16" i="3"/>
  <c r="S16" i="3"/>
  <c r="R16" i="3"/>
  <c r="Q16" i="3"/>
  <c r="P16" i="3"/>
  <c r="O16" i="3"/>
  <c r="N16" i="3"/>
  <c r="L16" i="3"/>
  <c r="K16" i="3"/>
  <c r="J16" i="3"/>
  <c r="I16" i="3"/>
  <c r="H16" i="3"/>
  <c r="F16" i="3"/>
  <c r="AB15" i="3"/>
  <c r="AA15" i="3"/>
  <c r="Z15" i="3"/>
  <c r="Y15" i="3"/>
  <c r="X15" i="3"/>
  <c r="W15" i="3"/>
  <c r="V15" i="3"/>
  <c r="U15" i="3"/>
  <c r="T15" i="3"/>
  <c r="S15" i="3"/>
  <c r="R15" i="3"/>
  <c r="Q15" i="3"/>
  <c r="P15" i="3"/>
  <c r="O15" i="3"/>
  <c r="N15" i="3"/>
  <c r="L15" i="3"/>
  <c r="K15" i="3"/>
  <c r="J15" i="3"/>
  <c r="I15" i="3"/>
  <c r="H15" i="3"/>
  <c r="F15" i="3"/>
  <c r="AB14" i="3"/>
  <c r="AA14" i="3"/>
  <c r="Z14" i="3"/>
  <c r="Y14" i="3"/>
  <c r="X14" i="3"/>
  <c r="W14" i="3"/>
  <c r="V14" i="3"/>
  <c r="U14" i="3"/>
  <c r="T14" i="3"/>
  <c r="S14" i="3"/>
  <c r="R14" i="3"/>
  <c r="Q14" i="3"/>
  <c r="P14" i="3"/>
  <c r="O14" i="3"/>
  <c r="N14" i="3"/>
  <c r="L14" i="3"/>
  <c r="K14" i="3"/>
  <c r="J14" i="3"/>
  <c r="I14" i="3"/>
  <c r="H14" i="3"/>
  <c r="F14" i="3"/>
  <c r="AB13" i="3"/>
  <c r="AA13" i="3"/>
  <c r="Z13" i="3"/>
  <c r="Y13" i="3"/>
  <c r="X13" i="3"/>
  <c r="W13" i="3"/>
  <c r="V13" i="3"/>
  <c r="U13" i="3"/>
  <c r="T13" i="3"/>
  <c r="S13" i="3"/>
  <c r="R13" i="3"/>
  <c r="Q13" i="3"/>
  <c r="P13" i="3"/>
  <c r="O13" i="3"/>
  <c r="N13" i="3"/>
  <c r="L13" i="3"/>
  <c r="K13" i="3"/>
  <c r="J13" i="3"/>
  <c r="I13" i="3"/>
  <c r="H13" i="3"/>
  <c r="F13" i="3"/>
  <c r="AB12" i="3"/>
  <c r="AA12" i="3"/>
  <c r="Z12" i="3"/>
  <c r="Y12" i="3"/>
  <c r="X12" i="3"/>
  <c r="W12" i="3"/>
  <c r="V12" i="3"/>
  <c r="U12" i="3"/>
  <c r="T12" i="3"/>
  <c r="S12" i="3"/>
  <c r="R12" i="3"/>
  <c r="Q12" i="3"/>
  <c r="P12" i="3"/>
  <c r="O12" i="3"/>
  <c r="N12" i="3"/>
  <c r="L12" i="3"/>
  <c r="K12" i="3"/>
  <c r="J12" i="3"/>
  <c r="I12" i="3"/>
  <c r="H12" i="3"/>
  <c r="F12" i="3"/>
  <c r="AB11" i="3"/>
  <c r="AA11" i="3"/>
  <c r="Z11" i="3"/>
  <c r="Y11" i="3"/>
  <c r="X11" i="3"/>
  <c r="W11" i="3"/>
  <c r="V11" i="3"/>
  <c r="U11" i="3"/>
  <c r="T11" i="3"/>
  <c r="S11" i="3"/>
  <c r="R11" i="3"/>
  <c r="Q11" i="3"/>
  <c r="P11" i="3"/>
  <c r="O11" i="3"/>
  <c r="N11" i="3"/>
  <c r="L11" i="3"/>
  <c r="K11" i="3"/>
  <c r="J11" i="3"/>
  <c r="I11" i="3"/>
  <c r="H11" i="3"/>
  <c r="F11" i="3"/>
  <c r="AB10" i="3"/>
  <c r="AA10" i="3"/>
  <c r="Z10" i="3"/>
  <c r="Y10" i="3"/>
  <c r="X10" i="3"/>
  <c r="W10" i="3"/>
  <c r="V10" i="3"/>
  <c r="U10" i="3"/>
  <c r="T10" i="3"/>
  <c r="S10" i="3"/>
  <c r="R10" i="3"/>
  <c r="Q10" i="3"/>
  <c r="P10" i="3"/>
  <c r="O10" i="3"/>
  <c r="N10" i="3"/>
  <c r="L10" i="3"/>
  <c r="K10" i="3"/>
  <c r="J10" i="3"/>
  <c r="I10" i="3"/>
  <c r="H10" i="3"/>
  <c r="F10" i="3"/>
  <c r="AB9" i="3"/>
  <c r="AA9" i="3"/>
  <c r="Z9" i="3"/>
  <c r="Y9" i="3"/>
  <c r="X9" i="3"/>
  <c r="W9" i="3"/>
  <c r="V9" i="3"/>
  <c r="U9" i="3"/>
  <c r="T9" i="3"/>
  <c r="S9" i="3"/>
  <c r="R9" i="3"/>
  <c r="Q9" i="3"/>
  <c r="P9" i="3"/>
  <c r="O9" i="3"/>
  <c r="N9" i="3"/>
  <c r="L9" i="3"/>
  <c r="K9" i="3"/>
  <c r="J9" i="3"/>
  <c r="I9" i="3"/>
  <c r="H9" i="3"/>
  <c r="F9" i="3"/>
  <c r="AB8" i="3"/>
  <c r="AA8" i="3"/>
  <c r="Z8" i="3"/>
  <c r="Y8" i="3"/>
  <c r="X8" i="3"/>
  <c r="W8" i="3"/>
  <c r="V8" i="3"/>
  <c r="U8" i="3"/>
  <c r="T8" i="3"/>
  <c r="S8" i="3"/>
  <c r="R8" i="3"/>
  <c r="Q8" i="3"/>
  <c r="P8" i="3"/>
  <c r="O8" i="3"/>
  <c r="N8" i="3"/>
  <c r="L8" i="3"/>
  <c r="K8" i="3"/>
  <c r="J8" i="3"/>
  <c r="I8" i="3"/>
  <c r="H8" i="3"/>
  <c r="F8" i="3"/>
  <c r="AB7" i="3"/>
  <c r="AA7" i="3"/>
  <c r="Z7" i="3"/>
  <c r="Y7" i="3"/>
  <c r="X7" i="3"/>
  <c r="W7" i="3"/>
  <c r="V7" i="3"/>
  <c r="U7" i="3"/>
  <c r="T7" i="3"/>
  <c r="S7" i="3"/>
  <c r="R7" i="3"/>
  <c r="Q7" i="3"/>
  <c r="P7" i="3"/>
  <c r="O7" i="3"/>
  <c r="N7" i="3"/>
  <c r="L7" i="3"/>
  <c r="K7" i="3"/>
  <c r="J7" i="3"/>
  <c r="I7" i="3"/>
  <c r="H7" i="3"/>
  <c r="F7" i="3"/>
  <c r="W6" i="3"/>
  <c r="V6" i="3"/>
  <c r="Q6" i="3"/>
  <c r="P6" i="3"/>
  <c r="O6" i="3"/>
  <c r="A4" i="3"/>
  <c r="Z2" i="3"/>
  <c r="Z1" i="3"/>
  <c r="A1" i="3"/>
  <c r="C26" i="2"/>
  <c r="C25" i="2"/>
  <c r="C24" i="2"/>
  <c r="C23" i="2"/>
  <c r="C22" i="2"/>
  <c r="C21" i="2"/>
  <c r="C20" i="2"/>
  <c r="C19" i="2"/>
  <c r="C18" i="2"/>
  <c r="C17" i="2"/>
  <c r="B10" i="2"/>
  <c r="C6" i="2"/>
  <c r="B5" i="2"/>
  <c r="A1" i="2"/>
  <c r="B106" i="1"/>
  <c r="B103" i="1"/>
  <c r="B93" i="1"/>
  <c r="B83" i="1"/>
  <c r="B80" i="1"/>
  <c r="B72" i="1"/>
  <c r="B65" i="1"/>
  <c r="B62" i="1"/>
  <c r="B58" i="1"/>
  <c r="B56" i="1"/>
  <c r="B54" i="1"/>
  <c r="B52" i="1"/>
  <c r="B253" i="15"/>
  <c r="B221" i="15"/>
  <c r="B189" i="15"/>
  <c r="B157" i="15"/>
  <c r="B125" i="15"/>
  <c r="B93" i="15"/>
  <c r="B61" i="15"/>
  <c r="B29" i="15"/>
  <c r="A250" i="12"/>
  <c r="C228" i="12"/>
  <c r="B207" i="12"/>
  <c r="A186" i="12"/>
  <c r="A249" i="15"/>
  <c r="A217" i="15"/>
  <c r="A185" i="15"/>
  <c r="A153" i="15"/>
  <c r="A121" i="15"/>
  <c r="A89" i="15"/>
  <c r="A57" i="15"/>
  <c r="A25" i="15"/>
  <c r="C249" i="12"/>
  <c r="B228" i="12"/>
  <c r="A207" i="12"/>
  <c r="C185" i="12"/>
  <c r="B164" i="12"/>
  <c r="A143" i="12"/>
  <c r="C121" i="12"/>
  <c r="C99" i="12"/>
  <c r="A248" i="15"/>
  <c r="A216" i="15"/>
  <c r="A184" i="15"/>
  <c r="A152" i="15"/>
  <c r="A120" i="15"/>
  <c r="A88" i="15"/>
  <c r="A56" i="15"/>
  <c r="A24" i="15"/>
  <c r="A249" i="12"/>
  <c r="C227" i="12"/>
  <c r="B206" i="12"/>
  <c r="A185" i="12"/>
  <c r="C163" i="12"/>
  <c r="A218" i="15"/>
  <c r="B166" i="15"/>
  <c r="A115" i="15"/>
  <c r="B63" i="15"/>
  <c r="B12" i="15"/>
  <c r="C224" i="12"/>
  <c r="C190" i="12"/>
  <c r="B159" i="12"/>
  <c r="C134" i="12"/>
  <c r="C109" i="12"/>
  <c r="C85" i="12"/>
  <c r="B64" i="12"/>
  <c r="A43" i="12"/>
  <c r="C21" i="12"/>
  <c r="B242" i="15"/>
  <c r="A191" i="15"/>
  <c r="B139" i="15"/>
  <c r="B88" i="15"/>
  <c r="A38" i="15"/>
  <c r="B241" i="12"/>
  <c r="C207" i="12"/>
  <c r="B173" i="12"/>
  <c r="C146" i="12"/>
  <c r="B122" i="12"/>
  <c r="B97" i="12"/>
  <c r="C74" i="12"/>
  <c r="B53" i="12"/>
  <c r="A32" i="12"/>
  <c r="C10" i="12"/>
  <c r="B215" i="15"/>
  <c r="B164" i="15"/>
  <c r="A114" i="15"/>
  <c r="B62" i="15"/>
  <c r="A11" i="15"/>
  <c r="A224" i="12"/>
  <c r="C189" i="12"/>
  <c r="B158" i="12"/>
  <c r="A134" i="12"/>
  <c r="A109" i="12"/>
  <c r="A85" i="12"/>
  <c r="C63" i="12"/>
  <c r="B42" i="12"/>
  <c r="A21" i="12"/>
  <c r="B249" i="15"/>
  <c r="B217" i="15"/>
  <c r="B185" i="15"/>
  <c r="B153" i="15"/>
  <c r="B121" i="15"/>
  <c r="B89" i="15"/>
  <c r="B57" i="15"/>
  <c r="B25" i="15"/>
  <c r="B247" i="12"/>
  <c r="A226" i="12"/>
  <c r="C204" i="12"/>
  <c r="B183" i="12"/>
  <c r="A245" i="15"/>
  <c r="A213" i="15"/>
  <c r="A181" i="15"/>
  <c r="A149" i="15"/>
  <c r="A117" i="15"/>
  <c r="A85" i="15"/>
  <c r="A53" i="15"/>
  <c r="A21" i="15"/>
  <c r="A247" i="12"/>
  <c r="C225" i="12"/>
  <c r="B204" i="12"/>
  <c r="A183" i="12"/>
  <c r="C161" i="12"/>
  <c r="B140" i="12"/>
  <c r="A119" i="12"/>
  <c r="A97" i="12"/>
  <c r="A244" i="15"/>
  <c r="A212" i="15"/>
  <c r="A180" i="15"/>
  <c r="A148" i="15"/>
  <c r="A116" i="15"/>
  <c r="A84" i="15"/>
  <c r="A52" i="15"/>
  <c r="A20" i="15"/>
  <c r="B246" i="12"/>
  <c r="A225" i="12"/>
  <c r="C203" i="12"/>
  <c r="B182" i="12"/>
  <c r="A161" i="12"/>
  <c r="A211" i="15"/>
  <c r="B159" i="15"/>
  <c r="B108" i="15"/>
  <c r="A58" i="15"/>
  <c r="C254" i="12"/>
  <c r="A221" i="12"/>
  <c r="C186" i="12"/>
  <c r="A156" i="12"/>
  <c r="C131" i="12"/>
  <c r="C106" i="12"/>
  <c r="A83" i="12"/>
  <c r="C61" i="12"/>
  <c r="B40" i="12"/>
  <c r="A19" i="12"/>
  <c r="B235" i="15"/>
  <c r="B184" i="15"/>
  <c r="A134" i="15"/>
  <c r="B82" i="15"/>
  <c r="A31" i="15"/>
  <c r="B237" i="12"/>
  <c r="A203" i="12"/>
  <c r="B169" i="12"/>
  <c r="C143" i="12"/>
  <c r="B119" i="12"/>
  <c r="A94" i="12"/>
  <c r="A72" i="12"/>
  <c r="C50" i="12"/>
  <c r="B29" i="12"/>
  <c r="A8" i="12"/>
  <c r="A210" i="15"/>
  <c r="B158" i="15"/>
  <c r="A107" i="15"/>
  <c r="B55" i="15"/>
  <c r="C253" i="12"/>
  <c r="B219" i="12"/>
  <c r="B185" i="12"/>
  <c r="B155" i="12"/>
  <c r="A131" i="12"/>
  <c r="A106" i="12"/>
  <c r="B82" i="12"/>
  <c r="A61" i="12"/>
  <c r="C39" i="12"/>
  <c r="B18" i="12"/>
  <c r="B234" i="15"/>
  <c r="A183" i="15"/>
  <c r="B131" i="15"/>
  <c r="B80" i="15"/>
  <c r="A30" i="15"/>
  <c r="B240" i="12"/>
  <c r="A206" i="12"/>
  <c r="A172" i="12"/>
  <c r="A146" i="12"/>
  <c r="B121" i="12"/>
  <c r="B96" i="12"/>
  <c r="A74" i="12"/>
  <c r="C52" i="12"/>
  <c r="B31" i="12"/>
  <c r="A10" i="12"/>
  <c r="B214" i="15"/>
  <c r="A163" i="15"/>
  <c r="B111" i="15"/>
  <c r="B60" i="15"/>
  <c r="A10" i="15"/>
  <c r="A227" i="12"/>
  <c r="C192" i="12"/>
  <c r="C160" i="12"/>
  <c r="B136" i="12"/>
  <c r="A112" i="12"/>
  <c r="A87" i="12"/>
  <c r="C65" i="12"/>
  <c r="B44" i="12"/>
  <c r="A23" i="12"/>
  <c r="A214" i="15"/>
  <c r="B162" i="15"/>
  <c r="A111" i="15"/>
  <c r="B59" i="15"/>
  <c r="B8" i="15"/>
  <c r="C226" i="12"/>
  <c r="B192" i="12"/>
  <c r="B160" i="12"/>
  <c r="A136" i="12"/>
  <c r="B111" i="12"/>
  <c r="C86" i="12"/>
  <c r="B65" i="12"/>
  <c r="A44" i="12"/>
  <c r="C22" i="12"/>
  <c r="B238" i="15"/>
  <c r="A187" i="15"/>
  <c r="B135" i="15"/>
  <c r="B84" i="15"/>
  <c r="B245" i="15"/>
  <c r="B213" i="15"/>
  <c r="B181" i="15"/>
  <c r="B149" i="15"/>
  <c r="B117" i="15"/>
  <c r="B85" i="15"/>
  <c r="B53" i="15"/>
  <c r="B21" i="15"/>
  <c r="C244" i="12"/>
  <c r="B223" i="12"/>
  <c r="A202" i="12"/>
  <c r="C180" i="12"/>
  <c r="A241" i="15"/>
  <c r="A209" i="15"/>
  <c r="A177" i="15"/>
  <c r="A145" i="15"/>
  <c r="A113" i="15"/>
  <c r="A81" i="15"/>
  <c r="A49" i="15"/>
  <c r="A17" i="15"/>
  <c r="B244" i="12"/>
  <c r="A223" i="12"/>
  <c r="C201" i="12"/>
  <c r="B180" i="12"/>
  <c r="A159" i="12"/>
  <c r="C137" i="12"/>
  <c r="B116" i="12"/>
  <c r="B94" i="12"/>
  <c r="A240" i="15"/>
  <c r="A208" i="15"/>
  <c r="A176" i="15"/>
  <c r="A144" i="15"/>
  <c r="A112" i="15"/>
  <c r="A80" i="15"/>
  <c r="A48" i="15"/>
  <c r="A16" i="15"/>
  <c r="C243" i="12"/>
  <c r="B222" i="12"/>
  <c r="A201" i="12"/>
  <c r="C179" i="12"/>
  <c r="B255" i="15"/>
  <c r="B204" i="15"/>
  <c r="A154" i="15"/>
  <c r="B102" i="15"/>
  <c r="A51" i="15"/>
  <c r="C250" i="12"/>
  <c r="B216" i="12"/>
  <c r="A182" i="12"/>
  <c r="A153" i="12"/>
  <c r="C128" i="12"/>
  <c r="C103" i="12"/>
  <c r="B80" i="12"/>
  <c r="A59" i="12"/>
  <c r="C37" i="12"/>
  <c r="B16" i="12"/>
  <c r="A230" i="15"/>
  <c r="B178" i="15"/>
  <c r="A127" i="15"/>
  <c r="B75" i="15"/>
  <c r="B24" i="15"/>
  <c r="C232" i="12"/>
  <c r="C198" i="12"/>
  <c r="C165" i="12"/>
  <c r="C140" i="12"/>
  <c r="A116" i="12"/>
  <c r="A91" i="12"/>
  <c r="B69" i="12"/>
  <c r="A48" i="12"/>
  <c r="C26" i="12"/>
  <c r="B254" i="15"/>
  <c r="A203" i="15"/>
  <c r="B151" i="15"/>
  <c r="B100" i="15"/>
  <c r="A50" i="15"/>
  <c r="B249" i="12"/>
  <c r="C215" i="12"/>
  <c r="B181" i="12"/>
  <c r="B152" i="12"/>
  <c r="A128" i="12"/>
  <c r="A103" i="12"/>
  <c r="C79" i="12"/>
  <c r="B58" i="12"/>
  <c r="A37" i="12"/>
  <c r="C15" i="12"/>
  <c r="B227" i="15"/>
  <c r="B176" i="15"/>
  <c r="A126" i="15"/>
  <c r="B74" i="15"/>
  <c r="A23" i="15"/>
  <c r="A236" i="12"/>
  <c r="B202" i="12"/>
  <c r="B168" i="12"/>
  <c r="C142" i="12"/>
  <c r="B118" i="12"/>
  <c r="B93" i="12"/>
  <c r="B71" i="12"/>
  <c r="A50" i="12"/>
  <c r="C28" i="12"/>
  <c r="B7" i="12"/>
  <c r="B207" i="15"/>
  <c r="B156" i="15"/>
  <c r="A106" i="15"/>
  <c r="B54" i="15"/>
  <c r="C256" i="12"/>
  <c r="C222" i="12"/>
  <c r="A189" i="12"/>
  <c r="C157" i="12"/>
  <c r="B133" i="12"/>
  <c r="B108" i="12"/>
  <c r="B84" i="12"/>
  <c r="A63" i="12"/>
  <c r="C41" i="12"/>
  <c r="B20" i="12"/>
  <c r="A207" i="15"/>
  <c r="B155" i="15"/>
  <c r="B104" i="15"/>
  <c r="A54" i="15"/>
  <c r="B256" i="12"/>
  <c r="A222" i="12"/>
  <c r="A188" i="12"/>
  <c r="B157" i="12"/>
  <c r="A133" i="12"/>
  <c r="A108" i="12"/>
  <c r="A84" i="12"/>
  <c r="C62" i="12"/>
  <c r="B241" i="15"/>
  <c r="B209" i="15"/>
  <c r="B177" i="15"/>
  <c r="B145" i="15"/>
  <c r="B113" i="15"/>
  <c r="B81" i="15"/>
  <c r="B49" i="15"/>
  <c r="B17" i="15"/>
  <c r="A242" i="12"/>
  <c r="C220" i="12"/>
  <c r="B199" i="12"/>
  <c r="A178" i="12"/>
  <c r="A237" i="15"/>
  <c r="A205" i="15"/>
  <c r="A173" i="15"/>
  <c r="A141" i="15"/>
  <c r="A109" i="15"/>
  <c r="A77" i="15"/>
  <c r="A45" i="15"/>
  <c r="A13" i="15"/>
  <c r="C241" i="12"/>
  <c r="B220" i="12"/>
  <c r="A199" i="12"/>
  <c r="C177" i="12"/>
  <c r="B156" i="12"/>
  <c r="A135" i="12"/>
  <c r="C113" i="12"/>
  <c r="C91" i="12"/>
  <c r="A236" i="15"/>
  <c r="A204" i="15"/>
  <c r="A172" i="15"/>
  <c r="A140" i="15"/>
  <c r="A108" i="15"/>
  <c r="A76" i="15"/>
  <c r="A44" i="15"/>
  <c r="A12" i="15"/>
  <c r="A241" i="12"/>
  <c r="C219" i="12"/>
  <c r="B198" i="12"/>
  <c r="A177" i="12"/>
  <c r="A250" i="15"/>
  <c r="B198" i="15"/>
  <c r="A147" i="15"/>
  <c r="B95" i="15"/>
  <c r="B44" i="15"/>
  <c r="A246" i="12"/>
  <c r="A212" i="12"/>
  <c r="B178" i="12"/>
  <c r="A150" i="12"/>
  <c r="C125" i="12"/>
  <c r="C100" i="12"/>
  <c r="C77" i="12"/>
  <c r="B56" i="12"/>
  <c r="A35" i="12"/>
  <c r="C13" i="12"/>
  <c r="A223" i="15"/>
  <c r="B171" i="15"/>
  <c r="B120" i="15"/>
  <c r="A70" i="15"/>
  <c r="B18" i="15"/>
  <c r="A229" i="12"/>
  <c r="C194" i="12"/>
  <c r="B162" i="12"/>
  <c r="B137" i="12"/>
  <c r="A113" i="12"/>
  <c r="A88" i="12"/>
  <c r="C66" i="12"/>
  <c r="B45" i="12"/>
  <c r="A24" i="12"/>
  <c r="B247" i="15"/>
  <c r="B196" i="15"/>
  <c r="A146" i="15"/>
  <c r="B94" i="15"/>
  <c r="A43" i="15"/>
  <c r="B245" i="12"/>
  <c r="A211" i="12"/>
  <c r="C176" i="12"/>
  <c r="B149" i="12"/>
  <c r="A125" i="12"/>
  <c r="A100" i="12"/>
  <c r="A77" i="12"/>
  <c r="C55" i="12"/>
  <c r="B34" i="12"/>
  <c r="A13" i="12"/>
  <c r="A222" i="15"/>
  <c r="B170" i="15"/>
  <c r="A119" i="15"/>
  <c r="B67" i="15"/>
  <c r="B16" i="15"/>
  <c r="A232" i="12"/>
  <c r="C197" i="12"/>
  <c r="A165" i="12"/>
  <c r="C139" i="12"/>
  <c r="B115" i="12"/>
  <c r="B90" i="12"/>
  <c r="C68" i="12"/>
  <c r="B47" i="12"/>
  <c r="A26" i="12"/>
  <c r="B237" i="15"/>
  <c r="B205" i="15"/>
  <c r="B173" i="15"/>
  <c r="B141" i="15"/>
  <c r="B109" i="15"/>
  <c r="B77" i="15"/>
  <c r="B45" i="15"/>
  <c r="B13" i="15"/>
  <c r="B239" i="12"/>
  <c r="A218" i="12"/>
  <c r="C196" i="12"/>
  <c r="B175" i="12"/>
  <c r="A233" i="15"/>
  <c r="A201" i="15"/>
  <c r="A169" i="15"/>
  <c r="A137" i="15"/>
  <c r="A105" i="15"/>
  <c r="A73" i="15"/>
  <c r="A41" i="15"/>
  <c r="A9" i="15"/>
  <c r="A239" i="12"/>
  <c r="C217" i="12"/>
  <c r="B196" i="12"/>
  <c r="A175" i="12"/>
  <c r="C153" i="12"/>
  <c r="B132" i="12"/>
  <c r="B110" i="12"/>
  <c r="A89" i="12"/>
  <c r="A232" i="15"/>
  <c r="A200" i="15"/>
  <c r="A168" i="15"/>
  <c r="A136" i="15"/>
  <c r="A104" i="15"/>
  <c r="A72" i="15"/>
  <c r="A40" i="15"/>
  <c r="A8" i="15"/>
  <c r="B238" i="12"/>
  <c r="A217" i="12"/>
  <c r="C195" i="12"/>
  <c r="B174" i="12"/>
  <c r="A243" i="15"/>
  <c r="B191" i="15"/>
  <c r="B140" i="15"/>
  <c r="A90" i="15"/>
  <c r="B38" i="15"/>
  <c r="B242" i="12"/>
  <c r="A208" i="12"/>
  <c r="C173" i="12"/>
  <c r="A147" i="12"/>
  <c r="C122" i="12"/>
  <c r="C97" i="12"/>
  <c r="A75" i="12"/>
  <c r="C53" i="12"/>
  <c r="B32" i="12"/>
  <c r="A11" i="12"/>
  <c r="B216" i="15"/>
  <c r="A166" i="15"/>
  <c r="B114" i="15"/>
  <c r="A63" i="15"/>
  <c r="B11" i="15"/>
  <c r="B224" i="12"/>
  <c r="A190" i="12"/>
  <c r="C158" i="12"/>
  <c r="B134" i="12"/>
  <c r="B109" i="12"/>
  <c r="B85" i="12"/>
  <c r="A64" i="12"/>
  <c r="C42" i="12"/>
  <c r="B21" i="12"/>
  <c r="A242" i="15"/>
  <c r="B190" i="15"/>
  <c r="A139" i="15"/>
  <c r="B87" i="15"/>
  <c r="B36" i="15"/>
  <c r="C240" i="12"/>
  <c r="C206" i="12"/>
  <c r="A173" i="12"/>
  <c r="B146" i="12"/>
  <c r="A122" i="12"/>
  <c r="C96" i="12"/>
  <c r="B74" i="12"/>
  <c r="A53" i="12"/>
  <c r="C31" i="12"/>
  <c r="B10" i="12"/>
  <c r="A215" i="15"/>
  <c r="B163" i="15"/>
  <c r="B112" i="15"/>
  <c r="A62" i="15"/>
  <c r="B10" i="15"/>
  <c r="B227" i="12"/>
  <c r="B193" i="12"/>
  <c r="B161" i="12"/>
  <c r="C136" i="12"/>
  <c r="B112" i="12"/>
  <c r="B87" i="12"/>
  <c r="A66" i="12"/>
  <c r="C44" i="12"/>
  <c r="B23" i="12"/>
  <c r="B246" i="15"/>
  <c r="A195" i="15"/>
  <c r="B143" i="15"/>
  <c r="B92" i="15"/>
  <c r="A42" i="15"/>
  <c r="B248" i="12"/>
  <c r="A214" i="12"/>
  <c r="A180" i="12"/>
  <c r="C151" i="12"/>
  <c r="B127" i="12"/>
  <c r="A102" i="12"/>
  <c r="A79" i="12"/>
  <c r="C57" i="12"/>
  <c r="B36" i="12"/>
  <c r="A246" i="15"/>
  <c r="B194" i="15"/>
  <c r="A143" i="15"/>
  <c r="B91" i="15"/>
  <c r="B40" i="15"/>
  <c r="A248" i="12"/>
  <c r="C213" i="12"/>
  <c r="B179" i="12"/>
  <c r="B151" i="12"/>
  <c r="C126" i="12"/>
  <c r="C101" i="12"/>
  <c r="C78" i="12"/>
  <c r="B57" i="12"/>
  <c r="A36" i="12"/>
  <c r="C14" i="12"/>
  <c r="A219" i="15"/>
  <c r="B167" i="15"/>
  <c r="B116" i="15"/>
  <c r="A66" i="15"/>
  <c r="B229" i="15"/>
  <c r="B197" i="15"/>
  <c r="B165" i="15"/>
  <c r="B133" i="15"/>
  <c r="B101" i="15"/>
  <c r="B69" i="15"/>
  <c r="B37" i="15"/>
  <c r="B255" i="12"/>
  <c r="A234" i="12"/>
  <c r="C212" i="12"/>
  <c r="B191" i="12"/>
  <c r="A257" i="15"/>
  <c r="A225" i="15"/>
  <c r="A193" i="15"/>
  <c r="A161" i="15"/>
  <c r="A129" i="15"/>
  <c r="A97" i="15"/>
  <c r="A65" i="15"/>
  <c r="A33" i="15"/>
  <c r="A255" i="12"/>
  <c r="C233" i="12"/>
  <c r="B212" i="12"/>
  <c r="A191" i="12"/>
  <c r="C169" i="12"/>
  <c r="B148" i="12"/>
  <c r="A127" i="12"/>
  <c r="A105" i="12"/>
  <c r="A256" i="15"/>
  <c r="A224" i="15"/>
  <c r="A192" i="15"/>
  <c r="A160" i="15"/>
  <c r="A128" i="15"/>
  <c r="A96" i="15"/>
  <c r="A64" i="15"/>
  <c r="A32" i="15"/>
  <c r="B254" i="12"/>
  <c r="A233" i="12"/>
  <c r="C211" i="12"/>
  <c r="B190" i="12"/>
  <c r="A169" i="12"/>
  <c r="B230" i="15"/>
  <c r="A179" i="15"/>
  <c r="B127" i="15"/>
  <c r="B76" i="15"/>
  <c r="A26" i="15"/>
  <c r="B233" i="12"/>
  <c r="C199" i="12"/>
  <c r="A166" i="12"/>
  <c r="A141" i="12"/>
  <c r="C116" i="12"/>
  <c r="B91" i="12"/>
  <c r="C69" i="12"/>
  <c r="B48" i="12"/>
  <c r="A27" i="12"/>
  <c r="A255" i="15"/>
  <c r="B203" i="15"/>
  <c r="B152" i="15"/>
  <c r="A102" i="15"/>
  <c r="B50" i="15"/>
  <c r="B250" i="12"/>
  <c r="A216" i="12"/>
  <c r="C181" i="12"/>
  <c r="C152" i="12"/>
  <c r="B128" i="12"/>
  <c r="B103" i="12"/>
  <c r="A80" i="12"/>
  <c r="C58" i="12"/>
  <c r="B37" i="12"/>
  <c r="A16" i="12"/>
  <c r="B228" i="15"/>
  <c r="B257" i="15"/>
  <c r="B129" i="15"/>
  <c r="C252" i="12"/>
  <c r="A253" i="15"/>
  <c r="A125" i="15"/>
  <c r="B252" i="12"/>
  <c r="A167" i="12"/>
  <c r="A252" i="15"/>
  <c r="A124" i="15"/>
  <c r="C251" i="12"/>
  <c r="B166" i="12"/>
  <c r="B70" i="15"/>
  <c r="C162" i="12"/>
  <c r="A67" i="12"/>
  <c r="A198" i="15"/>
  <c r="C245" i="12"/>
  <c r="B125" i="12"/>
  <c r="C34" i="12"/>
  <c r="B132" i="15"/>
  <c r="A18" i="15"/>
  <c r="B165" i="12"/>
  <c r="C93" i="12"/>
  <c r="A45" i="12"/>
  <c r="B208" i="15"/>
  <c r="B106" i="15"/>
  <c r="B257" i="12"/>
  <c r="B189" i="12"/>
  <c r="C133" i="12"/>
  <c r="C84" i="12"/>
  <c r="A42" i="12"/>
  <c r="B252" i="15"/>
  <c r="B175" i="15"/>
  <c r="B86" i="15"/>
  <c r="B15" i="15"/>
  <c r="C205" i="12"/>
  <c r="C154" i="12"/>
  <c r="A118" i="12"/>
  <c r="B76" i="12"/>
  <c r="A47" i="12"/>
  <c r="B232" i="15"/>
  <c r="A150" i="15"/>
  <c r="B72" i="15"/>
  <c r="B243" i="12"/>
  <c r="A197" i="12"/>
  <c r="A145" i="12"/>
  <c r="C104" i="12"/>
  <c r="C70" i="12"/>
  <c r="C38" i="12"/>
  <c r="B9" i="12"/>
  <c r="A194" i="15"/>
  <c r="A123" i="15"/>
  <c r="B52" i="15"/>
  <c r="A256" i="12"/>
  <c r="C221" i="12"/>
  <c r="B187" i="12"/>
  <c r="A157" i="12"/>
  <c r="C132" i="12"/>
  <c r="B107" i="12"/>
  <c r="C83" i="12"/>
  <c r="B62" i="12"/>
  <c r="A41" i="12"/>
  <c r="C19" i="12"/>
  <c r="B96" i="15"/>
  <c r="B67" i="12"/>
  <c r="A39" i="15"/>
  <c r="B43" i="12"/>
  <c r="C255" i="12"/>
  <c r="C40" i="12"/>
  <c r="A251" i="12"/>
  <c r="A38" i="12"/>
  <c r="C246" i="12"/>
  <c r="B35" i="12"/>
  <c r="B208" i="12"/>
  <c r="A15" i="12"/>
  <c r="B170" i="12"/>
  <c r="A206" i="15"/>
  <c r="A117" i="12"/>
  <c r="B218" i="15"/>
  <c r="A120" i="12"/>
  <c r="A70" i="12"/>
  <c r="C147" i="12"/>
  <c r="A33" i="12"/>
  <c r="C159" i="12"/>
  <c r="C156" i="12"/>
  <c r="B150" i="12"/>
  <c r="A110" i="15"/>
  <c r="B187" i="15"/>
  <c r="C167" i="12"/>
  <c r="A52" i="12"/>
  <c r="A91" i="15"/>
  <c r="C170" i="12"/>
  <c r="B95" i="12"/>
  <c r="A9" i="12"/>
  <c r="B135" i="12"/>
  <c r="A129" i="12"/>
  <c r="A98" i="12"/>
  <c r="B234" i="12"/>
  <c r="B41" i="15"/>
  <c r="A165" i="15"/>
  <c r="C193" i="12"/>
  <c r="A36" i="15"/>
  <c r="B134" i="15"/>
  <c r="C94" i="12"/>
  <c r="B56" i="15"/>
  <c r="B61" i="12"/>
  <c r="A198" i="12"/>
  <c r="B66" i="12"/>
  <c r="A219" i="12"/>
  <c r="A18" i="12"/>
  <c r="B124" i="15"/>
  <c r="B171" i="12"/>
  <c r="A55" i="12"/>
  <c r="B209" i="12"/>
  <c r="C120" i="12"/>
  <c r="B212" i="15"/>
  <c r="C234" i="12"/>
  <c r="B117" i="12"/>
  <c r="C27" i="12"/>
  <c r="B192" i="15"/>
  <c r="B128" i="15"/>
  <c r="B64" i="15"/>
  <c r="A103" i="15"/>
  <c r="B256" i="15"/>
  <c r="A254" i="12"/>
  <c r="B23" i="15"/>
  <c r="C47" i="12"/>
  <c r="C210" i="12"/>
  <c r="C12" i="12"/>
  <c r="B210" i="12"/>
  <c r="C81" i="12"/>
  <c r="A79" i="15"/>
  <c r="C114" i="12"/>
  <c r="A130" i="15"/>
  <c r="A160" i="12"/>
  <c r="A65" i="12"/>
  <c r="B90" i="15"/>
  <c r="B59" i="12"/>
  <c r="C32" i="12"/>
  <c r="B233" i="15"/>
  <c r="B105" i="15"/>
  <c r="C236" i="12"/>
  <c r="A229" i="15"/>
  <c r="A101" i="15"/>
  <c r="B236" i="12"/>
  <c r="A151" i="12"/>
  <c r="A228" i="15"/>
  <c r="A100" i="15"/>
  <c r="C235" i="12"/>
  <c r="B236" i="15"/>
  <c r="B31" i="15"/>
  <c r="A144" i="12"/>
  <c r="A51" i="12"/>
  <c r="A159" i="15"/>
  <c r="A220" i="12"/>
  <c r="B106" i="12"/>
  <c r="C18" i="12"/>
  <c r="B126" i="15"/>
  <c r="A237" i="12"/>
  <c r="A162" i="12"/>
  <c r="C90" i="12"/>
  <c r="A29" i="12"/>
  <c r="B202" i="15"/>
  <c r="B99" i="15"/>
  <c r="B253" i="12"/>
  <c r="C184" i="12"/>
  <c r="C130" i="12"/>
  <c r="A82" i="12"/>
  <c r="B39" i="12"/>
  <c r="B239" i="15"/>
  <c r="A170" i="15"/>
  <c r="B79" i="15"/>
  <c r="A253" i="12"/>
  <c r="B201" i="12"/>
  <c r="C148" i="12"/>
  <c r="A115" i="12"/>
  <c r="C73" i="12"/>
  <c r="A39" i="12"/>
  <c r="B226" i="15"/>
  <c r="B136" i="15"/>
  <c r="B66" i="15"/>
  <c r="C239" i="12"/>
  <c r="A184" i="12"/>
  <c r="A142" i="12"/>
  <c r="C98" i="12"/>
  <c r="A68" i="12"/>
  <c r="B33" i="12"/>
  <c r="A251" i="15"/>
  <c r="B180" i="15"/>
  <c r="B110" i="15"/>
  <c r="B46" i="15"/>
  <c r="B251" i="12"/>
  <c r="B217" i="12"/>
  <c r="C183" i="12"/>
  <c r="A154" i="12"/>
  <c r="B129" i="12"/>
  <c r="B104" i="12"/>
  <c r="A81" i="12"/>
  <c r="C59" i="12"/>
  <c r="B38" i="12"/>
  <c r="A17" i="12"/>
  <c r="A46" i="15"/>
  <c r="A46" i="12"/>
  <c r="B225" i="12"/>
  <c r="A22" i="12"/>
  <c r="B221" i="12"/>
  <c r="B19" i="12"/>
  <c r="C216" i="12"/>
  <c r="C17" i="12"/>
  <c r="A213" i="12"/>
  <c r="C16" i="12"/>
  <c r="A174" i="12"/>
  <c r="B211" i="15"/>
  <c r="B144" i="12"/>
  <c r="A200" i="12"/>
  <c r="A92" i="12"/>
  <c r="C178" i="12"/>
  <c r="B160" i="15"/>
  <c r="B12" i="12"/>
  <c r="B123" i="12"/>
  <c r="B54" i="12"/>
  <c r="B11" i="12"/>
  <c r="A231" i="15"/>
  <c r="A167" i="15"/>
  <c r="A95" i="12"/>
  <c r="B28" i="12"/>
  <c r="C123" i="12"/>
  <c r="C89" i="12"/>
  <c r="A155" i="15"/>
  <c r="A205" i="12"/>
  <c r="A73" i="12"/>
  <c r="A163" i="12"/>
  <c r="B186" i="15"/>
  <c r="A174" i="15"/>
  <c r="B58" i="15"/>
  <c r="B169" i="15"/>
  <c r="A37" i="15"/>
  <c r="C107" i="12"/>
  <c r="A193" i="12"/>
  <c r="B203" i="12"/>
  <c r="B8" i="12"/>
  <c r="C155" i="12"/>
  <c r="B183" i="15"/>
  <c r="C118" i="12"/>
  <c r="A254" i="15"/>
  <c r="A155" i="12"/>
  <c r="A202" i="15"/>
  <c r="C231" i="12"/>
  <c r="B130" i="12"/>
  <c r="C25" i="12"/>
  <c r="A164" i="12"/>
  <c r="B81" i="12"/>
  <c r="B148" i="15"/>
  <c r="B200" i="12"/>
  <c r="B92" i="12"/>
  <c r="B250" i="15"/>
  <c r="A135" i="15"/>
  <c r="A104" i="12"/>
  <c r="B75" i="12"/>
  <c r="B27" i="12"/>
  <c r="B172" i="12"/>
  <c r="B210" i="15"/>
  <c r="A171" i="15"/>
  <c r="C112" i="12"/>
  <c r="B35" i="15"/>
  <c r="B55" i="12"/>
  <c r="B22" i="15"/>
  <c r="A121" i="12"/>
  <c r="B168" i="15"/>
  <c r="A148" i="12"/>
  <c r="B199" i="15"/>
  <c r="A192" i="12"/>
  <c r="B86" i="12"/>
  <c r="C88" i="12"/>
  <c r="B26" i="15"/>
  <c r="C242" i="12"/>
  <c r="B225" i="15"/>
  <c r="B97" i="15"/>
  <c r="B231" i="12"/>
  <c r="A221" i="15"/>
  <c r="A93" i="15"/>
  <c r="A231" i="12"/>
  <c r="C145" i="12"/>
  <c r="A220" i="15"/>
  <c r="A92" i="15"/>
  <c r="B230" i="12"/>
  <c r="B223" i="15"/>
  <c r="A19" i="15"/>
  <c r="A138" i="12"/>
  <c r="C45" i="12"/>
  <c r="B146" i="15"/>
  <c r="B211" i="12"/>
  <c r="B100" i="12"/>
  <c r="B13" i="12"/>
  <c r="B119" i="15"/>
  <c r="B232" i="12"/>
  <c r="B143" i="12"/>
  <c r="C87" i="12"/>
  <c r="B26" i="12"/>
  <c r="B195" i="15"/>
  <c r="A94" i="15"/>
  <c r="C248" i="12"/>
  <c r="A181" i="12"/>
  <c r="C127" i="12"/>
  <c r="B79" i="12"/>
  <c r="C36" i="12"/>
  <c r="A234" i="15"/>
  <c r="B150" i="15"/>
  <c r="A74" i="15"/>
  <c r="A244" i="12"/>
  <c r="B197" i="12"/>
  <c r="B145" i="12"/>
  <c r="B105" i="12"/>
  <c r="A71" i="12"/>
  <c r="C33" i="12"/>
  <c r="B219" i="15"/>
  <c r="B130" i="15"/>
  <c r="A47" i="15"/>
  <c r="A235" i="12"/>
  <c r="C175" i="12"/>
  <c r="A139" i="12"/>
  <c r="C95" i="12"/>
  <c r="A60" i="12"/>
  <c r="C30" i="12"/>
  <c r="B244" i="15"/>
  <c r="B174" i="15"/>
  <c r="B103" i="15"/>
  <c r="B39" i="15"/>
  <c r="C247" i="12"/>
  <c r="B213" i="12"/>
  <c r="A179" i="12"/>
  <c r="C150" i="12"/>
  <c r="B126" i="12"/>
  <c r="B101" i="12"/>
  <c r="B78" i="12"/>
  <c r="A57" i="12"/>
  <c r="C35" i="12"/>
  <c r="B14" i="12"/>
  <c r="C229" i="12"/>
  <c r="C24" i="12"/>
  <c r="C191" i="12"/>
  <c r="C9" i="12"/>
  <c r="A187" i="12"/>
  <c r="C8" i="12"/>
  <c r="C182" i="12"/>
  <c r="A7" i="12"/>
  <c r="B147" i="12"/>
  <c r="C174" i="12"/>
  <c r="C75" i="12"/>
  <c r="C11" i="12"/>
  <c r="A238" i="15"/>
  <c r="B224" i="15"/>
  <c r="A123" i="12"/>
  <c r="C48" i="12"/>
  <c r="A118" i="15"/>
  <c r="A226" i="15"/>
  <c r="C238" i="12"/>
  <c r="B120" i="12"/>
  <c r="B30" i="12"/>
  <c r="A132" i="12"/>
  <c r="A126" i="12"/>
  <c r="C166" i="12"/>
  <c r="A164" i="15"/>
  <c r="B68" i="15"/>
  <c r="A151" i="15"/>
  <c r="C105" i="12"/>
  <c r="A35" i="15"/>
  <c r="A93" i="12"/>
  <c r="A22" i="15"/>
  <c r="B49" i="12"/>
  <c r="B20" i="15"/>
  <c r="C141" i="12"/>
  <c r="A49" i="12"/>
  <c r="A110" i="12"/>
  <c r="B122" i="15"/>
  <c r="A7" i="15"/>
  <c r="A40" i="12"/>
  <c r="A99" i="15"/>
  <c r="C49" i="12"/>
  <c r="A252" i="12"/>
  <c r="B73" i="12"/>
  <c r="A59" i="15"/>
  <c r="C135" i="12"/>
  <c r="B22" i="12"/>
  <c r="A62" i="12"/>
  <c r="C56" i="12"/>
  <c r="B201" i="15"/>
  <c r="B73" i="15"/>
  <c r="B215" i="12"/>
  <c r="A197" i="15"/>
  <c r="A69" i="15"/>
  <c r="A215" i="12"/>
  <c r="C129" i="12"/>
  <c r="A196" i="15"/>
  <c r="A68" i="15"/>
  <c r="B214" i="12"/>
  <c r="A186" i="15"/>
  <c r="C237" i="12"/>
  <c r="C119" i="12"/>
  <c r="C29" i="12"/>
  <c r="B107" i="15"/>
  <c r="B186" i="12"/>
  <c r="C82" i="12"/>
  <c r="A235" i="15"/>
  <c r="A82" i="15"/>
  <c r="A228" i="12"/>
  <c r="A140" i="12"/>
  <c r="C71" i="12"/>
  <c r="C23" i="12"/>
  <c r="A190" i="15"/>
  <c r="A87" i="15"/>
  <c r="A245" i="12"/>
  <c r="B176" i="12"/>
  <c r="C124" i="12"/>
  <c r="C76" i="12"/>
  <c r="A34" i="12"/>
  <c r="A227" i="15"/>
  <c r="A138" i="15"/>
  <c r="A67" i="15"/>
  <c r="A240" i="12"/>
  <c r="B184" i="12"/>
  <c r="B142" i="12"/>
  <c r="A99" i="12"/>
  <c r="B68" i="12"/>
  <c r="A31" i="12"/>
  <c r="B200" i="15"/>
  <c r="B123" i="15"/>
  <c r="B34" i="15"/>
  <c r="C230" i="12"/>
  <c r="A171" i="12"/>
  <c r="A130" i="12"/>
  <c r="C92" i="12"/>
  <c r="C54" i="12"/>
  <c r="A28" i="12"/>
  <c r="B231" i="15"/>
  <c r="A162" i="15"/>
  <c r="A98" i="15"/>
  <c r="A34" i="15"/>
  <c r="A243" i="12"/>
  <c r="C208" i="12"/>
  <c r="B98" i="12"/>
  <c r="B195" i="12"/>
  <c r="B153" i="12"/>
  <c r="B154" i="15"/>
  <c r="B218" i="12"/>
  <c r="A27" i="15"/>
  <c r="C51" i="12"/>
  <c r="B179" i="15"/>
  <c r="C72" i="12"/>
  <c r="A194" i="12"/>
  <c r="C60" i="12"/>
  <c r="B98" i="15"/>
  <c r="B78" i="15"/>
  <c r="B70" i="12"/>
  <c r="A107" i="12"/>
  <c r="B51" i="12"/>
  <c r="B138" i="15"/>
  <c r="A12" i="12"/>
  <c r="B147" i="15"/>
  <c r="A204" i="12"/>
  <c r="B193" i="15"/>
  <c r="B65" i="15"/>
  <c r="A210" i="12"/>
  <c r="A189" i="15"/>
  <c r="A61" i="15"/>
  <c r="C209" i="12"/>
  <c r="B124" i="12"/>
  <c r="A188" i="15"/>
  <c r="A60" i="15"/>
  <c r="A209" i="12"/>
  <c r="B172" i="15"/>
  <c r="B229" i="12"/>
  <c r="B113" i="12"/>
  <c r="B24" i="12"/>
  <c r="A95" i="15"/>
  <c r="B177" i="12"/>
  <c r="B77" i="12"/>
  <c r="B222" i="15"/>
  <c r="A75" i="15"/>
  <c r="C202" i="12"/>
  <c r="A137" i="12"/>
  <c r="A69" i="12"/>
  <c r="C7" i="12"/>
  <c r="A158" i="15"/>
  <c r="A55" i="15"/>
  <c r="C223" i="12"/>
  <c r="A158" i="12"/>
  <c r="C108" i="12"/>
  <c r="B63" i="12"/>
  <c r="C20" i="12"/>
  <c r="B220" i="15"/>
  <c r="A131" i="15"/>
  <c r="B47" i="15"/>
  <c r="B235" i="12"/>
  <c r="A176" i="12"/>
  <c r="B139" i="12"/>
  <c r="A96" i="12"/>
  <c r="B60" i="12"/>
  <c r="B27" i="15"/>
  <c r="B25" i="12"/>
  <c r="C144" i="12"/>
  <c r="B243" i="15"/>
  <c r="B115" i="15"/>
  <c r="B48" i="15"/>
  <c r="A182" i="15"/>
  <c r="A20" i="12"/>
  <c r="B167" i="12"/>
  <c r="B138" i="12"/>
  <c r="A101" i="12"/>
  <c r="B99" i="12"/>
  <c r="B226" i="12"/>
  <c r="C64" i="12"/>
  <c r="A14" i="12"/>
  <c r="B161" i="15"/>
  <c r="B33" i="15"/>
  <c r="C188" i="12"/>
  <c r="A157" i="15"/>
  <c r="A29" i="15"/>
  <c r="B188" i="12"/>
  <c r="B102" i="12"/>
  <c r="A156" i="15"/>
  <c r="A28" i="15"/>
  <c r="C187" i="12"/>
  <c r="A122" i="15"/>
  <c r="A195" i="12"/>
  <c r="B88" i="12"/>
  <c r="B248" i="15"/>
  <c r="B43" i="15"/>
  <c r="C149" i="12"/>
  <c r="A56" i="12"/>
  <c r="A178" i="15"/>
  <c r="B30" i="15"/>
  <c r="B194" i="12"/>
  <c r="C115" i="12"/>
  <c r="B50" i="12"/>
  <c r="A247" i="15"/>
  <c r="B144" i="15"/>
  <c r="B42" i="15"/>
  <c r="C214" i="12"/>
  <c r="A152" i="12"/>
  <c r="C102" i="12"/>
  <c r="A58" i="12"/>
  <c r="B15" i="12"/>
  <c r="B188" i="15"/>
  <c r="B118" i="15"/>
  <c r="B28" i="15"/>
  <c r="C218" i="12"/>
  <c r="A168" i="12"/>
  <c r="A124" i="12"/>
  <c r="A90" i="12"/>
  <c r="B52" i="12"/>
  <c r="B251" i="15"/>
  <c r="A175" i="15"/>
  <c r="A86" i="15"/>
  <c r="A15" i="15"/>
  <c r="B205" i="12"/>
  <c r="B154" i="12"/>
  <c r="C117" i="12"/>
  <c r="A76" i="12"/>
  <c r="C46" i="12"/>
  <c r="B17" i="12"/>
  <c r="B206" i="15"/>
  <c r="B142" i="15"/>
  <c r="B71" i="15"/>
  <c r="B14" i="15"/>
  <c r="A230" i="12"/>
  <c r="A196" i="12"/>
  <c r="B163" i="12"/>
  <c r="C138" i="12"/>
  <c r="B114" i="12"/>
  <c r="B89" i="12"/>
  <c r="C67" i="12"/>
  <c r="B46" i="12"/>
  <c r="A25" i="12"/>
  <c r="A199" i="15"/>
  <c r="A114" i="12"/>
  <c r="A142" i="15"/>
  <c r="A86" i="12"/>
  <c r="B83" i="15"/>
  <c r="B83" i="12"/>
  <c r="A78" i="15"/>
  <c r="C80" i="12"/>
  <c r="A71" i="15"/>
  <c r="A78" i="12"/>
  <c r="A14" i="15"/>
  <c r="A54" i="12"/>
  <c r="A238" i="12"/>
  <c r="A30" i="12"/>
  <c r="B141" i="12"/>
  <c r="B137" i="15"/>
  <c r="B9" i="15"/>
  <c r="C172" i="12"/>
  <c r="A133" i="15"/>
  <c r="C257" i="12"/>
  <c r="A132" i="15"/>
  <c r="A257" i="12"/>
  <c r="C171" i="12"/>
  <c r="A83" i="15"/>
  <c r="A170" i="12"/>
  <c r="B72" i="12"/>
  <c r="B131" i="12"/>
  <c r="C168" i="12"/>
  <c r="B240" i="15"/>
  <c r="A149" i="12"/>
  <c r="B182" i="15"/>
  <c r="C164" i="12"/>
  <c r="A239" i="15"/>
  <c r="C200" i="12"/>
  <c r="B41" i="12"/>
  <c r="B7" i="15"/>
  <c r="A111" i="12"/>
  <c r="C43" i="12"/>
  <c r="B32" i="15"/>
  <c r="B19" i="15"/>
  <c r="B51" i="15"/>
  <c r="B10" i="5" l="1"/>
  <c r="C17" i="5"/>
  <c r="I23" i="5"/>
  <c r="B26" i="5"/>
  <c r="K28" i="5"/>
  <c r="C36" i="5"/>
  <c r="Z36" i="5"/>
  <c r="B39" i="5"/>
  <c r="Y42" i="5"/>
  <c r="C44" i="5"/>
  <c r="D48" i="5"/>
  <c r="B52" i="5"/>
  <c r="I63" i="5"/>
  <c r="J70" i="5"/>
  <c r="L70" i="5" s="1"/>
  <c r="B77" i="5"/>
  <c r="D82" i="5"/>
  <c r="I87" i="5"/>
  <c r="X112" i="5"/>
  <c r="S116" i="5"/>
  <c r="K117" i="5"/>
  <c r="X122" i="5"/>
  <c r="Z123" i="5"/>
  <c r="S124" i="5"/>
  <c r="J125" i="5"/>
  <c r="L125" i="5" s="1"/>
  <c r="G132" i="5"/>
  <c r="D135" i="5"/>
  <c r="C136" i="5"/>
  <c r="D152" i="5"/>
  <c r="Z152" i="5"/>
  <c r="S156" i="5"/>
  <c r="D163" i="5"/>
  <c r="B168" i="5"/>
  <c r="B169" i="5"/>
  <c r="Y177" i="5"/>
  <c r="S180" i="5"/>
  <c r="I195" i="5"/>
  <c r="AA195" i="5" s="1"/>
  <c r="I196" i="5"/>
  <c r="AA196" i="5" s="1"/>
  <c r="Y200" i="5"/>
  <c r="S201" i="5"/>
  <c r="C204" i="5"/>
  <c r="Y204" i="5"/>
  <c r="Z8" i="6"/>
  <c r="I13" i="6"/>
  <c r="G18" i="6"/>
  <c r="C37" i="6"/>
  <c r="B46" i="6"/>
  <c r="Y46" i="6"/>
  <c r="C57" i="6"/>
  <c r="D57" i="6"/>
  <c r="G9" i="5"/>
  <c r="D10" i="5"/>
  <c r="J11" i="5"/>
  <c r="L11" i="5" s="1"/>
  <c r="B18" i="5"/>
  <c r="D26" i="5"/>
  <c r="D36" i="5"/>
  <c r="Z42" i="5"/>
  <c r="H45" i="5"/>
  <c r="X50" i="5"/>
  <c r="K58" i="5"/>
  <c r="B61" i="5"/>
  <c r="Y61" i="5"/>
  <c r="Y64" i="5"/>
  <c r="G66" i="5"/>
  <c r="I71" i="5"/>
  <c r="Y72" i="5"/>
  <c r="I74" i="5"/>
  <c r="C77" i="5"/>
  <c r="H81" i="5"/>
  <c r="Y85" i="5"/>
  <c r="B90" i="5"/>
  <c r="K98" i="5"/>
  <c r="B108" i="5"/>
  <c r="Y112" i="5"/>
  <c r="S117" i="5"/>
  <c r="K125" i="5"/>
  <c r="I131" i="5"/>
  <c r="H132" i="5"/>
  <c r="D136" i="5"/>
  <c r="G137" i="5"/>
  <c r="G140" i="5"/>
  <c r="Z140" i="5"/>
  <c r="H151" i="5"/>
  <c r="C155" i="5"/>
  <c r="B156" i="5"/>
  <c r="H159" i="5"/>
  <c r="Y161" i="5"/>
  <c r="G164" i="5"/>
  <c r="D167" i="5"/>
  <c r="C168" i="5"/>
  <c r="D170" i="5"/>
  <c r="I171" i="5"/>
  <c r="AA171" i="5" s="1"/>
  <c r="S172" i="5"/>
  <c r="B184" i="5"/>
  <c r="C187" i="5"/>
  <c r="I188" i="5"/>
  <c r="AA188" i="5" s="1"/>
  <c r="D199" i="5"/>
  <c r="C200" i="5"/>
  <c r="D204" i="5"/>
  <c r="Z204" i="5"/>
  <c r="S7" i="6"/>
  <c r="G8" i="6"/>
  <c r="K13" i="6"/>
  <c r="B14" i="6"/>
  <c r="I18" i="6"/>
  <c r="AA18" i="6" s="1"/>
  <c r="H21" i="6"/>
  <c r="G22" i="6"/>
  <c r="H32" i="6"/>
  <c r="Z32" i="6"/>
  <c r="C42" i="6"/>
  <c r="X42" i="6"/>
  <c r="D46" i="6"/>
  <c r="I48" i="6"/>
  <c r="C56" i="6"/>
  <c r="X56" i="6"/>
  <c r="D56" i="6"/>
  <c r="I56" i="6"/>
  <c r="Z56" i="6"/>
  <c r="G56" i="6"/>
  <c r="Y56" i="6"/>
  <c r="Y104" i="6"/>
  <c r="C104" i="6"/>
  <c r="H9" i="5"/>
  <c r="G17" i="5"/>
  <c r="K52" i="5"/>
  <c r="Y69" i="5"/>
  <c r="Y73" i="5"/>
  <c r="D77" i="5"/>
  <c r="H135" i="5"/>
  <c r="I159" i="5"/>
  <c r="W159" i="5" s="1"/>
  <c r="J165" i="5"/>
  <c r="L165" i="5" s="1"/>
  <c r="I163" i="5"/>
  <c r="AA163" i="5" s="1"/>
  <c r="D168" i="5"/>
  <c r="G169" i="5"/>
  <c r="H37" i="6"/>
  <c r="Y126" i="6"/>
  <c r="H126" i="6"/>
  <c r="W55" i="7"/>
  <c r="AA55" i="7"/>
  <c r="X204" i="5"/>
  <c r="H8" i="5"/>
  <c r="I9" i="5"/>
  <c r="W9" i="5" s="1"/>
  <c r="G10" i="5"/>
  <c r="C13" i="5"/>
  <c r="H17" i="5"/>
  <c r="Z20" i="5"/>
  <c r="H25" i="5"/>
  <c r="B28" i="5"/>
  <c r="Z28" i="5"/>
  <c r="Y33" i="5"/>
  <c r="I36" i="5"/>
  <c r="AA36" i="5" s="1"/>
  <c r="C37" i="5"/>
  <c r="C41" i="5"/>
  <c r="H42" i="5"/>
  <c r="B60" i="5"/>
  <c r="D61" i="5"/>
  <c r="Z63" i="5"/>
  <c r="K66" i="5"/>
  <c r="B69" i="5"/>
  <c r="C73" i="5"/>
  <c r="Z73" i="5"/>
  <c r="I82" i="5"/>
  <c r="B85" i="5"/>
  <c r="I108" i="5"/>
  <c r="C115" i="5"/>
  <c r="D116" i="5"/>
  <c r="X116" i="5"/>
  <c r="Y120" i="5"/>
  <c r="D123" i="5"/>
  <c r="C124" i="5"/>
  <c r="X124" i="5"/>
  <c r="Y128" i="5"/>
  <c r="I135" i="5"/>
  <c r="W135" i="5" s="1"/>
  <c r="K136" i="5"/>
  <c r="S137" i="5"/>
  <c r="Z139" i="5"/>
  <c r="I140" i="5"/>
  <c r="AA140" i="5" s="1"/>
  <c r="D143" i="5"/>
  <c r="X145" i="5"/>
  <c r="H152" i="5"/>
  <c r="D156" i="5"/>
  <c r="X156" i="5"/>
  <c r="I160" i="5"/>
  <c r="W160" i="5" s="1"/>
  <c r="G161" i="5"/>
  <c r="D162" i="5"/>
  <c r="H167" i="5"/>
  <c r="H169" i="5"/>
  <c r="I184" i="5"/>
  <c r="W184" i="5" s="1"/>
  <c r="I190" i="5"/>
  <c r="Y192" i="5"/>
  <c r="Z195" i="5"/>
  <c r="X196" i="5"/>
  <c r="H199" i="5"/>
  <c r="C201" i="5"/>
  <c r="X201" i="5"/>
  <c r="G204" i="5"/>
  <c r="S8" i="6"/>
  <c r="K32" i="6"/>
  <c r="B35" i="6"/>
  <c r="I37" i="6"/>
  <c r="AA37" i="6" s="1"/>
  <c r="G46" i="6"/>
  <c r="Y50" i="6"/>
  <c r="S50" i="6"/>
  <c r="X50" i="6"/>
  <c r="I61" i="6"/>
  <c r="C61" i="6"/>
  <c r="K73" i="6"/>
  <c r="I73" i="6"/>
  <c r="AA73" i="6" s="1"/>
  <c r="Y151" i="6"/>
  <c r="Z151" i="6"/>
  <c r="D13" i="5"/>
  <c r="H16" i="5"/>
  <c r="I17" i="5"/>
  <c r="W17" i="5" s="1"/>
  <c r="C20" i="5"/>
  <c r="I25" i="5"/>
  <c r="W25" i="5" s="1"/>
  <c r="C28" i="5"/>
  <c r="Z33" i="5"/>
  <c r="K36" i="5"/>
  <c r="Z39" i="5"/>
  <c r="I42" i="5"/>
  <c r="Y45" i="5"/>
  <c r="Y48" i="5"/>
  <c r="G50" i="5"/>
  <c r="X58" i="5"/>
  <c r="C69" i="5"/>
  <c r="C85" i="5"/>
  <c r="H89" i="5"/>
  <c r="B98" i="5"/>
  <c r="X98" i="5"/>
  <c r="K108" i="5"/>
  <c r="G112" i="5"/>
  <c r="B113" i="5"/>
  <c r="G114" i="5"/>
  <c r="D115" i="5"/>
  <c r="Y116" i="5"/>
  <c r="G120" i="5"/>
  <c r="Z120" i="5"/>
  <c r="G122" i="5"/>
  <c r="D124" i="5"/>
  <c r="Y124" i="5"/>
  <c r="I127" i="5"/>
  <c r="W127" i="5" s="1"/>
  <c r="G128" i="5"/>
  <c r="Z128" i="5"/>
  <c r="X132" i="5"/>
  <c r="S140" i="5"/>
  <c r="Y145" i="5"/>
  <c r="I155" i="5"/>
  <c r="AA155" i="5" s="1"/>
  <c r="Y156" i="5"/>
  <c r="I158" i="5"/>
  <c r="I167" i="5"/>
  <c r="W167" i="5" s="1"/>
  <c r="S168" i="5"/>
  <c r="X172" i="5"/>
  <c r="Y196" i="5"/>
  <c r="I198" i="5"/>
  <c r="H204" i="5"/>
  <c r="B18" i="6"/>
  <c r="X18" i="6"/>
  <c r="G42" i="6"/>
  <c r="S46" i="6"/>
  <c r="I66" i="6"/>
  <c r="W66" i="6" s="1"/>
  <c r="G66" i="6"/>
  <c r="S68" i="6"/>
  <c r="B68" i="6"/>
  <c r="G68" i="6"/>
  <c r="D156" i="6"/>
  <c r="C156" i="6"/>
  <c r="Z156" i="6"/>
  <c r="Y169" i="5"/>
  <c r="H37" i="5"/>
  <c r="J38" i="5"/>
  <c r="L38" i="5" s="1"/>
  <c r="H50" i="5"/>
  <c r="I55" i="5"/>
  <c r="D58" i="5"/>
  <c r="Y58" i="5"/>
  <c r="K60" i="5"/>
  <c r="K61" i="5"/>
  <c r="D64" i="5"/>
  <c r="B68" i="5"/>
  <c r="D69" i="5"/>
  <c r="G73" i="5"/>
  <c r="B74" i="5"/>
  <c r="X74" i="5"/>
  <c r="I79" i="5"/>
  <c r="Y80" i="5"/>
  <c r="Y81" i="5"/>
  <c r="D85" i="5"/>
  <c r="H88" i="5"/>
  <c r="I89" i="5"/>
  <c r="W89" i="5" s="1"/>
  <c r="Y98" i="5"/>
  <c r="H112" i="5"/>
  <c r="I114" i="5"/>
  <c r="I123" i="5"/>
  <c r="Y132" i="5"/>
  <c r="H143" i="5"/>
  <c r="Z150" i="5"/>
  <c r="Y151" i="5"/>
  <c r="H153" i="5"/>
  <c r="G156" i="5"/>
  <c r="Z156" i="5"/>
  <c r="K161" i="5"/>
  <c r="X164" i="5"/>
  <c r="B172" i="5"/>
  <c r="C180" i="5"/>
  <c r="Z196" i="5"/>
  <c r="G201" i="5"/>
  <c r="B7" i="6"/>
  <c r="B8" i="6"/>
  <c r="B13" i="6"/>
  <c r="Y13" i="6"/>
  <c r="C18" i="6"/>
  <c r="Z18" i="6"/>
  <c r="G26" i="6"/>
  <c r="B27" i="6"/>
  <c r="B32" i="6"/>
  <c r="H35" i="6"/>
  <c r="X48" i="6"/>
  <c r="C50" i="6"/>
  <c r="S73" i="6"/>
  <c r="X93" i="6"/>
  <c r="G93" i="6"/>
  <c r="I132" i="6"/>
  <c r="C132" i="6"/>
  <c r="X46" i="6"/>
  <c r="Z9" i="5"/>
  <c r="X10" i="5"/>
  <c r="G28" i="5"/>
  <c r="X66" i="5"/>
  <c r="H73" i="5"/>
  <c r="Y77" i="5"/>
  <c r="J113" i="5"/>
  <c r="L113" i="5" s="1"/>
  <c r="J114" i="5"/>
  <c r="L114" i="5" s="1"/>
  <c r="X137" i="5"/>
  <c r="X152" i="5"/>
  <c r="X169" i="5"/>
  <c r="W8" i="6"/>
  <c r="W32" i="6"/>
  <c r="K35" i="6"/>
  <c r="K111" i="6"/>
  <c r="I111" i="6"/>
  <c r="AA111" i="6" s="1"/>
  <c r="X111" i="6"/>
  <c r="S51" i="6"/>
  <c r="B58" i="6"/>
  <c r="B59" i="6"/>
  <c r="K71" i="6"/>
  <c r="K76" i="6"/>
  <c r="B81" i="6"/>
  <c r="Y81" i="6"/>
  <c r="C83" i="6"/>
  <c r="Y83" i="6"/>
  <c r="C85" i="6"/>
  <c r="B86" i="6"/>
  <c r="Y86" i="6"/>
  <c r="I102" i="6"/>
  <c r="B110" i="6"/>
  <c r="X110" i="6"/>
  <c r="S122" i="6"/>
  <c r="I130" i="6"/>
  <c r="AA130" i="6" s="1"/>
  <c r="Z133" i="6"/>
  <c r="I135" i="6"/>
  <c r="AA135" i="6" s="1"/>
  <c r="X137" i="6"/>
  <c r="D141" i="6"/>
  <c r="H145" i="6"/>
  <c r="G153" i="6"/>
  <c r="H154" i="6"/>
  <c r="G166" i="6"/>
  <c r="S172" i="6"/>
  <c r="S189" i="6"/>
  <c r="D192" i="6"/>
  <c r="D201" i="6"/>
  <c r="Y201" i="6"/>
  <c r="Z7" i="7"/>
  <c r="I18" i="7"/>
  <c r="W18" i="7" s="1"/>
  <c r="K35" i="7"/>
  <c r="Z38" i="7"/>
  <c r="B49" i="7"/>
  <c r="J51" i="7"/>
  <c r="L51" i="7" s="1"/>
  <c r="I57" i="7"/>
  <c r="Z61" i="7"/>
  <c r="X65" i="7"/>
  <c r="B69" i="7"/>
  <c r="I71" i="7"/>
  <c r="H72" i="7"/>
  <c r="Y74" i="7"/>
  <c r="Z77" i="7"/>
  <c r="X89" i="7"/>
  <c r="I99" i="7"/>
  <c r="I107" i="7"/>
  <c r="C112" i="7"/>
  <c r="D119" i="7"/>
  <c r="G121" i="7"/>
  <c r="Z123" i="7"/>
  <c r="G133" i="7"/>
  <c r="H137" i="7"/>
  <c r="K151" i="7"/>
  <c r="K155" i="7"/>
  <c r="B157" i="7"/>
  <c r="X157" i="7"/>
  <c r="D159" i="7"/>
  <c r="H170" i="7"/>
  <c r="I172" i="7"/>
  <c r="W172" i="7" s="1"/>
  <c r="Y182" i="7"/>
  <c r="H189" i="7"/>
  <c r="K194" i="7"/>
  <c r="X197" i="7"/>
  <c r="S202" i="7"/>
  <c r="I53" i="6"/>
  <c r="D70" i="6"/>
  <c r="S76" i="6"/>
  <c r="D81" i="6"/>
  <c r="Z81" i="6"/>
  <c r="D85" i="6"/>
  <c r="C86" i="6"/>
  <c r="H100" i="6"/>
  <c r="S105" i="6"/>
  <c r="C110" i="6"/>
  <c r="Y110" i="6"/>
  <c r="G115" i="6"/>
  <c r="B117" i="6"/>
  <c r="H144" i="6"/>
  <c r="H160" i="6"/>
  <c r="G161" i="6"/>
  <c r="I162" i="6"/>
  <c r="S166" i="6"/>
  <c r="X168" i="6"/>
  <c r="S169" i="6"/>
  <c r="S185" i="6"/>
  <c r="D196" i="6"/>
  <c r="Y205" i="6"/>
  <c r="C7" i="7"/>
  <c r="C15" i="7"/>
  <c r="C16" i="7"/>
  <c r="J18" i="7"/>
  <c r="L18" i="7" s="1"/>
  <c r="Y20" i="7"/>
  <c r="D22" i="7"/>
  <c r="X24" i="7"/>
  <c r="G26" i="7"/>
  <c r="D29" i="7"/>
  <c r="H30" i="7"/>
  <c r="D38" i="7"/>
  <c r="B42" i="7"/>
  <c r="D43" i="7"/>
  <c r="S51" i="7"/>
  <c r="J55" i="7"/>
  <c r="L55" i="7" s="1"/>
  <c r="G61" i="7"/>
  <c r="X66" i="7"/>
  <c r="D69" i="7"/>
  <c r="S71" i="7"/>
  <c r="J75" i="7"/>
  <c r="L75" i="7" s="1"/>
  <c r="G77" i="7"/>
  <c r="Z98" i="7"/>
  <c r="X104" i="7"/>
  <c r="S107" i="7"/>
  <c r="G108" i="7"/>
  <c r="K116" i="7"/>
  <c r="I120" i="7"/>
  <c r="AA120" i="7" s="1"/>
  <c r="S121" i="7"/>
  <c r="G125" i="7"/>
  <c r="K133" i="7"/>
  <c r="I136" i="7"/>
  <c r="H145" i="7"/>
  <c r="S154" i="7"/>
  <c r="J170" i="7"/>
  <c r="L170" i="7" s="1"/>
  <c r="J171" i="7"/>
  <c r="L171" i="7" s="1"/>
  <c r="Z188" i="7"/>
  <c r="I189" i="7"/>
  <c r="AA189" i="7" s="1"/>
  <c r="S194" i="7"/>
  <c r="Y198" i="7"/>
  <c r="S189" i="7"/>
  <c r="Z201" i="7"/>
  <c r="K58" i="6"/>
  <c r="H81" i="6"/>
  <c r="I83" i="6"/>
  <c r="AA83" i="6" s="1"/>
  <c r="G85" i="6"/>
  <c r="S100" i="6"/>
  <c r="C107" i="6"/>
  <c r="Y107" i="6"/>
  <c r="G110" i="6"/>
  <c r="Z135" i="6"/>
  <c r="I141" i="6"/>
  <c r="AA141" i="6" s="1"/>
  <c r="Z152" i="6"/>
  <c r="Y153" i="6"/>
  <c r="Z183" i="6"/>
  <c r="Z184" i="6"/>
  <c r="B189" i="6"/>
  <c r="X189" i="6"/>
  <c r="I192" i="6"/>
  <c r="W192" i="6" s="1"/>
  <c r="I196" i="6"/>
  <c r="AA196" i="6" s="1"/>
  <c r="H201" i="6"/>
  <c r="Y12" i="7"/>
  <c r="G14" i="7"/>
  <c r="J17" i="7"/>
  <c r="L17" i="7" s="1"/>
  <c r="D21" i="7"/>
  <c r="I22" i="7"/>
  <c r="AA22" i="7" s="1"/>
  <c r="X27" i="7"/>
  <c r="B35" i="7"/>
  <c r="Y35" i="7"/>
  <c r="I38" i="7"/>
  <c r="AA38" i="7" s="1"/>
  <c r="D41" i="7"/>
  <c r="H42" i="7"/>
  <c r="K43" i="7"/>
  <c r="J44" i="7"/>
  <c r="L44" i="7" s="1"/>
  <c r="I45" i="7"/>
  <c r="S49" i="7"/>
  <c r="S53" i="7"/>
  <c r="K54" i="7"/>
  <c r="Z56" i="7"/>
  <c r="X57" i="7"/>
  <c r="S61" i="7"/>
  <c r="C62" i="7"/>
  <c r="D65" i="7"/>
  <c r="S69" i="7"/>
  <c r="K74" i="7"/>
  <c r="Z76" i="7"/>
  <c r="I77" i="7"/>
  <c r="W77" i="7" s="1"/>
  <c r="G89" i="7"/>
  <c r="B99" i="7"/>
  <c r="Y99" i="7"/>
  <c r="C104" i="7"/>
  <c r="B107" i="7"/>
  <c r="K111" i="7"/>
  <c r="S112" i="7"/>
  <c r="H123" i="7"/>
  <c r="B131" i="7"/>
  <c r="I141" i="7"/>
  <c r="K142" i="7"/>
  <c r="B151" i="7"/>
  <c r="Z151" i="7"/>
  <c r="G157" i="7"/>
  <c r="K159" i="7"/>
  <c r="B163" i="7"/>
  <c r="Y169" i="7"/>
  <c r="C182" i="7"/>
  <c r="K183" i="7"/>
  <c r="D188" i="7"/>
  <c r="B189" i="7"/>
  <c r="B194" i="7"/>
  <c r="D197" i="7"/>
  <c r="C198" i="7"/>
  <c r="B201" i="7"/>
  <c r="B76" i="6"/>
  <c r="Y76" i="6"/>
  <c r="K81" i="6"/>
  <c r="K83" i="6"/>
  <c r="K84" i="6"/>
  <c r="I86" i="6"/>
  <c r="B89" i="6"/>
  <c r="I110" i="6"/>
  <c r="X154" i="6"/>
  <c r="Y160" i="6"/>
  <c r="B169" i="6"/>
  <c r="Y169" i="6"/>
  <c r="C189" i="6"/>
  <c r="Y189" i="6"/>
  <c r="Y200" i="6"/>
  <c r="K201" i="6"/>
  <c r="S202" i="6"/>
  <c r="H7" i="7"/>
  <c r="G12" i="7"/>
  <c r="Z12" i="7"/>
  <c r="I14" i="7"/>
  <c r="K22" i="7"/>
  <c r="C34" i="7"/>
  <c r="C35" i="7"/>
  <c r="Z35" i="7"/>
  <c r="I37" i="7"/>
  <c r="K38" i="7"/>
  <c r="Z57" i="7"/>
  <c r="Z71" i="7"/>
  <c r="S77" i="7"/>
  <c r="G82" i="7"/>
  <c r="H88" i="7"/>
  <c r="K90" i="7"/>
  <c r="H93" i="7"/>
  <c r="C99" i="7"/>
  <c r="C107" i="7"/>
  <c r="X107" i="7"/>
  <c r="Z120" i="7"/>
  <c r="J124" i="7"/>
  <c r="L124" i="7" s="1"/>
  <c r="X133" i="7"/>
  <c r="C151" i="7"/>
  <c r="I157" i="7"/>
  <c r="B165" i="7"/>
  <c r="G166" i="7"/>
  <c r="K167" i="7"/>
  <c r="Z169" i="7"/>
  <c r="B181" i="7"/>
  <c r="D185" i="7"/>
  <c r="C189" i="7"/>
  <c r="C194" i="7"/>
  <c r="X194" i="7"/>
  <c r="C201" i="7"/>
  <c r="B202" i="7"/>
  <c r="B203" i="7"/>
  <c r="Y161" i="6"/>
  <c r="Z30" i="7"/>
  <c r="I41" i="7"/>
  <c r="AA41" i="7" s="1"/>
  <c r="B77" i="7"/>
  <c r="D84" i="7"/>
  <c r="D99" i="7"/>
  <c r="D107" i="7"/>
  <c r="Z107" i="7"/>
  <c r="X108" i="7"/>
  <c r="Y125" i="7"/>
  <c r="I131" i="7"/>
  <c r="D152" i="7"/>
  <c r="B155" i="7"/>
  <c r="K157" i="7"/>
  <c r="B161" i="7"/>
  <c r="Z161" i="7"/>
  <c r="C165" i="7"/>
  <c r="X165" i="7"/>
  <c r="H166" i="7"/>
  <c r="S167" i="7"/>
  <c r="X170" i="7"/>
  <c r="D172" i="7"/>
  <c r="D181" i="7"/>
  <c r="G182" i="7"/>
  <c r="I188" i="7"/>
  <c r="D189" i="7"/>
  <c r="X189" i="7"/>
  <c r="Y194" i="7"/>
  <c r="S197" i="7"/>
  <c r="G198" i="7"/>
  <c r="B100" i="6"/>
  <c r="Y100" i="6"/>
  <c r="Y141" i="6"/>
  <c r="C161" i="6"/>
  <c r="H189" i="6"/>
  <c r="Y192" i="6"/>
  <c r="B30" i="7"/>
  <c r="H35" i="7"/>
  <c r="AA44" i="7"/>
  <c r="D51" i="7"/>
  <c r="Y108" i="7"/>
  <c r="X112" i="7"/>
  <c r="K131" i="7"/>
  <c r="G151" i="7"/>
  <c r="Y189" i="7"/>
  <c r="G194" i="7"/>
  <c r="H198" i="7"/>
  <c r="H201" i="7"/>
  <c r="G202" i="7"/>
  <c r="G203" i="7"/>
  <c r="B83" i="6"/>
  <c r="X83" i="6"/>
  <c r="I88" i="6"/>
  <c r="S89" i="6"/>
  <c r="D100" i="6"/>
  <c r="H122" i="6"/>
  <c r="I125" i="6"/>
  <c r="C141" i="6"/>
  <c r="G145" i="6"/>
  <c r="G154" i="6"/>
  <c r="D160" i="6"/>
  <c r="D161" i="6"/>
  <c r="C162" i="6"/>
  <c r="K172" i="6"/>
  <c r="D183" i="6"/>
  <c r="K189" i="6"/>
  <c r="C192" i="6"/>
  <c r="Z192" i="6"/>
  <c r="K194" i="6"/>
  <c r="C201" i="6"/>
  <c r="X201" i="6"/>
  <c r="S12" i="7"/>
  <c r="X14" i="7"/>
  <c r="Y22" i="7"/>
  <c r="C26" i="7"/>
  <c r="C30" i="7"/>
  <c r="I35" i="7"/>
  <c r="AA35" i="7" s="1"/>
  <c r="Y38" i="7"/>
  <c r="Z43" i="7"/>
  <c r="Z45" i="7"/>
  <c r="Z53" i="7"/>
  <c r="J56" i="7"/>
  <c r="L56" i="7" s="1"/>
  <c r="C61" i="7"/>
  <c r="Y61" i="7"/>
  <c r="G73" i="7"/>
  <c r="X74" i="7"/>
  <c r="D76" i="7"/>
  <c r="D77" i="7"/>
  <c r="Y77" i="7"/>
  <c r="Y82" i="7"/>
  <c r="I84" i="7"/>
  <c r="G99" i="7"/>
  <c r="S100" i="7"/>
  <c r="B108" i="7"/>
  <c r="B112" i="7"/>
  <c r="I114" i="7"/>
  <c r="B116" i="7"/>
  <c r="C119" i="7"/>
  <c r="C120" i="7"/>
  <c r="C125" i="7"/>
  <c r="D136" i="7"/>
  <c r="B145" i="7"/>
  <c r="I151" i="7"/>
  <c r="AA151" i="7" s="1"/>
  <c r="Z159" i="7"/>
  <c r="I180" i="7"/>
  <c r="AA180" i="7" s="1"/>
  <c r="S181" i="7"/>
  <c r="K185" i="7"/>
  <c r="G189" i="7"/>
  <c r="Z189" i="7"/>
  <c r="K191" i="7"/>
  <c r="H194" i="7"/>
  <c r="B195" i="7"/>
  <c r="I201" i="7"/>
  <c r="H202" i="7"/>
  <c r="Z29" i="5"/>
  <c r="S29" i="5"/>
  <c r="K29" i="5"/>
  <c r="J30" i="5"/>
  <c r="L30" i="5" s="1"/>
  <c r="H29" i="5"/>
  <c r="D29" i="5"/>
  <c r="B29" i="5"/>
  <c r="D49" i="5"/>
  <c r="I49" i="5"/>
  <c r="W49" i="5" s="1"/>
  <c r="H49" i="5"/>
  <c r="G49" i="5"/>
  <c r="Z49" i="5"/>
  <c r="Y49" i="5"/>
  <c r="C49" i="5"/>
  <c r="D65" i="5"/>
  <c r="I65" i="5"/>
  <c r="W65" i="5" s="1"/>
  <c r="H65" i="5"/>
  <c r="G65" i="5"/>
  <c r="Z65" i="5"/>
  <c r="Y65" i="5"/>
  <c r="C65" i="5"/>
  <c r="J102" i="5"/>
  <c r="L102" i="5" s="1"/>
  <c r="K102" i="5"/>
  <c r="I102" i="5"/>
  <c r="G102" i="5"/>
  <c r="Z102" i="5"/>
  <c r="X102" i="5"/>
  <c r="S102" i="5"/>
  <c r="B102" i="5"/>
  <c r="Z193" i="6"/>
  <c r="C193" i="6"/>
  <c r="B193" i="6"/>
  <c r="G193" i="6"/>
  <c r="K193" i="6"/>
  <c r="J195" i="6"/>
  <c r="L195" i="6" s="1"/>
  <c r="H193" i="6"/>
  <c r="Y193" i="6"/>
  <c r="D193" i="6"/>
  <c r="X193" i="6"/>
  <c r="S193" i="6"/>
  <c r="C29" i="5"/>
  <c r="Y44" i="5"/>
  <c r="K44" i="5"/>
  <c r="I44" i="5"/>
  <c r="AA44" i="5" s="1"/>
  <c r="G44" i="5"/>
  <c r="Z44" i="5"/>
  <c r="X44" i="5"/>
  <c r="D44" i="5"/>
  <c r="B44" i="5"/>
  <c r="J46" i="5"/>
  <c r="L46" i="5" s="1"/>
  <c r="D102" i="5"/>
  <c r="Y134" i="5"/>
  <c r="Z134" i="5"/>
  <c r="I134" i="5"/>
  <c r="AA134" i="5" s="1"/>
  <c r="C16" i="6"/>
  <c r="D16" i="6"/>
  <c r="B16" i="6"/>
  <c r="S16" i="6"/>
  <c r="K16" i="6"/>
  <c r="I16" i="6"/>
  <c r="AA16" i="6" s="1"/>
  <c r="Z16" i="6"/>
  <c r="H16" i="6"/>
  <c r="X16" i="6"/>
  <c r="Y16" i="6"/>
  <c r="G16" i="6"/>
  <c r="C34" i="5"/>
  <c r="Y34" i="5"/>
  <c r="H34" i="5"/>
  <c r="X34" i="5"/>
  <c r="G34" i="5"/>
  <c r="D34" i="5"/>
  <c r="B34" i="5"/>
  <c r="K34" i="5"/>
  <c r="Y76" i="5"/>
  <c r="G76" i="5"/>
  <c r="Z76" i="5"/>
  <c r="X76" i="5"/>
  <c r="D76" i="5"/>
  <c r="C76" i="5"/>
  <c r="B76" i="5"/>
  <c r="K76" i="5"/>
  <c r="Y10" i="6"/>
  <c r="Z10" i="6"/>
  <c r="G10" i="6"/>
  <c r="X10" i="6"/>
  <c r="D10" i="6"/>
  <c r="C10" i="6"/>
  <c r="B10" i="6"/>
  <c r="K10" i="6"/>
  <c r="S10" i="6"/>
  <c r="I10" i="6"/>
  <c r="X49" i="5"/>
  <c r="J61" i="5"/>
  <c r="L61" i="5" s="1"/>
  <c r="I57" i="5"/>
  <c r="W57" i="5" s="1"/>
  <c r="H57" i="5"/>
  <c r="G57" i="5"/>
  <c r="Z57" i="5"/>
  <c r="Y57" i="5"/>
  <c r="C57" i="5"/>
  <c r="X65" i="5"/>
  <c r="AA118" i="5"/>
  <c r="W118" i="5"/>
  <c r="Y34" i="6"/>
  <c r="G34" i="6"/>
  <c r="Z34" i="6"/>
  <c r="K34" i="6"/>
  <c r="I34" i="6"/>
  <c r="J36" i="6"/>
  <c r="L36" i="6" s="1"/>
  <c r="D34" i="6"/>
  <c r="C34" i="6"/>
  <c r="X34" i="6"/>
  <c r="B34" i="6"/>
  <c r="J12" i="5"/>
  <c r="L12" i="5" s="1"/>
  <c r="G12" i="5"/>
  <c r="Z12" i="5"/>
  <c r="X12" i="5"/>
  <c r="D12" i="5"/>
  <c r="C12" i="5"/>
  <c r="B12" i="5"/>
  <c r="K12" i="5"/>
  <c r="Y29" i="5"/>
  <c r="I34" i="5"/>
  <c r="I76" i="5"/>
  <c r="AA76" i="5" s="1"/>
  <c r="Y182" i="5"/>
  <c r="Z182" i="5"/>
  <c r="I182" i="5"/>
  <c r="AA182" i="5" s="1"/>
  <c r="D185" i="5"/>
  <c r="S185" i="5"/>
  <c r="K185" i="5"/>
  <c r="H185" i="5"/>
  <c r="G185" i="5"/>
  <c r="Y185" i="5"/>
  <c r="B185" i="5"/>
  <c r="X185" i="5"/>
  <c r="C185" i="5"/>
  <c r="X191" i="5"/>
  <c r="I191" i="5"/>
  <c r="W191" i="5" s="1"/>
  <c r="H191" i="5"/>
  <c r="D191" i="5"/>
  <c r="Y191" i="5"/>
  <c r="Z191" i="5"/>
  <c r="X29" i="6"/>
  <c r="I29" i="6"/>
  <c r="AA29" i="6" s="1"/>
  <c r="H29" i="6"/>
  <c r="Y29" i="6"/>
  <c r="C29" i="6"/>
  <c r="Z29" i="6"/>
  <c r="C54" i="6"/>
  <c r="H54" i="6"/>
  <c r="X54" i="6"/>
  <c r="G54" i="6"/>
  <c r="D54" i="6"/>
  <c r="Y54" i="6"/>
  <c r="J70" i="6"/>
  <c r="L70" i="6" s="1"/>
  <c r="Y67" i="6"/>
  <c r="H67" i="6"/>
  <c r="X67" i="6"/>
  <c r="G67" i="6"/>
  <c r="C67" i="6"/>
  <c r="K67" i="6"/>
  <c r="J68" i="6"/>
  <c r="L68" i="6" s="1"/>
  <c r="S67" i="6"/>
  <c r="I67" i="6"/>
  <c r="J71" i="6"/>
  <c r="L71" i="6" s="1"/>
  <c r="B67" i="6"/>
  <c r="Z67" i="6"/>
  <c r="S34" i="5"/>
  <c r="AA42" i="5"/>
  <c r="W42" i="5"/>
  <c r="S76" i="5"/>
  <c r="Y84" i="5"/>
  <c r="G84" i="5"/>
  <c r="Z84" i="5"/>
  <c r="X84" i="5"/>
  <c r="D84" i="5"/>
  <c r="C84" i="5"/>
  <c r="B84" i="5"/>
  <c r="K84" i="5"/>
  <c r="S93" i="5"/>
  <c r="K93" i="5"/>
  <c r="H93" i="5"/>
  <c r="D93" i="5"/>
  <c r="B93" i="5"/>
  <c r="D31" i="6"/>
  <c r="X31" i="6"/>
  <c r="G31" i="6"/>
  <c r="C31" i="6"/>
  <c r="S34" i="6"/>
  <c r="J101" i="5"/>
  <c r="L101" i="5" s="1"/>
  <c r="I97" i="5"/>
  <c r="W97" i="5" s="1"/>
  <c r="H97" i="5"/>
  <c r="G97" i="5"/>
  <c r="X97" i="5"/>
  <c r="C97" i="5"/>
  <c r="Z97" i="5"/>
  <c r="I12" i="5"/>
  <c r="AA12" i="5" s="1"/>
  <c r="Z21" i="5"/>
  <c r="S21" i="5"/>
  <c r="K21" i="5"/>
  <c r="H21" i="5"/>
  <c r="D21" i="5"/>
  <c r="B21" i="5"/>
  <c r="X32" i="5"/>
  <c r="Y32" i="5"/>
  <c r="H32" i="5"/>
  <c r="D32" i="5"/>
  <c r="X40" i="5"/>
  <c r="H40" i="5"/>
  <c r="D40" i="5"/>
  <c r="K100" i="5"/>
  <c r="I100" i="5"/>
  <c r="G100" i="5"/>
  <c r="D100" i="5"/>
  <c r="C100" i="5"/>
  <c r="Z100" i="5"/>
  <c r="B100" i="5"/>
  <c r="X100" i="5"/>
  <c r="J103" i="5"/>
  <c r="L103" i="5" s="1"/>
  <c r="C178" i="5"/>
  <c r="D178" i="5"/>
  <c r="X41" i="5"/>
  <c r="S52" i="5"/>
  <c r="J54" i="5"/>
  <c r="L54" i="5" s="1"/>
  <c r="S60" i="5"/>
  <c r="S68" i="5"/>
  <c r="D121" i="5"/>
  <c r="H121" i="5"/>
  <c r="G121" i="5"/>
  <c r="Y121" i="5"/>
  <c r="X121" i="5"/>
  <c r="B121" i="5"/>
  <c r="I144" i="5"/>
  <c r="W144" i="5" s="1"/>
  <c r="Z144" i="5"/>
  <c r="H144" i="5"/>
  <c r="Y144" i="5"/>
  <c r="G144" i="5"/>
  <c r="X144" i="5"/>
  <c r="D144" i="5"/>
  <c r="D193" i="5"/>
  <c r="H193" i="5"/>
  <c r="G193" i="5"/>
  <c r="Y193" i="5"/>
  <c r="X193" i="5"/>
  <c r="C193" i="5"/>
  <c r="B193" i="5"/>
  <c r="S193" i="5"/>
  <c r="Z7" i="5"/>
  <c r="X9" i="5"/>
  <c r="H10" i="5"/>
  <c r="Y10" i="5"/>
  <c r="Y16" i="5"/>
  <c r="G18" i="5"/>
  <c r="X18" i="5"/>
  <c r="S20" i="5"/>
  <c r="Y24" i="5"/>
  <c r="G26" i="5"/>
  <c r="X26" i="5"/>
  <c r="S28" i="5"/>
  <c r="I31" i="5"/>
  <c r="H33" i="5"/>
  <c r="G36" i="5"/>
  <c r="Z41" i="5"/>
  <c r="J45" i="5"/>
  <c r="L45" i="5" s="1"/>
  <c r="K45" i="5"/>
  <c r="I50" i="5"/>
  <c r="Z50" i="5"/>
  <c r="C52" i="5"/>
  <c r="I58" i="5"/>
  <c r="Z58" i="5"/>
  <c r="C60" i="5"/>
  <c r="H61" i="5"/>
  <c r="I66" i="5"/>
  <c r="Z66" i="5"/>
  <c r="C68" i="5"/>
  <c r="H69" i="5"/>
  <c r="Z71" i="5"/>
  <c r="X73" i="5"/>
  <c r="H74" i="5"/>
  <c r="Y74" i="5"/>
  <c r="Z79" i="5"/>
  <c r="X81" i="5"/>
  <c r="H82" i="5"/>
  <c r="Y82" i="5"/>
  <c r="G90" i="5"/>
  <c r="X90" i="5"/>
  <c r="J92" i="5"/>
  <c r="L92" i="5" s="1"/>
  <c r="J94" i="5"/>
  <c r="L94" i="5" s="1"/>
  <c r="S92" i="5"/>
  <c r="X96" i="5"/>
  <c r="Y96" i="5"/>
  <c r="I96" i="5"/>
  <c r="W96" i="5" s="1"/>
  <c r="Z108" i="5"/>
  <c r="H108" i="5"/>
  <c r="Y108" i="5"/>
  <c r="G108" i="5"/>
  <c r="X108" i="5"/>
  <c r="D108" i="5"/>
  <c r="K121" i="5"/>
  <c r="D129" i="5"/>
  <c r="H129" i="5"/>
  <c r="G129" i="5"/>
  <c r="Y129" i="5"/>
  <c r="X129" i="5"/>
  <c r="B129" i="5"/>
  <c r="C144" i="5"/>
  <c r="I148" i="5"/>
  <c r="AA148" i="5" s="1"/>
  <c r="Z148" i="5"/>
  <c r="H148" i="5"/>
  <c r="Y148" i="5"/>
  <c r="G148" i="5"/>
  <c r="X148" i="5"/>
  <c r="D148" i="5"/>
  <c r="K193" i="5"/>
  <c r="Y206" i="5"/>
  <c r="Z206" i="5"/>
  <c r="C40" i="6"/>
  <c r="X40" i="6"/>
  <c r="G40" i="6"/>
  <c r="Z40" i="6"/>
  <c r="I40" i="6"/>
  <c r="S40" i="6"/>
  <c r="K40" i="6"/>
  <c r="H40" i="6"/>
  <c r="Y40" i="6"/>
  <c r="B40" i="6"/>
  <c r="S49" i="6"/>
  <c r="C49" i="6"/>
  <c r="D49" i="6"/>
  <c r="I69" i="6"/>
  <c r="X69" i="6"/>
  <c r="G69" i="6"/>
  <c r="D69" i="6"/>
  <c r="X128" i="6"/>
  <c r="Y128" i="6"/>
  <c r="I128" i="6"/>
  <c r="AA128" i="6" s="1"/>
  <c r="H128" i="6"/>
  <c r="D128" i="6"/>
  <c r="Z128" i="6"/>
  <c r="C9" i="5"/>
  <c r="Y9" i="5"/>
  <c r="I10" i="5"/>
  <c r="Z10" i="5"/>
  <c r="H13" i="5"/>
  <c r="Z15" i="5"/>
  <c r="J21" i="5"/>
  <c r="L21" i="5" s="1"/>
  <c r="X17" i="5"/>
  <c r="H18" i="5"/>
  <c r="Y18" i="5"/>
  <c r="B20" i="5"/>
  <c r="Z23" i="5"/>
  <c r="X25" i="5"/>
  <c r="H26" i="5"/>
  <c r="Y26" i="5"/>
  <c r="I33" i="5"/>
  <c r="W33" i="5" s="1"/>
  <c r="G41" i="5"/>
  <c r="J44" i="5"/>
  <c r="L44" i="5" s="1"/>
  <c r="S42" i="5"/>
  <c r="S45" i="5"/>
  <c r="D52" i="5"/>
  <c r="X52" i="5"/>
  <c r="D60" i="5"/>
  <c r="X60" i="5"/>
  <c r="J69" i="5"/>
  <c r="L69" i="5" s="1"/>
  <c r="D68" i="5"/>
  <c r="X68" i="5"/>
  <c r="H77" i="5"/>
  <c r="Z82" i="5"/>
  <c r="H85" i="5"/>
  <c r="J86" i="5"/>
  <c r="L86" i="5" s="1"/>
  <c r="Z87" i="5"/>
  <c r="X89" i="5"/>
  <c r="H90" i="5"/>
  <c r="Y90" i="5"/>
  <c r="B92" i="5"/>
  <c r="S121" i="5"/>
  <c r="B148" i="5"/>
  <c r="Y166" i="5"/>
  <c r="Z166" i="5"/>
  <c r="I176" i="5"/>
  <c r="W176" i="5" s="1"/>
  <c r="Z176" i="5"/>
  <c r="H176" i="5"/>
  <c r="Y176" i="5"/>
  <c r="G176" i="5"/>
  <c r="X176" i="5"/>
  <c r="D176" i="5"/>
  <c r="S176" i="5"/>
  <c r="B176" i="5"/>
  <c r="X183" i="5"/>
  <c r="Y183" i="5"/>
  <c r="I183" i="5"/>
  <c r="W183" i="5" s="1"/>
  <c r="H183" i="5"/>
  <c r="D183" i="5"/>
  <c r="D40" i="6"/>
  <c r="D8" i="5"/>
  <c r="K10" i="5"/>
  <c r="K13" i="5"/>
  <c r="I18" i="5"/>
  <c r="Z18" i="5"/>
  <c r="C25" i="5"/>
  <c r="Y25" i="5"/>
  <c r="I26" i="5"/>
  <c r="Z26" i="5"/>
  <c r="H41" i="5"/>
  <c r="B42" i="5"/>
  <c r="S50" i="5"/>
  <c r="D51" i="5"/>
  <c r="Z52" i="5"/>
  <c r="S58" i="5"/>
  <c r="D59" i="5"/>
  <c r="Z60" i="5"/>
  <c r="S66" i="5"/>
  <c r="D67" i="5"/>
  <c r="Z68" i="5"/>
  <c r="S69" i="5"/>
  <c r="D72" i="5"/>
  <c r="K74" i="5"/>
  <c r="K77" i="5"/>
  <c r="D80" i="5"/>
  <c r="Z81" i="5"/>
  <c r="K82" i="5"/>
  <c r="K85" i="5"/>
  <c r="C89" i="5"/>
  <c r="Y89" i="5"/>
  <c r="I90" i="5"/>
  <c r="Z90" i="5"/>
  <c r="C92" i="5"/>
  <c r="X104" i="5"/>
  <c r="D104" i="5"/>
  <c r="C104" i="5"/>
  <c r="S104" i="5"/>
  <c r="B104" i="5"/>
  <c r="Y104" i="5"/>
  <c r="C108" i="5"/>
  <c r="W126" i="5"/>
  <c r="AA126" i="5"/>
  <c r="K144" i="5"/>
  <c r="J148" i="5"/>
  <c r="L148" i="5" s="1"/>
  <c r="Z147" i="5"/>
  <c r="I147" i="5"/>
  <c r="J149" i="5"/>
  <c r="L149" i="5" s="1"/>
  <c r="J50" i="6"/>
  <c r="L50" i="6" s="1"/>
  <c r="C47" i="6"/>
  <c r="X47" i="6"/>
  <c r="G47" i="6"/>
  <c r="J66" i="6"/>
  <c r="L66" i="6" s="1"/>
  <c r="H62" i="6"/>
  <c r="Z62" i="6"/>
  <c r="C62" i="6"/>
  <c r="J64" i="6"/>
  <c r="L64" i="6" s="1"/>
  <c r="K62" i="6"/>
  <c r="S62" i="6"/>
  <c r="I62" i="6"/>
  <c r="AA62" i="6" s="1"/>
  <c r="D62" i="6"/>
  <c r="B62" i="6"/>
  <c r="S10" i="5"/>
  <c r="D16" i="5"/>
  <c r="Z17" i="5"/>
  <c r="K18" i="5"/>
  <c r="D20" i="5"/>
  <c r="X20" i="5"/>
  <c r="D24" i="5"/>
  <c r="Z25" i="5"/>
  <c r="K26" i="5"/>
  <c r="J29" i="5"/>
  <c r="L29" i="5" s="1"/>
  <c r="D28" i="5"/>
  <c r="X28" i="5"/>
  <c r="S36" i="5"/>
  <c r="I39" i="5"/>
  <c r="W39" i="5" s="1"/>
  <c r="I41" i="5"/>
  <c r="W41" i="5" s="1"/>
  <c r="D42" i="5"/>
  <c r="B45" i="5"/>
  <c r="H48" i="5"/>
  <c r="B50" i="5"/>
  <c r="G52" i="5"/>
  <c r="H56" i="5"/>
  <c r="B58" i="5"/>
  <c r="G60" i="5"/>
  <c r="H64" i="5"/>
  <c r="B66" i="5"/>
  <c r="G68" i="5"/>
  <c r="S74" i="5"/>
  <c r="D75" i="5"/>
  <c r="G81" i="5"/>
  <c r="S85" i="5"/>
  <c r="D88" i="5"/>
  <c r="Z89" i="5"/>
  <c r="K90" i="5"/>
  <c r="D92" i="5"/>
  <c r="X92" i="5"/>
  <c r="H96" i="5"/>
  <c r="C99" i="5"/>
  <c r="D99" i="5"/>
  <c r="Z104" i="5"/>
  <c r="S129" i="5"/>
  <c r="S131" i="5"/>
  <c r="H131" i="5"/>
  <c r="D131" i="5"/>
  <c r="Z131" i="5"/>
  <c r="C131" i="5"/>
  <c r="I136" i="5"/>
  <c r="W136" i="5" s="1"/>
  <c r="Z136" i="5"/>
  <c r="H136" i="5"/>
  <c r="Y136" i="5"/>
  <c r="G136" i="5"/>
  <c r="X136" i="5"/>
  <c r="S144" i="5"/>
  <c r="C147" i="5"/>
  <c r="I166" i="5"/>
  <c r="AA166" i="5" s="1"/>
  <c r="J13" i="5"/>
  <c r="L13" i="5" s="1"/>
  <c r="S18" i="5"/>
  <c r="S26" i="5"/>
  <c r="Z31" i="5"/>
  <c r="X33" i="5"/>
  <c r="I60" i="5"/>
  <c r="AA60" i="5" s="1"/>
  <c r="I68" i="5"/>
  <c r="AA68" i="5" s="1"/>
  <c r="J77" i="5"/>
  <c r="L77" i="5" s="1"/>
  <c r="S90" i="5"/>
  <c r="Y95" i="5"/>
  <c r="Z95" i="5"/>
  <c r="I95" i="5"/>
  <c r="W95" i="5" s="1"/>
  <c r="AA98" i="5"/>
  <c r="W98" i="5"/>
  <c r="K105" i="5"/>
  <c r="G105" i="5"/>
  <c r="Y142" i="5"/>
  <c r="Z142" i="5"/>
  <c r="J146" i="5"/>
  <c r="L146" i="5" s="1"/>
  <c r="I142" i="5"/>
  <c r="AA142" i="5" s="1"/>
  <c r="D39" i="6"/>
  <c r="G39" i="6"/>
  <c r="X39" i="6"/>
  <c r="C39" i="6"/>
  <c r="X45" i="6"/>
  <c r="Y45" i="6"/>
  <c r="I45" i="6"/>
  <c r="C45" i="6"/>
  <c r="Z45" i="6"/>
  <c r="H45" i="6"/>
  <c r="K65" i="6"/>
  <c r="D65" i="6"/>
  <c r="Z65" i="6"/>
  <c r="X70" i="6"/>
  <c r="H70" i="6"/>
  <c r="Z70" i="6"/>
  <c r="C70" i="6"/>
  <c r="K70" i="6"/>
  <c r="S70" i="6"/>
  <c r="I70" i="6"/>
  <c r="AA70" i="6" s="1"/>
  <c r="B70" i="6"/>
  <c r="Y91" i="6"/>
  <c r="G91" i="6"/>
  <c r="C91" i="6"/>
  <c r="I91" i="6"/>
  <c r="AA91" i="6" s="1"/>
  <c r="H91" i="6"/>
  <c r="Z91" i="6"/>
  <c r="X91" i="6"/>
  <c r="D91" i="6"/>
  <c r="S91" i="6"/>
  <c r="K91" i="6"/>
  <c r="B91" i="6"/>
  <c r="K184" i="5"/>
  <c r="J188" i="5"/>
  <c r="L188" i="5" s="1"/>
  <c r="K188" i="5"/>
  <c r="C14" i="6"/>
  <c r="Z14" i="6"/>
  <c r="G14" i="6"/>
  <c r="Y14" i="6"/>
  <c r="C30" i="6"/>
  <c r="Y30" i="6"/>
  <c r="X30" i="6"/>
  <c r="D30" i="6"/>
  <c r="C38" i="6"/>
  <c r="S38" i="6"/>
  <c r="K38" i="6"/>
  <c r="B38" i="6"/>
  <c r="Y38" i="6"/>
  <c r="S43" i="6"/>
  <c r="K43" i="6"/>
  <c r="B43" i="6"/>
  <c r="D55" i="6"/>
  <c r="H55" i="6"/>
  <c r="Z55" i="6"/>
  <c r="G55" i="6"/>
  <c r="X55" i="6"/>
  <c r="C55" i="6"/>
  <c r="S140" i="6"/>
  <c r="C140" i="6"/>
  <c r="Z140" i="6"/>
  <c r="I140" i="6"/>
  <c r="D140" i="6"/>
  <c r="J157" i="6"/>
  <c r="L157" i="6" s="1"/>
  <c r="S157" i="6"/>
  <c r="Z157" i="6"/>
  <c r="K157" i="6"/>
  <c r="I157" i="6"/>
  <c r="AA157" i="6" s="1"/>
  <c r="J158" i="6"/>
  <c r="L158" i="6" s="1"/>
  <c r="H157" i="6"/>
  <c r="B157" i="6"/>
  <c r="Y157" i="6"/>
  <c r="C157" i="6"/>
  <c r="AA162" i="6"/>
  <c r="W162" i="6"/>
  <c r="S98" i="5"/>
  <c r="Y113" i="5"/>
  <c r="S114" i="5"/>
  <c r="K120" i="5"/>
  <c r="H124" i="5"/>
  <c r="Z124" i="5"/>
  <c r="K128" i="5"/>
  <c r="I143" i="5"/>
  <c r="W143" i="5" s="1"/>
  <c r="H145" i="5"/>
  <c r="Z151" i="5"/>
  <c r="I152" i="5"/>
  <c r="W152" i="5" s="1"/>
  <c r="Z158" i="5"/>
  <c r="Y159" i="5"/>
  <c r="H160" i="5"/>
  <c r="Z160" i="5"/>
  <c r="Z163" i="5"/>
  <c r="I164" i="5"/>
  <c r="AA164" i="5" s="1"/>
  <c r="X168" i="5"/>
  <c r="K169" i="5"/>
  <c r="G172" i="5"/>
  <c r="Y172" i="5"/>
  <c r="I174" i="5"/>
  <c r="W174" i="5" s="1"/>
  <c r="I175" i="5"/>
  <c r="W175" i="5" s="1"/>
  <c r="H177" i="5"/>
  <c r="I179" i="5"/>
  <c r="AA179" i="5" s="1"/>
  <c r="X180" i="5"/>
  <c r="C184" i="5"/>
  <c r="D187" i="5"/>
  <c r="C188" i="5"/>
  <c r="J196" i="5"/>
  <c r="L196" i="5" s="1"/>
  <c r="K192" i="5"/>
  <c r="K196" i="5"/>
  <c r="H200" i="5"/>
  <c r="Z200" i="5"/>
  <c r="X7" i="6"/>
  <c r="Z12" i="6"/>
  <c r="D12" i="6"/>
  <c r="D14" i="6"/>
  <c r="S19" i="6"/>
  <c r="D19" i="6"/>
  <c r="C24" i="6"/>
  <c r="Z24" i="6"/>
  <c r="H24" i="6"/>
  <c r="Y24" i="6"/>
  <c r="G24" i="6"/>
  <c r="I55" i="6"/>
  <c r="D75" i="6"/>
  <c r="C75" i="6"/>
  <c r="K75" i="6"/>
  <c r="X75" i="6"/>
  <c r="B75" i="6"/>
  <c r="Z75" i="6"/>
  <c r="H75" i="6"/>
  <c r="X78" i="6"/>
  <c r="B78" i="6"/>
  <c r="I78" i="6"/>
  <c r="H78" i="6"/>
  <c r="Z78" i="6"/>
  <c r="C78" i="6"/>
  <c r="S78" i="6"/>
  <c r="W110" i="6"/>
  <c r="AA110" i="6"/>
  <c r="AA120" i="6"/>
  <c r="W120" i="6"/>
  <c r="J116" i="5"/>
  <c r="L116" i="5" s="1"/>
  <c r="K112" i="5"/>
  <c r="M116" i="5" s="1"/>
  <c r="J132" i="5"/>
  <c r="L132" i="5" s="1"/>
  <c r="K132" i="5"/>
  <c r="K145" i="5"/>
  <c r="K152" i="5"/>
  <c r="Z159" i="5"/>
  <c r="K164" i="5"/>
  <c r="G168" i="5"/>
  <c r="Y168" i="5"/>
  <c r="S169" i="5"/>
  <c r="H172" i="5"/>
  <c r="Z172" i="5"/>
  <c r="K177" i="5"/>
  <c r="G180" i="5"/>
  <c r="Y180" i="5"/>
  <c r="D184" i="5"/>
  <c r="D188" i="5"/>
  <c r="B192" i="5"/>
  <c r="S192" i="5"/>
  <c r="C195" i="5"/>
  <c r="B196" i="5"/>
  <c r="S196" i="5"/>
  <c r="Z199" i="5"/>
  <c r="I200" i="5"/>
  <c r="W200" i="5" s="1"/>
  <c r="Z203" i="5"/>
  <c r="I204" i="5"/>
  <c r="AA204" i="5" s="1"/>
  <c r="G7" i="6"/>
  <c r="Y7" i="6"/>
  <c r="H8" i="6"/>
  <c r="Y8" i="6"/>
  <c r="B12" i="6"/>
  <c r="X12" i="6"/>
  <c r="C19" i="6"/>
  <c r="S22" i="6"/>
  <c r="J23" i="6"/>
  <c r="L23" i="6" s="1"/>
  <c r="K22" i="6"/>
  <c r="X22" i="6"/>
  <c r="B24" i="6"/>
  <c r="X24" i="6"/>
  <c r="G30" i="6"/>
  <c r="G38" i="6"/>
  <c r="AA48" i="6"/>
  <c r="W48" i="6"/>
  <c r="X53" i="6"/>
  <c r="H53" i="6"/>
  <c r="Z53" i="6"/>
  <c r="D78" i="6"/>
  <c r="J87" i="6"/>
  <c r="L87" i="6" s="1"/>
  <c r="D87" i="6"/>
  <c r="AA122" i="6"/>
  <c r="W122" i="6"/>
  <c r="D98" i="5"/>
  <c r="D110" i="5"/>
  <c r="X110" i="5"/>
  <c r="B112" i="5"/>
  <c r="S112" i="5"/>
  <c r="C113" i="5"/>
  <c r="D114" i="5"/>
  <c r="B117" i="5"/>
  <c r="B118" i="5"/>
  <c r="C125" i="5"/>
  <c r="B132" i="5"/>
  <c r="S132" i="5"/>
  <c r="J133" i="5"/>
  <c r="L133" i="5" s="1"/>
  <c r="Y135" i="5"/>
  <c r="S145" i="5"/>
  <c r="B152" i="5"/>
  <c r="S152" i="5"/>
  <c r="Y153" i="5"/>
  <c r="D159" i="5"/>
  <c r="B161" i="5"/>
  <c r="X161" i="5"/>
  <c r="C163" i="5"/>
  <c r="B164" i="5"/>
  <c r="Y167" i="5"/>
  <c r="H168" i="5"/>
  <c r="Z168" i="5"/>
  <c r="Z171" i="5"/>
  <c r="I172" i="5"/>
  <c r="AA172" i="5" s="1"/>
  <c r="H180" i="5"/>
  <c r="Z180" i="5"/>
  <c r="X184" i="5"/>
  <c r="I187" i="5"/>
  <c r="AA187" i="5" s="1"/>
  <c r="X188" i="5"/>
  <c r="C192" i="5"/>
  <c r="D195" i="5"/>
  <c r="C196" i="5"/>
  <c r="K200" i="5"/>
  <c r="K204" i="5"/>
  <c r="H7" i="6"/>
  <c r="Z7" i="6"/>
  <c r="C12" i="6"/>
  <c r="H14" i="6"/>
  <c r="Z28" i="6"/>
  <c r="I28" i="6"/>
  <c r="W28" i="6" s="1"/>
  <c r="G28" i="6"/>
  <c r="H30" i="6"/>
  <c r="H38" i="6"/>
  <c r="G75" i="6"/>
  <c r="AA94" i="6"/>
  <c r="W94" i="6"/>
  <c r="J95" i="6"/>
  <c r="L95" i="6" s="1"/>
  <c r="X97" i="6"/>
  <c r="Z97" i="6"/>
  <c r="J98" i="6"/>
  <c r="L98" i="6" s="1"/>
  <c r="I97" i="6"/>
  <c r="W97" i="6" s="1"/>
  <c r="H97" i="6"/>
  <c r="Y97" i="6"/>
  <c r="B97" i="6"/>
  <c r="S97" i="6"/>
  <c r="D103" i="6"/>
  <c r="J103" i="6"/>
  <c r="L103" i="6" s="1"/>
  <c r="C112" i="5"/>
  <c r="C117" i="5"/>
  <c r="C132" i="5"/>
  <c r="Z135" i="5"/>
  <c r="Y143" i="5"/>
  <c r="I150" i="5"/>
  <c r="Z167" i="5"/>
  <c r="I168" i="5"/>
  <c r="W168" i="5" s="1"/>
  <c r="Z174" i="5"/>
  <c r="Y175" i="5"/>
  <c r="Z179" i="5"/>
  <c r="I180" i="5"/>
  <c r="AA180" i="5" s="1"/>
  <c r="G184" i="5"/>
  <c r="Y184" i="5"/>
  <c r="G188" i="5"/>
  <c r="Y188" i="5"/>
  <c r="D192" i="5"/>
  <c r="B200" i="5"/>
  <c r="C203" i="5"/>
  <c r="B204" i="5"/>
  <c r="I7" i="6"/>
  <c r="W7" i="6" s="1"/>
  <c r="I14" i="6"/>
  <c r="W14" i="6" s="1"/>
  <c r="K19" i="6"/>
  <c r="J28" i="6"/>
  <c r="L28" i="6" s="1"/>
  <c r="K27" i="6"/>
  <c r="H27" i="6"/>
  <c r="K30" i="6"/>
  <c r="I75" i="6"/>
  <c r="K78" i="6"/>
  <c r="Y80" i="6"/>
  <c r="I80" i="6"/>
  <c r="C80" i="6"/>
  <c r="Z80" i="6"/>
  <c r="C99" i="6"/>
  <c r="I99" i="6"/>
  <c r="AA99" i="6" s="1"/>
  <c r="H99" i="6"/>
  <c r="Z99" i="6"/>
  <c r="G99" i="6"/>
  <c r="Y99" i="6"/>
  <c r="X99" i="6"/>
  <c r="D99" i="6"/>
  <c r="S99" i="6"/>
  <c r="S129" i="6"/>
  <c r="G129" i="6"/>
  <c r="Y129" i="6"/>
  <c r="C129" i="6"/>
  <c r="H129" i="6"/>
  <c r="D129" i="6"/>
  <c r="Z143" i="5"/>
  <c r="J164" i="5"/>
  <c r="L164" i="5" s="1"/>
  <c r="Z175" i="5"/>
  <c r="H184" i="5"/>
  <c r="H188" i="5"/>
  <c r="J9" i="6"/>
  <c r="L9" i="6" s="1"/>
  <c r="S14" i="6"/>
  <c r="S30" i="6"/>
  <c r="J44" i="6"/>
  <c r="L44" i="6" s="1"/>
  <c r="Y55" i="6"/>
  <c r="S75" i="6"/>
  <c r="AA86" i="6"/>
  <c r="W86" i="6"/>
  <c r="K97" i="6"/>
  <c r="AA102" i="6"/>
  <c r="W102" i="6"/>
  <c r="K178" i="6"/>
  <c r="S178" i="6"/>
  <c r="J178" i="6"/>
  <c r="L178" i="6" s="1"/>
  <c r="H48" i="6"/>
  <c r="Y48" i="6"/>
  <c r="K50" i="6"/>
  <c r="G58" i="6"/>
  <c r="Z61" i="6"/>
  <c r="S101" i="6"/>
  <c r="C101" i="6"/>
  <c r="X101" i="6"/>
  <c r="X106" i="6"/>
  <c r="K115" i="6"/>
  <c r="J117" i="6"/>
  <c r="L117" i="6" s="1"/>
  <c r="K117" i="6"/>
  <c r="Z117" i="6"/>
  <c r="H117" i="6"/>
  <c r="C117" i="6"/>
  <c r="W117" i="6"/>
  <c r="H121" i="6"/>
  <c r="K126" i="6"/>
  <c r="D130" i="6"/>
  <c r="X130" i="6"/>
  <c r="G130" i="6"/>
  <c r="C130" i="6"/>
  <c r="K130" i="6"/>
  <c r="W130" i="6"/>
  <c r="J133" i="6"/>
  <c r="L133" i="6" s="1"/>
  <c r="Z132" i="6"/>
  <c r="D132" i="6"/>
  <c r="Z181" i="6"/>
  <c r="S181" i="6"/>
  <c r="Y181" i="6"/>
  <c r="H181" i="6"/>
  <c r="G181" i="6"/>
  <c r="C181" i="6"/>
  <c r="S204" i="6"/>
  <c r="I204" i="6"/>
  <c r="AA204" i="6" s="1"/>
  <c r="H204" i="6"/>
  <c r="Y204" i="6"/>
  <c r="C204" i="6"/>
  <c r="Y110" i="7"/>
  <c r="D110" i="7"/>
  <c r="C110" i="7"/>
  <c r="Z110" i="7"/>
  <c r="I110" i="7"/>
  <c r="J119" i="7"/>
  <c r="L119" i="7" s="1"/>
  <c r="D117" i="7"/>
  <c r="J117" i="7"/>
  <c r="L117" i="7" s="1"/>
  <c r="Y113" i="6"/>
  <c r="C113" i="6"/>
  <c r="G113" i="6"/>
  <c r="D114" i="6"/>
  <c r="Z114" i="6"/>
  <c r="I114" i="6"/>
  <c r="X114" i="6"/>
  <c r="G114" i="6"/>
  <c r="B114" i="6"/>
  <c r="J119" i="6"/>
  <c r="L119" i="6" s="1"/>
  <c r="C118" i="6"/>
  <c r="S118" i="6"/>
  <c r="X125" i="6"/>
  <c r="Z125" i="6"/>
  <c r="C125" i="6"/>
  <c r="K125" i="6"/>
  <c r="D138" i="6"/>
  <c r="X138" i="6"/>
  <c r="G138" i="6"/>
  <c r="C138" i="6"/>
  <c r="K138" i="6"/>
  <c r="Y159" i="6"/>
  <c r="I159" i="6"/>
  <c r="Z159" i="6"/>
  <c r="D186" i="6"/>
  <c r="B186" i="6"/>
  <c r="Y191" i="6"/>
  <c r="I191" i="6"/>
  <c r="AA191" i="6" s="1"/>
  <c r="D191" i="6"/>
  <c r="Y31" i="7"/>
  <c r="H31" i="7"/>
  <c r="B31" i="7"/>
  <c r="X31" i="7"/>
  <c r="S31" i="7"/>
  <c r="X128" i="7"/>
  <c r="K128" i="7"/>
  <c r="J130" i="7"/>
  <c r="L130" i="7" s="1"/>
  <c r="I128" i="7"/>
  <c r="Z128" i="7"/>
  <c r="Y128" i="7"/>
  <c r="D128" i="7"/>
  <c r="B128" i="7"/>
  <c r="S128" i="7"/>
  <c r="J129" i="7"/>
  <c r="L129" i="7" s="1"/>
  <c r="C128" i="7"/>
  <c r="AA131" i="7"/>
  <c r="W131" i="7"/>
  <c r="I173" i="7"/>
  <c r="AA173" i="7" s="1"/>
  <c r="Z173" i="7"/>
  <c r="H173" i="7"/>
  <c r="Y173" i="7"/>
  <c r="G173" i="7"/>
  <c r="X173" i="7"/>
  <c r="D173" i="7"/>
  <c r="S173" i="7"/>
  <c r="B173" i="7"/>
  <c r="K173" i="7"/>
  <c r="K176" i="7"/>
  <c r="I176" i="7"/>
  <c r="D176" i="7"/>
  <c r="B176" i="7"/>
  <c r="C176" i="7"/>
  <c r="S48" i="6"/>
  <c r="S58" i="6"/>
  <c r="C84" i="6"/>
  <c r="D84" i="6"/>
  <c r="Y84" i="6"/>
  <c r="X89" i="6"/>
  <c r="K89" i="6"/>
  <c r="Z89" i="6"/>
  <c r="X105" i="6"/>
  <c r="Y105" i="6"/>
  <c r="B105" i="6"/>
  <c r="I105" i="6"/>
  <c r="W105" i="6" s="1"/>
  <c r="D113" i="6"/>
  <c r="C114" i="6"/>
  <c r="Y114" i="6"/>
  <c r="B125" i="6"/>
  <c r="Y125" i="6"/>
  <c r="J131" i="6"/>
  <c r="L131" i="6" s="1"/>
  <c r="I127" i="6"/>
  <c r="X136" i="6"/>
  <c r="Y136" i="6"/>
  <c r="G137" i="6"/>
  <c r="Y137" i="6"/>
  <c r="C137" i="6"/>
  <c r="B138" i="6"/>
  <c r="Y138" i="6"/>
  <c r="D146" i="6"/>
  <c r="K146" i="6"/>
  <c r="Z146" i="6"/>
  <c r="I146" i="6"/>
  <c r="Y146" i="6"/>
  <c r="H146" i="6"/>
  <c r="X146" i="6"/>
  <c r="G146" i="6"/>
  <c r="B146" i="6"/>
  <c r="X149" i="6"/>
  <c r="Z149" i="6"/>
  <c r="Y149" i="6"/>
  <c r="D149" i="6"/>
  <c r="C149" i="6"/>
  <c r="B149" i="6"/>
  <c r="I149" i="6"/>
  <c r="AA149" i="6" s="1"/>
  <c r="Z173" i="6"/>
  <c r="H173" i="6"/>
  <c r="B173" i="6"/>
  <c r="S173" i="6"/>
  <c r="K173" i="6"/>
  <c r="Y173" i="6"/>
  <c r="C173" i="6"/>
  <c r="X200" i="6"/>
  <c r="D200" i="6"/>
  <c r="I200" i="6"/>
  <c r="W200" i="6" s="1"/>
  <c r="H200" i="6"/>
  <c r="C200" i="6"/>
  <c r="H150" i="7"/>
  <c r="G150" i="7"/>
  <c r="C150" i="7"/>
  <c r="Y150" i="7"/>
  <c r="D150" i="7"/>
  <c r="K162" i="7"/>
  <c r="Y162" i="7"/>
  <c r="J162" i="7"/>
  <c r="L162" i="7" s="1"/>
  <c r="C173" i="7"/>
  <c r="X94" i="6"/>
  <c r="Z94" i="6"/>
  <c r="H94" i="6"/>
  <c r="C94" i="6"/>
  <c r="C108" i="6"/>
  <c r="Y108" i="6"/>
  <c r="B108" i="6"/>
  <c r="H108" i="6"/>
  <c r="S115" i="6"/>
  <c r="H115" i="6"/>
  <c r="X115" i="6"/>
  <c r="D115" i="6"/>
  <c r="G118" i="6"/>
  <c r="S121" i="6"/>
  <c r="Y121" i="6"/>
  <c r="C121" i="6"/>
  <c r="B122" i="6"/>
  <c r="K122" i="6"/>
  <c r="X122" i="6"/>
  <c r="G122" i="6"/>
  <c r="D125" i="6"/>
  <c r="Z138" i="6"/>
  <c r="X152" i="6"/>
  <c r="I152" i="6"/>
  <c r="W152" i="6" s="1"/>
  <c r="H152" i="6"/>
  <c r="D152" i="6"/>
  <c r="S180" i="6"/>
  <c r="Z180" i="6"/>
  <c r="C180" i="6"/>
  <c r="I180" i="6"/>
  <c r="H180" i="6"/>
  <c r="D180" i="6"/>
  <c r="Y180" i="6"/>
  <c r="K186" i="6"/>
  <c r="S188" i="6"/>
  <c r="D188" i="6"/>
  <c r="I188" i="6"/>
  <c r="W188" i="6" s="1"/>
  <c r="H188" i="6"/>
  <c r="Y188" i="6"/>
  <c r="K46" i="7"/>
  <c r="G46" i="7"/>
  <c r="H128" i="7"/>
  <c r="K18" i="6"/>
  <c r="Y21" i="6"/>
  <c r="S26" i="6"/>
  <c r="J35" i="6"/>
  <c r="L35" i="6" s="1"/>
  <c r="Y37" i="6"/>
  <c r="J42" i="6"/>
  <c r="L42" i="6" s="1"/>
  <c r="S42" i="6"/>
  <c r="H46" i="6"/>
  <c r="D48" i="6"/>
  <c r="G50" i="6"/>
  <c r="Z50" i="6"/>
  <c r="K56" i="6"/>
  <c r="C58" i="6"/>
  <c r="K68" i="6"/>
  <c r="X73" i="6"/>
  <c r="H73" i="6"/>
  <c r="B73" i="6"/>
  <c r="Y73" i="6"/>
  <c r="C88" i="6"/>
  <c r="D89" i="6"/>
  <c r="J94" i="6"/>
  <c r="L94" i="6" s="1"/>
  <c r="S92" i="6"/>
  <c r="Y92" i="6"/>
  <c r="B94" i="6"/>
  <c r="Y96" i="6"/>
  <c r="C96" i="6"/>
  <c r="Z96" i="6"/>
  <c r="J102" i="6"/>
  <c r="L102" i="6" s="1"/>
  <c r="C102" i="6"/>
  <c r="K102" i="6"/>
  <c r="H105" i="6"/>
  <c r="G106" i="6"/>
  <c r="D108" i="6"/>
  <c r="B111" i="6"/>
  <c r="S111" i="6"/>
  <c r="G111" i="6"/>
  <c r="Z111" i="6"/>
  <c r="H113" i="6"/>
  <c r="H114" i="6"/>
  <c r="B115" i="6"/>
  <c r="S117" i="6"/>
  <c r="D121" i="6"/>
  <c r="C122" i="6"/>
  <c r="Y122" i="6"/>
  <c r="I124" i="6"/>
  <c r="W124" i="6" s="1"/>
  <c r="D124" i="6"/>
  <c r="Z124" i="6"/>
  <c r="B126" i="6"/>
  <c r="J127" i="6"/>
  <c r="L127" i="6" s="1"/>
  <c r="S130" i="6"/>
  <c r="H138" i="6"/>
  <c r="H149" i="6"/>
  <c r="G173" i="6"/>
  <c r="S186" i="6"/>
  <c r="C188" i="6"/>
  <c r="Z8" i="7"/>
  <c r="H8" i="7"/>
  <c r="G8" i="7"/>
  <c r="B8" i="7"/>
  <c r="S8" i="7"/>
  <c r="K8" i="7"/>
  <c r="D8" i="7"/>
  <c r="S18" i="6"/>
  <c r="Z21" i="6"/>
  <c r="B26" i="6"/>
  <c r="B37" i="6"/>
  <c r="Z37" i="6"/>
  <c r="B42" i="6"/>
  <c r="K46" i="6"/>
  <c r="H50" i="6"/>
  <c r="J51" i="6"/>
  <c r="L51" i="6" s="1"/>
  <c r="S56" i="6"/>
  <c r="D58" i="6"/>
  <c r="X58" i="6"/>
  <c r="J63" i="6"/>
  <c r="L63" i="6" s="1"/>
  <c r="S71" i="6"/>
  <c r="H71" i="6"/>
  <c r="D73" i="6"/>
  <c r="Z73" i="6"/>
  <c r="G77" i="6"/>
  <c r="H84" i="6"/>
  <c r="B92" i="6"/>
  <c r="S93" i="6"/>
  <c r="C93" i="6"/>
  <c r="D94" i="6"/>
  <c r="Y94" i="6"/>
  <c r="B102" i="6"/>
  <c r="K105" i="6"/>
  <c r="G109" i="6"/>
  <c r="C111" i="6"/>
  <c r="I113" i="6"/>
  <c r="W113" i="6" s="1"/>
  <c r="K114" i="6"/>
  <c r="Z122" i="6"/>
  <c r="C124" i="6"/>
  <c r="H125" i="6"/>
  <c r="X133" i="6"/>
  <c r="K133" i="6"/>
  <c r="H133" i="6"/>
  <c r="C133" i="6"/>
  <c r="Y133" i="6"/>
  <c r="H136" i="6"/>
  <c r="H137" i="6"/>
  <c r="I138" i="6"/>
  <c r="S146" i="6"/>
  <c r="S148" i="6"/>
  <c r="I148" i="6"/>
  <c r="D148" i="6"/>
  <c r="C148" i="6"/>
  <c r="K149" i="6"/>
  <c r="X163" i="6"/>
  <c r="J166" i="6"/>
  <c r="L166" i="6" s="1"/>
  <c r="X181" i="6"/>
  <c r="Z191" i="6"/>
  <c r="J36" i="7"/>
  <c r="L36" i="7" s="1"/>
  <c r="J32" i="7"/>
  <c r="L32" i="7" s="1"/>
  <c r="G32" i="7"/>
  <c r="X32" i="7"/>
  <c r="Z32" i="7"/>
  <c r="J109" i="7"/>
  <c r="L109" i="7" s="1"/>
  <c r="C115" i="7"/>
  <c r="S115" i="7"/>
  <c r="B115" i="7"/>
  <c r="I115" i="7"/>
  <c r="AA115" i="7" s="1"/>
  <c r="Z115" i="7"/>
  <c r="H115" i="7"/>
  <c r="X115" i="7"/>
  <c r="K115" i="7"/>
  <c r="G115" i="7"/>
  <c r="Y115" i="7"/>
  <c r="D115" i="7"/>
  <c r="I81" i="6"/>
  <c r="W81" i="6" s="1"/>
  <c r="H83" i="6"/>
  <c r="Z83" i="6"/>
  <c r="H86" i="6"/>
  <c r="Z86" i="6"/>
  <c r="I104" i="6"/>
  <c r="D110" i="6"/>
  <c r="Y120" i="6"/>
  <c r="Z141" i="6"/>
  <c r="I143" i="6"/>
  <c r="AA143" i="6" s="1"/>
  <c r="I144" i="6"/>
  <c r="W144" i="6" s="1"/>
  <c r="H153" i="6"/>
  <c r="S156" i="6"/>
  <c r="I156" i="6"/>
  <c r="G162" i="6"/>
  <c r="Z162" i="6"/>
  <c r="Z169" i="6"/>
  <c r="X169" i="6"/>
  <c r="D169" i="6"/>
  <c r="K169" i="6"/>
  <c r="I171" i="6"/>
  <c r="W171" i="6" s="1"/>
  <c r="S197" i="6"/>
  <c r="K197" i="6"/>
  <c r="X197" i="6"/>
  <c r="C197" i="6"/>
  <c r="D205" i="6"/>
  <c r="X205" i="6"/>
  <c r="C205" i="6"/>
  <c r="I205" i="6"/>
  <c r="AA205" i="6" s="1"/>
  <c r="C10" i="7"/>
  <c r="D10" i="7"/>
  <c r="H17" i="7"/>
  <c r="W22" i="7"/>
  <c r="AA71" i="7"/>
  <c r="W71" i="7"/>
  <c r="S83" i="6"/>
  <c r="S86" i="6"/>
  <c r="Z104" i="6"/>
  <c r="I107" i="6"/>
  <c r="H110" i="6"/>
  <c r="H120" i="6"/>
  <c r="J123" i="6"/>
  <c r="L123" i="6" s="1"/>
  <c r="J134" i="6"/>
  <c r="L134" i="6" s="1"/>
  <c r="K141" i="6"/>
  <c r="Z143" i="6"/>
  <c r="Y144" i="6"/>
  <c r="X153" i="6"/>
  <c r="I154" i="6"/>
  <c r="Z154" i="6"/>
  <c r="X161" i="6"/>
  <c r="Z171" i="6"/>
  <c r="S176" i="6"/>
  <c r="I176" i="6"/>
  <c r="W176" i="6" s="1"/>
  <c r="Y176" i="6"/>
  <c r="D176" i="6"/>
  <c r="Z176" i="6"/>
  <c r="G197" i="6"/>
  <c r="G205" i="6"/>
  <c r="D19" i="7"/>
  <c r="K19" i="7"/>
  <c r="I19" i="7"/>
  <c r="Z19" i="7"/>
  <c r="H19" i="7"/>
  <c r="C19" i="7"/>
  <c r="Y19" i="7"/>
  <c r="J47" i="7"/>
  <c r="L47" i="7" s="1"/>
  <c r="K47" i="7"/>
  <c r="J48" i="7"/>
  <c r="L48" i="7" s="1"/>
  <c r="J59" i="7"/>
  <c r="L59" i="7" s="1"/>
  <c r="W79" i="7"/>
  <c r="J135" i="7"/>
  <c r="L135" i="7" s="1"/>
  <c r="D132" i="7"/>
  <c r="X132" i="7"/>
  <c r="H132" i="7"/>
  <c r="Y132" i="7"/>
  <c r="D139" i="7"/>
  <c r="H139" i="7"/>
  <c r="Z139" i="7"/>
  <c r="Y139" i="7"/>
  <c r="I139" i="7"/>
  <c r="AA139" i="7" s="1"/>
  <c r="S141" i="6"/>
  <c r="Z144" i="6"/>
  <c r="J155" i="6"/>
  <c r="L155" i="6" s="1"/>
  <c r="C172" i="6"/>
  <c r="I172" i="6"/>
  <c r="C177" i="6"/>
  <c r="H177" i="6"/>
  <c r="S11" i="7"/>
  <c r="I11" i="7"/>
  <c r="AA11" i="7" s="1"/>
  <c r="C11" i="7"/>
  <c r="H18" i="7"/>
  <c r="Z18" i="7"/>
  <c r="X33" i="7"/>
  <c r="H33" i="7"/>
  <c r="Z33" i="7"/>
  <c r="Y33" i="7"/>
  <c r="D33" i="7"/>
  <c r="B33" i="7"/>
  <c r="K33" i="7"/>
  <c r="H58" i="7"/>
  <c r="G58" i="7"/>
  <c r="Y58" i="7"/>
  <c r="X58" i="7"/>
  <c r="B58" i="7"/>
  <c r="S58" i="7"/>
  <c r="C80" i="7"/>
  <c r="H80" i="7"/>
  <c r="G122" i="7"/>
  <c r="J123" i="7"/>
  <c r="L123" i="7" s="1"/>
  <c r="X122" i="7"/>
  <c r="C122" i="7"/>
  <c r="B122" i="7"/>
  <c r="S122" i="7"/>
  <c r="K122" i="7"/>
  <c r="I122" i="7"/>
  <c r="W122" i="7" s="1"/>
  <c r="Z122" i="7"/>
  <c r="J122" i="7"/>
  <c r="L122" i="7" s="1"/>
  <c r="J110" i="6"/>
  <c r="L110" i="6" s="1"/>
  <c r="S107" i="6"/>
  <c r="K110" i="6"/>
  <c r="B141" i="6"/>
  <c r="D144" i="6"/>
  <c r="X145" i="6"/>
  <c r="S154" i="6"/>
  <c r="J165" i="6"/>
  <c r="L165" i="6" s="1"/>
  <c r="Y162" i="6"/>
  <c r="H162" i="6"/>
  <c r="B162" i="6"/>
  <c r="S168" i="6"/>
  <c r="Z168" i="6"/>
  <c r="B172" i="6"/>
  <c r="Y172" i="6"/>
  <c r="Y175" i="6"/>
  <c r="D175" i="6"/>
  <c r="B177" i="6"/>
  <c r="X177" i="6"/>
  <c r="Z185" i="6"/>
  <c r="K185" i="6"/>
  <c r="H185" i="6"/>
  <c r="C185" i="6"/>
  <c r="X185" i="6"/>
  <c r="Y199" i="6"/>
  <c r="Z199" i="6"/>
  <c r="D199" i="6"/>
  <c r="K17" i="7"/>
  <c r="Z17" i="7"/>
  <c r="J21" i="7"/>
  <c r="L21" i="7" s="1"/>
  <c r="D18" i="7"/>
  <c r="Z64" i="7"/>
  <c r="H64" i="7"/>
  <c r="D80" i="7"/>
  <c r="C85" i="7"/>
  <c r="I85" i="7"/>
  <c r="W85" i="7" s="1"/>
  <c r="Z85" i="7"/>
  <c r="H85" i="7"/>
  <c r="X85" i="7"/>
  <c r="J83" i="7"/>
  <c r="L83" i="7" s="1"/>
  <c r="S85" i="7"/>
  <c r="K85" i="7"/>
  <c r="G85" i="7"/>
  <c r="Y85" i="7"/>
  <c r="B85" i="7"/>
  <c r="G132" i="7"/>
  <c r="X177" i="7"/>
  <c r="H177" i="7"/>
  <c r="Z177" i="7"/>
  <c r="Y177" i="7"/>
  <c r="D177" i="7"/>
  <c r="C177" i="7"/>
  <c r="B177" i="7"/>
  <c r="J178" i="7"/>
  <c r="L178" i="7" s="1"/>
  <c r="K177" i="7"/>
  <c r="C145" i="6"/>
  <c r="Y145" i="6"/>
  <c r="I151" i="6"/>
  <c r="AA151" i="6" s="1"/>
  <c r="B154" i="6"/>
  <c r="S164" i="6"/>
  <c r="D164" i="6"/>
  <c r="D172" i="6"/>
  <c r="Z172" i="6"/>
  <c r="D177" i="6"/>
  <c r="Y177" i="6"/>
  <c r="H11" i="7"/>
  <c r="D17" i="7"/>
  <c r="K27" i="7"/>
  <c r="I27" i="7"/>
  <c r="AA27" i="7" s="1"/>
  <c r="Z27" i="7"/>
  <c r="H27" i="7"/>
  <c r="C27" i="7"/>
  <c r="Y27" i="7"/>
  <c r="I33" i="7"/>
  <c r="W33" i="7" s="1"/>
  <c r="K58" i="7"/>
  <c r="D79" i="7"/>
  <c r="S79" i="7"/>
  <c r="K79" i="7"/>
  <c r="Z79" i="7"/>
  <c r="B79" i="7"/>
  <c r="D85" i="7"/>
  <c r="Y93" i="7"/>
  <c r="G93" i="7"/>
  <c r="C93" i="7"/>
  <c r="S93" i="7"/>
  <c r="B93" i="7"/>
  <c r="I93" i="7"/>
  <c r="W93" i="7" s="1"/>
  <c r="X93" i="7"/>
  <c r="K93" i="7"/>
  <c r="D93" i="7"/>
  <c r="C149" i="7"/>
  <c r="Z149" i="7"/>
  <c r="H149" i="7"/>
  <c r="Y149" i="7"/>
  <c r="G149" i="7"/>
  <c r="X149" i="7"/>
  <c r="D149" i="7"/>
  <c r="B149" i="7"/>
  <c r="K149" i="7"/>
  <c r="S149" i="7"/>
  <c r="I149" i="7"/>
  <c r="I160" i="6"/>
  <c r="W160" i="6" s="1"/>
  <c r="J171" i="6"/>
  <c r="L171" i="6" s="1"/>
  <c r="I183" i="6"/>
  <c r="H184" i="6"/>
  <c r="H196" i="6"/>
  <c r="S201" i="6"/>
  <c r="H15" i="7"/>
  <c r="K20" i="7"/>
  <c r="H22" i="7"/>
  <c r="Z22" i="7"/>
  <c r="G24" i="7"/>
  <c r="D30" i="7"/>
  <c r="Y30" i="7"/>
  <c r="D34" i="7"/>
  <c r="S35" i="7"/>
  <c r="H38" i="7"/>
  <c r="I40" i="7"/>
  <c r="H41" i="7"/>
  <c r="D42" i="7"/>
  <c r="G45" i="7"/>
  <c r="Y45" i="7"/>
  <c r="C49" i="7"/>
  <c r="K51" i="7"/>
  <c r="I52" i="7"/>
  <c r="X53" i="7"/>
  <c r="S54" i="7"/>
  <c r="G57" i="7"/>
  <c r="Y57" i="7"/>
  <c r="I60" i="7"/>
  <c r="D61" i="7"/>
  <c r="G62" i="7"/>
  <c r="C65" i="7"/>
  <c r="G66" i="7"/>
  <c r="J70" i="7"/>
  <c r="L70" i="7" s="1"/>
  <c r="D68" i="7"/>
  <c r="C69" i="7"/>
  <c r="K71" i="7"/>
  <c r="D73" i="7"/>
  <c r="H74" i="7"/>
  <c r="I76" i="7"/>
  <c r="K81" i="7"/>
  <c r="Y81" i="7"/>
  <c r="S81" i="7"/>
  <c r="X92" i="7"/>
  <c r="H92" i="7"/>
  <c r="Z92" i="7"/>
  <c r="C92" i="7"/>
  <c r="Y102" i="7"/>
  <c r="D102" i="7"/>
  <c r="C102" i="7"/>
  <c r="Z102" i="7"/>
  <c r="H103" i="7"/>
  <c r="G111" i="7"/>
  <c r="W113" i="7"/>
  <c r="AA113" i="7"/>
  <c r="G140" i="7"/>
  <c r="I206" i="7"/>
  <c r="W206" i="7" s="1"/>
  <c r="C206" i="7"/>
  <c r="Z14" i="7"/>
  <c r="S22" i="7"/>
  <c r="H34" i="7"/>
  <c r="W35" i="7"/>
  <c r="S38" i="7"/>
  <c r="J39" i="7"/>
  <c r="L39" i="7" s="1"/>
  <c r="J42" i="7"/>
  <c r="L42" i="7" s="1"/>
  <c r="K45" i="7"/>
  <c r="G49" i="7"/>
  <c r="Y49" i="7"/>
  <c r="X54" i="7"/>
  <c r="J57" i="7"/>
  <c r="L57" i="7" s="1"/>
  <c r="K57" i="7"/>
  <c r="G65" i="7"/>
  <c r="Y65" i="7"/>
  <c r="G69" i="7"/>
  <c r="Y69" i="7"/>
  <c r="S96" i="7"/>
  <c r="H96" i="7"/>
  <c r="D96" i="7"/>
  <c r="D186" i="7"/>
  <c r="S186" i="7"/>
  <c r="K186" i="7"/>
  <c r="H186" i="7"/>
  <c r="G186" i="7"/>
  <c r="Y186" i="7"/>
  <c r="B186" i="7"/>
  <c r="Z190" i="7"/>
  <c r="K190" i="7"/>
  <c r="H190" i="7"/>
  <c r="J187" i="7"/>
  <c r="L187" i="7" s="1"/>
  <c r="G190" i="7"/>
  <c r="Y190" i="7"/>
  <c r="X190" i="7"/>
  <c r="D190" i="7"/>
  <c r="B190" i="7"/>
  <c r="X193" i="7"/>
  <c r="K193" i="7"/>
  <c r="I193" i="7"/>
  <c r="W193" i="7" s="1"/>
  <c r="H193" i="7"/>
  <c r="Z193" i="7"/>
  <c r="Y193" i="7"/>
  <c r="D193" i="7"/>
  <c r="B193" i="7"/>
  <c r="Z160" i="6"/>
  <c r="K166" i="6"/>
  <c r="Y184" i="6"/>
  <c r="G189" i="6"/>
  <c r="G192" i="6"/>
  <c r="Y196" i="6"/>
  <c r="B9" i="7"/>
  <c r="D14" i="7"/>
  <c r="B22" i="7"/>
  <c r="K30" i="7"/>
  <c r="G35" i="7"/>
  <c r="X35" i="7"/>
  <c r="J38" i="7"/>
  <c r="L38" i="7" s="1"/>
  <c r="B38" i="7"/>
  <c r="Z40" i="7"/>
  <c r="Y41" i="7"/>
  <c r="S42" i="7"/>
  <c r="G43" i="7"/>
  <c r="B45" i="7"/>
  <c r="S45" i="7"/>
  <c r="H49" i="7"/>
  <c r="Z49" i="7"/>
  <c r="B57" i="7"/>
  <c r="S57" i="7"/>
  <c r="Z60" i="7"/>
  <c r="I61" i="7"/>
  <c r="W61" i="7" s="1"/>
  <c r="H65" i="7"/>
  <c r="Z65" i="7"/>
  <c r="H69" i="7"/>
  <c r="Z69" i="7"/>
  <c r="I73" i="7"/>
  <c r="AA73" i="7" s="1"/>
  <c r="J81" i="7"/>
  <c r="L81" i="7" s="1"/>
  <c r="K77" i="7"/>
  <c r="Z81" i="7"/>
  <c r="X101" i="7"/>
  <c r="G101" i="7"/>
  <c r="J138" i="7"/>
  <c r="L138" i="7" s="1"/>
  <c r="K171" i="7"/>
  <c r="Y171" i="7"/>
  <c r="C186" i="7"/>
  <c r="C190" i="7"/>
  <c r="C193" i="7"/>
  <c r="C196" i="7"/>
  <c r="D196" i="7"/>
  <c r="Y7" i="7"/>
  <c r="S30" i="7"/>
  <c r="C38" i="7"/>
  <c r="Z41" i="7"/>
  <c r="J43" i="7"/>
  <c r="L43" i="7" s="1"/>
  <c r="I49" i="7"/>
  <c r="C57" i="7"/>
  <c r="I65" i="7"/>
  <c r="Z68" i="7"/>
  <c r="I69" i="7"/>
  <c r="W69" i="7" s="1"/>
  <c r="J82" i="7"/>
  <c r="L82" i="7" s="1"/>
  <c r="H82" i="7"/>
  <c r="X82" i="7"/>
  <c r="B82" i="7"/>
  <c r="S82" i="7"/>
  <c r="C88" i="7"/>
  <c r="D88" i="7"/>
  <c r="Z90" i="7"/>
  <c r="H90" i="7"/>
  <c r="G90" i="7"/>
  <c r="Y90" i="7"/>
  <c r="B90" i="7"/>
  <c r="J91" i="7"/>
  <c r="L91" i="7" s="1"/>
  <c r="D95" i="7"/>
  <c r="Z95" i="7"/>
  <c r="B95" i="7"/>
  <c r="S95" i="7"/>
  <c r="I95" i="7"/>
  <c r="Z100" i="7"/>
  <c r="K100" i="7"/>
  <c r="Y100" i="7"/>
  <c r="X100" i="7"/>
  <c r="B100" i="7"/>
  <c r="Y103" i="7"/>
  <c r="G103" i="7"/>
  <c r="C103" i="7"/>
  <c r="S103" i="7"/>
  <c r="B103" i="7"/>
  <c r="I103" i="7"/>
  <c r="W103" i="7" s="1"/>
  <c r="Z103" i="7"/>
  <c r="C111" i="7"/>
  <c r="S111" i="7"/>
  <c r="B111" i="7"/>
  <c r="I111" i="7"/>
  <c r="W111" i="7" s="1"/>
  <c r="Z111" i="7"/>
  <c r="H111" i="7"/>
  <c r="X111" i="7"/>
  <c r="Z134" i="7"/>
  <c r="D134" i="7"/>
  <c r="B134" i="7"/>
  <c r="K134" i="7"/>
  <c r="O134" i="7" s="1"/>
  <c r="S153" i="7"/>
  <c r="X153" i="7"/>
  <c r="B153" i="7"/>
  <c r="S158" i="7"/>
  <c r="H158" i="7"/>
  <c r="G158" i="7"/>
  <c r="C158" i="7"/>
  <c r="X158" i="7"/>
  <c r="AA165" i="7"/>
  <c r="W165" i="7"/>
  <c r="X34" i="7"/>
  <c r="Z126" i="7"/>
  <c r="K126" i="7"/>
  <c r="H126" i="7"/>
  <c r="D126" i="7"/>
  <c r="Y126" i="7"/>
  <c r="B126" i="7"/>
  <c r="Y129" i="7"/>
  <c r="B129" i="7"/>
  <c r="K129" i="7"/>
  <c r="X136" i="7"/>
  <c r="H136" i="7"/>
  <c r="Z136" i="7"/>
  <c r="C136" i="7"/>
  <c r="B136" i="7"/>
  <c r="K136" i="7"/>
  <c r="C140" i="7"/>
  <c r="D140" i="7"/>
  <c r="X140" i="7"/>
  <c r="H140" i="7"/>
  <c r="Y144" i="7"/>
  <c r="I144" i="7"/>
  <c r="AA144" i="7" s="1"/>
  <c r="D144" i="7"/>
  <c r="Z144" i="7"/>
  <c r="C144" i="7"/>
  <c r="B144" i="7"/>
  <c r="S144" i="7"/>
  <c r="X147" i="7"/>
  <c r="I147" i="7"/>
  <c r="H147" i="7"/>
  <c r="Y147" i="7"/>
  <c r="S190" i="7"/>
  <c r="S193" i="7"/>
  <c r="J90" i="7"/>
  <c r="L90" i="7" s="1"/>
  <c r="Z87" i="7"/>
  <c r="K89" i="7"/>
  <c r="H99" i="7"/>
  <c r="Z99" i="7"/>
  <c r="H107" i="7"/>
  <c r="Y107" i="7"/>
  <c r="S108" i="7"/>
  <c r="K112" i="7"/>
  <c r="S116" i="7"/>
  <c r="H120" i="7"/>
  <c r="S123" i="7"/>
  <c r="H125" i="7"/>
  <c r="Z125" i="7"/>
  <c r="D141" i="7"/>
  <c r="K145" i="7"/>
  <c r="Z148" i="7"/>
  <c r="S151" i="7"/>
  <c r="I154" i="7"/>
  <c r="G155" i="7"/>
  <c r="H157" i="7"/>
  <c r="Z157" i="7"/>
  <c r="I159" i="7"/>
  <c r="K163" i="7"/>
  <c r="K165" i="7"/>
  <c r="S166" i="7"/>
  <c r="G167" i="7"/>
  <c r="D168" i="7"/>
  <c r="I170" i="7"/>
  <c r="W170" i="7" s="1"/>
  <c r="C174" i="7"/>
  <c r="C181" i="7"/>
  <c r="D182" i="7"/>
  <c r="X182" i="7"/>
  <c r="S183" i="7"/>
  <c r="I185" i="7"/>
  <c r="S191" i="7"/>
  <c r="X195" i="7"/>
  <c r="C197" i="7"/>
  <c r="D198" i="7"/>
  <c r="X198" i="7"/>
  <c r="D201" i="7"/>
  <c r="Y201" i="7"/>
  <c r="Y84" i="7"/>
  <c r="C89" i="7"/>
  <c r="K99" i="7"/>
  <c r="N99" i="7" s="1"/>
  <c r="J107" i="7"/>
  <c r="L107" i="7" s="1"/>
  <c r="K107" i="7"/>
  <c r="Y114" i="7"/>
  <c r="K120" i="7"/>
  <c r="C121" i="7"/>
  <c r="X121" i="7"/>
  <c r="D123" i="7"/>
  <c r="Y124" i="7"/>
  <c r="K125" i="7"/>
  <c r="Y131" i="7"/>
  <c r="H133" i="7"/>
  <c r="Y133" i="7"/>
  <c r="K137" i="7"/>
  <c r="G141" i="7"/>
  <c r="X141" i="7"/>
  <c r="S142" i="7"/>
  <c r="K152" i="7"/>
  <c r="S159" i="7"/>
  <c r="I168" i="7"/>
  <c r="Y174" i="7"/>
  <c r="X181" i="7"/>
  <c r="S185" i="7"/>
  <c r="J205" i="7"/>
  <c r="L205" i="7" s="1"/>
  <c r="K203" i="7"/>
  <c r="N202" i="7" s="1"/>
  <c r="C84" i="7"/>
  <c r="Z84" i="7"/>
  <c r="I87" i="7"/>
  <c r="D89" i="7"/>
  <c r="S99" i="7"/>
  <c r="Z114" i="7"/>
  <c r="X116" i="7"/>
  <c r="S120" i="7"/>
  <c r="D121" i="7"/>
  <c r="Y121" i="7"/>
  <c r="S125" i="7"/>
  <c r="J127" i="7"/>
  <c r="L127" i="7" s="1"/>
  <c r="H131" i="7"/>
  <c r="Z131" i="7"/>
  <c r="I133" i="7"/>
  <c r="Z133" i="7"/>
  <c r="S137" i="7"/>
  <c r="H141" i="7"/>
  <c r="Y141" i="7"/>
  <c r="D151" i="7"/>
  <c r="X151" i="7"/>
  <c r="S155" i="7"/>
  <c r="B159" i="7"/>
  <c r="S161" i="7"/>
  <c r="D166" i="7"/>
  <c r="X166" i="7"/>
  <c r="G174" i="7"/>
  <c r="G181" i="7"/>
  <c r="Y181" i="7"/>
  <c r="H182" i="7"/>
  <c r="B183" i="7"/>
  <c r="X183" i="7"/>
  <c r="B185" i="7"/>
  <c r="G197" i="7"/>
  <c r="Y197" i="7"/>
  <c r="B199" i="7"/>
  <c r="S203" i="7"/>
  <c r="Y145" i="7"/>
  <c r="H148" i="7"/>
  <c r="C159" i="7"/>
  <c r="Y166" i="7"/>
  <c r="S168" i="7"/>
  <c r="B170" i="7"/>
  <c r="H174" i="7"/>
  <c r="H181" i="7"/>
  <c r="Z181" i="7"/>
  <c r="C185" i="7"/>
  <c r="K195" i="7"/>
  <c r="H197" i="7"/>
  <c r="Z197" i="7"/>
  <c r="K198" i="7"/>
  <c r="K201" i="7"/>
  <c r="C202" i="7"/>
  <c r="X202" i="7"/>
  <c r="S133" i="7"/>
  <c r="K141" i="7"/>
  <c r="J154" i="7"/>
  <c r="L154" i="7" s="1"/>
  <c r="J167" i="7"/>
  <c r="L167" i="7" s="1"/>
  <c r="X167" i="7"/>
  <c r="J169" i="7"/>
  <c r="L169" i="7" s="1"/>
  <c r="J176" i="7"/>
  <c r="L176" i="7" s="1"/>
  <c r="Y172" i="7"/>
  <c r="K174" i="7"/>
  <c r="I181" i="7"/>
  <c r="W181" i="7" s="1"/>
  <c r="J182" i="7"/>
  <c r="L182" i="7" s="1"/>
  <c r="S182" i="7"/>
  <c r="Y185" i="7"/>
  <c r="I197" i="7"/>
  <c r="AA197" i="7" s="1"/>
  <c r="S198" i="7"/>
  <c r="K199" i="7"/>
  <c r="S201" i="7"/>
  <c r="Y202" i="7"/>
  <c r="H84" i="7"/>
  <c r="H89" i="7"/>
  <c r="H98" i="7"/>
  <c r="H114" i="7"/>
  <c r="G116" i="7"/>
  <c r="I118" i="7"/>
  <c r="D120" i="7"/>
  <c r="Y120" i="7"/>
  <c r="X125" i="7"/>
  <c r="S131" i="7"/>
  <c r="B133" i="7"/>
  <c r="Y137" i="7"/>
  <c r="B141" i="7"/>
  <c r="B152" i="7"/>
  <c r="Y152" i="7"/>
  <c r="D155" i="7"/>
  <c r="S174" i="7"/>
  <c r="J179" i="7"/>
  <c r="L179" i="7" s="1"/>
  <c r="B182" i="7"/>
  <c r="J183" i="7"/>
  <c r="L183" i="7" s="1"/>
  <c r="J184" i="7"/>
  <c r="L184" i="7" s="1"/>
  <c r="Z185" i="7"/>
  <c r="X203" i="7"/>
  <c r="W134" i="5"/>
  <c r="W7" i="5"/>
  <c r="C11" i="5"/>
  <c r="S11" i="5"/>
  <c r="K11" i="5"/>
  <c r="B11" i="5"/>
  <c r="Z11" i="5"/>
  <c r="I11" i="5"/>
  <c r="Y11" i="5"/>
  <c r="H11" i="5"/>
  <c r="X11" i="5"/>
  <c r="G11" i="5"/>
  <c r="AA114" i="5"/>
  <c r="W114" i="5"/>
  <c r="W14" i="7"/>
  <c r="AA14" i="7"/>
  <c r="D11" i="5"/>
  <c r="Z46" i="5"/>
  <c r="I46" i="5"/>
  <c r="Y46" i="5"/>
  <c r="H46" i="5"/>
  <c r="X46" i="5"/>
  <c r="G46" i="5"/>
  <c r="D46" i="5"/>
  <c r="C46" i="5"/>
  <c r="S46" i="5"/>
  <c r="K46" i="5"/>
  <c r="B46" i="5"/>
  <c r="J52" i="5"/>
  <c r="L52" i="5" s="1"/>
  <c r="Z109" i="5"/>
  <c r="I109" i="5"/>
  <c r="D109" i="5"/>
  <c r="K109" i="5"/>
  <c r="S109" i="5"/>
  <c r="H109" i="5"/>
  <c r="G109" i="5"/>
  <c r="Y109" i="5"/>
  <c r="C109" i="5"/>
  <c r="X109" i="5"/>
  <c r="B109" i="5"/>
  <c r="C138" i="5"/>
  <c r="S138" i="5"/>
  <c r="K138" i="5"/>
  <c r="B138" i="5"/>
  <c r="Z138" i="5"/>
  <c r="I138" i="5"/>
  <c r="Y138" i="5"/>
  <c r="H138" i="5"/>
  <c r="X138" i="5"/>
  <c r="G138" i="5"/>
  <c r="J141" i="5"/>
  <c r="L141" i="5" s="1"/>
  <c r="J138" i="5"/>
  <c r="L138" i="5" s="1"/>
  <c r="D138" i="5"/>
  <c r="Z22" i="5"/>
  <c r="I22" i="5"/>
  <c r="Y22" i="5"/>
  <c r="H22" i="5"/>
  <c r="X22" i="5"/>
  <c r="G22" i="5"/>
  <c r="J26" i="5"/>
  <c r="L26" i="5" s="1"/>
  <c r="J25" i="5"/>
  <c r="L25" i="5" s="1"/>
  <c r="D22" i="5"/>
  <c r="J24" i="5"/>
  <c r="L24" i="5" s="1"/>
  <c r="C22" i="5"/>
  <c r="J23" i="5"/>
  <c r="L23" i="5" s="1"/>
  <c r="S22" i="5"/>
  <c r="K22" i="5"/>
  <c r="B22" i="5"/>
  <c r="W55" i="5"/>
  <c r="AA55" i="5"/>
  <c r="Z62" i="5"/>
  <c r="I62" i="5"/>
  <c r="Y62" i="5"/>
  <c r="H62" i="5"/>
  <c r="X62" i="5"/>
  <c r="G62" i="5"/>
  <c r="J66" i="5"/>
  <c r="L66" i="5" s="1"/>
  <c r="J65" i="5"/>
  <c r="L65" i="5" s="1"/>
  <c r="D62" i="5"/>
  <c r="J64" i="5"/>
  <c r="L64" i="5" s="1"/>
  <c r="C62" i="5"/>
  <c r="J63" i="5"/>
  <c r="L63" i="5" s="1"/>
  <c r="S62" i="5"/>
  <c r="K62" i="5"/>
  <c r="B62" i="5"/>
  <c r="J18" i="6"/>
  <c r="L18" i="6" s="1"/>
  <c r="S17" i="6"/>
  <c r="K17" i="6"/>
  <c r="B17" i="6"/>
  <c r="Z17" i="6"/>
  <c r="I17" i="6"/>
  <c r="J21" i="6"/>
  <c r="L21" i="6" s="1"/>
  <c r="J17" i="6"/>
  <c r="L17" i="6" s="1"/>
  <c r="H17" i="6"/>
  <c r="J19" i="6"/>
  <c r="L19" i="6" s="1"/>
  <c r="G17" i="6"/>
  <c r="D17" i="6"/>
  <c r="Y17" i="6"/>
  <c r="C17" i="6"/>
  <c r="J20" i="6"/>
  <c r="L20" i="6" s="1"/>
  <c r="X17" i="6"/>
  <c r="Z60" i="6"/>
  <c r="I60" i="6"/>
  <c r="H60" i="6"/>
  <c r="Y60" i="6"/>
  <c r="G60" i="6"/>
  <c r="X60" i="6"/>
  <c r="D60" i="6"/>
  <c r="C60" i="6"/>
  <c r="K60" i="6"/>
  <c r="B60" i="6"/>
  <c r="S60" i="6"/>
  <c r="J60" i="6"/>
  <c r="L60" i="6" s="1"/>
  <c r="Z14" i="5"/>
  <c r="I14" i="5"/>
  <c r="Y14" i="5"/>
  <c r="H14" i="5"/>
  <c r="D14" i="5"/>
  <c r="J16" i="5"/>
  <c r="L16" i="5" s="1"/>
  <c r="C14" i="5"/>
  <c r="J15" i="5"/>
  <c r="L15" i="5" s="1"/>
  <c r="S14" i="5"/>
  <c r="K14" i="5"/>
  <c r="B14" i="5"/>
  <c r="X14" i="5"/>
  <c r="W23" i="5"/>
  <c r="AA23" i="5"/>
  <c r="Z30" i="5"/>
  <c r="I30" i="5"/>
  <c r="Y30" i="5"/>
  <c r="H30" i="5"/>
  <c r="G30" i="5"/>
  <c r="D30" i="5"/>
  <c r="C30" i="5"/>
  <c r="S30" i="5"/>
  <c r="K30" i="5"/>
  <c r="B30" i="5"/>
  <c r="J37" i="5"/>
  <c r="L37" i="5" s="1"/>
  <c r="W63" i="5"/>
  <c r="AA63" i="5"/>
  <c r="Z70" i="5"/>
  <c r="I70" i="5"/>
  <c r="Y70" i="5"/>
  <c r="H70" i="5"/>
  <c r="X70" i="5"/>
  <c r="G70" i="5"/>
  <c r="D70" i="5"/>
  <c r="C70" i="5"/>
  <c r="S70" i="5"/>
  <c r="K70" i="5"/>
  <c r="B70" i="5"/>
  <c r="J93" i="5"/>
  <c r="L93" i="5" s="1"/>
  <c r="X111" i="5"/>
  <c r="G111" i="5"/>
  <c r="S111" i="5"/>
  <c r="K111" i="5"/>
  <c r="B111" i="5"/>
  <c r="I111" i="5"/>
  <c r="H111" i="5"/>
  <c r="D111" i="5"/>
  <c r="Z111" i="5"/>
  <c r="C111" i="5"/>
  <c r="W15" i="5"/>
  <c r="J22" i="5"/>
  <c r="L22" i="5" s="1"/>
  <c r="J62" i="5"/>
  <c r="L62" i="5" s="1"/>
  <c r="W71" i="5"/>
  <c r="AA71" i="5"/>
  <c r="Z78" i="5"/>
  <c r="I78" i="5"/>
  <c r="Y78" i="5"/>
  <c r="H78" i="5"/>
  <c r="X78" i="5"/>
  <c r="G78" i="5"/>
  <c r="D78" i="5"/>
  <c r="J80" i="5"/>
  <c r="L80" i="5" s="1"/>
  <c r="C78" i="5"/>
  <c r="J79" i="5"/>
  <c r="L79" i="5" s="1"/>
  <c r="S78" i="5"/>
  <c r="K78" i="5"/>
  <c r="B78" i="5"/>
  <c r="AA123" i="5"/>
  <c r="W123" i="5"/>
  <c r="W47" i="5"/>
  <c r="AA47" i="5"/>
  <c r="Z54" i="5"/>
  <c r="I54" i="5"/>
  <c r="Y54" i="5"/>
  <c r="H54" i="5"/>
  <c r="X54" i="5"/>
  <c r="G54" i="5"/>
  <c r="D54" i="5"/>
  <c r="J56" i="5"/>
  <c r="L56" i="5" s="1"/>
  <c r="C54" i="5"/>
  <c r="J55" i="5"/>
  <c r="L55" i="5" s="1"/>
  <c r="S54" i="5"/>
  <c r="K54" i="5"/>
  <c r="B54" i="5"/>
  <c r="W79" i="5"/>
  <c r="AA79" i="5"/>
  <c r="Z86" i="5"/>
  <c r="I86" i="5"/>
  <c r="Y86" i="5"/>
  <c r="H86" i="5"/>
  <c r="X86" i="5"/>
  <c r="G86" i="5"/>
  <c r="D86" i="5"/>
  <c r="C86" i="5"/>
  <c r="S86" i="5"/>
  <c r="K86" i="5"/>
  <c r="B86" i="5"/>
  <c r="J14" i="5"/>
  <c r="L14" i="5" s="1"/>
  <c r="Z38" i="5"/>
  <c r="I38" i="5"/>
  <c r="Y38" i="5"/>
  <c r="H38" i="5"/>
  <c r="X38" i="5"/>
  <c r="G38" i="5"/>
  <c r="D38" i="5"/>
  <c r="J40" i="5"/>
  <c r="L40" i="5" s="1"/>
  <c r="C38" i="5"/>
  <c r="J39" i="5"/>
  <c r="L39" i="5" s="1"/>
  <c r="S38" i="5"/>
  <c r="K38" i="5"/>
  <c r="B38" i="5"/>
  <c r="J53" i="5"/>
  <c r="L53" i="5" s="1"/>
  <c r="J78" i="5"/>
  <c r="L78" i="5" s="1"/>
  <c r="J84" i="5"/>
  <c r="L84" i="5" s="1"/>
  <c r="J85" i="5"/>
  <c r="L85" i="5" s="1"/>
  <c r="W87" i="5"/>
  <c r="AA87" i="5"/>
  <c r="Z94" i="5"/>
  <c r="I94" i="5"/>
  <c r="Y94" i="5"/>
  <c r="H94" i="5"/>
  <c r="X94" i="5"/>
  <c r="G94" i="5"/>
  <c r="D94" i="5"/>
  <c r="J96" i="5"/>
  <c r="L96" i="5" s="1"/>
  <c r="C94" i="5"/>
  <c r="J95" i="5"/>
  <c r="L95" i="5" s="1"/>
  <c r="S94" i="5"/>
  <c r="K94" i="5"/>
  <c r="B94" i="5"/>
  <c r="W166" i="5"/>
  <c r="J7" i="5"/>
  <c r="L7" i="5" s="1"/>
  <c r="I8" i="5"/>
  <c r="Z8" i="5"/>
  <c r="I16" i="5"/>
  <c r="Z16" i="5"/>
  <c r="I24" i="5"/>
  <c r="Z24" i="5"/>
  <c r="J31" i="5"/>
  <c r="L31" i="5" s="1"/>
  <c r="I32" i="5"/>
  <c r="Z32" i="5"/>
  <c r="I40" i="5"/>
  <c r="Z40" i="5"/>
  <c r="J47" i="5"/>
  <c r="L47" i="5" s="1"/>
  <c r="I48" i="5"/>
  <c r="Z48" i="5"/>
  <c r="I56" i="5"/>
  <c r="Z56" i="5"/>
  <c r="I64" i="5"/>
  <c r="Z64" i="5"/>
  <c r="J71" i="5"/>
  <c r="L71" i="5" s="1"/>
  <c r="I72" i="5"/>
  <c r="Z72" i="5"/>
  <c r="I80" i="5"/>
  <c r="Z80" i="5"/>
  <c r="J87" i="5"/>
  <c r="L87" i="5" s="1"/>
  <c r="I88" i="5"/>
  <c r="Z88" i="5"/>
  <c r="D105" i="5"/>
  <c r="Z105" i="5"/>
  <c r="I105" i="5"/>
  <c r="G106" i="5"/>
  <c r="J108" i="5"/>
  <c r="L108" i="5" s="1"/>
  <c r="S107" i="5"/>
  <c r="K107" i="5"/>
  <c r="B107" i="5"/>
  <c r="X107" i="5"/>
  <c r="G107" i="5"/>
  <c r="Y107" i="5"/>
  <c r="I119" i="5"/>
  <c r="Y119" i="5"/>
  <c r="X127" i="5"/>
  <c r="G127" i="5"/>
  <c r="J131" i="5"/>
  <c r="L131" i="5" s="1"/>
  <c r="J129" i="5"/>
  <c r="L129" i="5" s="1"/>
  <c r="C127" i="5"/>
  <c r="J128" i="5"/>
  <c r="L128" i="5" s="1"/>
  <c r="S127" i="5"/>
  <c r="K127" i="5"/>
  <c r="B127" i="5"/>
  <c r="Z189" i="5"/>
  <c r="I189" i="5"/>
  <c r="Y189" i="5"/>
  <c r="H189" i="5"/>
  <c r="X189" i="5"/>
  <c r="G189" i="5"/>
  <c r="D189" i="5"/>
  <c r="C189" i="5"/>
  <c r="J190" i="5"/>
  <c r="L190" i="5" s="1"/>
  <c r="S189" i="5"/>
  <c r="K189" i="5"/>
  <c r="B189" i="5"/>
  <c r="Z205" i="5"/>
  <c r="I205" i="5"/>
  <c r="Y205" i="5"/>
  <c r="H205" i="5"/>
  <c r="X205" i="5"/>
  <c r="G205" i="5"/>
  <c r="D205" i="5"/>
  <c r="C205" i="5"/>
  <c r="S205" i="5"/>
  <c r="K205" i="5"/>
  <c r="N204" i="5" s="1"/>
  <c r="B205" i="5"/>
  <c r="B7" i="5"/>
  <c r="K7" i="5"/>
  <c r="S7" i="5"/>
  <c r="J8" i="5"/>
  <c r="L8" i="5" s="1"/>
  <c r="B15" i="5"/>
  <c r="K15" i="5"/>
  <c r="S15" i="5"/>
  <c r="G19" i="5"/>
  <c r="X19" i="5"/>
  <c r="W20" i="5"/>
  <c r="B23" i="5"/>
  <c r="K23" i="5"/>
  <c r="S23" i="5"/>
  <c r="G27" i="5"/>
  <c r="X27" i="5"/>
  <c r="W28" i="5"/>
  <c r="B31" i="5"/>
  <c r="K31" i="5"/>
  <c r="S31" i="5"/>
  <c r="J32" i="5"/>
  <c r="L32" i="5" s="1"/>
  <c r="G35" i="5"/>
  <c r="X35" i="5"/>
  <c r="W36" i="5"/>
  <c r="K39" i="5"/>
  <c r="S39" i="5"/>
  <c r="G43" i="5"/>
  <c r="X43" i="5"/>
  <c r="B47" i="5"/>
  <c r="K47" i="5"/>
  <c r="S47" i="5"/>
  <c r="J48" i="5"/>
  <c r="L48" i="5" s="1"/>
  <c r="G51" i="5"/>
  <c r="X51" i="5"/>
  <c r="W52" i="5"/>
  <c r="B55" i="5"/>
  <c r="K55" i="5"/>
  <c r="S55" i="5"/>
  <c r="G59" i="5"/>
  <c r="X59" i="5"/>
  <c r="W60" i="5"/>
  <c r="B63" i="5"/>
  <c r="K63" i="5"/>
  <c r="S63" i="5"/>
  <c r="G67" i="5"/>
  <c r="X67" i="5"/>
  <c r="W68" i="5"/>
  <c r="B71" i="5"/>
  <c r="K71" i="5"/>
  <c r="S71" i="5"/>
  <c r="J72" i="5"/>
  <c r="L72" i="5" s="1"/>
  <c r="G75" i="5"/>
  <c r="X75" i="5"/>
  <c r="W76" i="5"/>
  <c r="B79" i="5"/>
  <c r="K79" i="5"/>
  <c r="S79" i="5"/>
  <c r="G83" i="5"/>
  <c r="X83" i="5"/>
  <c r="W84" i="5"/>
  <c r="B87" i="5"/>
  <c r="K87" i="5"/>
  <c r="S87" i="5"/>
  <c r="J88" i="5"/>
  <c r="L88" i="5" s="1"/>
  <c r="G91" i="5"/>
  <c r="X91" i="5"/>
  <c r="W92" i="5"/>
  <c r="B95" i="5"/>
  <c r="K95" i="5"/>
  <c r="S95" i="5"/>
  <c r="AA96" i="5"/>
  <c r="G99" i="5"/>
  <c r="X99" i="5"/>
  <c r="Z101" i="5"/>
  <c r="I101" i="5"/>
  <c r="D101" i="5"/>
  <c r="X103" i="5"/>
  <c r="G103" i="5"/>
  <c r="S103" i="5"/>
  <c r="K103" i="5"/>
  <c r="B103" i="5"/>
  <c r="Y103" i="5"/>
  <c r="B105" i="5"/>
  <c r="X105" i="5"/>
  <c r="I106" i="5"/>
  <c r="S106" i="5"/>
  <c r="C107" i="5"/>
  <c r="Z107" i="5"/>
  <c r="J110" i="5"/>
  <c r="L110" i="5" s="1"/>
  <c r="W112" i="5"/>
  <c r="AA112" i="5"/>
  <c r="J118" i="5"/>
  <c r="L118" i="5" s="1"/>
  <c r="J119" i="5"/>
  <c r="L119" i="5" s="1"/>
  <c r="Y126" i="5"/>
  <c r="H126" i="5"/>
  <c r="X126" i="5"/>
  <c r="G126" i="5"/>
  <c r="D126" i="5"/>
  <c r="C126" i="5"/>
  <c r="J130" i="5"/>
  <c r="L130" i="5" s="1"/>
  <c r="Z149" i="5"/>
  <c r="I149" i="5"/>
  <c r="Y149" i="5"/>
  <c r="H149" i="5"/>
  <c r="D149" i="5"/>
  <c r="J151" i="5"/>
  <c r="L151" i="5" s="1"/>
  <c r="C149" i="5"/>
  <c r="J150" i="5"/>
  <c r="L150" i="5" s="1"/>
  <c r="S149" i="5"/>
  <c r="K149" i="5"/>
  <c r="B149" i="5"/>
  <c r="X149" i="5"/>
  <c r="Z173" i="5"/>
  <c r="I173" i="5"/>
  <c r="Y173" i="5"/>
  <c r="H173" i="5"/>
  <c r="X173" i="5"/>
  <c r="G173" i="5"/>
  <c r="D173" i="5"/>
  <c r="J175" i="5"/>
  <c r="L175" i="5" s="1"/>
  <c r="C173" i="5"/>
  <c r="J174" i="5"/>
  <c r="L174" i="5" s="1"/>
  <c r="S173" i="5"/>
  <c r="K173" i="5"/>
  <c r="B173" i="5"/>
  <c r="J180" i="5"/>
  <c r="L180" i="5" s="1"/>
  <c r="W190" i="5"/>
  <c r="AA190" i="5"/>
  <c r="W206" i="5"/>
  <c r="AA206" i="5"/>
  <c r="C7" i="5"/>
  <c r="B8" i="5"/>
  <c r="K8" i="5"/>
  <c r="S8" i="5"/>
  <c r="J9" i="5"/>
  <c r="L9" i="5" s="1"/>
  <c r="AA9" i="5"/>
  <c r="C15" i="5"/>
  <c r="B16" i="5"/>
  <c r="K16" i="5"/>
  <c r="S16" i="5"/>
  <c r="J17" i="5"/>
  <c r="L17" i="5" s="1"/>
  <c r="AA17" i="5"/>
  <c r="H19" i="5"/>
  <c r="Y19" i="5"/>
  <c r="C23" i="5"/>
  <c r="B24" i="5"/>
  <c r="K24" i="5"/>
  <c r="S24" i="5"/>
  <c r="H27" i="5"/>
  <c r="Y27" i="5"/>
  <c r="C31" i="5"/>
  <c r="B32" i="5"/>
  <c r="K32" i="5"/>
  <c r="S32" i="5"/>
  <c r="J33" i="5"/>
  <c r="L33" i="5" s="1"/>
  <c r="AA33" i="5"/>
  <c r="H35" i="5"/>
  <c r="Y35" i="5"/>
  <c r="C39" i="5"/>
  <c r="B40" i="5"/>
  <c r="K40" i="5"/>
  <c r="S40" i="5"/>
  <c r="J41" i="5"/>
  <c r="L41" i="5" s="1"/>
  <c r="AA41" i="5"/>
  <c r="H43" i="5"/>
  <c r="Y43" i="5"/>
  <c r="C47" i="5"/>
  <c r="B48" i="5"/>
  <c r="K48" i="5"/>
  <c r="S48" i="5"/>
  <c r="J49" i="5"/>
  <c r="L49" i="5" s="1"/>
  <c r="AA49" i="5"/>
  <c r="H51" i="5"/>
  <c r="Y51" i="5"/>
  <c r="C55" i="5"/>
  <c r="B56" i="5"/>
  <c r="K56" i="5"/>
  <c r="S56" i="5"/>
  <c r="J57" i="5"/>
  <c r="L57" i="5" s="1"/>
  <c r="H59" i="5"/>
  <c r="Y59" i="5"/>
  <c r="C63" i="5"/>
  <c r="B64" i="5"/>
  <c r="K64" i="5"/>
  <c r="S64" i="5"/>
  <c r="AA65" i="5"/>
  <c r="H67" i="5"/>
  <c r="Y67" i="5"/>
  <c r="C71" i="5"/>
  <c r="B72" i="5"/>
  <c r="K72" i="5"/>
  <c r="S72" i="5"/>
  <c r="J73" i="5"/>
  <c r="L73" i="5" s="1"/>
  <c r="AA73" i="5"/>
  <c r="H75" i="5"/>
  <c r="Y75" i="5"/>
  <c r="C79" i="5"/>
  <c r="B80" i="5"/>
  <c r="K80" i="5"/>
  <c r="S80" i="5"/>
  <c r="J81" i="5"/>
  <c r="L81" i="5" s="1"/>
  <c r="AA81" i="5"/>
  <c r="H83" i="5"/>
  <c r="Y83" i="5"/>
  <c r="C87" i="5"/>
  <c r="B88" i="5"/>
  <c r="K88" i="5"/>
  <c r="S88" i="5"/>
  <c r="J89" i="5"/>
  <c r="L89" i="5" s="1"/>
  <c r="AA89" i="5"/>
  <c r="H91" i="5"/>
  <c r="Y91" i="5"/>
  <c r="C95" i="5"/>
  <c r="B96" i="5"/>
  <c r="K96" i="5"/>
  <c r="S96" i="5"/>
  <c r="J100" i="5"/>
  <c r="L100" i="5" s="1"/>
  <c r="J97" i="5"/>
  <c r="L97" i="5" s="1"/>
  <c r="H99" i="5"/>
  <c r="Y99" i="5"/>
  <c r="B101" i="5"/>
  <c r="X101" i="5"/>
  <c r="C103" i="5"/>
  <c r="Z103" i="5"/>
  <c r="C105" i="5"/>
  <c r="Y105" i="5"/>
  <c r="J106" i="5"/>
  <c r="L106" i="5" s="1"/>
  <c r="D107" i="5"/>
  <c r="AA108" i="5"/>
  <c r="W108" i="5"/>
  <c r="G113" i="5"/>
  <c r="C114" i="5"/>
  <c r="Y114" i="5"/>
  <c r="H114" i="5"/>
  <c r="H115" i="5"/>
  <c r="G117" i="5"/>
  <c r="W120" i="5"/>
  <c r="AA120" i="5"/>
  <c r="Z125" i="5"/>
  <c r="I125" i="5"/>
  <c r="Y125" i="5"/>
  <c r="H125" i="5"/>
  <c r="D125" i="5"/>
  <c r="B126" i="5"/>
  <c r="S126" i="5"/>
  <c r="J140" i="5"/>
  <c r="L140" i="5" s="1"/>
  <c r="Z141" i="5"/>
  <c r="I141" i="5"/>
  <c r="Y141" i="5"/>
  <c r="H141" i="5"/>
  <c r="D141" i="5"/>
  <c r="C141" i="5"/>
  <c r="S141" i="5"/>
  <c r="K141" i="5"/>
  <c r="B141" i="5"/>
  <c r="X141" i="5"/>
  <c r="J172" i="5"/>
  <c r="L172" i="5" s="1"/>
  <c r="J189" i="5"/>
  <c r="L189" i="5" s="1"/>
  <c r="J204" i="5"/>
  <c r="L204" i="5" s="1"/>
  <c r="J205" i="5"/>
  <c r="L205" i="5" s="1"/>
  <c r="D15" i="6"/>
  <c r="S15" i="6"/>
  <c r="K15" i="6"/>
  <c r="B15" i="6"/>
  <c r="J15" i="6"/>
  <c r="L15" i="6" s="1"/>
  <c r="I15" i="6"/>
  <c r="J13" i="6"/>
  <c r="L13" i="6" s="1"/>
  <c r="H15" i="6"/>
  <c r="G15" i="6"/>
  <c r="Z15" i="6"/>
  <c r="J14" i="6"/>
  <c r="L14" i="6" s="1"/>
  <c r="J12" i="6"/>
  <c r="L12" i="6" s="1"/>
  <c r="Y15" i="6"/>
  <c r="C15" i="6"/>
  <c r="Z79" i="6"/>
  <c r="I79" i="6"/>
  <c r="Y79" i="6"/>
  <c r="H79" i="6"/>
  <c r="X79" i="6"/>
  <c r="G79" i="6"/>
  <c r="C79" i="6"/>
  <c r="S79" i="6"/>
  <c r="K79" i="6"/>
  <c r="B79" i="6"/>
  <c r="J79" i="6"/>
  <c r="L79" i="6" s="1"/>
  <c r="D79" i="6"/>
  <c r="D7" i="5"/>
  <c r="C8" i="5"/>
  <c r="B9" i="5"/>
  <c r="K9" i="5"/>
  <c r="S9" i="5"/>
  <c r="J10" i="5"/>
  <c r="L10" i="5" s="1"/>
  <c r="H12" i="5"/>
  <c r="Y12" i="5"/>
  <c r="G13" i="5"/>
  <c r="X13" i="5"/>
  <c r="D15" i="5"/>
  <c r="C16" i="5"/>
  <c r="B17" i="5"/>
  <c r="K17" i="5"/>
  <c r="S17" i="5"/>
  <c r="J18" i="5"/>
  <c r="L18" i="5" s="1"/>
  <c r="I19" i="5"/>
  <c r="Z19" i="5"/>
  <c r="H20" i="5"/>
  <c r="G21" i="5"/>
  <c r="X21" i="5"/>
  <c r="D23" i="5"/>
  <c r="C24" i="5"/>
  <c r="B25" i="5"/>
  <c r="K25" i="5"/>
  <c r="S25" i="5"/>
  <c r="I27" i="5"/>
  <c r="Z27" i="5"/>
  <c r="H28" i="5"/>
  <c r="G29" i="5"/>
  <c r="X29" i="5"/>
  <c r="D31" i="5"/>
  <c r="C32" i="5"/>
  <c r="B33" i="5"/>
  <c r="K33" i="5"/>
  <c r="S33" i="5"/>
  <c r="J34" i="5"/>
  <c r="L34" i="5" s="1"/>
  <c r="I35" i="5"/>
  <c r="Z35" i="5"/>
  <c r="H36" i="5"/>
  <c r="G37" i="5"/>
  <c r="X37" i="5"/>
  <c r="D39" i="5"/>
  <c r="C40" i="5"/>
  <c r="B41" i="5"/>
  <c r="K41" i="5"/>
  <c r="S41" i="5"/>
  <c r="J42" i="5"/>
  <c r="L42" i="5" s="1"/>
  <c r="I43" i="5"/>
  <c r="Z43" i="5"/>
  <c r="H44" i="5"/>
  <c r="G45" i="5"/>
  <c r="X45" i="5"/>
  <c r="D47" i="5"/>
  <c r="C48" i="5"/>
  <c r="B49" i="5"/>
  <c r="K49" i="5"/>
  <c r="S49" i="5"/>
  <c r="J50" i="5"/>
  <c r="L50" i="5" s="1"/>
  <c r="I51" i="5"/>
  <c r="Z51" i="5"/>
  <c r="H52" i="5"/>
  <c r="Y52" i="5"/>
  <c r="G53" i="5"/>
  <c r="X53" i="5"/>
  <c r="D55" i="5"/>
  <c r="C56" i="5"/>
  <c r="B57" i="5"/>
  <c r="K57" i="5"/>
  <c r="S57" i="5"/>
  <c r="J58" i="5"/>
  <c r="L58" i="5" s="1"/>
  <c r="I59" i="5"/>
  <c r="Z59" i="5"/>
  <c r="H60" i="5"/>
  <c r="G61" i="5"/>
  <c r="X61" i="5"/>
  <c r="D63" i="5"/>
  <c r="C64" i="5"/>
  <c r="B65" i="5"/>
  <c r="K65" i="5"/>
  <c r="S65" i="5"/>
  <c r="I67" i="5"/>
  <c r="Z67" i="5"/>
  <c r="H68" i="5"/>
  <c r="G69" i="5"/>
  <c r="X69" i="5"/>
  <c r="D71" i="5"/>
  <c r="C72" i="5"/>
  <c r="B73" i="5"/>
  <c r="K73" i="5"/>
  <c r="S73" i="5"/>
  <c r="J74" i="5"/>
  <c r="L74" i="5" s="1"/>
  <c r="I75" i="5"/>
  <c r="Z75" i="5"/>
  <c r="H76" i="5"/>
  <c r="G77" i="5"/>
  <c r="X77" i="5"/>
  <c r="D79" i="5"/>
  <c r="C80" i="5"/>
  <c r="B81" i="5"/>
  <c r="K81" i="5"/>
  <c r="S81" i="5"/>
  <c r="J82" i="5"/>
  <c r="L82" i="5" s="1"/>
  <c r="I83" i="5"/>
  <c r="Z83" i="5"/>
  <c r="H84" i="5"/>
  <c r="G85" i="5"/>
  <c r="X85" i="5"/>
  <c r="D87" i="5"/>
  <c r="C88" i="5"/>
  <c r="B89" i="5"/>
  <c r="K89" i="5"/>
  <c r="S89" i="5"/>
  <c r="J90" i="5"/>
  <c r="L90" i="5" s="1"/>
  <c r="I91" i="5"/>
  <c r="Z91" i="5"/>
  <c r="H92" i="5"/>
  <c r="Y92" i="5"/>
  <c r="G93" i="5"/>
  <c r="X93" i="5"/>
  <c r="D95" i="5"/>
  <c r="C96" i="5"/>
  <c r="B97" i="5"/>
  <c r="K97" i="5"/>
  <c r="M98" i="5" s="1"/>
  <c r="S97" i="5"/>
  <c r="J98" i="5"/>
  <c r="L98" i="5" s="1"/>
  <c r="I99" i="5"/>
  <c r="Z99" i="5"/>
  <c r="H100" i="5"/>
  <c r="S100" i="5"/>
  <c r="C101" i="5"/>
  <c r="Y101" i="5"/>
  <c r="D103" i="5"/>
  <c r="W104" i="5"/>
  <c r="AA104" i="5"/>
  <c r="Y110" i="5"/>
  <c r="H110" i="5"/>
  <c r="C110" i="5"/>
  <c r="W110" i="5"/>
  <c r="H113" i="5"/>
  <c r="S113" i="5"/>
  <c r="B114" i="5"/>
  <c r="X114" i="5"/>
  <c r="I115" i="5"/>
  <c r="J117" i="5"/>
  <c r="L117" i="5" s="1"/>
  <c r="B125" i="5"/>
  <c r="H127" i="5"/>
  <c r="Z133" i="5"/>
  <c r="I133" i="5"/>
  <c r="Y133" i="5"/>
  <c r="H133" i="5"/>
  <c r="D133" i="5"/>
  <c r="J135" i="5"/>
  <c r="L135" i="5" s="1"/>
  <c r="C133" i="5"/>
  <c r="J134" i="5"/>
  <c r="L134" i="5" s="1"/>
  <c r="S133" i="5"/>
  <c r="K133" i="5"/>
  <c r="B133" i="5"/>
  <c r="X133" i="5"/>
  <c r="AA147" i="5"/>
  <c r="W147" i="5"/>
  <c r="G149" i="5"/>
  <c r="Z157" i="5"/>
  <c r="I157" i="5"/>
  <c r="Y157" i="5"/>
  <c r="H157" i="5"/>
  <c r="X157" i="5"/>
  <c r="G157" i="5"/>
  <c r="J161" i="5"/>
  <c r="L161" i="5" s="1"/>
  <c r="J160" i="5"/>
  <c r="L160" i="5" s="1"/>
  <c r="D157" i="5"/>
  <c r="J159" i="5"/>
  <c r="L159" i="5" s="1"/>
  <c r="C157" i="5"/>
  <c r="J158" i="5"/>
  <c r="L158" i="5" s="1"/>
  <c r="S157" i="5"/>
  <c r="K157" i="5"/>
  <c r="B157" i="5"/>
  <c r="J173" i="5"/>
  <c r="L173" i="5" s="1"/>
  <c r="J19" i="5"/>
  <c r="L19" i="5" s="1"/>
  <c r="J27" i="5"/>
  <c r="L27" i="5" s="1"/>
  <c r="J35" i="5"/>
  <c r="L35" i="5" s="1"/>
  <c r="J43" i="5"/>
  <c r="L43" i="5" s="1"/>
  <c r="J51" i="5"/>
  <c r="L51" i="5" s="1"/>
  <c r="J59" i="5"/>
  <c r="L59" i="5" s="1"/>
  <c r="J67" i="5"/>
  <c r="L67" i="5" s="1"/>
  <c r="J75" i="5"/>
  <c r="L75" i="5" s="1"/>
  <c r="J83" i="5"/>
  <c r="L83" i="5" s="1"/>
  <c r="J91" i="5"/>
  <c r="L91" i="5" s="1"/>
  <c r="J99" i="5"/>
  <c r="L99" i="5" s="1"/>
  <c r="AA100" i="5"/>
  <c r="W100" i="5"/>
  <c r="C106" i="5"/>
  <c r="Y106" i="5"/>
  <c r="H106" i="5"/>
  <c r="X119" i="5"/>
  <c r="G119" i="5"/>
  <c r="C119" i="5"/>
  <c r="S119" i="5"/>
  <c r="K119" i="5"/>
  <c r="N117" i="5" s="1"/>
  <c r="B119" i="5"/>
  <c r="AA131" i="5"/>
  <c r="W131" i="5"/>
  <c r="AA139" i="5"/>
  <c r="W139" i="5"/>
  <c r="W158" i="5"/>
  <c r="AA158" i="5"/>
  <c r="Z181" i="5"/>
  <c r="I181" i="5"/>
  <c r="Y181" i="5"/>
  <c r="H181" i="5"/>
  <c r="X181" i="5"/>
  <c r="G181" i="5"/>
  <c r="D181" i="5"/>
  <c r="C181" i="5"/>
  <c r="S181" i="5"/>
  <c r="K181" i="5"/>
  <c r="B181" i="5"/>
  <c r="Z197" i="5"/>
  <c r="I197" i="5"/>
  <c r="Y197" i="5"/>
  <c r="H197" i="5"/>
  <c r="X197" i="5"/>
  <c r="G197" i="5"/>
  <c r="J201" i="5"/>
  <c r="L201" i="5" s="1"/>
  <c r="J200" i="5"/>
  <c r="L200" i="5" s="1"/>
  <c r="D197" i="5"/>
  <c r="J199" i="5"/>
  <c r="L199" i="5" s="1"/>
  <c r="C197" i="5"/>
  <c r="J198" i="5"/>
  <c r="L198" i="5" s="1"/>
  <c r="S197" i="5"/>
  <c r="K197" i="5"/>
  <c r="B197" i="5"/>
  <c r="Z11" i="6"/>
  <c r="I11" i="6"/>
  <c r="X11" i="6"/>
  <c r="G11" i="6"/>
  <c r="K11" i="6"/>
  <c r="S11" i="6"/>
  <c r="H11" i="6"/>
  <c r="D11" i="6"/>
  <c r="C11" i="6"/>
  <c r="Y11" i="6"/>
  <c r="B11" i="6"/>
  <c r="AA21" i="6"/>
  <c r="W21" i="6"/>
  <c r="G7" i="5"/>
  <c r="X7" i="5"/>
  <c r="I13" i="5"/>
  <c r="Z13" i="5"/>
  <c r="G15" i="5"/>
  <c r="X15" i="5"/>
  <c r="D17" i="5"/>
  <c r="B19" i="5"/>
  <c r="K19" i="5"/>
  <c r="S19" i="5"/>
  <c r="J20" i="5"/>
  <c r="L20" i="5" s="1"/>
  <c r="I21" i="5"/>
  <c r="G23" i="5"/>
  <c r="X23" i="5"/>
  <c r="B27" i="5"/>
  <c r="K27" i="5"/>
  <c r="S27" i="5"/>
  <c r="J28" i="5"/>
  <c r="L28" i="5" s="1"/>
  <c r="I29" i="5"/>
  <c r="G31" i="5"/>
  <c r="X31" i="5"/>
  <c r="B35" i="5"/>
  <c r="K35" i="5"/>
  <c r="S35" i="5"/>
  <c r="J36" i="5"/>
  <c r="L36" i="5" s="1"/>
  <c r="I37" i="5"/>
  <c r="Z37" i="5"/>
  <c r="G39" i="5"/>
  <c r="X39" i="5"/>
  <c r="C42" i="5"/>
  <c r="B43" i="5"/>
  <c r="K43" i="5"/>
  <c r="S43" i="5"/>
  <c r="I45" i="5"/>
  <c r="G47" i="5"/>
  <c r="X47" i="5"/>
  <c r="B51" i="5"/>
  <c r="K51" i="5"/>
  <c r="S51" i="5"/>
  <c r="I53" i="5"/>
  <c r="Z53" i="5"/>
  <c r="G55" i="5"/>
  <c r="X55" i="5"/>
  <c r="D57" i="5"/>
  <c r="B59" i="5"/>
  <c r="K59" i="5"/>
  <c r="S59" i="5"/>
  <c r="J60" i="5"/>
  <c r="L60" i="5" s="1"/>
  <c r="I61" i="5"/>
  <c r="G63" i="5"/>
  <c r="X63" i="5"/>
  <c r="B67" i="5"/>
  <c r="K67" i="5"/>
  <c r="S67" i="5"/>
  <c r="J68" i="5"/>
  <c r="L68" i="5" s="1"/>
  <c r="I69" i="5"/>
  <c r="G71" i="5"/>
  <c r="X71" i="5"/>
  <c r="B75" i="5"/>
  <c r="K75" i="5"/>
  <c r="S75" i="5"/>
  <c r="J76" i="5"/>
  <c r="L76" i="5" s="1"/>
  <c r="I77" i="5"/>
  <c r="Z77" i="5"/>
  <c r="G79" i="5"/>
  <c r="X79" i="5"/>
  <c r="C82" i="5"/>
  <c r="B83" i="5"/>
  <c r="K83" i="5"/>
  <c r="S83" i="5"/>
  <c r="I85" i="5"/>
  <c r="G87" i="5"/>
  <c r="X87" i="5"/>
  <c r="B91" i="5"/>
  <c r="K91" i="5"/>
  <c r="S91" i="5"/>
  <c r="I93" i="5"/>
  <c r="Z93" i="5"/>
  <c r="G95" i="5"/>
  <c r="X95" i="5"/>
  <c r="D97" i="5"/>
  <c r="B99" i="5"/>
  <c r="K99" i="5"/>
  <c r="S99" i="5"/>
  <c r="G101" i="5"/>
  <c r="Y102" i="5"/>
  <c r="H102" i="5"/>
  <c r="J104" i="5"/>
  <c r="L104" i="5" s="1"/>
  <c r="C102" i="5"/>
  <c r="H103" i="5"/>
  <c r="H105" i="5"/>
  <c r="S105" i="5"/>
  <c r="B106" i="5"/>
  <c r="X106" i="5"/>
  <c r="I107" i="5"/>
  <c r="J109" i="5"/>
  <c r="L109" i="5" s="1"/>
  <c r="J111" i="5"/>
  <c r="L111" i="5" s="1"/>
  <c r="Y118" i="5"/>
  <c r="H118" i="5"/>
  <c r="X118" i="5"/>
  <c r="G118" i="5"/>
  <c r="D118" i="5"/>
  <c r="C118" i="5"/>
  <c r="D119" i="5"/>
  <c r="J124" i="5"/>
  <c r="L124" i="5" s="1"/>
  <c r="C122" i="5"/>
  <c r="J123" i="5"/>
  <c r="L123" i="5" s="1"/>
  <c r="S122" i="5"/>
  <c r="K122" i="5"/>
  <c r="B122" i="5"/>
  <c r="Z122" i="5"/>
  <c r="I122" i="5"/>
  <c r="Y122" i="5"/>
  <c r="H122" i="5"/>
  <c r="J126" i="5"/>
  <c r="L126" i="5" s="1"/>
  <c r="J127" i="5"/>
  <c r="L127" i="5" s="1"/>
  <c r="Z127" i="5"/>
  <c r="G133" i="5"/>
  <c r="J157" i="5"/>
  <c r="L157" i="5" s="1"/>
  <c r="W182" i="5"/>
  <c r="W198" i="5"/>
  <c r="AA198" i="5"/>
  <c r="H7" i="5"/>
  <c r="G8" i="5"/>
  <c r="H15" i="5"/>
  <c r="G16" i="5"/>
  <c r="H23" i="5"/>
  <c r="G24" i="5"/>
  <c r="C27" i="5"/>
  <c r="H31" i="5"/>
  <c r="G32" i="5"/>
  <c r="H39" i="5"/>
  <c r="G40" i="5"/>
  <c r="C43" i="5"/>
  <c r="H47" i="5"/>
  <c r="G48" i="5"/>
  <c r="H55" i="5"/>
  <c r="G56" i="5"/>
  <c r="H63" i="5"/>
  <c r="G64" i="5"/>
  <c r="C67" i="5"/>
  <c r="H71" i="5"/>
  <c r="G72" i="5"/>
  <c r="H79" i="5"/>
  <c r="G80" i="5"/>
  <c r="C83" i="5"/>
  <c r="H87" i="5"/>
  <c r="G88" i="5"/>
  <c r="H95" i="5"/>
  <c r="G96" i="5"/>
  <c r="H101" i="5"/>
  <c r="S101" i="5"/>
  <c r="N102" i="5"/>
  <c r="I103" i="5"/>
  <c r="J105" i="5"/>
  <c r="L105" i="5" s="1"/>
  <c r="D106" i="5"/>
  <c r="Z106" i="5"/>
  <c r="J107" i="5"/>
  <c r="L107" i="5" s="1"/>
  <c r="D113" i="5"/>
  <c r="J115" i="5"/>
  <c r="L115" i="5" s="1"/>
  <c r="Z113" i="5"/>
  <c r="I113" i="5"/>
  <c r="S115" i="5"/>
  <c r="K115" i="5"/>
  <c r="B115" i="5"/>
  <c r="Y115" i="5"/>
  <c r="X115" i="5"/>
  <c r="G115" i="5"/>
  <c r="Z117" i="5"/>
  <c r="I117" i="5"/>
  <c r="Y117" i="5"/>
  <c r="H117" i="5"/>
  <c r="J121" i="5"/>
  <c r="L121" i="5" s="1"/>
  <c r="J120" i="5"/>
  <c r="L120" i="5" s="1"/>
  <c r="D117" i="5"/>
  <c r="K126" i="5"/>
  <c r="Z126" i="5"/>
  <c r="AA127" i="5"/>
  <c r="W128" i="5"/>
  <c r="AA128" i="5"/>
  <c r="C130" i="5"/>
  <c r="S130" i="5"/>
  <c r="K130" i="5"/>
  <c r="B130" i="5"/>
  <c r="Z130" i="5"/>
  <c r="I130" i="5"/>
  <c r="Y130" i="5"/>
  <c r="H130" i="5"/>
  <c r="X130" i="5"/>
  <c r="G130" i="5"/>
  <c r="C146" i="5"/>
  <c r="S146" i="5"/>
  <c r="K146" i="5"/>
  <c r="B146" i="5"/>
  <c r="Z146" i="5"/>
  <c r="I146" i="5"/>
  <c r="Y146" i="5"/>
  <c r="H146" i="5"/>
  <c r="X146" i="5"/>
  <c r="G146" i="5"/>
  <c r="Z165" i="5"/>
  <c r="I165" i="5"/>
  <c r="Y165" i="5"/>
  <c r="H165" i="5"/>
  <c r="X165" i="5"/>
  <c r="G165" i="5"/>
  <c r="D165" i="5"/>
  <c r="C165" i="5"/>
  <c r="S165" i="5"/>
  <c r="K165" i="5"/>
  <c r="B165" i="5"/>
  <c r="J181" i="5"/>
  <c r="L181" i="5" s="1"/>
  <c r="J197" i="5"/>
  <c r="L197" i="5" s="1"/>
  <c r="W44" i="6"/>
  <c r="AA44" i="6"/>
  <c r="J142" i="5"/>
  <c r="L142" i="5" s="1"/>
  <c r="J166" i="5"/>
  <c r="L166" i="5" s="1"/>
  <c r="J182" i="5"/>
  <c r="L182" i="5" s="1"/>
  <c r="J206" i="5"/>
  <c r="L206" i="5" s="1"/>
  <c r="Y20" i="6"/>
  <c r="H20" i="6"/>
  <c r="K20" i="6"/>
  <c r="X20" i="6"/>
  <c r="D23" i="6"/>
  <c r="S23" i="6"/>
  <c r="K23" i="6"/>
  <c r="B23" i="6"/>
  <c r="Z23" i="6"/>
  <c r="I23" i="6"/>
  <c r="Y23" i="6"/>
  <c r="H23" i="6"/>
  <c r="S25" i="6"/>
  <c r="K25" i="6"/>
  <c r="B25" i="6"/>
  <c r="Z25" i="6"/>
  <c r="I25" i="6"/>
  <c r="X25" i="6"/>
  <c r="G25" i="6"/>
  <c r="J33" i="6"/>
  <c r="L33" i="6" s="1"/>
  <c r="J59" i="6"/>
  <c r="L59" i="6" s="1"/>
  <c r="B134" i="5"/>
  <c r="K134" i="5"/>
  <c r="S134" i="5"/>
  <c r="AA135" i="5"/>
  <c r="B142" i="5"/>
  <c r="K142" i="5"/>
  <c r="S142" i="5"/>
  <c r="J143" i="5"/>
  <c r="L143" i="5" s="1"/>
  <c r="AA143" i="5"/>
  <c r="B150" i="5"/>
  <c r="K150" i="5"/>
  <c r="S150" i="5"/>
  <c r="AA151" i="5"/>
  <c r="G154" i="5"/>
  <c r="X154" i="5"/>
  <c r="B158" i="5"/>
  <c r="K158" i="5"/>
  <c r="S158" i="5"/>
  <c r="AA159" i="5"/>
  <c r="G162" i="5"/>
  <c r="X162" i="5"/>
  <c r="W163" i="5"/>
  <c r="B166" i="5"/>
  <c r="K166" i="5"/>
  <c r="S166" i="5"/>
  <c r="J167" i="5"/>
  <c r="L167" i="5" s="1"/>
  <c r="AA167" i="5"/>
  <c r="G170" i="5"/>
  <c r="X170" i="5"/>
  <c r="W171" i="5"/>
  <c r="B174" i="5"/>
  <c r="K174" i="5"/>
  <c r="S174" i="5"/>
  <c r="AA175" i="5"/>
  <c r="G178" i="5"/>
  <c r="X178" i="5"/>
  <c r="W179" i="5"/>
  <c r="B182" i="5"/>
  <c r="K182" i="5"/>
  <c r="S182" i="5"/>
  <c r="J183" i="5"/>
  <c r="L183" i="5" s="1"/>
  <c r="G186" i="5"/>
  <c r="X186" i="5"/>
  <c r="B190" i="5"/>
  <c r="K190" i="5"/>
  <c r="S190" i="5"/>
  <c r="J191" i="5"/>
  <c r="L191" i="5" s="1"/>
  <c r="AA191" i="5"/>
  <c r="G194" i="5"/>
  <c r="X194" i="5"/>
  <c r="W195" i="5"/>
  <c r="B198" i="5"/>
  <c r="K198" i="5"/>
  <c r="S198" i="5"/>
  <c r="AA199" i="5"/>
  <c r="G202" i="5"/>
  <c r="X202" i="5"/>
  <c r="W203" i="5"/>
  <c r="B206" i="5"/>
  <c r="K206" i="5"/>
  <c r="S206" i="5"/>
  <c r="S9" i="6"/>
  <c r="K9" i="6"/>
  <c r="B9" i="6"/>
  <c r="Z9" i="6"/>
  <c r="I9" i="6"/>
  <c r="X9" i="6"/>
  <c r="B20" i="6"/>
  <c r="Z20" i="6"/>
  <c r="J26" i="6"/>
  <c r="L26" i="6" s="1"/>
  <c r="C23" i="6"/>
  <c r="C25" i="6"/>
  <c r="S41" i="6"/>
  <c r="K41" i="6"/>
  <c r="B41" i="6"/>
  <c r="Z41" i="6"/>
  <c r="I41" i="6"/>
  <c r="Y41" i="6"/>
  <c r="H41" i="6"/>
  <c r="X41" i="6"/>
  <c r="G41" i="6"/>
  <c r="W104" i="6"/>
  <c r="AA104" i="6"/>
  <c r="J112" i="5"/>
  <c r="L112" i="5" s="1"/>
  <c r="W116" i="5"/>
  <c r="I121" i="5"/>
  <c r="Z121" i="5"/>
  <c r="G123" i="5"/>
  <c r="X123" i="5"/>
  <c r="W124" i="5"/>
  <c r="I129" i="5"/>
  <c r="Z129" i="5"/>
  <c r="G131" i="5"/>
  <c r="X131" i="5"/>
  <c r="W132" i="5"/>
  <c r="C134" i="5"/>
  <c r="B135" i="5"/>
  <c r="K135" i="5"/>
  <c r="S135" i="5"/>
  <c r="J136" i="5"/>
  <c r="L136" i="5" s="1"/>
  <c r="I137" i="5"/>
  <c r="Z137" i="5"/>
  <c r="G139" i="5"/>
  <c r="X139" i="5"/>
  <c r="W140" i="5"/>
  <c r="C142" i="5"/>
  <c r="B143" i="5"/>
  <c r="K143" i="5"/>
  <c r="S143" i="5"/>
  <c r="J144" i="5"/>
  <c r="L144" i="5" s="1"/>
  <c r="I145" i="5"/>
  <c r="Z145" i="5"/>
  <c r="G147" i="5"/>
  <c r="X147" i="5"/>
  <c r="W148" i="5"/>
  <c r="C150" i="5"/>
  <c r="B151" i="5"/>
  <c r="K151" i="5"/>
  <c r="S151" i="5"/>
  <c r="J152" i="5"/>
  <c r="L152" i="5" s="1"/>
  <c r="AA152" i="5"/>
  <c r="I153" i="5"/>
  <c r="Z153" i="5"/>
  <c r="H154" i="5"/>
  <c r="Y154" i="5"/>
  <c r="G155" i="5"/>
  <c r="X155" i="5"/>
  <c r="W156" i="5"/>
  <c r="C158" i="5"/>
  <c r="B159" i="5"/>
  <c r="K159" i="5"/>
  <c r="S159" i="5"/>
  <c r="I161" i="5"/>
  <c r="Z161" i="5"/>
  <c r="H162" i="5"/>
  <c r="Y162" i="5"/>
  <c r="G163" i="5"/>
  <c r="X163" i="5"/>
  <c r="W164" i="5"/>
  <c r="C166" i="5"/>
  <c r="B167" i="5"/>
  <c r="K167" i="5"/>
  <c r="N168" i="5" s="1"/>
  <c r="S167" i="5"/>
  <c r="J168" i="5"/>
  <c r="L168" i="5" s="1"/>
  <c r="AA168" i="5"/>
  <c r="I169" i="5"/>
  <c r="Z169" i="5"/>
  <c r="H170" i="5"/>
  <c r="Y170" i="5"/>
  <c r="G171" i="5"/>
  <c r="X171" i="5"/>
  <c r="W172" i="5"/>
  <c r="C174" i="5"/>
  <c r="B175" i="5"/>
  <c r="K175" i="5"/>
  <c r="S175" i="5"/>
  <c r="J176" i="5"/>
  <c r="L176" i="5" s="1"/>
  <c r="AA176" i="5"/>
  <c r="I177" i="5"/>
  <c r="Z177" i="5"/>
  <c r="H178" i="5"/>
  <c r="Y178" i="5"/>
  <c r="G179" i="5"/>
  <c r="X179" i="5"/>
  <c r="W180" i="5"/>
  <c r="C182" i="5"/>
  <c r="B183" i="5"/>
  <c r="K183" i="5"/>
  <c r="S183" i="5"/>
  <c r="J184" i="5"/>
  <c r="L184" i="5" s="1"/>
  <c r="AA184" i="5"/>
  <c r="I185" i="5"/>
  <c r="Z185" i="5"/>
  <c r="H186" i="5"/>
  <c r="Y186" i="5"/>
  <c r="G187" i="5"/>
  <c r="X187" i="5"/>
  <c r="W188" i="5"/>
  <c r="C190" i="5"/>
  <c r="B191" i="5"/>
  <c r="K191" i="5"/>
  <c r="S191" i="5"/>
  <c r="J192" i="5"/>
  <c r="L192" i="5" s="1"/>
  <c r="AA192" i="5"/>
  <c r="I193" i="5"/>
  <c r="Z193" i="5"/>
  <c r="H194" i="5"/>
  <c r="Y194" i="5"/>
  <c r="G195" i="5"/>
  <c r="X195" i="5"/>
  <c r="W196" i="5"/>
  <c r="C198" i="5"/>
  <c r="B199" i="5"/>
  <c r="K199" i="5"/>
  <c r="S199" i="5"/>
  <c r="AA200" i="5"/>
  <c r="I201" i="5"/>
  <c r="Z201" i="5"/>
  <c r="H202" i="5"/>
  <c r="Y202" i="5"/>
  <c r="G203" i="5"/>
  <c r="X203" i="5"/>
  <c r="W204" i="5"/>
  <c r="C206" i="5"/>
  <c r="J10" i="6"/>
  <c r="L10" i="6" s="1"/>
  <c r="J8" i="6"/>
  <c r="L8" i="6" s="1"/>
  <c r="J7" i="6"/>
  <c r="L7" i="6" s="1"/>
  <c r="C9" i="6"/>
  <c r="Y9" i="6"/>
  <c r="Y12" i="6"/>
  <c r="H12" i="6"/>
  <c r="J16" i="6"/>
  <c r="L16" i="6" s="1"/>
  <c r="K12" i="6"/>
  <c r="K14" i="6"/>
  <c r="W18" i="6"/>
  <c r="H19" i="6"/>
  <c r="C20" i="6"/>
  <c r="D25" i="6"/>
  <c r="J27" i="6"/>
  <c r="L27" i="6" s="1"/>
  <c r="C41" i="6"/>
  <c r="AA42" i="6"/>
  <c r="W42" i="6"/>
  <c r="X112" i="6"/>
  <c r="G112" i="6"/>
  <c r="J114" i="6"/>
  <c r="L114" i="6" s="1"/>
  <c r="C112" i="6"/>
  <c r="K112" i="6"/>
  <c r="J116" i="6"/>
  <c r="L116" i="6" s="1"/>
  <c r="J112" i="6"/>
  <c r="L112" i="6" s="1"/>
  <c r="S112" i="6"/>
  <c r="I112" i="6"/>
  <c r="H112" i="6"/>
  <c r="J113" i="6"/>
  <c r="L113" i="6" s="1"/>
  <c r="J115" i="6"/>
  <c r="L115" i="6" s="1"/>
  <c r="Z112" i="6"/>
  <c r="D112" i="6"/>
  <c r="Y112" i="6"/>
  <c r="B112" i="6"/>
  <c r="H123" i="5"/>
  <c r="Y123" i="5"/>
  <c r="D134" i="5"/>
  <c r="C135" i="5"/>
  <c r="J137" i="5"/>
  <c r="L137" i="5" s="1"/>
  <c r="H139" i="5"/>
  <c r="Y139" i="5"/>
  <c r="D142" i="5"/>
  <c r="C143" i="5"/>
  <c r="J145" i="5"/>
  <c r="L145" i="5" s="1"/>
  <c r="H147" i="5"/>
  <c r="Y147" i="5"/>
  <c r="D150" i="5"/>
  <c r="C151" i="5"/>
  <c r="J153" i="5"/>
  <c r="L153" i="5" s="1"/>
  <c r="I154" i="5"/>
  <c r="Z154" i="5"/>
  <c r="H155" i="5"/>
  <c r="Y155" i="5"/>
  <c r="D158" i="5"/>
  <c r="C159" i="5"/>
  <c r="I162" i="5"/>
  <c r="Z162" i="5"/>
  <c r="H163" i="5"/>
  <c r="Y163" i="5"/>
  <c r="D166" i="5"/>
  <c r="C167" i="5"/>
  <c r="J169" i="5"/>
  <c r="L169" i="5" s="1"/>
  <c r="I170" i="5"/>
  <c r="Z170" i="5"/>
  <c r="H171" i="5"/>
  <c r="Y171" i="5"/>
  <c r="D174" i="5"/>
  <c r="C175" i="5"/>
  <c r="J177" i="5"/>
  <c r="L177" i="5" s="1"/>
  <c r="I178" i="5"/>
  <c r="Z178" i="5"/>
  <c r="H179" i="5"/>
  <c r="Y179" i="5"/>
  <c r="D182" i="5"/>
  <c r="C183" i="5"/>
  <c r="J185" i="5"/>
  <c r="L185" i="5" s="1"/>
  <c r="I186" i="5"/>
  <c r="Z186" i="5"/>
  <c r="H187" i="5"/>
  <c r="Y187" i="5"/>
  <c r="D190" i="5"/>
  <c r="C191" i="5"/>
  <c r="J193" i="5"/>
  <c r="L193" i="5" s="1"/>
  <c r="I194" i="5"/>
  <c r="Z194" i="5"/>
  <c r="H195" i="5"/>
  <c r="Y195" i="5"/>
  <c r="D198" i="5"/>
  <c r="C199" i="5"/>
  <c r="I202" i="5"/>
  <c r="Z202" i="5"/>
  <c r="H203" i="5"/>
  <c r="Y203" i="5"/>
  <c r="D206" i="5"/>
  <c r="D9" i="6"/>
  <c r="P10" i="6"/>
  <c r="D20" i="6"/>
  <c r="G23" i="6"/>
  <c r="AA28" i="6"/>
  <c r="J34" i="6"/>
  <c r="L34" i="6" s="1"/>
  <c r="Y36" i="6"/>
  <c r="H36" i="6"/>
  <c r="D36" i="6"/>
  <c r="C36" i="6"/>
  <c r="S36" i="6"/>
  <c r="K36" i="6"/>
  <c r="B36" i="6"/>
  <c r="W37" i="6"/>
  <c r="D41" i="6"/>
  <c r="Z43" i="6"/>
  <c r="I43" i="6"/>
  <c r="Y43" i="6"/>
  <c r="H43" i="6"/>
  <c r="X43" i="6"/>
  <c r="G43" i="6"/>
  <c r="J46" i="6"/>
  <c r="L46" i="6" s="1"/>
  <c r="D43" i="6"/>
  <c r="J45" i="6"/>
  <c r="L45" i="6" s="1"/>
  <c r="C43" i="6"/>
  <c r="W45" i="6"/>
  <c r="AA45" i="6"/>
  <c r="J58" i="6"/>
  <c r="L58" i="6" s="1"/>
  <c r="J154" i="5"/>
  <c r="L154" i="5" s="1"/>
  <c r="J162" i="5"/>
  <c r="L162" i="5" s="1"/>
  <c r="J170" i="5"/>
  <c r="L170" i="5" s="1"/>
  <c r="J178" i="5"/>
  <c r="L178" i="5" s="1"/>
  <c r="J186" i="5"/>
  <c r="L186" i="5" s="1"/>
  <c r="J194" i="5"/>
  <c r="L194" i="5" s="1"/>
  <c r="J202" i="5"/>
  <c r="L202" i="5" s="1"/>
  <c r="W24" i="6"/>
  <c r="AA26" i="6"/>
  <c r="W26" i="6"/>
  <c r="S33" i="6"/>
  <c r="K33" i="6"/>
  <c r="M35" i="6" s="1"/>
  <c r="B33" i="6"/>
  <c r="Z33" i="6"/>
  <c r="I33" i="6"/>
  <c r="Y33" i="6"/>
  <c r="H33" i="6"/>
  <c r="X33" i="6"/>
  <c r="G33" i="6"/>
  <c r="Z52" i="6"/>
  <c r="I52" i="6"/>
  <c r="Y52" i="6"/>
  <c r="H52" i="6"/>
  <c r="X52" i="6"/>
  <c r="G52" i="6"/>
  <c r="J56" i="6"/>
  <c r="L56" i="6" s="1"/>
  <c r="J55" i="6"/>
  <c r="L55" i="6" s="1"/>
  <c r="D52" i="6"/>
  <c r="J54" i="6"/>
  <c r="L54" i="6" s="1"/>
  <c r="C52" i="6"/>
  <c r="J53" i="6"/>
  <c r="L53" i="6" s="1"/>
  <c r="S52" i="6"/>
  <c r="K52" i="6"/>
  <c r="B52" i="6"/>
  <c r="C121" i="5"/>
  <c r="C129" i="5"/>
  <c r="G134" i="5"/>
  <c r="X134" i="5"/>
  <c r="C137" i="5"/>
  <c r="J139" i="5"/>
  <c r="L139" i="5" s="1"/>
  <c r="G142" i="5"/>
  <c r="X142" i="5"/>
  <c r="C145" i="5"/>
  <c r="J147" i="5"/>
  <c r="L147" i="5" s="1"/>
  <c r="G150" i="5"/>
  <c r="X150" i="5"/>
  <c r="C153" i="5"/>
  <c r="B154" i="5"/>
  <c r="K154" i="5"/>
  <c r="S154" i="5"/>
  <c r="J155" i="5"/>
  <c r="L155" i="5" s="1"/>
  <c r="G158" i="5"/>
  <c r="X158" i="5"/>
  <c r="C161" i="5"/>
  <c r="B162" i="5"/>
  <c r="K162" i="5"/>
  <c r="S162" i="5"/>
  <c r="J163" i="5"/>
  <c r="L163" i="5" s="1"/>
  <c r="G166" i="5"/>
  <c r="X166" i="5"/>
  <c r="C169" i="5"/>
  <c r="B170" i="5"/>
  <c r="K170" i="5"/>
  <c r="S170" i="5"/>
  <c r="J171" i="5"/>
  <c r="L171" i="5" s="1"/>
  <c r="G174" i="5"/>
  <c r="X174" i="5"/>
  <c r="C177" i="5"/>
  <c r="B178" i="5"/>
  <c r="K178" i="5"/>
  <c r="S178" i="5"/>
  <c r="J179" i="5"/>
  <c r="L179" i="5" s="1"/>
  <c r="G182" i="5"/>
  <c r="X182" i="5"/>
  <c r="B186" i="5"/>
  <c r="K186" i="5"/>
  <c r="S186" i="5"/>
  <c r="J187" i="5"/>
  <c r="L187" i="5" s="1"/>
  <c r="G190" i="5"/>
  <c r="X190" i="5"/>
  <c r="B194" i="5"/>
  <c r="K194" i="5"/>
  <c r="S194" i="5"/>
  <c r="J195" i="5"/>
  <c r="L195" i="5" s="1"/>
  <c r="G198" i="5"/>
  <c r="X198" i="5"/>
  <c r="B202" i="5"/>
  <c r="K202" i="5"/>
  <c r="S202" i="5"/>
  <c r="J203" i="5"/>
  <c r="L203" i="5" s="1"/>
  <c r="G206" i="5"/>
  <c r="X206" i="5"/>
  <c r="G9" i="6"/>
  <c r="M10" i="6"/>
  <c r="J11" i="6"/>
  <c r="L11" i="6" s="1"/>
  <c r="AA12" i="6"/>
  <c r="Z19" i="6"/>
  <c r="I19" i="6"/>
  <c r="X19" i="6"/>
  <c r="G19" i="6"/>
  <c r="G20" i="6"/>
  <c r="S20" i="6"/>
  <c r="J25" i="6"/>
  <c r="L25" i="6" s="1"/>
  <c r="Y28" i="6"/>
  <c r="H28" i="6"/>
  <c r="C28" i="6"/>
  <c r="S28" i="6"/>
  <c r="K28" i="6"/>
  <c r="B28" i="6"/>
  <c r="C33" i="6"/>
  <c r="AA34" i="6"/>
  <c r="W34" i="6"/>
  <c r="J41" i="6"/>
  <c r="L41" i="6" s="1"/>
  <c r="Y44" i="6"/>
  <c r="H44" i="6"/>
  <c r="X44" i="6"/>
  <c r="G44" i="6"/>
  <c r="D44" i="6"/>
  <c r="C44" i="6"/>
  <c r="S44" i="6"/>
  <c r="K44" i="6"/>
  <c r="M43" i="6" s="1"/>
  <c r="B44" i="6"/>
  <c r="Z44" i="6"/>
  <c r="W61" i="6"/>
  <c r="AA61" i="6"/>
  <c r="B123" i="5"/>
  <c r="K123" i="5"/>
  <c r="B131" i="5"/>
  <c r="K131" i="5"/>
  <c r="M128" i="5" s="1"/>
  <c r="H134" i="5"/>
  <c r="G135" i="5"/>
  <c r="D137" i="5"/>
  <c r="B139" i="5"/>
  <c r="K139" i="5"/>
  <c r="H142" i="5"/>
  <c r="G143" i="5"/>
  <c r="B147" i="5"/>
  <c r="K147" i="5"/>
  <c r="S147" i="5"/>
  <c r="H150" i="5"/>
  <c r="G151" i="5"/>
  <c r="B155" i="5"/>
  <c r="K155" i="5"/>
  <c r="H158" i="5"/>
  <c r="G159" i="5"/>
  <c r="C162" i="5"/>
  <c r="B163" i="5"/>
  <c r="K163" i="5"/>
  <c r="H166" i="5"/>
  <c r="G167" i="5"/>
  <c r="B171" i="5"/>
  <c r="K171" i="5"/>
  <c r="H174" i="5"/>
  <c r="G175" i="5"/>
  <c r="D177" i="5"/>
  <c r="B179" i="5"/>
  <c r="K179" i="5"/>
  <c r="H182" i="5"/>
  <c r="G183" i="5"/>
  <c r="B187" i="5"/>
  <c r="K187" i="5"/>
  <c r="M188" i="5" s="1"/>
  <c r="S187" i="5"/>
  <c r="H190" i="5"/>
  <c r="G191" i="5"/>
  <c r="B195" i="5"/>
  <c r="K195" i="5"/>
  <c r="H198" i="5"/>
  <c r="G199" i="5"/>
  <c r="C202" i="5"/>
  <c r="B203" i="5"/>
  <c r="K203" i="5"/>
  <c r="H206" i="5"/>
  <c r="H9" i="6"/>
  <c r="X13" i="6"/>
  <c r="G13" i="6"/>
  <c r="D13" i="6"/>
  <c r="AA14" i="6"/>
  <c r="B19" i="6"/>
  <c r="Y19" i="6"/>
  <c r="I20" i="6"/>
  <c r="Z27" i="6"/>
  <c r="I27" i="6"/>
  <c r="X27" i="6"/>
  <c r="G27" i="6"/>
  <c r="J31" i="6"/>
  <c r="L31" i="6" s="1"/>
  <c r="J30" i="6"/>
  <c r="L30" i="6" s="1"/>
  <c r="D27" i="6"/>
  <c r="J29" i="6"/>
  <c r="L29" i="6" s="1"/>
  <c r="C27" i="6"/>
  <c r="D28" i="6"/>
  <c r="W29" i="6"/>
  <c r="D33" i="6"/>
  <c r="N34" i="6"/>
  <c r="Z35" i="6"/>
  <c r="I35" i="6"/>
  <c r="X35" i="6"/>
  <c r="G35" i="6"/>
  <c r="D35" i="6"/>
  <c r="C35" i="6"/>
  <c r="S35" i="6"/>
  <c r="I36" i="6"/>
  <c r="Z36" i="6"/>
  <c r="J43" i="6"/>
  <c r="L43" i="6" s="1"/>
  <c r="J52" i="6"/>
  <c r="L52" i="6" s="1"/>
  <c r="W53" i="6"/>
  <c r="AA53" i="6"/>
  <c r="W69" i="6"/>
  <c r="AA69" i="6"/>
  <c r="I22" i="6"/>
  <c r="Z22" i="6"/>
  <c r="I30" i="6"/>
  <c r="Z30" i="6"/>
  <c r="H31" i="6"/>
  <c r="Y31" i="6"/>
  <c r="J37" i="6"/>
  <c r="L37" i="6" s="1"/>
  <c r="I38" i="6"/>
  <c r="Z38" i="6"/>
  <c r="H39" i="6"/>
  <c r="Y39" i="6"/>
  <c r="I46" i="6"/>
  <c r="Z46" i="6"/>
  <c r="H47" i="6"/>
  <c r="Y47" i="6"/>
  <c r="C51" i="6"/>
  <c r="I54" i="6"/>
  <c r="Z54" i="6"/>
  <c r="C59" i="6"/>
  <c r="D61" i="6"/>
  <c r="Y64" i="6"/>
  <c r="H64" i="6"/>
  <c r="D64" i="6"/>
  <c r="H65" i="6"/>
  <c r="S66" i="6"/>
  <c r="K66" i="6"/>
  <c r="B66" i="6"/>
  <c r="X66" i="6"/>
  <c r="C68" i="6"/>
  <c r="Z68" i="6"/>
  <c r="I68" i="6"/>
  <c r="X68" i="6"/>
  <c r="Y68" i="6"/>
  <c r="J69" i="6"/>
  <c r="L69" i="6" s="1"/>
  <c r="C74" i="6"/>
  <c r="S74" i="6"/>
  <c r="K74" i="6"/>
  <c r="B74" i="6"/>
  <c r="Z74" i="6"/>
  <c r="I74" i="6"/>
  <c r="G82" i="6"/>
  <c r="J90" i="6"/>
  <c r="L90" i="6" s="1"/>
  <c r="B21" i="6"/>
  <c r="K21" i="6"/>
  <c r="S21" i="6"/>
  <c r="J22" i="6"/>
  <c r="L22" i="6" s="1"/>
  <c r="B29" i="6"/>
  <c r="K29" i="6"/>
  <c r="S29" i="6"/>
  <c r="I31" i="6"/>
  <c r="Z31" i="6"/>
  <c r="K37" i="6"/>
  <c r="S37" i="6"/>
  <c r="J38" i="6"/>
  <c r="L38" i="6" s="1"/>
  <c r="I39" i="6"/>
  <c r="Z39" i="6"/>
  <c r="B45" i="6"/>
  <c r="K45" i="6"/>
  <c r="S45" i="6"/>
  <c r="I47" i="6"/>
  <c r="Z47" i="6"/>
  <c r="G49" i="6"/>
  <c r="X49" i="6"/>
  <c r="W50" i="6"/>
  <c r="D51" i="6"/>
  <c r="B53" i="6"/>
  <c r="K53" i="6"/>
  <c r="S53" i="6"/>
  <c r="G57" i="6"/>
  <c r="X57" i="6"/>
  <c r="W58" i="6"/>
  <c r="D59" i="6"/>
  <c r="J62" i="6"/>
  <c r="L62" i="6" s="1"/>
  <c r="G63" i="6"/>
  <c r="B64" i="6"/>
  <c r="X64" i="6"/>
  <c r="I65" i="6"/>
  <c r="S65" i="6"/>
  <c r="C66" i="6"/>
  <c r="Y66" i="6"/>
  <c r="Y72" i="6"/>
  <c r="H72" i="6"/>
  <c r="J76" i="6"/>
  <c r="L76" i="6" s="1"/>
  <c r="J75" i="6"/>
  <c r="L75" i="6" s="1"/>
  <c r="D72" i="6"/>
  <c r="J73" i="6"/>
  <c r="L73" i="6" s="1"/>
  <c r="S72" i="6"/>
  <c r="K72" i="6"/>
  <c r="B72" i="6"/>
  <c r="D74" i="6"/>
  <c r="W96" i="6"/>
  <c r="AA96" i="6"/>
  <c r="AA125" i="6"/>
  <c r="W125" i="6"/>
  <c r="J39" i="6"/>
  <c r="L39" i="6" s="1"/>
  <c r="J47" i="6"/>
  <c r="L47" i="6" s="1"/>
  <c r="H49" i="6"/>
  <c r="Y49" i="6"/>
  <c r="C53" i="6"/>
  <c r="B54" i="6"/>
  <c r="K54" i="6"/>
  <c r="S54" i="6"/>
  <c r="H57" i="6"/>
  <c r="Y57" i="6"/>
  <c r="G61" i="6"/>
  <c r="H63" i="6"/>
  <c r="S63" i="6"/>
  <c r="C64" i="6"/>
  <c r="Z64" i="6"/>
  <c r="J65" i="6"/>
  <c r="L65" i="6" s="1"/>
  <c r="D66" i="6"/>
  <c r="Z66" i="6"/>
  <c r="D68" i="6"/>
  <c r="S69" i="6"/>
  <c r="K69" i="6"/>
  <c r="B69" i="6"/>
  <c r="Z69" i="6"/>
  <c r="Y69" i="6"/>
  <c r="H69" i="6"/>
  <c r="Z71" i="6"/>
  <c r="I71" i="6"/>
  <c r="X71" i="6"/>
  <c r="G71" i="6"/>
  <c r="C71" i="6"/>
  <c r="C72" i="6"/>
  <c r="W88" i="6"/>
  <c r="AA88" i="6"/>
  <c r="H10" i="6"/>
  <c r="H18" i="6"/>
  <c r="D21" i="6"/>
  <c r="C22" i="6"/>
  <c r="J24" i="6"/>
  <c r="L24" i="6" s="1"/>
  <c r="H26" i="6"/>
  <c r="D29" i="6"/>
  <c r="B31" i="6"/>
  <c r="K31" i="6"/>
  <c r="S31" i="6"/>
  <c r="J32" i="6"/>
  <c r="L32" i="6" s="1"/>
  <c r="H34" i="6"/>
  <c r="D37" i="6"/>
  <c r="B39" i="6"/>
  <c r="K39" i="6"/>
  <c r="S39" i="6"/>
  <c r="J40" i="6"/>
  <c r="L40" i="6" s="1"/>
  <c r="H42" i="6"/>
  <c r="Y42" i="6"/>
  <c r="D45" i="6"/>
  <c r="B47" i="6"/>
  <c r="K47" i="6"/>
  <c r="P51" i="6" s="1"/>
  <c r="S47" i="6"/>
  <c r="J48" i="6"/>
  <c r="L48" i="6" s="1"/>
  <c r="I49" i="6"/>
  <c r="Z49" i="6"/>
  <c r="G51" i="6"/>
  <c r="X51" i="6"/>
  <c r="D53" i="6"/>
  <c r="B55" i="6"/>
  <c r="K55" i="6"/>
  <c r="S55" i="6"/>
  <c r="I57" i="6"/>
  <c r="Z57" i="6"/>
  <c r="H58" i="6"/>
  <c r="G59" i="6"/>
  <c r="X59" i="6"/>
  <c r="AA66" i="6"/>
  <c r="C69" i="6"/>
  <c r="B71" i="6"/>
  <c r="G74" i="6"/>
  <c r="W80" i="6"/>
  <c r="AA80" i="6"/>
  <c r="J101" i="6"/>
  <c r="L101" i="6" s="1"/>
  <c r="D98" i="6"/>
  <c r="C98" i="6"/>
  <c r="S98" i="6"/>
  <c r="K98" i="6"/>
  <c r="B98" i="6"/>
  <c r="Z98" i="6"/>
  <c r="I98" i="6"/>
  <c r="Y98" i="6"/>
  <c r="H98" i="6"/>
  <c r="X98" i="6"/>
  <c r="Z103" i="6"/>
  <c r="I103" i="6"/>
  <c r="Y103" i="6"/>
  <c r="H103" i="6"/>
  <c r="X103" i="6"/>
  <c r="G103" i="6"/>
  <c r="J106" i="6"/>
  <c r="L106" i="6" s="1"/>
  <c r="C103" i="6"/>
  <c r="J104" i="6"/>
  <c r="L104" i="6" s="1"/>
  <c r="S103" i="6"/>
  <c r="K103" i="6"/>
  <c r="B103" i="6"/>
  <c r="J49" i="6"/>
  <c r="L49" i="6" s="1"/>
  <c r="H51" i="6"/>
  <c r="Y51" i="6"/>
  <c r="J57" i="6"/>
  <c r="L57" i="6" s="1"/>
  <c r="H59" i="6"/>
  <c r="Y59" i="6"/>
  <c r="J61" i="6"/>
  <c r="L61" i="6" s="1"/>
  <c r="Z63" i="6"/>
  <c r="I63" i="6"/>
  <c r="K63" i="6"/>
  <c r="X65" i="6"/>
  <c r="G65" i="6"/>
  <c r="C65" i="6"/>
  <c r="G21" i="6"/>
  <c r="G29" i="6"/>
  <c r="C32" i="6"/>
  <c r="G37" i="6"/>
  <c r="G45" i="6"/>
  <c r="D47" i="6"/>
  <c r="B49" i="6"/>
  <c r="K49" i="6"/>
  <c r="I51" i="6"/>
  <c r="Z51" i="6"/>
  <c r="G53" i="6"/>
  <c r="B57" i="6"/>
  <c r="K57" i="6"/>
  <c r="S57" i="6"/>
  <c r="I59" i="6"/>
  <c r="Z59" i="6"/>
  <c r="B63" i="6"/>
  <c r="X63" i="6"/>
  <c r="I64" i="6"/>
  <c r="S64" i="6"/>
  <c r="B65" i="6"/>
  <c r="Y65" i="6"/>
  <c r="H66" i="6"/>
  <c r="H68" i="6"/>
  <c r="I72" i="6"/>
  <c r="X72" i="6"/>
  <c r="W73" i="6"/>
  <c r="J74" i="6"/>
  <c r="L74" i="6" s="1"/>
  <c r="Y74" i="6"/>
  <c r="W83" i="6"/>
  <c r="D90" i="6"/>
  <c r="C90" i="6"/>
  <c r="S90" i="6"/>
  <c r="K90" i="6"/>
  <c r="B90" i="6"/>
  <c r="Z90" i="6"/>
  <c r="I90" i="6"/>
  <c r="Y90" i="6"/>
  <c r="H90" i="6"/>
  <c r="X90" i="6"/>
  <c r="W91" i="6"/>
  <c r="Z95" i="6"/>
  <c r="I95" i="6"/>
  <c r="Y95" i="6"/>
  <c r="H95" i="6"/>
  <c r="X95" i="6"/>
  <c r="G95" i="6"/>
  <c r="C95" i="6"/>
  <c r="S95" i="6"/>
  <c r="K95" i="6"/>
  <c r="B95" i="6"/>
  <c r="G98" i="6"/>
  <c r="S61" i="6"/>
  <c r="K61" i="6"/>
  <c r="B61" i="6"/>
  <c r="Y61" i="6"/>
  <c r="H61" i="6"/>
  <c r="X61" i="6"/>
  <c r="J78" i="6"/>
  <c r="L78" i="6" s="1"/>
  <c r="J86" i="6"/>
  <c r="L86" i="6" s="1"/>
  <c r="J85" i="6"/>
  <c r="L85" i="6" s="1"/>
  <c r="D82" i="6"/>
  <c r="J84" i="6"/>
  <c r="L84" i="6" s="1"/>
  <c r="C82" i="6"/>
  <c r="J83" i="6"/>
  <c r="L83" i="6" s="1"/>
  <c r="S82" i="6"/>
  <c r="K82" i="6"/>
  <c r="B82" i="6"/>
  <c r="Z82" i="6"/>
  <c r="I82" i="6"/>
  <c r="Y82" i="6"/>
  <c r="H82" i="6"/>
  <c r="X82" i="6"/>
  <c r="Z87" i="6"/>
  <c r="I87" i="6"/>
  <c r="Y87" i="6"/>
  <c r="H87" i="6"/>
  <c r="X87" i="6"/>
  <c r="G87" i="6"/>
  <c r="J91" i="6"/>
  <c r="L91" i="6" s="1"/>
  <c r="J89" i="6"/>
  <c r="L89" i="6" s="1"/>
  <c r="C87" i="6"/>
  <c r="J88" i="6"/>
  <c r="L88" i="6" s="1"/>
  <c r="S87" i="6"/>
  <c r="K87" i="6"/>
  <c r="B87" i="6"/>
  <c r="S116" i="6"/>
  <c r="K116" i="6"/>
  <c r="B116" i="6"/>
  <c r="Y116" i="6"/>
  <c r="H116" i="6"/>
  <c r="I116" i="6"/>
  <c r="G116" i="6"/>
  <c r="D116" i="6"/>
  <c r="Z116" i="6"/>
  <c r="C116" i="6"/>
  <c r="C139" i="6"/>
  <c r="J140" i="6"/>
  <c r="L140" i="6" s="1"/>
  <c r="S139" i="6"/>
  <c r="K139" i="6"/>
  <c r="B139" i="6"/>
  <c r="Z139" i="6"/>
  <c r="I139" i="6"/>
  <c r="Y139" i="6"/>
  <c r="H139" i="6"/>
  <c r="X139" i="6"/>
  <c r="G139" i="6"/>
  <c r="J139" i="6"/>
  <c r="L139" i="6" s="1"/>
  <c r="D139" i="6"/>
  <c r="AA148" i="6"/>
  <c r="W148" i="6"/>
  <c r="J80" i="6"/>
  <c r="L80" i="6" s="1"/>
  <c r="D93" i="6"/>
  <c r="J96" i="6"/>
  <c r="L96" i="6" s="1"/>
  <c r="D101" i="6"/>
  <c r="H106" i="6"/>
  <c r="Y106" i="6"/>
  <c r="D109" i="6"/>
  <c r="D118" i="6"/>
  <c r="Y119" i="6"/>
  <c r="H119" i="6"/>
  <c r="D119" i="6"/>
  <c r="C119" i="6"/>
  <c r="S119" i="6"/>
  <c r="K119" i="6"/>
  <c r="B119" i="6"/>
  <c r="J124" i="6"/>
  <c r="L124" i="6" s="1"/>
  <c r="Z142" i="6"/>
  <c r="I142" i="6"/>
  <c r="Y142" i="6"/>
  <c r="H142" i="6"/>
  <c r="J146" i="6"/>
  <c r="L146" i="6" s="1"/>
  <c r="J145" i="6"/>
  <c r="L145" i="6" s="1"/>
  <c r="D142" i="6"/>
  <c r="J144" i="6"/>
  <c r="L144" i="6" s="1"/>
  <c r="C142" i="6"/>
  <c r="J143" i="6"/>
  <c r="L143" i="6" s="1"/>
  <c r="S142" i="6"/>
  <c r="K142" i="6"/>
  <c r="B142" i="6"/>
  <c r="X142" i="6"/>
  <c r="AA175" i="6"/>
  <c r="W175" i="6"/>
  <c r="G76" i="6"/>
  <c r="X76" i="6"/>
  <c r="B80" i="6"/>
  <c r="K80" i="6"/>
  <c r="S80" i="6"/>
  <c r="J81" i="6"/>
  <c r="L81" i="6" s="1"/>
  <c r="G84" i="6"/>
  <c r="X84" i="6"/>
  <c r="B88" i="6"/>
  <c r="K88" i="6"/>
  <c r="O89" i="6" s="1"/>
  <c r="S88" i="6"/>
  <c r="AA89" i="6"/>
  <c r="G92" i="6"/>
  <c r="X92" i="6"/>
  <c r="B96" i="6"/>
  <c r="K96" i="6"/>
  <c r="S96" i="6"/>
  <c r="J97" i="6"/>
  <c r="L97" i="6" s="1"/>
  <c r="AA97" i="6"/>
  <c r="G100" i="6"/>
  <c r="X100" i="6"/>
  <c r="B104" i="6"/>
  <c r="K104" i="6"/>
  <c r="S104" i="6"/>
  <c r="J105" i="6"/>
  <c r="L105" i="6" s="1"/>
  <c r="AA105" i="6"/>
  <c r="I106" i="6"/>
  <c r="Z106" i="6"/>
  <c r="G108" i="6"/>
  <c r="X108" i="6"/>
  <c r="J111" i="6"/>
  <c r="L111" i="6" s="1"/>
  <c r="Z126" i="6"/>
  <c r="I126" i="6"/>
  <c r="D126" i="6"/>
  <c r="C126" i="6"/>
  <c r="Y127" i="6"/>
  <c r="H127" i="6"/>
  <c r="J130" i="6"/>
  <c r="L130" i="6" s="1"/>
  <c r="D127" i="6"/>
  <c r="J129" i="6"/>
  <c r="L129" i="6" s="1"/>
  <c r="C127" i="6"/>
  <c r="J128" i="6"/>
  <c r="L128" i="6" s="1"/>
  <c r="S127" i="6"/>
  <c r="K127" i="6"/>
  <c r="B127" i="6"/>
  <c r="AA132" i="6"/>
  <c r="W132" i="6"/>
  <c r="W143" i="6"/>
  <c r="Z23" i="7"/>
  <c r="I23" i="7"/>
  <c r="J23" i="7"/>
  <c r="L23" i="7" s="1"/>
  <c r="J25" i="7"/>
  <c r="L25" i="7" s="1"/>
  <c r="S23" i="7"/>
  <c r="H23" i="7"/>
  <c r="G23" i="7"/>
  <c r="J26" i="7"/>
  <c r="L26" i="7" s="1"/>
  <c r="D23" i="7"/>
  <c r="J24" i="7"/>
  <c r="L24" i="7" s="1"/>
  <c r="Y23" i="7"/>
  <c r="C23" i="7"/>
  <c r="X23" i="7"/>
  <c r="B23" i="7"/>
  <c r="K23" i="7"/>
  <c r="J149" i="6"/>
  <c r="L149" i="6" s="1"/>
  <c r="C147" i="6"/>
  <c r="J148" i="6"/>
  <c r="L148" i="6" s="1"/>
  <c r="S147" i="6"/>
  <c r="K147" i="6"/>
  <c r="B147" i="6"/>
  <c r="Z147" i="6"/>
  <c r="I147" i="6"/>
  <c r="Y147" i="6"/>
  <c r="H147" i="6"/>
  <c r="X147" i="6"/>
  <c r="G147" i="6"/>
  <c r="J151" i="6"/>
  <c r="L151" i="6" s="1"/>
  <c r="AA156" i="6"/>
  <c r="W156" i="6"/>
  <c r="AA183" i="6"/>
  <c r="W183" i="6"/>
  <c r="G62" i="6"/>
  <c r="X62" i="6"/>
  <c r="J67" i="6"/>
  <c r="L67" i="6" s="1"/>
  <c r="G70" i="6"/>
  <c r="C73" i="6"/>
  <c r="I76" i="6"/>
  <c r="Z76" i="6"/>
  <c r="H77" i="6"/>
  <c r="Y77" i="6"/>
  <c r="G78" i="6"/>
  <c r="D80" i="6"/>
  <c r="C81" i="6"/>
  <c r="I84" i="6"/>
  <c r="Z84" i="6"/>
  <c r="H85" i="6"/>
  <c r="Y85" i="6"/>
  <c r="G86" i="6"/>
  <c r="D88" i="6"/>
  <c r="C89" i="6"/>
  <c r="I92" i="6"/>
  <c r="Z92" i="6"/>
  <c r="H93" i="6"/>
  <c r="Y93" i="6"/>
  <c r="G94" i="6"/>
  <c r="D96" i="6"/>
  <c r="C97" i="6"/>
  <c r="J99" i="6"/>
  <c r="L99" i="6" s="1"/>
  <c r="I100" i="6"/>
  <c r="Z100" i="6"/>
  <c r="H101" i="6"/>
  <c r="Y101" i="6"/>
  <c r="G102" i="6"/>
  <c r="X102" i="6"/>
  <c r="D104" i="6"/>
  <c r="C105" i="6"/>
  <c r="B106" i="6"/>
  <c r="K106" i="6"/>
  <c r="S106" i="6"/>
  <c r="J107" i="6"/>
  <c r="L107" i="6" s="1"/>
  <c r="I108" i="6"/>
  <c r="Z108" i="6"/>
  <c r="H109" i="6"/>
  <c r="Y109" i="6"/>
  <c r="Y111" i="6"/>
  <c r="H111" i="6"/>
  <c r="D111" i="6"/>
  <c r="W111" i="6"/>
  <c r="S113" i="6"/>
  <c r="K113" i="6"/>
  <c r="P115" i="6" s="1"/>
  <c r="B113" i="6"/>
  <c r="X113" i="6"/>
  <c r="C115" i="6"/>
  <c r="Z115" i="6"/>
  <c r="I115" i="6"/>
  <c r="H118" i="6"/>
  <c r="I119" i="6"/>
  <c r="J125" i="6"/>
  <c r="L125" i="6" s="1"/>
  <c r="S124" i="6"/>
  <c r="K124" i="6"/>
  <c r="P123" i="6" s="1"/>
  <c r="B124" i="6"/>
  <c r="Y124" i="6"/>
  <c r="H124" i="6"/>
  <c r="X124" i="6"/>
  <c r="G124" i="6"/>
  <c r="S126" i="6"/>
  <c r="G127" i="6"/>
  <c r="W128" i="6"/>
  <c r="J141" i="6"/>
  <c r="L141" i="6" s="1"/>
  <c r="J142" i="6"/>
  <c r="L142" i="6" s="1"/>
  <c r="D147" i="6"/>
  <c r="Z150" i="6"/>
  <c r="I150" i="6"/>
  <c r="Y150" i="6"/>
  <c r="H150" i="6"/>
  <c r="D150" i="6"/>
  <c r="C150" i="6"/>
  <c r="S150" i="6"/>
  <c r="K150" i="6"/>
  <c r="B150" i="6"/>
  <c r="X150" i="6"/>
  <c r="I77" i="6"/>
  <c r="Z77" i="6"/>
  <c r="I85" i="6"/>
  <c r="Z85" i="6"/>
  <c r="J92" i="6"/>
  <c r="L92" i="6" s="1"/>
  <c r="I93" i="6"/>
  <c r="Z93" i="6"/>
  <c r="D97" i="6"/>
  <c r="J100" i="6"/>
  <c r="L100" i="6" s="1"/>
  <c r="I101" i="6"/>
  <c r="Z101" i="6"/>
  <c r="D105" i="6"/>
  <c r="C106" i="6"/>
  <c r="J108" i="6"/>
  <c r="L108" i="6" s="1"/>
  <c r="I109" i="6"/>
  <c r="Z109" i="6"/>
  <c r="J118" i="6"/>
  <c r="L118" i="6" s="1"/>
  <c r="X119" i="6"/>
  <c r="G126" i="6"/>
  <c r="C131" i="6"/>
  <c r="S131" i="6"/>
  <c r="K131" i="6"/>
  <c r="B131" i="6"/>
  <c r="Z131" i="6"/>
  <c r="I131" i="6"/>
  <c r="Y131" i="6"/>
  <c r="H131" i="6"/>
  <c r="X131" i="6"/>
  <c r="G131" i="6"/>
  <c r="AA140" i="6"/>
  <c r="W140" i="6"/>
  <c r="J77" i="6"/>
  <c r="L77" i="6" s="1"/>
  <c r="G80" i="6"/>
  <c r="X80" i="6"/>
  <c r="G88" i="6"/>
  <c r="X88" i="6"/>
  <c r="J93" i="6"/>
  <c r="L93" i="6" s="1"/>
  <c r="G96" i="6"/>
  <c r="X96" i="6"/>
  <c r="G104" i="6"/>
  <c r="X104" i="6"/>
  <c r="J109" i="6"/>
  <c r="L109" i="6" s="1"/>
  <c r="Z118" i="6"/>
  <c r="I118" i="6"/>
  <c r="J121" i="6"/>
  <c r="L121" i="6" s="1"/>
  <c r="J120" i="6"/>
  <c r="L120" i="6" s="1"/>
  <c r="K118" i="6"/>
  <c r="X118" i="6"/>
  <c r="Z119" i="6"/>
  <c r="C123" i="6"/>
  <c r="Z123" i="6"/>
  <c r="I123" i="6"/>
  <c r="Y123" i="6"/>
  <c r="H123" i="6"/>
  <c r="X123" i="6"/>
  <c r="G123" i="6"/>
  <c r="Z134" i="6"/>
  <c r="I134" i="6"/>
  <c r="Y134" i="6"/>
  <c r="H134" i="6"/>
  <c r="D134" i="6"/>
  <c r="C134" i="6"/>
  <c r="S134" i="6"/>
  <c r="K134" i="6"/>
  <c r="B134" i="6"/>
  <c r="X134" i="6"/>
  <c r="J147" i="6"/>
  <c r="L147" i="6" s="1"/>
  <c r="C155" i="6"/>
  <c r="S155" i="6"/>
  <c r="K155" i="6"/>
  <c r="B155" i="6"/>
  <c r="Z155" i="6"/>
  <c r="I155" i="6"/>
  <c r="Y155" i="6"/>
  <c r="H155" i="6"/>
  <c r="X155" i="6"/>
  <c r="G155" i="6"/>
  <c r="Z158" i="6"/>
  <c r="I158" i="6"/>
  <c r="Y158" i="6"/>
  <c r="H158" i="6"/>
  <c r="X158" i="6"/>
  <c r="G158" i="6"/>
  <c r="J161" i="6"/>
  <c r="L161" i="6" s="1"/>
  <c r="D158" i="6"/>
  <c r="J160" i="6"/>
  <c r="L160" i="6" s="1"/>
  <c r="C158" i="6"/>
  <c r="J159" i="6"/>
  <c r="L159" i="6" s="1"/>
  <c r="S158" i="6"/>
  <c r="K158" i="6"/>
  <c r="B158" i="6"/>
  <c r="D67" i="6"/>
  <c r="G73" i="6"/>
  <c r="B77" i="6"/>
  <c r="K77" i="6"/>
  <c r="S77" i="6"/>
  <c r="H80" i="6"/>
  <c r="G81" i="6"/>
  <c r="B85" i="6"/>
  <c r="K85" i="6"/>
  <c r="H88" i="6"/>
  <c r="G89" i="6"/>
  <c r="C92" i="6"/>
  <c r="B93" i="6"/>
  <c r="K93" i="6"/>
  <c r="O94" i="6" s="1"/>
  <c r="H96" i="6"/>
  <c r="G97" i="6"/>
  <c r="B101" i="6"/>
  <c r="K101" i="6"/>
  <c r="M100" i="6" s="1"/>
  <c r="H104" i="6"/>
  <c r="G105" i="6"/>
  <c r="D107" i="6"/>
  <c r="B109" i="6"/>
  <c r="K109" i="6"/>
  <c r="M107" i="6" s="1"/>
  <c r="B118" i="6"/>
  <c r="Y118" i="6"/>
  <c r="B123" i="6"/>
  <c r="S123" i="6"/>
  <c r="J126" i="6"/>
  <c r="L126" i="6" s="1"/>
  <c r="X126" i="6"/>
  <c r="Z127" i="6"/>
  <c r="J150" i="6"/>
  <c r="L150" i="6" s="1"/>
  <c r="D155" i="6"/>
  <c r="W159" i="6"/>
  <c r="AA159" i="6"/>
  <c r="Z198" i="6"/>
  <c r="I198" i="6"/>
  <c r="Y198" i="6"/>
  <c r="H198" i="6"/>
  <c r="D198" i="6"/>
  <c r="C198" i="6"/>
  <c r="S198" i="6"/>
  <c r="K198" i="6"/>
  <c r="B198" i="6"/>
  <c r="J198" i="6"/>
  <c r="L198" i="6" s="1"/>
  <c r="G198" i="6"/>
  <c r="J135" i="6"/>
  <c r="L135" i="6" s="1"/>
  <c r="Z165" i="6"/>
  <c r="I165" i="6"/>
  <c r="D165" i="6"/>
  <c r="Y165" i="6"/>
  <c r="I167" i="6"/>
  <c r="AA172" i="6"/>
  <c r="W172" i="6"/>
  <c r="Z174" i="6"/>
  <c r="I174" i="6"/>
  <c r="Y174" i="6"/>
  <c r="H174" i="6"/>
  <c r="D174" i="6"/>
  <c r="C174" i="6"/>
  <c r="S174" i="6"/>
  <c r="K174" i="6"/>
  <c r="B174" i="6"/>
  <c r="Z182" i="6"/>
  <c r="I182" i="6"/>
  <c r="Y182" i="6"/>
  <c r="H182" i="6"/>
  <c r="J186" i="6"/>
  <c r="L186" i="6" s="1"/>
  <c r="J185" i="6"/>
  <c r="L185" i="6" s="1"/>
  <c r="D182" i="6"/>
  <c r="J184" i="6"/>
  <c r="L184" i="6" s="1"/>
  <c r="C182" i="6"/>
  <c r="J183" i="6"/>
  <c r="L183" i="6" s="1"/>
  <c r="S182" i="6"/>
  <c r="K182" i="6"/>
  <c r="B182" i="6"/>
  <c r="AA188" i="6"/>
  <c r="AA19" i="7"/>
  <c r="W19" i="7"/>
  <c r="C28" i="7"/>
  <c r="Z28" i="7"/>
  <c r="I28" i="7"/>
  <c r="Y28" i="7"/>
  <c r="H28" i="7"/>
  <c r="X28" i="7"/>
  <c r="G28" i="7"/>
  <c r="K28" i="7"/>
  <c r="J28" i="7"/>
  <c r="L28" i="7" s="1"/>
  <c r="J29" i="7"/>
  <c r="L29" i="7" s="1"/>
  <c r="D28" i="7"/>
  <c r="J31" i="7"/>
  <c r="L31" i="7" s="1"/>
  <c r="S28" i="7"/>
  <c r="B28" i="7"/>
  <c r="I121" i="6"/>
  <c r="Z121" i="6"/>
  <c r="I129" i="6"/>
  <c r="Z129" i="6"/>
  <c r="B135" i="6"/>
  <c r="K135" i="6"/>
  <c r="S135" i="6"/>
  <c r="J136" i="6"/>
  <c r="L136" i="6" s="1"/>
  <c r="AA136" i="6"/>
  <c r="I137" i="6"/>
  <c r="Z137" i="6"/>
  <c r="B143" i="6"/>
  <c r="K143" i="6"/>
  <c r="S143" i="6"/>
  <c r="I145" i="6"/>
  <c r="Z145" i="6"/>
  <c r="B151" i="6"/>
  <c r="K151" i="6"/>
  <c r="S151" i="6"/>
  <c r="J152" i="6"/>
  <c r="L152" i="6" s="1"/>
  <c r="AA152" i="6"/>
  <c r="I153" i="6"/>
  <c r="Z153" i="6"/>
  <c r="B159" i="6"/>
  <c r="K159" i="6"/>
  <c r="S159" i="6"/>
  <c r="AA160" i="6"/>
  <c r="I161" i="6"/>
  <c r="Z161" i="6"/>
  <c r="G163" i="6"/>
  <c r="Y163" i="6"/>
  <c r="H164" i="6"/>
  <c r="B165" i="6"/>
  <c r="J167" i="6"/>
  <c r="L167" i="6" s="1"/>
  <c r="Z167" i="6"/>
  <c r="W168" i="6"/>
  <c r="AA168" i="6"/>
  <c r="AA171" i="6"/>
  <c r="C179" i="6"/>
  <c r="S179" i="6"/>
  <c r="K179" i="6"/>
  <c r="B179" i="6"/>
  <c r="Y179" i="6"/>
  <c r="H179" i="6"/>
  <c r="X179" i="6"/>
  <c r="G179" i="6"/>
  <c r="W199" i="6"/>
  <c r="B120" i="6"/>
  <c r="K120" i="6"/>
  <c r="S120" i="6"/>
  <c r="B128" i="6"/>
  <c r="K128" i="6"/>
  <c r="S128" i="6"/>
  <c r="G132" i="6"/>
  <c r="X132" i="6"/>
  <c r="W133" i="6"/>
  <c r="C135" i="6"/>
  <c r="B136" i="6"/>
  <c r="K136" i="6"/>
  <c r="S136" i="6"/>
  <c r="J137" i="6"/>
  <c r="L137" i="6" s="1"/>
  <c r="G140" i="6"/>
  <c r="X140" i="6"/>
  <c r="C143" i="6"/>
  <c r="B144" i="6"/>
  <c r="K144" i="6"/>
  <c r="S144" i="6"/>
  <c r="G148" i="6"/>
  <c r="X148" i="6"/>
  <c r="C151" i="6"/>
  <c r="B152" i="6"/>
  <c r="K152" i="6"/>
  <c r="S152" i="6"/>
  <c r="J153" i="6"/>
  <c r="L153" i="6" s="1"/>
  <c r="G156" i="6"/>
  <c r="X156" i="6"/>
  <c r="W157" i="6"/>
  <c r="C159" i="6"/>
  <c r="B160" i="6"/>
  <c r="K160" i="6"/>
  <c r="S160" i="6"/>
  <c r="H163" i="6"/>
  <c r="Z163" i="6"/>
  <c r="I164" i="6"/>
  <c r="C165" i="6"/>
  <c r="Y166" i="6"/>
  <c r="H166" i="6"/>
  <c r="D166" i="6"/>
  <c r="C166" i="6"/>
  <c r="Z166" i="6"/>
  <c r="D170" i="6"/>
  <c r="C170" i="6"/>
  <c r="Z170" i="6"/>
  <c r="I170" i="6"/>
  <c r="Y170" i="6"/>
  <c r="H170" i="6"/>
  <c r="X170" i="6"/>
  <c r="G170" i="6"/>
  <c r="J173" i="6"/>
  <c r="L173" i="6" s="1"/>
  <c r="G174" i="6"/>
  <c r="X174" i="6"/>
  <c r="AA180" i="6"/>
  <c r="W180" i="6"/>
  <c r="G182" i="6"/>
  <c r="X182" i="6"/>
  <c r="J189" i="6"/>
  <c r="L189" i="6" s="1"/>
  <c r="C187" i="6"/>
  <c r="J188" i="6"/>
  <c r="L188" i="6" s="1"/>
  <c r="S187" i="6"/>
  <c r="K187" i="6"/>
  <c r="B187" i="6"/>
  <c r="Z187" i="6"/>
  <c r="I187" i="6"/>
  <c r="Y187" i="6"/>
  <c r="H187" i="6"/>
  <c r="X187" i="6"/>
  <c r="G187" i="6"/>
  <c r="J191" i="6"/>
  <c r="L191" i="6" s="1"/>
  <c r="J197" i="6"/>
  <c r="L197" i="6" s="1"/>
  <c r="G117" i="6"/>
  <c r="X117" i="6"/>
  <c r="C120" i="6"/>
  <c r="B121" i="6"/>
  <c r="K121" i="6"/>
  <c r="J122" i="6"/>
  <c r="L122" i="6" s="1"/>
  <c r="G125" i="6"/>
  <c r="C128" i="6"/>
  <c r="B129" i="6"/>
  <c r="K129" i="6"/>
  <c r="H132" i="6"/>
  <c r="Y132" i="6"/>
  <c r="G133" i="6"/>
  <c r="D135" i="6"/>
  <c r="C136" i="6"/>
  <c r="B137" i="6"/>
  <c r="K137" i="6"/>
  <c r="S137" i="6"/>
  <c r="J138" i="6"/>
  <c r="L138" i="6" s="1"/>
  <c r="H140" i="6"/>
  <c r="Y140" i="6"/>
  <c r="G141" i="6"/>
  <c r="D143" i="6"/>
  <c r="C144" i="6"/>
  <c r="B145" i="6"/>
  <c r="K145" i="6"/>
  <c r="H148" i="6"/>
  <c r="Y148" i="6"/>
  <c r="G149" i="6"/>
  <c r="D151" i="6"/>
  <c r="C152" i="6"/>
  <c r="B153" i="6"/>
  <c r="K153" i="6"/>
  <c r="J154" i="6"/>
  <c r="L154" i="6" s="1"/>
  <c r="H156" i="6"/>
  <c r="Y156" i="6"/>
  <c r="G157" i="6"/>
  <c r="X157" i="6"/>
  <c r="D159" i="6"/>
  <c r="C160" i="6"/>
  <c r="B161" i="6"/>
  <c r="K161" i="6"/>
  <c r="J162" i="6"/>
  <c r="L162" i="6" s="1"/>
  <c r="I163" i="6"/>
  <c r="J164" i="6"/>
  <c r="L164" i="6" s="1"/>
  <c r="B166" i="6"/>
  <c r="B170" i="6"/>
  <c r="J174" i="6"/>
  <c r="L174" i="6" s="1"/>
  <c r="Z179" i="6"/>
  <c r="J182" i="6"/>
  <c r="L182" i="6" s="1"/>
  <c r="D187" i="6"/>
  <c r="W196" i="6"/>
  <c r="J163" i="6"/>
  <c r="L163" i="6" s="1"/>
  <c r="X164" i="6"/>
  <c r="G164" i="6"/>
  <c r="K164" i="6"/>
  <c r="Y167" i="6"/>
  <c r="X167" i="6"/>
  <c r="G167" i="6"/>
  <c r="J169" i="6"/>
  <c r="L169" i="6" s="1"/>
  <c r="C167" i="6"/>
  <c r="J168" i="6"/>
  <c r="L168" i="6" s="1"/>
  <c r="S167" i="6"/>
  <c r="K167" i="6"/>
  <c r="B167" i="6"/>
  <c r="AA179" i="6"/>
  <c r="Z190" i="6"/>
  <c r="I190" i="6"/>
  <c r="Y190" i="6"/>
  <c r="H190" i="6"/>
  <c r="D190" i="6"/>
  <c r="C190" i="6"/>
  <c r="S190" i="6"/>
  <c r="K190" i="6"/>
  <c r="B190" i="6"/>
  <c r="X190" i="6"/>
  <c r="Z206" i="6"/>
  <c r="I206" i="6"/>
  <c r="Y206" i="6"/>
  <c r="H206" i="6"/>
  <c r="X206" i="6"/>
  <c r="G206" i="6"/>
  <c r="D206" i="6"/>
  <c r="C206" i="6"/>
  <c r="S206" i="6"/>
  <c r="K206" i="6"/>
  <c r="B206" i="6"/>
  <c r="Z13" i="7"/>
  <c r="I13" i="7"/>
  <c r="Y13" i="7"/>
  <c r="H13" i="7"/>
  <c r="X13" i="7"/>
  <c r="G13" i="7"/>
  <c r="D13" i="7"/>
  <c r="C13" i="7"/>
  <c r="J14" i="7"/>
  <c r="L14" i="7" s="1"/>
  <c r="S13" i="7"/>
  <c r="K13" i="7"/>
  <c r="B13" i="7"/>
  <c r="X25" i="7"/>
  <c r="G25" i="7"/>
  <c r="C25" i="7"/>
  <c r="K25" i="7"/>
  <c r="S25" i="7"/>
  <c r="I25" i="7"/>
  <c r="H25" i="7"/>
  <c r="Z25" i="7"/>
  <c r="D25" i="7"/>
  <c r="Y25" i="7"/>
  <c r="B25" i="7"/>
  <c r="J132" i="6"/>
  <c r="L132" i="6" s="1"/>
  <c r="G135" i="6"/>
  <c r="X135" i="6"/>
  <c r="G143" i="6"/>
  <c r="X143" i="6"/>
  <c r="G151" i="6"/>
  <c r="X151" i="6"/>
  <c r="J156" i="6"/>
  <c r="L156" i="6" s="1"/>
  <c r="G159" i="6"/>
  <c r="X159" i="6"/>
  <c r="B163" i="6"/>
  <c r="K163" i="6"/>
  <c r="S163" i="6"/>
  <c r="B164" i="6"/>
  <c r="Y164" i="6"/>
  <c r="H165" i="6"/>
  <c r="D167" i="6"/>
  <c r="J170" i="6"/>
  <c r="L170" i="6" s="1"/>
  <c r="D178" i="6"/>
  <c r="C178" i="6"/>
  <c r="Z178" i="6"/>
  <c r="I178" i="6"/>
  <c r="Y178" i="6"/>
  <c r="H178" i="6"/>
  <c r="X178" i="6"/>
  <c r="G178" i="6"/>
  <c r="J179" i="6"/>
  <c r="L179" i="6" s="1"/>
  <c r="J187" i="6"/>
  <c r="L187" i="6" s="1"/>
  <c r="C195" i="6"/>
  <c r="S195" i="6"/>
  <c r="K195" i="6"/>
  <c r="B195" i="6"/>
  <c r="Z195" i="6"/>
  <c r="I195" i="6"/>
  <c r="Y195" i="6"/>
  <c r="H195" i="6"/>
  <c r="X195" i="6"/>
  <c r="G195" i="6"/>
  <c r="J205" i="6"/>
  <c r="L205" i="6" s="1"/>
  <c r="J12" i="7"/>
  <c r="L12" i="7" s="1"/>
  <c r="G120" i="6"/>
  <c r="D122" i="6"/>
  <c r="G128" i="6"/>
  <c r="B132" i="6"/>
  <c r="K132" i="6"/>
  <c r="S132" i="6"/>
  <c r="H135" i="6"/>
  <c r="G136" i="6"/>
  <c r="B140" i="6"/>
  <c r="K140" i="6"/>
  <c r="H143" i="6"/>
  <c r="G144" i="6"/>
  <c r="B148" i="6"/>
  <c r="K148" i="6"/>
  <c r="H151" i="6"/>
  <c r="G152" i="6"/>
  <c r="B156" i="6"/>
  <c r="K156" i="6"/>
  <c r="H159" i="6"/>
  <c r="G160" i="6"/>
  <c r="D162" i="6"/>
  <c r="C163" i="6"/>
  <c r="C164" i="6"/>
  <c r="Z164" i="6"/>
  <c r="I166" i="6"/>
  <c r="K170" i="6"/>
  <c r="C171" i="6"/>
  <c r="S171" i="6"/>
  <c r="K171" i="6"/>
  <c r="B171" i="6"/>
  <c r="Y171" i="6"/>
  <c r="H171" i="6"/>
  <c r="X171" i="6"/>
  <c r="G171" i="6"/>
  <c r="J181" i="6"/>
  <c r="L181" i="6" s="1"/>
  <c r="B178" i="6"/>
  <c r="G190" i="6"/>
  <c r="D195" i="6"/>
  <c r="J206" i="6"/>
  <c r="L206" i="6" s="1"/>
  <c r="J13" i="7"/>
  <c r="L13" i="7" s="1"/>
  <c r="J175" i="6"/>
  <c r="L175" i="6" s="1"/>
  <c r="G186" i="6"/>
  <c r="X186" i="6"/>
  <c r="G194" i="6"/>
  <c r="X194" i="6"/>
  <c r="J199" i="6"/>
  <c r="L199" i="6" s="1"/>
  <c r="G202" i="6"/>
  <c r="X202" i="6"/>
  <c r="D204" i="6"/>
  <c r="Y8" i="7"/>
  <c r="G9" i="7"/>
  <c r="X9" i="7"/>
  <c r="D11" i="7"/>
  <c r="I15" i="7"/>
  <c r="Z15" i="7"/>
  <c r="H16" i="7"/>
  <c r="AA18" i="7"/>
  <c r="I24" i="7"/>
  <c r="S24" i="7"/>
  <c r="H26" i="7"/>
  <c r="AA52" i="7"/>
  <c r="W52" i="7"/>
  <c r="I169" i="6"/>
  <c r="D173" i="6"/>
  <c r="B175" i="6"/>
  <c r="K175" i="6"/>
  <c r="S175" i="6"/>
  <c r="J176" i="6"/>
  <c r="L176" i="6" s="1"/>
  <c r="AA176" i="6"/>
  <c r="I177" i="6"/>
  <c r="Z177" i="6"/>
  <c r="D181" i="6"/>
  <c r="B183" i="6"/>
  <c r="K183" i="6"/>
  <c r="S183" i="6"/>
  <c r="AA184" i="6"/>
  <c r="I185" i="6"/>
  <c r="H186" i="6"/>
  <c r="Y186" i="6"/>
  <c r="D189" i="6"/>
  <c r="B191" i="6"/>
  <c r="K191" i="6"/>
  <c r="S191" i="6"/>
  <c r="J192" i="6"/>
  <c r="L192" i="6" s="1"/>
  <c r="AA192" i="6"/>
  <c r="I193" i="6"/>
  <c r="H194" i="6"/>
  <c r="Y194" i="6"/>
  <c r="D197" i="6"/>
  <c r="B199" i="6"/>
  <c r="K199" i="6"/>
  <c r="S199" i="6"/>
  <c r="J200" i="6"/>
  <c r="L200" i="6" s="1"/>
  <c r="AA200" i="6"/>
  <c r="I201" i="6"/>
  <c r="H202" i="6"/>
  <c r="Y202" i="6"/>
  <c r="G203" i="6"/>
  <c r="X203" i="6"/>
  <c r="W204" i="6"/>
  <c r="J7" i="7"/>
  <c r="L7" i="7" s="1"/>
  <c r="AA7" i="7"/>
  <c r="I8" i="7"/>
  <c r="H9" i="7"/>
  <c r="Y9" i="7"/>
  <c r="G10" i="7"/>
  <c r="X10" i="7"/>
  <c r="B14" i="7"/>
  <c r="K14" i="7"/>
  <c r="S14" i="7"/>
  <c r="J15" i="7"/>
  <c r="L15" i="7" s="1"/>
  <c r="I16" i="7"/>
  <c r="X17" i="7"/>
  <c r="G17" i="7"/>
  <c r="J19" i="7"/>
  <c r="L19" i="7" s="1"/>
  <c r="C17" i="7"/>
  <c r="G18" i="7"/>
  <c r="G20" i="7"/>
  <c r="S21" i="7"/>
  <c r="K21" i="7"/>
  <c r="B21" i="7"/>
  <c r="Y21" i="7"/>
  <c r="H21" i="7"/>
  <c r="X21" i="7"/>
  <c r="I26" i="7"/>
  <c r="I29" i="7"/>
  <c r="AA30" i="7"/>
  <c r="W30" i="7"/>
  <c r="K31" i="7"/>
  <c r="B168" i="6"/>
  <c r="K168" i="6"/>
  <c r="G172" i="6"/>
  <c r="X172" i="6"/>
  <c r="C175" i="6"/>
  <c r="B176" i="6"/>
  <c r="K176" i="6"/>
  <c r="J177" i="6"/>
  <c r="L177" i="6" s="1"/>
  <c r="G180" i="6"/>
  <c r="X180" i="6"/>
  <c r="C183" i="6"/>
  <c r="B184" i="6"/>
  <c r="K184" i="6"/>
  <c r="S184" i="6"/>
  <c r="I186" i="6"/>
  <c r="Z186" i="6"/>
  <c r="G188" i="6"/>
  <c r="X188" i="6"/>
  <c r="C191" i="6"/>
  <c r="B192" i="6"/>
  <c r="K192" i="6"/>
  <c r="S192" i="6"/>
  <c r="J193" i="6"/>
  <c r="L193" i="6" s="1"/>
  <c r="I194" i="6"/>
  <c r="Z194" i="6"/>
  <c r="G196" i="6"/>
  <c r="X196" i="6"/>
  <c r="C199" i="6"/>
  <c r="B200" i="6"/>
  <c r="K200" i="6"/>
  <c r="S200" i="6"/>
  <c r="J201" i="6"/>
  <c r="L201" i="6" s="1"/>
  <c r="I202" i="6"/>
  <c r="Z202" i="6"/>
  <c r="H203" i="6"/>
  <c r="Y203" i="6"/>
  <c r="G204" i="6"/>
  <c r="X204" i="6"/>
  <c r="W205" i="6"/>
  <c r="B7" i="7"/>
  <c r="K7" i="7"/>
  <c r="S7" i="7"/>
  <c r="J8" i="7"/>
  <c r="L8" i="7" s="1"/>
  <c r="I9" i="7"/>
  <c r="Z9" i="7"/>
  <c r="H10" i="7"/>
  <c r="Y10" i="7"/>
  <c r="G11" i="7"/>
  <c r="X11" i="7"/>
  <c r="W12" i="7"/>
  <c r="C14" i="7"/>
  <c r="B15" i="7"/>
  <c r="K15" i="7"/>
  <c r="S15" i="7"/>
  <c r="J16" i="7"/>
  <c r="L16" i="7" s="1"/>
  <c r="S16" i="7"/>
  <c r="B17" i="7"/>
  <c r="Y17" i="7"/>
  <c r="H20" i="7"/>
  <c r="C21" i="7"/>
  <c r="Z21" i="7"/>
  <c r="AA37" i="7"/>
  <c r="W37" i="7"/>
  <c r="J194" i="6"/>
  <c r="L194" i="6" s="1"/>
  <c r="J202" i="6"/>
  <c r="L202" i="6" s="1"/>
  <c r="I203" i="6"/>
  <c r="Z203" i="6"/>
  <c r="J9" i="7"/>
  <c r="L9" i="7" s="1"/>
  <c r="I10" i="7"/>
  <c r="Z10" i="7"/>
  <c r="Y24" i="7"/>
  <c r="H24" i="7"/>
  <c r="D24" i="7"/>
  <c r="S26" i="7"/>
  <c r="K26" i="7"/>
  <c r="B26" i="7"/>
  <c r="Z26" i="7"/>
  <c r="Y26" i="7"/>
  <c r="W27" i="7"/>
  <c r="Z31" i="7"/>
  <c r="I31" i="7"/>
  <c r="D31" i="7"/>
  <c r="C31" i="7"/>
  <c r="Y32" i="7"/>
  <c r="H32" i="7"/>
  <c r="J35" i="7"/>
  <c r="L35" i="7" s="1"/>
  <c r="D32" i="7"/>
  <c r="J34" i="7"/>
  <c r="L34" i="7" s="1"/>
  <c r="C32" i="7"/>
  <c r="J33" i="7"/>
  <c r="L33" i="7" s="1"/>
  <c r="S32" i="7"/>
  <c r="K32" i="7"/>
  <c r="B32" i="7"/>
  <c r="W45" i="7"/>
  <c r="AA45" i="7"/>
  <c r="J203" i="6"/>
  <c r="L203" i="6" s="1"/>
  <c r="J10" i="7"/>
  <c r="L10" i="7" s="1"/>
  <c r="J22" i="7"/>
  <c r="L22" i="7" s="1"/>
  <c r="AA87" i="7"/>
  <c r="W87" i="7"/>
  <c r="AA110" i="7"/>
  <c r="W110" i="7"/>
  <c r="AA114" i="7"/>
  <c r="W114" i="7"/>
  <c r="J172" i="6"/>
  <c r="L172" i="6" s="1"/>
  <c r="I173" i="6"/>
  <c r="G175" i="6"/>
  <c r="X175" i="6"/>
  <c r="J180" i="6"/>
  <c r="L180" i="6" s="1"/>
  <c r="I181" i="6"/>
  <c r="G183" i="6"/>
  <c r="X183" i="6"/>
  <c r="C186" i="6"/>
  <c r="I189" i="6"/>
  <c r="G191" i="6"/>
  <c r="X191" i="6"/>
  <c r="C194" i="6"/>
  <c r="J196" i="6"/>
  <c r="L196" i="6" s="1"/>
  <c r="I197" i="6"/>
  <c r="Z197" i="6"/>
  <c r="G199" i="6"/>
  <c r="X199" i="6"/>
  <c r="M201" i="6"/>
  <c r="C202" i="6"/>
  <c r="B203" i="6"/>
  <c r="K203" i="6"/>
  <c r="S203" i="6"/>
  <c r="J204" i="6"/>
  <c r="L204" i="6" s="1"/>
  <c r="C9" i="7"/>
  <c r="B10" i="7"/>
  <c r="K10" i="7"/>
  <c r="S10" i="7"/>
  <c r="J11" i="7"/>
  <c r="L11" i="7" s="1"/>
  <c r="S18" i="7"/>
  <c r="K18" i="7"/>
  <c r="N19" i="7" s="1"/>
  <c r="B18" i="7"/>
  <c r="X18" i="7"/>
  <c r="C20" i="7"/>
  <c r="Z20" i="7"/>
  <c r="I20" i="7"/>
  <c r="C24" i="7"/>
  <c r="Z24" i="7"/>
  <c r="D26" i="7"/>
  <c r="J30" i="7"/>
  <c r="L30" i="7" s="1"/>
  <c r="S29" i="7"/>
  <c r="K29" i="7"/>
  <c r="B29" i="7"/>
  <c r="Y29" i="7"/>
  <c r="H29" i="7"/>
  <c r="X29" i="7"/>
  <c r="G29" i="7"/>
  <c r="H175" i="6"/>
  <c r="B180" i="6"/>
  <c r="K180" i="6"/>
  <c r="H183" i="6"/>
  <c r="G184" i="6"/>
  <c r="B188" i="6"/>
  <c r="K188" i="6"/>
  <c r="H191" i="6"/>
  <c r="B196" i="6"/>
  <c r="K196" i="6"/>
  <c r="H199" i="6"/>
  <c r="G200" i="6"/>
  <c r="D202" i="6"/>
  <c r="B204" i="6"/>
  <c r="K204" i="6"/>
  <c r="G7" i="7"/>
  <c r="B11" i="7"/>
  <c r="K11" i="7"/>
  <c r="H14" i="7"/>
  <c r="G15" i="7"/>
  <c r="X16" i="7"/>
  <c r="I17" i="7"/>
  <c r="S17" i="7"/>
  <c r="C18" i="7"/>
  <c r="Y18" i="7"/>
  <c r="B20" i="7"/>
  <c r="X20" i="7"/>
  <c r="I21" i="7"/>
  <c r="C29" i="7"/>
  <c r="G31" i="7"/>
  <c r="I32" i="7"/>
  <c r="C36" i="7"/>
  <c r="S36" i="7"/>
  <c r="K36" i="7"/>
  <c r="B36" i="7"/>
  <c r="Z36" i="7"/>
  <c r="I36" i="7"/>
  <c r="Y36" i="7"/>
  <c r="H36" i="7"/>
  <c r="X36" i="7"/>
  <c r="G36" i="7"/>
  <c r="Z39" i="7"/>
  <c r="I39" i="7"/>
  <c r="Y39" i="7"/>
  <c r="H39" i="7"/>
  <c r="D39" i="7"/>
  <c r="C39" i="7"/>
  <c r="S39" i="7"/>
  <c r="K39" i="7"/>
  <c r="B39" i="7"/>
  <c r="X39" i="7"/>
  <c r="D37" i="7"/>
  <c r="J40" i="7"/>
  <c r="L40" i="7" s="1"/>
  <c r="Z50" i="7"/>
  <c r="I50" i="7"/>
  <c r="D50" i="7"/>
  <c r="X50" i="7"/>
  <c r="C56" i="7"/>
  <c r="S56" i="7"/>
  <c r="K56" i="7"/>
  <c r="B56" i="7"/>
  <c r="X56" i="7"/>
  <c r="G56" i="7"/>
  <c r="I63" i="7"/>
  <c r="I64" i="7"/>
  <c r="Y64" i="7"/>
  <c r="D78" i="7"/>
  <c r="J80" i="7"/>
  <c r="L80" i="7" s="1"/>
  <c r="C78" i="7"/>
  <c r="J79" i="7"/>
  <c r="L79" i="7" s="1"/>
  <c r="S78" i="7"/>
  <c r="K78" i="7"/>
  <c r="B78" i="7"/>
  <c r="Z78" i="7"/>
  <c r="I78" i="7"/>
  <c r="Y78" i="7"/>
  <c r="H78" i="7"/>
  <c r="X78" i="7"/>
  <c r="C106" i="7"/>
  <c r="S106" i="7"/>
  <c r="K106" i="7"/>
  <c r="B106" i="7"/>
  <c r="X106" i="7"/>
  <c r="G106" i="7"/>
  <c r="Z106" i="7"/>
  <c r="J106" i="7"/>
  <c r="L106" i="7" s="1"/>
  <c r="J105" i="7"/>
  <c r="L105" i="7" s="1"/>
  <c r="Y106" i="7"/>
  <c r="I106" i="7"/>
  <c r="D106" i="7"/>
  <c r="I34" i="7"/>
  <c r="Z34" i="7"/>
  <c r="B40" i="7"/>
  <c r="K40" i="7"/>
  <c r="S40" i="7"/>
  <c r="J41" i="7"/>
  <c r="L41" i="7" s="1"/>
  <c r="Z42" i="7"/>
  <c r="I42" i="7"/>
  <c r="J45" i="7"/>
  <c r="L45" i="7" s="1"/>
  <c r="K42" i="7"/>
  <c r="P45" i="7" s="1"/>
  <c r="D46" i="7"/>
  <c r="Z46" i="7"/>
  <c r="I46" i="7"/>
  <c r="G47" i="7"/>
  <c r="S48" i="7"/>
  <c r="K48" i="7"/>
  <c r="N47" i="7" s="1"/>
  <c r="B48" i="7"/>
  <c r="X48" i="7"/>
  <c r="G48" i="7"/>
  <c r="Y48" i="7"/>
  <c r="B50" i="7"/>
  <c r="Y50" i="7"/>
  <c r="D55" i="7"/>
  <c r="C55" i="7"/>
  <c r="Y55" i="7"/>
  <c r="H55" i="7"/>
  <c r="X55" i="7"/>
  <c r="G55" i="7"/>
  <c r="D56" i="7"/>
  <c r="Z59" i="7"/>
  <c r="I59" i="7"/>
  <c r="Y59" i="7"/>
  <c r="H59" i="7"/>
  <c r="C59" i="7"/>
  <c r="S59" i="7"/>
  <c r="K59" i="7"/>
  <c r="B59" i="7"/>
  <c r="J63" i="7"/>
  <c r="L63" i="7" s="1"/>
  <c r="J64" i="7"/>
  <c r="L64" i="7" s="1"/>
  <c r="J67" i="7"/>
  <c r="L67" i="7" s="1"/>
  <c r="W97" i="7"/>
  <c r="G37" i="7"/>
  <c r="X37" i="7"/>
  <c r="W38" i="7"/>
  <c r="C40" i="7"/>
  <c r="B41" i="7"/>
  <c r="K41" i="7"/>
  <c r="S41" i="7"/>
  <c r="X44" i="7"/>
  <c r="G44" i="7"/>
  <c r="S44" i="7"/>
  <c r="K44" i="7"/>
  <c r="B44" i="7"/>
  <c r="Y44" i="7"/>
  <c r="B46" i="7"/>
  <c r="X46" i="7"/>
  <c r="I47" i="7"/>
  <c r="S47" i="7"/>
  <c r="C48" i="7"/>
  <c r="Z48" i="7"/>
  <c r="C50" i="7"/>
  <c r="Z51" i="7"/>
  <c r="I51" i="7"/>
  <c r="Y51" i="7"/>
  <c r="H51" i="7"/>
  <c r="C51" i="7"/>
  <c r="D54" i="7"/>
  <c r="Z54" i="7"/>
  <c r="I54" i="7"/>
  <c r="Y54" i="7"/>
  <c r="H54" i="7"/>
  <c r="B55" i="7"/>
  <c r="S55" i="7"/>
  <c r="J58" i="7"/>
  <c r="L58" i="7" s="1"/>
  <c r="D59" i="7"/>
  <c r="K63" i="7"/>
  <c r="AA65" i="7"/>
  <c r="W65" i="7"/>
  <c r="W76" i="7"/>
  <c r="AA76" i="7"/>
  <c r="G78" i="7"/>
  <c r="D86" i="7"/>
  <c r="C86" i="7"/>
  <c r="S86" i="7"/>
  <c r="K86" i="7"/>
  <c r="B86" i="7"/>
  <c r="Z86" i="7"/>
  <c r="I86" i="7"/>
  <c r="Y86" i="7"/>
  <c r="H86" i="7"/>
  <c r="X86" i="7"/>
  <c r="J100" i="7"/>
  <c r="L100" i="7" s="1"/>
  <c r="J99" i="7"/>
  <c r="L99" i="7" s="1"/>
  <c r="C97" i="7"/>
  <c r="Y97" i="7"/>
  <c r="H97" i="7"/>
  <c r="G97" i="7"/>
  <c r="J98" i="7"/>
  <c r="L98" i="7" s="1"/>
  <c r="Z97" i="7"/>
  <c r="D97" i="7"/>
  <c r="X97" i="7"/>
  <c r="B97" i="7"/>
  <c r="K97" i="7"/>
  <c r="J101" i="7"/>
  <c r="L101" i="7" s="1"/>
  <c r="J97" i="7"/>
  <c r="L97" i="7" s="1"/>
  <c r="W98" i="7"/>
  <c r="AA98" i="7"/>
  <c r="H106" i="7"/>
  <c r="G22" i="7"/>
  <c r="X22" i="7"/>
  <c r="J27" i="7"/>
  <c r="L27" i="7" s="1"/>
  <c r="G30" i="7"/>
  <c r="C33" i="7"/>
  <c r="B34" i="7"/>
  <c r="K34" i="7"/>
  <c r="H37" i="7"/>
  <c r="Y37" i="7"/>
  <c r="G38" i="7"/>
  <c r="D40" i="7"/>
  <c r="C41" i="7"/>
  <c r="C42" i="7"/>
  <c r="X42" i="7"/>
  <c r="I43" i="7"/>
  <c r="C44" i="7"/>
  <c r="Z44" i="7"/>
  <c r="C46" i="7"/>
  <c r="Y46" i="7"/>
  <c r="D48" i="7"/>
  <c r="AA49" i="7"/>
  <c r="W49" i="7"/>
  <c r="B51" i="7"/>
  <c r="B54" i="7"/>
  <c r="H56" i="7"/>
  <c r="J62" i="7"/>
  <c r="L62" i="7" s="1"/>
  <c r="W68" i="7"/>
  <c r="J78" i="7"/>
  <c r="L78" i="7" s="1"/>
  <c r="W84" i="7"/>
  <c r="AA84" i="7"/>
  <c r="D94" i="7"/>
  <c r="C94" i="7"/>
  <c r="S94" i="7"/>
  <c r="K94" i="7"/>
  <c r="B94" i="7"/>
  <c r="Z94" i="7"/>
  <c r="I94" i="7"/>
  <c r="Y94" i="7"/>
  <c r="H94" i="7"/>
  <c r="X94" i="7"/>
  <c r="Z143" i="7"/>
  <c r="I143" i="7"/>
  <c r="Y143" i="7"/>
  <c r="H143" i="7"/>
  <c r="X143" i="7"/>
  <c r="G143" i="7"/>
  <c r="C143" i="7"/>
  <c r="S143" i="7"/>
  <c r="K143" i="7"/>
  <c r="N145" i="7" s="1"/>
  <c r="B143" i="7"/>
  <c r="J146" i="7"/>
  <c r="L146" i="7" s="1"/>
  <c r="J143" i="7"/>
  <c r="L143" i="7" s="1"/>
  <c r="D143" i="7"/>
  <c r="D146" i="7"/>
  <c r="C146" i="7"/>
  <c r="S146" i="7"/>
  <c r="K146" i="7"/>
  <c r="B146" i="7"/>
  <c r="Z146" i="7"/>
  <c r="I146" i="7"/>
  <c r="Y146" i="7"/>
  <c r="H146" i="7"/>
  <c r="G146" i="7"/>
  <c r="X146" i="7"/>
  <c r="P62" i="7"/>
  <c r="C64" i="7"/>
  <c r="S64" i="7"/>
  <c r="K64" i="7"/>
  <c r="B64" i="7"/>
  <c r="X64" i="7"/>
  <c r="G64" i="7"/>
  <c r="W92" i="7"/>
  <c r="AA92" i="7"/>
  <c r="J37" i="7"/>
  <c r="L37" i="7" s="1"/>
  <c r="G40" i="7"/>
  <c r="X40" i="7"/>
  <c r="W41" i="7"/>
  <c r="J49" i="7"/>
  <c r="L49" i="7" s="1"/>
  <c r="C47" i="7"/>
  <c r="Y47" i="7"/>
  <c r="H47" i="7"/>
  <c r="H50" i="7"/>
  <c r="D63" i="7"/>
  <c r="C63" i="7"/>
  <c r="Y63" i="7"/>
  <c r="H63" i="7"/>
  <c r="X63" i="7"/>
  <c r="G63" i="7"/>
  <c r="D64" i="7"/>
  <c r="Z67" i="7"/>
  <c r="I67" i="7"/>
  <c r="Y67" i="7"/>
  <c r="H67" i="7"/>
  <c r="J71" i="7"/>
  <c r="L71" i="7" s="1"/>
  <c r="J69" i="7"/>
  <c r="L69" i="7" s="1"/>
  <c r="C67" i="7"/>
  <c r="J68" i="7"/>
  <c r="L68" i="7" s="1"/>
  <c r="S67" i="7"/>
  <c r="K67" i="7"/>
  <c r="B67" i="7"/>
  <c r="Z75" i="7"/>
  <c r="I75" i="7"/>
  <c r="Y75" i="7"/>
  <c r="H75" i="7"/>
  <c r="X75" i="7"/>
  <c r="G75" i="7"/>
  <c r="C75" i="7"/>
  <c r="S75" i="7"/>
  <c r="K75" i="7"/>
  <c r="B75" i="7"/>
  <c r="Z83" i="7"/>
  <c r="I83" i="7"/>
  <c r="Y83" i="7"/>
  <c r="H83" i="7"/>
  <c r="X83" i="7"/>
  <c r="G83" i="7"/>
  <c r="C83" i="7"/>
  <c r="S83" i="7"/>
  <c r="K83" i="7"/>
  <c r="B83" i="7"/>
  <c r="J86" i="7"/>
  <c r="L86" i="7" s="1"/>
  <c r="D27" i="7"/>
  <c r="G33" i="7"/>
  <c r="B37" i="7"/>
  <c r="K37" i="7"/>
  <c r="M38" i="7" s="1"/>
  <c r="S37" i="7"/>
  <c r="H40" i="7"/>
  <c r="G41" i="7"/>
  <c r="G42" i="7"/>
  <c r="Y43" i="7"/>
  <c r="H43" i="7"/>
  <c r="C43" i="7"/>
  <c r="H44" i="7"/>
  <c r="H46" i="7"/>
  <c r="S46" i="7"/>
  <c r="B47" i="7"/>
  <c r="X47" i="7"/>
  <c r="I48" i="7"/>
  <c r="J50" i="7"/>
  <c r="L50" i="7" s="1"/>
  <c r="G51" i="7"/>
  <c r="G54" i="7"/>
  <c r="K55" i="7"/>
  <c r="Z55" i="7"/>
  <c r="AA56" i="7"/>
  <c r="AA57" i="7"/>
  <c r="W57" i="7"/>
  <c r="J66" i="7"/>
  <c r="L66" i="7" s="1"/>
  <c r="J65" i="7"/>
  <c r="L65" i="7" s="1"/>
  <c r="D62" i="7"/>
  <c r="Z62" i="7"/>
  <c r="I62" i="7"/>
  <c r="Y62" i="7"/>
  <c r="H62" i="7"/>
  <c r="B63" i="7"/>
  <c r="S63" i="7"/>
  <c r="D67" i="7"/>
  <c r="D70" i="7"/>
  <c r="S70" i="7"/>
  <c r="K70" i="7"/>
  <c r="B70" i="7"/>
  <c r="Z70" i="7"/>
  <c r="I70" i="7"/>
  <c r="Y70" i="7"/>
  <c r="H70" i="7"/>
  <c r="J74" i="7"/>
  <c r="L74" i="7" s="1"/>
  <c r="D75" i="7"/>
  <c r="D83" i="7"/>
  <c r="Z91" i="7"/>
  <c r="I91" i="7"/>
  <c r="Y91" i="7"/>
  <c r="H91" i="7"/>
  <c r="X91" i="7"/>
  <c r="G91" i="7"/>
  <c r="C91" i="7"/>
  <c r="S91" i="7"/>
  <c r="K91" i="7"/>
  <c r="B91" i="7"/>
  <c r="J94" i="7"/>
  <c r="L94" i="7" s="1"/>
  <c r="S97" i="7"/>
  <c r="J52" i="7"/>
  <c r="L52" i="7" s="1"/>
  <c r="C58" i="7"/>
  <c r="J60" i="7"/>
  <c r="L60" i="7" s="1"/>
  <c r="C66" i="7"/>
  <c r="G71" i="7"/>
  <c r="X71" i="7"/>
  <c r="C74" i="7"/>
  <c r="J76" i="7"/>
  <c r="L76" i="7" s="1"/>
  <c r="G79" i="7"/>
  <c r="X79" i="7"/>
  <c r="C82" i="7"/>
  <c r="J84" i="7"/>
  <c r="L84" i="7" s="1"/>
  <c r="G87" i="7"/>
  <c r="X87" i="7"/>
  <c r="C90" i="7"/>
  <c r="J92" i="7"/>
  <c r="L92" i="7" s="1"/>
  <c r="G95" i="7"/>
  <c r="X95" i="7"/>
  <c r="Y96" i="7"/>
  <c r="D98" i="7"/>
  <c r="AA99" i="7"/>
  <c r="W99" i="7"/>
  <c r="D105" i="7"/>
  <c r="C105" i="7"/>
  <c r="Y105" i="7"/>
  <c r="H105" i="7"/>
  <c r="X105" i="7"/>
  <c r="G105" i="7"/>
  <c r="Z109" i="7"/>
  <c r="I109" i="7"/>
  <c r="Y109" i="7"/>
  <c r="H109" i="7"/>
  <c r="C109" i="7"/>
  <c r="S109" i="7"/>
  <c r="K109" i="7"/>
  <c r="B109" i="7"/>
  <c r="J113" i="7"/>
  <c r="L113" i="7" s="1"/>
  <c r="B52" i="7"/>
  <c r="K52" i="7"/>
  <c r="S52" i="7"/>
  <c r="J53" i="7"/>
  <c r="L53" i="7" s="1"/>
  <c r="AA53" i="7"/>
  <c r="D58" i="7"/>
  <c r="B60" i="7"/>
  <c r="K60" i="7"/>
  <c r="M61" i="7" s="1"/>
  <c r="S60" i="7"/>
  <c r="J61" i="7"/>
  <c r="L61" i="7" s="1"/>
  <c r="AA61" i="7"/>
  <c r="D66" i="7"/>
  <c r="B68" i="7"/>
  <c r="K68" i="7"/>
  <c r="S68" i="7"/>
  <c r="AA69" i="7"/>
  <c r="H71" i="7"/>
  <c r="Y71" i="7"/>
  <c r="G72" i="7"/>
  <c r="X72" i="7"/>
  <c r="D74" i="7"/>
  <c r="B76" i="7"/>
  <c r="K76" i="7"/>
  <c r="S76" i="7"/>
  <c r="J77" i="7"/>
  <c r="L77" i="7" s="1"/>
  <c r="AA77" i="7"/>
  <c r="H79" i="7"/>
  <c r="Y79" i="7"/>
  <c r="G80" i="7"/>
  <c r="X80" i="7"/>
  <c r="W81" i="7"/>
  <c r="D82" i="7"/>
  <c r="B84" i="7"/>
  <c r="K84" i="7"/>
  <c r="S84" i="7"/>
  <c r="J85" i="7"/>
  <c r="L85" i="7" s="1"/>
  <c r="H87" i="7"/>
  <c r="Y87" i="7"/>
  <c r="G88" i="7"/>
  <c r="X88" i="7"/>
  <c r="W89" i="7"/>
  <c r="D90" i="7"/>
  <c r="B92" i="7"/>
  <c r="K92" i="7"/>
  <c r="S92" i="7"/>
  <c r="J93" i="7"/>
  <c r="L93" i="7" s="1"/>
  <c r="AA93" i="7"/>
  <c r="H95" i="7"/>
  <c r="Y95" i="7"/>
  <c r="G96" i="7"/>
  <c r="D104" i="7"/>
  <c r="Z104" i="7"/>
  <c r="I104" i="7"/>
  <c r="Y104" i="7"/>
  <c r="H104" i="7"/>
  <c r="B105" i="7"/>
  <c r="S105" i="7"/>
  <c r="J108" i="7"/>
  <c r="L108" i="7" s="1"/>
  <c r="D109" i="7"/>
  <c r="K113" i="7"/>
  <c r="I72" i="7"/>
  <c r="Z72" i="7"/>
  <c r="I80" i="7"/>
  <c r="Z80" i="7"/>
  <c r="J87" i="7"/>
  <c r="L87" i="7" s="1"/>
  <c r="I88" i="7"/>
  <c r="Z88" i="7"/>
  <c r="X90" i="7"/>
  <c r="J95" i="7"/>
  <c r="L95" i="7" s="1"/>
  <c r="J96" i="7"/>
  <c r="L96" i="7" s="1"/>
  <c r="I105" i="7"/>
  <c r="J72" i="7"/>
  <c r="L72" i="7" s="1"/>
  <c r="J88" i="7"/>
  <c r="L88" i="7" s="1"/>
  <c r="Z96" i="7"/>
  <c r="I96" i="7"/>
  <c r="K96" i="7"/>
  <c r="Z101" i="7"/>
  <c r="I101" i="7"/>
  <c r="Y101" i="7"/>
  <c r="H101" i="7"/>
  <c r="C101" i="7"/>
  <c r="S101" i="7"/>
  <c r="K101" i="7"/>
  <c r="B101" i="7"/>
  <c r="D113" i="7"/>
  <c r="C113" i="7"/>
  <c r="Y113" i="7"/>
  <c r="H113" i="7"/>
  <c r="X113" i="7"/>
  <c r="G113" i="7"/>
  <c r="AA149" i="7"/>
  <c r="W149" i="7"/>
  <c r="G52" i="7"/>
  <c r="X52" i="7"/>
  <c r="I58" i="7"/>
  <c r="Z58" i="7"/>
  <c r="G60" i="7"/>
  <c r="X60" i="7"/>
  <c r="I66" i="7"/>
  <c r="G68" i="7"/>
  <c r="X68" i="7"/>
  <c r="C71" i="7"/>
  <c r="B72" i="7"/>
  <c r="K72" i="7"/>
  <c r="S72" i="7"/>
  <c r="J73" i="7"/>
  <c r="L73" i="7" s="1"/>
  <c r="I74" i="7"/>
  <c r="G76" i="7"/>
  <c r="X76" i="7"/>
  <c r="C79" i="7"/>
  <c r="B80" i="7"/>
  <c r="K80" i="7"/>
  <c r="S80" i="7"/>
  <c r="I82" i="7"/>
  <c r="Z82" i="7"/>
  <c r="G84" i="7"/>
  <c r="C87" i="7"/>
  <c r="B88" i="7"/>
  <c r="K88" i="7"/>
  <c r="S88" i="7"/>
  <c r="J89" i="7"/>
  <c r="L89" i="7" s="1"/>
  <c r="I90" i="7"/>
  <c r="G92" i="7"/>
  <c r="C95" i="7"/>
  <c r="B96" i="7"/>
  <c r="D101" i="7"/>
  <c r="W102" i="7"/>
  <c r="K105" i="7"/>
  <c r="Z105" i="7"/>
  <c r="AA107" i="7"/>
  <c r="W107" i="7"/>
  <c r="J116" i="7"/>
  <c r="L116" i="7" s="1"/>
  <c r="J115" i="7"/>
  <c r="L115" i="7" s="1"/>
  <c r="D112" i="7"/>
  <c r="J114" i="7"/>
  <c r="L114" i="7" s="1"/>
  <c r="Z112" i="7"/>
  <c r="I112" i="7"/>
  <c r="Y112" i="7"/>
  <c r="H112" i="7"/>
  <c r="B113" i="7"/>
  <c r="S113" i="7"/>
  <c r="J120" i="7"/>
  <c r="L120" i="7" s="1"/>
  <c r="Z117" i="7"/>
  <c r="I117" i="7"/>
  <c r="Y117" i="7"/>
  <c r="H117" i="7"/>
  <c r="X117" i="7"/>
  <c r="G117" i="7"/>
  <c r="C117" i="7"/>
  <c r="J121" i="7"/>
  <c r="L121" i="7" s="1"/>
  <c r="J118" i="7"/>
  <c r="L118" i="7" s="1"/>
  <c r="S117" i="7"/>
  <c r="K117" i="7"/>
  <c r="B117" i="7"/>
  <c r="AA154" i="7"/>
  <c r="W154" i="7"/>
  <c r="D156" i="7"/>
  <c r="C156" i="7"/>
  <c r="S156" i="7"/>
  <c r="K156" i="7"/>
  <c r="B156" i="7"/>
  <c r="X156" i="7"/>
  <c r="G156" i="7"/>
  <c r="Z156" i="7"/>
  <c r="Y156" i="7"/>
  <c r="I156" i="7"/>
  <c r="H156" i="7"/>
  <c r="H52" i="7"/>
  <c r="H60" i="7"/>
  <c r="H68" i="7"/>
  <c r="C72" i="7"/>
  <c r="H76" i="7"/>
  <c r="D87" i="7"/>
  <c r="C96" i="7"/>
  <c r="S98" i="7"/>
  <c r="K98" i="7"/>
  <c r="B98" i="7"/>
  <c r="X98" i="7"/>
  <c r="G98" i="7"/>
  <c r="Y98" i="7"/>
  <c r="J104" i="7"/>
  <c r="L104" i="7" s="1"/>
  <c r="AA125" i="7"/>
  <c r="W125" i="7"/>
  <c r="C100" i="7"/>
  <c r="J102" i="7"/>
  <c r="L102" i="7" s="1"/>
  <c r="C108" i="7"/>
  <c r="J110" i="7"/>
  <c r="L110" i="7" s="1"/>
  <c r="C116" i="7"/>
  <c r="Y119" i="7"/>
  <c r="H119" i="7"/>
  <c r="K119" i="7"/>
  <c r="G124" i="7"/>
  <c r="W139" i="7"/>
  <c r="J142" i="7"/>
  <c r="L142" i="7" s="1"/>
  <c r="D100" i="7"/>
  <c r="B102" i="7"/>
  <c r="K102" i="7"/>
  <c r="S102" i="7"/>
  <c r="J103" i="7"/>
  <c r="L103" i="7" s="1"/>
  <c r="D108" i="7"/>
  <c r="B110" i="7"/>
  <c r="K110" i="7"/>
  <c r="P107" i="7" s="1"/>
  <c r="S110" i="7"/>
  <c r="J111" i="7"/>
  <c r="L111" i="7" s="1"/>
  <c r="AA111" i="7"/>
  <c r="G114" i="7"/>
  <c r="X114" i="7"/>
  <c r="W115" i="7"/>
  <c r="D116" i="7"/>
  <c r="B118" i="7"/>
  <c r="K118" i="7"/>
  <c r="S118" i="7"/>
  <c r="B119" i="7"/>
  <c r="Z121" i="7"/>
  <c r="I121" i="7"/>
  <c r="K121" i="7"/>
  <c r="C123" i="7"/>
  <c r="X123" i="7"/>
  <c r="G123" i="7"/>
  <c r="W123" i="7"/>
  <c r="H124" i="7"/>
  <c r="H129" i="7"/>
  <c r="D130" i="7"/>
  <c r="C130" i="7"/>
  <c r="S130" i="7"/>
  <c r="K130" i="7"/>
  <c r="B130" i="7"/>
  <c r="Y130" i="7"/>
  <c r="H130" i="7"/>
  <c r="W136" i="7"/>
  <c r="AA136" i="7"/>
  <c r="H116" i="7"/>
  <c r="Y116" i="7"/>
  <c r="Z119" i="7"/>
  <c r="S124" i="7"/>
  <c r="K124" i="7"/>
  <c r="O123" i="7" s="1"/>
  <c r="B124" i="7"/>
  <c r="Z124" i="7"/>
  <c r="I124" i="7"/>
  <c r="Z127" i="7"/>
  <c r="I127" i="7"/>
  <c r="Y127" i="7"/>
  <c r="H127" i="7"/>
  <c r="X127" i="7"/>
  <c r="G127" i="7"/>
  <c r="J131" i="7"/>
  <c r="L131" i="7" s="1"/>
  <c r="J128" i="7"/>
  <c r="L128" i="7" s="1"/>
  <c r="S127" i="7"/>
  <c r="K127" i="7"/>
  <c r="B127" i="7"/>
  <c r="Z135" i="7"/>
  <c r="I135" i="7"/>
  <c r="Y135" i="7"/>
  <c r="H135" i="7"/>
  <c r="X135" i="7"/>
  <c r="G135" i="7"/>
  <c r="C135" i="7"/>
  <c r="S135" i="7"/>
  <c r="K135" i="7"/>
  <c r="B135" i="7"/>
  <c r="Z160" i="7"/>
  <c r="I160" i="7"/>
  <c r="Y160" i="7"/>
  <c r="H160" i="7"/>
  <c r="X160" i="7"/>
  <c r="G160" i="7"/>
  <c r="S160" i="7"/>
  <c r="K160" i="7"/>
  <c r="B160" i="7"/>
  <c r="J160" i="7"/>
  <c r="L160" i="7" s="1"/>
  <c r="D160" i="7"/>
  <c r="C160" i="7"/>
  <c r="I100" i="7"/>
  <c r="G102" i="7"/>
  <c r="X102" i="7"/>
  <c r="I108" i="7"/>
  <c r="Z108" i="7"/>
  <c r="G110" i="7"/>
  <c r="X110" i="7"/>
  <c r="B114" i="7"/>
  <c r="K114" i="7"/>
  <c r="S114" i="7"/>
  <c r="I116" i="7"/>
  <c r="G118" i="7"/>
  <c r="X118" i="7"/>
  <c r="G119" i="7"/>
  <c r="J126" i="7"/>
  <c r="L126" i="7" s="1"/>
  <c r="J125" i="7"/>
  <c r="L125" i="7" s="1"/>
  <c r="D122" i="7"/>
  <c r="Y122" i="7"/>
  <c r="H122" i="7"/>
  <c r="C124" i="7"/>
  <c r="M126" i="7"/>
  <c r="C127" i="7"/>
  <c r="W128" i="7"/>
  <c r="AA128" i="7"/>
  <c r="G130" i="7"/>
  <c r="X130" i="7"/>
  <c r="D135" i="7"/>
  <c r="H102" i="7"/>
  <c r="H110" i="7"/>
  <c r="H118" i="7"/>
  <c r="Y118" i="7"/>
  <c r="I119" i="7"/>
  <c r="N122" i="7"/>
  <c r="D124" i="7"/>
  <c r="N126" i="7"/>
  <c r="D127" i="7"/>
  <c r="P128" i="7"/>
  <c r="X129" i="7"/>
  <c r="G129" i="7"/>
  <c r="D129" i="7"/>
  <c r="C129" i="7"/>
  <c r="Z129" i="7"/>
  <c r="I129" i="7"/>
  <c r="S129" i="7"/>
  <c r="I130" i="7"/>
  <c r="Z130" i="7"/>
  <c r="J134" i="7"/>
  <c r="L134" i="7" s="1"/>
  <c r="D138" i="7"/>
  <c r="C138" i="7"/>
  <c r="S138" i="7"/>
  <c r="K138" i="7"/>
  <c r="B138" i="7"/>
  <c r="Z138" i="7"/>
  <c r="I138" i="7"/>
  <c r="Y138" i="7"/>
  <c r="H138" i="7"/>
  <c r="X138" i="7"/>
  <c r="C126" i="7"/>
  <c r="G131" i="7"/>
  <c r="X131" i="7"/>
  <c r="C134" i="7"/>
  <c r="J136" i="7"/>
  <c r="L136" i="7" s="1"/>
  <c r="I137" i="7"/>
  <c r="Z137" i="7"/>
  <c r="G139" i="7"/>
  <c r="X139" i="7"/>
  <c r="C142" i="7"/>
  <c r="J144" i="7"/>
  <c r="L144" i="7" s="1"/>
  <c r="I145" i="7"/>
  <c r="Z145" i="7"/>
  <c r="G147" i="7"/>
  <c r="AA148" i="7"/>
  <c r="W151" i="7"/>
  <c r="C153" i="7"/>
  <c r="Z153" i="7"/>
  <c r="J137" i="7"/>
  <c r="L137" i="7" s="1"/>
  <c r="J145" i="7"/>
  <c r="L145" i="7" s="1"/>
  <c r="J152" i="7"/>
  <c r="L152" i="7" s="1"/>
  <c r="W161" i="7"/>
  <c r="AA161" i="7"/>
  <c r="D163" i="7"/>
  <c r="C163" i="7"/>
  <c r="Y163" i="7"/>
  <c r="H163" i="7"/>
  <c r="S164" i="7"/>
  <c r="K164" i="7"/>
  <c r="B164" i="7"/>
  <c r="Y164" i="7"/>
  <c r="X164" i="7"/>
  <c r="D164" i="7"/>
  <c r="C164" i="7"/>
  <c r="H164" i="7"/>
  <c r="X154" i="7"/>
  <c r="G154" i="7"/>
  <c r="D154" i="7"/>
  <c r="Z154" i="7"/>
  <c r="J166" i="7"/>
  <c r="L166" i="7" s="1"/>
  <c r="J165" i="7"/>
  <c r="L165" i="7" s="1"/>
  <c r="X162" i="7"/>
  <c r="G162" i="7"/>
  <c r="D162" i="7"/>
  <c r="Z162" i="7"/>
  <c r="I162" i="7"/>
  <c r="G126" i="7"/>
  <c r="X126" i="7"/>
  <c r="I132" i="7"/>
  <c r="Z132" i="7"/>
  <c r="G134" i="7"/>
  <c r="X134" i="7"/>
  <c r="C137" i="7"/>
  <c r="J139" i="7"/>
  <c r="L139" i="7" s="1"/>
  <c r="I140" i="7"/>
  <c r="Z140" i="7"/>
  <c r="G142" i="7"/>
  <c r="X142" i="7"/>
  <c r="C145" i="7"/>
  <c r="J151" i="7"/>
  <c r="L151" i="7" s="1"/>
  <c r="J149" i="7"/>
  <c r="L149" i="7" s="1"/>
  <c r="J147" i="7"/>
  <c r="L147" i="7" s="1"/>
  <c r="J148" i="7"/>
  <c r="L148" i="7" s="1"/>
  <c r="J150" i="7"/>
  <c r="L150" i="7" s="1"/>
  <c r="Z152" i="7"/>
  <c r="I152" i="7"/>
  <c r="X152" i="7"/>
  <c r="G152" i="7"/>
  <c r="G153" i="7"/>
  <c r="B154" i="7"/>
  <c r="Y154" i="7"/>
  <c r="J155" i="7"/>
  <c r="L155" i="7" s="1"/>
  <c r="J156" i="7"/>
  <c r="L156" i="7" s="1"/>
  <c r="B162" i="7"/>
  <c r="S163" i="7"/>
  <c r="G164" i="7"/>
  <c r="Z164" i="7"/>
  <c r="AA179" i="7"/>
  <c r="W179" i="7"/>
  <c r="J132" i="7"/>
  <c r="L132" i="7" s="1"/>
  <c r="H134" i="7"/>
  <c r="Y134" i="7"/>
  <c r="D137" i="7"/>
  <c r="B139" i="7"/>
  <c r="K139" i="7"/>
  <c r="S139" i="7"/>
  <c r="J140" i="7"/>
  <c r="L140" i="7" s="1"/>
  <c r="H142" i="7"/>
  <c r="Y142" i="7"/>
  <c r="N144" i="7"/>
  <c r="D145" i="7"/>
  <c r="B147" i="7"/>
  <c r="K147" i="7"/>
  <c r="S147" i="7"/>
  <c r="S148" i="7"/>
  <c r="K148" i="7"/>
  <c r="B148" i="7"/>
  <c r="I153" i="7"/>
  <c r="C154" i="7"/>
  <c r="AA157" i="7"/>
  <c r="W157" i="7"/>
  <c r="C162" i="7"/>
  <c r="S162" i="7"/>
  <c r="G163" i="7"/>
  <c r="I164" i="7"/>
  <c r="AA184" i="7"/>
  <c r="W184" i="7"/>
  <c r="G120" i="7"/>
  <c r="I126" i="7"/>
  <c r="G128" i="7"/>
  <c r="C131" i="7"/>
  <c r="B132" i="7"/>
  <c r="K132" i="7"/>
  <c r="S132" i="7"/>
  <c r="J133" i="7"/>
  <c r="L133" i="7" s="1"/>
  <c r="I134" i="7"/>
  <c r="G136" i="7"/>
  <c r="C139" i="7"/>
  <c r="B140" i="7"/>
  <c r="K140" i="7"/>
  <c r="S140" i="7"/>
  <c r="J141" i="7"/>
  <c r="L141" i="7" s="1"/>
  <c r="I142" i="7"/>
  <c r="Z142" i="7"/>
  <c r="G144" i="7"/>
  <c r="X144" i="7"/>
  <c r="C147" i="7"/>
  <c r="C148" i="7"/>
  <c r="X148" i="7"/>
  <c r="S150" i="7"/>
  <c r="K150" i="7"/>
  <c r="B150" i="7"/>
  <c r="Z150" i="7"/>
  <c r="I150" i="7"/>
  <c r="X150" i="7"/>
  <c r="C152" i="7"/>
  <c r="J153" i="7"/>
  <c r="L153" i="7" s="1"/>
  <c r="C155" i="7"/>
  <c r="Y155" i="7"/>
  <c r="H155" i="7"/>
  <c r="Z155" i="7"/>
  <c r="I163" i="7"/>
  <c r="J164" i="7"/>
  <c r="L164" i="7" s="1"/>
  <c r="C132" i="7"/>
  <c r="G137" i="7"/>
  <c r="H144" i="7"/>
  <c r="G145" i="7"/>
  <c r="D147" i="7"/>
  <c r="D148" i="7"/>
  <c r="Y148" i="7"/>
  <c r="Y153" i="7"/>
  <c r="H153" i="7"/>
  <c r="K153" i="7"/>
  <c r="N154" i="7" s="1"/>
  <c r="H154" i="7"/>
  <c r="AA155" i="7"/>
  <c r="J159" i="7"/>
  <c r="L159" i="7" s="1"/>
  <c r="H162" i="7"/>
  <c r="J163" i="7"/>
  <c r="L163" i="7" s="1"/>
  <c r="X163" i="7"/>
  <c r="D158" i="7"/>
  <c r="J161" i="7"/>
  <c r="L161" i="7" s="1"/>
  <c r="X169" i="7"/>
  <c r="G169" i="7"/>
  <c r="K169" i="7"/>
  <c r="G175" i="7"/>
  <c r="S175" i="7"/>
  <c r="K178" i="7"/>
  <c r="X178" i="7"/>
  <c r="H180" i="7"/>
  <c r="K187" i="7"/>
  <c r="W201" i="7"/>
  <c r="AA201" i="7"/>
  <c r="D171" i="7"/>
  <c r="C171" i="7"/>
  <c r="AA172" i="7"/>
  <c r="J175" i="7"/>
  <c r="L175" i="7" s="1"/>
  <c r="D178" i="7"/>
  <c r="Z178" i="7"/>
  <c r="I178" i="7"/>
  <c r="Y178" i="7"/>
  <c r="K179" i="7"/>
  <c r="W185" i="7"/>
  <c r="AA185" i="7"/>
  <c r="Z167" i="7"/>
  <c r="I167" i="7"/>
  <c r="Y167" i="7"/>
  <c r="H167" i="7"/>
  <c r="B171" i="7"/>
  <c r="X171" i="7"/>
  <c r="B178" i="7"/>
  <c r="J180" i="7"/>
  <c r="L180" i="7" s="1"/>
  <c r="W180" i="7"/>
  <c r="Z175" i="7"/>
  <c r="I175" i="7"/>
  <c r="Y175" i="7"/>
  <c r="H175" i="7"/>
  <c r="C178" i="7"/>
  <c r="D179" i="7"/>
  <c r="C179" i="7"/>
  <c r="Y179" i="7"/>
  <c r="H179" i="7"/>
  <c r="Z179" i="7"/>
  <c r="J191" i="7"/>
  <c r="L191" i="7" s="1"/>
  <c r="J190" i="7"/>
  <c r="L190" i="7" s="1"/>
  <c r="D187" i="7"/>
  <c r="J189" i="7"/>
  <c r="L189" i="7" s="1"/>
  <c r="C187" i="7"/>
  <c r="J188" i="7"/>
  <c r="L188" i="7" s="1"/>
  <c r="Z187" i="7"/>
  <c r="I187" i="7"/>
  <c r="Y187" i="7"/>
  <c r="H187" i="7"/>
  <c r="Z192" i="7"/>
  <c r="I192" i="7"/>
  <c r="Y192" i="7"/>
  <c r="H192" i="7"/>
  <c r="X192" i="7"/>
  <c r="G192" i="7"/>
  <c r="J196" i="7"/>
  <c r="L196" i="7" s="1"/>
  <c r="J195" i="7"/>
  <c r="L195" i="7" s="1"/>
  <c r="D192" i="7"/>
  <c r="J194" i="7"/>
  <c r="L194" i="7" s="1"/>
  <c r="C192" i="7"/>
  <c r="J193" i="7"/>
  <c r="L193" i="7" s="1"/>
  <c r="S192" i="7"/>
  <c r="K192" i="7"/>
  <c r="O193" i="7" s="1"/>
  <c r="B192" i="7"/>
  <c r="Z200" i="7"/>
  <c r="I200" i="7"/>
  <c r="Y200" i="7"/>
  <c r="H200" i="7"/>
  <c r="X200" i="7"/>
  <c r="G200" i="7"/>
  <c r="D200" i="7"/>
  <c r="C200" i="7"/>
  <c r="S200" i="7"/>
  <c r="K200" i="7"/>
  <c r="M198" i="7" s="1"/>
  <c r="B200" i="7"/>
  <c r="H151" i="7"/>
  <c r="J157" i="7"/>
  <c r="L157" i="7" s="1"/>
  <c r="I158" i="7"/>
  <c r="Z158" i="7"/>
  <c r="H159" i="7"/>
  <c r="C167" i="7"/>
  <c r="K170" i="7"/>
  <c r="G171" i="7"/>
  <c r="Z171" i="7"/>
  <c r="J172" i="7"/>
  <c r="L172" i="7" s="1"/>
  <c r="B175" i="7"/>
  <c r="X175" i="7"/>
  <c r="B179" i="7"/>
  <c r="Z183" i="7"/>
  <c r="I183" i="7"/>
  <c r="Y183" i="7"/>
  <c r="H183" i="7"/>
  <c r="J186" i="7"/>
  <c r="L186" i="7" s="1"/>
  <c r="J185" i="7"/>
  <c r="L185" i="7" s="1"/>
  <c r="C183" i="7"/>
  <c r="B187" i="7"/>
  <c r="S187" i="7"/>
  <c r="J199" i="7"/>
  <c r="L199" i="7" s="1"/>
  <c r="Z205" i="7"/>
  <c r="Y205" i="7"/>
  <c r="H205" i="7"/>
  <c r="X205" i="7"/>
  <c r="G205" i="7"/>
  <c r="C205" i="7"/>
  <c r="K205" i="7"/>
  <c r="I205" i="7"/>
  <c r="S205" i="7"/>
  <c r="D205" i="7"/>
  <c r="B205" i="7"/>
  <c r="J158" i="7"/>
  <c r="L158" i="7" s="1"/>
  <c r="G161" i="7"/>
  <c r="X161" i="7"/>
  <c r="D167" i="7"/>
  <c r="Y168" i="7"/>
  <c r="H168" i="7"/>
  <c r="X168" i="7"/>
  <c r="G168" i="7"/>
  <c r="H169" i="7"/>
  <c r="H171" i="7"/>
  <c r="C175" i="7"/>
  <c r="G178" i="7"/>
  <c r="S178" i="7"/>
  <c r="C180" i="7"/>
  <c r="S180" i="7"/>
  <c r="K180" i="7"/>
  <c r="B180" i="7"/>
  <c r="X180" i="7"/>
  <c r="G180" i="7"/>
  <c r="AA181" i="7"/>
  <c r="Y184" i="7"/>
  <c r="H184" i="7"/>
  <c r="X184" i="7"/>
  <c r="G184" i="7"/>
  <c r="C184" i="7"/>
  <c r="S184" i="7"/>
  <c r="K184" i="7"/>
  <c r="O185" i="7" s="1"/>
  <c r="B184" i="7"/>
  <c r="J192" i="7"/>
  <c r="L192" i="7" s="1"/>
  <c r="J200" i="7"/>
  <c r="L200" i="7" s="1"/>
  <c r="C157" i="7"/>
  <c r="B158" i="7"/>
  <c r="K158" i="7"/>
  <c r="H161" i="7"/>
  <c r="B168" i="7"/>
  <c r="Z168" i="7"/>
  <c r="I169" i="7"/>
  <c r="S169" i="7"/>
  <c r="C170" i="7"/>
  <c r="Y170" i="7"/>
  <c r="I171" i="7"/>
  <c r="S171" i="7"/>
  <c r="J174" i="7"/>
  <c r="L174" i="7" s="1"/>
  <c r="C172" i="7"/>
  <c r="J173" i="7"/>
  <c r="L173" i="7" s="1"/>
  <c r="S172" i="7"/>
  <c r="K172" i="7"/>
  <c r="B172" i="7"/>
  <c r="X172" i="7"/>
  <c r="D175" i="7"/>
  <c r="Y176" i="7"/>
  <c r="H176" i="7"/>
  <c r="X176" i="7"/>
  <c r="G176" i="7"/>
  <c r="S176" i="7"/>
  <c r="Z176" i="7"/>
  <c r="W177" i="7"/>
  <c r="AA177" i="7"/>
  <c r="H178" i="7"/>
  <c r="G179" i="7"/>
  <c r="S179" i="7"/>
  <c r="D180" i="7"/>
  <c r="D183" i="7"/>
  <c r="D184" i="7"/>
  <c r="G187" i="7"/>
  <c r="J198" i="7"/>
  <c r="L198" i="7" s="1"/>
  <c r="J177" i="7"/>
  <c r="L177" i="7" s="1"/>
  <c r="I186" i="7"/>
  <c r="Z186" i="7"/>
  <c r="G188" i="7"/>
  <c r="X188" i="7"/>
  <c r="W189" i="7"/>
  <c r="C191" i="7"/>
  <c r="I194" i="7"/>
  <c r="Z194" i="7"/>
  <c r="H195" i="7"/>
  <c r="Y195" i="7"/>
  <c r="G196" i="7"/>
  <c r="X196" i="7"/>
  <c r="C199" i="7"/>
  <c r="J201" i="7"/>
  <c r="L201" i="7" s="1"/>
  <c r="I202" i="7"/>
  <c r="Z202" i="7"/>
  <c r="H203" i="7"/>
  <c r="Y203" i="7"/>
  <c r="G204" i="7"/>
  <c r="D206" i="7"/>
  <c r="H188" i="7"/>
  <c r="Y188" i="7"/>
  <c r="D191" i="7"/>
  <c r="I195" i="7"/>
  <c r="Z195" i="7"/>
  <c r="H196" i="7"/>
  <c r="Y196" i="7"/>
  <c r="D199" i="7"/>
  <c r="J202" i="7"/>
  <c r="L202" i="7" s="1"/>
  <c r="I203" i="7"/>
  <c r="Z203" i="7"/>
  <c r="I204" i="7"/>
  <c r="Z206" i="7"/>
  <c r="I196" i="7"/>
  <c r="Z196" i="7"/>
  <c r="J203" i="7"/>
  <c r="L203" i="7" s="1"/>
  <c r="J204" i="7"/>
  <c r="L204" i="7" s="1"/>
  <c r="G191" i="7"/>
  <c r="X191" i="7"/>
  <c r="G199" i="7"/>
  <c r="X199" i="7"/>
  <c r="Z204" i="7"/>
  <c r="Y204" i="7"/>
  <c r="H204" i="7"/>
  <c r="K204" i="7"/>
  <c r="P203" i="7" s="1"/>
  <c r="J206" i="7"/>
  <c r="L206" i="7" s="1"/>
  <c r="I166" i="7"/>
  <c r="I174" i="7"/>
  <c r="J181" i="7"/>
  <c r="L181" i="7" s="1"/>
  <c r="I182" i="7"/>
  <c r="Z182" i="7"/>
  <c r="B188" i="7"/>
  <c r="K188" i="7"/>
  <c r="S188" i="7"/>
  <c r="I190" i="7"/>
  <c r="H191" i="7"/>
  <c r="Y191" i="7"/>
  <c r="C195" i="7"/>
  <c r="B196" i="7"/>
  <c r="K196" i="7"/>
  <c r="S196" i="7"/>
  <c r="J197" i="7"/>
  <c r="L197" i="7" s="1"/>
  <c r="I198" i="7"/>
  <c r="H199" i="7"/>
  <c r="Y199" i="7"/>
  <c r="D202" i="7"/>
  <c r="C203" i="7"/>
  <c r="B204" i="7"/>
  <c r="G177" i="7"/>
  <c r="G185" i="7"/>
  <c r="I191" i="7"/>
  <c r="G193" i="7"/>
  <c r="I199" i="7"/>
  <c r="Z199" i="7"/>
  <c r="G201" i="7"/>
  <c r="C204" i="7"/>
  <c r="X204" i="7"/>
  <c r="D204" i="7"/>
  <c r="Y206" i="7"/>
  <c r="H206" i="7"/>
  <c r="X206" i="7"/>
  <c r="G206" i="7"/>
  <c r="S206" i="7"/>
  <c r="K206" i="7"/>
  <c r="M202" i="7" s="1"/>
  <c r="B206" i="7"/>
  <c r="M201" i="7" l="1"/>
  <c r="N168" i="7"/>
  <c r="M69" i="7"/>
  <c r="O155" i="7"/>
  <c r="M166" i="7"/>
  <c r="W144" i="7"/>
  <c r="N100" i="7"/>
  <c r="W73" i="7"/>
  <c r="P12" i="7"/>
  <c r="P194" i="6"/>
  <c r="W141" i="6"/>
  <c r="M73" i="6"/>
  <c r="AA160" i="5"/>
  <c r="P113" i="5"/>
  <c r="AA39" i="5"/>
  <c r="M107" i="7"/>
  <c r="O136" i="7"/>
  <c r="P57" i="7"/>
  <c r="N51" i="7"/>
  <c r="M17" i="7"/>
  <c r="N163" i="7"/>
  <c r="N176" i="7"/>
  <c r="M136" i="5"/>
  <c r="P120" i="5"/>
  <c r="N174" i="7"/>
  <c r="W173" i="7"/>
  <c r="M199" i="7"/>
  <c r="W149" i="6"/>
  <c r="O48" i="6"/>
  <c r="P193" i="5"/>
  <c r="AA136" i="5"/>
  <c r="W155" i="5"/>
  <c r="O13" i="6"/>
  <c r="N194" i="7"/>
  <c r="O79" i="7"/>
  <c r="N73" i="7"/>
  <c r="N54" i="7"/>
  <c r="N62" i="7"/>
  <c r="Q62" i="7" s="1"/>
  <c r="N177" i="6"/>
  <c r="N117" i="6"/>
  <c r="P71" i="6"/>
  <c r="W151" i="6"/>
  <c r="P145" i="5"/>
  <c r="O117" i="5"/>
  <c r="M12" i="5"/>
  <c r="P100" i="5"/>
  <c r="M89" i="7"/>
  <c r="O62" i="7"/>
  <c r="N69" i="7"/>
  <c r="P16" i="7"/>
  <c r="N130" i="6"/>
  <c r="P64" i="6"/>
  <c r="P40" i="6"/>
  <c r="M19" i="6"/>
  <c r="Q19" i="6" s="1"/>
  <c r="P169" i="5"/>
  <c r="W62" i="6"/>
  <c r="P42" i="5"/>
  <c r="M8" i="6"/>
  <c r="AA25" i="5"/>
  <c r="P92" i="5"/>
  <c r="O52" i="5"/>
  <c r="W12" i="5"/>
  <c r="M110" i="5"/>
  <c r="AA56" i="6"/>
  <c r="W56" i="6"/>
  <c r="N160" i="5"/>
  <c r="O198" i="7"/>
  <c r="AA170" i="7"/>
  <c r="M66" i="7"/>
  <c r="O86" i="6"/>
  <c r="W70" i="6"/>
  <c r="W16" i="6"/>
  <c r="P61" i="5"/>
  <c r="W44" i="5"/>
  <c r="M77" i="5"/>
  <c r="O140" i="5"/>
  <c r="AA141" i="7"/>
  <c r="W141" i="7"/>
  <c r="W13" i="6"/>
  <c r="AA13" i="6"/>
  <c r="AA33" i="7"/>
  <c r="M169" i="6"/>
  <c r="O154" i="6"/>
  <c r="W135" i="6"/>
  <c r="M13" i="6"/>
  <c r="P201" i="7"/>
  <c r="R201" i="7" s="1"/>
  <c r="P165" i="7"/>
  <c r="O112" i="7"/>
  <c r="P129" i="7"/>
  <c r="N185" i="7"/>
  <c r="M49" i="7"/>
  <c r="O128" i="7"/>
  <c r="M123" i="6"/>
  <c r="M115" i="6"/>
  <c r="P177" i="5"/>
  <c r="N70" i="6"/>
  <c r="O12" i="5"/>
  <c r="AA74" i="5"/>
  <c r="W74" i="5"/>
  <c r="O144" i="7"/>
  <c r="O191" i="7"/>
  <c r="P149" i="7"/>
  <c r="W120" i="7"/>
  <c r="O185" i="5"/>
  <c r="M24" i="6"/>
  <c r="O85" i="5"/>
  <c r="P69" i="5"/>
  <c r="P36" i="5"/>
  <c r="P110" i="5"/>
  <c r="AA188" i="7"/>
  <c r="W188" i="7"/>
  <c r="AA82" i="5"/>
  <c r="W82" i="5"/>
  <c r="AA40" i="7"/>
  <c r="W40" i="7"/>
  <c r="AA146" i="6"/>
  <c r="W146" i="6"/>
  <c r="AA55" i="6"/>
  <c r="W55" i="6"/>
  <c r="AA90" i="5"/>
  <c r="W90" i="5"/>
  <c r="AA40" i="6"/>
  <c r="W40" i="6"/>
  <c r="AA66" i="5"/>
  <c r="W66" i="5"/>
  <c r="W102" i="5"/>
  <c r="AA102" i="5"/>
  <c r="N198" i="7"/>
  <c r="O202" i="7"/>
  <c r="P185" i="7"/>
  <c r="P177" i="7"/>
  <c r="M112" i="7"/>
  <c r="P151" i="7"/>
  <c r="N116" i="7"/>
  <c r="M115" i="7"/>
  <c r="N111" i="7"/>
  <c r="M65" i="7"/>
  <c r="M100" i="7"/>
  <c r="O45" i="7"/>
  <c r="O146" i="6"/>
  <c r="P94" i="6"/>
  <c r="N123" i="6"/>
  <c r="P125" i="6"/>
  <c r="N105" i="6"/>
  <c r="M34" i="6"/>
  <c r="N10" i="6"/>
  <c r="AA7" i="6"/>
  <c r="M185" i="5"/>
  <c r="N176" i="5"/>
  <c r="P136" i="5"/>
  <c r="P117" i="5"/>
  <c r="N108" i="5"/>
  <c r="AA97" i="5"/>
  <c r="AA57" i="5"/>
  <c r="O66" i="5"/>
  <c r="P116" i="5"/>
  <c r="P12" i="5"/>
  <c r="P60" i="5"/>
  <c r="W168" i="7"/>
  <c r="AA168" i="7"/>
  <c r="W176" i="7"/>
  <c r="AA176" i="7"/>
  <c r="AA75" i="6"/>
  <c r="W75" i="6"/>
  <c r="P141" i="7"/>
  <c r="M43" i="7"/>
  <c r="M190" i="7"/>
  <c r="P198" i="7"/>
  <c r="W197" i="7"/>
  <c r="P161" i="7"/>
  <c r="M185" i="7"/>
  <c r="M171" i="7"/>
  <c r="O125" i="7"/>
  <c r="O166" i="7"/>
  <c r="M129" i="7"/>
  <c r="AA103" i="7"/>
  <c r="M82" i="7"/>
  <c r="M51" i="7"/>
  <c r="N22" i="7"/>
  <c r="M22" i="7"/>
  <c r="N205" i="6"/>
  <c r="W191" i="6"/>
  <c r="O149" i="6"/>
  <c r="P24" i="7"/>
  <c r="P75" i="6"/>
  <c r="N92" i="6"/>
  <c r="M86" i="6"/>
  <c r="M75" i="6"/>
  <c r="O56" i="6"/>
  <c r="O34" i="6"/>
  <c r="M71" i="6"/>
  <c r="O156" i="5"/>
  <c r="M120" i="5"/>
  <c r="P42" i="6"/>
  <c r="N115" i="6"/>
  <c r="W187" i="5"/>
  <c r="P26" i="6"/>
  <c r="N180" i="5"/>
  <c r="O120" i="5"/>
  <c r="N200" i="5"/>
  <c r="M117" i="5"/>
  <c r="Q117" i="5" s="1"/>
  <c r="O21" i="5"/>
  <c r="N92" i="5"/>
  <c r="P13" i="5"/>
  <c r="AA95" i="7"/>
  <c r="W95" i="7"/>
  <c r="AA154" i="6"/>
  <c r="W154" i="6"/>
  <c r="W127" i="6"/>
  <c r="AA127" i="6"/>
  <c r="AA18" i="5"/>
  <c r="W18" i="5"/>
  <c r="AA10" i="5"/>
  <c r="W10" i="5"/>
  <c r="M165" i="7"/>
  <c r="O193" i="5"/>
  <c r="P176" i="7"/>
  <c r="O201" i="7"/>
  <c r="AA206" i="7"/>
  <c r="AA193" i="7"/>
  <c r="M133" i="7"/>
  <c r="N167" i="7"/>
  <c r="O161" i="7"/>
  <c r="O131" i="7"/>
  <c r="M57" i="7"/>
  <c r="O51" i="7"/>
  <c r="O53" i="7"/>
  <c r="M20" i="7"/>
  <c r="P61" i="7"/>
  <c r="N8" i="7"/>
  <c r="W11" i="7"/>
  <c r="O133" i="6"/>
  <c r="M178" i="6"/>
  <c r="AA81" i="6"/>
  <c r="O108" i="6"/>
  <c r="O102" i="6"/>
  <c r="M105" i="6"/>
  <c r="O46" i="6"/>
  <c r="P70" i="6"/>
  <c r="P34" i="6"/>
  <c r="N164" i="5"/>
  <c r="AA144" i="5"/>
  <c r="O110" i="5"/>
  <c r="M58" i="5"/>
  <c r="P66" i="5"/>
  <c r="P102" i="5"/>
  <c r="M13" i="5"/>
  <c r="AA60" i="7"/>
  <c r="W60" i="7"/>
  <c r="AA107" i="6"/>
  <c r="W107" i="6"/>
  <c r="AA58" i="5"/>
  <c r="W58" i="5"/>
  <c r="A5" i="8"/>
  <c r="O177" i="7"/>
  <c r="M40" i="6"/>
  <c r="P175" i="7"/>
  <c r="M152" i="7"/>
  <c r="N136" i="7"/>
  <c r="M128" i="7"/>
  <c r="N125" i="7"/>
  <c r="O74" i="7"/>
  <c r="AA122" i="7"/>
  <c r="N65" i="7"/>
  <c r="O57" i="7"/>
  <c r="M77" i="7"/>
  <c r="P30" i="7"/>
  <c r="O73" i="6"/>
  <c r="N59" i="6"/>
  <c r="W99" i="6"/>
  <c r="P148" i="5"/>
  <c r="M27" i="6"/>
  <c r="P56" i="6"/>
  <c r="O45" i="5"/>
  <c r="N29" i="5"/>
  <c r="M101" i="5"/>
  <c r="P90" i="5"/>
  <c r="P74" i="5"/>
  <c r="P188" i="5"/>
  <c r="AA95" i="5"/>
  <c r="AA133" i="7"/>
  <c r="W133" i="7"/>
  <c r="AA147" i="7"/>
  <c r="W147" i="7"/>
  <c r="AA31" i="5"/>
  <c r="W31" i="5"/>
  <c r="AA67" i="6"/>
  <c r="W67" i="6"/>
  <c r="AA10" i="6"/>
  <c r="W10" i="6"/>
  <c r="M103" i="7"/>
  <c r="P9" i="7"/>
  <c r="M8" i="7"/>
  <c r="N27" i="7"/>
  <c r="O162" i="6"/>
  <c r="M202" i="6"/>
  <c r="P86" i="6"/>
  <c r="P50" i="6"/>
  <c r="P73" i="6"/>
  <c r="P180" i="5"/>
  <c r="AA183" i="5"/>
  <c r="O36" i="5"/>
  <c r="AA174" i="5"/>
  <c r="AA124" i="6"/>
  <c r="P58" i="5"/>
  <c r="O43" i="6"/>
  <c r="O37" i="5"/>
  <c r="M53" i="5"/>
  <c r="W118" i="7"/>
  <c r="AA118" i="7"/>
  <c r="AA138" i="6"/>
  <c r="W138" i="6"/>
  <c r="AA114" i="6"/>
  <c r="W114" i="6"/>
  <c r="AA78" i="6"/>
  <c r="W78" i="6"/>
  <c r="AA34" i="5"/>
  <c r="W34" i="5"/>
  <c r="M154" i="6"/>
  <c r="N186" i="6"/>
  <c r="O26" i="6"/>
  <c r="M26" i="5"/>
  <c r="AA159" i="7"/>
  <c r="W159" i="7"/>
  <c r="N201" i="7"/>
  <c r="P191" i="7"/>
  <c r="O141" i="7"/>
  <c r="N128" i="7"/>
  <c r="R128" i="7" s="1"/>
  <c r="M131" i="7"/>
  <c r="N193" i="7"/>
  <c r="M183" i="7"/>
  <c r="M125" i="7"/>
  <c r="N129" i="7"/>
  <c r="O93" i="7"/>
  <c r="R93" i="7" s="1"/>
  <c r="AA85" i="7"/>
  <c r="M71" i="7"/>
  <c r="P66" i="7"/>
  <c r="O65" i="7"/>
  <c r="M177" i="6"/>
  <c r="AA144" i="6"/>
  <c r="N172" i="6"/>
  <c r="M172" i="6"/>
  <c r="AA113" i="6"/>
  <c r="P110" i="6"/>
  <c r="N8" i="6"/>
  <c r="W142" i="5"/>
  <c r="O53" i="5"/>
  <c r="M18" i="5"/>
  <c r="AA150" i="5"/>
  <c r="W150" i="5"/>
  <c r="AA26" i="5"/>
  <c r="W26" i="5"/>
  <c r="AA50" i="5"/>
  <c r="W50" i="5"/>
  <c r="W137" i="7"/>
  <c r="AA137" i="7"/>
  <c r="W121" i="7"/>
  <c r="AA121" i="7"/>
  <c r="AA58" i="7"/>
  <c r="W58" i="7"/>
  <c r="AA24" i="7"/>
  <c r="W24" i="7"/>
  <c r="P77" i="6"/>
  <c r="N77" i="6"/>
  <c r="M77" i="6"/>
  <c r="O77" i="6"/>
  <c r="R77" i="6" s="1"/>
  <c r="W134" i="6"/>
  <c r="AA134" i="6"/>
  <c r="AA27" i="5"/>
  <c r="W27" i="5"/>
  <c r="W125" i="5"/>
  <c r="AA125" i="5"/>
  <c r="P106" i="5"/>
  <c r="AA190" i="7"/>
  <c r="W190" i="7"/>
  <c r="AA174" i="7"/>
  <c r="W174" i="7"/>
  <c r="P197" i="7"/>
  <c r="O176" i="7"/>
  <c r="AA205" i="7"/>
  <c r="W205" i="7"/>
  <c r="R185" i="7"/>
  <c r="Q185" i="7"/>
  <c r="P183" i="7"/>
  <c r="AA167" i="7"/>
  <c r="W167" i="7"/>
  <c r="N177" i="7"/>
  <c r="M167" i="7"/>
  <c r="M161" i="7"/>
  <c r="O174" i="7"/>
  <c r="W145" i="7"/>
  <c r="AA145" i="7"/>
  <c r="P134" i="7"/>
  <c r="AA108" i="7"/>
  <c r="W108" i="7"/>
  <c r="M145" i="7"/>
  <c r="P135" i="7"/>
  <c r="O135" i="7"/>
  <c r="N135" i="7"/>
  <c r="M135" i="7"/>
  <c r="P111" i="7"/>
  <c r="O98" i="7"/>
  <c r="M98" i="7"/>
  <c r="P98" i="7"/>
  <c r="N98" i="7"/>
  <c r="M156" i="7"/>
  <c r="Q156" i="7" s="1"/>
  <c r="O156" i="7"/>
  <c r="P156" i="7"/>
  <c r="N156" i="7"/>
  <c r="P112" i="7"/>
  <c r="P60" i="7"/>
  <c r="O60" i="7"/>
  <c r="N60" i="7"/>
  <c r="M60" i="7"/>
  <c r="Q60" i="7" s="1"/>
  <c r="W91" i="7"/>
  <c r="AA91" i="7"/>
  <c r="P83" i="7"/>
  <c r="O83" i="7"/>
  <c r="N83" i="7"/>
  <c r="M83" i="7"/>
  <c r="P74" i="7"/>
  <c r="O104" i="7"/>
  <c r="N66" i="7"/>
  <c r="M62" i="7"/>
  <c r="M93" i="7"/>
  <c r="M53" i="7"/>
  <c r="O81" i="7"/>
  <c r="O100" i="7"/>
  <c r="P51" i="7"/>
  <c r="Q51" i="7" s="1"/>
  <c r="W39" i="7"/>
  <c r="AA39" i="7"/>
  <c r="AA17" i="7"/>
  <c r="W17" i="7"/>
  <c r="P204" i="6"/>
  <c r="O204" i="6"/>
  <c r="N204" i="6"/>
  <c r="M204" i="6"/>
  <c r="P188" i="6"/>
  <c r="O188" i="6"/>
  <c r="N188" i="6"/>
  <c r="M188" i="6"/>
  <c r="N18" i="7"/>
  <c r="M18" i="7"/>
  <c r="P18" i="7"/>
  <c r="O18" i="7"/>
  <c r="AA189" i="6"/>
  <c r="W189" i="6"/>
  <c r="P103" i="7"/>
  <c r="N26" i="7"/>
  <c r="P26" i="7"/>
  <c r="O26" i="7"/>
  <c r="M26" i="7"/>
  <c r="AA9" i="7"/>
  <c r="W9" i="7"/>
  <c r="P58" i="7"/>
  <c r="P21" i="7"/>
  <c r="O21" i="7"/>
  <c r="N21" i="7"/>
  <c r="M21" i="7"/>
  <c r="W16" i="7"/>
  <c r="AA16" i="7"/>
  <c r="P199" i="6"/>
  <c r="R199" i="6" s="1"/>
  <c r="O199" i="6"/>
  <c r="M199" i="6"/>
  <c r="N199" i="6"/>
  <c r="P20" i="7"/>
  <c r="O9" i="7"/>
  <c r="P201" i="6"/>
  <c r="M189" i="6"/>
  <c r="P13" i="7"/>
  <c r="O13" i="7"/>
  <c r="N13" i="7"/>
  <c r="M13" i="7"/>
  <c r="N161" i="6"/>
  <c r="M161" i="6"/>
  <c r="P161" i="6"/>
  <c r="O161" i="6"/>
  <c r="N145" i="6"/>
  <c r="M145" i="6"/>
  <c r="P145" i="6"/>
  <c r="O145" i="6"/>
  <c r="N129" i="6"/>
  <c r="M129" i="6"/>
  <c r="P129" i="6"/>
  <c r="O129" i="6"/>
  <c r="AA170" i="6"/>
  <c r="W170" i="6"/>
  <c r="O166" i="6"/>
  <c r="O128" i="6"/>
  <c r="N128" i="6"/>
  <c r="M128" i="6"/>
  <c r="P128" i="6"/>
  <c r="N17" i="7"/>
  <c r="O181" i="6"/>
  <c r="N166" i="6"/>
  <c r="M197" i="6"/>
  <c r="M173" i="6"/>
  <c r="P198" i="6"/>
  <c r="N198" i="6"/>
  <c r="M198" i="6"/>
  <c r="O198" i="6"/>
  <c r="O201" i="6"/>
  <c r="R201" i="6" s="1"/>
  <c r="M133" i="6"/>
  <c r="W155" i="6"/>
  <c r="AA155" i="6"/>
  <c r="W118" i="6"/>
  <c r="AA118" i="6"/>
  <c r="P154" i="6"/>
  <c r="AA101" i="6"/>
  <c r="W101" i="6"/>
  <c r="P124" i="6"/>
  <c r="O124" i="6"/>
  <c r="N124" i="6"/>
  <c r="M124" i="6"/>
  <c r="AA115" i="6"/>
  <c r="W115" i="6"/>
  <c r="AA76" i="6"/>
  <c r="W76" i="6"/>
  <c r="N38" i="7"/>
  <c r="P147" i="6"/>
  <c r="O147" i="6"/>
  <c r="N147" i="6"/>
  <c r="M147" i="6"/>
  <c r="P149" i="6"/>
  <c r="O123" i="6"/>
  <c r="P146" i="6"/>
  <c r="P104" i="6"/>
  <c r="O104" i="6"/>
  <c r="N104" i="6"/>
  <c r="M104" i="6"/>
  <c r="P96" i="6"/>
  <c r="O96" i="6"/>
  <c r="N96" i="6"/>
  <c r="M96" i="6"/>
  <c r="R96" i="6" s="1"/>
  <c r="W142" i="6"/>
  <c r="AA142" i="6"/>
  <c r="P119" i="6"/>
  <c r="M119" i="6"/>
  <c r="O119" i="6"/>
  <c r="N119" i="6"/>
  <c r="N108" i="6"/>
  <c r="W139" i="6"/>
  <c r="AA139" i="6"/>
  <c r="P116" i="6"/>
  <c r="O116" i="6"/>
  <c r="N116" i="6"/>
  <c r="M116" i="6"/>
  <c r="N89" i="6"/>
  <c r="N90" i="6"/>
  <c r="M90" i="6"/>
  <c r="Q90" i="6" s="1"/>
  <c r="P90" i="6"/>
  <c r="O90" i="6"/>
  <c r="N110" i="6"/>
  <c r="P102" i="6"/>
  <c r="N98" i="6"/>
  <c r="M98" i="6"/>
  <c r="P98" i="6"/>
  <c r="O98" i="6"/>
  <c r="P69" i="6"/>
  <c r="N69" i="6"/>
  <c r="O69" i="6"/>
  <c r="M69" i="6"/>
  <c r="P67" i="6"/>
  <c r="O54" i="6"/>
  <c r="N54" i="6"/>
  <c r="M54" i="6"/>
  <c r="R54" i="6" s="1"/>
  <c r="P54" i="6"/>
  <c r="N58" i="6"/>
  <c r="N50" i="6"/>
  <c r="O29" i="6"/>
  <c r="M29" i="6"/>
  <c r="P29" i="6"/>
  <c r="N29" i="6"/>
  <c r="N74" i="6"/>
  <c r="Q74" i="6" s="1"/>
  <c r="M74" i="6"/>
  <c r="P74" i="6"/>
  <c r="O74" i="6"/>
  <c r="N66" i="6"/>
  <c r="P66" i="6"/>
  <c r="O66" i="6"/>
  <c r="M66" i="6"/>
  <c r="W20" i="6"/>
  <c r="AA20" i="6"/>
  <c r="P195" i="5"/>
  <c r="O195" i="5"/>
  <c r="N195" i="5"/>
  <c r="M195" i="5"/>
  <c r="P139" i="5"/>
  <c r="O139" i="5"/>
  <c r="N139" i="5"/>
  <c r="M139" i="5"/>
  <c r="P68" i="6"/>
  <c r="M26" i="6"/>
  <c r="P202" i="5"/>
  <c r="O202" i="5"/>
  <c r="N202" i="5"/>
  <c r="M202" i="5"/>
  <c r="M192" i="5"/>
  <c r="M46" i="6"/>
  <c r="AA178" i="5"/>
  <c r="W178" i="5"/>
  <c r="O199" i="5"/>
  <c r="N199" i="5"/>
  <c r="M199" i="5"/>
  <c r="P199" i="5"/>
  <c r="AA169" i="5"/>
  <c r="W169" i="5"/>
  <c r="O159" i="5"/>
  <c r="N159" i="5"/>
  <c r="M159" i="5"/>
  <c r="P159" i="5"/>
  <c r="O143" i="5"/>
  <c r="N143" i="5"/>
  <c r="P143" i="5"/>
  <c r="M143" i="5"/>
  <c r="N81" i="6"/>
  <c r="P18" i="6"/>
  <c r="P206" i="5"/>
  <c r="O206" i="5"/>
  <c r="N206" i="5"/>
  <c r="M206" i="5"/>
  <c r="P198" i="5"/>
  <c r="R198" i="5" s="1"/>
  <c r="O198" i="5"/>
  <c r="N198" i="5"/>
  <c r="M198" i="5"/>
  <c r="P161" i="5"/>
  <c r="P78" i="6"/>
  <c r="N46" i="6"/>
  <c r="P192" i="5"/>
  <c r="W146" i="5"/>
  <c r="AA146" i="5"/>
  <c r="M145" i="5"/>
  <c r="M196" i="5"/>
  <c r="O180" i="5"/>
  <c r="O112" i="5"/>
  <c r="P75" i="5"/>
  <c r="O75" i="5"/>
  <c r="N75" i="5"/>
  <c r="M75" i="5"/>
  <c r="AA21" i="5"/>
  <c r="W21" i="5"/>
  <c r="AA11" i="6"/>
  <c r="W11" i="6"/>
  <c r="W197" i="5"/>
  <c r="AA197" i="5"/>
  <c r="M156" i="5"/>
  <c r="N104" i="5"/>
  <c r="N40" i="6"/>
  <c r="P133" i="5"/>
  <c r="N133" i="5"/>
  <c r="M133" i="5"/>
  <c r="P132" i="5"/>
  <c r="O133" i="5"/>
  <c r="W133" i="5"/>
  <c r="AA133" i="5"/>
  <c r="N73" i="5"/>
  <c r="M73" i="5"/>
  <c r="P73" i="5"/>
  <c r="O73" i="5"/>
  <c r="AA67" i="5"/>
  <c r="W67" i="5"/>
  <c r="P172" i="5"/>
  <c r="O96" i="5"/>
  <c r="N96" i="5"/>
  <c r="M96" i="5"/>
  <c r="P96" i="5"/>
  <c r="O28" i="5"/>
  <c r="O20" i="5"/>
  <c r="O204" i="5"/>
  <c r="N136" i="5"/>
  <c r="P98" i="5"/>
  <c r="P31" i="5"/>
  <c r="O31" i="5"/>
  <c r="N31" i="5"/>
  <c r="M31" i="5"/>
  <c r="P43" i="6"/>
  <c r="P205" i="5"/>
  <c r="O205" i="5"/>
  <c r="Q205" i="5" s="1"/>
  <c r="N205" i="5"/>
  <c r="M205" i="5"/>
  <c r="W205" i="5"/>
  <c r="AA205" i="5"/>
  <c r="AA105" i="5"/>
  <c r="W105" i="5"/>
  <c r="M84" i="5"/>
  <c r="W48" i="5"/>
  <c r="AA48" i="5"/>
  <c r="W32" i="5"/>
  <c r="AA32" i="5"/>
  <c r="O22" i="6"/>
  <c r="N113" i="5"/>
  <c r="M34" i="5"/>
  <c r="P104" i="5"/>
  <c r="M82" i="5"/>
  <c r="N13" i="5"/>
  <c r="W54" i="5"/>
  <c r="AA54" i="5"/>
  <c r="P53" i="5"/>
  <c r="O111" i="5"/>
  <c r="P111" i="5"/>
  <c r="N111" i="5"/>
  <c r="M111" i="5"/>
  <c r="AA109" i="5"/>
  <c r="W109" i="5"/>
  <c r="N100" i="5"/>
  <c r="P20" i="5"/>
  <c r="W11" i="5"/>
  <c r="AA11" i="5"/>
  <c r="M92" i="5"/>
  <c r="N181" i="7"/>
  <c r="W38" i="6"/>
  <c r="AA38" i="6"/>
  <c r="O112" i="6"/>
  <c r="P114" i="6"/>
  <c r="O114" i="6"/>
  <c r="P112" i="6"/>
  <c r="N114" i="6"/>
  <c r="N112" i="6"/>
  <c r="M112" i="6"/>
  <c r="O78" i="6"/>
  <c r="P23" i="5"/>
  <c r="O23" i="5"/>
  <c r="N23" i="5"/>
  <c r="M23" i="5"/>
  <c r="P153" i="7"/>
  <c r="N153" i="7"/>
  <c r="R153" i="7" s="1"/>
  <c r="O153" i="7"/>
  <c r="M153" i="7"/>
  <c r="M148" i="7"/>
  <c r="O148" i="7"/>
  <c r="N148" i="7"/>
  <c r="P148" i="7"/>
  <c r="P174" i="7"/>
  <c r="P154" i="7"/>
  <c r="AA116" i="7"/>
  <c r="W116" i="7"/>
  <c r="M175" i="7"/>
  <c r="P119" i="7"/>
  <c r="O119" i="7"/>
  <c r="N119" i="7"/>
  <c r="M119" i="7"/>
  <c r="M108" i="7"/>
  <c r="Q108" i="7" s="1"/>
  <c r="P117" i="7"/>
  <c r="O117" i="7"/>
  <c r="N120" i="7"/>
  <c r="M117" i="7"/>
  <c r="N117" i="7"/>
  <c r="M120" i="7"/>
  <c r="AA101" i="7"/>
  <c r="W101" i="7"/>
  <c r="AA72" i="7"/>
  <c r="W72" i="7"/>
  <c r="O95" i="7"/>
  <c r="M73" i="7"/>
  <c r="P91" i="7"/>
  <c r="O91" i="7"/>
  <c r="N91" i="7"/>
  <c r="M91" i="7"/>
  <c r="AA48" i="7"/>
  <c r="W48" i="7"/>
  <c r="P104" i="7"/>
  <c r="W94" i="7"/>
  <c r="AA94" i="7"/>
  <c r="N93" i="7"/>
  <c r="W43" i="7"/>
  <c r="AA43" i="7"/>
  <c r="N34" i="7"/>
  <c r="M34" i="7"/>
  <c r="P34" i="7"/>
  <c r="O34" i="7"/>
  <c r="O44" i="7"/>
  <c r="N44" i="7"/>
  <c r="M44" i="7"/>
  <c r="P44" i="7"/>
  <c r="P77" i="7"/>
  <c r="M42" i="7"/>
  <c r="P42" i="7"/>
  <c r="N42" i="7"/>
  <c r="N43" i="7"/>
  <c r="M45" i="7"/>
  <c r="O42" i="7"/>
  <c r="P46" i="7"/>
  <c r="P100" i="7"/>
  <c r="R100" i="7" s="1"/>
  <c r="W64" i="7"/>
  <c r="AA64" i="7"/>
  <c r="P36" i="7"/>
  <c r="O36" i="7"/>
  <c r="N36" i="7"/>
  <c r="M36" i="7"/>
  <c r="N90" i="7"/>
  <c r="R204" i="6"/>
  <c r="Q204" i="6"/>
  <c r="AA173" i="6"/>
  <c r="W173" i="6"/>
  <c r="AA10" i="7"/>
  <c r="W10" i="7"/>
  <c r="M58" i="7"/>
  <c r="P191" i="6"/>
  <c r="Q191" i="6" s="1"/>
  <c r="O191" i="6"/>
  <c r="M191" i="6"/>
  <c r="N191" i="6"/>
  <c r="P183" i="6"/>
  <c r="O183" i="6"/>
  <c r="M183" i="6"/>
  <c r="N183" i="6"/>
  <c r="P175" i="6"/>
  <c r="O175" i="6"/>
  <c r="N175" i="6"/>
  <c r="M175" i="6"/>
  <c r="M47" i="7"/>
  <c r="M19" i="7"/>
  <c r="M170" i="6"/>
  <c r="P170" i="6"/>
  <c r="O170" i="6"/>
  <c r="N170" i="6"/>
  <c r="P156" i="6"/>
  <c r="O156" i="6"/>
  <c r="N156" i="6"/>
  <c r="M156" i="6"/>
  <c r="P140" i="6"/>
  <c r="O140" i="6"/>
  <c r="R140" i="6" s="1"/>
  <c r="N140" i="6"/>
  <c r="M140" i="6"/>
  <c r="M205" i="6"/>
  <c r="N189" i="6"/>
  <c r="W13" i="7"/>
  <c r="AA13" i="7"/>
  <c r="P190" i="6"/>
  <c r="N190" i="6"/>
  <c r="M190" i="6"/>
  <c r="O190" i="6"/>
  <c r="O186" i="6"/>
  <c r="N153" i="6"/>
  <c r="M153" i="6"/>
  <c r="P153" i="6"/>
  <c r="O153" i="6"/>
  <c r="N137" i="6"/>
  <c r="Q137" i="6" s="1"/>
  <c r="M137" i="6"/>
  <c r="P137" i="6"/>
  <c r="P141" i="6"/>
  <c r="O137" i="6"/>
  <c r="N138" i="6"/>
  <c r="O144" i="6"/>
  <c r="N144" i="6"/>
  <c r="P144" i="6"/>
  <c r="Q144" i="6" s="1"/>
  <c r="M144" i="6"/>
  <c r="O136" i="6"/>
  <c r="N136" i="6"/>
  <c r="P136" i="6"/>
  <c r="M136" i="6"/>
  <c r="P17" i="7"/>
  <c r="O173" i="6"/>
  <c r="P151" i="6"/>
  <c r="O151" i="6"/>
  <c r="M151" i="6"/>
  <c r="N151" i="6"/>
  <c r="W129" i="6"/>
  <c r="AA129" i="6"/>
  <c r="AA28" i="7"/>
  <c r="W28" i="7"/>
  <c r="N197" i="6"/>
  <c r="AA182" i="6"/>
  <c r="W182" i="6"/>
  <c r="N173" i="6"/>
  <c r="W165" i="6"/>
  <c r="AA165" i="6"/>
  <c r="N133" i="6"/>
  <c r="P101" i="6"/>
  <c r="N101" i="6"/>
  <c r="R101" i="6" s="1"/>
  <c r="M101" i="6"/>
  <c r="O101" i="6"/>
  <c r="P134" i="6"/>
  <c r="N134" i="6"/>
  <c r="M134" i="6"/>
  <c r="O134" i="6"/>
  <c r="O130" i="6"/>
  <c r="N111" i="6"/>
  <c r="AA77" i="6"/>
  <c r="W77" i="6"/>
  <c r="N106" i="6"/>
  <c r="M106" i="6"/>
  <c r="R106" i="6" s="1"/>
  <c r="P106" i="6"/>
  <c r="O106" i="6"/>
  <c r="AA84" i="6"/>
  <c r="W84" i="6"/>
  <c r="O38" i="7"/>
  <c r="M146" i="6"/>
  <c r="P127" i="6"/>
  <c r="M127" i="6"/>
  <c r="N127" i="6"/>
  <c r="O127" i="6"/>
  <c r="O177" i="6"/>
  <c r="N82" i="6"/>
  <c r="M82" i="6"/>
  <c r="N84" i="6"/>
  <c r="O83" i="6"/>
  <c r="P82" i="6"/>
  <c r="O82" i="6"/>
  <c r="P84" i="6"/>
  <c r="N83" i="6"/>
  <c r="N86" i="6"/>
  <c r="M84" i="6"/>
  <c r="M99" i="6"/>
  <c r="W72" i="6"/>
  <c r="AA72" i="6"/>
  <c r="AA51" i="6"/>
  <c r="W51" i="6"/>
  <c r="P105" i="6"/>
  <c r="AA57" i="6"/>
  <c r="W57" i="6"/>
  <c r="AA49" i="6"/>
  <c r="W49" i="6"/>
  <c r="M31" i="6"/>
  <c r="R31" i="6" s="1"/>
  <c r="P31" i="6"/>
  <c r="O31" i="6"/>
  <c r="N31" i="6"/>
  <c r="O105" i="6"/>
  <c r="R105" i="6" s="1"/>
  <c r="W71" i="6"/>
  <c r="AA71" i="6"/>
  <c r="W65" i="6"/>
  <c r="AA65" i="6"/>
  <c r="AA39" i="6"/>
  <c r="W39" i="6"/>
  <c r="M58" i="6"/>
  <c r="P179" i="5"/>
  <c r="O179" i="5"/>
  <c r="N179" i="5"/>
  <c r="M179" i="5"/>
  <c r="N67" i="6"/>
  <c r="N26" i="6"/>
  <c r="O76" i="6"/>
  <c r="W33" i="6"/>
  <c r="AA33" i="6"/>
  <c r="O19" i="6"/>
  <c r="O27" i="6"/>
  <c r="AA186" i="5"/>
  <c r="W186" i="5"/>
  <c r="AA193" i="5"/>
  <c r="W193" i="5"/>
  <c r="AA153" i="5"/>
  <c r="W153" i="5"/>
  <c r="O81" i="6"/>
  <c r="P58" i="6"/>
  <c r="P41" i="6"/>
  <c r="O41" i="6"/>
  <c r="R41" i="6" s="1"/>
  <c r="N41" i="6"/>
  <c r="M41" i="6"/>
  <c r="P190" i="5"/>
  <c r="O190" i="5"/>
  <c r="N190" i="5"/>
  <c r="M190" i="5"/>
  <c r="P165" i="5"/>
  <c r="O165" i="5"/>
  <c r="N165" i="5"/>
  <c r="M165" i="5"/>
  <c r="W165" i="5"/>
  <c r="AA165" i="5"/>
  <c r="P130" i="5"/>
  <c r="O130" i="5"/>
  <c r="N130" i="5"/>
  <c r="M130" i="5"/>
  <c r="Q130" i="5" s="1"/>
  <c r="N196" i="5"/>
  <c r="P122" i="5"/>
  <c r="O122" i="5"/>
  <c r="N122" i="5"/>
  <c r="M122" i="5"/>
  <c r="P99" i="5"/>
  <c r="O99" i="5"/>
  <c r="N99" i="5"/>
  <c r="M99" i="5"/>
  <c r="P91" i="5"/>
  <c r="O91" i="5"/>
  <c r="N91" i="5"/>
  <c r="M91" i="5"/>
  <c r="AA29" i="5"/>
  <c r="W29" i="5"/>
  <c r="AA13" i="5"/>
  <c r="W13" i="5"/>
  <c r="N156" i="5"/>
  <c r="N121" i="5"/>
  <c r="O40" i="6"/>
  <c r="P157" i="5"/>
  <c r="O157" i="5"/>
  <c r="N157" i="5"/>
  <c r="M157" i="5"/>
  <c r="P160" i="5"/>
  <c r="O160" i="5"/>
  <c r="N161" i="5"/>
  <c r="N114" i="5"/>
  <c r="N49" i="5"/>
  <c r="M49" i="5"/>
  <c r="P49" i="5"/>
  <c r="O49" i="5"/>
  <c r="AA43" i="5"/>
  <c r="W43" i="5"/>
  <c r="N25" i="5"/>
  <c r="M25" i="5"/>
  <c r="P25" i="5"/>
  <c r="O25" i="5"/>
  <c r="AA19" i="5"/>
  <c r="W19" i="5"/>
  <c r="B12" i="2"/>
  <c r="M15" i="6"/>
  <c r="P15" i="6"/>
  <c r="O15" i="6"/>
  <c r="N15" i="6"/>
  <c r="O176" i="5"/>
  <c r="M124" i="5"/>
  <c r="M114" i="5"/>
  <c r="O88" i="5"/>
  <c r="N88" i="5"/>
  <c r="M88" i="5"/>
  <c r="P88" i="5"/>
  <c r="R73" i="5"/>
  <c r="Q73" i="5"/>
  <c r="P204" i="5"/>
  <c r="P82" i="5"/>
  <c r="P55" i="5"/>
  <c r="O55" i="5"/>
  <c r="N55" i="5"/>
  <c r="M55" i="5"/>
  <c r="R55" i="5" s="1"/>
  <c r="P47" i="5"/>
  <c r="O47" i="5"/>
  <c r="N47" i="5"/>
  <c r="M47" i="5"/>
  <c r="R47" i="5" s="1"/>
  <c r="N50" i="5"/>
  <c r="P39" i="5"/>
  <c r="O39" i="5"/>
  <c r="N39" i="5"/>
  <c r="Q39" i="5" s="1"/>
  <c r="M39" i="5"/>
  <c r="O127" i="5"/>
  <c r="N127" i="5"/>
  <c r="M127" i="5"/>
  <c r="P128" i="5"/>
  <c r="O128" i="5"/>
  <c r="N129" i="5"/>
  <c r="P127" i="5"/>
  <c r="M125" i="5"/>
  <c r="O82" i="5"/>
  <c r="W8" i="5"/>
  <c r="AA8" i="5"/>
  <c r="P22" i="6"/>
  <c r="N101" i="5"/>
  <c r="M21" i="5"/>
  <c r="O13" i="5"/>
  <c r="Q13" i="5" s="1"/>
  <c r="P78" i="5"/>
  <c r="O78" i="5"/>
  <c r="N78" i="5"/>
  <c r="M78" i="5"/>
  <c r="M37" i="5"/>
  <c r="P84" i="5"/>
  <c r="M45" i="5"/>
  <c r="AA60" i="6"/>
  <c r="W60" i="6"/>
  <c r="N18" i="6"/>
  <c r="P17" i="6"/>
  <c r="O17" i="6"/>
  <c r="N17" i="6"/>
  <c r="M17" i="6"/>
  <c r="N19" i="6"/>
  <c r="P22" i="5"/>
  <c r="O22" i="5"/>
  <c r="N22" i="5"/>
  <c r="M22" i="5"/>
  <c r="N26" i="5"/>
  <c r="M164" i="5"/>
  <c r="N77" i="5"/>
  <c r="O113" i="5"/>
  <c r="W195" i="7"/>
  <c r="AA195" i="7"/>
  <c r="W138" i="7"/>
  <c r="AA138" i="7"/>
  <c r="W135" i="7"/>
  <c r="AA135" i="7"/>
  <c r="N86" i="7"/>
  <c r="M86" i="7"/>
  <c r="Q86" i="7" s="1"/>
  <c r="P86" i="7"/>
  <c r="O86" i="7"/>
  <c r="N89" i="7"/>
  <c r="P40" i="7"/>
  <c r="O40" i="7"/>
  <c r="M40" i="7"/>
  <c r="N40" i="7"/>
  <c r="P32" i="7"/>
  <c r="M32" i="7"/>
  <c r="P33" i="7"/>
  <c r="N33" i="7"/>
  <c r="M33" i="7"/>
  <c r="O32" i="7"/>
  <c r="N32" i="7"/>
  <c r="O15" i="7"/>
  <c r="N15" i="7"/>
  <c r="M15" i="7"/>
  <c r="P15" i="7"/>
  <c r="O184" i="6"/>
  <c r="N184" i="6"/>
  <c r="Q184" i="6" s="1"/>
  <c r="P184" i="6"/>
  <c r="M184" i="6"/>
  <c r="W190" i="6"/>
  <c r="AA190" i="6"/>
  <c r="N185" i="6"/>
  <c r="P158" i="6"/>
  <c r="O158" i="6"/>
  <c r="N158" i="6"/>
  <c r="M158" i="6"/>
  <c r="AA123" i="6"/>
  <c r="W123" i="6"/>
  <c r="AA85" i="6"/>
  <c r="W85" i="6"/>
  <c r="P88" i="6"/>
  <c r="O88" i="6"/>
  <c r="N88" i="6"/>
  <c r="M88" i="6"/>
  <c r="M89" i="6"/>
  <c r="P155" i="5"/>
  <c r="O155" i="5"/>
  <c r="N155" i="5"/>
  <c r="M155" i="5"/>
  <c r="O103" i="5"/>
  <c r="P103" i="5"/>
  <c r="N103" i="5"/>
  <c r="M103" i="5"/>
  <c r="O104" i="5"/>
  <c r="O102" i="5"/>
  <c r="N144" i="5"/>
  <c r="M137" i="5"/>
  <c r="W138" i="5"/>
  <c r="AA138" i="5"/>
  <c r="AA187" i="7"/>
  <c r="W187" i="7"/>
  <c r="AA126" i="7"/>
  <c r="W126" i="7"/>
  <c r="AA199" i="7"/>
  <c r="W199" i="7"/>
  <c r="P188" i="7"/>
  <c r="O188" i="7"/>
  <c r="M188" i="7"/>
  <c r="N188" i="7"/>
  <c r="AA196" i="7"/>
  <c r="W196" i="7"/>
  <c r="W202" i="7"/>
  <c r="AA202" i="7"/>
  <c r="P186" i="7"/>
  <c r="AA158" i="7"/>
  <c r="W158" i="7"/>
  <c r="N182" i="7"/>
  <c r="O169" i="7"/>
  <c r="N169" i="7"/>
  <c r="M169" i="7"/>
  <c r="P169" i="7"/>
  <c r="M181" i="7"/>
  <c r="W163" i="7"/>
  <c r="AA163" i="7"/>
  <c r="AA142" i="7"/>
  <c r="W142" i="7"/>
  <c r="AA134" i="7"/>
  <c r="W134" i="7"/>
  <c r="O167" i="7"/>
  <c r="AA152" i="7"/>
  <c r="W152" i="7"/>
  <c r="M136" i="7"/>
  <c r="N199" i="7"/>
  <c r="O164" i="7"/>
  <c r="N164" i="7"/>
  <c r="M164" i="7"/>
  <c r="P164" i="7"/>
  <c r="N138" i="7"/>
  <c r="M138" i="7"/>
  <c r="P138" i="7"/>
  <c r="O138" i="7"/>
  <c r="M154" i="7"/>
  <c r="M162" i="7"/>
  <c r="AA160" i="7"/>
  <c r="W160" i="7"/>
  <c r="O145" i="7"/>
  <c r="N124" i="7"/>
  <c r="P124" i="7"/>
  <c r="O124" i="7"/>
  <c r="M124" i="7"/>
  <c r="O122" i="7"/>
  <c r="N123" i="7"/>
  <c r="P123" i="7"/>
  <c r="N175" i="7"/>
  <c r="M123" i="7"/>
  <c r="P102" i="7"/>
  <c r="O102" i="7"/>
  <c r="N102" i="7"/>
  <c r="M102" i="7"/>
  <c r="N141" i="7"/>
  <c r="N107" i="7"/>
  <c r="AA156" i="7"/>
  <c r="W156" i="7"/>
  <c r="W117" i="7"/>
  <c r="AA117" i="7"/>
  <c r="M111" i="7"/>
  <c r="P89" i="7"/>
  <c r="P95" i="7"/>
  <c r="P79" i="7"/>
  <c r="P68" i="7"/>
  <c r="O68" i="7"/>
  <c r="M68" i="7"/>
  <c r="N68" i="7"/>
  <c r="R68" i="7" s="1"/>
  <c r="W62" i="7"/>
  <c r="AA62" i="7"/>
  <c r="O82" i="7"/>
  <c r="O69" i="7"/>
  <c r="M104" i="7"/>
  <c r="N61" i="7"/>
  <c r="W146" i="7"/>
  <c r="AA146" i="7"/>
  <c r="Q98" i="7"/>
  <c r="R98" i="7"/>
  <c r="O54" i="7"/>
  <c r="W34" i="7"/>
  <c r="AA34" i="7"/>
  <c r="W78" i="7"/>
  <c r="AA78" i="7"/>
  <c r="AA63" i="7"/>
  <c r="W63" i="7"/>
  <c r="P39" i="7"/>
  <c r="N39" i="7"/>
  <c r="M39" i="7"/>
  <c r="O39" i="7"/>
  <c r="AA21" i="7"/>
  <c r="W21" i="7"/>
  <c r="N16" i="7"/>
  <c r="R16" i="7" s="1"/>
  <c r="M90" i="7"/>
  <c r="O43" i="7"/>
  <c r="M16" i="7"/>
  <c r="AA197" i="6"/>
  <c r="W197" i="6"/>
  <c r="M185" i="6"/>
  <c r="N103" i="7"/>
  <c r="N81" i="7"/>
  <c r="W31" i="7"/>
  <c r="AA31" i="7"/>
  <c r="O168" i="6"/>
  <c r="N168" i="6"/>
  <c r="P168" i="6"/>
  <c r="M168" i="6"/>
  <c r="W29" i="7"/>
  <c r="AA29" i="7"/>
  <c r="P202" i="6"/>
  <c r="N201" i="6"/>
  <c r="AA166" i="6"/>
  <c r="W166" i="6"/>
  <c r="W195" i="6"/>
  <c r="AA195" i="6"/>
  <c r="O189" i="6"/>
  <c r="AA178" i="6"/>
  <c r="W178" i="6"/>
  <c r="N24" i="7"/>
  <c r="P186" i="6"/>
  <c r="P172" i="6"/>
  <c r="P173" i="6"/>
  <c r="R173" i="6" s="1"/>
  <c r="O160" i="6"/>
  <c r="N160" i="6"/>
  <c r="M160" i="6"/>
  <c r="R160" i="6" s="1"/>
  <c r="P160" i="6"/>
  <c r="O152" i="6"/>
  <c r="N152" i="6"/>
  <c r="N154" i="6"/>
  <c r="R154" i="6" s="1"/>
  <c r="P152" i="6"/>
  <c r="R152" i="6" s="1"/>
  <c r="M152" i="6"/>
  <c r="O19" i="7"/>
  <c r="O172" i="6"/>
  <c r="P159" i="6"/>
  <c r="O159" i="6"/>
  <c r="N159" i="6"/>
  <c r="M159" i="6"/>
  <c r="R159" i="6" s="1"/>
  <c r="W137" i="6"/>
  <c r="AA137" i="6"/>
  <c r="O197" i="6"/>
  <c r="M114" i="6"/>
  <c r="P85" i="6"/>
  <c r="N85" i="6"/>
  <c r="M85" i="6"/>
  <c r="O85" i="6"/>
  <c r="R85" i="6" s="1"/>
  <c r="W158" i="6"/>
  <c r="AA158" i="6"/>
  <c r="O122" i="6"/>
  <c r="O115" i="6"/>
  <c r="Q115" i="6" s="1"/>
  <c r="M149" i="6"/>
  <c r="W150" i="6"/>
  <c r="AA150" i="6"/>
  <c r="AA100" i="6"/>
  <c r="W100" i="6"/>
  <c r="AA92" i="6"/>
  <c r="W92" i="6"/>
  <c r="P122" i="6"/>
  <c r="P107" i="6"/>
  <c r="N178" i="6"/>
  <c r="O84" i="6"/>
  <c r="R84" i="6" s="1"/>
  <c r="P61" i="6"/>
  <c r="M61" i="6"/>
  <c r="O61" i="6"/>
  <c r="R61" i="6" s="1"/>
  <c r="N61" i="6"/>
  <c r="P49" i="6"/>
  <c r="O49" i="6"/>
  <c r="N49" i="6"/>
  <c r="R49" i="6" s="1"/>
  <c r="M49" i="6"/>
  <c r="O126" i="6"/>
  <c r="O100" i="6"/>
  <c r="N63" i="6"/>
  <c r="M63" i="6"/>
  <c r="P62" i="6"/>
  <c r="P63" i="6"/>
  <c r="O63" i="6"/>
  <c r="M67" i="6"/>
  <c r="N194" i="6"/>
  <c r="M62" i="6"/>
  <c r="M157" i="6"/>
  <c r="P163" i="5"/>
  <c r="O163" i="5"/>
  <c r="N163" i="5"/>
  <c r="M163" i="5"/>
  <c r="O67" i="6"/>
  <c r="W19" i="6"/>
  <c r="AA19" i="6"/>
  <c r="W52" i="6"/>
  <c r="AA52" i="6"/>
  <c r="M83" i="6"/>
  <c r="W43" i="6"/>
  <c r="AA43" i="6"/>
  <c r="AA194" i="5"/>
  <c r="W194" i="5"/>
  <c r="O183" i="5"/>
  <c r="N183" i="5"/>
  <c r="M183" i="5"/>
  <c r="P183" i="5"/>
  <c r="AA129" i="5"/>
  <c r="W129" i="5"/>
  <c r="AA9" i="6"/>
  <c r="W9" i="6"/>
  <c r="P182" i="5"/>
  <c r="M184" i="5"/>
  <c r="O182" i="5"/>
  <c r="N182" i="5"/>
  <c r="M182" i="5"/>
  <c r="P184" i="5"/>
  <c r="O184" i="5"/>
  <c r="N185" i="5"/>
  <c r="P174" i="5"/>
  <c r="O174" i="5"/>
  <c r="N174" i="5"/>
  <c r="M174" i="5"/>
  <c r="P150" i="5"/>
  <c r="O150" i="5"/>
  <c r="M150" i="5"/>
  <c r="N150" i="5"/>
  <c r="P20" i="6"/>
  <c r="N20" i="6"/>
  <c r="O20" i="6"/>
  <c r="M20" i="6"/>
  <c r="P19" i="6"/>
  <c r="O196" i="5"/>
  <c r="Q157" i="5"/>
  <c r="M102" i="5"/>
  <c r="AA45" i="5"/>
  <c r="W45" i="5"/>
  <c r="AA37" i="5"/>
  <c r="W37" i="5"/>
  <c r="N184" i="5"/>
  <c r="P124" i="5"/>
  <c r="N89" i="5"/>
  <c r="R89" i="5" s="1"/>
  <c r="M89" i="5"/>
  <c r="P89" i="5"/>
  <c r="O89" i="5"/>
  <c r="AA83" i="5"/>
  <c r="W83" i="5"/>
  <c r="N65" i="5"/>
  <c r="M65" i="5"/>
  <c r="Q65" i="5" s="1"/>
  <c r="P65" i="5"/>
  <c r="O65" i="5"/>
  <c r="AA59" i="5"/>
  <c r="W59" i="5"/>
  <c r="O80" i="5"/>
  <c r="N80" i="5"/>
  <c r="M80" i="5"/>
  <c r="P80" i="5"/>
  <c r="O64" i="5"/>
  <c r="N64" i="5"/>
  <c r="M64" i="5"/>
  <c r="P64" i="5"/>
  <c r="O56" i="5"/>
  <c r="N56" i="5"/>
  <c r="M56" i="5"/>
  <c r="P56" i="5"/>
  <c r="P149" i="5"/>
  <c r="N149" i="5"/>
  <c r="M149" i="5"/>
  <c r="O149" i="5"/>
  <c r="W149" i="5"/>
  <c r="AA149" i="5"/>
  <c r="W106" i="5"/>
  <c r="AA106" i="5"/>
  <c r="P63" i="5"/>
  <c r="O63" i="5"/>
  <c r="N63" i="5"/>
  <c r="M63" i="5"/>
  <c r="P7" i="5"/>
  <c r="O7" i="5"/>
  <c r="M7" i="5"/>
  <c r="N7" i="5"/>
  <c r="N10" i="5"/>
  <c r="N192" i="5"/>
  <c r="N125" i="5"/>
  <c r="W64" i="5"/>
  <c r="AA64" i="5"/>
  <c r="M44" i="5"/>
  <c r="O26" i="5"/>
  <c r="N22" i="6"/>
  <c r="P94" i="5"/>
  <c r="O94" i="5"/>
  <c r="N94" i="5"/>
  <c r="M94" i="5"/>
  <c r="P44" i="5"/>
  <c r="M29" i="5"/>
  <c r="O10" i="5"/>
  <c r="O101" i="5"/>
  <c r="N21" i="5"/>
  <c r="N37" i="5"/>
  <c r="N45" i="5"/>
  <c r="P60" i="6"/>
  <c r="O60" i="6"/>
  <c r="N60" i="6"/>
  <c r="M60" i="6"/>
  <c r="W62" i="5"/>
  <c r="AA62" i="5"/>
  <c r="P138" i="5"/>
  <c r="O138" i="5"/>
  <c r="N138" i="5"/>
  <c r="M138" i="5"/>
  <c r="N105" i="5"/>
  <c r="P46" i="5"/>
  <c r="O46" i="5"/>
  <c r="N46" i="5"/>
  <c r="M46" i="5"/>
  <c r="W46" i="5"/>
  <c r="AA46" i="5"/>
  <c r="O77" i="5"/>
  <c r="M93" i="5"/>
  <c r="AA140" i="7"/>
  <c r="W140" i="7"/>
  <c r="W162" i="7"/>
  <c r="AA162" i="7"/>
  <c r="W124" i="7"/>
  <c r="AA124" i="7"/>
  <c r="O56" i="7"/>
  <c r="N56" i="7"/>
  <c r="M56" i="7"/>
  <c r="P56" i="7"/>
  <c r="P143" i="6"/>
  <c r="O143" i="6"/>
  <c r="M143" i="6"/>
  <c r="N143" i="6"/>
  <c r="N165" i="6"/>
  <c r="O175" i="5"/>
  <c r="N175" i="5"/>
  <c r="M175" i="5"/>
  <c r="P175" i="5"/>
  <c r="AA137" i="5"/>
  <c r="W137" i="5"/>
  <c r="O68" i="5"/>
  <c r="P67" i="5"/>
  <c r="N68" i="5"/>
  <c r="O67" i="5"/>
  <c r="M68" i="5"/>
  <c r="N67" i="5"/>
  <c r="M67" i="5"/>
  <c r="O172" i="5"/>
  <c r="W16" i="5"/>
  <c r="AA16" i="5"/>
  <c r="N190" i="7"/>
  <c r="P190" i="7"/>
  <c r="P204" i="7"/>
  <c r="N204" i="7"/>
  <c r="R204" i="7" s="1"/>
  <c r="M204" i="7"/>
  <c r="O203" i="7"/>
  <c r="O204" i="7"/>
  <c r="P202" i="7"/>
  <c r="O190" i="7"/>
  <c r="O197" i="7"/>
  <c r="Q201" i="7"/>
  <c r="P195" i="7"/>
  <c r="AA171" i="7"/>
  <c r="W171" i="7"/>
  <c r="M158" i="7"/>
  <c r="M159" i="7"/>
  <c r="N158" i="7"/>
  <c r="M157" i="7"/>
  <c r="O159" i="7"/>
  <c r="P158" i="7"/>
  <c r="P157" i="7"/>
  <c r="N159" i="7"/>
  <c r="O157" i="7"/>
  <c r="O158" i="7"/>
  <c r="O180" i="7"/>
  <c r="P180" i="7"/>
  <c r="N180" i="7"/>
  <c r="M180" i="7"/>
  <c r="O186" i="7"/>
  <c r="AA175" i="7"/>
  <c r="W175" i="7"/>
  <c r="M182" i="7"/>
  <c r="M187" i="7"/>
  <c r="P189" i="7"/>
  <c r="O189" i="7"/>
  <c r="R189" i="7" s="1"/>
  <c r="N189" i="7"/>
  <c r="P187" i="7"/>
  <c r="O187" i="7"/>
  <c r="N187" i="7"/>
  <c r="M189" i="7"/>
  <c r="M177" i="7"/>
  <c r="P159" i="7"/>
  <c r="N152" i="7"/>
  <c r="P167" i="7"/>
  <c r="P155" i="7"/>
  <c r="M197" i="7"/>
  <c r="M144" i="7"/>
  <c r="O199" i="7"/>
  <c r="M141" i="7"/>
  <c r="Q141" i="7" s="1"/>
  <c r="W130" i="7"/>
  <c r="AA130" i="7"/>
  <c r="O154" i="7"/>
  <c r="O114" i="7"/>
  <c r="N114" i="7"/>
  <c r="P114" i="7"/>
  <c r="M114" i="7"/>
  <c r="AA100" i="7"/>
  <c r="W100" i="7"/>
  <c r="N165" i="7"/>
  <c r="M142" i="7"/>
  <c r="P127" i="7"/>
  <c r="O127" i="7"/>
  <c r="N127" i="7"/>
  <c r="P131" i="7"/>
  <c r="N131" i="7"/>
  <c r="M127" i="7"/>
  <c r="W127" i="7"/>
  <c r="AA127" i="7"/>
  <c r="O175" i="7"/>
  <c r="O129" i="7"/>
  <c r="R129" i="7" s="1"/>
  <c r="P118" i="7"/>
  <c r="O118" i="7"/>
  <c r="N118" i="7"/>
  <c r="M118" i="7"/>
  <c r="R118" i="7" s="1"/>
  <c r="M137" i="7"/>
  <c r="AA74" i="7"/>
  <c r="W74" i="7"/>
  <c r="AA66" i="7"/>
  <c r="W66" i="7"/>
  <c r="M96" i="7"/>
  <c r="P96" i="7"/>
  <c r="O96" i="7"/>
  <c r="N96" i="7"/>
  <c r="N112" i="7"/>
  <c r="Q112" i="7" s="1"/>
  <c r="P84" i="7"/>
  <c r="O84" i="7"/>
  <c r="N84" i="7"/>
  <c r="M84" i="7"/>
  <c r="M81" i="7"/>
  <c r="O71" i="7"/>
  <c r="N82" i="7"/>
  <c r="W70" i="7"/>
  <c r="AA70" i="7"/>
  <c r="P82" i="7"/>
  <c r="N104" i="7"/>
  <c r="O61" i="7"/>
  <c r="R62" i="7"/>
  <c r="M85" i="7"/>
  <c r="W47" i="7"/>
  <c r="AA47" i="7"/>
  <c r="AA59" i="7"/>
  <c r="W59" i="7"/>
  <c r="O48" i="7"/>
  <c r="P48" i="7"/>
  <c r="N48" i="7"/>
  <c r="M48" i="7"/>
  <c r="O49" i="7"/>
  <c r="AA42" i="7"/>
  <c r="W42" i="7"/>
  <c r="M87" i="7"/>
  <c r="P81" i="7"/>
  <c r="P54" i="7"/>
  <c r="AA50" i="7"/>
  <c r="W50" i="7"/>
  <c r="O90" i="7"/>
  <c r="O35" i="7"/>
  <c r="P29" i="7"/>
  <c r="O29" i="7"/>
  <c r="N29" i="7"/>
  <c r="M29" i="7"/>
  <c r="W20" i="7"/>
  <c r="AA20" i="7"/>
  <c r="P203" i="6"/>
  <c r="O203" i="6"/>
  <c r="N203" i="6"/>
  <c r="M203" i="6"/>
  <c r="N202" i="6"/>
  <c r="O103" i="7"/>
  <c r="P27" i="7"/>
  <c r="R27" i="7" s="1"/>
  <c r="R34" i="7"/>
  <c r="Q34" i="7"/>
  <c r="M30" i="7"/>
  <c r="O7" i="7"/>
  <c r="N7" i="7"/>
  <c r="M7" i="7"/>
  <c r="P7" i="7"/>
  <c r="N9" i="7"/>
  <c r="O8" i="7"/>
  <c r="AA202" i="6"/>
  <c r="W202" i="6"/>
  <c r="O47" i="7"/>
  <c r="W26" i="7"/>
  <c r="AA26" i="7"/>
  <c r="P14" i="7"/>
  <c r="O14" i="7"/>
  <c r="N14" i="7"/>
  <c r="M14" i="7"/>
  <c r="W8" i="7"/>
  <c r="AA8" i="7"/>
  <c r="P47" i="7"/>
  <c r="P8" i="7"/>
  <c r="R51" i="7"/>
  <c r="O16" i="7"/>
  <c r="Q16" i="7" s="1"/>
  <c r="O205" i="6"/>
  <c r="O24" i="7"/>
  <c r="M186" i="6"/>
  <c r="W187" i="6"/>
  <c r="AA187" i="6"/>
  <c r="Q173" i="6"/>
  <c r="O120" i="6"/>
  <c r="P120" i="6"/>
  <c r="R120" i="6" s="1"/>
  <c r="N120" i="6"/>
  <c r="M120" i="6"/>
  <c r="P19" i="7"/>
  <c r="W121" i="6"/>
  <c r="AA121" i="6"/>
  <c r="R184" i="6"/>
  <c r="M181" i="6"/>
  <c r="M9" i="7"/>
  <c r="P155" i="6"/>
  <c r="O155" i="6"/>
  <c r="N155" i="6"/>
  <c r="M155" i="6"/>
  <c r="O111" i="6"/>
  <c r="N149" i="6"/>
  <c r="Q149" i="6" s="1"/>
  <c r="W131" i="6"/>
  <c r="AA131" i="6"/>
  <c r="AA109" i="6"/>
  <c r="W109" i="6"/>
  <c r="R67" i="6"/>
  <c r="M122" i="6"/>
  <c r="W23" i="7"/>
  <c r="AA23" i="7"/>
  <c r="M141" i="6"/>
  <c r="R128" i="6"/>
  <c r="Q128" i="6"/>
  <c r="P83" i="6"/>
  <c r="R83" i="6" s="1"/>
  <c r="M125" i="6"/>
  <c r="O178" i="6"/>
  <c r="P139" i="6"/>
  <c r="O139" i="6"/>
  <c r="N139" i="6"/>
  <c r="Q139" i="6" s="1"/>
  <c r="M139" i="6"/>
  <c r="P100" i="6"/>
  <c r="P87" i="6"/>
  <c r="O87" i="6"/>
  <c r="N87" i="6"/>
  <c r="O91" i="6"/>
  <c r="M87" i="6"/>
  <c r="N91" i="6"/>
  <c r="P89" i="6"/>
  <c r="P97" i="6"/>
  <c r="AA59" i="6"/>
  <c r="W59" i="6"/>
  <c r="P126" i="6"/>
  <c r="O99" i="6"/>
  <c r="W63" i="6"/>
  <c r="AA63" i="6"/>
  <c r="P103" i="6"/>
  <c r="O103" i="6"/>
  <c r="N103" i="6"/>
  <c r="N102" i="6"/>
  <c r="M103" i="6"/>
  <c r="N55" i="6"/>
  <c r="M55" i="6"/>
  <c r="R55" i="6" s="1"/>
  <c r="P55" i="6"/>
  <c r="O55" i="6"/>
  <c r="M39" i="6"/>
  <c r="P39" i="6"/>
  <c r="O39" i="6"/>
  <c r="N39" i="6"/>
  <c r="O194" i="6"/>
  <c r="O50" i="6"/>
  <c r="N157" i="6"/>
  <c r="N71" i="6"/>
  <c r="AA68" i="6"/>
  <c r="W68" i="6"/>
  <c r="W46" i="6"/>
  <c r="AA46" i="6"/>
  <c r="P203" i="5"/>
  <c r="O203" i="5"/>
  <c r="R203" i="5" s="1"/>
  <c r="N203" i="5"/>
  <c r="M203" i="5"/>
  <c r="O68" i="6"/>
  <c r="P28" i="6"/>
  <c r="N28" i="6"/>
  <c r="P27" i="6"/>
  <c r="O28" i="6"/>
  <c r="N27" i="6"/>
  <c r="M28" i="6"/>
  <c r="O30" i="6"/>
  <c r="M30" i="6"/>
  <c r="P178" i="5"/>
  <c r="O178" i="5"/>
  <c r="N178" i="5"/>
  <c r="M178" i="5"/>
  <c r="N177" i="5"/>
  <c r="P170" i="5"/>
  <c r="O170" i="5"/>
  <c r="N170" i="5"/>
  <c r="M170" i="5"/>
  <c r="P162" i="5"/>
  <c r="O162" i="5"/>
  <c r="N162" i="5"/>
  <c r="M162" i="5"/>
  <c r="P154" i="5"/>
  <c r="O154" i="5"/>
  <c r="N154" i="5"/>
  <c r="N153" i="5"/>
  <c r="O152" i="5"/>
  <c r="M154" i="5"/>
  <c r="Q154" i="5" s="1"/>
  <c r="M144" i="5"/>
  <c r="M59" i="6"/>
  <c r="AA112" i="6"/>
  <c r="W112" i="6"/>
  <c r="N14" i="6"/>
  <c r="P14" i="6"/>
  <c r="O14" i="6"/>
  <c r="M14" i="6"/>
  <c r="AA177" i="5"/>
  <c r="W177" i="5"/>
  <c r="O135" i="5"/>
  <c r="N135" i="5"/>
  <c r="P135" i="5"/>
  <c r="M135" i="5"/>
  <c r="R135" i="5" s="1"/>
  <c r="M65" i="6"/>
  <c r="P166" i="5"/>
  <c r="O166" i="5"/>
  <c r="N166" i="5"/>
  <c r="M166" i="5"/>
  <c r="P158" i="5"/>
  <c r="O158" i="5"/>
  <c r="N158" i="5"/>
  <c r="M158" i="5"/>
  <c r="P134" i="5"/>
  <c r="O134" i="5"/>
  <c r="M134" i="5"/>
  <c r="N134" i="5"/>
  <c r="AA23" i="6"/>
  <c r="W23" i="6"/>
  <c r="O177" i="5"/>
  <c r="P146" i="5"/>
  <c r="O146" i="5"/>
  <c r="N146" i="5"/>
  <c r="M146" i="5"/>
  <c r="P126" i="5"/>
  <c r="O126" i="5"/>
  <c r="M126" i="5"/>
  <c r="N126" i="5"/>
  <c r="P115" i="5"/>
  <c r="O115" i="5"/>
  <c r="N115" i="5"/>
  <c r="M115" i="5"/>
  <c r="P196" i="5"/>
  <c r="P152" i="5"/>
  <c r="AA61" i="5"/>
  <c r="W61" i="5"/>
  <c r="P19" i="5"/>
  <c r="O19" i="5"/>
  <c r="N19" i="5"/>
  <c r="M19" i="5"/>
  <c r="P156" i="5"/>
  <c r="O119" i="5"/>
  <c r="N119" i="5"/>
  <c r="P119" i="5"/>
  <c r="M119" i="5"/>
  <c r="N116" i="5"/>
  <c r="M132" i="5"/>
  <c r="M121" i="5"/>
  <c r="AA99" i="5"/>
  <c r="W99" i="5"/>
  <c r="W141" i="5"/>
  <c r="AA141" i="5"/>
  <c r="O125" i="5"/>
  <c r="O92" i="5"/>
  <c r="O72" i="5"/>
  <c r="N72" i="5"/>
  <c r="M72" i="5"/>
  <c r="N76" i="5"/>
  <c r="M76" i="5"/>
  <c r="N74" i="5"/>
  <c r="P72" i="5"/>
  <c r="O48" i="5"/>
  <c r="N48" i="5"/>
  <c r="M48" i="5"/>
  <c r="Q48" i="5" s="1"/>
  <c r="P48" i="5"/>
  <c r="P173" i="5"/>
  <c r="O173" i="5"/>
  <c r="N173" i="5"/>
  <c r="M173" i="5"/>
  <c r="P114" i="5"/>
  <c r="P95" i="5"/>
  <c r="O95" i="5"/>
  <c r="N95" i="5"/>
  <c r="M95" i="5"/>
  <c r="P87" i="5"/>
  <c r="O87" i="5"/>
  <c r="N87" i="5"/>
  <c r="M87" i="5"/>
  <c r="N90" i="5"/>
  <c r="P79" i="5"/>
  <c r="Q79" i="5" s="1"/>
  <c r="O79" i="5"/>
  <c r="N79" i="5"/>
  <c r="M79" i="5"/>
  <c r="P71" i="5"/>
  <c r="O71" i="5"/>
  <c r="N71" i="5"/>
  <c r="M71" i="5"/>
  <c r="P125" i="5"/>
  <c r="O98" i="5"/>
  <c r="W80" i="5"/>
  <c r="AA80" i="5"/>
  <c r="O58" i="5"/>
  <c r="O42" i="5"/>
  <c r="P10" i="5"/>
  <c r="P101" i="5"/>
  <c r="W78" i="5"/>
  <c r="AA78" i="5"/>
  <c r="M52" i="5"/>
  <c r="P70" i="5"/>
  <c r="O70" i="5"/>
  <c r="N70" i="5"/>
  <c r="M70" i="5"/>
  <c r="W70" i="5"/>
  <c r="AA70" i="5"/>
  <c r="N30" i="6"/>
  <c r="R23" i="5"/>
  <c r="O164" i="5"/>
  <c r="O105" i="5"/>
  <c r="M85" i="5"/>
  <c r="P77" i="5"/>
  <c r="P11" i="5"/>
  <c r="O11" i="5"/>
  <c r="N11" i="5"/>
  <c r="M11" i="5"/>
  <c r="M112" i="5"/>
  <c r="N93" i="5"/>
  <c r="W169" i="7"/>
  <c r="AA169" i="7"/>
  <c r="AA80" i="7"/>
  <c r="W80" i="7"/>
  <c r="W83" i="7"/>
  <c r="AA83" i="7"/>
  <c r="P108" i="7"/>
  <c r="N31" i="7"/>
  <c r="M31" i="7"/>
  <c r="P31" i="7"/>
  <c r="O31" i="7"/>
  <c r="P185" i="6"/>
  <c r="P163" i="6"/>
  <c r="O163" i="6"/>
  <c r="N163" i="6"/>
  <c r="M163" i="6"/>
  <c r="N162" i="6"/>
  <c r="R89" i="6"/>
  <c r="Q89" i="6"/>
  <c r="W36" i="6"/>
  <c r="AA36" i="6"/>
  <c r="AA170" i="5"/>
  <c r="W170" i="5"/>
  <c r="M81" i="6"/>
  <c r="O25" i="6"/>
  <c r="N25" i="6"/>
  <c r="P25" i="6"/>
  <c r="M25" i="6"/>
  <c r="AA115" i="5"/>
  <c r="W115" i="5"/>
  <c r="O69" i="5"/>
  <c r="P30" i="5"/>
  <c r="O30" i="5"/>
  <c r="N30" i="5"/>
  <c r="M30" i="5"/>
  <c r="AA166" i="7"/>
  <c r="W166" i="7"/>
  <c r="AA191" i="7"/>
  <c r="W191" i="7"/>
  <c r="M194" i="7"/>
  <c r="O183" i="7"/>
  <c r="AA183" i="7"/>
  <c r="W183" i="7"/>
  <c r="N203" i="7"/>
  <c r="M179" i="7"/>
  <c r="P179" i="7"/>
  <c r="O179" i="7"/>
  <c r="N179" i="7"/>
  <c r="O181" i="7"/>
  <c r="P152" i="7"/>
  <c r="N157" i="7"/>
  <c r="W164" i="7"/>
  <c r="AA164" i="7"/>
  <c r="N155" i="7"/>
  <c r="M147" i="7"/>
  <c r="N149" i="7"/>
  <c r="M149" i="7"/>
  <c r="P147" i="7"/>
  <c r="O147" i="7"/>
  <c r="N147" i="7"/>
  <c r="M139" i="7"/>
  <c r="P139" i="7"/>
  <c r="O139" i="7"/>
  <c r="N139" i="7"/>
  <c r="P199" i="7"/>
  <c r="M168" i="7"/>
  <c r="O163" i="7"/>
  <c r="P145" i="7"/>
  <c r="N166" i="7"/>
  <c r="N162" i="7"/>
  <c r="P160" i="7"/>
  <c r="O160" i="7"/>
  <c r="N160" i="7"/>
  <c r="M160" i="7"/>
  <c r="M151" i="7"/>
  <c r="O142" i="7"/>
  <c r="P122" i="7"/>
  <c r="P125" i="7"/>
  <c r="R125" i="7" s="1"/>
  <c r="P110" i="7"/>
  <c r="O110" i="7"/>
  <c r="N110" i="7"/>
  <c r="M110" i="7"/>
  <c r="N137" i="7"/>
  <c r="W112" i="7"/>
  <c r="AA112" i="7"/>
  <c r="AA90" i="7"/>
  <c r="W90" i="7"/>
  <c r="AA82" i="7"/>
  <c r="W82" i="7"/>
  <c r="P101" i="7"/>
  <c r="O101" i="7"/>
  <c r="M101" i="7"/>
  <c r="N101" i="7"/>
  <c r="W96" i="7"/>
  <c r="AA96" i="7"/>
  <c r="AA88" i="7"/>
  <c r="W88" i="7"/>
  <c r="M113" i="7"/>
  <c r="P113" i="7"/>
  <c r="O113" i="7"/>
  <c r="P115" i="7"/>
  <c r="O116" i="7"/>
  <c r="N113" i="7"/>
  <c r="W104" i="7"/>
  <c r="AA104" i="7"/>
  <c r="AA109" i="7"/>
  <c r="W109" i="7"/>
  <c r="M79" i="7"/>
  <c r="P65" i="7"/>
  <c r="M55" i="7"/>
  <c r="P55" i="7"/>
  <c r="O55" i="7"/>
  <c r="N55" i="7"/>
  <c r="W75" i="7"/>
  <c r="AA75" i="7"/>
  <c r="P67" i="7"/>
  <c r="N67" i="7"/>
  <c r="O67" i="7"/>
  <c r="M67" i="7"/>
  <c r="N71" i="7"/>
  <c r="P69" i="7"/>
  <c r="W67" i="7"/>
  <c r="AA67" i="7"/>
  <c r="O64" i="7"/>
  <c r="N64" i="7"/>
  <c r="P64" i="7"/>
  <c r="M64" i="7"/>
  <c r="W143" i="7"/>
  <c r="AA143" i="7"/>
  <c r="N94" i="7"/>
  <c r="M94" i="7"/>
  <c r="P94" i="7"/>
  <c r="O94" i="7"/>
  <c r="P85" i="7"/>
  <c r="W86" i="7"/>
  <c r="AA86" i="7"/>
  <c r="N85" i="7"/>
  <c r="W106" i="7"/>
  <c r="AA106" i="7"/>
  <c r="O106" i="7"/>
  <c r="N106" i="7"/>
  <c r="P106" i="7"/>
  <c r="M106" i="7"/>
  <c r="M54" i="7"/>
  <c r="N35" i="7"/>
  <c r="O180" i="6"/>
  <c r="N180" i="6"/>
  <c r="M180" i="6"/>
  <c r="P180" i="6"/>
  <c r="P90" i="7"/>
  <c r="P35" i="7"/>
  <c r="M27" i="7"/>
  <c r="AA203" i="6"/>
  <c r="W203" i="6"/>
  <c r="N30" i="7"/>
  <c r="AA194" i="6"/>
  <c r="W194" i="6"/>
  <c r="N58" i="7"/>
  <c r="W201" i="6"/>
  <c r="AA201" i="6"/>
  <c r="O33" i="7"/>
  <c r="P193" i="6"/>
  <c r="M12" i="7"/>
  <c r="P205" i="6"/>
  <c r="AA25" i="7"/>
  <c r="W25" i="7"/>
  <c r="M24" i="7"/>
  <c r="P206" i="6"/>
  <c r="O206" i="6"/>
  <c r="N206" i="6"/>
  <c r="M206" i="6"/>
  <c r="W206" i="6"/>
  <c r="AA206" i="6"/>
  <c r="P169" i="6"/>
  <c r="O17" i="7"/>
  <c r="W145" i="6"/>
  <c r="AA145" i="6"/>
  <c r="R136" i="6"/>
  <c r="P28" i="7"/>
  <c r="O28" i="7"/>
  <c r="N28" i="7"/>
  <c r="M28" i="7"/>
  <c r="Q28" i="7" s="1"/>
  <c r="O27" i="7"/>
  <c r="N181" i="6"/>
  <c r="AA167" i="6"/>
  <c r="W167" i="6"/>
  <c r="O138" i="6"/>
  <c r="P109" i="6"/>
  <c r="O109" i="6"/>
  <c r="P108" i="6"/>
  <c r="N109" i="6"/>
  <c r="M109" i="6"/>
  <c r="O107" i="6"/>
  <c r="R107" i="6" s="1"/>
  <c r="M108" i="6"/>
  <c r="R108" i="6" s="1"/>
  <c r="N107" i="6"/>
  <c r="N122" i="6"/>
  <c r="AA93" i="6"/>
  <c r="W93" i="6"/>
  <c r="P150" i="6"/>
  <c r="N150" i="6"/>
  <c r="M150" i="6"/>
  <c r="O150" i="6"/>
  <c r="AA119" i="6"/>
  <c r="W119" i="6"/>
  <c r="R149" i="6"/>
  <c r="M111" i="6"/>
  <c r="N141" i="6"/>
  <c r="W126" i="6"/>
  <c r="AA126" i="6"/>
  <c r="W106" i="6"/>
  <c r="AA106" i="6"/>
  <c r="P99" i="6"/>
  <c r="P91" i="6"/>
  <c r="N50" i="7"/>
  <c r="O165" i="6"/>
  <c r="N125" i="6"/>
  <c r="N100" i="6"/>
  <c r="P178" i="6"/>
  <c r="W116" i="6"/>
  <c r="AA116" i="6"/>
  <c r="N99" i="6"/>
  <c r="R99" i="6" s="1"/>
  <c r="M162" i="6"/>
  <c r="Q162" i="6" s="1"/>
  <c r="W95" i="6"/>
  <c r="AA95" i="6"/>
  <c r="M126" i="6"/>
  <c r="M97" i="6"/>
  <c r="W103" i="6"/>
  <c r="AA103" i="6"/>
  <c r="N62" i="6"/>
  <c r="M48" i="6"/>
  <c r="N47" i="6"/>
  <c r="M47" i="6"/>
  <c r="Q47" i="6" s="1"/>
  <c r="P47" i="6"/>
  <c r="O47" i="6"/>
  <c r="N48" i="6"/>
  <c r="O58" i="6"/>
  <c r="R58" i="6" s="1"/>
  <c r="O157" i="6"/>
  <c r="P53" i="6"/>
  <c r="O53" i="6"/>
  <c r="N53" i="6"/>
  <c r="M53" i="6"/>
  <c r="W47" i="6"/>
  <c r="AA47" i="6"/>
  <c r="O37" i="6"/>
  <c r="M37" i="6"/>
  <c r="O38" i="6"/>
  <c r="N37" i="6"/>
  <c r="M38" i="6"/>
  <c r="P37" i="6"/>
  <c r="P38" i="6"/>
  <c r="O21" i="6"/>
  <c r="M21" i="6"/>
  <c r="P21" i="6"/>
  <c r="N21" i="6"/>
  <c r="O71" i="6"/>
  <c r="W54" i="6"/>
  <c r="AA54" i="6"/>
  <c r="W30" i="6"/>
  <c r="AA30" i="6"/>
  <c r="N64" i="6"/>
  <c r="P48" i="6"/>
  <c r="P147" i="5"/>
  <c r="O147" i="5"/>
  <c r="N147" i="5"/>
  <c r="M147" i="5"/>
  <c r="O24" i="6"/>
  <c r="O18" i="6"/>
  <c r="R195" i="5"/>
  <c r="Q195" i="5"/>
  <c r="N38" i="6"/>
  <c r="P33" i="6"/>
  <c r="O33" i="6"/>
  <c r="N33" i="6"/>
  <c r="P35" i="6"/>
  <c r="N32" i="6"/>
  <c r="M32" i="6"/>
  <c r="M33" i="6"/>
  <c r="M42" i="6"/>
  <c r="N35" i="6"/>
  <c r="M18" i="6"/>
  <c r="AA202" i="5"/>
  <c r="W202" i="5"/>
  <c r="AA154" i="5"/>
  <c r="W154" i="5"/>
  <c r="O32" i="6"/>
  <c r="P12" i="6"/>
  <c r="N12" i="6"/>
  <c r="P16" i="6"/>
  <c r="R16" i="6" s="1"/>
  <c r="O16" i="6"/>
  <c r="O12" i="6"/>
  <c r="N16" i="6"/>
  <c r="M12" i="6"/>
  <c r="M16" i="6"/>
  <c r="P13" i="6"/>
  <c r="Q13" i="6" s="1"/>
  <c r="N13" i="6"/>
  <c r="O167" i="5"/>
  <c r="N167" i="5"/>
  <c r="M167" i="5"/>
  <c r="P168" i="5"/>
  <c r="N169" i="5"/>
  <c r="P167" i="5"/>
  <c r="O168" i="5"/>
  <c r="AA145" i="5"/>
  <c r="W145" i="5"/>
  <c r="N65" i="6"/>
  <c r="M51" i="6"/>
  <c r="W25" i="6"/>
  <c r="AA25" i="6"/>
  <c r="O169" i="5"/>
  <c r="M193" i="5"/>
  <c r="O129" i="5"/>
  <c r="P121" i="5"/>
  <c r="W117" i="5"/>
  <c r="AA117" i="5"/>
  <c r="O153" i="5"/>
  <c r="AA107" i="5"/>
  <c r="W107" i="5"/>
  <c r="AA69" i="5"/>
  <c r="W69" i="5"/>
  <c r="AA53" i="5"/>
  <c r="W53" i="5"/>
  <c r="P43" i="5"/>
  <c r="O43" i="5"/>
  <c r="N43" i="5"/>
  <c r="M43" i="5"/>
  <c r="N42" i="5"/>
  <c r="P27" i="5"/>
  <c r="N28" i="5"/>
  <c r="O27" i="5"/>
  <c r="M28" i="5"/>
  <c r="N27" i="5"/>
  <c r="M27" i="5"/>
  <c r="Q27" i="5" s="1"/>
  <c r="P30" i="6"/>
  <c r="M200" i="5"/>
  <c r="P197" i="5"/>
  <c r="O197" i="5"/>
  <c r="N197" i="5"/>
  <c r="M197" i="5"/>
  <c r="P200" i="5"/>
  <c r="O200" i="5"/>
  <c r="N201" i="5"/>
  <c r="P181" i="5"/>
  <c r="O181" i="5"/>
  <c r="N181" i="5"/>
  <c r="M181" i="5"/>
  <c r="W181" i="5"/>
  <c r="AA181" i="5"/>
  <c r="O116" i="5"/>
  <c r="P140" i="5"/>
  <c r="N132" i="5"/>
  <c r="N120" i="5"/>
  <c r="N41" i="5"/>
  <c r="M41" i="5"/>
  <c r="P41" i="5"/>
  <c r="O41" i="5"/>
  <c r="AA35" i="5"/>
  <c r="W35" i="5"/>
  <c r="N17" i="5"/>
  <c r="M17" i="5"/>
  <c r="N20" i="5"/>
  <c r="M20" i="5"/>
  <c r="P17" i="5"/>
  <c r="O17" i="5"/>
  <c r="N18" i="5"/>
  <c r="W79" i="6"/>
  <c r="AA79" i="6"/>
  <c r="P176" i="5"/>
  <c r="M118" i="5"/>
  <c r="O84" i="5"/>
  <c r="O40" i="5"/>
  <c r="N40" i="5"/>
  <c r="M40" i="5"/>
  <c r="P40" i="5"/>
  <c r="M148" i="5"/>
  <c r="AA101" i="5"/>
  <c r="W101" i="5"/>
  <c r="N44" i="5"/>
  <c r="P18" i="5"/>
  <c r="P46" i="6"/>
  <c r="N124" i="5"/>
  <c r="O107" i="5"/>
  <c r="O108" i="5"/>
  <c r="M108" i="5"/>
  <c r="N110" i="5"/>
  <c r="Q110" i="5" s="1"/>
  <c r="P107" i="5"/>
  <c r="N107" i="5"/>
  <c r="M107" i="5"/>
  <c r="P108" i="5"/>
  <c r="Q108" i="5" s="1"/>
  <c r="O90" i="5"/>
  <c r="O74" i="5"/>
  <c r="W24" i="5"/>
  <c r="AA24" i="5"/>
  <c r="W94" i="5"/>
  <c r="AA94" i="5"/>
  <c r="P38" i="5"/>
  <c r="O38" i="5"/>
  <c r="N38" i="5"/>
  <c r="M38" i="5"/>
  <c r="O29" i="5"/>
  <c r="M10" i="5"/>
  <c r="M61" i="5"/>
  <c r="P21" i="5"/>
  <c r="P68" i="5"/>
  <c r="N52" i="5"/>
  <c r="Q22" i="5"/>
  <c r="R22" i="5"/>
  <c r="P37" i="5"/>
  <c r="M106" i="5"/>
  <c r="P45" i="5"/>
  <c r="N137" i="5"/>
  <c r="P76" i="5"/>
  <c r="R65" i="5"/>
  <c r="P164" i="5"/>
  <c r="P105" i="5"/>
  <c r="N85" i="5"/>
  <c r="M42" i="5"/>
  <c r="O114" i="5"/>
  <c r="O93" i="5"/>
  <c r="W203" i="7"/>
  <c r="AA203" i="7"/>
  <c r="P92" i="7"/>
  <c r="O92" i="7"/>
  <c r="N92" i="7"/>
  <c r="M92" i="7"/>
  <c r="R92" i="7" s="1"/>
  <c r="P93" i="7"/>
  <c r="N95" i="7"/>
  <c r="P109" i="7"/>
  <c r="N109" i="7"/>
  <c r="M109" i="7"/>
  <c r="O108" i="7"/>
  <c r="O107" i="7"/>
  <c r="N108" i="7"/>
  <c r="O109" i="7"/>
  <c r="O192" i="6"/>
  <c r="N192" i="6"/>
  <c r="O193" i="6"/>
  <c r="P192" i="6"/>
  <c r="M192" i="6"/>
  <c r="W161" i="6"/>
  <c r="AA161" i="6"/>
  <c r="P182" i="6"/>
  <c r="M182" i="6"/>
  <c r="O182" i="6"/>
  <c r="Q182" i="6" s="1"/>
  <c r="N182" i="6"/>
  <c r="O185" i="6"/>
  <c r="Q107" i="6"/>
  <c r="M50" i="7"/>
  <c r="P123" i="5"/>
  <c r="O123" i="5"/>
  <c r="N123" i="5"/>
  <c r="M123" i="5"/>
  <c r="R123" i="5" s="1"/>
  <c r="AA121" i="5"/>
  <c r="W121" i="5"/>
  <c r="AA93" i="5"/>
  <c r="W93" i="5"/>
  <c r="AA91" i="5"/>
  <c r="W91" i="5"/>
  <c r="W189" i="5"/>
  <c r="AA189" i="5"/>
  <c r="P205" i="7"/>
  <c r="O205" i="7"/>
  <c r="M205" i="7"/>
  <c r="N205" i="7"/>
  <c r="N150" i="7"/>
  <c r="M150" i="7"/>
  <c r="P150" i="7"/>
  <c r="O150" i="7"/>
  <c r="P206" i="7"/>
  <c r="O206" i="7"/>
  <c r="N206" i="7"/>
  <c r="M206" i="7"/>
  <c r="Q204" i="7"/>
  <c r="AA204" i="7"/>
  <c r="W204" i="7"/>
  <c r="W186" i="7"/>
  <c r="AA186" i="7"/>
  <c r="O173" i="7"/>
  <c r="N172" i="7"/>
  <c r="N173" i="7"/>
  <c r="R173" i="7" s="1"/>
  <c r="M172" i="7"/>
  <c r="M173" i="7"/>
  <c r="P172" i="7"/>
  <c r="O172" i="7"/>
  <c r="M176" i="7"/>
  <c r="P173" i="7"/>
  <c r="P184" i="7"/>
  <c r="O184" i="7"/>
  <c r="N184" i="7"/>
  <c r="M184" i="7"/>
  <c r="P182" i="7"/>
  <c r="W192" i="7"/>
  <c r="AA192" i="7"/>
  <c r="M186" i="7"/>
  <c r="O140" i="7"/>
  <c r="N140" i="7"/>
  <c r="P140" i="7"/>
  <c r="M140" i="7"/>
  <c r="N133" i="7"/>
  <c r="O132" i="7"/>
  <c r="N132" i="7"/>
  <c r="P132" i="7"/>
  <c r="M132" i="7"/>
  <c r="N134" i="7"/>
  <c r="O133" i="7"/>
  <c r="O149" i="7"/>
  <c r="M191" i="7"/>
  <c r="O168" i="7"/>
  <c r="O152" i="7"/>
  <c r="N171" i="7"/>
  <c r="W129" i="7"/>
  <c r="AA129" i="7"/>
  <c r="AA119" i="7"/>
  <c r="W119" i="7"/>
  <c r="P163" i="7"/>
  <c r="N142" i="7"/>
  <c r="O120" i="7"/>
  <c r="P166" i="7"/>
  <c r="O165" i="7"/>
  <c r="N151" i="7"/>
  <c r="P142" i="7"/>
  <c r="O126" i="7"/>
  <c r="M122" i="7"/>
  <c r="N130" i="7"/>
  <c r="M130" i="7"/>
  <c r="P130" i="7"/>
  <c r="O130" i="7"/>
  <c r="P144" i="7"/>
  <c r="O137" i="7"/>
  <c r="Q110" i="7"/>
  <c r="M116" i="7"/>
  <c r="O111" i="7"/>
  <c r="R111" i="7" s="1"/>
  <c r="N115" i="7"/>
  <c r="P75" i="7"/>
  <c r="O75" i="7"/>
  <c r="N75" i="7"/>
  <c r="M75" i="7"/>
  <c r="N45" i="7"/>
  <c r="N146" i="7"/>
  <c r="M146" i="7"/>
  <c r="P146" i="7"/>
  <c r="O146" i="7"/>
  <c r="P143" i="7"/>
  <c r="O143" i="7"/>
  <c r="N143" i="7"/>
  <c r="M143" i="7"/>
  <c r="O46" i="7"/>
  <c r="P97" i="7"/>
  <c r="P99" i="7"/>
  <c r="O99" i="7"/>
  <c r="O97" i="7"/>
  <c r="M99" i="7"/>
  <c r="N97" i="7"/>
  <c r="M97" i="7"/>
  <c r="O85" i="7"/>
  <c r="M63" i="7"/>
  <c r="P63" i="7"/>
  <c r="O63" i="7"/>
  <c r="N63" i="7"/>
  <c r="W54" i="7"/>
  <c r="AA54" i="7"/>
  <c r="AA51" i="7"/>
  <c r="W51" i="7"/>
  <c r="N46" i="7"/>
  <c r="M95" i="7"/>
  <c r="R95" i="7" s="1"/>
  <c r="N78" i="7"/>
  <c r="M78" i="7"/>
  <c r="P78" i="7"/>
  <c r="O78" i="7"/>
  <c r="N79" i="7"/>
  <c r="N77" i="7"/>
  <c r="P49" i="7"/>
  <c r="W32" i="7"/>
  <c r="AA32" i="7"/>
  <c r="P11" i="7"/>
  <c r="O11" i="7"/>
  <c r="N11" i="7"/>
  <c r="M11" i="7"/>
  <c r="P196" i="6"/>
  <c r="O196" i="6"/>
  <c r="N196" i="6"/>
  <c r="M196" i="6"/>
  <c r="N57" i="7"/>
  <c r="M35" i="7"/>
  <c r="P10" i="7"/>
  <c r="R10" i="7" s="1"/>
  <c r="O10" i="7"/>
  <c r="N10" i="7"/>
  <c r="M10" i="7"/>
  <c r="M193" i="6"/>
  <c r="R193" i="6" s="1"/>
  <c r="AA181" i="6"/>
  <c r="W181" i="6"/>
  <c r="O115" i="7"/>
  <c r="Q35" i="7"/>
  <c r="O22" i="7"/>
  <c r="O30" i="7"/>
  <c r="AA186" i="6"/>
  <c r="W186" i="6"/>
  <c r="O176" i="6"/>
  <c r="N176" i="6"/>
  <c r="P176" i="6"/>
  <c r="M176" i="6"/>
  <c r="R19" i="7"/>
  <c r="R7" i="7"/>
  <c r="Q7" i="7"/>
  <c r="W193" i="6"/>
  <c r="AA193" i="6"/>
  <c r="W177" i="6"/>
  <c r="AA177" i="6"/>
  <c r="W169" i="6"/>
  <c r="AA169" i="6"/>
  <c r="W15" i="7"/>
  <c r="AA15" i="7"/>
  <c r="P148" i="6"/>
  <c r="O148" i="6"/>
  <c r="N148" i="6"/>
  <c r="M148" i="6"/>
  <c r="R148" i="6" s="1"/>
  <c r="N12" i="7"/>
  <c r="P195" i="6"/>
  <c r="O195" i="6"/>
  <c r="N195" i="6"/>
  <c r="M195" i="6"/>
  <c r="N121" i="6"/>
  <c r="P121" i="6"/>
  <c r="O121" i="6"/>
  <c r="M121" i="6"/>
  <c r="P181" i="6"/>
  <c r="P162" i="6"/>
  <c r="W153" i="6"/>
  <c r="AA153" i="6"/>
  <c r="R185" i="6"/>
  <c r="Q185" i="6"/>
  <c r="AA174" i="6"/>
  <c r="W174" i="6"/>
  <c r="M166" i="6"/>
  <c r="P138" i="6"/>
  <c r="P93" i="6"/>
  <c r="N93" i="6"/>
  <c r="M93" i="6"/>
  <c r="N94" i="6"/>
  <c r="O93" i="6"/>
  <c r="P92" i="6"/>
  <c r="M92" i="6"/>
  <c r="R161" i="6"/>
  <c r="Q161" i="6"/>
  <c r="N118" i="6"/>
  <c r="M118" i="6"/>
  <c r="P117" i="6"/>
  <c r="P118" i="6"/>
  <c r="Q118" i="6" s="1"/>
  <c r="O118" i="6"/>
  <c r="N113" i="6"/>
  <c r="P113" i="6"/>
  <c r="O113" i="6"/>
  <c r="M113" i="6"/>
  <c r="W147" i="6"/>
  <c r="AA147" i="6"/>
  <c r="P130" i="6"/>
  <c r="P111" i="6"/>
  <c r="Q26" i="7"/>
  <c r="R26" i="7"/>
  <c r="O141" i="6"/>
  <c r="R129" i="6"/>
  <c r="Q129" i="6"/>
  <c r="O50" i="7"/>
  <c r="P165" i="6"/>
  <c r="O125" i="6"/>
  <c r="Q88" i="6"/>
  <c r="W87" i="6"/>
  <c r="AA87" i="6"/>
  <c r="P95" i="6"/>
  <c r="O95" i="6"/>
  <c r="N95" i="6"/>
  <c r="M95" i="6"/>
  <c r="W90" i="6"/>
  <c r="AA90" i="6"/>
  <c r="P57" i="6"/>
  <c r="O57" i="6"/>
  <c r="N57" i="6"/>
  <c r="M57" i="6"/>
  <c r="R57" i="6" s="1"/>
  <c r="N126" i="6"/>
  <c r="Q126" i="6" s="1"/>
  <c r="N97" i="6"/>
  <c r="Q61" i="6"/>
  <c r="M110" i="6"/>
  <c r="R104" i="6"/>
  <c r="Q104" i="6"/>
  <c r="W98" i="6"/>
  <c r="AA98" i="6"/>
  <c r="M194" i="6"/>
  <c r="P157" i="6"/>
  <c r="W74" i="6"/>
  <c r="AA74" i="6"/>
  <c r="M70" i="6"/>
  <c r="O64" i="6"/>
  <c r="W35" i="6"/>
  <c r="AA35" i="6"/>
  <c r="AA27" i="6"/>
  <c r="W27" i="6"/>
  <c r="P187" i="5"/>
  <c r="O187" i="5"/>
  <c r="N187" i="5"/>
  <c r="M187" i="5"/>
  <c r="P131" i="5"/>
  <c r="O131" i="5"/>
  <c r="N131" i="5"/>
  <c r="M131" i="5"/>
  <c r="M68" i="6"/>
  <c r="P24" i="6"/>
  <c r="P186" i="5"/>
  <c r="O186" i="5"/>
  <c r="N186" i="5"/>
  <c r="M186" i="5"/>
  <c r="O59" i="6"/>
  <c r="N42" i="6"/>
  <c r="P36" i="6"/>
  <c r="N36" i="6"/>
  <c r="M36" i="6"/>
  <c r="O36" i="6"/>
  <c r="O35" i="6"/>
  <c r="M91" i="6"/>
  <c r="P32" i="6"/>
  <c r="AA201" i="5"/>
  <c r="W201" i="5"/>
  <c r="O191" i="5"/>
  <c r="N191" i="5"/>
  <c r="M191" i="5"/>
  <c r="P191" i="5"/>
  <c r="AA161" i="5"/>
  <c r="W161" i="5"/>
  <c r="O151" i="5"/>
  <c r="Q151" i="5" s="1"/>
  <c r="N151" i="5"/>
  <c r="P151" i="5"/>
  <c r="M151" i="5"/>
  <c r="P65" i="6"/>
  <c r="Q26" i="6"/>
  <c r="M7" i="6"/>
  <c r="P9" i="6"/>
  <c r="O9" i="6"/>
  <c r="N9" i="6"/>
  <c r="M9" i="6"/>
  <c r="P8" i="6"/>
  <c r="P7" i="6"/>
  <c r="O10" i="6"/>
  <c r="R10" i="6" s="1"/>
  <c r="O8" i="6"/>
  <c r="O7" i="6"/>
  <c r="P201" i="5"/>
  <c r="N78" i="6"/>
  <c r="N51" i="6"/>
  <c r="R206" i="5"/>
  <c r="P129" i="5"/>
  <c r="W113" i="5"/>
  <c r="AA113" i="5"/>
  <c r="M104" i="5"/>
  <c r="Q104" i="5" s="1"/>
  <c r="P153" i="5"/>
  <c r="AA85" i="5"/>
  <c r="W85" i="5"/>
  <c r="AA77" i="5"/>
  <c r="W77" i="5"/>
  <c r="R68" i="5"/>
  <c r="Q68" i="5"/>
  <c r="P35" i="5"/>
  <c r="O35" i="5"/>
  <c r="N35" i="5"/>
  <c r="M35" i="5"/>
  <c r="O11" i="6"/>
  <c r="P11" i="6"/>
  <c r="N11" i="6"/>
  <c r="M11" i="6"/>
  <c r="R159" i="5"/>
  <c r="Q159" i="5"/>
  <c r="W157" i="5"/>
  <c r="AA157" i="5"/>
  <c r="O136" i="5"/>
  <c r="O132" i="5"/>
  <c r="N118" i="5"/>
  <c r="N81" i="5"/>
  <c r="M81" i="5"/>
  <c r="P81" i="5"/>
  <c r="O81" i="5"/>
  <c r="AA75" i="5"/>
  <c r="W75" i="5"/>
  <c r="N57" i="5"/>
  <c r="M57" i="5"/>
  <c r="O60" i="5"/>
  <c r="N60" i="5"/>
  <c r="M60" i="5"/>
  <c r="R60" i="5" s="1"/>
  <c r="P57" i="5"/>
  <c r="O57" i="5"/>
  <c r="N58" i="5"/>
  <c r="P79" i="6"/>
  <c r="O79" i="6"/>
  <c r="N79" i="6"/>
  <c r="M79" i="6"/>
  <c r="R13" i="6"/>
  <c r="M172" i="5"/>
  <c r="P141" i="5"/>
  <c r="N141" i="5"/>
  <c r="M141" i="5"/>
  <c r="Q141" i="5" s="1"/>
  <c r="O141" i="5"/>
  <c r="M140" i="5"/>
  <c r="O118" i="5"/>
  <c r="O76" i="5"/>
  <c r="O32" i="5"/>
  <c r="N32" i="5"/>
  <c r="M32" i="5"/>
  <c r="N36" i="5"/>
  <c r="M36" i="5"/>
  <c r="N34" i="5"/>
  <c r="P32" i="5"/>
  <c r="O24" i="5"/>
  <c r="N24" i="5"/>
  <c r="M24" i="5"/>
  <c r="P24" i="5"/>
  <c r="O8" i="5"/>
  <c r="N8" i="5"/>
  <c r="P8" i="5"/>
  <c r="M8" i="5"/>
  <c r="N188" i="5"/>
  <c r="W173" i="5"/>
  <c r="AA173" i="5"/>
  <c r="N148" i="5"/>
  <c r="P34" i="5"/>
  <c r="P26" i="5"/>
  <c r="O124" i="5"/>
  <c r="W56" i="5"/>
  <c r="AA56" i="5"/>
  <c r="W40" i="5"/>
  <c r="AA40" i="5"/>
  <c r="O18" i="5"/>
  <c r="M69" i="5"/>
  <c r="P29" i="5"/>
  <c r="N7" i="6"/>
  <c r="N61" i="5"/>
  <c r="M74" i="5"/>
  <c r="R74" i="5" s="1"/>
  <c r="P28" i="5"/>
  <c r="N106" i="5"/>
  <c r="M66" i="5"/>
  <c r="P14" i="5"/>
  <c r="Q14" i="5" s="1"/>
  <c r="N14" i="5"/>
  <c r="M14" i="5"/>
  <c r="O14" i="5"/>
  <c r="W14" i="5"/>
  <c r="AA14" i="5"/>
  <c r="O137" i="5"/>
  <c r="W22" i="5"/>
  <c r="AA22" i="5"/>
  <c r="N152" i="5"/>
  <c r="N128" i="5"/>
  <c r="R128" i="5" s="1"/>
  <c r="M105" i="5"/>
  <c r="P112" i="5"/>
  <c r="P93" i="5"/>
  <c r="N197" i="7"/>
  <c r="O88" i="7"/>
  <c r="N88" i="7"/>
  <c r="P88" i="7"/>
  <c r="M88" i="7"/>
  <c r="Q88" i="7" s="1"/>
  <c r="O89" i="7"/>
  <c r="R89" i="7" s="1"/>
  <c r="N87" i="7"/>
  <c r="P76" i="7"/>
  <c r="O76" i="7"/>
  <c r="N76" i="7"/>
  <c r="M76" i="7"/>
  <c r="O87" i="7"/>
  <c r="P37" i="7"/>
  <c r="O37" i="7"/>
  <c r="N37" i="7"/>
  <c r="M37" i="7"/>
  <c r="R203" i="6"/>
  <c r="Q203" i="6"/>
  <c r="R162" i="6"/>
  <c r="P174" i="6"/>
  <c r="M174" i="6"/>
  <c r="O174" i="6"/>
  <c r="N174" i="6"/>
  <c r="P80" i="6"/>
  <c r="O80" i="6"/>
  <c r="N80" i="6"/>
  <c r="M80" i="6"/>
  <c r="AA64" i="6"/>
  <c r="W64" i="6"/>
  <c r="P142" i="5"/>
  <c r="O142" i="5"/>
  <c r="M142" i="5"/>
  <c r="R142" i="5" s="1"/>
  <c r="P144" i="5"/>
  <c r="O144" i="5"/>
  <c r="Q144" i="5" s="1"/>
  <c r="N142" i="5"/>
  <c r="N145" i="5"/>
  <c r="P83" i="5"/>
  <c r="O83" i="5"/>
  <c r="N83" i="5"/>
  <c r="N82" i="5"/>
  <c r="M83" i="5"/>
  <c r="N33" i="5"/>
  <c r="M33" i="5"/>
  <c r="P33" i="5"/>
  <c r="O33" i="5"/>
  <c r="W119" i="5"/>
  <c r="AA119" i="5"/>
  <c r="M22" i="6"/>
  <c r="M196" i="7"/>
  <c r="P196" i="7"/>
  <c r="O196" i="7"/>
  <c r="N196" i="7"/>
  <c r="N195" i="7"/>
  <c r="O194" i="7"/>
  <c r="P193" i="7"/>
  <c r="P192" i="7"/>
  <c r="O192" i="7"/>
  <c r="M193" i="7"/>
  <c r="Q193" i="7" s="1"/>
  <c r="N192" i="7"/>
  <c r="M192" i="7"/>
  <c r="O195" i="7"/>
  <c r="P194" i="7"/>
  <c r="M203" i="7"/>
  <c r="AA198" i="7"/>
  <c r="W198" i="7"/>
  <c r="AA182" i="7"/>
  <c r="W182" i="7"/>
  <c r="W194" i="7"/>
  <c r="AA194" i="7"/>
  <c r="R177" i="7"/>
  <c r="Q177" i="7"/>
  <c r="N183" i="7"/>
  <c r="Q183" i="7" s="1"/>
  <c r="O182" i="7"/>
  <c r="N170" i="7"/>
  <c r="M170" i="7"/>
  <c r="O170" i="7"/>
  <c r="P170" i="7"/>
  <c r="P200" i="7"/>
  <c r="O200" i="7"/>
  <c r="N200" i="7"/>
  <c r="M200" i="7"/>
  <c r="W200" i="7"/>
  <c r="AA200" i="7"/>
  <c r="N186" i="7"/>
  <c r="M195" i="7"/>
  <c r="R195" i="7" s="1"/>
  <c r="W178" i="7"/>
  <c r="AA178" i="7"/>
  <c r="N178" i="7"/>
  <c r="M178" i="7"/>
  <c r="P178" i="7"/>
  <c r="O178" i="7"/>
  <c r="P181" i="7"/>
  <c r="R181" i="7" s="1"/>
  <c r="M155" i="7"/>
  <c r="W150" i="7"/>
  <c r="AA150" i="7"/>
  <c r="W153" i="7"/>
  <c r="AA153" i="7"/>
  <c r="P171" i="7"/>
  <c r="R148" i="7"/>
  <c r="AA132" i="7"/>
  <c r="W132" i="7"/>
  <c r="N191" i="7"/>
  <c r="P168" i="7"/>
  <c r="N161" i="7"/>
  <c r="R161" i="7" s="1"/>
  <c r="M174" i="7"/>
  <c r="O171" i="7"/>
  <c r="M134" i="7"/>
  <c r="M163" i="7"/>
  <c r="P162" i="7"/>
  <c r="O162" i="7"/>
  <c r="O151" i="7"/>
  <c r="P136" i="7"/>
  <c r="Q131" i="7"/>
  <c r="P126" i="7"/>
  <c r="P137" i="7"/>
  <c r="N121" i="7"/>
  <c r="P121" i="7"/>
  <c r="O121" i="7"/>
  <c r="M121" i="7"/>
  <c r="P133" i="7"/>
  <c r="P120" i="7"/>
  <c r="P116" i="7"/>
  <c r="R114" i="7"/>
  <c r="Q114" i="7"/>
  <c r="M105" i="7"/>
  <c r="P105" i="7"/>
  <c r="O105" i="7"/>
  <c r="N105" i="7"/>
  <c r="O80" i="7"/>
  <c r="N80" i="7"/>
  <c r="P80" i="7"/>
  <c r="M80" i="7"/>
  <c r="P73" i="7"/>
  <c r="O72" i="7"/>
  <c r="N72" i="7"/>
  <c r="P72" i="7"/>
  <c r="M72" i="7"/>
  <c r="O73" i="7"/>
  <c r="R73" i="7" s="1"/>
  <c r="AA105" i="7"/>
  <c r="W105" i="7"/>
  <c r="P87" i="7"/>
  <c r="P71" i="7"/>
  <c r="R61" i="7"/>
  <c r="Q61" i="7"/>
  <c r="P52" i="7"/>
  <c r="O52" i="7"/>
  <c r="N52" i="7"/>
  <c r="M52" i="7"/>
  <c r="N74" i="7"/>
  <c r="N70" i="7"/>
  <c r="M70" i="7"/>
  <c r="P70" i="7"/>
  <c r="O70" i="7"/>
  <c r="R86" i="7"/>
  <c r="M74" i="7"/>
  <c r="O66" i="7"/>
  <c r="P43" i="7"/>
  <c r="P53" i="7"/>
  <c r="O41" i="7"/>
  <c r="N41" i="7"/>
  <c r="M41" i="7"/>
  <c r="P41" i="7"/>
  <c r="P59" i="7"/>
  <c r="M59" i="7"/>
  <c r="O59" i="7"/>
  <c r="N59" i="7"/>
  <c r="W46" i="7"/>
  <c r="AA46" i="7"/>
  <c r="O77" i="7"/>
  <c r="N53" i="7"/>
  <c r="M46" i="7"/>
  <c r="W36" i="7"/>
  <c r="AA36" i="7"/>
  <c r="N49" i="7"/>
  <c r="O200" i="6"/>
  <c r="R200" i="6" s="1"/>
  <c r="N200" i="6"/>
  <c r="P200" i="6"/>
  <c r="M200" i="6"/>
  <c r="O58" i="7"/>
  <c r="W185" i="6"/>
  <c r="AA185" i="6"/>
  <c r="O202" i="6"/>
  <c r="P189" i="6"/>
  <c r="P171" i="6"/>
  <c r="O171" i="6"/>
  <c r="N171" i="6"/>
  <c r="M171" i="6"/>
  <c r="P132" i="6"/>
  <c r="O132" i="6"/>
  <c r="N132" i="6"/>
  <c r="M132" i="6"/>
  <c r="P133" i="6"/>
  <c r="O20" i="7"/>
  <c r="O12" i="7"/>
  <c r="P177" i="6"/>
  <c r="R177" i="6" s="1"/>
  <c r="O25" i="7"/>
  <c r="P25" i="7"/>
  <c r="N25" i="7"/>
  <c r="M25" i="7"/>
  <c r="N20" i="7"/>
  <c r="N193" i="6"/>
  <c r="P167" i="6"/>
  <c r="O167" i="6"/>
  <c r="O169" i="6"/>
  <c r="N167" i="6"/>
  <c r="M167" i="6"/>
  <c r="O164" i="6"/>
  <c r="N164" i="6"/>
  <c r="M164" i="6"/>
  <c r="P164" i="6"/>
  <c r="AA163" i="6"/>
  <c r="W163" i="6"/>
  <c r="R191" i="6"/>
  <c r="P187" i="6"/>
  <c r="O187" i="6"/>
  <c r="N187" i="6"/>
  <c r="M187" i="6"/>
  <c r="N169" i="6"/>
  <c r="W164" i="6"/>
  <c r="AA164" i="6"/>
  <c r="P197" i="6"/>
  <c r="P179" i="6"/>
  <c r="O179" i="6"/>
  <c r="N179" i="6"/>
  <c r="M179" i="6"/>
  <c r="P135" i="6"/>
  <c r="O135" i="6"/>
  <c r="M135" i="6"/>
  <c r="N135" i="6"/>
  <c r="Q186" i="6"/>
  <c r="P166" i="6"/>
  <c r="W198" i="6"/>
  <c r="AA198" i="6"/>
  <c r="M138" i="6"/>
  <c r="Q147" i="6"/>
  <c r="R147" i="6"/>
  <c r="P131" i="6"/>
  <c r="O131" i="6"/>
  <c r="N131" i="6"/>
  <c r="M131" i="6"/>
  <c r="M117" i="6"/>
  <c r="AA108" i="6"/>
  <c r="W108" i="6"/>
  <c r="P38" i="7"/>
  <c r="M130" i="6"/>
  <c r="N23" i="7"/>
  <c r="P23" i="7"/>
  <c r="O23" i="7"/>
  <c r="M23" i="7"/>
  <c r="P22" i="7"/>
  <c r="O117" i="6"/>
  <c r="P50" i="7"/>
  <c r="M165" i="6"/>
  <c r="P142" i="6"/>
  <c r="N142" i="6"/>
  <c r="M142" i="6"/>
  <c r="O142" i="6"/>
  <c r="N146" i="6"/>
  <c r="R124" i="6"/>
  <c r="Q124" i="6"/>
  <c r="O92" i="6"/>
  <c r="W82" i="6"/>
  <c r="AA82" i="6"/>
  <c r="M94" i="6"/>
  <c r="O97" i="6"/>
  <c r="O110" i="6"/>
  <c r="M102" i="6"/>
  <c r="P72" i="6"/>
  <c r="N72" i="6"/>
  <c r="M72" i="6"/>
  <c r="N76" i="6"/>
  <c r="P76" i="6"/>
  <c r="O75" i="6"/>
  <c r="M76" i="6"/>
  <c r="N75" i="6"/>
  <c r="O72" i="6"/>
  <c r="N73" i="6"/>
  <c r="R73" i="6" s="1"/>
  <c r="O45" i="6"/>
  <c r="N45" i="6"/>
  <c r="M45" i="6"/>
  <c r="P45" i="6"/>
  <c r="AA31" i="6"/>
  <c r="W31" i="6"/>
  <c r="O70" i="6"/>
  <c r="O62" i="6"/>
  <c r="R62" i="6" s="1"/>
  <c r="M50" i="6"/>
  <c r="W22" i="6"/>
  <c r="AA22" i="6"/>
  <c r="M64" i="6"/>
  <c r="P171" i="5"/>
  <c r="O171" i="5"/>
  <c r="N171" i="5"/>
  <c r="M171" i="5"/>
  <c r="N68" i="6"/>
  <c r="P44" i="6"/>
  <c r="O44" i="6"/>
  <c r="N44" i="6"/>
  <c r="M44" i="6"/>
  <c r="P194" i="5"/>
  <c r="O194" i="5"/>
  <c r="N194" i="5"/>
  <c r="M194" i="5"/>
  <c r="O192" i="5"/>
  <c r="N193" i="5"/>
  <c r="M176" i="5"/>
  <c r="M168" i="5"/>
  <c r="R168" i="5" s="1"/>
  <c r="M160" i="5"/>
  <c r="R160" i="5" s="1"/>
  <c r="M152" i="5"/>
  <c r="M56" i="6"/>
  <c r="P52" i="6"/>
  <c r="O52" i="6"/>
  <c r="N52" i="6"/>
  <c r="M52" i="6"/>
  <c r="N56" i="6"/>
  <c r="R170" i="5"/>
  <c r="Q170" i="5"/>
  <c r="P59" i="6"/>
  <c r="O42" i="6"/>
  <c r="AA162" i="5"/>
  <c r="W162" i="5"/>
  <c r="R116" i="6"/>
  <c r="Q116" i="6"/>
  <c r="AA185" i="5"/>
  <c r="W185" i="5"/>
  <c r="R144" i="5"/>
  <c r="P81" i="6"/>
  <c r="O65" i="6"/>
  <c r="W41" i="6"/>
  <c r="AA41" i="6"/>
  <c r="P185" i="5"/>
  <c r="M78" i="6"/>
  <c r="R78" i="6" s="1"/>
  <c r="O51" i="6"/>
  <c r="M23" i="6"/>
  <c r="P23" i="6"/>
  <c r="N23" i="6"/>
  <c r="O23" i="6"/>
  <c r="O201" i="5"/>
  <c r="O161" i="5"/>
  <c r="M177" i="5"/>
  <c r="R177" i="5" s="1"/>
  <c r="O145" i="5"/>
  <c r="W130" i="5"/>
  <c r="AA130" i="5"/>
  <c r="M129" i="5"/>
  <c r="AA103" i="5"/>
  <c r="W103" i="5"/>
  <c r="M180" i="5"/>
  <c r="M153" i="5"/>
  <c r="R153" i="5" s="1"/>
  <c r="AA122" i="5"/>
  <c r="W122" i="5"/>
  <c r="O121" i="5"/>
  <c r="P59" i="5"/>
  <c r="O59" i="5"/>
  <c r="N59" i="5"/>
  <c r="M59" i="5"/>
  <c r="P51" i="5"/>
  <c r="O51" i="5"/>
  <c r="N51" i="5"/>
  <c r="M51" i="5"/>
  <c r="Q83" i="5"/>
  <c r="M169" i="5"/>
  <c r="R169" i="5" s="1"/>
  <c r="N97" i="5"/>
  <c r="M97" i="5"/>
  <c r="P97" i="5"/>
  <c r="O97" i="5"/>
  <c r="N98" i="5"/>
  <c r="R98" i="5" s="1"/>
  <c r="M100" i="5"/>
  <c r="AA51" i="5"/>
  <c r="W51" i="5"/>
  <c r="N9" i="5"/>
  <c r="M9" i="5"/>
  <c r="P9" i="5"/>
  <c r="O9" i="5"/>
  <c r="W15" i="6"/>
  <c r="AA15" i="6"/>
  <c r="M201" i="5"/>
  <c r="N172" i="5"/>
  <c r="N140" i="5"/>
  <c r="P118" i="5"/>
  <c r="N112" i="5"/>
  <c r="O44" i="5"/>
  <c r="O16" i="5"/>
  <c r="N16" i="5"/>
  <c r="P16" i="5"/>
  <c r="M16" i="5"/>
  <c r="M204" i="5"/>
  <c r="R204" i="5" s="1"/>
  <c r="O188" i="5"/>
  <c r="O148" i="5"/>
  <c r="N84" i="5"/>
  <c r="Q84" i="5" s="1"/>
  <c r="P50" i="5"/>
  <c r="P15" i="5"/>
  <c r="O15" i="5"/>
  <c r="M15" i="5"/>
  <c r="R15" i="5" s="1"/>
  <c r="N15" i="5"/>
  <c r="N43" i="6"/>
  <c r="P189" i="5"/>
  <c r="O189" i="5"/>
  <c r="N189" i="5"/>
  <c r="M189" i="5"/>
  <c r="M161" i="5"/>
  <c r="R108" i="5"/>
  <c r="W88" i="5"/>
  <c r="AA88" i="5"/>
  <c r="W72" i="5"/>
  <c r="AA72" i="5"/>
  <c r="O50" i="5"/>
  <c r="O34" i="5"/>
  <c r="N24" i="6"/>
  <c r="R24" i="6" s="1"/>
  <c r="R96" i="5"/>
  <c r="Q96" i="5"/>
  <c r="M90" i="5"/>
  <c r="N69" i="5"/>
  <c r="W38" i="5"/>
  <c r="AA38" i="5"/>
  <c r="P86" i="5"/>
  <c r="O86" i="5"/>
  <c r="N86" i="5"/>
  <c r="M86" i="5"/>
  <c r="W86" i="5"/>
  <c r="AA86" i="5"/>
  <c r="O61" i="5"/>
  <c r="N12" i="5"/>
  <c r="R12" i="5" s="1"/>
  <c r="P54" i="5"/>
  <c r="O54" i="5"/>
  <c r="N54" i="5"/>
  <c r="M54" i="5"/>
  <c r="N53" i="5"/>
  <c r="R53" i="5" s="1"/>
  <c r="W111" i="5"/>
  <c r="AA111" i="5"/>
  <c r="O106" i="5"/>
  <c r="W30" i="5"/>
  <c r="AA30" i="5"/>
  <c r="W17" i="6"/>
  <c r="AA17" i="6"/>
  <c r="P137" i="5"/>
  <c r="P62" i="5"/>
  <c r="O62" i="5"/>
  <c r="N62" i="5"/>
  <c r="M62" i="5"/>
  <c r="N66" i="5"/>
  <c r="M109" i="5"/>
  <c r="P109" i="5"/>
  <c r="O109" i="5"/>
  <c r="N109" i="5"/>
  <c r="O100" i="5"/>
  <c r="P85" i="5"/>
  <c r="P52" i="5"/>
  <c r="M113" i="5"/>
  <c r="M50" i="5"/>
  <c r="R97" i="6" l="1"/>
  <c r="Q120" i="6"/>
  <c r="Q20" i="7"/>
  <c r="Q194" i="7"/>
  <c r="R32" i="5"/>
  <c r="R118" i="6"/>
  <c r="R93" i="6"/>
  <c r="Q58" i="6"/>
  <c r="R192" i="6"/>
  <c r="R205" i="5"/>
  <c r="R47" i="6"/>
  <c r="Q122" i="6"/>
  <c r="R139" i="7"/>
  <c r="R95" i="5"/>
  <c r="R60" i="7"/>
  <c r="Q138" i="5"/>
  <c r="R182" i="5"/>
  <c r="R144" i="6"/>
  <c r="R102" i="7"/>
  <c r="R155" i="5"/>
  <c r="R25" i="5"/>
  <c r="R157" i="5"/>
  <c r="R99" i="5"/>
  <c r="R151" i="6"/>
  <c r="Q170" i="6"/>
  <c r="R186" i="6"/>
  <c r="Q27" i="6"/>
  <c r="R198" i="7"/>
  <c r="Q77" i="6"/>
  <c r="R82" i="5"/>
  <c r="R197" i="6"/>
  <c r="Q53" i="7"/>
  <c r="R52" i="7"/>
  <c r="R83" i="5"/>
  <c r="R165" i="7"/>
  <c r="R132" i="7"/>
  <c r="R48" i="5"/>
  <c r="Q181" i="5"/>
  <c r="R27" i="5"/>
  <c r="Q16" i="6"/>
  <c r="Q206" i="6"/>
  <c r="Q201" i="6"/>
  <c r="R180" i="6"/>
  <c r="R79" i="7"/>
  <c r="Q113" i="7"/>
  <c r="Q160" i="6"/>
  <c r="R205" i="6"/>
  <c r="Q8" i="7"/>
  <c r="R85" i="7"/>
  <c r="R82" i="7"/>
  <c r="Q96" i="7"/>
  <c r="R142" i="7"/>
  <c r="R143" i="6"/>
  <c r="R91" i="5"/>
  <c r="R145" i="6"/>
  <c r="Q13" i="7"/>
  <c r="Q199" i="6"/>
  <c r="Q188" i="6"/>
  <c r="R16" i="5"/>
  <c r="R59" i="5"/>
  <c r="R180" i="5"/>
  <c r="Q203" i="5"/>
  <c r="Q10" i="7"/>
  <c r="R8" i="5"/>
  <c r="Q79" i="6"/>
  <c r="Q140" i="6"/>
  <c r="Q189" i="7"/>
  <c r="R182" i="6"/>
  <c r="R76" i="5"/>
  <c r="R107" i="5"/>
  <c r="Q135" i="5"/>
  <c r="R113" i="7"/>
  <c r="R110" i="7"/>
  <c r="Q160" i="7"/>
  <c r="R194" i="6"/>
  <c r="R64" i="5"/>
  <c r="Q89" i="5"/>
  <c r="R20" i="6"/>
  <c r="R174" i="5"/>
  <c r="Q182" i="5"/>
  <c r="Q153" i="7"/>
  <c r="R88" i="5"/>
  <c r="R75" i="5"/>
  <c r="Q206" i="5"/>
  <c r="R143" i="5"/>
  <c r="Q199" i="5"/>
  <c r="R202" i="5"/>
  <c r="Q139" i="5"/>
  <c r="R29" i="6"/>
  <c r="Q123" i="6"/>
  <c r="Q198" i="6"/>
  <c r="R17" i="7"/>
  <c r="R100" i="5"/>
  <c r="Q52" i="6"/>
  <c r="Q105" i="6"/>
  <c r="R130" i="6"/>
  <c r="R76" i="7"/>
  <c r="R14" i="5"/>
  <c r="Q11" i="6"/>
  <c r="R59" i="6"/>
  <c r="R30" i="7"/>
  <c r="Q18" i="5"/>
  <c r="Q21" i="6"/>
  <c r="Q125" i="6"/>
  <c r="Q116" i="5"/>
  <c r="R19" i="5"/>
  <c r="R115" i="5"/>
  <c r="Q166" i="5"/>
  <c r="Q14" i="6"/>
  <c r="R178" i="5"/>
  <c r="R27" i="6"/>
  <c r="R84" i="7"/>
  <c r="R158" i="7"/>
  <c r="R150" i="5"/>
  <c r="R185" i="5"/>
  <c r="Q17" i="6"/>
  <c r="R37" i="5"/>
  <c r="R183" i="6"/>
  <c r="Q93" i="7"/>
  <c r="Q23" i="5"/>
  <c r="R112" i="6"/>
  <c r="Q111" i="5"/>
  <c r="R46" i="6"/>
  <c r="Q198" i="5"/>
  <c r="R72" i="7"/>
  <c r="R174" i="7"/>
  <c r="R57" i="5"/>
  <c r="R91" i="6"/>
  <c r="R186" i="5"/>
  <c r="R131" i="5"/>
  <c r="R176" i="6"/>
  <c r="R11" i="7"/>
  <c r="R191" i="7"/>
  <c r="R141" i="6"/>
  <c r="Q27" i="7"/>
  <c r="R71" i="5"/>
  <c r="Q173" i="5"/>
  <c r="R119" i="5"/>
  <c r="Q158" i="5"/>
  <c r="R159" i="7"/>
  <c r="Q67" i="6"/>
  <c r="Q49" i="6"/>
  <c r="Q68" i="7"/>
  <c r="R175" i="7"/>
  <c r="R188" i="7"/>
  <c r="R88" i="6"/>
  <c r="Q78" i="5"/>
  <c r="Q136" i="6"/>
  <c r="Q153" i="6"/>
  <c r="R156" i="6"/>
  <c r="Q19" i="7"/>
  <c r="Q43" i="7"/>
  <c r="Q148" i="7"/>
  <c r="R111" i="5"/>
  <c r="R31" i="5"/>
  <c r="R108" i="7"/>
  <c r="R17" i="5"/>
  <c r="Q101" i="6"/>
  <c r="Q111" i="6"/>
  <c r="Q74" i="5"/>
  <c r="R69" i="7"/>
  <c r="R107" i="7"/>
  <c r="R33" i="7"/>
  <c r="R137" i="6"/>
  <c r="Q173" i="7"/>
  <c r="Q142" i="6"/>
  <c r="Q136" i="5"/>
  <c r="R151" i="5"/>
  <c r="R35" i="7"/>
  <c r="R21" i="6"/>
  <c r="R52" i="5"/>
  <c r="R126" i="5"/>
  <c r="R197" i="7"/>
  <c r="Q60" i="6"/>
  <c r="R80" i="5"/>
  <c r="R19" i="6"/>
  <c r="Q47" i="5"/>
  <c r="R179" i="5"/>
  <c r="Q175" i="6"/>
  <c r="Q69" i="6"/>
  <c r="R131" i="7"/>
  <c r="R26" i="6"/>
  <c r="Q34" i="6"/>
  <c r="R65" i="7"/>
  <c r="Q83" i="6"/>
  <c r="R74" i="6"/>
  <c r="R49" i="5"/>
  <c r="R199" i="5"/>
  <c r="R188" i="6"/>
  <c r="Q131" i="5"/>
  <c r="R110" i="5"/>
  <c r="R201" i="5"/>
  <c r="R34" i="6"/>
  <c r="R176" i="5"/>
  <c r="R171" i="5"/>
  <c r="R164" i="6"/>
  <c r="R49" i="7"/>
  <c r="Q121" i="7"/>
  <c r="Q200" i="7"/>
  <c r="R196" i="7"/>
  <c r="R33" i="5"/>
  <c r="Q85" i="6"/>
  <c r="Q174" i="6"/>
  <c r="Q79" i="7"/>
  <c r="Q197" i="7"/>
  <c r="R36" i="5"/>
  <c r="R173" i="5"/>
  <c r="R191" i="5"/>
  <c r="R187" i="5"/>
  <c r="Q113" i="6"/>
  <c r="R22" i="7"/>
  <c r="R77" i="7"/>
  <c r="R115" i="7"/>
  <c r="R116" i="7"/>
  <c r="R166" i="7"/>
  <c r="R171" i="7"/>
  <c r="Q159" i="7"/>
  <c r="R60" i="6"/>
  <c r="R137" i="5"/>
  <c r="Q35" i="6"/>
  <c r="R147" i="5"/>
  <c r="R53" i="6"/>
  <c r="R109" i="6"/>
  <c r="R94" i="7"/>
  <c r="R137" i="7"/>
  <c r="R151" i="7"/>
  <c r="Q152" i="6"/>
  <c r="R139" i="6"/>
  <c r="R29" i="7"/>
  <c r="Q118" i="7"/>
  <c r="Q188" i="7"/>
  <c r="R202" i="7"/>
  <c r="Q54" i="6"/>
  <c r="R164" i="7"/>
  <c r="R40" i="6"/>
  <c r="R190" i="5"/>
  <c r="R12" i="7"/>
  <c r="R117" i="5"/>
  <c r="R138" i="6"/>
  <c r="Q143" i="5"/>
  <c r="Q112" i="6"/>
  <c r="R97" i="7"/>
  <c r="R172" i="7"/>
  <c r="R13" i="7"/>
  <c r="R17" i="6"/>
  <c r="Q150" i="5"/>
  <c r="R118" i="5"/>
  <c r="R200" i="5"/>
  <c r="Q193" i="5"/>
  <c r="R38" i="6"/>
  <c r="Q17" i="7"/>
  <c r="Q101" i="7"/>
  <c r="Q147" i="7"/>
  <c r="Q75" i="5"/>
  <c r="R30" i="6"/>
  <c r="R141" i="7"/>
  <c r="Q31" i="6"/>
  <c r="Q137" i="5"/>
  <c r="Q31" i="5"/>
  <c r="Q100" i="7"/>
  <c r="Q43" i="6"/>
  <c r="R146" i="6"/>
  <c r="R74" i="7"/>
  <c r="R145" i="5"/>
  <c r="R34" i="5"/>
  <c r="R63" i="7"/>
  <c r="R175" i="5"/>
  <c r="R26" i="5"/>
  <c r="Q180" i="6"/>
  <c r="Q25" i="5"/>
  <c r="R181" i="5"/>
  <c r="Q46" i="6"/>
  <c r="R123" i="6"/>
  <c r="R146" i="7"/>
  <c r="Q65" i="7"/>
  <c r="R120" i="7"/>
  <c r="Q150" i="7"/>
  <c r="Q71" i="5"/>
  <c r="R42" i="5"/>
  <c r="Q99" i="5"/>
  <c r="R50" i="5"/>
  <c r="R109" i="5"/>
  <c r="R39" i="5"/>
  <c r="R161" i="5"/>
  <c r="R51" i="5"/>
  <c r="Q76" i="5"/>
  <c r="R56" i="6"/>
  <c r="R192" i="5"/>
  <c r="Q41" i="6"/>
  <c r="R75" i="6"/>
  <c r="R23" i="7"/>
  <c r="R135" i="6"/>
  <c r="R25" i="7"/>
  <c r="R132" i="6"/>
  <c r="R189" i="6"/>
  <c r="Q200" i="6"/>
  <c r="R105" i="7"/>
  <c r="R200" i="7"/>
  <c r="R203" i="7"/>
  <c r="R80" i="6"/>
  <c r="R37" i="7"/>
  <c r="Q80" i="5"/>
  <c r="R24" i="5"/>
  <c r="R35" i="5"/>
  <c r="Q84" i="6"/>
  <c r="Q96" i="6"/>
  <c r="R126" i="7"/>
  <c r="R186" i="7"/>
  <c r="Q107" i="7"/>
  <c r="R20" i="5"/>
  <c r="R41" i="5"/>
  <c r="R43" i="5"/>
  <c r="R33" i="6"/>
  <c r="Q55" i="6"/>
  <c r="R100" i="6"/>
  <c r="Q24" i="7"/>
  <c r="R149" i="7"/>
  <c r="Q158" i="7"/>
  <c r="Q31" i="7"/>
  <c r="R85" i="5"/>
  <c r="R79" i="5"/>
  <c r="R72" i="5"/>
  <c r="Q71" i="6"/>
  <c r="Q104" i="7"/>
  <c r="Q152" i="7"/>
  <c r="Q29" i="6"/>
  <c r="Q63" i="5"/>
  <c r="Q111" i="7"/>
  <c r="R15" i="7"/>
  <c r="R127" i="5"/>
  <c r="Q15" i="6"/>
  <c r="Q86" i="6"/>
  <c r="R69" i="6"/>
  <c r="R41" i="7"/>
  <c r="R140" i="5"/>
  <c r="R145" i="7"/>
  <c r="Q189" i="5"/>
  <c r="Q141" i="6"/>
  <c r="R96" i="7"/>
  <c r="Q174" i="5"/>
  <c r="R143" i="7"/>
  <c r="Q128" i="7"/>
  <c r="R206" i="7"/>
  <c r="Q12" i="6"/>
  <c r="Q32" i="6"/>
  <c r="R48" i="6"/>
  <c r="R122" i="6"/>
  <c r="R71" i="7"/>
  <c r="Q25" i="6"/>
  <c r="R163" i="6"/>
  <c r="R121" i="5"/>
  <c r="R90" i="6"/>
  <c r="R39" i="6"/>
  <c r="R9" i="7"/>
  <c r="R144" i="7"/>
  <c r="Q180" i="7"/>
  <c r="R114" i="6"/>
  <c r="R172" i="6"/>
  <c r="R199" i="7"/>
  <c r="R130" i="5"/>
  <c r="Q88" i="5"/>
  <c r="R13" i="5"/>
  <c r="Q198" i="7"/>
  <c r="R97" i="5"/>
  <c r="R81" i="5"/>
  <c r="Q190" i="7"/>
  <c r="R56" i="5"/>
  <c r="R66" i="5"/>
  <c r="Q100" i="5"/>
  <c r="Q65" i="6"/>
  <c r="R194" i="5"/>
  <c r="R76" i="6"/>
  <c r="R167" i="6"/>
  <c r="R202" i="6"/>
  <c r="R80" i="7"/>
  <c r="Q22" i="6"/>
  <c r="Q142" i="7"/>
  <c r="Q99" i="7"/>
  <c r="Q137" i="7"/>
  <c r="R133" i="7"/>
  <c r="Q115" i="5"/>
  <c r="Q62" i="5"/>
  <c r="R90" i="5"/>
  <c r="Q32" i="5"/>
  <c r="Q19" i="5"/>
  <c r="Q81" i="6"/>
  <c r="R139" i="5"/>
  <c r="R92" i="6"/>
  <c r="R198" i="6"/>
  <c r="R169" i="6"/>
  <c r="Q194" i="6"/>
  <c r="R66" i="7"/>
  <c r="R88" i="7"/>
  <c r="Q163" i="7"/>
  <c r="R155" i="7"/>
  <c r="Q192" i="6"/>
  <c r="Q105" i="5"/>
  <c r="Q20" i="6"/>
  <c r="Q37" i="5"/>
  <c r="Q172" i="5"/>
  <c r="Q91" i="5"/>
  <c r="R166" i="5"/>
  <c r="Q178" i="5"/>
  <c r="Q121" i="6"/>
  <c r="Q205" i="6"/>
  <c r="R57" i="7"/>
  <c r="Q78" i="7"/>
  <c r="R140" i="7"/>
  <c r="R106" i="5"/>
  <c r="R10" i="5"/>
  <c r="Q95" i="5"/>
  <c r="R120" i="5"/>
  <c r="R37" i="6"/>
  <c r="Q145" i="6"/>
  <c r="R106" i="7"/>
  <c r="R64" i="7"/>
  <c r="Q67" i="7"/>
  <c r="R147" i="7"/>
  <c r="Q106" i="6"/>
  <c r="R112" i="5"/>
  <c r="R78" i="5"/>
  <c r="R134" i="5"/>
  <c r="R162" i="5"/>
  <c r="R181" i="6"/>
  <c r="Q156" i="6"/>
  <c r="R156" i="7"/>
  <c r="Q56" i="5"/>
  <c r="R183" i="5"/>
  <c r="Q202" i="5"/>
  <c r="R103" i="7"/>
  <c r="R136" i="7"/>
  <c r="R18" i="6"/>
  <c r="R7" i="5"/>
  <c r="Q178" i="6"/>
  <c r="R129" i="5"/>
  <c r="R58" i="5"/>
  <c r="R45" i="7"/>
  <c r="R9" i="5"/>
  <c r="R152" i="5"/>
  <c r="R45" i="6"/>
  <c r="R179" i="6"/>
  <c r="Q187" i="6"/>
  <c r="R134" i="7"/>
  <c r="R192" i="7"/>
  <c r="Q87" i="7"/>
  <c r="R124" i="5"/>
  <c r="R188" i="5"/>
  <c r="R8" i="6"/>
  <c r="Q7" i="6"/>
  <c r="R196" i="6"/>
  <c r="R50" i="7"/>
  <c r="R40" i="5"/>
  <c r="Q17" i="5"/>
  <c r="Q197" i="5"/>
  <c r="Q28" i="5"/>
  <c r="R167" i="5"/>
  <c r="Q150" i="6"/>
  <c r="Q108" i="6"/>
  <c r="Q87" i="5"/>
  <c r="R158" i="5"/>
  <c r="R125" i="6"/>
  <c r="R14" i="7"/>
  <c r="Q175" i="7"/>
  <c r="R157" i="7"/>
  <c r="R67" i="5"/>
  <c r="R93" i="5"/>
  <c r="R184" i="5"/>
  <c r="R163" i="5"/>
  <c r="R168" i="6"/>
  <c r="R40" i="7"/>
  <c r="R77" i="5"/>
  <c r="Q101" i="5"/>
  <c r="Q183" i="6"/>
  <c r="R58" i="7"/>
  <c r="Q38" i="7"/>
  <c r="Q23" i="6"/>
  <c r="R23" i="6"/>
  <c r="R170" i="7"/>
  <c r="Q170" i="7"/>
  <c r="Q167" i="6"/>
  <c r="Q124" i="5"/>
  <c r="R65" i="6"/>
  <c r="Q110" i="6"/>
  <c r="R110" i="6"/>
  <c r="R81" i="6"/>
  <c r="Q92" i="6"/>
  <c r="R126" i="6"/>
  <c r="Q164" i="6"/>
  <c r="R87" i="7"/>
  <c r="Q161" i="7"/>
  <c r="R194" i="7"/>
  <c r="R104" i="5"/>
  <c r="R53" i="7"/>
  <c r="Q155" i="7"/>
  <c r="R121" i="6"/>
  <c r="Q74" i="7"/>
  <c r="Q109" i="5"/>
  <c r="R7" i="6"/>
  <c r="R193" i="5"/>
  <c r="R28" i="6"/>
  <c r="Q28" i="6"/>
  <c r="R28" i="7"/>
  <c r="Q92" i="7"/>
  <c r="Q145" i="7"/>
  <c r="R163" i="7"/>
  <c r="R193" i="7"/>
  <c r="R87" i="5"/>
  <c r="Q106" i="7"/>
  <c r="R141" i="5"/>
  <c r="R84" i="5"/>
  <c r="R18" i="5"/>
  <c r="Q134" i="5"/>
  <c r="R28" i="5"/>
  <c r="R22" i="6"/>
  <c r="Q48" i="6"/>
  <c r="Q23" i="7"/>
  <c r="Q14" i="7"/>
  <c r="Q45" i="7"/>
  <c r="Q143" i="7"/>
  <c r="R154" i="7"/>
  <c r="Q154" i="7"/>
  <c r="Q132" i="7"/>
  <c r="Q158" i="6"/>
  <c r="R158" i="6"/>
  <c r="R164" i="5"/>
  <c r="Q164" i="5"/>
  <c r="Q45" i="5"/>
  <c r="R45" i="5"/>
  <c r="Q21" i="5"/>
  <c r="R21" i="5"/>
  <c r="Q119" i="5"/>
  <c r="R172" i="5"/>
  <c r="Q33" i="6"/>
  <c r="R136" i="5"/>
  <c r="R113" i="6"/>
  <c r="Q171" i="5"/>
  <c r="Q40" i="6"/>
  <c r="R134" i="6"/>
  <c r="Q134" i="6"/>
  <c r="Q163" i="6"/>
  <c r="R8" i="7"/>
  <c r="Q80" i="7"/>
  <c r="Q164" i="7"/>
  <c r="R99" i="7"/>
  <c r="Q52" i="5"/>
  <c r="R63" i="5"/>
  <c r="Q40" i="5"/>
  <c r="Q67" i="5"/>
  <c r="R115" i="6"/>
  <c r="R154" i="5"/>
  <c r="R11" i="6"/>
  <c r="R66" i="6"/>
  <c r="Q66" i="6"/>
  <c r="Q73" i="6"/>
  <c r="R86" i="6"/>
  <c r="R153" i="6"/>
  <c r="R175" i="6"/>
  <c r="R83" i="7"/>
  <c r="Q83" i="7"/>
  <c r="Q192" i="7"/>
  <c r="R15" i="6"/>
  <c r="R32" i="6"/>
  <c r="Q94" i="7"/>
  <c r="R190" i="7"/>
  <c r="R38" i="7"/>
  <c r="R116" i="5"/>
  <c r="Q97" i="6"/>
  <c r="Q24" i="5"/>
  <c r="R36" i="6"/>
  <c r="Q36" i="6"/>
  <c r="Q68" i="6"/>
  <c r="R68" i="6"/>
  <c r="R70" i="6"/>
  <c r="Q70" i="6"/>
  <c r="Q193" i="6"/>
  <c r="R189" i="5"/>
  <c r="Q176" i="6"/>
  <c r="Q181" i="7"/>
  <c r="Q8" i="6"/>
  <c r="Q177" i="6"/>
  <c r="Q63" i="7"/>
  <c r="Q73" i="7"/>
  <c r="Q120" i="7"/>
  <c r="R30" i="5"/>
  <c r="Q30" i="5"/>
  <c r="R70" i="5"/>
  <c r="Q70" i="5"/>
  <c r="R79" i="6"/>
  <c r="Q123" i="5"/>
  <c r="R197" i="5"/>
  <c r="Q152" i="5"/>
  <c r="Q45" i="6"/>
  <c r="R87" i="6"/>
  <c r="Q87" i="6"/>
  <c r="R187" i="6"/>
  <c r="R104" i="7"/>
  <c r="Q133" i="7"/>
  <c r="Q187" i="7"/>
  <c r="R187" i="7"/>
  <c r="Q157" i="7"/>
  <c r="Q186" i="7"/>
  <c r="R94" i="5"/>
  <c r="Q94" i="5"/>
  <c r="R44" i="5"/>
  <c r="Q44" i="5"/>
  <c r="Q118" i="5"/>
  <c r="Q41" i="5"/>
  <c r="Q42" i="5"/>
  <c r="Q38" i="6"/>
  <c r="Q189" i="6"/>
  <c r="Q90" i="7"/>
  <c r="R90" i="7"/>
  <c r="R123" i="7"/>
  <c r="Q123" i="7"/>
  <c r="R103" i="5"/>
  <c r="Q103" i="5"/>
  <c r="Q162" i="5"/>
  <c r="R78" i="7"/>
  <c r="Q107" i="5"/>
  <c r="Q167" i="5"/>
  <c r="Q177" i="5"/>
  <c r="Q100" i="6"/>
  <c r="R170" i="6"/>
  <c r="Q42" i="7"/>
  <c r="R42" i="7"/>
  <c r="Q71" i="7"/>
  <c r="Q151" i="7"/>
  <c r="Q76" i="7"/>
  <c r="Q93" i="5"/>
  <c r="Q57" i="5"/>
  <c r="Q140" i="5"/>
  <c r="Q53" i="6"/>
  <c r="Q57" i="6"/>
  <c r="Q91" i="6"/>
  <c r="Q40" i="7"/>
  <c r="Q102" i="7"/>
  <c r="R111" i="6"/>
  <c r="Q82" i="7"/>
  <c r="R43" i="7"/>
  <c r="R183" i="7"/>
  <c r="Q54" i="5"/>
  <c r="R54" i="5"/>
  <c r="Q86" i="5"/>
  <c r="R86" i="5"/>
  <c r="Q50" i="6"/>
  <c r="R50" i="6"/>
  <c r="R72" i="6"/>
  <c r="Q72" i="6"/>
  <c r="Q66" i="7"/>
  <c r="Q178" i="7"/>
  <c r="R178" i="7"/>
  <c r="Q203" i="7"/>
  <c r="Q129" i="5"/>
  <c r="Q56" i="6"/>
  <c r="Q24" i="6"/>
  <c r="Q179" i="6"/>
  <c r="Q41" i="7"/>
  <c r="Q75" i="7"/>
  <c r="R75" i="7"/>
  <c r="Q89" i="7"/>
  <c r="Q184" i="7"/>
  <c r="R184" i="7"/>
  <c r="R38" i="5"/>
  <c r="Q38" i="5"/>
  <c r="Q35" i="5"/>
  <c r="Q109" i="6"/>
  <c r="R54" i="7"/>
  <c r="Q54" i="7"/>
  <c r="R55" i="7"/>
  <c r="Q55" i="7"/>
  <c r="Q165" i="7"/>
  <c r="R11" i="5"/>
  <c r="Q11" i="5"/>
  <c r="Q132" i="5"/>
  <c r="R132" i="5"/>
  <c r="Q187" i="5"/>
  <c r="Q76" i="6"/>
  <c r="Q99" i="6"/>
  <c r="Q97" i="7"/>
  <c r="Q125" i="7"/>
  <c r="Q182" i="7"/>
  <c r="R182" i="7"/>
  <c r="Q51" i="5"/>
  <c r="Q148" i="6"/>
  <c r="Q172" i="6"/>
  <c r="R67" i="7"/>
  <c r="Q140" i="7"/>
  <c r="Q53" i="5"/>
  <c r="R122" i="5"/>
  <c r="Q122" i="5"/>
  <c r="Q147" i="5"/>
  <c r="Q179" i="5"/>
  <c r="Q30" i="6"/>
  <c r="R206" i="6"/>
  <c r="Q36" i="7"/>
  <c r="R36" i="7"/>
  <c r="Q84" i="7"/>
  <c r="Q55" i="5"/>
  <c r="R133" i="5"/>
  <c r="Q133" i="5"/>
  <c r="R196" i="5"/>
  <c r="Q196" i="5"/>
  <c r="Q184" i="5"/>
  <c r="Q169" i="5"/>
  <c r="Q80" i="6"/>
  <c r="R21" i="7"/>
  <c r="Q21" i="7"/>
  <c r="Q139" i="7"/>
  <c r="Q199" i="7"/>
  <c r="Q15" i="5"/>
  <c r="R178" i="6"/>
  <c r="R112" i="7"/>
  <c r="Q188" i="5"/>
  <c r="R171" i="6"/>
  <c r="Q171" i="6"/>
  <c r="Q46" i="7"/>
  <c r="R46" i="7"/>
  <c r="Q66" i="5"/>
  <c r="R69" i="5"/>
  <c r="Q69" i="5"/>
  <c r="R95" i="6"/>
  <c r="Q95" i="6"/>
  <c r="Q146" i="6"/>
  <c r="R166" i="6"/>
  <c r="Q166" i="6"/>
  <c r="Q22" i="7"/>
  <c r="Q77" i="7"/>
  <c r="Q130" i="7"/>
  <c r="R130" i="7"/>
  <c r="Q50" i="5"/>
  <c r="Q98" i="5"/>
  <c r="Q60" i="5"/>
  <c r="Q49" i="7"/>
  <c r="R121" i="7"/>
  <c r="Q58" i="5"/>
  <c r="Q36" i="5"/>
  <c r="R150" i="6"/>
  <c r="Q172" i="7"/>
  <c r="R71" i="6"/>
  <c r="Q75" i="6"/>
  <c r="Q132" i="6"/>
  <c r="Q52" i="7"/>
  <c r="Q138" i="7"/>
  <c r="R138" i="7"/>
  <c r="Q171" i="7"/>
  <c r="R180" i="7"/>
  <c r="Q72" i="7"/>
  <c r="Q72" i="5"/>
  <c r="Q121" i="5"/>
  <c r="Q165" i="5"/>
  <c r="R165" i="5"/>
  <c r="R127" i="6"/>
  <c r="Q127" i="6"/>
  <c r="Q159" i="6"/>
  <c r="Q33" i="7"/>
  <c r="Q116" i="7"/>
  <c r="Q190" i="5"/>
  <c r="Q81" i="5"/>
  <c r="Q156" i="5"/>
  <c r="R156" i="5"/>
  <c r="Q120" i="5"/>
  <c r="Q143" i="6"/>
  <c r="Q12" i="7"/>
  <c r="Q18" i="7"/>
  <c r="R18" i="7"/>
  <c r="Q95" i="7"/>
  <c r="Q103" i="7"/>
  <c r="Q202" i="7"/>
  <c r="Q142" i="5"/>
  <c r="Q58" i="7"/>
  <c r="Q129" i="7"/>
  <c r="R94" i="6"/>
  <c r="Q94" i="6"/>
  <c r="Q131" i="6"/>
  <c r="R131" i="6"/>
  <c r="Q59" i="7"/>
  <c r="R59" i="7"/>
  <c r="Q97" i="5"/>
  <c r="Q62" i="6"/>
  <c r="R195" i="6"/>
  <c r="Q195" i="6"/>
  <c r="R109" i="7"/>
  <c r="Q109" i="7"/>
  <c r="Q148" i="5"/>
  <c r="R148" i="5"/>
  <c r="Q10" i="5"/>
  <c r="R105" i="5"/>
  <c r="R42" i="6"/>
  <c r="Q42" i="6"/>
  <c r="Q126" i="7"/>
  <c r="Q168" i="7"/>
  <c r="R168" i="7"/>
  <c r="Q18" i="6"/>
  <c r="Q128" i="5"/>
  <c r="Q9" i="5"/>
  <c r="Q106" i="5"/>
  <c r="Q194" i="5"/>
  <c r="R25" i="6"/>
  <c r="R155" i="6"/>
  <c r="Q155" i="6"/>
  <c r="Q127" i="7"/>
  <c r="R127" i="7"/>
  <c r="Q160" i="5"/>
  <c r="Q64" i="5"/>
  <c r="Q145" i="5"/>
  <c r="R20" i="7"/>
  <c r="Q9" i="7"/>
  <c r="Q85" i="5"/>
  <c r="Q20" i="5"/>
  <c r="Q155" i="5"/>
  <c r="Q78" i="6"/>
  <c r="Q190" i="6"/>
  <c r="R190" i="6"/>
  <c r="Q15" i="7"/>
  <c r="R44" i="7"/>
  <c r="Q44" i="7"/>
  <c r="R119" i="7"/>
  <c r="Q119" i="7"/>
  <c r="Q134" i="7"/>
  <c r="R92" i="5"/>
  <c r="Q92" i="5"/>
  <c r="Q8" i="5"/>
  <c r="Q180" i="5"/>
  <c r="R12" i="6"/>
  <c r="Q90" i="5"/>
  <c r="Q183" i="5"/>
  <c r="Q151" i="6"/>
  <c r="Q168" i="6"/>
  <c r="Q149" i="7"/>
  <c r="Q191" i="7"/>
  <c r="Q77" i="5"/>
  <c r="R101" i="5"/>
  <c r="R113" i="5"/>
  <c r="Q113" i="5"/>
  <c r="Q204" i="5"/>
  <c r="Q34" i="5"/>
  <c r="Q176" i="5"/>
  <c r="Q10" i="6"/>
  <c r="Q153" i="5"/>
  <c r="Q30" i="7"/>
  <c r="R122" i="7"/>
  <c r="Q122" i="7"/>
  <c r="Q195" i="7"/>
  <c r="Q186" i="5"/>
  <c r="Q135" i="6"/>
  <c r="Q197" i="6"/>
  <c r="R179" i="7"/>
  <c r="Q179" i="7"/>
  <c r="Q82" i="5"/>
  <c r="Q43" i="5"/>
  <c r="Q201" i="5"/>
  <c r="Q146" i="5"/>
  <c r="R146" i="5"/>
  <c r="Q192" i="5"/>
  <c r="R24" i="7"/>
  <c r="Q11" i="7"/>
  <c r="Q64" i="7"/>
  <c r="R56" i="7"/>
  <c r="Q56" i="7"/>
  <c r="R29" i="5"/>
  <c r="Q29" i="5"/>
  <c r="Q200" i="5"/>
  <c r="R102" i="5"/>
  <c r="Q102" i="5"/>
  <c r="R52" i="6"/>
  <c r="R157" i="6"/>
  <c r="Q157" i="6"/>
  <c r="Q29" i="7"/>
  <c r="Q169" i="6"/>
  <c r="Q37" i="7"/>
  <c r="R160" i="7"/>
  <c r="R152" i="7"/>
  <c r="Q206" i="7"/>
  <c r="Q175" i="5"/>
  <c r="Q138" i="6"/>
  <c r="Q49" i="5"/>
  <c r="R114" i="5"/>
  <c r="Q114" i="5"/>
  <c r="Q112" i="5"/>
  <c r="Q114" i="6"/>
  <c r="Q93" i="6"/>
  <c r="Q91" i="7"/>
  <c r="R91" i="7"/>
  <c r="Q85" i="7"/>
  <c r="Q174" i="7"/>
  <c r="Q39" i="6"/>
  <c r="Q26" i="5"/>
  <c r="Q161" i="5"/>
  <c r="Q98" i="6"/>
  <c r="R98" i="6"/>
  <c r="Q181" i="6"/>
  <c r="Q69" i="7"/>
  <c r="R135" i="7"/>
  <c r="Q135" i="7"/>
  <c r="Q136" i="7"/>
  <c r="Q191" i="5"/>
  <c r="Q50" i="7"/>
  <c r="Q57" i="7"/>
  <c r="R35" i="6"/>
  <c r="Q44" i="6"/>
  <c r="R44" i="6"/>
  <c r="Q105" i="7"/>
  <c r="Q70" i="7"/>
  <c r="R70" i="7"/>
  <c r="R43" i="6"/>
  <c r="R142" i="6"/>
  <c r="Q202" i="6"/>
  <c r="Q166" i="7"/>
  <c r="Q205" i="7"/>
  <c r="R205" i="7"/>
  <c r="R51" i="6"/>
  <c r="Q51" i="6"/>
  <c r="R101" i="7"/>
  <c r="R150" i="7"/>
  <c r="Q33" i="5"/>
  <c r="Q59" i="6"/>
  <c r="Q196" i="6"/>
  <c r="Q146" i="7"/>
  <c r="Q130" i="6"/>
  <c r="R62" i="5"/>
  <c r="Q7" i="5"/>
  <c r="Q149" i="5"/>
  <c r="R149" i="5"/>
  <c r="Q126" i="5"/>
  <c r="Q168" i="5"/>
  <c r="Q185" i="5"/>
  <c r="Q63" i="6"/>
  <c r="R63" i="6"/>
  <c r="Q39" i="7"/>
  <c r="R39" i="7"/>
  <c r="R124" i="7"/>
  <c r="Q124" i="7"/>
  <c r="R32" i="7"/>
  <c r="Q32" i="7"/>
  <c r="R138" i="5"/>
  <c r="Q16" i="5"/>
  <c r="Q125" i="5"/>
  <c r="R125" i="5"/>
  <c r="R14" i="6"/>
  <c r="Q59" i="5"/>
  <c r="Q127" i="5"/>
  <c r="Q163" i="5"/>
  <c r="Q82" i="6"/>
  <c r="R82" i="6"/>
  <c r="Q25" i="7"/>
  <c r="R174" i="6"/>
  <c r="Q144" i="7"/>
  <c r="Q37" i="6"/>
  <c r="R133" i="6"/>
  <c r="Q133" i="6"/>
  <c r="R31" i="7"/>
  <c r="Q154" i="6"/>
  <c r="Q115" i="7"/>
  <c r="Q196" i="7"/>
  <c r="Q12" i="5"/>
  <c r="Q64" i="6"/>
  <c r="R64" i="6"/>
  <c r="R102" i="6"/>
  <c r="Q102" i="6"/>
  <c r="Q165" i="6"/>
  <c r="R165" i="6"/>
  <c r="Q117" i="6"/>
  <c r="R117" i="6"/>
  <c r="Q9" i="6"/>
  <c r="R9" i="6"/>
  <c r="R176" i="7"/>
  <c r="Q176" i="7"/>
  <c r="R61" i="5"/>
  <c r="Q61" i="5"/>
  <c r="R103" i="6"/>
  <c r="Q103" i="6"/>
  <c r="Q48" i="7"/>
  <c r="R48" i="7"/>
  <c r="R81" i="7"/>
  <c r="Q81" i="7"/>
  <c r="R46" i="5"/>
  <c r="Q46" i="5"/>
  <c r="Q162" i="7"/>
  <c r="R162" i="7"/>
  <c r="Q169" i="7"/>
  <c r="R169" i="7"/>
  <c r="R47" i="7"/>
  <c r="Q47" i="7"/>
  <c r="R117" i="7"/>
  <c r="Q117" i="7"/>
  <c r="R119" i="6"/>
  <c r="Q119" i="6"/>
  <c r="Q167" i="7"/>
  <c r="R16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B54" authorId="0" shapeId="0" xr:uid="{00000000-0006-0000-0000-000001000000}">
      <text>
        <r>
          <rPr>
            <sz val="8"/>
            <color indexed="8"/>
            <rFont val="Times New Roman"/>
            <family val="1"/>
          </rPr>
          <t>This is an example of how the HELP COMMENTS work.  By pointing to the "little red triangles", you will get hints on what to enter into the corresponding cells or columns.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B3" authorId="0" shapeId="0" xr:uid="{00000000-0006-0000-0100-000001000000}">
      <text>
        <r>
          <rPr>
            <sz val="8"/>
            <color indexed="8"/>
            <rFont val="Times New Roman"/>
            <family val="1"/>
          </rPr>
          <t xml:space="preserve">Enter the name of your tournament. </t>
        </r>
      </text>
    </comment>
    <comment ref="B4" authorId="0" shapeId="0" xr:uid="{00000000-0006-0000-0100-000002000000}">
      <text>
        <r>
          <rPr>
            <sz val="8"/>
            <color indexed="8"/>
            <rFont val="Times New Roman"/>
            <family val="1"/>
          </rPr>
          <t xml:space="preserve">Enter the date of the tournament. </t>
        </r>
      </text>
    </comment>
    <comment ref="B5" authorId="0" shapeId="0" xr:uid="{00000000-0006-0000-0100-000003000000}">
      <text>
        <r>
          <rPr>
            <b/>
            <sz val="8"/>
            <color indexed="8"/>
            <rFont val="Times New Roman"/>
            <family val="1"/>
          </rPr>
          <t xml:space="preserve">Tournament Reports are due back by this date,
</t>
        </r>
        <r>
          <rPr>
            <sz val="8"/>
            <color indexed="8"/>
            <rFont val="Times New Roman"/>
            <family val="1"/>
          </rPr>
          <t xml:space="preserve">which is 8 days after the completion of the event.
</t>
        </r>
        <r>
          <rPr>
            <b/>
            <sz val="8"/>
            <color indexed="8"/>
            <rFont val="Times New Roman"/>
            <family val="1"/>
          </rPr>
          <t xml:space="preserve">The Coordinator must submit the Archon file of the tournament (this spreadsheet) to the V:EKN by this date.
</t>
        </r>
      </text>
    </comment>
    <comment ref="B6" authorId="0" shapeId="0" xr:uid="{00000000-0006-0000-0100-000004000000}">
      <text>
        <r>
          <rPr>
            <sz val="8"/>
            <color indexed="8"/>
            <rFont val="Times New Roman"/>
            <family val="1"/>
          </rPr>
          <t xml:space="preserve">Enter the organizer's Name, the person who is registered as such with the V:EKN. </t>
        </r>
      </text>
    </comment>
    <comment ref="B7" authorId="0" shapeId="0" xr:uid="{00000000-0006-0000-0100-000005000000}">
      <text>
        <r>
          <rPr>
            <sz val="8"/>
            <color indexed="8"/>
            <rFont val="Times New Roman"/>
            <family val="1"/>
          </rPr>
          <t xml:space="preserve">Enter the city in which the tournament is taking place. </t>
        </r>
      </text>
    </comment>
    <comment ref="B10" authorId="0" shapeId="0" xr:uid="{00000000-0006-0000-0100-000006000000}">
      <text>
        <r>
          <rPr>
            <sz val="8"/>
            <color indexed="8"/>
            <rFont val="Times New Roman"/>
            <family val="1"/>
          </rPr>
          <t>The number of players will be calculated automatically from the "Methuselahs" sheet.</t>
        </r>
      </text>
    </comment>
    <comment ref="B11" authorId="0" shapeId="0" xr:uid="{00000000-0006-0000-0100-000007000000}">
      <text>
        <r>
          <rPr>
            <sz val="8"/>
            <color indexed="8"/>
            <rFont val="Times New Roman"/>
            <family val="1"/>
          </rPr>
          <t xml:space="preserve">Enter the number of rounds played at this tournament.  The number of rounds in a V:EKN-sanctioned V:TES tournament </t>
        </r>
        <r>
          <rPr>
            <b/>
            <sz val="8"/>
            <color indexed="8"/>
            <rFont val="Times New Roman"/>
            <family val="1"/>
          </rPr>
          <t xml:space="preserve">must be at least 3 </t>
        </r>
        <r>
          <rPr>
            <sz val="8"/>
            <color indexed="8"/>
            <rFont val="Times New Roman"/>
            <family val="1"/>
          </rPr>
          <t>(which includes 2 Preliminary and 1 Final Round).  Note that 3- &amp; 4-round tournaments are the only ones specifically handled by The Archon.</t>
        </r>
      </text>
    </comment>
    <comment ref="B12" authorId="0" shapeId="0" xr:uid="{00000000-0006-0000-0100-000008000000}">
      <text>
        <r>
          <rPr>
            <sz val="8"/>
            <color indexed="8"/>
            <rFont val="Times New Roman"/>
            <family val="1"/>
          </rPr>
          <t xml:space="preserve">"Event Matches" means "Tables Played during the tournament.  It is automatically calculated for you by counting the number of Tables reported in the Round sheets and adding 1 for the final round.
</t>
        </r>
      </text>
    </comment>
    <comment ref="B13" authorId="0" shapeId="0" xr:uid="{00000000-0006-0000-0100-000009000000}">
      <text>
        <r>
          <rPr>
            <sz val="8"/>
            <color indexed="8"/>
            <rFont val="Times New Roman"/>
            <family val="1"/>
          </rPr>
          <t>Enter the number of "New V:EKN Members" (those who did NOT have a V:EKN number before the tournament) here.  Each new member must complete a V:EKN membership application before competing, and he/she keeps the "Membership Card" portion of the application.</t>
        </r>
      </text>
    </comment>
    <comment ref="B14" authorId="0" shapeId="0" xr:uid="{00000000-0006-0000-0100-00000A000000}">
      <text>
        <r>
          <rPr>
            <sz val="8"/>
            <color indexed="8"/>
            <rFont val="Times New Roman"/>
            <family val="1"/>
          </rPr>
          <t>Coordinator must complete a Warning/Disqualification Report for each action taken.  This would be sent to the V:EKN with the Event Summary Report and other documentation.</t>
        </r>
      </text>
    </comment>
    <comment ref="B15" authorId="0" shapeId="0" xr:uid="{00000000-0006-0000-0100-00000B000000}">
      <text>
        <r>
          <rPr>
            <sz val="8"/>
            <color indexed="8"/>
            <rFont val="Times New Roman"/>
            <family val="1"/>
          </rPr>
          <t>Coordinator must complete a Warning/Disqualification Report for each action taken.  This would be sent to the V:EKN with the Event Summary Report and other documentation.</t>
        </r>
      </text>
    </comment>
    <comment ref="B16" authorId="0" shapeId="0" xr:uid="{00000000-0006-0000-0100-00000C000000}">
      <text>
        <r>
          <rPr>
            <sz val="8"/>
            <color indexed="8"/>
            <rFont val="Times New Roman"/>
            <family val="1"/>
          </rPr>
          <t>This indicates whether the tournament used the multi-judge system (6 judges, all of whom played in the tournament), rather than all non-playing Judges.</t>
        </r>
      </text>
    </comment>
    <comment ref="B17" authorId="0" shapeId="0" xr:uid="{00000000-0006-0000-0100-00000D000000}">
      <text>
        <r>
          <rPr>
            <sz val="8"/>
            <color indexed="8"/>
            <rFont val="Times New Roman"/>
            <family val="1"/>
          </rPr>
          <t>The Head Judge and Assistant Judges information is for informational purposes only, and will not flow to any other form.</t>
        </r>
      </text>
    </comment>
    <comment ref="B18" authorId="0" shapeId="0" xr:uid="{00000000-0006-0000-0100-00000E000000}">
      <text>
        <r>
          <rPr>
            <sz val="8"/>
            <color indexed="8"/>
            <rFont val="Times New Roman"/>
            <family val="1"/>
          </rPr>
          <t>The Head Judge and Assistant Judges information is for informational purposes only, and will not flow to any other form.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G5" authorId="0" shapeId="0" xr:uid="{00000000-0006-0000-0200-000001000000}">
      <text>
        <r>
          <rPr>
            <sz val="8"/>
            <color indexed="8"/>
            <rFont val="Times New Roman"/>
            <family val="1"/>
          </rPr>
          <t xml:space="preserve">If a Player is NOT eligible for the Final Round, enter ANY text (like an "X") in this column.  A player may be ineligible if he or she was ejected or had to leave unexpectedly, for example.  Press [DEL] to clear this field if necessary -- hitting [SPACE] won't do.
If the player drops in the middle of a round and the round shows "pending" when it should be finished (because not all of the VPs were awarded), enter the table on the </t>
        </r>
        <r>
          <rPr>
            <b/>
            <sz val="8"/>
            <color indexed="8"/>
            <rFont val="Times New Roman"/>
            <family val="1"/>
          </rPr>
          <t>Override</t>
        </r>
        <r>
          <rPr>
            <sz val="8"/>
            <color indexed="8"/>
            <rFont val="Times New Roman"/>
            <family val="1"/>
          </rPr>
          <t xml:space="preserve"> sheet.
You may want to use Codes to indicate the reason that the player is not eligible for the Final Round.  Here are some reason, most of which are V:EKN tournament  infractions:
- DP: Deck Problems
- PE: Procedural
- CD: Card Drawing
- MC: Marked Cards
- SP: Slow Play
- UC: Unsporting Conduct
- C: Cheating
- N: No-show/tardy
- WD: Withdrew self</t>
        </r>
      </text>
    </comment>
    <comment ref="O5" authorId="0" shapeId="0" xr:uid="{00000000-0006-0000-0200-000002000000}">
      <text>
        <r>
          <rPr>
            <sz val="8"/>
            <color indexed="8"/>
            <rFont val="Times New Roman"/>
            <family val="1"/>
          </rPr>
          <t xml:space="preserve">VPs - the secondary criterion
</t>
        </r>
      </text>
    </comment>
    <comment ref="P5" authorId="0" shapeId="0" xr:uid="{00000000-0006-0000-0200-000003000000}">
      <text>
        <r>
          <rPr>
            <sz val="8"/>
            <color indexed="8"/>
            <rFont val="Times New Roman"/>
            <family val="1"/>
          </rPr>
          <t xml:space="preserve">TPs - the tertiarary criterion
</t>
        </r>
      </text>
    </comment>
    <comment ref="Q5" authorId="0" shapeId="0" xr:uid="{00000000-0006-0000-0200-000004000000}">
      <text>
        <r>
          <rPr>
            <sz val="8"/>
            <color indexed="8"/>
            <rFont val="Times New Roman"/>
            <family val="1"/>
          </rPr>
          <t xml:space="preserve">Coin Toss - the final criterion.
We use -1 for DQs and -10 for non-players to facilitate sorting.
</t>
        </r>
      </text>
    </comment>
    <comment ref="S5" authorId="0" shapeId="0" xr:uid="{00000000-0006-0000-0200-000005000000}">
      <text>
        <r>
          <rPr>
            <sz val="8"/>
            <color indexed="8"/>
            <rFont val="Times New Roman"/>
            <family val="1"/>
          </rPr>
          <t>Set unresolved ties to -1 so they don't actually show up on the finalists board (Final Round sheet)</t>
        </r>
      </text>
    </comment>
    <comment ref="T5" authorId="0" shapeId="0" xr:uid="{00000000-0006-0000-0200-000006000000}">
      <text>
        <r>
          <rPr>
            <sz val="8"/>
            <color indexed="8"/>
            <rFont val="Times New Roman"/>
            <family val="1"/>
          </rPr>
          <t>Duplicated here to facilitate Vlookup from Final Round sheet</t>
        </r>
      </text>
    </comment>
    <comment ref="Y5" authorId="0" shapeId="0" xr:uid="{00000000-0006-0000-0200-000007000000}">
      <text>
        <r>
          <rPr>
            <sz val="8"/>
            <color indexed="8"/>
            <rFont val="Times New Roman"/>
            <family val="1"/>
          </rPr>
          <t>Duplicated here to facilitate Vlookup from Final Round sheet</t>
        </r>
      </text>
    </comment>
    <comment ref="A6" authorId="0" shapeId="0" xr:uid="{00000000-0006-0000-0200-000008000000}">
      <text>
        <r>
          <rPr>
            <sz val="8"/>
            <color indexed="8"/>
            <rFont val="Times New Roman"/>
            <family val="1"/>
          </rPr>
          <t>Enter numbers in this column, beginning at 1, for each player in the tournament.  The assigned number is arbitrary, but it will be used throughout this program to track the player, his/her seating, etc.</t>
        </r>
      </text>
    </comment>
    <comment ref="B6" authorId="0" shapeId="0" xr:uid="{00000000-0006-0000-0200-000009000000}">
      <text>
        <r>
          <rPr>
            <sz val="8"/>
            <color indexed="8"/>
            <rFont val="Times New Roman"/>
            <family val="1"/>
          </rPr>
          <t xml:space="preserve">Enter the Player's First Name (and middle initial, if applicable).
</t>
        </r>
      </text>
    </comment>
    <comment ref="C6" authorId="0" shapeId="0" xr:uid="{00000000-0006-0000-0200-00000A000000}">
      <text>
        <r>
          <rPr>
            <sz val="8"/>
            <color indexed="8"/>
            <rFont val="Times New Roman"/>
            <family val="1"/>
          </rPr>
          <t xml:space="preserve">Enter the Player's Last Name (Surname).
</t>
        </r>
      </text>
    </comment>
    <comment ref="D6" authorId="0" shapeId="0" xr:uid="{00000000-0006-0000-0200-00000B000000}">
      <text>
        <r>
          <rPr>
            <sz val="8"/>
            <color indexed="8"/>
            <rFont val="Times New Roman"/>
            <family val="1"/>
          </rPr>
          <t xml:space="preserve">Enter the City where the player resides.
</t>
        </r>
      </text>
    </comment>
    <comment ref="E6" authorId="0" shapeId="0" xr:uid="{00000000-0006-0000-0200-00000C000000}">
      <text>
        <r>
          <rPr>
            <sz val="8"/>
            <color indexed="8"/>
            <rFont val="Times New Roman"/>
            <family val="1"/>
          </rPr>
          <t>Players must have V:EKN membership (and therefore V:EKN numbers) to participate.  Register any non-V:EKN members at the tournament.  Enter V:EKN numbers in this column.</t>
        </r>
      </text>
    </comment>
    <comment ref="J6" authorId="0" shapeId="0" xr:uid="{00000000-0006-0000-0200-00000D000000}">
      <text>
        <r>
          <rPr>
            <sz val="8"/>
            <color indexed="8"/>
            <rFont val="Times New Roman"/>
            <family val="1"/>
          </rPr>
          <t>TPs are the total Tournament Points from Rounds 1, 2, and 3.</t>
        </r>
      </text>
    </comment>
    <comment ref="K6" authorId="0" shapeId="0" xr:uid="{00000000-0006-0000-0200-00000E000000}">
      <text>
        <r>
          <rPr>
            <b/>
            <sz val="8"/>
            <color indexed="10"/>
            <rFont val="Times New Roman"/>
            <family val="1"/>
          </rPr>
          <t>Rank</t>
        </r>
        <r>
          <rPr>
            <sz val="8"/>
            <color indexed="8"/>
            <rFont val="Times New Roman"/>
            <family val="1"/>
          </rPr>
          <t xml:space="preserve"> indicates the current winning order (1 is currently first, 2 is currently second, etc.).  It takes into consideration GWs first, then VPs, and then TPs.
The current Top 5 are highlighted in </t>
        </r>
        <r>
          <rPr>
            <sz val="8"/>
            <color indexed="10"/>
            <rFont val="Times New Roman"/>
            <family val="1"/>
          </rPr>
          <t>RED</t>
        </r>
        <r>
          <rPr>
            <sz val="8"/>
            <color indexed="8"/>
            <rFont val="Times New Roman"/>
            <family val="1"/>
          </rPr>
          <t xml:space="preserve">.
The next 5 are highlighted in </t>
        </r>
        <r>
          <rPr>
            <sz val="8"/>
            <color indexed="50"/>
            <rFont val="Times New Roman"/>
            <family val="1"/>
          </rPr>
          <t>GREEN</t>
        </r>
        <r>
          <rPr>
            <sz val="8"/>
            <color indexed="8"/>
            <rFont val="Times New Roman"/>
            <family val="1"/>
          </rPr>
          <t xml:space="preserve">.
</t>
        </r>
      </text>
    </comment>
    <comment ref="L6" authorId="0" shapeId="0" xr:uid="{00000000-0006-0000-0200-00000F000000}">
      <text>
        <r>
          <rPr>
            <b/>
            <sz val="8"/>
            <color indexed="10"/>
            <rFont val="Times New Roman"/>
            <family val="1"/>
          </rPr>
          <t>TIE</t>
        </r>
        <r>
          <rPr>
            <sz val="8"/>
            <color indexed="10"/>
            <rFont val="Times New Roman"/>
            <family val="1"/>
          </rPr>
          <t xml:space="preserve"> </t>
        </r>
        <r>
          <rPr>
            <sz val="8"/>
            <color indexed="8"/>
            <rFont val="Times New Roman"/>
            <family val="1"/>
          </rPr>
          <t xml:space="preserve">will appear in this column if anyone ranked in the top 5 slots is tied.  This will then require a "Coin Toss" to determine who goes to the Final Round.  See the comment in the next column.
</t>
        </r>
        <r>
          <rPr>
            <b/>
            <sz val="8"/>
            <color indexed="10"/>
            <rFont val="Times New Roman"/>
            <family val="1"/>
          </rPr>
          <t>DQ</t>
        </r>
        <r>
          <rPr>
            <sz val="8"/>
            <color indexed="8"/>
            <rFont val="Times New Roman"/>
            <family val="1"/>
          </rPr>
          <t xml:space="preserve"> will appear in this column if anyone has been disqualified from contention for the Final Round.  If there is ANY text in the "DQ Flag" column, then a DQ will appear here.  If this person should not be disqualified, hit [DEL] in that field to clear it.  Hitting [SPACE] will not work.</t>
        </r>
      </text>
    </comment>
    <comment ref="M6" authorId="0" shapeId="0" xr:uid="{00000000-0006-0000-0200-000010000000}">
      <text>
        <r>
          <rPr>
            <sz val="8"/>
            <color indexed="8"/>
            <rFont val="Times New Roman"/>
            <family val="1"/>
          </rPr>
          <t xml:space="preserve">If </t>
        </r>
        <r>
          <rPr>
            <b/>
            <sz val="8"/>
            <color indexed="10"/>
            <rFont val="Times New Roman"/>
            <family val="1"/>
          </rPr>
          <t>TIE</t>
        </r>
        <r>
          <rPr>
            <sz val="8"/>
            <color indexed="10"/>
            <rFont val="Times New Roman"/>
            <family val="1"/>
          </rPr>
          <t xml:space="preserve"> </t>
        </r>
        <r>
          <rPr>
            <sz val="8"/>
            <color indexed="8"/>
            <rFont val="Times New Roman"/>
            <family val="1"/>
          </rPr>
          <t>appears in the previous column, the indicated players are tied for a seat in the Final Round, i.e. they are tied for 1 of the top 5 slots based on VPs and TPs (as per V:EKN Rules).  If this is the case after the completion of Round 3, then a "Coin Toss" must be used to break the tie, and determines who will make it to the Final Round.
After performing the Coin Toss (or die roll, etc.), enter the relative rank of the the players who were in the "Coin Toss".  For example, if two players were tied, enter a '1' for the player who won the coin toss and a '2' for the player who lost the coin toss.</t>
        </r>
      </text>
    </comment>
    <comment ref="N6" authorId="0" shapeId="0" xr:uid="{00000000-0006-0000-0200-000011000000}">
      <text>
        <r>
          <rPr>
            <sz val="8"/>
            <color indexed="8"/>
            <rFont val="Times New Roman"/>
            <family val="1"/>
          </rPr>
          <t>These are the Player Rankings, considering VPs, TPs, and a Coin Toss, if one was necessary to break a TIE after 3 complete rounds.
Players ranked 1 through 5 will automatically be placed on the Final Round sheet in the "Finalists" section.
Seating in the Final Round should be determined as per V:EKN Rules.  Refer to the V:EKN Tournament Rules document.</t>
        </r>
      </text>
    </comment>
    <comment ref="U6" authorId="0" shapeId="0" xr:uid="{00000000-0006-0000-0200-000012000000}">
      <text>
        <r>
          <rPr>
            <sz val="8"/>
            <color indexed="8"/>
            <rFont val="Times New Roman"/>
            <family val="1"/>
          </rPr>
          <t>These are the Players' Final Rankings for the Tournament after the Final Round has been completed.  The Final Rank will only be filled in once the VPs on the Final Round sheet have been completed correctly.</t>
        </r>
      </text>
    </comment>
    <comment ref="AB6" authorId="0" shapeId="0" xr:uid="{00000000-0006-0000-0200-000013000000}">
      <text>
        <r>
          <rPr>
            <sz val="8"/>
            <color indexed="8"/>
            <rFont val="Times New Roman"/>
            <family val="1"/>
          </rPr>
          <t xml:space="preserve">The number of rating points acquired at this tournament (5 for attending, 4 for each VP, 8 for each win, plus a boinus for the finalists).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A6" authorId="0" shapeId="0" xr:uid="{00000000-0006-0000-0400-000001000000}">
      <text>
        <r>
          <rPr>
            <sz val="8"/>
            <color indexed="8"/>
            <rFont val="Times New Roman"/>
            <family val="1"/>
          </rPr>
          <t>Place Player Numbers in this column.  Each group of 5 rows must be used for a single table.</t>
        </r>
      </text>
    </comment>
    <comment ref="D6" authorId="0" shapeId="0" xr:uid="{00000000-0006-0000-0400-000002000000}">
      <text>
        <r>
          <rPr>
            <sz val="8"/>
            <color indexed="8"/>
            <rFont val="Times New Roman"/>
            <family val="1"/>
          </rPr>
          <t>This will be determined automatically as you place Player Numbers in the first column.  Remember to group players in tables of 5 (optimally) or 4.  If you create a table of 4, make sure you skip the next (5th) row, and start the next table in the next group of 5 rows.</t>
        </r>
      </text>
    </comment>
    <comment ref="E6" authorId="0" shapeId="0" xr:uid="{00000000-0006-0000-0400-000003000000}">
      <text>
        <r>
          <rPr>
            <sz val="8"/>
            <color indexed="8"/>
            <rFont val="Times New Roman"/>
            <family val="1"/>
          </rPr>
          <t>Enter the Victory Points (VPs) for each player here.  A player receives 1 VP each time his/her Prey is ousted, and a player receives 1 VP if all other players at a table are ousted.  If the time limit for a round is reached, each player that was not ousted receives an additional 1/2 VP.</t>
        </r>
      </text>
    </comment>
    <comment ref="G6" authorId="0" shapeId="0" xr:uid="{00000000-0006-0000-0400-000004000000}">
      <text>
        <r>
          <rPr>
            <sz val="8"/>
            <color indexed="8"/>
            <rFont val="Times New Roman"/>
            <family val="1"/>
          </rPr>
          <t>Game Wins are calculated automatically, following  the V:EKN rules.</t>
        </r>
      </text>
    </comment>
    <comment ref="H6" authorId="0" shapeId="0" xr:uid="{00000000-0006-0000-0400-000005000000}">
      <text>
        <r>
          <rPr>
            <sz val="8"/>
            <color indexed="8"/>
            <rFont val="Times New Roman"/>
            <family val="1"/>
          </rPr>
          <t>Tournament Points (TPs) are calculated for you automatically, and take into consideration the different calculations for 4 and 5 player tables, as per V:EKN Rules.</t>
        </r>
      </text>
    </comment>
    <comment ref="I6" authorId="0" shapeId="0" xr:uid="{00000000-0006-0000-0400-000006000000}">
      <text>
        <r>
          <rPr>
            <sz val="8"/>
            <color indexed="8"/>
            <rFont val="Times New Roman"/>
            <family val="1"/>
          </rPr>
          <t xml:space="preserve">Rank within the table.  This is used to determine Tournament Points (TPs).  It takes into consideration the special ranking for 4 player tables (i.e. 1,2,4,5).
</t>
        </r>
      </text>
    </comment>
    <comment ref="U6" authorId="0" shapeId="0" xr:uid="{00000000-0006-0000-0400-000007000000}">
      <text>
        <r>
          <rPr>
            <sz val="8"/>
            <color indexed="8"/>
            <rFont val="Times New Roman"/>
            <family val="1"/>
          </rPr>
          <t>The INDIRECT() function allows the rows to be grouped in fives automatically - so I don't have to enter the ranges by hand for all 200 rows.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A6" authorId="0" shapeId="0" xr:uid="{00000000-0006-0000-0500-000001000000}">
      <text>
        <r>
          <rPr>
            <sz val="8"/>
            <color indexed="8"/>
            <rFont val="Times New Roman"/>
            <family val="1"/>
          </rPr>
          <t>Place Player Numbers in this column.  Each group of 5 rows must be used for a single table.</t>
        </r>
      </text>
    </comment>
    <comment ref="D6" authorId="0" shapeId="0" xr:uid="{00000000-0006-0000-0500-000002000000}">
      <text>
        <r>
          <rPr>
            <sz val="8"/>
            <color indexed="8"/>
            <rFont val="Times New Roman"/>
            <family val="1"/>
          </rPr>
          <t>This will be determined automatically as you place Player Numbers in the first column.  Remember to group players in tables of 5 (optimally) or 4.  If you create a table of 4, make sure you skip the next (5th) row, and start the next table in the next group of 5 rows.</t>
        </r>
      </text>
    </comment>
    <comment ref="E6" authorId="0" shapeId="0" xr:uid="{00000000-0006-0000-0500-000003000000}">
      <text>
        <r>
          <rPr>
            <sz val="8"/>
            <color indexed="8"/>
            <rFont val="Times New Roman"/>
            <family val="1"/>
          </rPr>
          <t>Enter the Victory Points (VPs) for each player here.  A player receives 1 VP each time his/her Prey is ousted, and a player receives 1 VP if all other players at a table are ousted.  If the time limit for a round is reached, each player that was not ousted receives an additional 1/2 VP.</t>
        </r>
      </text>
    </comment>
    <comment ref="G6" authorId="0" shapeId="0" xr:uid="{00000000-0006-0000-0500-000004000000}">
      <text>
        <r>
          <rPr>
            <sz val="8"/>
            <color indexed="8"/>
            <rFont val="Times New Roman"/>
            <family val="1"/>
          </rPr>
          <t>Game Wins are calculated automatically, following  the V:EKN rules.</t>
        </r>
      </text>
    </comment>
    <comment ref="H6" authorId="0" shapeId="0" xr:uid="{00000000-0006-0000-0500-000005000000}">
      <text>
        <r>
          <rPr>
            <sz val="8"/>
            <color indexed="8"/>
            <rFont val="Times New Roman"/>
            <family val="1"/>
          </rPr>
          <t>Tournament Points (TPs) are calculated for you automatically, and take into consideration the different calculations for 4 and 5 player tables, as per V:EKN Rules.</t>
        </r>
      </text>
    </comment>
    <comment ref="I6" authorId="0" shapeId="0" xr:uid="{00000000-0006-0000-0500-000006000000}">
      <text>
        <r>
          <rPr>
            <sz val="8"/>
            <color indexed="8"/>
            <rFont val="Times New Roman"/>
            <family val="1"/>
          </rPr>
          <t xml:space="preserve">Rank within the table.  This is used to determine Tournament Points (TPs).  It takes into consideration the special ranking for 4 player tables (i.e. 1,2,4,5).
</t>
        </r>
      </text>
    </comment>
    <comment ref="U6" authorId="0" shapeId="0" xr:uid="{00000000-0006-0000-0500-000007000000}">
      <text>
        <r>
          <rPr>
            <sz val="8"/>
            <color indexed="8"/>
            <rFont val="Times New Roman"/>
            <family val="1"/>
          </rPr>
          <t>The INDIRECT() function allows the rows to be grouped in fives automatically - so I don't have to enter the ranges by hand for all 200 rows.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A6" authorId="0" shapeId="0" xr:uid="{00000000-0006-0000-0600-000001000000}">
      <text>
        <r>
          <rPr>
            <sz val="8"/>
            <color indexed="8"/>
            <rFont val="Times New Roman"/>
            <family val="1"/>
          </rPr>
          <t>Place Player Numbers in this column.  Each group of 5 rows must be used for a single table.</t>
        </r>
      </text>
    </comment>
    <comment ref="D6" authorId="0" shapeId="0" xr:uid="{00000000-0006-0000-0600-000002000000}">
      <text>
        <r>
          <rPr>
            <sz val="8"/>
            <color indexed="8"/>
            <rFont val="Times New Roman"/>
            <family val="1"/>
          </rPr>
          <t>This will be determined automatically as you place Player Numbers in the first column.  Remember to group players in tables of 5 (optimally) or 4.  If you create a table of 4, make sure you skip the next (5th) row, and start the next table in the next group of 5 rows.</t>
        </r>
      </text>
    </comment>
    <comment ref="E6" authorId="0" shapeId="0" xr:uid="{00000000-0006-0000-0600-000003000000}">
      <text>
        <r>
          <rPr>
            <sz val="8"/>
            <color indexed="8"/>
            <rFont val="Times New Roman"/>
            <family val="1"/>
          </rPr>
          <t>Enter the Victory Points (VPs) for each player here.  A player receives 1 VP each time his/her Prey is ousted, and a player receives 1 VP if all other players at a table are ousted.  If the time limit for a round is reached, each player that was not ousted receives an additional 1/2 VP.</t>
        </r>
      </text>
    </comment>
    <comment ref="G6" authorId="0" shapeId="0" xr:uid="{00000000-0006-0000-0600-000004000000}">
      <text>
        <r>
          <rPr>
            <sz val="8"/>
            <color indexed="8"/>
            <rFont val="Times New Roman"/>
            <family val="1"/>
          </rPr>
          <t>Game Wins are calculated automatically, following  the V:EKN rules.</t>
        </r>
      </text>
    </comment>
    <comment ref="H6" authorId="0" shapeId="0" xr:uid="{00000000-0006-0000-0600-000005000000}">
      <text>
        <r>
          <rPr>
            <sz val="8"/>
            <color indexed="8"/>
            <rFont val="Times New Roman"/>
            <family val="1"/>
          </rPr>
          <t>Tournament Points (TPs) are calculated for you automatically, and take into consideration the different calculations for 4 and 5 player tables, as per V:EKN Rules.</t>
        </r>
      </text>
    </comment>
    <comment ref="I6" authorId="0" shapeId="0" xr:uid="{00000000-0006-0000-0600-000006000000}">
      <text>
        <r>
          <rPr>
            <sz val="8"/>
            <color indexed="8"/>
            <rFont val="Times New Roman"/>
            <family val="1"/>
          </rPr>
          <t xml:space="preserve">Rank within the table.  This is used to determine Tournament Points (TPs).  It takes into consideration the special ranking for 4 player tables (i.e. 1,2,4,5).
</t>
        </r>
      </text>
    </comment>
    <comment ref="U6" authorId="0" shapeId="0" xr:uid="{00000000-0006-0000-0600-000007000000}">
      <text>
        <r>
          <rPr>
            <sz val="8"/>
            <color indexed="8"/>
            <rFont val="Times New Roman"/>
            <family val="1"/>
          </rPr>
          <t>The INDIRECT() function allows the rows to be grouped in fives automatically - so I don't have to enter the ranges by hand for all 200 rows.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A13" authorId="0" shapeId="0" xr:uid="{00000000-0006-0000-0700-000001000000}">
      <text>
        <r>
          <rPr>
            <sz val="8"/>
            <color indexed="8"/>
            <rFont val="Times New Roman"/>
            <family val="1"/>
          </rPr>
          <t>Place Player Numbers in this column.  Each group of 5 rows must be used for a single table.</t>
        </r>
      </text>
    </comment>
    <comment ref="D13" authorId="0" shapeId="0" xr:uid="{00000000-0006-0000-0700-000002000000}">
      <text>
        <r>
          <rPr>
            <sz val="8"/>
            <color indexed="8"/>
            <rFont val="Times New Roman"/>
            <family val="1"/>
          </rPr>
          <t>There is only 1 Final Round table.  This will be placed here automatically when you enter the Player Numbers at the far left.</t>
        </r>
      </text>
    </comment>
    <comment ref="E13" authorId="0" shapeId="0" xr:uid="{00000000-0006-0000-0700-000003000000}">
      <text>
        <r>
          <rPr>
            <sz val="8"/>
            <color indexed="8"/>
            <rFont val="Times New Roman"/>
            <family val="1"/>
          </rPr>
          <t xml:space="preserve">Rank within the table.
</t>
        </r>
      </text>
    </comment>
    <comment ref="F13" authorId="0" shapeId="0" xr:uid="{00000000-0006-0000-0700-000004000000}">
      <text>
        <r>
          <rPr>
            <sz val="8"/>
            <color indexed="8"/>
            <rFont val="Times New Roman"/>
            <family val="1"/>
          </rPr>
          <t xml:space="preserve">Enter the Victory Points (VPs) won by each player here.
A player receives 1 VP each time his/her Prey is ousted, and a player receives 1 VP if all other players at a table are ousted. If the time limit for a round is reached, each player that was not ousted receives an additional 1/2 VP.
</t>
        </r>
        <r>
          <rPr>
            <b/>
            <sz val="8"/>
            <color indexed="8"/>
            <rFont val="Times New Roman"/>
            <family val="1"/>
          </rPr>
          <t xml:space="preserve">The winner of the Tournament is determined by:
</t>
        </r>
        <r>
          <rPr>
            <sz val="8"/>
            <color indexed="8"/>
            <rFont val="Times New Roman"/>
            <family val="1"/>
          </rPr>
          <t xml:space="preserve">1. The most VPs won in the Final Round (only). if there is a tie, then:
2. The highest rank coming into the Final Round wins.
</t>
        </r>
      </text>
    </comment>
    <comment ref="I13" authorId="0" shapeId="0" xr:uid="{00000000-0006-0000-0700-000005000000}">
      <text>
        <r>
          <rPr>
            <sz val="8"/>
            <color indexed="8"/>
            <rFont val="Times New Roman"/>
            <family val="1"/>
          </rPr>
          <t>Tournament Points (TPs) are calculated for you automatically, and take into consideration the different calculations for 4 and 5 player tables, as per V:EKN Rules.</t>
        </r>
      </text>
    </comment>
    <comment ref="J13" authorId="0" shapeId="0" xr:uid="{00000000-0006-0000-0700-000006000000}">
      <text>
        <r>
          <rPr>
            <sz val="8"/>
            <color indexed="8"/>
            <rFont val="Times New Roman"/>
            <family val="1"/>
          </rPr>
          <t>This is the player's overall standing in the tournament (for purposes of awarding prizes, reporting tournament results, etc.)</t>
        </r>
      </text>
    </comment>
    <comment ref="T13" authorId="0" shapeId="0" xr:uid="{00000000-0006-0000-0700-000007000000}">
      <text>
        <r>
          <rPr>
            <sz val="8"/>
            <color indexed="8"/>
            <rFont val="Times New Roman"/>
            <family val="1"/>
          </rPr>
          <t xml:space="preserve">The players' rank going into the finals - the secondary criterion. </t>
        </r>
      </text>
    </comment>
    <comment ref="Z13" authorId="0" shapeId="0" xr:uid="{00000000-0006-0000-0700-000008000000}">
      <text>
        <r>
          <rPr>
            <sz val="8"/>
            <color indexed="8"/>
            <rFont val="Times New Roman"/>
            <family val="1"/>
          </rPr>
          <t>Bonus ratings points awarded (each finalist gets a bonus based on final standing).</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JH</author>
  </authors>
  <commentList>
    <comment ref="D3" authorId="0" shapeId="0" xr:uid="{00000000-0006-0000-0800-000001000000}">
      <text>
        <r>
          <rPr>
            <sz val="8"/>
            <color indexed="8"/>
            <rFont val="Times New Roman"/>
            <family val="1"/>
          </rPr>
          <t>If the Archon is showing "pending" for a completed table it is because the number of VP's (rounding half-VP's up) doesn't equal the number of players at the table.
This may happen if a player drops or is ejected in the middle of a game and the VP for that player is not awarded.
Use this page to identify such a table as finished (overriding the Archon's evalutaion of "pending" for that table), otherwise the results of that table will not be used properly in determining standings and finalists.</t>
        </r>
      </text>
    </comment>
    <comment ref="A4" authorId="0" shapeId="0" xr:uid="{00000000-0006-0000-0800-000002000000}">
      <text>
        <r>
          <rPr>
            <sz val="8"/>
            <color indexed="8"/>
            <rFont val="Times New Roman"/>
            <family val="1"/>
          </rPr>
          <t>Enter the number of the round in which the game was played (1-3) or enter 'F' for the final round.</t>
        </r>
      </text>
    </comment>
    <comment ref="B5" authorId="0" shapeId="0" xr:uid="{00000000-0006-0000-0800-000003000000}">
      <text>
        <r>
          <rPr>
            <sz val="8"/>
            <color indexed="8"/>
            <rFont val="Times New Roman"/>
            <family val="1"/>
          </rPr>
          <t>Enter the table number (as shown on the round sheet) - this value is ignored if 'F' was entered for the round number.</t>
        </r>
      </text>
    </comment>
  </commentList>
</comments>
</file>

<file path=xl/sharedStrings.xml><?xml version="1.0" encoding="utf-8"?>
<sst xmlns="http://schemas.openxmlformats.org/spreadsheetml/2006/main" count="1652" uniqueCount="274">
  <si>
    <t>Improved seating charts for 6 players (thanks to Karl Schaefer), and 18 and 23 players (thanks to Jussi Hattara). Corrected and updated finalists' ranking and rating to reflect the 2008 tournament rules. Updated formulas for compatibility with OpenOffice.org Calc (thanks to Jussi Hattara). Reworked V:EKN Report Tab (thanks to Jeff Thompson).</t>
  </si>
  <si>
    <t>Added new ratings points calculation. Corrected a formatting problem in the final round. Automatic seating charts are extended through 200 players (thanks to Stéphane Lavrut). Removed vestiges of old Elo rating system.</t>
  </si>
  <si>
    <t>v1.1g</t>
  </si>
  <si>
    <t>Corrected an error in the final round sheet which failed to handle the half VPs awarded if the final round times out correctly (thanks to Dominic Catanzariti). Automatic seating charts are extended through 60 players (thanks to François Alix).</t>
  </si>
  <si>
    <t>v1.1f</t>
  </si>
  <si>
    <t>Updated the 13-player seating chart. Added seating charts for 3+F tournaments with 6, 7, or 11 players in which each player plays in two of the three preliminary rounds.</t>
  </si>
  <si>
    <t>v1.1e</t>
  </si>
  <si>
    <t>Added the V:EKN reporting sheet.</t>
  </si>
  <si>
    <t>v1.1d</t>
  </si>
  <si>
    <r>
      <t xml:space="preserve">Corrected Standings sheet for players ranked 15 and higher (again). Added the </t>
    </r>
    <r>
      <rPr>
        <b/>
        <sz val="8"/>
        <rFont val="Arial"/>
        <family val="2"/>
      </rPr>
      <t>"Override"</t>
    </r>
    <r>
      <rPr>
        <sz val="8"/>
        <rFont val="Arial"/>
        <family val="2"/>
      </rPr>
      <t xml:space="preserve"> sheet to handle mid-game ejections and the like (see item #8 below). Removed the remnants of the macros left from previous versions.</t>
    </r>
  </si>
  <si>
    <t>v1.1c</t>
  </si>
  <si>
    <t>Fixed final round ratings calculation propagation. Corrected Standings sheet for players ranked 15 and higher. Updated several optimal seating charts for format (5-player tables first) and for uniform starting transfer distribution (13,14,15,17,18,19,20,23,24,26).</t>
  </si>
  <si>
    <t>v1.1b</t>
  </si>
  <si>
    <t>Use Game Wins per the January 2002 update of the V:EKN rules. Enhanced support of optimal seating charts. Corrected 18-player chart.</t>
  </si>
  <si>
    <t>Instructions for use:</t>
  </si>
  <si>
    <t>General Instructions</t>
  </si>
  <si>
    <t>Played</t>
  </si>
  <si>
    <t>Won</t>
  </si>
  <si>
    <t>Total</t>
  </si>
  <si>
    <t>The official tournament tracking system for "Vampire: The Eternal Struggle"</t>
  </si>
  <si>
    <t>The latest version of The Archon is available for download at</t>
  </si>
  <si>
    <t>What's New:</t>
  </si>
  <si>
    <t>V1.3</t>
  </si>
  <si>
    <t>v1.2</t>
  </si>
  <si>
    <t>Helpful instructions have been embedded in some cells of this spreadsheet, so that you do not have to refer back to this page often.  Please point the cursor to the "little red triangle" in the upper-right corner of some cells for help.  To see how this works, point to the triangle to the left of this paragraph.</t>
  </si>
  <si>
    <t>You should save this spreadsheet file under a new name (like the name of your tournament) before beginning to use it. By doing so, you can use this blank spreadsheet again for future tournaments.  Use the Menu Bar selection, FILE, then select SAVE AS and enter a new name.  After doing this, you can continue to use this spreadsheet to track your V:TES tournament.</t>
  </si>
  <si>
    <t>This system implements the V:EKN Sanctioned Tournament Rules, and therefore makes certain assumptions (e.g. all tables will have 4 or (optimally) 5 players).  Use V:EKN Tournament Rules when utilizing this system.</t>
  </si>
  <si>
    <t>Setting up and Tracking Your Tournament</t>
  </si>
  <si>
    <r>
      <t xml:space="preserve">Enter the tournament information into the </t>
    </r>
    <r>
      <rPr>
        <b/>
        <i/>
        <sz val="10"/>
        <rFont val="Arial"/>
        <family val="2"/>
      </rPr>
      <t>"Tournament Info"</t>
    </r>
    <r>
      <rPr>
        <i/>
        <sz val="10"/>
        <rFont val="Arial"/>
        <family val="2"/>
      </rPr>
      <t xml:space="preserve"> sheet.</t>
    </r>
  </si>
  <si>
    <t>-</t>
  </si>
  <si>
    <r>
      <t xml:space="preserve">Enter all Player information into the </t>
    </r>
    <r>
      <rPr>
        <b/>
        <i/>
        <sz val="10"/>
        <rFont val="Arial"/>
        <family val="2"/>
      </rPr>
      <t>"Methuselahs"</t>
    </r>
    <r>
      <rPr>
        <i/>
        <sz val="10"/>
        <rFont val="Arial"/>
        <family val="2"/>
      </rPr>
      <t xml:space="preserve"> sheet.</t>
    </r>
  </si>
  <si>
    <t>'Player #' = From 1 to N, where N is the number of players in the tournament.  Assign a random number to each of the players.  This number will be used throughout this program to track the players' ratings, monitor the players' tournament ranking, and determine table seating positions.  This is a required field.</t>
  </si>
  <si>
    <t>'Player First Name' and 'Player Last Name' = Player's name, as listed on their V:EKN membership card.  This is a required field. [NOTE: All players without V:EKN memberships must be registered at the tournament to participate in V:EKN events.]</t>
  </si>
  <si>
    <t>'Player City' = The city where the player lives.</t>
  </si>
  <si>
    <t>Fixed ratings calculation propagation. Sort Standings automatically. Removed outdated tiebreakers in final round. Increased foreign language compatibility. Corrected 15-player chart.</t>
  </si>
  <si>
    <t>v1.1</t>
  </si>
  <si>
    <r>
      <t xml:space="preserve">The Coordinator uses the </t>
    </r>
    <r>
      <rPr>
        <b/>
        <i/>
        <sz val="10"/>
        <rFont val="Arial"/>
        <family val="2"/>
      </rPr>
      <t>"Methuselahs"</t>
    </r>
    <r>
      <rPr>
        <i/>
        <sz val="10"/>
        <rFont val="Arial"/>
        <family val="2"/>
      </rPr>
      <t xml:space="preserve"> sheet to monitor the progress of the tournament.</t>
    </r>
  </si>
  <si>
    <r>
      <t xml:space="preserve">Also, </t>
    </r>
    <r>
      <rPr>
        <b/>
        <i/>
        <sz val="10"/>
        <rFont val="Arial"/>
        <family val="2"/>
      </rPr>
      <t>additional information</t>
    </r>
    <r>
      <rPr>
        <i/>
        <sz val="10"/>
        <rFont val="Arial"/>
        <family val="2"/>
      </rPr>
      <t xml:space="preserve"> may need to be entered on the </t>
    </r>
    <r>
      <rPr>
        <b/>
        <i/>
        <sz val="10"/>
        <rFont val="Arial"/>
        <family val="2"/>
      </rPr>
      <t>"Methuselahs"</t>
    </r>
    <r>
      <rPr>
        <i/>
        <sz val="10"/>
        <rFont val="Arial"/>
        <family val="2"/>
      </rPr>
      <t xml:space="preserve"> tab as the tournament progresses.</t>
    </r>
  </si>
  <si>
    <r>
      <t xml:space="preserve">DQ Flag = Place ANY text in this field if a Player is removed from the tournament (for whatever reason).  This will eliminate the Player from contention for the Final Round. If the player is removed in the middle of a game, you may wind up with fewer VPs awarded than the Archon is expecting. If so, just enter the round and table into the </t>
    </r>
    <r>
      <rPr>
        <b/>
        <sz val="10"/>
        <rFont val="Arial"/>
        <family val="2"/>
      </rPr>
      <t>"Override"</t>
    </r>
    <r>
      <rPr>
        <sz val="10"/>
        <rFont val="Arial"/>
        <family val="2"/>
      </rPr>
      <t xml:space="preserve"> sheet to let the Archon know that the table is indeed complete. See additional Comments in the DQ Flag column.</t>
    </r>
  </si>
  <si>
    <t>Status for Final = This will indicate "DQ" (if the DQ Flag has been entered) or "TIE" if 2 or more players are tied for one of the top 5 slots (the Final Round slots).  If "TIE" is indicated, a "coin toss" must be made.  See "Coin Ranking" field.</t>
  </si>
  <si>
    <t>Coin Ranking = If "TIE" is indicated in the "Status for Final" field, then 2 or more players are tied for one of the Final Round slots.  Break each tie individually, using some random method (like a coin toss or a die roll).  Once this is done, indicate the results of the "coin toss" by ranking them in this field.  For example, if Players A and B were tied, and Player A won the "coin toss", place a 1 in the "Coin Ranking" field for Player A and a 2 in the "Coin Ranking" field for Player B.</t>
  </si>
  <si>
    <r>
      <t xml:space="preserve">Adjusted Rank = After any ties have been broken via a "coin toss" (and the "Coin Ranking" has been entered), this column will indicate the results at the end of 3 Rounds.  The top 5 Players will automatically be entered into the "Finalists" section of the </t>
    </r>
    <r>
      <rPr>
        <b/>
        <sz val="10"/>
        <rFont val="Arial"/>
        <family val="2"/>
      </rPr>
      <t>"Final Round"</t>
    </r>
    <r>
      <rPr>
        <sz val="10"/>
        <rFont val="Arial"/>
        <family val="2"/>
      </rPr>
      <t xml:space="preserve"> sheet.  Seating for the Final Round (and the entry of this information into the </t>
    </r>
    <r>
      <rPr>
        <b/>
        <sz val="10"/>
        <rFont val="Arial"/>
        <family val="2"/>
      </rPr>
      <t>"Final Round"</t>
    </r>
    <r>
      <rPr>
        <sz val="10"/>
        <rFont val="Arial"/>
        <family val="2"/>
      </rPr>
      <t xml:space="preserve"> sheet still needs to be done.  See Final Round sheet Comments.</t>
    </r>
  </si>
  <si>
    <t>Final Rank = This will indicate the Final Rank for all Players in the tournament once the Final Round has been completed.</t>
  </si>
  <si>
    <r>
      <t xml:space="preserve">The Players can be shown the </t>
    </r>
    <r>
      <rPr>
        <b/>
        <i/>
        <sz val="10"/>
        <rFont val="Arial"/>
        <family val="2"/>
      </rPr>
      <t>"Standings"</t>
    </r>
    <r>
      <rPr>
        <i/>
        <sz val="10"/>
        <rFont val="Arial"/>
        <family val="2"/>
      </rPr>
      <t xml:space="preserve"> sheet so that they can monitor their progress in the tournament.</t>
    </r>
  </si>
  <si>
    <r>
      <t xml:space="preserve">The </t>
    </r>
    <r>
      <rPr>
        <b/>
        <sz val="10"/>
        <rFont val="Arial"/>
        <family val="2"/>
      </rPr>
      <t>"Standings"</t>
    </r>
    <r>
      <rPr>
        <sz val="10"/>
        <rFont val="Arial"/>
        <family val="2"/>
      </rPr>
      <t xml:space="preserve"> sheet is a subset of the information from the </t>
    </r>
    <r>
      <rPr>
        <b/>
        <sz val="10"/>
        <rFont val="Arial"/>
        <family val="2"/>
      </rPr>
      <t>"Methuselahs"</t>
    </r>
    <r>
      <rPr>
        <sz val="10"/>
        <rFont val="Arial"/>
        <family val="2"/>
      </rPr>
      <t xml:space="preserve"> sheet, and it is more easily readable.  It is also fully 'protected', so that a Player cannot accidently change any data.  The </t>
    </r>
    <r>
      <rPr>
        <b/>
        <sz val="10"/>
        <rFont val="Arial"/>
        <family val="2"/>
      </rPr>
      <t>"Standings"</t>
    </r>
    <r>
      <rPr>
        <sz val="10"/>
        <rFont val="Arial"/>
        <family val="2"/>
      </rPr>
      <t xml:space="preserve"> sheet may also be printed for the players between rounds, if a printer is available.</t>
    </r>
  </si>
  <si>
    <r>
      <t xml:space="preserve">Enter the round-specific information into the </t>
    </r>
    <r>
      <rPr>
        <b/>
        <i/>
        <sz val="10"/>
        <rFont val="Arial"/>
        <family val="2"/>
      </rPr>
      <t>"Round"</t>
    </r>
    <r>
      <rPr>
        <i/>
        <sz val="10"/>
        <rFont val="Arial"/>
        <family val="2"/>
      </rPr>
      <t xml:space="preserve"> sheets (for each round, as the rounds are played):</t>
    </r>
  </si>
  <si>
    <r>
      <t xml:space="preserve"># = Player Number, to be used to seat players for each round.  These are the Player Numbers from the </t>
    </r>
    <r>
      <rPr>
        <b/>
        <sz val="10"/>
        <rFont val="Arial"/>
        <family val="2"/>
      </rPr>
      <t>"Methuselahs"</t>
    </r>
    <r>
      <rPr>
        <sz val="10"/>
        <rFont val="Arial"/>
        <family val="2"/>
      </rPr>
      <t xml:space="preserve"> sheet, and should be entered manually for each round. [</t>
    </r>
    <r>
      <rPr>
        <b/>
        <sz val="10"/>
        <rFont val="Arial"/>
        <family val="2"/>
      </rPr>
      <t>Note:</t>
    </r>
    <r>
      <rPr>
        <sz val="10"/>
        <rFont val="Arial"/>
        <family val="2"/>
      </rPr>
      <t xml:space="preserve"> If you have are running a 3+F tournament, the player seating will be automatically entered from the </t>
    </r>
    <r>
      <rPr>
        <b/>
        <sz val="10"/>
        <rFont val="Arial"/>
        <family val="2"/>
      </rPr>
      <t>"Optimal Seating"</t>
    </r>
    <r>
      <rPr>
        <sz val="10"/>
        <rFont val="Arial"/>
        <family val="2"/>
      </rPr>
      <t xml:space="preserve"> sheet. You can override these values (to handle ejections or additions) by entering the numbers manually. ]</t>
    </r>
  </si>
  <si>
    <r>
      <t xml:space="preserve">Player First Name and Player Last Name = This will be filled in automatically from the </t>
    </r>
    <r>
      <rPr>
        <b/>
        <sz val="10"/>
        <rFont val="Arial"/>
        <family val="2"/>
      </rPr>
      <t>"Methuselah"</t>
    </r>
    <r>
      <rPr>
        <sz val="10"/>
        <rFont val="Arial"/>
        <family val="2"/>
      </rPr>
      <t xml:space="preserve"> sheet information.</t>
    </r>
  </si>
  <si>
    <t>Table Number = The number of the table for this group of 5 (or 4) players.  As many tables as possible should have 5 players, with all others having 4 players. 3 player and 6 player tables are not permitted under V:EKN rules. This will fill in automatically.</t>
  </si>
  <si>
    <t>GW = Game Win. This is calculated automatically, using V:EKN rules.</t>
  </si>
  <si>
    <r>
      <t xml:space="preserve">VPs = Victory Points.  These must be entered manually upon completion of the round, and will flow automatically to the </t>
    </r>
    <r>
      <rPr>
        <b/>
        <sz val="10"/>
        <rFont val="Arial"/>
        <family val="2"/>
      </rPr>
      <t>"Methuselahs"</t>
    </r>
    <r>
      <rPr>
        <sz val="10"/>
        <rFont val="Arial"/>
        <family val="2"/>
      </rPr>
      <t xml:space="preserve"> sheet.  [Note: You may leave VPs blank for a player who scores no VPs.]</t>
    </r>
  </si>
  <si>
    <r>
      <t xml:space="preserve">TPs = Tournament Points.  These will be calculated for you automatically, using V:EKN rules, and will take into consideration the difference between 4 and 5 player table TP calculations.  This is used as a tie breaker for entering the Final Round, and will flow automatically to the </t>
    </r>
    <r>
      <rPr>
        <b/>
        <sz val="10"/>
        <rFont val="Arial"/>
        <family val="2"/>
      </rPr>
      <t>"Methuselahs"</t>
    </r>
    <r>
      <rPr>
        <sz val="10"/>
        <rFont val="Arial"/>
        <family val="2"/>
      </rPr>
      <t xml:space="preserve"> sheet. </t>
    </r>
  </si>
  <si>
    <t>Table Rank = The player's Ranking at the table after the completion of the round (after Victory Points [VPs] are manually entered).  This is calculated automatically, and it is used to calculate Tournament Points (TPs) automatically.</t>
  </si>
  <si>
    <t>Round Start Time and End Time = These fields are provided so that you may track the length of each round.  This is useful when the tournament rounds have time limits.</t>
  </si>
  <si>
    <r>
      <t xml:space="preserve">Seat the Players for the Final Round and enter the Player numbers on the </t>
    </r>
    <r>
      <rPr>
        <b/>
        <i/>
        <sz val="10"/>
        <rFont val="Arial"/>
        <family val="2"/>
      </rPr>
      <t>"Final Round"</t>
    </r>
    <r>
      <rPr>
        <i/>
        <sz val="10"/>
        <rFont val="Arial"/>
        <family val="2"/>
      </rPr>
      <t xml:space="preserve"> sheet.</t>
    </r>
  </si>
  <si>
    <r>
      <t xml:space="preserve">The </t>
    </r>
    <r>
      <rPr>
        <b/>
        <sz val="10"/>
        <rFont val="Arial"/>
        <family val="2"/>
      </rPr>
      <t>"Final Round"</t>
    </r>
    <r>
      <rPr>
        <sz val="10"/>
        <rFont val="Arial"/>
        <family val="2"/>
      </rPr>
      <t xml:space="preserve"> sheet is different from the other </t>
    </r>
    <r>
      <rPr>
        <b/>
        <sz val="10"/>
        <rFont val="Arial"/>
        <family val="2"/>
      </rPr>
      <t>"Round"</t>
    </r>
    <r>
      <rPr>
        <sz val="10"/>
        <rFont val="Arial"/>
        <family val="2"/>
      </rPr>
      <t xml:space="preserve"> sheets.  There are two sections for the Players on this sheet:</t>
    </r>
  </si>
  <si>
    <t>a.</t>
  </si>
  <si>
    <r>
      <t xml:space="preserve">"Current Leaders"/"Finalists" section: The top section lists the </t>
    </r>
    <r>
      <rPr>
        <i/>
        <sz val="10"/>
        <rFont val="Arial"/>
        <family val="2"/>
      </rPr>
      <t>Current Leaders</t>
    </r>
    <r>
      <rPr>
        <sz val="10"/>
        <rFont val="Arial"/>
        <family val="2"/>
      </rPr>
      <t xml:space="preserve"> in the tournament.  This will change to </t>
    </r>
    <r>
      <rPr>
        <i/>
        <sz val="10"/>
        <rFont val="Arial"/>
        <family val="2"/>
      </rPr>
      <t>Finalists</t>
    </r>
    <r>
      <rPr>
        <sz val="10"/>
        <rFont val="Arial"/>
        <family val="2"/>
      </rPr>
      <t xml:space="preserve"> when all preliminary rounds have been posted.  No changes can be made to this section.  If a Finalist becomes ineligible for any reason (disqualification or self-withdrawal), use the DQ Flag on the </t>
    </r>
    <r>
      <rPr>
        <b/>
        <sz val="10"/>
        <rFont val="Arial"/>
        <family val="2"/>
      </rPr>
      <t>"Methuselahs"</t>
    </r>
    <r>
      <rPr>
        <sz val="10"/>
        <rFont val="Arial"/>
        <family val="2"/>
      </rPr>
      <t xml:space="preserve"> sheet to eliminate the Player from contention.  Disqualified players will not show up on the </t>
    </r>
    <r>
      <rPr>
        <b/>
        <sz val="10"/>
        <rFont val="Arial"/>
        <family val="2"/>
      </rPr>
      <t>"Final Round"</t>
    </r>
    <r>
      <rPr>
        <sz val="10"/>
        <rFont val="Arial"/>
        <family val="2"/>
      </rPr>
      <t xml:space="preserve"> sheet.</t>
    </r>
  </si>
  <si>
    <t>b.</t>
  </si>
  <si>
    <r>
      <t xml:space="preserve">"Table Seating" section: Upon completion of the preliminary rounds (and a "coin toss" if necessary), the top 5 Players in the tournament (based on GWs, VPs, and TPs) will be listed in the above "Finalists" section.  These 5 players should now be seated in this section.  Seating should be done according to the V:EKN Rules. After the seating has been determined, enter the Player numbers into the </t>
    </r>
    <r>
      <rPr>
        <b/>
        <sz val="10"/>
        <rFont val="Arial"/>
        <family val="2"/>
      </rPr>
      <t>"Final Round"</t>
    </r>
    <r>
      <rPr>
        <sz val="10"/>
        <rFont val="Arial"/>
        <family val="2"/>
      </rPr>
      <t xml:space="preserve"> sheet.</t>
    </r>
  </si>
  <si>
    <t>Player First Name, Player Last Name, and Table Number (1) will be completed automatically.</t>
  </si>
  <si>
    <t>At the end of the round, enter the VPs for each Player.</t>
  </si>
  <si>
    <r>
      <t>[</t>
    </r>
    <r>
      <rPr>
        <b/>
        <sz val="10"/>
        <rFont val="Arial"/>
        <family val="2"/>
      </rPr>
      <t>Note</t>
    </r>
    <r>
      <rPr>
        <sz val="10"/>
        <rFont val="Arial"/>
        <family val="2"/>
      </rPr>
      <t xml:space="preserve">: The </t>
    </r>
    <r>
      <rPr>
        <b/>
        <sz val="10"/>
        <rFont val="Arial"/>
        <family val="2"/>
      </rPr>
      <t>"Methuselahs"</t>
    </r>
    <r>
      <rPr>
        <sz val="10"/>
        <rFont val="Arial"/>
        <family val="2"/>
      </rPr>
      <t xml:space="preserve"> sheet will now accurately reflect the Final Rank of all Players in the tournament.]</t>
    </r>
  </si>
  <si>
    <t>Post-Tournament Procedures</t>
  </si>
  <si>
    <r>
      <t xml:space="preserve">Enter any notes, warnings, or miscellaneous information into the </t>
    </r>
    <r>
      <rPr>
        <b/>
        <i/>
        <sz val="10"/>
        <rFont val="Arial"/>
        <family val="2"/>
      </rPr>
      <t>"Notes"</t>
    </r>
    <r>
      <rPr>
        <i/>
        <sz val="10"/>
        <rFont val="Arial"/>
        <family val="2"/>
      </rPr>
      <t xml:space="preserve"> sheet.</t>
    </r>
  </si>
  <si>
    <t>Review The Archon to ensure accuracy.  This is very important!</t>
  </si>
  <si>
    <r>
      <t xml:space="preserve">Perform a thorough check of The Archon to ensure that you have entered all the data correctly.  Look particularly at the </t>
    </r>
    <r>
      <rPr>
        <b/>
        <sz val="10"/>
        <rFont val="Arial"/>
        <family val="2"/>
      </rPr>
      <t>"Methuselahs"</t>
    </r>
    <r>
      <rPr>
        <sz val="10"/>
        <rFont val="Arial"/>
        <family val="2"/>
      </rPr>
      <t xml:space="preserve"> sheet, the </t>
    </r>
    <r>
      <rPr>
        <b/>
        <sz val="10"/>
        <rFont val="Arial"/>
        <family val="2"/>
      </rPr>
      <t>"Round"</t>
    </r>
    <r>
      <rPr>
        <sz val="10"/>
        <rFont val="Arial"/>
        <family val="2"/>
      </rPr>
      <t xml:space="preserve"> sheets (all of them), and the </t>
    </r>
    <r>
      <rPr>
        <b/>
        <sz val="10"/>
        <rFont val="Arial"/>
        <family val="2"/>
      </rPr>
      <t>"Standings"</t>
    </r>
    <r>
      <rPr>
        <sz val="10"/>
        <rFont val="Arial"/>
        <family val="2"/>
      </rPr>
      <t xml:space="preserve"> sheet.  We want to report good data!</t>
    </r>
  </si>
  <si>
    <t>Event Name:</t>
  </si>
  <si>
    <t>Event Date (DD-MON-YY):</t>
  </si>
  <si>
    <t>Date Report due at V:EKN:</t>
  </si>
  <si>
    <t>City:</t>
  </si>
  <si>
    <t>Format (Constructed/Limited):</t>
  </si>
  <si>
    <t>Number of Players:</t>
  </si>
  <si>
    <t>Number of Rounds (including final):</t>
  </si>
  <si>
    <t>Number of Event Matches:</t>
  </si>
  <si>
    <t>Number of New Members:</t>
  </si>
  <si>
    <t>Number of Warnings Issued:</t>
  </si>
  <si>
    <t>Number of Disqualifications:</t>
  </si>
  <si>
    <t>Multi-Judge System Used?</t>
  </si>
  <si>
    <t>Head Judge:</t>
  </si>
  <si>
    <t>Assistant Judges:</t>
  </si>
  <si>
    <t>Coef:</t>
  </si>
  <si>
    <t>Player Information</t>
  </si>
  <si>
    <t>players entered</t>
  </si>
  <si>
    <t>Player</t>
  </si>
  <si>
    <t>V:EKN</t>
  </si>
  <si>
    <t>DQ</t>
  </si>
  <si>
    <t>Results - Rnds 1, 2, 3</t>
  </si>
  <si>
    <t>Status</t>
  </si>
  <si>
    <t>Coin</t>
  </si>
  <si>
    <t>Adjusted</t>
  </si>
  <si>
    <t>VP</t>
  </si>
  <si>
    <t>TP</t>
  </si>
  <si>
    <t>Real</t>
  </si>
  <si>
    <t>Flag</t>
  </si>
  <si>
    <t>Final</t>
  </si>
  <si>
    <t>CurRank</t>
  </si>
  <si>
    <t>P# ties</t>
  </si>
  <si>
    <t>Distinct</t>
  </si>
  <si>
    <t>Rating</t>
  </si>
  <si>
    <t>Num.</t>
  </si>
  <si>
    <t>First Name</t>
  </si>
  <si>
    <t>Last Name</t>
  </si>
  <si>
    <t>City</t>
  </si>
  <si>
    <t># rnds</t>
  </si>
  <si>
    <t>GWs</t>
  </si>
  <si>
    <t>VPs</t>
  </si>
  <si>
    <t>TPs</t>
  </si>
  <si>
    <t>Rank</t>
  </si>
  <si>
    <t>for Final</t>
  </si>
  <si>
    <t>V:TES "Tournament Point" Matrix</t>
  </si>
  <si>
    <t>5 PLAYER TABLES</t>
  </si>
  <si>
    <t>4 PLAYER TABLES</t>
  </si>
  <si>
    <t>Table Rank</t>
  </si>
  <si>
    <t>reg</t>
  </si>
  <si>
    <t>qual</t>
  </si>
  <si>
    <t>norm</t>
  </si>
  <si>
    <t>champ</t>
  </si>
  <si>
    <t>Ranking</t>
  </si>
  <si>
    <t>Ties</t>
  </si>
  <si>
    <t>Num</t>
  </si>
  <si>
    <t>Bonus</t>
  </si>
  <si>
    <t>Points</t>
  </si>
  <si>
    <t>Target Rank</t>
  </si>
  <si>
    <t>#</t>
  </si>
  <si>
    <t>Name</t>
  </si>
  <si>
    <t>Prelim GWs</t>
  </si>
  <si>
    <t>Prelim VPs</t>
  </si>
  <si>
    <t>Final VPs</t>
  </si>
  <si>
    <t>Round Start Time:</t>
  </si>
  <si>
    <t>Round 1</t>
  </si>
  <si>
    <t>Round End Time:</t>
  </si>
  <si>
    <t>Table Seating</t>
  </si>
  <si>
    <t>Round Results</t>
  </si>
  <si>
    <t>The arduous formulas for "Tournament Point" calculation...  :)</t>
  </si>
  <si>
    <t>VP Validity Checking</t>
  </si>
  <si>
    <t>Player First Name</t>
  </si>
  <si>
    <t>Player Last Name</t>
  </si>
  <si>
    <t>Table#</t>
  </si>
  <si>
    <t>GW</t>
  </si>
  <si>
    <t>Tbl Rank</t>
  </si>
  <si>
    <t>#@T</t>
  </si>
  <si>
    <t>RawRank</t>
  </si>
  <si>
    <t>TPBase</t>
  </si>
  <si>
    <t>TP-2</t>
  </si>
  <si>
    <t>TP-3</t>
  </si>
  <si>
    <t>TP-4</t>
  </si>
  <si>
    <t>TP-5</t>
  </si>
  <si>
    <t>TPcal</t>
  </si>
  <si>
    <t>TPshare</t>
  </si>
  <si>
    <t>#P</t>
  </si>
  <si>
    <t>Ceil(VP)</t>
  </si>
  <si>
    <t>Sum(Ceil)</t>
  </si>
  <si>
    <t>RawTblRank</t>
  </si>
  <si>
    <t>AdjRank</t>
  </si>
  <si>
    <t>Re-Rank</t>
  </si>
  <si>
    <t>DCI#</t>
  </si>
  <si>
    <t>Round 2</t>
  </si>
  <si>
    <t>Round#</t>
  </si>
  <si>
    <t>Round 3</t>
  </si>
  <si>
    <t>Final Round</t>
  </si>
  <si>
    <t>Rating Coef</t>
  </si>
  <si>
    <t>Place</t>
  </si>
  <si>
    <t>Results</t>
  </si>
  <si>
    <t>Prelim Rank</t>
  </si>
  <si>
    <t>Final Rank</t>
  </si>
  <si>
    <t>Override</t>
  </si>
  <si>
    <t>Override a "pending" designation for player drops/ejections and other odd VP situations.</t>
  </si>
  <si>
    <t>Round</t>
  </si>
  <si>
    <t>(F for Final)</t>
  </si>
  <si>
    <t>Table</t>
  </si>
  <si>
    <t>ID</t>
  </si>
  <si>
    <t>Explanation</t>
  </si>
  <si>
    <t>Games</t>
  </si>
  <si>
    <t>Tournament Notes:</t>
  </si>
  <si>
    <t>V:TES Optimal Tournament Seating</t>
  </si>
  <si>
    <t>The following coordinator aid provides "optimal" seating arrangements given the number of players.</t>
  </si>
  <si>
    <t>These arrangements are "optimal" based on how well they meet the guidelines specified in the V:EKN Tournament Rules.</t>
  </si>
  <si>
    <t>For a complete list of criteria, see http://groups.google.com/groups?selm=3C9CAE29.1015B5%40white-wolf.com</t>
  </si>
  <si>
    <t>Players</t>
  </si>
  <si>
    <t>Players (2 rounds each)</t>
  </si>
  <si>
    <t>V 1.3b</t>
  </si>
  <si>
    <t>http://www.vekn.net</t>
  </si>
  <si>
    <t>Officially sanctioned V:TES Tournaments are run according to the V:EKN Tournament Rules.  Also, all current V:TES Rules, Rulings, Errata, and Clarifications must be followed.  These can be found on the VEKN website on these pages:</t>
  </si>
  <si>
    <t>V:EKN #' = required for reporting to the V:EKN. Each player must have a V:EKN ID number and be registered on the official V:EKN registry on the V:EKN's website. If a registered player forgets his V:EKN number at the tournament, you must find it in the registry and insert it in the archon prior to reporting tournament results. If a player is new to tournaments (great!), then issue the new player a V:EKN membership card at the tournament and assign the new player a V:EKN ID number either by creating a unique 7-digit number using your 3-digit prince prefix followed by a 4-digit number of your choosing (just making sure you never assign the same 4 digits to more than one new player) if you're a prince (and then enter that information in the player registry online after the tournament) or by going on-line after the tournament and enter the new player into the player registry (letting the system generate a new V:EKN ID number for the new player) and mail the new player a membership card with the V:EKN ID# generated on the website filled in on the membership card.</t>
  </si>
  <si>
    <r>
      <t xml:space="preserve">On the </t>
    </r>
    <r>
      <rPr>
        <b/>
        <sz val="10"/>
        <rFont val="Arial"/>
        <family val="2"/>
      </rPr>
      <t>"Notes"</t>
    </r>
    <r>
      <rPr>
        <sz val="10"/>
        <rFont val="Arial"/>
        <family val="2"/>
      </rPr>
      <t xml:space="preserve"> sheet, you may enter any freeform information.  It can be used to track warnings, create notes on the tournament and/or the decks for a later tournament report, or to remind yourself of things to do after the tournament.  Consider writing notes about questions that you need to ask to Pascal Bertrand, the V:TES Net Rep (</t>
    </r>
    <r>
      <rPr>
        <b/>
        <u/>
        <sz val="10"/>
        <rFont val="Arial"/>
        <family val="2"/>
      </rPr>
      <t>Rules@VampireTheEternalStruggle.com</t>
    </r>
    <r>
      <rPr>
        <sz val="10"/>
        <rFont val="Arial"/>
        <family val="2"/>
      </rPr>
      <t>) about rulings that you made during the tournament.</t>
    </r>
  </si>
  <si>
    <t>The Archon was written by Stephen "The Evil One" Buonocore, and maintained by L. Scott Johnson.</t>
  </si>
  <si>
    <t>In addition to the basic rules of Optimal Seating,</t>
  </si>
  <si>
    <t>This chart attempts to increase the number of</t>
  </si>
  <si>
    <t>new opponents faced in the 2nd round.</t>
  </si>
  <si>
    <t>Optimal Seating Criteria, with additional previously-unformalized criteria included:</t>
  </si>
  <si>
    <t>1. No pair of players repeat their predator-prey relationship. This is mandatory, by the VEKN rules.</t>
  </si>
  <si>
    <t>3. Available VPs are equitably distributed.</t>
  </si>
  <si>
    <t>4. No pair of players share a table more often than necessary.</t>
  </si>
  <si>
    <t>5. A player doesn't sit in the fifth seat more than once.</t>
  </si>
  <si>
    <t>6. No pair of players repeat the same relative position[*], when possible.</t>
  </si>
  <si>
    <t>7. A player doesn't play in the same seat position, if possible.</t>
  </si>
  <si>
    <t>8. Starting transfers are equitably distributed. [NOAL]</t>
  </si>
  <si>
    <t>9. No pair of players repeat the same relative position group[^], when possible.</t>
  </si>
  <si>
    <t>[*] "relative position" relationship values:</t>
  </si>
  <si>
    <t>A) prey</t>
  </si>
  <si>
    <t>B) predator</t>
  </si>
  <si>
    <t>C) cross-table at a 4-player</t>
  </si>
  <si>
    <t>D) grand-prey at a 5</t>
  </si>
  <si>
    <t>E) grand-predator at a 5</t>
  </si>
  <si>
    <t>Note that repeating A and repeating B is already handled (prohibited) by criterion #1.</t>
  </si>
  <si>
    <t>[^] "relative position group" values:</t>
  </si>
  <si>
    <t>i) Adjacent (prey or predator)</t>
  </si>
  <si>
    <t>ii) Not adjacent</t>
  </si>
  <si>
    <t>--</t>
  </si>
  <si>
    <t>Links to revised rulebook, rulings, errata, and tournament rules:</t>
  </si>
  <si>
    <t>Mar 24 2002</t>
  </si>
  <si>
    <t>This page was created by David Tatu and Kevin Mergen.</t>
  </si>
  <si>
    <t>Upgraded the links, mail address and maintainer.  Added 2R +F Optimal Seating Chart tab (thanks to David Tatu and Kevin Mergen).</t>
  </si>
  <si>
    <t>LSJ was the V:TES Net.Rep for White Wolf, Inc.</t>
  </si>
  <si>
    <t>http://www.vekn.net/</t>
  </si>
  <si>
    <t>V1.4</t>
  </si>
  <si>
    <t>nat</t>
  </si>
  <si>
    <t>Level (Normal/Qualifier/Championship/Nationals)</t>
  </si>
  <si>
    <t>Incorrect formula for Rating Points (missing the 8points if winning the finals with no GW). Fixed an issue with the rating points (where only 5 rows  got the correct number of rating points in the finals). Reworked the number of games played. Many thanks to Vincent Ripoll for this version. Added "National" format, for Nationals events - this format gets a 0,25 coeff for rating points.</t>
  </si>
  <si>
    <t>V1.4b</t>
  </si>
  <si>
    <t>V1.4c</t>
  </si>
  <si>
    <t>Fixed minor issue with seating for 19 players (13 and 14 got switched), and changed the National Event coeff to 0.25 (it was 0.5) (Thanks to Pascal)</t>
  </si>
  <si>
    <t>Base file rebuilded for compatibility with archon upload function on vekn.net (Emiliano D'Onofrio)</t>
  </si>
  <si>
    <t>Demo</t>
  </si>
  <si>
    <t>Standard Constructed</t>
  </si>
  <si>
    <t>Limited</t>
  </si>
  <si>
    <t>Continental Qualifier</t>
  </si>
  <si>
    <t>Continental Championship</t>
  </si>
  <si>
    <t>National Qualifier</t>
  </si>
  <si>
    <t>National Championship</t>
  </si>
  <si>
    <t>Storyline</t>
  </si>
  <si>
    <t>Constructed</t>
  </si>
  <si>
    <t>Organizer:</t>
  </si>
  <si>
    <t>Tournament Info sheet made more similar to the Event Registration page of the vekn.net website, where the Event should be registered. Added coefficient for National Qualifiers (0).</t>
  </si>
  <si>
    <t>For information on how to run an officially sanctioned V:TES tournament, including the "Request for Sanctioning", "Request for Prize Support", and all other relevant information, please visit the V:TES website, and go to this page:</t>
  </si>
  <si>
    <t>V1.5a</t>
  </si>
  <si>
    <t>V1.5b</t>
  </si>
  <si>
    <t>Fixed a bug in the chart that made Optimal Seating charts fail to update in OpenOffice.org or LibreOffice. (Jussi Hattara)</t>
  </si>
  <si>
    <t>Unsanctioned Tournament</t>
  </si>
  <si>
    <t>V1.5d</t>
  </si>
  <si>
    <t>Now using the optimised seatings computed by Vincent (calculations ongoing, current date: 28/06/2015)</t>
  </si>
  <si>
    <t>V1.5c</t>
  </si>
  <si>
    <t>Increased the max number of players for 2R+F events, fixed a bug in the 3rd round page in 2R+F events. (Vincent Ripoll). 
Upgraded the seating for 21-25 players in 2R+F events (Pascal Bertrand) (currently working on the remaining)</t>
  </si>
  <si>
    <t>Please visit the VEKN web site for all the official information about V:TES and the V:EKN:</t>
  </si>
  <si>
    <r>
      <t xml:space="preserve">When you are sure that The Archon data is correct, submit the Archon on the V:EKN Event module through your event page ( http://www.vekn.net/index.php/event-calendar ). The module can detect a few errors, so be sure to read the error messages it reports in red. Only after this will the rankings of the players be updated. If you have any trouble submitting the archon, please contact the </t>
    </r>
    <r>
      <rPr>
        <b/>
        <sz val="10"/>
        <rFont val="Arial"/>
        <family val="2"/>
      </rPr>
      <t>Ratings Coordinator</t>
    </r>
    <r>
      <rPr>
        <sz val="10"/>
        <rFont val="Arial"/>
        <family val="2"/>
      </rPr>
      <t xml:space="preserve"> at </t>
    </r>
    <r>
      <rPr>
        <b/>
        <u/>
        <sz val="10"/>
        <rFont val="Arial"/>
        <family val="2"/>
      </rPr>
      <t>vtesratings@gmail.com</t>
    </r>
  </si>
  <si>
    <r>
      <t xml:space="preserve">Welcome to </t>
    </r>
    <r>
      <rPr>
        <b/>
        <sz val="10"/>
        <rFont val="Arial"/>
        <family val="2"/>
      </rPr>
      <t>The Archon</t>
    </r>
    <r>
      <rPr>
        <sz val="10"/>
        <rFont val="Arial"/>
        <family val="2"/>
      </rPr>
      <t>, the official tournament tracking system for "Vampire: The Eternal Struggle" ("V:TES"). When your tournament is completed and all information within The Archon has been entered, you should immediately send this entire completed workbook to the V:EKN (the "Vampire: Elder Kindred Network"), which is the Official International Players' Organization for V:TES.  By sending this to the V:EKN, your players' official V:TES ratings will be updated.  See the "</t>
    </r>
    <r>
      <rPr>
        <b/>
        <sz val="10"/>
        <rFont val="Arial"/>
        <family val="2"/>
      </rPr>
      <t>Post-Tournament Procedures</t>
    </r>
    <r>
      <rPr>
        <sz val="10"/>
        <rFont val="Arial"/>
        <family val="2"/>
      </rPr>
      <t>" below for submitting the results.</t>
    </r>
  </si>
  <si>
    <t>V1.5e</t>
  </si>
  <si>
    <t>http://www.vekn.net/tournament-rules</t>
  </si>
  <si>
    <t>http://www.vekn.net/rulebook</t>
  </si>
  <si>
    <t>http://www.vekn.net/general-rulings</t>
  </si>
  <si>
    <t>http://www.vekn.net/card-rulings</t>
  </si>
  <si>
    <t>http://www.vekn.net/player-registry</t>
  </si>
  <si>
    <t>http://www.vekn.net/how-to-run-a-v-tes-tournament</t>
  </si>
  <si>
    <r>
      <t xml:space="preserve">The archon is available in </t>
    </r>
    <r>
      <rPr>
        <sz val="10"/>
        <color indexed="10"/>
        <rFont val="Arial"/>
        <family val="2"/>
      </rPr>
      <t>XSLX</t>
    </r>
    <r>
      <rPr>
        <sz val="10"/>
        <color indexed="63"/>
        <rFont val="Arial"/>
        <family val="2"/>
      </rPr>
      <t> and </t>
    </r>
    <r>
      <rPr>
        <sz val="10"/>
        <color indexed="10"/>
        <rFont val="Arial"/>
        <family val="2"/>
      </rPr>
      <t>ODS </t>
    </r>
    <r>
      <rPr>
        <sz val="10"/>
        <color indexed="63"/>
        <rFont val="Arial"/>
        <family val="2"/>
      </rPr>
      <t>format. If you use Microsoft Excel, use the XSLX format; otherwise use the ODS format. Do not save it under another format (eg. If you use the XSLX format, save it only in that format).</t>
    </r>
  </si>
  <si>
    <t>This is freeform text, but is used in other sheets, so please be accurate. The VEKN numbers of the organizer and judges are used for qualification.</t>
  </si>
  <si>
    <t>The Archon is now available in xslx (Microsoft Excel) and ods (Libroffice) formats. The old xls format must not be used anymore. Updated the urls. Fixed reversed predator-prey relationships that are authorized by rules 1 and 6, but that should be more important than rule 8 for instance. This applies to the following 3R+F seatings: 17, 19, 20, 21, 23, 27, 31 players</t>
  </si>
  <si>
    <t>V1.5f</t>
  </si>
  <si>
    <t>Fixed unoptimal seatings introduced in V1.5e due to a flaw in the validation of the new results and some mistakes when reporting the results.</t>
  </si>
  <si>
    <t>V1.5g</t>
  </si>
  <si>
    <t>http://www.vekn.net/downloads</t>
  </si>
  <si>
    <t>Fixed unoptimal seatings for 2R+F and 3R+F</t>
  </si>
  <si>
    <r>
      <t>The Archon</t>
    </r>
    <r>
      <rPr>
        <b/>
        <i/>
        <sz val="12"/>
        <color indexed="10"/>
        <rFont val="Times New Roman"/>
        <family val="1"/>
      </rPr>
      <t xml:space="preserve">  (v1.5h)</t>
    </r>
  </si>
  <si>
    <t>V1.5h</t>
  </si>
  <si>
    <t>With updates by Robert Goudie and Pascal Bertrand.</t>
  </si>
  <si>
    <t>The Archon is currently maintained by Vincent Ripoll.</t>
  </si>
  <si>
    <t>Send comments about this system to Vincent Ripoll, the current maintainer of the Archon.</t>
  </si>
  <si>
    <r>
      <t xml:space="preserve">I would greatly appreciate any comments that you might have, either positive or negative, regarding this system.  After you have used this system at a tournament, please send an email to me at </t>
    </r>
    <r>
      <rPr>
        <b/>
        <u/>
        <sz val="10"/>
        <rFont val="Arial"/>
        <family val="2"/>
      </rPr>
      <t>vtesratings@gmail.com</t>
    </r>
    <r>
      <rPr>
        <sz val="10"/>
        <rFont val="Arial"/>
        <family val="2"/>
      </rPr>
      <t>, and let me know what you thought.  Good suggestions may find their way into a later version of The Archon.</t>
    </r>
  </si>
  <si>
    <r>
      <t xml:space="preserve">I would greatly appreciate any comments that you might have, either positive or negative, regarding this system.  After you have used this system at a tournament, please send an email to me at </t>
    </r>
    <r>
      <rPr>
        <b/>
        <u/>
        <sz val="10"/>
        <rFont val="Arial"/>
        <family val="2"/>
      </rPr>
      <t>vtesratings@gmail.com</t>
    </r>
    <r>
      <rPr>
        <sz val="10"/>
        <rFont val="Arial"/>
        <family val="2"/>
      </rPr>
      <t>, and let me know what you thought.  Good</t>
    </r>
    <r>
      <rPr>
        <sz val="10"/>
        <rFont val="Arial"/>
        <family val="2"/>
      </rPr>
      <t xml:space="preserve"> suggestions may find their way into a later version of The Archon.</t>
    </r>
  </si>
  <si>
    <t>originally from the V:TES Rulemonger Website (http://www.geocities.com/vtesrep), updated with genetic results: http://www.vekn.net/forum/generic-v-tes-discussion/77200-optimal-seatings-the-return-of-the-mutant?start=0</t>
  </si>
  <si>
    <t>If this seating doesn't fit you, please let us know:</t>
  </si>
  <si>
    <t>vtesratings@gmail.com</t>
  </si>
  <si>
    <t>2. No pair of players share a table through all two rounds, when possible.  (N/A in some 2R event.)</t>
  </si>
  <si>
    <t>Fixed unoptimal seatings for 3R+F for 49 players to 200 players, and added seatings for 201-220 players. Reverted to optimal seating for 17 players. Fixed unoptimal seatings for 2R+F for 21 players to 50 players, and added seatings for 51-1210 players.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</si>
</sst>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d/\ mmm\ yy"/>
    <numFmt numFmtId="165" formatCode="0;[Red]&quot;DQ&quot;"/>
    <numFmt numFmtId="166" formatCode="hh:mm\ AM/PM"/>
    <numFmt numFmtId="167" formatCode="&quot;GW&quot;;&quot;&quot;;&quot;&quot;"/>
    <numFmt numFmtId="168" formatCode="0;\(0\);&quot;pending&quot;"/>
  </numFmts>
  <fonts count="43" x14ac:knownFonts="1">
    <font>
      <sz val="10"/>
      <name val="Arial"/>
    </font>
    <font>
      <b/>
      <i/>
      <sz val="36"/>
      <color indexed="10"/>
      <name val="Times New Roman"/>
      <family val="1"/>
    </font>
    <font>
      <b/>
      <i/>
      <sz val="12"/>
      <color indexed="10"/>
      <name val="Times New Roman"/>
      <family val="1"/>
    </font>
    <font>
      <sz val="20"/>
      <name val="Arial"/>
      <family val="2"/>
    </font>
    <font>
      <i/>
      <sz val="8"/>
      <name val="Arial"/>
      <family val="2"/>
    </font>
    <font>
      <b/>
      <sz val="8"/>
      <name val="Arial"/>
      <family val="2"/>
    </font>
    <font>
      <sz val="8"/>
      <name val="Arial"/>
      <family val="2"/>
    </font>
    <font>
      <sz val="9"/>
      <name val="Arial"/>
      <family val="2"/>
    </font>
    <font>
      <u/>
      <sz val="9"/>
      <color indexed="12"/>
      <name val="Arial"/>
      <family val="2"/>
    </font>
    <font>
      <u/>
      <sz val="6.2"/>
      <color indexed="12"/>
      <name val="Arial"/>
      <family val="2"/>
    </font>
    <font>
      <b/>
      <sz val="14"/>
      <name val="Arial"/>
      <family val="2"/>
    </font>
    <font>
      <i/>
      <sz val="10"/>
      <name val="Arial"/>
      <family val="2"/>
    </font>
    <font>
      <b/>
      <sz val="10"/>
      <name val="Arial"/>
      <family val="2"/>
    </font>
    <font>
      <b/>
      <u/>
      <sz val="10"/>
      <name val="Arial"/>
      <family val="2"/>
    </font>
    <font>
      <u/>
      <sz val="10"/>
      <color indexed="12"/>
      <name val="Arial"/>
      <family val="2"/>
    </font>
    <font>
      <sz val="8"/>
      <color indexed="8"/>
      <name val="Times New Roman"/>
      <family val="1"/>
    </font>
    <font>
      <b/>
      <i/>
      <sz val="10"/>
      <name val="Arial"/>
      <family val="2"/>
    </font>
    <font>
      <sz val="10"/>
      <color indexed="10"/>
      <name val="Arial"/>
      <family val="2"/>
    </font>
    <font>
      <b/>
      <i/>
      <u/>
      <sz val="20"/>
      <name val="Arial"/>
      <family val="2"/>
    </font>
    <font>
      <sz val="12"/>
      <name val="Arial"/>
      <family val="2"/>
    </font>
    <font>
      <b/>
      <sz val="8"/>
      <color indexed="8"/>
      <name val="Times New Roman"/>
      <family val="1"/>
    </font>
    <font>
      <b/>
      <sz val="16"/>
      <name val="Arial"/>
      <family val="2"/>
    </font>
    <font>
      <b/>
      <u/>
      <sz val="14"/>
      <name val="Arial"/>
      <family val="2"/>
    </font>
    <font>
      <i/>
      <sz val="12"/>
      <name val="Arial"/>
      <family val="2"/>
    </font>
    <font>
      <b/>
      <sz val="12"/>
      <name val="Arial"/>
      <family val="2"/>
    </font>
    <font>
      <b/>
      <sz val="9"/>
      <name val="Arial"/>
      <family val="2"/>
    </font>
    <font>
      <b/>
      <sz val="8"/>
      <color indexed="10"/>
      <name val="Times New Roman"/>
      <family val="1"/>
    </font>
    <font>
      <sz val="8"/>
      <color indexed="10"/>
      <name val="Times New Roman"/>
      <family val="1"/>
    </font>
    <font>
      <sz val="8"/>
      <color indexed="50"/>
      <name val="Times New Roman"/>
      <family val="1"/>
    </font>
    <font>
      <b/>
      <sz val="10"/>
      <color indexed="10"/>
      <name val="Arial"/>
      <family val="2"/>
    </font>
    <font>
      <b/>
      <i/>
      <sz val="14"/>
      <name val="Arial"/>
      <family val="2"/>
    </font>
    <font>
      <sz val="16"/>
      <name val="Arial"/>
      <family val="2"/>
    </font>
    <font>
      <b/>
      <i/>
      <sz val="12"/>
      <name val="Arial"/>
      <family val="2"/>
    </font>
    <font>
      <b/>
      <i/>
      <sz val="9"/>
      <name val="Arial"/>
      <family val="2"/>
    </font>
    <font>
      <b/>
      <i/>
      <u/>
      <sz val="20"/>
      <name val="Times New Roman"/>
      <family val="1"/>
    </font>
    <font>
      <sz val="10"/>
      <name val="Arial"/>
      <family val="2"/>
    </font>
    <font>
      <sz val="10"/>
      <name val="Arial"/>
      <family val="2"/>
    </font>
    <font>
      <u/>
      <sz val="12"/>
      <color indexed="12"/>
      <name val="Arial"/>
      <family val="2"/>
    </font>
    <font>
      <sz val="10"/>
      <color indexed="63"/>
      <name val="Arial"/>
      <family val="2"/>
    </font>
    <font>
      <sz val="10"/>
      <color rgb="FFFF0000"/>
      <name val="Arial"/>
      <family val="2"/>
    </font>
    <font>
      <u/>
      <sz val="10"/>
      <color theme="10"/>
      <name val="Arial"/>
      <family val="2"/>
    </font>
    <font>
      <b/>
      <sz val="10"/>
      <color rgb="FF222222"/>
      <name val="Arial"/>
      <family val="2"/>
    </font>
    <font>
      <b/>
      <i/>
      <sz val="20"/>
      <name val="Times New Roman"/>
      <family val="1"/>
    </font>
  </fonts>
  <fills count="8">
    <fill>
      <patternFill patternType="none"/>
    </fill>
    <fill>
      <patternFill patternType="gray125"/>
    </fill>
    <fill>
      <patternFill patternType="solid">
        <fgColor indexed="9"/>
        <bgColor indexed="26"/>
      </patternFill>
    </fill>
    <fill>
      <patternFill patternType="solid">
        <fgColor indexed="44"/>
        <bgColor indexed="31"/>
      </patternFill>
    </fill>
    <fill>
      <patternFill patternType="solid">
        <fgColor indexed="9"/>
        <bgColor indexed="64"/>
      </patternFill>
    </fill>
    <fill>
      <patternFill patternType="solid">
        <fgColor theme="0" tint="-0.14999847407452621"/>
        <bgColor indexed="26"/>
      </patternFill>
    </fill>
    <fill>
      <patternFill patternType="solid">
        <fgColor theme="0" tint="-0.14999847407452621"/>
        <bgColor indexed="31"/>
      </patternFill>
    </fill>
    <fill>
      <patternFill patternType="solid">
        <fgColor theme="0"/>
        <bgColor indexed="64"/>
      </patternFill>
    </fill>
  </fills>
  <borders count="73">
    <border>
      <left/>
      <right/>
      <top/>
      <bottom/>
      <diagonal/>
    </border>
    <border>
      <left style="thick">
        <color indexed="8"/>
      </left>
      <right/>
      <top style="thick">
        <color indexed="8"/>
      </top>
      <bottom/>
      <diagonal/>
    </border>
    <border>
      <left style="thick">
        <color indexed="8"/>
      </left>
      <right/>
      <top/>
      <bottom/>
      <diagonal/>
    </border>
    <border>
      <left style="thick">
        <color indexed="8"/>
      </left>
      <right/>
      <top/>
      <bottom style="thick">
        <color indexed="8"/>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ck">
        <color indexed="8"/>
      </left>
      <right style="thick">
        <color indexed="8"/>
      </right>
      <top style="thick">
        <color indexed="8"/>
      </top>
      <bottom/>
      <diagonal/>
    </border>
    <border>
      <left/>
      <right/>
      <top style="thick">
        <color indexed="8"/>
      </top>
      <bottom/>
      <diagonal/>
    </border>
    <border>
      <left/>
      <right style="thick">
        <color indexed="8"/>
      </right>
      <top style="thick">
        <color indexed="8"/>
      </top>
      <bottom style="thin">
        <color indexed="8"/>
      </bottom>
      <diagonal/>
    </border>
    <border>
      <left style="thin">
        <color indexed="8"/>
      </left>
      <right/>
      <top style="thick">
        <color indexed="8"/>
      </top>
      <bottom/>
      <diagonal/>
    </border>
    <border>
      <left style="thin">
        <color indexed="8"/>
      </left>
      <right style="thick">
        <color indexed="8"/>
      </right>
      <top style="thick">
        <color indexed="8"/>
      </top>
      <bottom/>
      <diagonal/>
    </border>
    <border>
      <left style="thick">
        <color indexed="8"/>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ck">
        <color indexed="8"/>
      </left>
      <right style="thick">
        <color indexed="8"/>
      </right>
      <top/>
      <bottom/>
      <diagonal/>
    </border>
    <border>
      <left style="thick">
        <color indexed="8"/>
      </left>
      <right style="thick">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n">
        <color indexed="8"/>
      </left>
      <right/>
      <top/>
      <bottom style="thick">
        <color indexed="8"/>
      </bottom>
      <diagonal/>
    </border>
    <border>
      <left/>
      <right style="thick">
        <color indexed="8"/>
      </right>
      <top/>
      <bottom style="thick">
        <color indexed="8"/>
      </bottom>
      <diagonal/>
    </border>
    <border>
      <left style="thick">
        <color indexed="8"/>
      </left>
      <right style="thin">
        <color indexed="8"/>
      </right>
      <top style="thick">
        <color indexed="8"/>
      </top>
      <bottom style="thin">
        <color indexed="8"/>
      </bottom>
      <diagonal/>
    </border>
    <border>
      <left style="thin">
        <color indexed="8"/>
      </left>
      <right style="thin">
        <color indexed="8"/>
      </right>
      <top style="thick">
        <color indexed="8"/>
      </top>
      <bottom style="thin">
        <color indexed="8"/>
      </bottom>
      <diagonal/>
    </border>
    <border>
      <left style="thin">
        <color indexed="8"/>
      </left>
      <right style="thick">
        <color indexed="8"/>
      </right>
      <top style="thick">
        <color indexed="8"/>
      </top>
      <bottom style="thin">
        <color indexed="8"/>
      </bottom>
      <diagonal/>
    </border>
    <border>
      <left style="thick">
        <color indexed="8"/>
      </left>
      <right style="thick">
        <color indexed="8"/>
      </right>
      <top style="thick">
        <color indexed="8"/>
      </top>
      <bottom style="thin">
        <color indexed="8"/>
      </bottom>
      <diagonal/>
    </border>
    <border>
      <left/>
      <right style="thin">
        <color indexed="8"/>
      </right>
      <top style="thick">
        <color indexed="8"/>
      </top>
      <bottom style="thin">
        <color indexed="8"/>
      </bottom>
      <diagonal/>
    </border>
    <border>
      <left style="thick">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style="thick">
        <color indexed="8"/>
      </left>
      <right style="thick">
        <color indexed="8"/>
      </right>
      <top style="thin">
        <color indexed="8"/>
      </top>
      <bottom style="thin">
        <color indexed="8"/>
      </bottom>
      <diagonal/>
    </border>
    <border>
      <left/>
      <right style="thin">
        <color indexed="8"/>
      </right>
      <top style="thin">
        <color indexed="8"/>
      </top>
      <bottom style="thin">
        <color indexed="8"/>
      </bottom>
      <diagonal/>
    </border>
    <border>
      <left/>
      <right style="thick">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ck">
        <color indexed="8"/>
      </left>
      <right style="thick">
        <color indexed="8"/>
      </right>
      <top style="thin">
        <color indexed="8"/>
      </top>
      <bottom style="thick">
        <color indexed="8"/>
      </bottom>
      <diagonal/>
    </border>
    <border>
      <left/>
      <right style="thick">
        <color indexed="8"/>
      </right>
      <top style="thin">
        <color indexed="8"/>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ck">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right style="thick">
        <color indexed="8"/>
      </right>
      <top style="thick">
        <color indexed="8"/>
      </top>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style="thin">
        <color indexed="8"/>
      </left>
      <right style="thick">
        <color indexed="8"/>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top style="thick">
        <color indexed="8"/>
      </top>
      <bottom style="thin">
        <color indexed="8"/>
      </bottom>
      <diagonal/>
    </border>
    <border>
      <left/>
      <right/>
      <top style="thick">
        <color indexed="8"/>
      </top>
      <bottom style="thin">
        <color indexed="8"/>
      </bottom>
      <diagonal/>
    </border>
    <border>
      <left/>
      <right style="thin">
        <color indexed="8"/>
      </right>
      <top style="thick">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right/>
      <top/>
      <bottom style="thick">
        <color indexed="8"/>
      </bottom>
      <diagonal/>
    </border>
    <border>
      <left/>
      <right/>
      <top/>
      <bottom style="thin">
        <color indexed="8"/>
      </bottom>
      <diagonal/>
    </border>
    <border>
      <left style="thick">
        <color indexed="8"/>
      </left>
      <right style="thick">
        <color indexed="8"/>
      </right>
      <top style="thick">
        <color indexed="8"/>
      </top>
      <bottom style="thick">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8"/>
      </right>
      <top/>
      <bottom style="thin">
        <color indexed="8"/>
      </bottom>
      <diagonal/>
    </border>
    <border>
      <left style="thin">
        <color indexed="64"/>
      </left>
      <right style="thick">
        <color indexed="8"/>
      </right>
      <top/>
      <bottom style="thick">
        <color indexed="8"/>
      </bottom>
      <diagonal/>
    </border>
    <border>
      <left style="thin">
        <color indexed="64"/>
      </left>
      <right style="thick">
        <color indexed="8"/>
      </right>
      <top style="thick">
        <color indexed="8"/>
      </top>
      <bottom style="thin">
        <color indexed="8"/>
      </bottom>
      <diagonal/>
    </border>
    <border>
      <left style="thin">
        <color theme="0"/>
      </left>
      <right style="thin">
        <color theme="0"/>
      </right>
      <top style="thin">
        <color theme="0"/>
      </top>
      <bottom style="thin">
        <color theme="0"/>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diagonal/>
    </border>
    <border>
      <left/>
      <right/>
      <top style="thin">
        <color auto="1"/>
      </top>
      <bottom/>
      <diagonal/>
    </border>
    <border>
      <left/>
      <right style="double">
        <color auto="1"/>
      </right>
      <top style="thin">
        <color auto="1"/>
      </top>
      <bottom/>
      <diagonal/>
    </border>
  </borders>
  <cellStyleXfs count="2">
    <xf numFmtId="0" fontId="0" fillId="0" borderId="0"/>
    <xf numFmtId="0" fontId="9" fillId="0" borderId="0" applyNumberFormat="0" applyFill="0" applyBorder="0" applyAlignment="0" applyProtection="0"/>
  </cellStyleXfs>
  <cellXfs count="572">
    <xf numFmtId="0" fontId="0" fillId="0" borderId="0" xfId="0"/>
    <xf numFmtId="0" fontId="1" fillId="2" borderId="0" xfId="0" applyFont="1" applyFill="1" applyBorder="1" applyAlignment="1">
      <alignment horizontal="left" vertical="top"/>
    </xf>
    <xf numFmtId="0" fontId="8" fillId="2" borderId="0" xfId="1" applyNumberFormat="1" applyFont="1" applyFill="1" applyBorder="1" applyAlignment="1" applyProtection="1">
      <alignment horizontal="left" vertical="top"/>
    </xf>
    <xf numFmtId="0" fontId="0" fillId="2" borderId="0" xfId="0" applyFill="1"/>
    <xf numFmtId="0" fontId="18" fillId="2" borderId="0" xfId="0" applyFont="1" applyFill="1"/>
    <xf numFmtId="0" fontId="0" fillId="2" borderId="0" xfId="0" applyFont="1" applyFill="1"/>
    <xf numFmtId="0" fontId="19" fillId="2" borderId="0" xfId="0" applyFont="1" applyFill="1"/>
    <xf numFmtId="0" fontId="19" fillId="2" borderId="0" xfId="0" applyFont="1" applyFill="1" applyAlignment="1">
      <alignment horizontal="center"/>
    </xf>
    <xf numFmtId="0" fontId="12" fillId="2" borderId="1" xfId="0" applyFont="1" applyFill="1" applyBorder="1"/>
    <xf numFmtId="0" fontId="12" fillId="3" borderId="2" xfId="0" applyFont="1" applyFill="1" applyBorder="1"/>
    <xf numFmtId="0" fontId="0" fillId="2" borderId="2" xfId="0" applyFont="1" applyFill="1" applyBorder="1"/>
    <xf numFmtId="0" fontId="12" fillId="2" borderId="2" xfId="0" applyFont="1" applyFill="1" applyBorder="1"/>
    <xf numFmtId="0" fontId="0" fillId="3" borderId="2" xfId="0" applyFont="1" applyFill="1" applyBorder="1"/>
    <xf numFmtId="0" fontId="12" fillId="3" borderId="3" xfId="0" applyFont="1" applyFill="1" applyBorder="1"/>
    <xf numFmtId="0" fontId="0" fillId="0" borderId="0" xfId="0" applyProtection="1"/>
    <xf numFmtId="0" fontId="0" fillId="0" borderId="0" xfId="0" applyAlignment="1" applyProtection="1">
      <alignment horizontal="left"/>
    </xf>
    <xf numFmtId="0" fontId="0" fillId="2" borderId="0" xfId="0" applyFill="1" applyProtection="1"/>
    <xf numFmtId="0" fontId="0" fillId="2" borderId="0" xfId="0" applyFill="1" applyAlignment="1" applyProtection="1">
      <alignment horizontal="center"/>
    </xf>
    <xf numFmtId="165" fontId="12" fillId="2" borderId="0" xfId="0" applyNumberFormat="1" applyFont="1" applyFill="1" applyAlignment="1" applyProtection="1">
      <alignment horizontal="center"/>
    </xf>
    <xf numFmtId="1" fontId="12" fillId="2" borderId="0" xfId="0" applyNumberFormat="1" applyFont="1" applyFill="1" applyAlignment="1" applyProtection="1">
      <alignment horizontal="center"/>
    </xf>
    <xf numFmtId="0" fontId="18" fillId="2" borderId="0" xfId="0" applyFont="1" applyFill="1" applyProtection="1"/>
    <xf numFmtId="0" fontId="21" fillId="2" borderId="0" xfId="0" applyFont="1" applyFill="1" applyProtection="1"/>
    <xf numFmtId="0" fontId="21" fillId="2" borderId="0" xfId="0" applyFont="1" applyFill="1" applyAlignment="1" applyProtection="1">
      <alignment horizontal="left"/>
    </xf>
    <xf numFmtId="0" fontId="0" fillId="2" borderId="0" xfId="0" applyFont="1" applyFill="1" applyProtection="1"/>
    <xf numFmtId="0" fontId="0" fillId="2" borderId="0" xfId="0" applyFont="1" applyFill="1" applyAlignment="1" applyProtection="1">
      <alignment horizontal="center"/>
    </xf>
    <xf numFmtId="0" fontId="19" fillId="2" borderId="0" xfId="0" applyFont="1" applyFill="1" applyProtection="1"/>
    <xf numFmtId="0" fontId="19" fillId="2" borderId="0" xfId="0" applyFont="1" applyFill="1" applyAlignment="1" applyProtection="1">
      <alignment horizontal="left"/>
    </xf>
    <xf numFmtId="0" fontId="19" fillId="2" borderId="0" xfId="0" applyFont="1" applyFill="1" applyAlignment="1" applyProtection="1">
      <alignment horizontal="center"/>
    </xf>
    <xf numFmtId="0" fontId="0" fillId="2" borderId="0" xfId="0" applyFont="1" applyFill="1" applyBorder="1" applyAlignment="1" applyProtection="1">
      <alignment vertical="top"/>
    </xf>
    <xf numFmtId="0" fontId="22" fillId="2" borderId="0" xfId="0" applyFont="1" applyFill="1" applyProtection="1"/>
    <xf numFmtId="1" fontId="23" fillId="2" borderId="0" xfId="0" applyNumberFormat="1" applyFont="1" applyFill="1" applyAlignment="1" applyProtection="1">
      <alignment horizontal="right"/>
    </xf>
    <xf numFmtId="0" fontId="23" fillId="2" borderId="0" xfId="0" applyFont="1" applyFill="1" applyProtection="1"/>
    <xf numFmtId="0" fontId="0" fillId="2" borderId="0" xfId="0" applyFill="1" applyAlignment="1" applyProtection="1">
      <alignment horizontal="left"/>
    </xf>
    <xf numFmtId="0" fontId="24" fillId="2" borderId="4" xfId="0" applyFont="1" applyFill="1" applyBorder="1" applyProtection="1"/>
    <xf numFmtId="0" fontId="24" fillId="2" borderId="5" xfId="0" applyFont="1" applyFill="1" applyBorder="1" applyProtection="1"/>
    <xf numFmtId="0" fontId="24" fillId="2" borderId="5" xfId="0" applyFont="1" applyFill="1" applyBorder="1" applyAlignment="1" applyProtection="1">
      <alignment horizontal="left"/>
    </xf>
    <xf numFmtId="0" fontId="24" fillId="2" borderId="6" xfId="0" applyFont="1" applyFill="1" applyBorder="1" applyProtection="1"/>
    <xf numFmtId="0" fontId="12" fillId="2" borderId="6" xfId="0" applyFont="1" applyFill="1" applyBorder="1" applyAlignment="1" applyProtection="1">
      <alignment horizontal="center"/>
    </xf>
    <xf numFmtId="0" fontId="24" fillId="2" borderId="7" xfId="0" applyFont="1" applyFill="1" applyBorder="1" applyAlignment="1" applyProtection="1">
      <alignment horizontal="left"/>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xf>
    <xf numFmtId="165" fontId="12" fillId="2" borderId="7" xfId="0" applyNumberFormat="1" applyFont="1" applyFill="1" applyBorder="1" applyAlignment="1" applyProtection="1">
      <alignment horizontal="center"/>
    </xf>
    <xf numFmtId="165" fontId="12" fillId="2" borderId="9" xfId="0" applyNumberFormat="1" applyFont="1" applyFill="1" applyBorder="1" applyAlignment="1" applyProtection="1">
      <alignment horizontal="center"/>
    </xf>
    <xf numFmtId="0" fontId="12" fillId="2" borderId="5" xfId="0" applyFont="1" applyFill="1" applyBorder="1" applyAlignment="1" applyProtection="1">
      <alignment horizontal="center"/>
    </xf>
    <xf numFmtId="0" fontId="25" fillId="2" borderId="10" xfId="0" applyFont="1" applyFill="1" applyBorder="1" applyAlignment="1" applyProtection="1">
      <alignment horizontal="center"/>
    </xf>
    <xf numFmtId="0" fontId="12" fillId="2" borderId="0" xfId="0" applyFont="1" applyFill="1" applyProtection="1"/>
    <xf numFmtId="1" fontId="12" fillId="2" borderId="0" xfId="0" applyNumberFormat="1" applyFont="1" applyFill="1" applyAlignment="1" applyProtection="1">
      <alignment wrapText="1"/>
    </xf>
    <xf numFmtId="1" fontId="25" fillId="2" borderId="10" xfId="0" applyNumberFormat="1" applyFont="1" applyFill="1" applyBorder="1" applyAlignment="1" applyProtection="1">
      <alignment horizontal="center"/>
    </xf>
    <xf numFmtId="0" fontId="24" fillId="2" borderId="0" xfId="0" applyFont="1" applyFill="1" applyProtection="1"/>
    <xf numFmtId="0" fontId="24" fillId="2" borderId="11" xfId="0" applyFont="1" applyFill="1" applyBorder="1" applyAlignment="1" applyProtection="1">
      <alignment horizontal="left" wrapText="1"/>
    </xf>
    <xf numFmtId="0" fontId="24" fillId="2" borderId="12" xfId="0" applyFont="1" applyFill="1" applyBorder="1" applyAlignment="1" applyProtection="1">
      <alignment wrapText="1"/>
    </xf>
    <xf numFmtId="0" fontId="24" fillId="2" borderId="13" xfId="0" applyFont="1" applyFill="1" applyBorder="1" applyAlignment="1" applyProtection="1">
      <alignment horizontal="left" wrapText="1"/>
    </xf>
    <xf numFmtId="0" fontId="24" fillId="2" borderId="14" xfId="0" applyFont="1" applyFill="1" applyBorder="1" applyAlignment="1" applyProtection="1">
      <alignment wrapText="1"/>
    </xf>
    <xf numFmtId="0" fontId="12" fillId="2" borderId="15" xfId="0" applyFont="1" applyFill="1" applyBorder="1" applyAlignment="1" applyProtection="1">
      <alignment horizontal="center" wrapText="1"/>
    </xf>
    <xf numFmtId="0" fontId="12" fillId="0" borderId="16" xfId="0" applyFont="1" applyBorder="1" applyAlignment="1" applyProtection="1">
      <alignment horizontal="center"/>
    </xf>
    <xf numFmtId="0" fontId="12" fillId="0" borderId="17" xfId="0" applyFont="1" applyBorder="1" applyAlignment="1" applyProtection="1">
      <alignment horizontal="center"/>
    </xf>
    <xf numFmtId="0" fontId="12" fillId="0" borderId="18" xfId="0" applyFont="1" applyBorder="1" applyAlignment="1" applyProtection="1">
      <alignment horizontal="center"/>
    </xf>
    <xf numFmtId="165" fontId="12" fillId="0" borderId="19" xfId="0" applyNumberFormat="1" applyFont="1" applyBorder="1" applyAlignment="1" applyProtection="1">
      <alignment horizontal="center"/>
    </xf>
    <xf numFmtId="0" fontId="12" fillId="0" borderId="12" xfId="0" applyFont="1" applyBorder="1" applyAlignment="1" applyProtection="1">
      <alignment horizontal="center"/>
    </xf>
    <xf numFmtId="0" fontId="25" fillId="2" borderId="20" xfId="0" applyFont="1" applyFill="1" applyBorder="1" applyAlignment="1" applyProtection="1">
      <alignment horizontal="center"/>
    </xf>
    <xf numFmtId="0" fontId="12" fillId="2" borderId="0" xfId="0" applyFont="1" applyFill="1" applyAlignment="1" applyProtection="1">
      <alignment wrapText="1"/>
    </xf>
    <xf numFmtId="1" fontId="25" fillId="2" borderId="20" xfId="0" applyNumberFormat="1" applyFont="1" applyFill="1" applyBorder="1" applyAlignment="1" applyProtection="1">
      <alignment horizontal="center"/>
    </xf>
    <xf numFmtId="0" fontId="24" fillId="2" borderId="0" xfId="0" applyFont="1" applyFill="1" applyAlignment="1" applyProtection="1">
      <alignment wrapText="1"/>
    </xf>
    <xf numFmtId="0" fontId="0" fillId="3" borderId="21" xfId="0" applyFill="1" applyBorder="1" applyProtection="1">
      <protection locked="0"/>
    </xf>
    <xf numFmtId="0" fontId="0" fillId="3" borderId="22" xfId="0" applyFont="1" applyFill="1" applyBorder="1" applyProtection="1">
      <protection locked="0"/>
    </xf>
    <xf numFmtId="0" fontId="0" fillId="3" borderId="23" xfId="0" applyFill="1" applyBorder="1" applyAlignment="1" applyProtection="1">
      <alignment horizontal="right"/>
      <protection locked="0"/>
    </xf>
    <xf numFmtId="1" fontId="0" fillId="3" borderId="24" xfId="0" applyNumberFormat="1" applyFill="1" applyBorder="1" applyAlignment="1" applyProtection="1">
      <alignment horizontal="right"/>
    </xf>
    <xf numFmtId="0" fontId="29" fillId="3" borderId="21" xfId="0" applyNumberFormat="1" applyFont="1" applyFill="1" applyBorder="1" applyAlignment="1" applyProtection="1">
      <alignment horizontal="center"/>
      <protection locked="0"/>
    </xf>
    <xf numFmtId="0" fontId="0" fillId="3" borderId="22" xfId="0" applyFill="1" applyBorder="1" applyProtection="1"/>
    <xf numFmtId="0" fontId="0" fillId="3" borderId="25" xfId="0" applyFill="1" applyBorder="1" applyProtection="1"/>
    <xf numFmtId="0" fontId="0" fillId="3" borderId="25" xfId="0" applyNumberFormat="1" applyFill="1" applyBorder="1" applyProtection="1"/>
    <xf numFmtId="1" fontId="0" fillId="3" borderId="22" xfId="0" applyNumberFormat="1" applyFill="1" applyBorder="1" applyAlignment="1" applyProtection="1">
      <alignment horizontal="right"/>
    </xf>
    <xf numFmtId="1" fontId="0" fillId="3" borderId="22" xfId="0" applyNumberFormat="1" applyFill="1" applyBorder="1" applyAlignment="1" applyProtection="1">
      <alignment horizontal="right"/>
      <protection locked="0"/>
    </xf>
    <xf numFmtId="1" fontId="0" fillId="3" borderId="8" xfId="0" applyNumberFormat="1" applyFill="1" applyBorder="1" applyAlignment="1" applyProtection="1">
      <alignment horizontal="right"/>
    </xf>
    <xf numFmtId="0" fontId="0" fillId="0" borderId="26" xfId="0" applyBorder="1" applyProtection="1">
      <protection locked="0"/>
    </xf>
    <xf numFmtId="0" fontId="0" fillId="0" borderId="27" xfId="0" applyFont="1" applyBorder="1" applyProtection="1">
      <protection locked="0"/>
    </xf>
    <xf numFmtId="0" fontId="0" fillId="0" borderId="28" xfId="0" applyBorder="1" applyAlignment="1" applyProtection="1">
      <alignment horizontal="right"/>
      <protection locked="0"/>
    </xf>
    <xf numFmtId="0" fontId="0" fillId="0" borderId="29" xfId="0" applyBorder="1" applyAlignment="1" applyProtection="1">
      <alignment horizontal="right"/>
    </xf>
    <xf numFmtId="0" fontId="29" fillId="0" borderId="26" xfId="0" applyNumberFormat="1" applyFont="1" applyBorder="1" applyAlignment="1" applyProtection="1">
      <alignment horizontal="center"/>
      <protection locked="0"/>
    </xf>
    <xf numFmtId="0" fontId="0" fillId="0" borderId="30" xfId="0" applyBorder="1" applyProtection="1"/>
    <xf numFmtId="0" fontId="0" fillId="0" borderId="27" xfId="0" applyBorder="1" applyProtection="1"/>
    <xf numFmtId="0" fontId="0" fillId="0" borderId="30" xfId="0" applyNumberFormat="1" applyBorder="1" applyProtection="1"/>
    <xf numFmtId="0" fontId="0" fillId="0" borderId="27" xfId="0" applyBorder="1" applyAlignment="1" applyProtection="1">
      <alignment horizontal="right"/>
    </xf>
    <xf numFmtId="0" fontId="0" fillId="0" borderId="27" xfId="0" applyBorder="1" applyAlignment="1" applyProtection="1">
      <alignment horizontal="right"/>
      <protection locked="0"/>
    </xf>
    <xf numFmtId="0" fontId="0" fillId="0" borderId="31" xfId="0" applyBorder="1" applyAlignment="1" applyProtection="1">
      <alignment horizontal="right"/>
    </xf>
    <xf numFmtId="1" fontId="0" fillId="0" borderId="31" xfId="0" applyNumberFormat="1" applyBorder="1" applyAlignment="1" applyProtection="1">
      <alignment horizontal="right"/>
    </xf>
    <xf numFmtId="0" fontId="0" fillId="3" borderId="26" xfId="0" applyFill="1" applyBorder="1" applyProtection="1">
      <protection locked="0"/>
    </xf>
    <xf numFmtId="0" fontId="0" fillId="3" borderId="27" xfId="0" applyFont="1" applyFill="1" applyBorder="1" applyProtection="1">
      <protection locked="0"/>
    </xf>
    <xf numFmtId="0" fontId="0" fillId="3" borderId="28" xfId="0" applyFill="1" applyBorder="1" applyAlignment="1" applyProtection="1">
      <alignment horizontal="right"/>
      <protection locked="0"/>
    </xf>
    <xf numFmtId="0" fontId="0" fillId="3" borderId="29" xfId="0" applyFill="1" applyBorder="1" applyAlignment="1" applyProtection="1">
      <alignment horizontal="right"/>
    </xf>
    <xf numFmtId="0" fontId="29" fillId="3" borderId="26" xfId="0" applyNumberFormat="1" applyFont="1" applyFill="1" applyBorder="1" applyAlignment="1" applyProtection="1">
      <alignment horizontal="center"/>
      <protection locked="0"/>
    </xf>
    <xf numFmtId="0" fontId="0" fillId="3" borderId="30" xfId="0" applyFill="1" applyBorder="1" applyProtection="1"/>
    <xf numFmtId="0" fontId="0" fillId="3" borderId="27" xfId="0" applyFill="1" applyBorder="1" applyProtection="1"/>
    <xf numFmtId="0" fontId="0" fillId="3" borderId="30" xfId="0" applyNumberFormat="1" applyFill="1" applyBorder="1" applyProtection="1"/>
    <xf numFmtId="0" fontId="0" fillId="3" borderId="27" xfId="0" applyFill="1" applyBorder="1" applyAlignment="1" applyProtection="1">
      <alignment horizontal="right"/>
    </xf>
    <xf numFmtId="0" fontId="0" fillId="3" borderId="27" xfId="0" applyFill="1" applyBorder="1" applyAlignment="1" applyProtection="1">
      <alignment horizontal="right"/>
      <protection locked="0"/>
    </xf>
    <xf numFmtId="0" fontId="0" fillId="3" borderId="31" xfId="0" applyFill="1" applyBorder="1" applyAlignment="1" applyProtection="1">
      <alignment horizontal="right"/>
    </xf>
    <xf numFmtId="1" fontId="0" fillId="3" borderId="31" xfId="0" applyNumberFormat="1" applyFill="1" applyBorder="1" applyAlignment="1" applyProtection="1">
      <alignment horizontal="right"/>
    </xf>
    <xf numFmtId="1" fontId="0" fillId="0" borderId="29" xfId="0" applyNumberFormat="1" applyBorder="1" applyAlignment="1" applyProtection="1">
      <alignment horizontal="right"/>
    </xf>
    <xf numFmtId="1" fontId="0" fillId="0" borderId="27" xfId="0" applyNumberFormat="1" applyBorder="1" applyAlignment="1" applyProtection="1">
      <alignment horizontal="right"/>
    </xf>
    <xf numFmtId="1" fontId="0" fillId="0" borderId="27" xfId="0" applyNumberFormat="1" applyBorder="1" applyAlignment="1" applyProtection="1">
      <alignment horizontal="right"/>
      <protection locked="0"/>
    </xf>
    <xf numFmtId="0" fontId="0" fillId="0" borderId="27" xfId="0" applyFill="1" applyBorder="1" applyProtection="1">
      <protection locked="0"/>
    </xf>
    <xf numFmtId="0" fontId="0" fillId="0" borderId="28" xfId="0" applyFill="1" applyBorder="1" applyAlignment="1" applyProtection="1">
      <alignment horizontal="right"/>
      <protection locked="0"/>
    </xf>
    <xf numFmtId="0" fontId="0" fillId="0" borderId="29" xfId="0" applyFill="1" applyBorder="1" applyAlignment="1" applyProtection="1">
      <alignment horizontal="right"/>
    </xf>
    <xf numFmtId="0" fontId="29" fillId="0" borderId="26" xfId="0" applyNumberFormat="1" applyFont="1" applyFill="1" applyBorder="1" applyAlignment="1" applyProtection="1">
      <alignment horizontal="center"/>
      <protection locked="0"/>
    </xf>
    <xf numFmtId="0" fontId="0" fillId="0" borderId="30" xfId="0" applyFill="1" applyBorder="1" applyProtection="1"/>
    <xf numFmtId="0" fontId="0" fillId="0" borderId="27" xfId="0" applyFill="1" applyBorder="1" applyProtection="1"/>
    <xf numFmtId="0" fontId="0" fillId="0" borderId="27" xfId="0" applyFill="1" applyBorder="1" applyAlignment="1" applyProtection="1">
      <alignment horizontal="right"/>
    </xf>
    <xf numFmtId="0" fontId="0" fillId="0" borderId="27" xfId="0" applyFill="1" applyBorder="1" applyAlignment="1" applyProtection="1">
      <alignment horizontal="right"/>
      <protection locked="0"/>
    </xf>
    <xf numFmtId="0" fontId="0" fillId="0" borderId="31" xfId="0" applyFill="1" applyBorder="1" applyAlignment="1" applyProtection="1">
      <alignment horizontal="right"/>
    </xf>
    <xf numFmtId="1" fontId="0" fillId="0" borderId="31" xfId="0" applyNumberFormat="1" applyFill="1" applyBorder="1" applyAlignment="1" applyProtection="1">
      <alignment horizontal="right"/>
    </xf>
    <xf numFmtId="0" fontId="0" fillId="0" borderId="32" xfId="0" applyBorder="1" applyProtection="1">
      <protection locked="0"/>
    </xf>
    <xf numFmtId="0" fontId="0" fillId="0" borderId="17" xfId="0" applyBorder="1" applyProtection="1">
      <protection locked="0"/>
    </xf>
    <xf numFmtId="0" fontId="0" fillId="0" borderId="18" xfId="0" applyBorder="1" applyAlignment="1" applyProtection="1">
      <alignment horizontal="right"/>
      <protection locked="0"/>
    </xf>
    <xf numFmtId="0" fontId="0" fillId="0" borderId="33" xfId="0" applyBorder="1" applyAlignment="1" applyProtection="1">
      <alignment horizontal="right"/>
    </xf>
    <xf numFmtId="0" fontId="29" fillId="0" borderId="32" xfId="0" applyNumberFormat="1" applyFont="1" applyBorder="1" applyAlignment="1" applyProtection="1">
      <alignment horizontal="center"/>
      <protection locked="0"/>
    </xf>
    <xf numFmtId="0" fontId="0" fillId="0" borderId="16" xfId="0" applyBorder="1" applyProtection="1"/>
    <xf numFmtId="0" fontId="0" fillId="0" borderId="17" xfId="0" applyBorder="1" applyProtection="1"/>
    <xf numFmtId="0" fontId="0" fillId="0" borderId="17" xfId="0" applyBorder="1" applyAlignment="1" applyProtection="1">
      <alignment horizontal="right"/>
    </xf>
    <xf numFmtId="0" fontId="0" fillId="0" borderId="17" xfId="0" applyBorder="1" applyAlignment="1" applyProtection="1">
      <alignment horizontal="right"/>
      <protection locked="0"/>
    </xf>
    <xf numFmtId="0" fontId="0" fillId="0" borderId="34" xfId="0" applyBorder="1" applyAlignment="1" applyProtection="1">
      <alignment horizontal="right"/>
    </xf>
    <xf numFmtId="1" fontId="0" fillId="0" borderId="34" xfId="0" applyNumberFormat="1" applyBorder="1" applyAlignment="1" applyProtection="1">
      <alignment horizontal="right"/>
    </xf>
    <xf numFmtId="165" fontId="24" fillId="2" borderId="0" xfId="0" applyNumberFormat="1" applyFont="1" applyFill="1" applyAlignment="1" applyProtection="1">
      <alignment horizontal="center"/>
    </xf>
    <xf numFmtId="1" fontId="24" fillId="2" borderId="0" xfId="0" applyNumberFormat="1" applyFont="1" applyFill="1" applyAlignment="1" applyProtection="1">
      <alignment horizontal="center"/>
    </xf>
    <xf numFmtId="165" fontId="24" fillId="2" borderId="0" xfId="0" applyNumberFormat="1" applyFont="1" applyFill="1" applyAlignment="1" applyProtection="1">
      <alignment horizontal="center" wrapText="1"/>
    </xf>
    <xf numFmtId="1" fontId="24" fillId="2" borderId="0" xfId="0" applyNumberFormat="1" applyFont="1" applyFill="1" applyAlignment="1" applyProtection="1">
      <alignment horizontal="center" wrapText="1"/>
    </xf>
    <xf numFmtId="0" fontId="0" fillId="2" borderId="0" xfId="0" applyFont="1" applyFill="1" applyAlignment="1">
      <alignment horizontal="center"/>
    </xf>
    <xf numFmtId="0" fontId="19" fillId="0" borderId="0" xfId="0" applyFont="1"/>
    <xf numFmtId="0" fontId="19" fillId="2" borderId="0" xfId="0" applyNumberFormat="1" applyFont="1" applyFill="1" applyAlignment="1">
      <alignment horizontal="left"/>
    </xf>
    <xf numFmtId="0" fontId="24" fillId="3" borderId="35" xfId="0" applyFont="1" applyFill="1" applyBorder="1" applyAlignment="1">
      <alignment horizontal="center" wrapText="1"/>
    </xf>
    <xf numFmtId="0" fontId="24" fillId="3" borderId="36" xfId="0" applyFont="1" applyFill="1" applyBorder="1" applyAlignment="1">
      <alignment horizontal="center" wrapText="1"/>
    </xf>
    <xf numFmtId="0" fontId="24" fillId="3" borderId="37" xfId="0" applyFont="1" applyFill="1" applyBorder="1" applyAlignment="1">
      <alignment horizontal="center" wrapText="1"/>
    </xf>
    <xf numFmtId="0" fontId="19" fillId="0" borderId="38" xfId="0" applyFont="1" applyBorder="1" applyAlignment="1">
      <alignment horizontal="center"/>
    </xf>
    <xf numFmtId="0" fontId="19" fillId="0" borderId="39" xfId="0" applyFont="1" applyBorder="1" applyAlignment="1">
      <alignment horizontal="center"/>
    </xf>
    <xf numFmtId="0" fontId="19" fillId="0" borderId="27" xfId="0" applyFont="1" applyBorder="1" applyAlignment="1">
      <alignment horizontal="right"/>
    </xf>
    <xf numFmtId="0" fontId="19" fillId="0" borderId="40" xfId="0" applyFont="1" applyBorder="1" applyAlignment="1">
      <alignment horizontal="left"/>
    </xf>
    <xf numFmtId="0" fontId="19" fillId="0" borderId="40" xfId="0" applyNumberFormat="1" applyFont="1" applyBorder="1" applyAlignment="1">
      <alignment horizontal="center"/>
    </xf>
    <xf numFmtId="0" fontId="19" fillId="0" borderId="41" xfId="0" applyNumberFormat="1" applyFont="1" applyBorder="1" applyAlignment="1">
      <alignment horizontal="center"/>
    </xf>
    <xf numFmtId="0" fontId="19" fillId="0" borderId="26" xfId="0" applyFont="1" applyBorder="1" applyAlignment="1">
      <alignment horizontal="center"/>
    </xf>
    <xf numFmtId="0" fontId="19" fillId="0" borderId="30" xfId="0" applyFont="1" applyBorder="1" applyAlignment="1">
      <alignment horizontal="center"/>
    </xf>
    <xf numFmtId="0" fontId="19" fillId="0" borderId="27" xfId="0" applyNumberFormat="1" applyFont="1" applyBorder="1" applyAlignment="1">
      <alignment horizontal="center"/>
    </xf>
    <xf numFmtId="0" fontId="19" fillId="0" borderId="28" xfId="0" applyNumberFormat="1" applyFont="1" applyBorder="1" applyAlignment="1">
      <alignment horizontal="center"/>
    </xf>
    <xf numFmtId="0" fontId="19" fillId="0" borderId="27" xfId="0" applyFont="1" applyBorder="1" applyAlignment="1">
      <alignment horizontal="left"/>
    </xf>
    <xf numFmtId="0" fontId="19" fillId="0" borderId="27" xfId="0" applyFont="1" applyBorder="1" applyAlignment="1">
      <alignment horizontal="center"/>
    </xf>
    <xf numFmtId="0" fontId="19" fillId="0" borderId="28" xfId="0" applyFont="1" applyBorder="1" applyAlignment="1">
      <alignment horizontal="center"/>
    </xf>
    <xf numFmtId="49" fontId="19" fillId="0" borderId="27" xfId="0" applyNumberFormat="1" applyFont="1" applyBorder="1" applyAlignment="1">
      <alignment horizontal="left"/>
    </xf>
    <xf numFmtId="0" fontId="19" fillId="0" borderId="32" xfId="0" applyFont="1" applyBorder="1" applyAlignment="1">
      <alignment horizontal="center"/>
    </xf>
    <xf numFmtId="0" fontId="19" fillId="0" borderId="16" xfId="0" applyFont="1" applyBorder="1" applyAlignment="1">
      <alignment horizontal="center"/>
    </xf>
    <xf numFmtId="0" fontId="19" fillId="0" borderId="17" xfId="0" applyFont="1" applyBorder="1" applyAlignment="1">
      <alignment horizontal="left"/>
    </xf>
    <xf numFmtId="0" fontId="19" fillId="0" borderId="17" xfId="0" applyNumberFormat="1" applyFont="1" applyBorder="1" applyAlignment="1">
      <alignment horizontal="center"/>
    </xf>
    <xf numFmtId="0" fontId="19" fillId="0" borderId="18" xfId="0" applyNumberFormat="1" applyFont="1" applyBorder="1" applyAlignment="1">
      <alignment horizontal="center"/>
    </xf>
    <xf numFmtId="0" fontId="0" fillId="0" borderId="0" xfId="0" applyFont="1" applyProtection="1"/>
    <xf numFmtId="0" fontId="0" fillId="0" borderId="0" xfId="0" applyFont="1" applyAlignment="1" applyProtection="1">
      <alignment horizontal="center"/>
    </xf>
    <xf numFmtId="0" fontId="0" fillId="0" borderId="0" xfId="0" applyFont="1" applyAlignment="1" applyProtection="1">
      <alignment horizontal="left"/>
    </xf>
    <xf numFmtId="0" fontId="0" fillId="2" borderId="0" xfId="0" applyFont="1" applyFill="1" applyBorder="1" applyProtection="1"/>
    <xf numFmtId="0" fontId="0" fillId="2" borderId="0" xfId="0" applyFont="1" applyFill="1" applyAlignment="1" applyProtection="1">
      <alignment horizontal="left"/>
    </xf>
    <xf numFmtId="166" fontId="0" fillId="2" borderId="27" xfId="0" applyNumberFormat="1" applyFont="1" applyFill="1" applyBorder="1" applyAlignment="1" applyProtection="1">
      <alignment horizontal="left"/>
      <protection locked="0"/>
    </xf>
    <xf numFmtId="0" fontId="30" fillId="2" borderId="0" xfId="0" applyFont="1" applyFill="1" applyProtection="1"/>
    <xf numFmtId="0" fontId="12" fillId="2" borderId="0" xfId="0" applyFont="1" applyFill="1" applyAlignment="1" applyProtection="1">
      <alignment vertical="top"/>
    </xf>
    <xf numFmtId="0" fontId="0" fillId="2" borderId="0" xfId="0" applyFont="1" applyFill="1" applyAlignment="1" applyProtection="1">
      <alignment vertical="top"/>
    </xf>
    <xf numFmtId="0" fontId="0" fillId="2" borderId="0" xfId="0" applyFont="1" applyFill="1" applyAlignment="1" applyProtection="1">
      <alignment horizontal="center" vertical="top"/>
    </xf>
    <xf numFmtId="0" fontId="0" fillId="2" borderId="42" xfId="0" applyFont="1" applyFill="1" applyBorder="1" applyAlignment="1" applyProtection="1">
      <alignment vertical="top"/>
    </xf>
    <xf numFmtId="166" fontId="0" fillId="2" borderId="27" xfId="0" applyNumberFormat="1" applyFont="1" applyFill="1" applyBorder="1" applyAlignment="1" applyProtection="1">
      <alignment horizontal="left" vertical="top"/>
      <protection locked="0"/>
    </xf>
    <xf numFmtId="47" fontId="0" fillId="2" borderId="0" xfId="0" applyNumberFormat="1" applyFont="1" applyFill="1" applyBorder="1" applyAlignment="1" applyProtection="1">
      <alignment vertical="top"/>
    </xf>
    <xf numFmtId="0" fontId="0" fillId="2" borderId="43" xfId="0" applyFont="1" applyFill="1" applyBorder="1" applyProtection="1"/>
    <xf numFmtId="0" fontId="21" fillId="2" borderId="1" xfId="0" applyFont="1" applyFill="1" applyBorder="1" applyAlignment="1" applyProtection="1">
      <alignment horizontal="left"/>
    </xf>
    <xf numFmtId="0" fontId="12" fillId="2" borderId="7" xfId="0" applyFont="1" applyFill="1" applyBorder="1" applyProtection="1"/>
    <xf numFmtId="0" fontId="0" fillId="2" borderId="44" xfId="0" applyFont="1" applyFill="1" applyBorder="1" applyAlignment="1" applyProtection="1">
      <alignment horizontal="center"/>
    </xf>
    <xf numFmtId="0" fontId="21" fillId="2" borderId="7" xfId="0" applyFont="1" applyFill="1" applyBorder="1" applyAlignment="1" applyProtection="1">
      <alignment horizontal="left"/>
    </xf>
    <xf numFmtId="0" fontId="0" fillId="2" borderId="7" xfId="0" applyFont="1" applyFill="1" applyBorder="1" applyAlignment="1" applyProtection="1">
      <alignment horizontal="center"/>
    </xf>
    <xf numFmtId="0" fontId="21" fillId="2" borderId="44" xfId="0" applyFont="1" applyFill="1" applyBorder="1" applyAlignment="1" applyProtection="1">
      <alignment horizontal="left"/>
    </xf>
    <xf numFmtId="0" fontId="0" fillId="2" borderId="44" xfId="0" applyFont="1" applyFill="1" applyBorder="1" applyAlignment="1" applyProtection="1">
      <alignment horizontal="left"/>
    </xf>
    <xf numFmtId="0" fontId="23" fillId="2" borderId="35" xfId="0" applyFont="1" applyFill="1" applyBorder="1" applyProtection="1"/>
    <xf numFmtId="0" fontId="0" fillId="2" borderId="36" xfId="0" applyFont="1" applyFill="1" applyBorder="1" applyProtection="1"/>
    <xf numFmtId="0" fontId="0" fillId="2" borderId="37" xfId="0" applyFont="1" applyFill="1" applyBorder="1" applyProtection="1"/>
    <xf numFmtId="0" fontId="11" fillId="2" borderId="35" xfId="0" applyFont="1" applyFill="1" applyBorder="1" applyProtection="1"/>
    <xf numFmtId="0" fontId="12" fillId="0" borderId="45" xfId="0" applyFont="1" applyBorder="1" applyProtection="1"/>
    <xf numFmtId="0" fontId="12" fillId="0" borderId="46" xfId="0" applyFont="1" applyBorder="1" applyAlignment="1" applyProtection="1">
      <alignment horizontal="left"/>
    </xf>
    <xf numFmtId="0" fontId="12" fillId="0" borderId="47" xfId="0" applyFont="1" applyBorder="1" applyAlignment="1" applyProtection="1">
      <alignment horizontal="left"/>
    </xf>
    <xf numFmtId="0" fontId="12" fillId="0" borderId="48" xfId="0" applyFont="1" applyBorder="1" applyAlignment="1" applyProtection="1">
      <alignment horizontal="right"/>
    </xf>
    <xf numFmtId="0" fontId="12" fillId="0" borderId="45" xfId="0" applyFont="1" applyBorder="1" applyAlignment="1" applyProtection="1">
      <alignment horizontal="right"/>
    </xf>
    <xf numFmtId="0" fontId="12" fillId="0" borderId="46" xfId="0" applyFont="1" applyBorder="1" applyAlignment="1" applyProtection="1">
      <alignment horizontal="right"/>
    </xf>
    <xf numFmtId="0" fontId="12" fillId="0" borderId="49" xfId="0" applyFont="1" applyBorder="1" applyAlignment="1" applyProtection="1">
      <alignment horizontal="center"/>
    </xf>
    <xf numFmtId="0" fontId="12" fillId="0" borderId="37" xfId="0" applyFont="1" applyBorder="1" applyAlignment="1" applyProtection="1">
      <alignment horizontal="right"/>
    </xf>
    <xf numFmtId="0" fontId="12" fillId="0" borderId="48" xfId="0" applyFont="1" applyBorder="1" applyAlignment="1" applyProtection="1">
      <alignment horizontal="left"/>
    </xf>
    <xf numFmtId="0" fontId="12" fillId="2" borderId="45" xfId="0" applyFont="1" applyFill="1" applyBorder="1" applyProtection="1"/>
    <xf numFmtId="0" fontId="12" fillId="2" borderId="46" xfId="0" applyFont="1" applyFill="1" applyBorder="1" applyProtection="1"/>
    <xf numFmtId="0" fontId="12" fillId="2" borderId="48" xfId="0" applyFont="1" applyFill="1" applyBorder="1" applyProtection="1"/>
    <xf numFmtId="0" fontId="12" fillId="2" borderId="35" xfId="0" applyFont="1" applyFill="1" applyBorder="1" applyProtection="1"/>
    <xf numFmtId="0" fontId="12" fillId="2" borderId="36" xfId="0" applyFont="1" applyFill="1" applyBorder="1" applyProtection="1"/>
    <xf numFmtId="0" fontId="12" fillId="2" borderId="37" xfId="0" applyFont="1" applyFill="1" applyBorder="1" applyProtection="1"/>
    <xf numFmtId="0" fontId="12" fillId="2" borderId="0" xfId="0" applyFont="1" applyFill="1" applyBorder="1" applyProtection="1"/>
    <xf numFmtId="0" fontId="5" fillId="2" borderId="0" xfId="0" applyFont="1" applyFill="1" applyBorder="1" applyAlignment="1" applyProtection="1">
      <alignment horizontal="right"/>
    </xf>
    <xf numFmtId="0" fontId="0" fillId="3" borderId="21" xfId="0" applyFont="1" applyFill="1" applyBorder="1" applyProtection="1">
      <protection locked="0"/>
    </xf>
    <xf numFmtId="0" fontId="0" fillId="3" borderId="27" xfId="0" applyFont="1" applyFill="1" applyBorder="1" applyProtection="1"/>
    <xf numFmtId="0" fontId="0" fillId="3" borderId="50" xfId="0" applyFont="1" applyFill="1" applyBorder="1" applyProtection="1"/>
    <xf numFmtId="0" fontId="0" fillId="3" borderId="23" xfId="0" applyFont="1" applyFill="1" applyBorder="1" applyAlignment="1" applyProtection="1">
      <alignment horizontal="center"/>
    </xf>
    <xf numFmtId="0" fontId="0" fillId="3" borderId="50" xfId="0" applyFont="1" applyFill="1" applyBorder="1" applyAlignment="1" applyProtection="1">
      <alignment horizontal="center"/>
      <protection locked="0"/>
    </xf>
    <xf numFmtId="167" fontId="12" fillId="3" borderId="22" xfId="0" applyNumberFormat="1" applyFont="1" applyFill="1" applyBorder="1" applyAlignment="1" applyProtection="1">
      <alignment horizontal="center"/>
    </xf>
    <xf numFmtId="168" fontId="0" fillId="3" borderId="22" xfId="0" applyNumberFormat="1" applyFont="1" applyFill="1" applyBorder="1" applyAlignment="1" applyProtection="1">
      <alignment horizontal="right"/>
    </xf>
    <xf numFmtId="0" fontId="0" fillId="3" borderId="51" xfId="0" applyFont="1" applyFill="1" applyBorder="1" applyAlignment="1" applyProtection="1">
      <alignment horizontal="left"/>
    </xf>
    <xf numFmtId="0" fontId="0" fillId="3" borderId="21" xfId="0" applyFont="1" applyFill="1" applyBorder="1" applyProtection="1"/>
    <xf numFmtId="0" fontId="0" fillId="3" borderId="25" xfId="0" applyFont="1" applyFill="1" applyBorder="1" applyProtection="1"/>
    <xf numFmtId="0" fontId="0" fillId="3" borderId="8" xfId="0" applyFont="1" applyFill="1" applyBorder="1" applyProtection="1"/>
    <xf numFmtId="0" fontId="0" fillId="3" borderId="4" xfId="0" applyFont="1" applyFill="1" applyBorder="1" applyProtection="1"/>
    <xf numFmtId="0" fontId="0" fillId="3" borderId="52" xfId="0" applyFont="1" applyFill="1" applyBorder="1" applyProtection="1"/>
    <xf numFmtId="0" fontId="0" fillId="3" borderId="44" xfId="0" applyFont="1" applyFill="1" applyBorder="1" applyProtection="1"/>
    <xf numFmtId="0" fontId="0" fillId="0" borderId="26" xfId="0" applyFont="1" applyFill="1" applyBorder="1" applyProtection="1">
      <protection locked="0"/>
    </xf>
    <xf numFmtId="0" fontId="0" fillId="0" borderId="27" xfId="0" applyFont="1" applyFill="1" applyBorder="1" applyProtection="1"/>
    <xf numFmtId="0" fontId="0" fillId="0" borderId="53" xfId="0" applyFont="1" applyFill="1" applyBorder="1" applyProtection="1"/>
    <xf numFmtId="0" fontId="0" fillId="0" borderId="28" xfId="0" applyFont="1" applyFill="1" applyBorder="1" applyAlignment="1" applyProtection="1">
      <alignment horizontal="center"/>
    </xf>
    <xf numFmtId="0" fontId="0" fillId="0" borderId="53" xfId="0" applyFont="1" applyFill="1" applyBorder="1" applyAlignment="1" applyProtection="1">
      <alignment horizontal="center"/>
      <protection locked="0"/>
    </xf>
    <xf numFmtId="167" fontId="12" fillId="0" borderId="27" xfId="0" applyNumberFormat="1" applyFont="1" applyFill="1" applyBorder="1" applyAlignment="1" applyProtection="1">
      <alignment horizontal="center"/>
    </xf>
    <xf numFmtId="168" fontId="0" fillId="0" borderId="27" xfId="0" applyNumberFormat="1" applyFont="1" applyFill="1" applyBorder="1" applyAlignment="1" applyProtection="1">
      <alignment horizontal="right"/>
    </xf>
    <xf numFmtId="0" fontId="0" fillId="0" borderId="54" xfId="0" applyFont="1" applyFill="1" applyBorder="1" applyAlignment="1" applyProtection="1">
      <alignment horizontal="left"/>
    </xf>
    <xf numFmtId="0" fontId="0" fillId="2" borderId="26" xfId="0" applyFont="1" applyFill="1" applyBorder="1" applyProtection="1"/>
    <xf numFmtId="0" fontId="0" fillId="2" borderId="30" xfId="0" applyFont="1" applyFill="1" applyBorder="1" applyProtection="1"/>
    <xf numFmtId="0" fontId="0" fillId="2" borderId="31" xfId="0" applyFont="1" applyFill="1" applyBorder="1" applyProtection="1"/>
    <xf numFmtId="0" fontId="0" fillId="3" borderId="26" xfId="0" applyFont="1" applyFill="1" applyBorder="1" applyProtection="1">
      <protection locked="0"/>
    </xf>
    <xf numFmtId="0" fontId="0" fillId="3" borderId="53" xfId="0" applyFont="1" applyFill="1" applyBorder="1" applyProtection="1"/>
    <xf numFmtId="0" fontId="0" fillId="3" borderId="28" xfId="0" applyFont="1" applyFill="1" applyBorder="1" applyAlignment="1" applyProtection="1">
      <alignment horizontal="center"/>
    </xf>
    <xf numFmtId="0" fontId="0" fillId="3" borderId="53" xfId="0" applyFont="1" applyFill="1" applyBorder="1" applyAlignment="1" applyProtection="1">
      <alignment horizontal="center"/>
      <protection locked="0"/>
    </xf>
    <xf numFmtId="167" fontId="12" fillId="3" borderId="27" xfId="0" applyNumberFormat="1" applyFont="1" applyFill="1" applyBorder="1" applyAlignment="1" applyProtection="1">
      <alignment horizontal="center"/>
    </xf>
    <xf numFmtId="168" fontId="0" fillId="3" borderId="27" xfId="0" applyNumberFormat="1" applyFont="1" applyFill="1" applyBorder="1" applyAlignment="1" applyProtection="1">
      <alignment horizontal="right"/>
    </xf>
    <xf numFmtId="0" fontId="0" fillId="3" borderId="54" xfId="0" applyFont="1" applyFill="1" applyBorder="1" applyAlignment="1" applyProtection="1">
      <alignment horizontal="left"/>
    </xf>
    <xf numFmtId="0" fontId="0" fillId="3" borderId="26" xfId="0" applyFont="1" applyFill="1" applyBorder="1" applyProtection="1"/>
    <xf numFmtId="0" fontId="0" fillId="3" borderId="30" xfId="0" applyFont="1" applyFill="1" applyBorder="1" applyProtection="1"/>
    <xf numFmtId="0" fontId="0" fillId="3" borderId="31" xfId="0" applyFont="1" applyFill="1" applyBorder="1" applyProtection="1"/>
    <xf numFmtId="0" fontId="0" fillId="2" borderId="26" xfId="0" applyFont="1" applyFill="1" applyBorder="1" applyProtection="1">
      <protection locked="0"/>
    </xf>
    <xf numFmtId="0" fontId="0" fillId="2" borderId="27" xfId="0" applyFont="1" applyFill="1" applyBorder="1" applyProtection="1"/>
    <xf numFmtId="0" fontId="0" fillId="2" borderId="53" xfId="0" applyFont="1" applyFill="1" applyBorder="1" applyProtection="1"/>
    <xf numFmtId="0" fontId="0" fillId="2" borderId="28" xfId="0" applyFont="1" applyFill="1" applyBorder="1" applyAlignment="1" applyProtection="1">
      <alignment horizontal="center"/>
    </xf>
    <xf numFmtId="0" fontId="0" fillId="2" borderId="53" xfId="0" applyFont="1" applyFill="1" applyBorder="1" applyAlignment="1" applyProtection="1">
      <alignment horizontal="center"/>
      <protection locked="0"/>
    </xf>
    <xf numFmtId="0" fontId="0" fillId="2" borderId="54" xfId="0" applyFont="1" applyFill="1" applyBorder="1" applyAlignment="1" applyProtection="1">
      <alignment horizontal="left"/>
    </xf>
    <xf numFmtId="0" fontId="0" fillId="3" borderId="32" xfId="0" applyFont="1" applyFill="1" applyBorder="1" applyProtection="1">
      <protection locked="0"/>
    </xf>
    <xf numFmtId="0" fontId="0" fillId="3" borderId="17" xfId="0" applyFont="1" applyFill="1" applyBorder="1" applyProtection="1"/>
    <xf numFmtId="0" fontId="0" fillId="3" borderId="55" xfId="0" applyFont="1" applyFill="1" applyBorder="1" applyProtection="1"/>
    <xf numFmtId="0" fontId="0" fillId="3" borderId="18" xfId="0" applyFont="1" applyFill="1" applyBorder="1" applyAlignment="1" applyProtection="1">
      <alignment horizontal="center"/>
    </xf>
    <xf numFmtId="0" fontId="0" fillId="3" borderId="55" xfId="0" applyFont="1" applyFill="1" applyBorder="1" applyAlignment="1" applyProtection="1">
      <alignment horizontal="center"/>
      <protection locked="0"/>
    </xf>
    <xf numFmtId="0" fontId="0" fillId="3" borderId="56" xfId="0" applyFont="1" applyFill="1" applyBorder="1" applyAlignment="1" applyProtection="1">
      <alignment horizontal="left"/>
    </xf>
    <xf numFmtId="0" fontId="0" fillId="3" borderId="32" xfId="0" applyFont="1" applyFill="1" applyBorder="1" applyProtection="1"/>
    <xf numFmtId="0" fontId="0" fillId="3" borderId="16" xfId="0" applyFont="1" applyFill="1" applyBorder="1" applyProtection="1"/>
    <xf numFmtId="0" fontId="0" fillId="3" borderId="34" xfId="0" applyFont="1" applyFill="1" applyBorder="1" applyProtection="1"/>
    <xf numFmtId="0" fontId="0" fillId="3" borderId="22" xfId="0" applyFont="1" applyFill="1" applyBorder="1" applyProtection="1"/>
    <xf numFmtId="167" fontId="12" fillId="3" borderId="17" xfId="0" applyNumberFormat="1" applyFont="1" applyFill="1" applyBorder="1" applyAlignment="1" applyProtection="1">
      <alignment horizontal="center"/>
    </xf>
    <xf numFmtId="168" fontId="0" fillId="3" borderId="17" xfId="0" applyNumberFormat="1" applyFont="1" applyFill="1" applyBorder="1" applyAlignment="1" applyProtection="1">
      <alignment horizontal="right"/>
    </xf>
    <xf numFmtId="0" fontId="0" fillId="0" borderId="36" xfId="0" applyFont="1" applyBorder="1" applyProtection="1"/>
    <xf numFmtId="0" fontId="12" fillId="0" borderId="49" xfId="0" applyFont="1" applyBorder="1" applyAlignment="1" applyProtection="1">
      <alignment horizontal="right"/>
    </xf>
    <xf numFmtId="0" fontId="12" fillId="0" borderId="37" xfId="0" applyFont="1" applyBorder="1" applyAlignment="1" applyProtection="1">
      <alignment horizontal="left"/>
    </xf>
    <xf numFmtId="0" fontId="0" fillId="3" borderId="22" xfId="0" applyFont="1" applyFill="1" applyBorder="1" applyAlignment="1" applyProtection="1">
      <alignment horizontal="right"/>
    </xf>
    <xf numFmtId="0" fontId="0" fillId="3" borderId="23" xfId="0" applyFont="1" applyFill="1" applyBorder="1" applyAlignment="1" applyProtection="1">
      <alignment horizontal="right"/>
    </xf>
    <xf numFmtId="0" fontId="0" fillId="0" borderId="27" xfId="0" applyFont="1" applyFill="1" applyBorder="1" applyAlignment="1" applyProtection="1">
      <alignment horizontal="right"/>
    </xf>
    <xf numFmtId="1" fontId="0" fillId="0" borderId="28" xfId="0" applyNumberFormat="1" applyFont="1" applyFill="1" applyBorder="1" applyAlignment="1" applyProtection="1">
      <alignment horizontal="right"/>
    </xf>
    <xf numFmtId="0" fontId="0" fillId="3" borderId="27" xfId="0" applyFont="1" applyFill="1" applyBorder="1" applyAlignment="1" applyProtection="1">
      <alignment horizontal="right"/>
    </xf>
    <xf numFmtId="1" fontId="0" fillId="3" borderId="28" xfId="0" applyNumberFormat="1" applyFill="1" applyBorder="1" applyAlignment="1" applyProtection="1">
      <alignment horizontal="right"/>
    </xf>
    <xf numFmtId="0" fontId="0" fillId="2" borderId="27" xfId="0" applyFont="1" applyFill="1" applyBorder="1" applyAlignment="1" applyProtection="1">
      <alignment horizontal="right"/>
    </xf>
    <xf numFmtId="0" fontId="0" fillId="3" borderId="17" xfId="0" applyFont="1" applyFill="1" applyBorder="1" applyAlignment="1" applyProtection="1">
      <alignment horizontal="right"/>
    </xf>
    <xf numFmtId="1" fontId="0" fillId="3" borderId="18" xfId="0" applyNumberFormat="1" applyFill="1" applyBorder="1" applyAlignment="1" applyProtection="1">
      <alignment horizontal="right"/>
    </xf>
    <xf numFmtId="0" fontId="12" fillId="2" borderId="46" xfId="0" applyFont="1" applyFill="1" applyBorder="1" applyAlignment="1" applyProtection="1">
      <alignment horizontal="right"/>
    </xf>
    <xf numFmtId="0" fontId="12" fillId="0" borderId="46" xfId="0" applyFont="1" applyBorder="1" applyAlignment="1" applyProtection="1">
      <alignment horizontal="center"/>
    </xf>
    <xf numFmtId="0" fontId="0" fillId="3" borderId="8" xfId="0" applyFont="1" applyFill="1" applyBorder="1" applyAlignment="1" applyProtection="1">
      <alignment horizontal="right"/>
    </xf>
    <xf numFmtId="1" fontId="0" fillId="0" borderId="31" xfId="0" applyNumberFormat="1" applyFont="1" applyFill="1" applyBorder="1" applyAlignment="1" applyProtection="1">
      <alignment horizontal="right"/>
    </xf>
    <xf numFmtId="1" fontId="0" fillId="3" borderId="34" xfId="0" applyNumberFormat="1" applyFill="1" applyBorder="1" applyAlignment="1" applyProtection="1">
      <alignment horizontal="right"/>
    </xf>
    <xf numFmtId="0" fontId="0" fillId="2" borderId="0" xfId="0" applyFont="1" applyFill="1" applyAlignment="1" applyProtection="1">
      <alignment horizontal="left" vertical="top"/>
    </xf>
    <xf numFmtId="0" fontId="0" fillId="2" borderId="43" xfId="0" applyFont="1" applyFill="1" applyBorder="1" applyAlignment="1" applyProtection="1">
      <alignment vertical="top"/>
    </xf>
    <xf numFmtId="0" fontId="10" fillId="2" borderId="35" xfId="0" applyFont="1" applyFill="1" applyBorder="1" applyProtection="1"/>
    <xf numFmtId="0" fontId="12" fillId="2" borderId="36" xfId="0" applyFont="1" applyFill="1" applyBorder="1" applyAlignment="1" applyProtection="1">
      <alignment vertical="top"/>
    </xf>
    <xf numFmtId="0" fontId="10" fillId="2" borderId="37" xfId="0" applyFont="1" applyFill="1" applyBorder="1" applyAlignment="1" applyProtection="1">
      <alignment horizontal="right" vertical="top"/>
    </xf>
    <xf numFmtId="0" fontId="0" fillId="2" borderId="0" xfId="0" applyFont="1" applyFill="1" applyBorder="1" applyAlignment="1" applyProtection="1">
      <alignment horizontal="left" vertical="top"/>
    </xf>
    <xf numFmtId="0" fontId="0" fillId="3" borderId="23" xfId="0" applyFont="1" applyFill="1" applyBorder="1" applyProtection="1"/>
    <xf numFmtId="0" fontId="6" fillId="2" borderId="0" xfId="0" applyFont="1" applyFill="1" applyBorder="1" applyAlignment="1" applyProtection="1">
      <alignment horizontal="right" vertical="top"/>
    </xf>
    <xf numFmtId="0" fontId="0" fillId="0" borderId="26" xfId="0" applyFont="1" applyFill="1" applyBorder="1" applyProtection="1"/>
    <xf numFmtId="0" fontId="0" fillId="0" borderId="28" xfId="0" applyFont="1" applyFill="1" applyBorder="1" applyProtection="1"/>
    <xf numFmtId="0" fontId="0" fillId="3" borderId="28" xfId="0" applyFont="1" applyFill="1" applyBorder="1" applyProtection="1"/>
    <xf numFmtId="0" fontId="0" fillId="2" borderId="28" xfId="0" applyFont="1" applyFill="1" applyBorder="1" applyProtection="1"/>
    <xf numFmtId="0" fontId="0" fillId="0" borderId="0" xfId="0" applyFont="1" applyFill="1" applyAlignment="1" applyProtection="1">
      <alignment horizontal="left" vertical="top"/>
    </xf>
    <xf numFmtId="0" fontId="0" fillId="3" borderId="18" xfId="0" applyFont="1" applyFill="1" applyBorder="1" applyProtection="1"/>
    <xf numFmtId="1" fontId="0" fillId="2" borderId="0" xfId="0" applyNumberFormat="1" applyFont="1" applyFill="1" applyBorder="1" applyProtection="1"/>
    <xf numFmtId="168" fontId="0" fillId="2" borderId="0" xfId="0" applyNumberFormat="1" applyFont="1" applyFill="1" applyBorder="1" applyProtection="1"/>
    <xf numFmtId="0" fontId="0" fillId="0" borderId="0" xfId="0" applyBorder="1"/>
    <xf numFmtId="0" fontId="18" fillId="2" borderId="0" xfId="0" applyFont="1" applyFill="1" applyBorder="1" applyProtection="1"/>
    <xf numFmtId="0" fontId="0" fillId="2" borderId="0" xfId="0" applyFill="1" applyBorder="1" applyProtection="1"/>
    <xf numFmtId="0" fontId="21" fillId="2" borderId="35" xfId="0" applyFont="1" applyFill="1" applyBorder="1" applyProtection="1"/>
    <xf numFmtId="0" fontId="31" fillId="0" borderId="36" xfId="0" applyFont="1" applyBorder="1"/>
    <xf numFmtId="0" fontId="11" fillId="0" borderId="37" xfId="0" applyFont="1" applyBorder="1" applyAlignment="1">
      <alignment horizontal="right"/>
    </xf>
    <xf numFmtId="0" fontId="32" fillId="3" borderId="1" xfId="0" applyFont="1" applyFill="1" applyBorder="1" applyAlignment="1">
      <alignment horizontal="center" wrapText="1"/>
    </xf>
    <xf numFmtId="0" fontId="32" fillId="3" borderId="7" xfId="0" applyFont="1" applyFill="1" applyBorder="1"/>
    <xf numFmtId="0" fontId="32" fillId="3" borderId="44" xfId="0" applyFont="1" applyFill="1" applyBorder="1"/>
    <xf numFmtId="0" fontId="16" fillId="0" borderId="0" xfId="0" applyFont="1" applyBorder="1"/>
    <xf numFmtId="0" fontId="33" fillId="3" borderId="3" xfId="0" applyFont="1" applyFill="1" applyBorder="1" applyAlignment="1">
      <alignment horizontal="center"/>
    </xf>
    <xf numFmtId="0" fontId="32" fillId="3" borderId="57" xfId="0" applyFont="1" applyFill="1" applyBorder="1"/>
    <xf numFmtId="0" fontId="32" fillId="3" borderId="20" xfId="0" applyFont="1" applyFill="1" applyBorder="1"/>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50" xfId="0" applyBorder="1" applyProtection="1">
      <protection locked="0"/>
    </xf>
    <xf numFmtId="0" fontId="0" fillId="0" borderId="23" xfId="0" applyBorder="1" applyAlignment="1" applyProtection="1">
      <alignment wrapText="1"/>
      <protection locked="0"/>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53" xfId="0" applyBorder="1" applyProtection="1">
      <protection locked="0"/>
    </xf>
    <xf numFmtId="0" fontId="0" fillId="0" borderId="28" xfId="0" applyBorder="1" applyAlignment="1" applyProtection="1">
      <alignment wrapText="1"/>
      <protection locked="0"/>
    </xf>
    <xf numFmtId="0" fontId="0" fillId="0" borderId="32"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55" xfId="0" applyBorder="1" applyProtection="1">
      <protection locked="0"/>
    </xf>
    <xf numFmtId="0" fontId="0" fillId="0" borderId="18" xfId="0" applyBorder="1" applyAlignment="1" applyProtection="1">
      <alignment wrapText="1"/>
      <protection locked="0"/>
    </xf>
    <xf numFmtId="0" fontId="24" fillId="3" borderId="1" xfId="0" applyFont="1" applyFill="1" applyBorder="1" applyAlignment="1">
      <alignment horizontal="center"/>
    </xf>
    <xf numFmtId="0" fontId="24" fillId="3" borderId="7" xfId="0" applyFont="1" applyFill="1" applyBorder="1" applyAlignment="1">
      <alignment horizontal="center" wrapText="1"/>
    </xf>
    <xf numFmtId="0" fontId="24" fillId="3" borderId="3" xfId="0" applyFont="1" applyFill="1" applyBorder="1" applyAlignment="1">
      <alignment horizontal="center"/>
    </xf>
    <xf numFmtId="0" fontId="24" fillId="3" borderId="57" xfId="0" applyFont="1" applyFill="1" applyBorder="1" applyAlignment="1">
      <alignment horizontal="center"/>
    </xf>
    <xf numFmtId="0" fontId="0" fillId="0" borderId="21" xfId="0" applyBorder="1"/>
    <xf numFmtId="0" fontId="0" fillId="0" borderId="22" xfId="0" applyBorder="1"/>
    <xf numFmtId="0" fontId="0" fillId="0" borderId="23" xfId="0" applyBorder="1"/>
    <xf numFmtId="0" fontId="0" fillId="0" borderId="26" xfId="0" applyBorder="1"/>
    <xf numFmtId="0" fontId="0" fillId="0" borderId="27" xfId="0" applyBorder="1"/>
    <xf numFmtId="0" fontId="0" fillId="0" borderId="28" xfId="0" applyBorder="1"/>
    <xf numFmtId="0" fontId="0" fillId="0" borderId="32" xfId="0" applyBorder="1"/>
    <xf numFmtId="0" fontId="0" fillId="0" borderId="17" xfId="0" applyBorder="1"/>
    <xf numFmtId="0" fontId="0" fillId="0" borderId="18" xfId="0" applyBorder="1"/>
    <xf numFmtId="0" fontId="0" fillId="2" borderId="54" xfId="0" applyFill="1" applyBorder="1" applyProtection="1">
      <protection locked="0"/>
    </xf>
    <xf numFmtId="0" fontId="32" fillId="2" borderId="58" xfId="0" applyFont="1" applyFill="1" applyBorder="1" applyProtection="1"/>
    <xf numFmtId="0" fontId="0" fillId="2" borderId="58" xfId="0" applyFill="1" applyBorder="1" applyProtection="1"/>
    <xf numFmtId="0" fontId="34" fillId="2" borderId="0" xfId="0" applyFont="1" applyFill="1"/>
    <xf numFmtId="0" fontId="0" fillId="2" borderId="35" xfId="0" applyFont="1" applyFill="1" applyBorder="1"/>
    <xf numFmtId="0" fontId="0" fillId="2" borderId="37" xfId="0" applyFill="1" applyBorder="1"/>
    <xf numFmtId="0" fontId="0" fillId="2" borderId="45" xfId="0" applyFont="1" applyFill="1" applyBorder="1"/>
    <xf numFmtId="0" fontId="0" fillId="2" borderId="48" xfId="0" applyFont="1" applyFill="1" applyBorder="1"/>
    <xf numFmtId="0" fontId="0" fillId="2" borderId="38" xfId="0" applyFill="1" applyBorder="1"/>
    <xf numFmtId="0" fontId="0" fillId="2" borderId="41" xfId="0" applyFill="1" applyBorder="1"/>
    <xf numFmtId="0" fontId="0" fillId="2" borderId="26" xfId="0" applyFill="1" applyBorder="1"/>
    <xf numFmtId="0" fontId="0" fillId="2" borderId="28" xfId="0" applyFill="1" applyBorder="1"/>
    <xf numFmtId="0" fontId="0" fillId="2" borderId="32" xfId="0" applyFill="1" applyBorder="1"/>
    <xf numFmtId="0" fontId="0" fillId="2" borderId="18" xfId="0" applyFill="1" applyBorder="1"/>
    <xf numFmtId="0" fontId="21" fillId="2" borderId="7" xfId="0" applyFont="1" applyFill="1" applyBorder="1" applyAlignment="1" applyProtection="1">
      <alignment horizontal="left" vertical="center"/>
    </xf>
    <xf numFmtId="0" fontId="21" fillId="2" borderId="1" xfId="0" applyFont="1" applyFill="1" applyBorder="1" applyAlignment="1" applyProtection="1">
      <alignment horizontal="left" vertical="center"/>
    </xf>
    <xf numFmtId="0" fontId="12" fillId="2" borderId="7" xfId="0" applyFont="1" applyFill="1" applyBorder="1" applyAlignment="1" applyProtection="1">
      <alignment vertical="center"/>
    </xf>
    <xf numFmtId="0" fontId="0" fillId="2" borderId="44" xfId="0" applyFont="1" applyFill="1" applyBorder="1" applyAlignment="1" applyProtection="1">
      <alignment horizontal="center" vertical="center"/>
    </xf>
    <xf numFmtId="0" fontId="0" fillId="0" borderId="0" xfId="0" applyFont="1" applyAlignment="1" applyProtection="1">
      <alignment vertical="center"/>
    </xf>
    <xf numFmtId="0" fontId="0" fillId="0" borderId="36" xfId="0" applyFont="1" applyBorder="1" applyAlignment="1" applyProtection="1">
      <alignment vertical="center"/>
    </xf>
    <xf numFmtId="0" fontId="0" fillId="2" borderId="7" xfId="0" applyFont="1" applyFill="1" applyBorder="1" applyAlignment="1" applyProtection="1">
      <alignment horizontal="center" vertical="center"/>
    </xf>
    <xf numFmtId="0" fontId="0" fillId="2" borderId="36" xfId="0" applyFont="1" applyFill="1" applyBorder="1" applyAlignment="1" applyProtection="1">
      <alignment horizontal="left" vertical="center"/>
    </xf>
    <xf numFmtId="0" fontId="0" fillId="2" borderId="44" xfId="0" applyFont="1" applyFill="1" applyBorder="1" applyAlignment="1" applyProtection="1">
      <alignment horizontal="left" vertical="center"/>
    </xf>
    <xf numFmtId="0" fontId="23" fillId="2" borderId="35" xfId="0" applyFont="1" applyFill="1" applyBorder="1" applyAlignment="1" applyProtection="1">
      <alignment vertical="center"/>
    </xf>
    <xf numFmtId="0" fontId="0" fillId="2" borderId="36" xfId="0" applyFont="1" applyFill="1" applyBorder="1" applyAlignment="1" applyProtection="1">
      <alignment vertical="center"/>
    </xf>
    <xf numFmtId="0" fontId="0" fillId="2" borderId="37" xfId="0" applyFont="1" applyFill="1" applyBorder="1" applyAlignment="1" applyProtection="1">
      <alignment vertical="center"/>
    </xf>
    <xf numFmtId="0" fontId="12" fillId="2" borderId="59" xfId="0" applyFont="1" applyFill="1" applyBorder="1" applyAlignment="1" applyProtection="1">
      <alignment vertical="center"/>
    </xf>
    <xf numFmtId="0" fontId="0" fillId="2" borderId="0" xfId="0" applyFont="1" applyFill="1" applyBorder="1" applyAlignment="1" applyProtection="1">
      <alignment vertical="center"/>
    </xf>
    <xf numFmtId="0" fontId="0" fillId="2" borderId="37" xfId="0" applyFont="1" applyFill="1" applyBorder="1" applyAlignment="1" applyProtection="1">
      <alignment horizontal="left" vertical="center"/>
    </xf>
    <xf numFmtId="0" fontId="12" fillId="0" borderId="45" xfId="0" applyFont="1" applyBorder="1" applyAlignment="1" applyProtection="1">
      <alignment vertical="center"/>
    </xf>
    <xf numFmtId="0" fontId="12" fillId="0" borderId="46" xfId="0" applyFont="1" applyBorder="1" applyAlignment="1" applyProtection="1">
      <alignment horizontal="left" vertical="center"/>
    </xf>
    <xf numFmtId="0" fontId="12" fillId="0" borderId="47" xfId="0" applyFont="1" applyBorder="1" applyAlignment="1" applyProtection="1">
      <alignment horizontal="left" vertical="center"/>
    </xf>
    <xf numFmtId="0" fontId="12" fillId="0" borderId="48" xfId="0" applyFont="1" applyBorder="1" applyAlignment="1" applyProtection="1">
      <alignment horizontal="right" vertical="center"/>
    </xf>
    <xf numFmtId="0" fontId="12" fillId="0" borderId="49" xfId="0" applyFont="1" applyBorder="1" applyAlignment="1" applyProtection="1">
      <alignment horizontal="right" vertical="center"/>
    </xf>
    <xf numFmtId="0" fontId="12" fillId="0" borderId="46" xfId="0" applyFont="1" applyBorder="1" applyAlignment="1" applyProtection="1">
      <alignment horizontal="right" vertical="center"/>
    </xf>
    <xf numFmtId="0" fontId="12" fillId="0" borderId="46" xfId="0" applyFont="1" applyBorder="1" applyAlignment="1" applyProtection="1">
      <alignment horizontal="center" vertical="center"/>
    </xf>
    <xf numFmtId="0" fontId="12" fillId="0" borderId="37" xfId="0" applyFont="1" applyBorder="1" applyAlignment="1" applyProtection="1">
      <alignment horizontal="left" vertical="center"/>
    </xf>
    <xf numFmtId="0" fontId="12" fillId="2" borderId="45" xfId="0" applyFont="1" applyFill="1" applyBorder="1" applyAlignment="1" applyProtection="1">
      <alignment vertical="center"/>
    </xf>
    <xf numFmtId="0" fontId="12" fillId="2" borderId="46" xfId="0" applyFont="1" applyFill="1" applyBorder="1" applyAlignment="1" applyProtection="1">
      <alignment vertical="center"/>
    </xf>
    <xf numFmtId="0" fontId="12" fillId="2" borderId="48" xfId="0" applyFont="1" applyFill="1" applyBorder="1" applyAlignment="1" applyProtection="1">
      <alignment vertical="center"/>
    </xf>
    <xf numFmtId="1" fontId="12" fillId="2" borderId="59" xfId="0" applyNumberFormat="1" applyFont="1" applyFill="1" applyBorder="1" applyAlignment="1" applyProtection="1">
      <alignment vertical="center"/>
    </xf>
    <xf numFmtId="0" fontId="5" fillId="2" borderId="0" xfId="0" applyFont="1" applyFill="1" applyBorder="1" applyAlignment="1" applyProtection="1">
      <alignment horizontal="right" vertical="center"/>
    </xf>
    <xf numFmtId="0" fontId="12" fillId="0" borderId="48" xfId="0" applyFont="1" applyBorder="1" applyAlignment="1" applyProtection="1">
      <alignment horizontal="center" vertical="center"/>
    </xf>
    <xf numFmtId="0" fontId="12" fillId="2" borderId="0" xfId="0" applyFont="1" applyFill="1" applyBorder="1" applyAlignment="1" applyProtection="1">
      <alignment vertical="center"/>
    </xf>
    <xf numFmtId="0" fontId="0" fillId="3" borderId="21" xfId="0" applyFont="1" applyFill="1" applyBorder="1" applyAlignment="1" applyProtection="1">
      <alignment vertical="center"/>
      <protection locked="0"/>
    </xf>
    <xf numFmtId="0" fontId="0" fillId="3" borderId="27" xfId="0" applyFont="1" applyFill="1" applyBorder="1" applyAlignment="1" applyProtection="1">
      <alignment vertical="center"/>
    </xf>
    <xf numFmtId="0" fontId="0" fillId="3" borderId="50" xfId="0" applyFont="1" applyFill="1" applyBorder="1" applyAlignment="1" applyProtection="1">
      <alignment vertical="center"/>
    </xf>
    <xf numFmtId="0" fontId="0" fillId="3" borderId="23" xfId="0" applyFont="1" applyFill="1" applyBorder="1" applyAlignment="1" applyProtection="1">
      <alignment horizontal="center" vertical="center"/>
    </xf>
    <xf numFmtId="0" fontId="0" fillId="3" borderId="21" xfId="0" applyFont="1" applyFill="1" applyBorder="1" applyAlignment="1" applyProtection="1">
      <alignment horizontal="right" vertical="center"/>
    </xf>
    <xf numFmtId="0" fontId="0" fillId="3" borderId="25" xfId="0" applyFont="1" applyFill="1" applyBorder="1" applyAlignment="1" applyProtection="1">
      <alignment horizontal="right" vertical="center"/>
      <protection locked="0"/>
    </xf>
    <xf numFmtId="0" fontId="0" fillId="3" borderId="22" xfId="0" applyFont="1" applyFill="1" applyBorder="1" applyAlignment="1" applyProtection="1">
      <alignment horizontal="right" vertical="center"/>
      <protection locked="0"/>
    </xf>
    <xf numFmtId="167" fontId="0" fillId="3" borderId="22" xfId="0" applyNumberFormat="1" applyFont="1" applyFill="1" applyBorder="1" applyAlignment="1" applyProtection="1">
      <alignment horizontal="right" vertical="center"/>
      <protection locked="0"/>
    </xf>
    <xf numFmtId="0" fontId="0" fillId="3" borderId="22" xfId="0" applyFont="1" applyFill="1" applyBorder="1" applyAlignment="1" applyProtection="1">
      <alignment horizontal="right" vertical="center"/>
    </xf>
    <xf numFmtId="168" fontId="0" fillId="3" borderId="22" xfId="0" applyNumberFormat="1" applyFont="1" applyFill="1" applyBorder="1" applyAlignment="1" applyProtection="1">
      <alignment horizontal="right" vertical="center"/>
    </xf>
    <xf numFmtId="0" fontId="0" fillId="3" borderId="51" xfId="0" applyFont="1" applyFill="1" applyBorder="1" applyAlignment="1" applyProtection="1">
      <alignment horizontal="left" vertical="center"/>
    </xf>
    <xf numFmtId="0" fontId="0" fillId="3" borderId="21" xfId="0" applyFont="1" applyFill="1" applyBorder="1" applyAlignment="1" applyProtection="1">
      <alignment vertical="center"/>
    </xf>
    <xf numFmtId="0" fontId="0" fillId="3" borderId="25" xfId="0" applyFont="1" applyFill="1" applyBorder="1" applyAlignment="1" applyProtection="1">
      <alignment vertical="center"/>
    </xf>
    <xf numFmtId="0" fontId="0" fillId="3" borderId="8" xfId="0" applyFont="1" applyFill="1" applyBorder="1" applyAlignment="1" applyProtection="1">
      <alignment vertical="center"/>
    </xf>
    <xf numFmtId="1" fontId="0" fillId="3" borderId="22" xfId="0" applyNumberFormat="1" applyFill="1" applyBorder="1" applyAlignment="1" applyProtection="1">
      <alignment horizontal="right" vertical="center"/>
    </xf>
    <xf numFmtId="1" fontId="0" fillId="3" borderId="23" xfId="0" applyNumberFormat="1" applyFont="1" applyFill="1" applyBorder="1" applyAlignment="1" applyProtection="1">
      <alignment horizontal="right" vertical="center"/>
    </xf>
    <xf numFmtId="0" fontId="0" fillId="2" borderId="2" xfId="0" applyFont="1" applyFill="1" applyBorder="1" applyAlignment="1" applyProtection="1">
      <alignment horizontal="right" vertical="center"/>
    </xf>
    <xf numFmtId="0" fontId="0" fillId="2" borderId="0" xfId="0" applyFont="1" applyFill="1" applyBorder="1" applyAlignment="1" applyProtection="1">
      <alignment horizontal="right" vertical="center"/>
    </xf>
    <xf numFmtId="168" fontId="0" fillId="3" borderId="23" xfId="0" applyNumberFormat="1" applyFont="1" applyFill="1" applyBorder="1" applyAlignment="1" applyProtection="1">
      <alignment horizontal="right" vertical="center"/>
    </xf>
    <xf numFmtId="0" fontId="0" fillId="0" borderId="26" xfId="0" applyFont="1" applyFill="1" applyBorder="1" applyAlignment="1" applyProtection="1">
      <alignment vertical="center"/>
      <protection locked="0"/>
    </xf>
    <xf numFmtId="0" fontId="0" fillId="0" borderId="27" xfId="0" applyFont="1" applyFill="1" applyBorder="1" applyAlignment="1" applyProtection="1">
      <alignment vertical="center"/>
    </xf>
    <xf numFmtId="0" fontId="0" fillId="0" borderId="53" xfId="0" applyFont="1" applyFill="1" applyBorder="1" applyAlignment="1" applyProtection="1">
      <alignment vertical="center"/>
    </xf>
    <xf numFmtId="0" fontId="0" fillId="0" borderId="28" xfId="0" applyFont="1" applyFill="1" applyBorder="1" applyAlignment="1" applyProtection="1">
      <alignment horizontal="center" vertical="center"/>
    </xf>
    <xf numFmtId="1" fontId="0" fillId="0" borderId="26" xfId="0" applyNumberFormat="1" applyFont="1" applyFill="1" applyBorder="1" applyAlignment="1" applyProtection="1">
      <alignment horizontal="right" vertical="center"/>
    </xf>
    <xf numFmtId="0" fontId="0" fillId="0" borderId="30" xfId="0" applyNumberFormat="1" applyFont="1" applyFill="1" applyBorder="1" applyAlignment="1" applyProtection="1">
      <alignment horizontal="right" vertical="center"/>
      <protection locked="0"/>
    </xf>
    <xf numFmtId="0" fontId="0" fillId="0" borderId="27" xfId="0" applyFont="1" applyFill="1" applyBorder="1" applyAlignment="1" applyProtection="1">
      <alignment horizontal="right" vertical="center"/>
      <protection locked="0"/>
    </xf>
    <xf numFmtId="167" fontId="0" fillId="0" borderId="27" xfId="0" applyNumberFormat="1" applyFont="1" applyFill="1" applyBorder="1" applyAlignment="1" applyProtection="1">
      <alignment horizontal="right" vertical="center"/>
      <protection locked="0"/>
    </xf>
    <xf numFmtId="0" fontId="0" fillId="0" borderId="27" xfId="0" applyFont="1" applyFill="1" applyBorder="1" applyAlignment="1" applyProtection="1">
      <alignment horizontal="right" vertical="center"/>
    </xf>
    <xf numFmtId="168" fontId="0" fillId="0" borderId="27" xfId="0" applyNumberFormat="1" applyFont="1" applyFill="1" applyBorder="1" applyAlignment="1" applyProtection="1">
      <alignment horizontal="right" vertical="center"/>
    </xf>
    <xf numFmtId="0" fontId="0" fillId="0" borderId="54" xfId="0" applyFont="1" applyFill="1" applyBorder="1" applyAlignment="1" applyProtection="1">
      <alignment horizontal="left" vertical="center"/>
    </xf>
    <xf numFmtId="0" fontId="0" fillId="2" borderId="26" xfId="0" applyFont="1" applyFill="1" applyBorder="1" applyAlignment="1" applyProtection="1">
      <alignment vertical="center"/>
    </xf>
    <xf numFmtId="0" fontId="0" fillId="2" borderId="30" xfId="0" applyFont="1" applyFill="1" applyBorder="1" applyAlignment="1" applyProtection="1">
      <alignment vertical="center"/>
    </xf>
    <xf numFmtId="0" fontId="0" fillId="2" borderId="31" xfId="0" applyFont="1" applyFill="1" applyBorder="1" applyAlignment="1" applyProtection="1">
      <alignment vertical="center"/>
    </xf>
    <xf numFmtId="1" fontId="0" fillId="0" borderId="27" xfId="0" applyNumberFormat="1" applyFont="1" applyFill="1" applyBorder="1" applyAlignment="1" applyProtection="1">
      <alignment horizontal="right" vertical="center"/>
    </xf>
    <xf numFmtId="1" fontId="0" fillId="0" borderId="28" xfId="0" applyNumberFormat="1" applyFont="1" applyFill="1" applyBorder="1" applyAlignment="1" applyProtection="1">
      <alignment horizontal="right" vertical="center"/>
    </xf>
    <xf numFmtId="168" fontId="0" fillId="0" borderId="28" xfId="0" applyNumberFormat="1" applyFont="1" applyFill="1" applyBorder="1" applyAlignment="1" applyProtection="1">
      <alignment horizontal="right" vertical="center"/>
    </xf>
    <xf numFmtId="0" fontId="0" fillId="3" borderId="26" xfId="0" applyFont="1" applyFill="1" applyBorder="1" applyAlignment="1" applyProtection="1">
      <alignment vertical="center"/>
      <protection locked="0"/>
    </xf>
    <xf numFmtId="0" fontId="0" fillId="3" borderId="53" xfId="0" applyFont="1" applyFill="1" applyBorder="1" applyAlignment="1" applyProtection="1">
      <alignment vertical="center"/>
    </xf>
    <xf numFmtId="0" fontId="0" fillId="3" borderId="28" xfId="0" applyFont="1" applyFill="1" applyBorder="1" applyAlignment="1" applyProtection="1">
      <alignment horizontal="center" vertical="center"/>
    </xf>
    <xf numFmtId="1" fontId="0" fillId="3" borderId="26" xfId="0" applyNumberFormat="1" applyFill="1" applyBorder="1" applyAlignment="1" applyProtection="1">
      <alignment horizontal="right" vertical="center"/>
    </xf>
    <xf numFmtId="0" fontId="0" fillId="3" borderId="30" xfId="0" applyNumberFormat="1" applyFill="1" applyBorder="1" applyAlignment="1" applyProtection="1">
      <alignment horizontal="right" vertical="center"/>
      <protection locked="0"/>
    </xf>
    <xf numFmtId="0" fontId="0" fillId="3" borderId="27" xfId="0" applyFont="1" applyFill="1" applyBorder="1" applyAlignment="1" applyProtection="1">
      <alignment horizontal="right" vertical="center"/>
      <protection locked="0"/>
    </xf>
    <xf numFmtId="167" fontId="0" fillId="3" borderId="27" xfId="0" applyNumberFormat="1" applyFont="1" applyFill="1" applyBorder="1" applyAlignment="1" applyProtection="1">
      <alignment horizontal="right" vertical="center"/>
      <protection locked="0"/>
    </xf>
    <xf numFmtId="0" fontId="0" fillId="3" borderId="27" xfId="0" applyFont="1" applyFill="1" applyBorder="1" applyAlignment="1" applyProtection="1">
      <alignment horizontal="right" vertical="center"/>
    </xf>
    <xf numFmtId="168" fontId="0" fillId="3" borderId="27" xfId="0" applyNumberFormat="1" applyFont="1" applyFill="1" applyBorder="1" applyAlignment="1" applyProtection="1">
      <alignment horizontal="right" vertical="center"/>
    </xf>
    <xf numFmtId="0" fontId="0" fillId="3" borderId="54" xfId="0" applyFont="1" applyFill="1" applyBorder="1" applyAlignment="1" applyProtection="1">
      <alignment horizontal="left" vertical="center"/>
    </xf>
    <xf numFmtId="0" fontId="0" fillId="3" borderId="26" xfId="0" applyFont="1" applyFill="1" applyBorder="1" applyAlignment="1" applyProtection="1">
      <alignment vertical="center"/>
    </xf>
    <xf numFmtId="0" fontId="0" fillId="3" borderId="30" xfId="0" applyFont="1" applyFill="1" applyBorder="1" applyAlignment="1" applyProtection="1">
      <alignment vertical="center"/>
    </xf>
    <xf numFmtId="0" fontId="0" fillId="3" borderId="31" xfId="0" applyFont="1" applyFill="1" applyBorder="1" applyAlignment="1" applyProtection="1">
      <alignment vertical="center"/>
    </xf>
    <xf numFmtId="1" fontId="0" fillId="3" borderId="27" xfId="0" applyNumberFormat="1" applyFill="1" applyBorder="1" applyAlignment="1" applyProtection="1">
      <alignment horizontal="right" vertical="center"/>
    </xf>
    <xf numFmtId="1" fontId="0" fillId="3" borderId="28" xfId="0" applyNumberFormat="1" applyFont="1" applyFill="1" applyBorder="1" applyAlignment="1" applyProtection="1">
      <alignment horizontal="right" vertical="center"/>
    </xf>
    <xf numFmtId="168" fontId="0" fillId="3" borderId="28" xfId="0" applyNumberFormat="1" applyFont="1" applyFill="1" applyBorder="1" applyAlignment="1" applyProtection="1">
      <alignment horizontal="right" vertical="center"/>
    </xf>
    <xf numFmtId="0" fontId="0" fillId="2" borderId="26" xfId="0" applyFont="1" applyFill="1" applyBorder="1" applyAlignment="1" applyProtection="1">
      <alignment vertical="center"/>
      <protection locked="0"/>
    </xf>
    <xf numFmtId="0" fontId="0" fillId="2" borderId="27" xfId="0" applyFont="1" applyFill="1" applyBorder="1" applyAlignment="1" applyProtection="1">
      <alignment vertical="center"/>
    </xf>
    <xf numFmtId="0" fontId="0" fillId="2" borderId="53" xfId="0" applyFont="1" applyFill="1" applyBorder="1" applyAlignment="1" applyProtection="1">
      <alignment vertical="center"/>
    </xf>
    <xf numFmtId="0" fontId="0" fillId="2" borderId="28" xfId="0" applyFont="1" applyFill="1" applyBorder="1" applyAlignment="1" applyProtection="1">
      <alignment horizontal="center" vertical="center"/>
    </xf>
    <xf numFmtId="0" fontId="0" fillId="2" borderId="27" xfId="0" applyFont="1" applyFill="1" applyBorder="1" applyAlignment="1" applyProtection="1">
      <alignment horizontal="right" vertical="center"/>
      <protection locked="0"/>
    </xf>
    <xf numFmtId="167" fontId="0" fillId="2" borderId="27" xfId="0" applyNumberFormat="1" applyFont="1" applyFill="1" applyBorder="1" applyAlignment="1" applyProtection="1">
      <alignment horizontal="right" vertical="center"/>
      <protection locked="0"/>
    </xf>
    <xf numFmtId="168" fontId="0" fillId="2" borderId="27" xfId="0" applyNumberFormat="1" applyFont="1" applyFill="1" applyBorder="1" applyAlignment="1" applyProtection="1">
      <alignment horizontal="right" vertical="center"/>
    </xf>
    <xf numFmtId="0" fontId="0" fillId="2" borderId="54" xfId="0" applyFont="1" applyFill="1" applyBorder="1" applyAlignment="1" applyProtection="1">
      <alignment horizontal="left" vertical="center"/>
    </xf>
    <xf numFmtId="1" fontId="0" fillId="2" borderId="27" xfId="0" applyNumberFormat="1" applyFill="1" applyBorder="1" applyAlignment="1" applyProtection="1">
      <alignment horizontal="right" vertical="center"/>
    </xf>
    <xf numFmtId="1" fontId="0" fillId="2" borderId="28" xfId="0" applyNumberFormat="1" applyFont="1" applyFill="1" applyBorder="1" applyAlignment="1" applyProtection="1">
      <alignment horizontal="right" vertical="center"/>
    </xf>
    <xf numFmtId="168" fontId="0" fillId="2" borderId="28" xfId="0" applyNumberFormat="1" applyFont="1" applyFill="1" applyBorder="1" applyAlignment="1" applyProtection="1">
      <alignment horizontal="right" vertical="center"/>
    </xf>
    <xf numFmtId="0" fontId="0" fillId="3" borderId="32" xfId="0" applyFont="1" applyFill="1" applyBorder="1" applyAlignment="1" applyProtection="1">
      <alignment vertical="center"/>
      <protection locked="0"/>
    </xf>
    <xf numFmtId="0" fontId="0" fillId="3" borderId="17" xfId="0" applyFont="1" applyFill="1" applyBorder="1" applyAlignment="1" applyProtection="1">
      <alignment vertical="center"/>
    </xf>
    <xf numFmtId="0" fontId="0" fillId="3" borderId="55" xfId="0" applyFont="1" applyFill="1" applyBorder="1" applyAlignment="1" applyProtection="1">
      <alignment vertical="center"/>
    </xf>
    <xf numFmtId="0" fontId="0" fillId="3" borderId="18" xfId="0" applyFont="1" applyFill="1" applyBorder="1" applyAlignment="1" applyProtection="1">
      <alignment horizontal="center" vertical="center"/>
    </xf>
    <xf numFmtId="1" fontId="0" fillId="3" borderId="32" xfId="0" applyNumberFormat="1" applyFill="1" applyBorder="1" applyAlignment="1" applyProtection="1">
      <alignment horizontal="right" vertical="center"/>
    </xf>
    <xf numFmtId="0" fontId="0" fillId="3" borderId="16" xfId="0" applyNumberFormat="1" applyFill="1" applyBorder="1" applyAlignment="1" applyProtection="1">
      <alignment horizontal="right" vertical="center"/>
      <protection locked="0"/>
    </xf>
    <xf numFmtId="0" fontId="0" fillId="3" borderId="17" xfId="0" applyFont="1" applyFill="1" applyBorder="1" applyAlignment="1" applyProtection="1">
      <alignment horizontal="right" vertical="center"/>
      <protection locked="0"/>
    </xf>
    <xf numFmtId="167" fontId="0" fillId="3" borderId="17" xfId="0" applyNumberFormat="1" applyFont="1" applyFill="1" applyBorder="1" applyAlignment="1" applyProtection="1">
      <alignment horizontal="right" vertical="center"/>
      <protection locked="0"/>
    </xf>
    <xf numFmtId="0" fontId="0" fillId="3" borderId="17" xfId="0" applyFont="1" applyFill="1" applyBorder="1" applyAlignment="1" applyProtection="1">
      <alignment horizontal="right" vertical="center"/>
    </xf>
    <xf numFmtId="168" fontId="0" fillId="3" borderId="17" xfId="0" applyNumberFormat="1" applyFont="1" applyFill="1" applyBorder="1" applyAlignment="1" applyProtection="1">
      <alignment horizontal="right" vertical="center"/>
    </xf>
    <xf numFmtId="0" fontId="0" fillId="3" borderId="56" xfId="0" applyFont="1" applyFill="1" applyBorder="1" applyAlignment="1" applyProtection="1">
      <alignment horizontal="left" vertical="center"/>
    </xf>
    <xf numFmtId="0" fontId="0" fillId="3" borderId="32" xfId="0" applyFont="1" applyFill="1" applyBorder="1" applyAlignment="1" applyProtection="1">
      <alignment vertical="center"/>
    </xf>
    <xf numFmtId="0" fontId="0" fillId="3" borderId="16" xfId="0" applyFont="1" applyFill="1" applyBorder="1" applyAlignment="1" applyProtection="1">
      <alignment vertical="center"/>
    </xf>
    <xf numFmtId="0" fontId="0" fillId="3" borderId="34" xfId="0" applyFont="1" applyFill="1" applyBorder="1" applyAlignment="1" applyProtection="1">
      <alignment vertical="center"/>
    </xf>
    <xf numFmtId="1" fontId="0" fillId="3" borderId="17" xfId="0" applyNumberFormat="1" applyFill="1" applyBorder="1" applyAlignment="1" applyProtection="1">
      <alignment horizontal="right" vertical="center"/>
    </xf>
    <xf numFmtId="1" fontId="0" fillId="3" borderId="18" xfId="0" applyNumberFormat="1" applyFont="1" applyFill="1" applyBorder="1" applyAlignment="1" applyProtection="1">
      <alignment horizontal="right" vertical="center"/>
    </xf>
    <xf numFmtId="168" fontId="0" fillId="3" borderId="18" xfId="0" applyNumberFormat="1" applyFont="1" applyFill="1" applyBorder="1" applyAlignment="1" applyProtection="1">
      <alignment horizontal="right" vertical="center"/>
    </xf>
    <xf numFmtId="0" fontId="0" fillId="3" borderId="22" xfId="0" applyFill="1" applyBorder="1" applyProtection="1">
      <protection locked="0"/>
    </xf>
    <xf numFmtId="0" fontId="0" fillId="0" borderId="27" xfId="0" applyBorder="1" applyProtection="1">
      <protection locked="0"/>
    </xf>
    <xf numFmtId="0" fontId="0" fillId="3" borderId="27" xfId="0" applyFill="1" applyBorder="1" applyProtection="1">
      <protection locked="0"/>
    </xf>
    <xf numFmtId="0" fontId="24" fillId="3" borderId="44" xfId="0" applyNumberFormat="1" applyFont="1" applyFill="1" applyBorder="1" applyAlignment="1">
      <alignment horizontal="center" wrapText="1"/>
    </xf>
    <xf numFmtId="0" fontId="24" fillId="3" borderId="20" xfId="0" applyNumberFormat="1" applyFont="1" applyFill="1" applyBorder="1" applyAlignment="1">
      <alignment horizontal="center"/>
    </xf>
    <xf numFmtId="0" fontId="0" fillId="0" borderId="8" xfId="0" applyNumberFormat="1" applyBorder="1"/>
    <xf numFmtId="0" fontId="0" fillId="0" borderId="31" xfId="0" applyNumberFormat="1" applyBorder="1"/>
    <xf numFmtId="0" fontId="0" fillId="0" borderId="0" xfId="0" applyNumberFormat="1"/>
    <xf numFmtId="0" fontId="0" fillId="0" borderId="34" xfId="0" applyNumberFormat="1" applyBorder="1"/>
    <xf numFmtId="0" fontId="0" fillId="4" borderId="0" xfId="0" applyFill="1" applyAlignment="1">
      <alignment horizontal="centerContinuous"/>
    </xf>
    <xf numFmtId="15" fontId="0" fillId="4" borderId="0" xfId="0" applyNumberFormat="1" applyFill="1" applyAlignment="1">
      <alignment horizontal="centerContinuous"/>
    </xf>
    <xf numFmtId="0" fontId="19" fillId="4" borderId="0" xfId="0" applyFont="1" applyFill="1"/>
    <xf numFmtId="0" fontId="19" fillId="4" borderId="0" xfId="0" applyFont="1" applyFill="1" applyAlignment="1">
      <alignment horizontal="center"/>
    </xf>
    <xf numFmtId="0" fontId="19" fillId="4" borderId="0" xfId="0" applyFont="1" applyFill="1" applyAlignment="1">
      <alignment horizontal="left"/>
    </xf>
    <xf numFmtId="0" fontId="0" fillId="0" borderId="50" xfId="0" applyBorder="1"/>
    <xf numFmtId="0" fontId="0" fillId="0" borderId="53" xfId="0" applyBorder="1"/>
    <xf numFmtId="0" fontId="0" fillId="0" borderId="55" xfId="0" applyBorder="1"/>
    <xf numFmtId="0" fontId="0" fillId="0" borderId="25" xfId="0" applyBorder="1"/>
    <xf numFmtId="0" fontId="0" fillId="0" borderId="30" xfId="0" applyBorder="1"/>
    <xf numFmtId="0" fontId="0" fillId="0" borderId="16" xfId="0" applyBorder="1"/>
    <xf numFmtId="0" fontId="24" fillId="3" borderId="0" xfId="0" applyFont="1" applyFill="1" applyBorder="1" applyAlignment="1">
      <alignment horizontal="center"/>
    </xf>
    <xf numFmtId="0" fontId="0" fillId="0" borderId="60" xfId="0" applyBorder="1"/>
    <xf numFmtId="0" fontId="0" fillId="0" borderId="61" xfId="0" applyBorder="1"/>
    <xf numFmtId="0" fontId="0" fillId="0" borderId="62" xfId="0" applyBorder="1"/>
    <xf numFmtId="0" fontId="36" fillId="0" borderId="27" xfId="0" applyFont="1" applyBorder="1" applyProtection="1">
      <protection locked="0"/>
    </xf>
    <xf numFmtId="0" fontId="35" fillId="3" borderId="27" xfId="0" applyFont="1" applyFill="1" applyBorder="1" applyProtection="1">
      <protection locked="0"/>
    </xf>
    <xf numFmtId="0" fontId="35" fillId="0" borderId="27" xfId="0" applyFont="1" applyBorder="1" applyProtection="1">
      <protection locked="0"/>
    </xf>
    <xf numFmtId="0" fontId="16" fillId="2" borderId="51" xfId="0" applyFont="1" applyFill="1" applyBorder="1" applyAlignment="1" applyProtection="1">
      <alignment horizontal="left"/>
      <protection locked="0"/>
    </xf>
    <xf numFmtId="164" fontId="12" fillId="3" borderId="58" xfId="0" applyNumberFormat="1" applyFont="1" applyFill="1" applyBorder="1" applyAlignment="1" applyProtection="1">
      <alignment horizontal="left"/>
      <protection locked="0"/>
    </xf>
    <xf numFmtId="164" fontId="0" fillId="2" borderId="58" xfId="0" applyNumberFormat="1" applyFont="1" applyFill="1" applyBorder="1" applyAlignment="1" applyProtection="1">
      <alignment horizontal="left"/>
    </xf>
    <xf numFmtId="0" fontId="12" fillId="3" borderId="58" xfId="0" applyFont="1" applyFill="1" applyBorder="1" applyAlignment="1" applyProtection="1">
      <alignment horizontal="left"/>
      <protection locked="0"/>
    </xf>
    <xf numFmtId="0" fontId="12" fillId="2" borderId="58" xfId="0" applyFont="1" applyFill="1" applyBorder="1" applyAlignment="1" applyProtection="1">
      <alignment horizontal="left"/>
      <protection locked="0"/>
    </xf>
    <xf numFmtId="0" fontId="0" fillId="2" borderId="58" xfId="0" applyFont="1" applyFill="1" applyBorder="1" applyAlignment="1" applyProtection="1">
      <alignment horizontal="left"/>
      <protection locked="0"/>
    </xf>
    <xf numFmtId="0" fontId="12" fillId="3" borderId="58" xfId="0" applyFont="1" applyFill="1" applyBorder="1" applyAlignment="1" applyProtection="1">
      <alignment horizontal="left"/>
    </xf>
    <xf numFmtId="0" fontId="12" fillId="3" borderId="57" xfId="0" applyFont="1" applyFill="1" applyBorder="1" applyAlignment="1" applyProtection="1">
      <alignment horizontal="left"/>
      <protection locked="0"/>
    </xf>
    <xf numFmtId="0" fontId="35" fillId="3" borderId="63" xfId="0" applyFont="1" applyFill="1" applyBorder="1" applyAlignment="1" applyProtection="1">
      <alignment horizontal="left"/>
      <protection locked="0"/>
    </xf>
    <xf numFmtId="0" fontId="35" fillId="2" borderId="63" xfId="0" applyFont="1" applyFill="1" applyBorder="1" applyAlignment="1" applyProtection="1">
      <alignment horizontal="left"/>
      <protection locked="0"/>
    </xf>
    <xf numFmtId="0" fontId="35" fillId="3" borderId="64" xfId="0" applyFont="1" applyFill="1" applyBorder="1" applyAlignment="1" applyProtection="1">
      <alignment horizontal="left"/>
      <protection locked="0"/>
    </xf>
    <xf numFmtId="0" fontId="12" fillId="5" borderId="63" xfId="0" applyFont="1" applyFill="1" applyBorder="1" applyAlignment="1" applyProtection="1">
      <alignment horizontal="left"/>
      <protection locked="0"/>
    </xf>
    <xf numFmtId="0" fontId="12" fillId="6" borderId="63" xfId="0" applyFont="1" applyFill="1" applyBorder="1" applyAlignment="1" applyProtection="1">
      <alignment horizontal="left"/>
      <protection locked="0"/>
    </xf>
    <xf numFmtId="0" fontId="16" fillId="5" borderId="65" xfId="0" applyFont="1" applyFill="1" applyBorder="1" applyAlignment="1" applyProtection="1">
      <alignment horizontal="left"/>
      <protection locked="0"/>
    </xf>
    <xf numFmtId="0" fontId="14" fillId="2" borderId="0" xfId="1" applyNumberFormat="1" applyFont="1" applyFill="1" applyBorder="1" applyAlignment="1" applyProtection="1">
      <alignment vertical="top" wrapText="1"/>
    </xf>
    <xf numFmtId="0" fontId="3" fillId="2" borderId="0" xfId="0" applyFont="1" applyFill="1" applyBorder="1" applyAlignment="1">
      <alignment vertical="top"/>
    </xf>
    <xf numFmtId="0" fontId="0" fillId="2" borderId="0" xfId="0" applyFill="1" applyBorder="1" applyAlignment="1">
      <alignment vertical="top"/>
    </xf>
    <xf numFmtId="0" fontId="6" fillId="2" borderId="0" xfId="0" applyFont="1" applyFill="1" applyBorder="1" applyAlignment="1">
      <alignment vertical="top"/>
    </xf>
    <xf numFmtId="0" fontId="11" fillId="2" borderId="0" xfId="0" applyFont="1" applyFill="1" applyBorder="1" applyAlignment="1">
      <alignment vertical="top"/>
    </xf>
    <xf numFmtId="0" fontId="12" fillId="2" borderId="0" xfId="0" applyFont="1" applyFill="1" applyBorder="1" applyAlignment="1">
      <alignment vertical="top"/>
    </xf>
    <xf numFmtId="0" fontId="35" fillId="2" borderId="0" xfId="0" applyFont="1" applyFill="1" applyBorder="1" applyAlignment="1">
      <alignment horizontal="right" vertical="center"/>
    </xf>
    <xf numFmtId="0" fontId="11" fillId="2" borderId="0" xfId="0" applyFont="1" applyFill="1" applyBorder="1" applyAlignment="1">
      <alignment horizontal="right" vertical="center"/>
    </xf>
    <xf numFmtId="0" fontId="4" fillId="2" borderId="0" xfId="0" applyFont="1" applyFill="1" applyBorder="1" applyAlignment="1">
      <alignment vertical="top"/>
    </xf>
    <xf numFmtId="0" fontId="5" fillId="2" borderId="0" xfId="0" applyFont="1" applyFill="1" applyBorder="1" applyAlignment="1">
      <alignment vertical="top"/>
    </xf>
    <xf numFmtId="0" fontId="12" fillId="2" borderId="0" xfId="0" applyFont="1" applyFill="1" applyBorder="1" applyAlignment="1">
      <alignment horizontal="left"/>
    </xf>
    <xf numFmtId="0" fontId="12" fillId="2" borderId="0" xfId="0" applyFont="1" applyFill="1" applyBorder="1" applyAlignment="1">
      <alignment horizontal="left" vertical="top"/>
    </xf>
    <xf numFmtId="0" fontId="6" fillId="2" borderId="0" xfId="0" applyFont="1" applyFill="1" applyBorder="1" applyAlignment="1">
      <alignment horizontal="left" vertical="top"/>
    </xf>
    <xf numFmtId="0" fontId="0" fillId="2" borderId="0" xfId="0" applyFill="1" applyBorder="1" applyAlignment="1">
      <alignment horizontal="left" vertical="top"/>
    </xf>
    <xf numFmtId="0" fontId="3" fillId="2" borderId="0" xfId="0" applyFont="1" applyFill="1" applyBorder="1" applyAlignment="1">
      <alignment vertical="top" wrapText="1"/>
    </xf>
    <xf numFmtId="0" fontId="0" fillId="2" borderId="0" xfId="0" applyFill="1" applyBorder="1" applyAlignment="1">
      <alignment vertical="top" wrapText="1"/>
    </xf>
    <xf numFmtId="0" fontId="5" fillId="2" borderId="0" xfId="0" applyFont="1" applyFill="1" applyBorder="1" applyAlignment="1">
      <alignment horizontal="left" vertical="top"/>
    </xf>
    <xf numFmtId="0" fontId="6" fillId="2" borderId="0" xfId="0" applyFont="1" applyFill="1" applyBorder="1" applyAlignment="1">
      <alignment vertical="top" wrapText="1"/>
    </xf>
    <xf numFmtId="0" fontId="7" fillId="2" borderId="0" xfId="0" applyFont="1" applyFill="1" applyBorder="1" applyAlignment="1">
      <alignment horizontal="left" vertical="top"/>
    </xf>
    <xf numFmtId="0" fontId="10" fillId="2" borderId="0" xfId="0" applyFont="1" applyFill="1" applyBorder="1" applyAlignment="1">
      <alignment horizontal="left" vertical="top"/>
    </xf>
    <xf numFmtId="0" fontId="11" fillId="2" borderId="0" xfId="0" applyFont="1" applyFill="1" applyBorder="1" applyAlignment="1">
      <alignment vertical="top" wrapText="1"/>
    </xf>
    <xf numFmtId="0" fontId="13" fillId="2" borderId="0" xfId="0" applyFont="1" applyFill="1" applyBorder="1" applyAlignment="1">
      <alignment horizontal="left" vertical="top"/>
    </xf>
    <xf numFmtId="0" fontId="0" fillId="2" borderId="0" xfId="0" applyFont="1" applyFill="1" applyBorder="1" applyAlignment="1">
      <alignment vertical="top"/>
    </xf>
    <xf numFmtId="0" fontId="0" fillId="2" borderId="0" xfId="0" applyFont="1" applyFill="1" applyBorder="1" applyAlignment="1">
      <alignment horizontal="left" vertical="top"/>
    </xf>
    <xf numFmtId="0" fontId="35" fillId="2" borderId="0" xfId="0" applyFont="1" applyFill="1" applyBorder="1" applyAlignment="1">
      <alignment vertical="top" wrapText="1"/>
    </xf>
    <xf numFmtId="0" fontId="9" fillId="2" borderId="0" xfId="1" applyFill="1" applyBorder="1" applyAlignment="1">
      <alignment vertical="top" wrapText="1"/>
    </xf>
    <xf numFmtId="0" fontId="0" fillId="2" borderId="0" xfId="0" applyFont="1" applyFill="1" applyBorder="1" applyAlignment="1">
      <alignment vertical="top" wrapText="1"/>
    </xf>
    <xf numFmtId="0" fontId="36" fillId="2" borderId="0" xfId="0" applyFont="1" applyFill="1" applyBorder="1" applyAlignment="1">
      <alignment vertical="top" wrapText="1"/>
    </xf>
    <xf numFmtId="0" fontId="14" fillId="2" borderId="0" xfId="1" applyFont="1" applyFill="1" applyBorder="1" applyAlignment="1">
      <alignment vertical="top" wrapText="1"/>
    </xf>
    <xf numFmtId="0" fontId="41" fillId="0" borderId="0" xfId="0" applyFont="1" applyBorder="1" applyAlignment="1">
      <alignment wrapText="1"/>
    </xf>
    <xf numFmtId="1" fontId="0" fillId="2" borderId="0" xfId="0" applyNumberFormat="1" applyFill="1" applyBorder="1" applyAlignment="1">
      <alignment horizontal="left" vertical="top"/>
    </xf>
    <xf numFmtId="0" fontId="0" fillId="2" borderId="0" xfId="0" applyFont="1" applyFill="1" applyBorder="1" applyAlignment="1">
      <alignment horizontal="right" vertical="top"/>
    </xf>
    <xf numFmtId="0" fontId="36" fillId="2" borderId="0" xfId="0" quotePrefix="1" applyFont="1" applyFill="1" applyBorder="1" applyAlignment="1">
      <alignment vertical="top" wrapText="1"/>
    </xf>
    <xf numFmtId="1" fontId="13" fillId="2" borderId="0" xfId="0" applyNumberFormat="1" applyFont="1" applyFill="1" applyBorder="1" applyAlignment="1">
      <alignment horizontal="left" vertical="top"/>
    </xf>
    <xf numFmtId="0" fontId="16" fillId="2" borderId="0" xfId="0" applyFont="1" applyFill="1" applyBorder="1" applyAlignment="1">
      <alignment vertical="top" wrapText="1"/>
    </xf>
    <xf numFmtId="0" fontId="35" fillId="2" borderId="0" xfId="0" applyFont="1" applyFill="1" applyBorder="1" applyAlignment="1" applyProtection="1">
      <alignment vertical="top" wrapText="1"/>
    </xf>
    <xf numFmtId="0" fontId="5" fillId="2" borderId="0" xfId="0" applyFont="1" applyFill="1" applyBorder="1" applyAlignment="1">
      <alignment horizontal="right" vertical="top"/>
    </xf>
    <xf numFmtId="0" fontId="6" fillId="2" borderId="0" xfId="0" applyFont="1" applyFill="1" applyBorder="1" applyAlignment="1">
      <alignment horizontal="right" vertical="top"/>
    </xf>
    <xf numFmtId="0" fontId="12" fillId="2" borderId="0" xfId="0" applyFont="1" applyFill="1" applyBorder="1" applyAlignment="1">
      <alignment horizontal="right" vertical="top"/>
    </xf>
    <xf numFmtId="0" fontId="11" fillId="2" borderId="0" xfId="0" applyFont="1" applyFill="1" applyBorder="1" applyAlignment="1">
      <alignment horizontal="right" vertical="top"/>
    </xf>
    <xf numFmtId="0" fontId="0" fillId="2" borderId="0" xfId="0" applyFill="1" applyBorder="1" applyAlignment="1">
      <alignment horizontal="right" vertical="top"/>
    </xf>
    <xf numFmtId="0" fontId="35" fillId="7" borderId="0" xfId="0" applyFont="1" applyFill="1" applyBorder="1" applyAlignment="1">
      <alignment vertical="center"/>
    </xf>
    <xf numFmtId="0" fontId="42" fillId="7" borderId="0" xfId="0" applyFont="1" applyFill="1" applyBorder="1" applyAlignment="1">
      <alignment vertical="center"/>
    </xf>
    <xf numFmtId="0" fontId="4" fillId="7" borderId="0" xfId="0" applyFont="1" applyFill="1" applyBorder="1" applyAlignment="1">
      <alignment vertical="center"/>
    </xf>
    <xf numFmtId="0" fontId="11" fillId="7" borderId="0" xfId="0" applyFont="1" applyFill="1" applyBorder="1" applyAlignment="1">
      <alignment vertical="center"/>
    </xf>
    <xf numFmtId="0" fontId="39" fillId="7" borderId="66" xfId="0" applyFont="1" applyFill="1" applyBorder="1"/>
    <xf numFmtId="0" fontId="0" fillId="7" borderId="66" xfId="0" applyFill="1" applyBorder="1"/>
    <xf numFmtId="0" fontId="14" fillId="7" borderId="66" xfId="1" applyFont="1" applyFill="1" applyBorder="1"/>
    <xf numFmtId="0" fontId="12" fillId="7" borderId="66" xfId="0" applyFont="1" applyFill="1" applyBorder="1"/>
    <xf numFmtId="0" fontId="35" fillId="7" borderId="66" xfId="0" applyFont="1" applyFill="1" applyBorder="1"/>
    <xf numFmtId="0" fontId="35" fillId="7" borderId="0" xfId="0" applyFont="1" applyFill="1" applyBorder="1" applyAlignment="1" applyProtection="1">
      <alignment vertical="center"/>
      <protection locked="0"/>
    </xf>
    <xf numFmtId="49" fontId="37" fillId="7" borderId="66" xfId="1" applyNumberFormat="1" applyFont="1" applyFill="1" applyBorder="1"/>
    <xf numFmtId="0" fontId="40" fillId="7" borderId="66" xfId="1" applyFont="1" applyFill="1" applyBorder="1"/>
    <xf numFmtId="0" fontId="0" fillId="7" borderId="0" xfId="0" applyFill="1" applyBorder="1"/>
    <xf numFmtId="0" fontId="34" fillId="7" borderId="0" xfId="0" applyFont="1" applyFill="1" applyBorder="1"/>
    <xf numFmtId="0" fontId="11" fillId="7" borderId="0" xfId="0" applyFont="1" applyFill="1" applyBorder="1"/>
    <xf numFmtId="0" fontId="12" fillId="7" borderId="0" xfId="0" applyFont="1" applyFill="1" applyBorder="1"/>
    <xf numFmtId="0" fontId="12" fillId="7" borderId="0" xfId="0" applyFont="1" applyFill="1" applyBorder="1" applyAlignment="1">
      <alignment horizontal="right"/>
    </xf>
    <xf numFmtId="0" fontId="35" fillId="7" borderId="0" xfId="0" applyFont="1" applyFill="1" applyBorder="1" applyAlignment="1">
      <alignment horizontal="right" vertical="center"/>
    </xf>
    <xf numFmtId="0" fontId="12" fillId="7" borderId="0" xfId="0" applyFont="1" applyFill="1" applyBorder="1" applyAlignment="1">
      <alignment horizontal="left"/>
    </xf>
    <xf numFmtId="0" fontId="35" fillId="7" borderId="0" xfId="0" applyFont="1" applyFill="1" applyBorder="1" applyAlignment="1" applyProtection="1">
      <alignment horizontal="right" vertical="center"/>
    </xf>
    <xf numFmtId="0" fontId="35" fillId="7" borderId="0" xfId="0" applyFont="1" applyFill="1" applyBorder="1" applyProtection="1"/>
    <xf numFmtId="0" fontId="12" fillId="7" borderId="0" xfId="0" applyFont="1" applyFill="1" applyBorder="1" applyAlignment="1">
      <alignment vertical="center"/>
    </xf>
    <xf numFmtId="49" fontId="12" fillId="7" borderId="0" xfId="1" applyNumberFormat="1" applyFont="1" applyFill="1" applyBorder="1" applyAlignment="1" applyProtection="1">
      <alignment vertical="center"/>
    </xf>
    <xf numFmtId="0" fontId="35" fillId="7" borderId="67" xfId="0" applyFont="1" applyFill="1" applyBorder="1" applyAlignment="1">
      <alignment vertical="center"/>
    </xf>
    <xf numFmtId="0" fontId="35" fillId="7" borderId="68" xfId="0" applyFont="1" applyFill="1" applyBorder="1" applyAlignment="1">
      <alignment vertical="center"/>
    </xf>
    <xf numFmtId="0" fontId="35" fillId="7" borderId="69" xfId="0" applyFont="1" applyFill="1" applyBorder="1" applyAlignment="1">
      <alignment vertical="center"/>
    </xf>
    <xf numFmtId="0" fontId="35" fillId="7" borderId="67" xfId="0" applyFont="1" applyFill="1" applyBorder="1" applyAlignment="1" applyProtection="1">
      <alignment vertical="center"/>
    </xf>
    <xf numFmtId="0" fontId="35" fillId="7" borderId="68" xfId="0" applyFont="1" applyFill="1" applyBorder="1" applyAlignment="1" applyProtection="1">
      <alignment vertical="center"/>
    </xf>
    <xf numFmtId="0" fontId="35" fillId="7" borderId="69" xfId="0" applyFont="1" applyFill="1" applyBorder="1" applyAlignment="1" applyProtection="1">
      <alignment vertical="center"/>
    </xf>
    <xf numFmtId="0" fontId="35" fillId="7" borderId="67" xfId="1" applyFont="1" applyFill="1" applyBorder="1" applyAlignment="1">
      <alignment vertical="center"/>
    </xf>
    <xf numFmtId="0" fontId="35" fillId="7" borderId="68" xfId="0" applyFont="1" applyFill="1" applyBorder="1" applyAlignment="1" applyProtection="1">
      <alignment vertical="center"/>
      <protection locked="0"/>
    </xf>
    <xf numFmtId="0" fontId="35" fillId="7" borderId="70" xfId="1" applyFont="1" applyFill="1" applyBorder="1" applyAlignment="1">
      <alignment vertical="center"/>
    </xf>
    <xf numFmtId="0" fontId="35" fillId="7" borderId="71" xfId="0" applyFont="1" applyFill="1" applyBorder="1" applyAlignment="1">
      <alignment vertical="center"/>
    </xf>
    <xf numFmtId="0" fontId="35" fillId="7" borderId="72" xfId="0" applyFont="1" applyFill="1" applyBorder="1" applyAlignment="1">
      <alignment vertical="center"/>
    </xf>
    <xf numFmtId="0" fontId="35" fillId="7" borderId="67" xfId="0" applyFont="1" applyFill="1" applyBorder="1" applyAlignment="1" applyProtection="1">
      <alignment vertical="center"/>
      <protection locked="0"/>
    </xf>
    <xf numFmtId="0" fontId="35" fillId="7" borderId="69" xfId="0" applyFont="1" applyFill="1" applyBorder="1" applyAlignment="1" applyProtection="1">
      <alignment vertical="center"/>
      <protection locked="0"/>
    </xf>
    <xf numFmtId="0" fontId="35" fillId="7" borderId="67" xfId="0" applyFont="1" applyFill="1" applyBorder="1" applyAlignment="1">
      <alignment horizontal="right" vertical="center"/>
    </xf>
    <xf numFmtId="0" fontId="35" fillId="7" borderId="68" xfId="0" applyFont="1" applyFill="1" applyBorder="1" applyAlignment="1">
      <alignment horizontal="right" vertical="center"/>
    </xf>
    <xf numFmtId="0" fontId="35" fillId="7" borderId="69" xfId="0" applyFont="1" applyFill="1" applyBorder="1" applyAlignment="1">
      <alignment horizontal="right" vertical="center"/>
    </xf>
    <xf numFmtId="0" fontId="35" fillId="7" borderId="67" xfId="0" applyFont="1" applyFill="1" applyBorder="1" applyAlignment="1" applyProtection="1">
      <alignment horizontal="right" vertical="center"/>
    </xf>
    <xf numFmtId="0" fontId="35" fillId="7" borderId="68" xfId="0" applyFont="1" applyFill="1" applyBorder="1" applyAlignment="1" applyProtection="1">
      <alignment horizontal="right" vertical="center"/>
    </xf>
    <xf numFmtId="0" fontId="35" fillId="7" borderId="69" xfId="0" applyFont="1" applyFill="1" applyBorder="1" applyAlignment="1" applyProtection="1">
      <alignment horizontal="right" vertical="center"/>
    </xf>
    <xf numFmtId="0" fontId="35" fillId="7" borderId="70" xfId="0" applyFont="1" applyFill="1" applyBorder="1" applyAlignment="1">
      <alignment horizontal="right" vertical="center"/>
    </xf>
    <xf numFmtId="0" fontId="35" fillId="7" borderId="71" xfId="0" applyFont="1" applyFill="1" applyBorder="1" applyAlignment="1">
      <alignment horizontal="right" vertical="center"/>
    </xf>
    <xf numFmtId="0" fontId="35" fillId="7" borderId="72" xfId="0" applyFont="1" applyFill="1" applyBorder="1" applyAlignment="1">
      <alignment horizontal="right" vertical="center"/>
    </xf>
    <xf numFmtId="0" fontId="18" fillId="2" borderId="0" xfId="0" applyNumberFormat="1" applyFont="1" applyFill="1" applyBorder="1" applyAlignment="1">
      <alignment horizontal="center"/>
    </xf>
    <xf numFmtId="0" fontId="21" fillId="2" borderId="0" xfId="0" applyFont="1" applyFill="1" applyBorder="1" applyAlignment="1">
      <alignment horizontal="center"/>
    </xf>
    <xf numFmtId="0" fontId="18" fillId="4" borderId="0" xfId="0" applyNumberFormat="1" applyFont="1" applyFill="1" applyAlignment="1">
      <alignment horizontal="center"/>
    </xf>
    <xf numFmtId="0" fontId="21" fillId="4" borderId="0" xfId="0" applyFont="1" applyFill="1" applyAlignment="1">
      <alignment horizontal="center"/>
    </xf>
  </cellXfs>
  <cellStyles count="2">
    <cellStyle name="Hyperlink" xfId="1" builtinId="8"/>
    <cellStyle name="Normal" xfId="0" builtinId="0"/>
  </cellStyles>
  <dxfs count="3">
    <dxf>
      <font>
        <b/>
        <i val="0"/>
        <condense val="0"/>
        <extend val="0"/>
        <color indexed="10"/>
      </font>
    </dxf>
    <dxf>
      <font>
        <b/>
        <i val="0"/>
        <condense val="0"/>
        <extend val="0"/>
        <color indexed="50"/>
      </font>
    </dxf>
    <dxf>
      <font>
        <b/>
        <i val="0"/>
        <condense val="0"/>
        <extend val="0"/>
        <color indexed="10"/>
      </font>
    </dxf>
  </dxfs>
  <tableStyles count="1" defaultTableStyle="TableStyleMedium2" defaultPivotStyle="PivotStyleLight16">
    <tableStyle name="Table Style 1" pivot="0" count="0" xr9:uid="{00000000-0011-0000-FFFF-FFFF00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vekn.net/index.php/downloads" TargetMode="External"/><Relationship Id="rId3" Type="http://schemas.openxmlformats.org/officeDocument/2006/relationships/hyperlink" Target="http://www.vekn.net/rulebook" TargetMode="External"/><Relationship Id="rId7" Type="http://schemas.openxmlformats.org/officeDocument/2006/relationships/hyperlink" Target="http://www.vekn.net/player-registry" TargetMode="External"/><Relationship Id="rId2" Type="http://schemas.openxmlformats.org/officeDocument/2006/relationships/hyperlink" Target="http://www.vekn.net/how-to-run-a-v-tes-tournament" TargetMode="External"/><Relationship Id="rId1" Type="http://schemas.openxmlformats.org/officeDocument/2006/relationships/hyperlink" Target="http://www.vekn.net/" TargetMode="External"/><Relationship Id="rId6" Type="http://schemas.openxmlformats.org/officeDocument/2006/relationships/hyperlink" Target="http://www.vekn.net/card-rulings" TargetMode="External"/><Relationship Id="rId11" Type="http://schemas.openxmlformats.org/officeDocument/2006/relationships/comments" Target="../comments1.xml"/><Relationship Id="rId5" Type="http://schemas.openxmlformats.org/officeDocument/2006/relationships/hyperlink" Target="http://www.vekn.net/general-rulings" TargetMode="External"/><Relationship Id="rId10" Type="http://schemas.openxmlformats.org/officeDocument/2006/relationships/vmlDrawing" Target="../drawings/vmlDrawing1.vml"/><Relationship Id="rId4" Type="http://schemas.openxmlformats.org/officeDocument/2006/relationships/hyperlink" Target="http://www.vekn.net/tournament-rule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hyperlink" Target="mailto:vtesratings@gmail.com" TargetMode="External"/><Relationship Id="rId2" Type="http://schemas.openxmlformats.org/officeDocument/2006/relationships/hyperlink" Target="http://www.vekn.net/" TargetMode="External"/><Relationship Id="rId1" Type="http://schemas.openxmlformats.org/officeDocument/2006/relationships/hyperlink" Target="http://groups.google.com.au/group/rec.games.trading-cards.jyhad/msg/2552391564fe2108" TargetMode="External"/><Relationship Id="rId4"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90"/>
  <sheetViews>
    <sheetView tabSelected="1" topLeftCell="A35" zoomScale="150" workbookViewId="0">
      <selection activeCell="A35" sqref="A35"/>
    </sheetView>
  </sheetViews>
  <sheetFormatPr defaultColWidth="8.85546875" defaultRowHeight="12.75" x14ac:dyDescent="0.2"/>
  <cols>
    <col min="1" max="1" width="3.28515625" style="495" customWidth="1"/>
    <col min="2" max="2" width="4.7109375" style="484" customWidth="1"/>
    <col min="3" max="3" width="96.85546875" style="497" customWidth="1"/>
    <col min="4" max="4" width="10.7109375" style="484" customWidth="1"/>
    <col min="5" max="16384" width="8.85546875" style="484"/>
  </cols>
  <sheetData>
    <row r="1" spans="1:5" s="483" customFormat="1" ht="45" x14ac:dyDescent="0.2">
      <c r="A1" s="1" t="s">
        <v>262</v>
      </c>
      <c r="C1" s="496"/>
    </row>
    <row r="2" spans="1:5" x14ac:dyDescent="0.2">
      <c r="A2" s="490" t="s">
        <v>19</v>
      </c>
      <c r="E2" s="484" t="s">
        <v>269</v>
      </c>
    </row>
    <row r="4" spans="1:5" s="485" customFormat="1" ht="11.25" x14ac:dyDescent="0.2">
      <c r="A4" s="498" t="s">
        <v>186</v>
      </c>
      <c r="C4" s="499"/>
    </row>
    <row r="5" spans="1:5" s="485" customFormat="1" ht="11.25" x14ac:dyDescent="0.2">
      <c r="A5" s="498" t="s">
        <v>265</v>
      </c>
      <c r="C5" s="499"/>
    </row>
    <row r="6" spans="1:5" s="485" customFormat="1" ht="11.25" x14ac:dyDescent="0.2">
      <c r="A6" s="498" t="s">
        <v>264</v>
      </c>
      <c r="C6" s="499"/>
    </row>
    <row r="7" spans="1:5" s="485" customFormat="1" ht="11.25" x14ac:dyDescent="0.2">
      <c r="A7" s="498"/>
      <c r="C7" s="499"/>
      <c r="D7" s="518"/>
      <c r="E7" s="491"/>
    </row>
    <row r="8" spans="1:5" s="488" customFormat="1" x14ac:dyDescent="0.2">
      <c r="A8" s="500" t="s">
        <v>20</v>
      </c>
      <c r="B8" s="485"/>
      <c r="C8" s="499"/>
      <c r="D8" s="519"/>
      <c r="E8" s="485"/>
    </row>
    <row r="9" spans="1:5" s="488" customFormat="1" x14ac:dyDescent="0.2">
      <c r="A9" s="2" t="s">
        <v>260</v>
      </c>
      <c r="B9" s="485"/>
      <c r="C9" s="499"/>
      <c r="D9" s="519"/>
      <c r="E9" s="485"/>
    </row>
    <row r="10" spans="1:5" s="488" customFormat="1" x14ac:dyDescent="0.2">
      <c r="A10" s="494"/>
      <c r="B10" s="485"/>
      <c r="C10" s="499"/>
      <c r="D10" s="519"/>
      <c r="E10" s="485"/>
    </row>
    <row r="11" spans="1:5" s="488" customFormat="1" ht="18" x14ac:dyDescent="0.2">
      <c r="A11" s="501" t="s">
        <v>21</v>
      </c>
      <c r="B11" s="485"/>
      <c r="C11" s="499"/>
      <c r="D11" s="519"/>
      <c r="E11" s="485"/>
    </row>
    <row r="12" spans="1:5" s="488" customFormat="1" ht="22.5" x14ac:dyDescent="0.2">
      <c r="A12" s="501"/>
      <c r="B12" s="485" t="s">
        <v>263</v>
      </c>
      <c r="C12" s="499" t="s">
        <v>273</v>
      </c>
      <c r="D12" s="520"/>
      <c r="E12" s="493"/>
    </row>
    <row r="13" spans="1:5" s="488" customFormat="1" ht="18" x14ac:dyDescent="0.2">
      <c r="A13" s="501"/>
      <c r="B13" s="485" t="s">
        <v>259</v>
      </c>
      <c r="C13" s="499" t="s">
        <v>261</v>
      </c>
      <c r="D13" s="519"/>
      <c r="E13" s="485"/>
    </row>
    <row r="14" spans="1:5" s="488" customFormat="1" ht="22.5" x14ac:dyDescent="0.2">
      <c r="A14" s="501"/>
      <c r="B14" s="485" t="s">
        <v>257</v>
      </c>
      <c r="C14" s="499" t="s">
        <v>258</v>
      </c>
      <c r="D14" s="519"/>
      <c r="E14" s="485"/>
    </row>
    <row r="15" spans="1:5" s="488" customFormat="1" ht="33.75" x14ac:dyDescent="0.2">
      <c r="A15" s="501"/>
      <c r="B15" s="485" t="s">
        <v>247</v>
      </c>
      <c r="C15" s="499" t="s">
        <v>256</v>
      </c>
      <c r="D15" s="519"/>
      <c r="E15" s="485"/>
    </row>
    <row r="16" spans="1:5" s="488" customFormat="1" ht="18" x14ac:dyDescent="0.2">
      <c r="A16" s="501"/>
      <c r="B16" s="485" t="s">
        <v>240</v>
      </c>
      <c r="C16" s="499" t="s">
        <v>241</v>
      </c>
      <c r="D16" s="519"/>
      <c r="E16" s="485"/>
    </row>
    <row r="17" spans="1:5" s="488" customFormat="1" ht="22.5" x14ac:dyDescent="0.2">
      <c r="A17" s="501"/>
      <c r="B17" s="485" t="s">
        <v>242</v>
      </c>
      <c r="C17" s="499" t="s">
        <v>243</v>
      </c>
      <c r="D17" s="520"/>
      <c r="E17" s="493"/>
    </row>
    <row r="18" spans="1:5" s="488" customFormat="1" ht="18" x14ac:dyDescent="0.2">
      <c r="A18" s="501"/>
      <c r="B18" s="485" t="s">
        <v>237</v>
      </c>
      <c r="C18" s="499" t="s">
        <v>238</v>
      </c>
      <c r="D18" s="519"/>
      <c r="E18" s="485"/>
    </row>
    <row r="19" spans="1:5" s="488" customFormat="1" ht="22.5" x14ac:dyDescent="0.2">
      <c r="A19" s="501"/>
      <c r="B19" s="485" t="s">
        <v>236</v>
      </c>
      <c r="C19" s="499" t="s">
        <v>234</v>
      </c>
      <c r="D19" s="519"/>
      <c r="E19" s="485"/>
    </row>
    <row r="20" spans="1:5" s="488" customFormat="1" ht="22.5" x14ac:dyDescent="0.2">
      <c r="A20" s="501"/>
      <c r="B20" s="485" t="s">
        <v>221</v>
      </c>
      <c r="C20" s="499" t="s">
        <v>222</v>
      </c>
      <c r="D20" s="519"/>
      <c r="E20" s="485"/>
    </row>
    <row r="21" spans="1:5" s="488" customFormat="1" ht="18" x14ac:dyDescent="0.2">
      <c r="A21" s="501"/>
      <c r="B21" s="485" t="s">
        <v>220</v>
      </c>
      <c r="C21" s="499" t="s">
        <v>223</v>
      </c>
      <c r="D21" s="519"/>
      <c r="E21" s="485"/>
    </row>
    <row r="22" spans="1:5" s="488" customFormat="1" ht="33.75" x14ac:dyDescent="0.2">
      <c r="A22" s="501"/>
      <c r="B22" s="485" t="s">
        <v>216</v>
      </c>
      <c r="C22" s="499" t="s">
        <v>219</v>
      </c>
      <c r="D22" s="520"/>
      <c r="E22" s="493"/>
    </row>
    <row r="23" spans="1:5" s="488" customFormat="1" ht="18" x14ac:dyDescent="0.2">
      <c r="A23" s="501"/>
      <c r="B23" s="485" t="s">
        <v>181</v>
      </c>
      <c r="C23" s="499" t="s">
        <v>213</v>
      </c>
      <c r="D23" s="519"/>
      <c r="E23" s="485"/>
    </row>
    <row r="24" spans="1:5" s="488" customFormat="1" ht="33.75" x14ac:dyDescent="0.2">
      <c r="A24" s="501"/>
      <c r="B24" s="485" t="s">
        <v>22</v>
      </c>
      <c r="C24" s="499" t="s">
        <v>0</v>
      </c>
      <c r="D24" s="519"/>
      <c r="E24" s="485"/>
    </row>
    <row r="25" spans="1:5" s="488" customFormat="1" ht="22.5" x14ac:dyDescent="0.2">
      <c r="A25" s="501"/>
      <c r="B25" s="485" t="s">
        <v>23</v>
      </c>
      <c r="C25" s="499" t="s">
        <v>1</v>
      </c>
      <c r="D25" s="519"/>
      <c r="E25" s="485"/>
    </row>
    <row r="26" spans="1:5" s="488" customFormat="1" ht="22.5" x14ac:dyDescent="0.2">
      <c r="A26" s="501"/>
      <c r="B26" s="485" t="s">
        <v>2</v>
      </c>
      <c r="C26" s="499" t="s">
        <v>3</v>
      </c>
      <c r="D26" s="519"/>
      <c r="E26" s="485"/>
    </row>
    <row r="27" spans="1:5" s="488" customFormat="1" ht="22.5" x14ac:dyDescent="0.2">
      <c r="A27" s="501"/>
      <c r="B27" s="485" t="s">
        <v>4</v>
      </c>
      <c r="C27" s="499" t="s">
        <v>5</v>
      </c>
      <c r="D27" s="520"/>
      <c r="E27" s="493"/>
    </row>
    <row r="28" spans="1:5" s="488" customFormat="1" ht="18" x14ac:dyDescent="0.2">
      <c r="A28" s="501"/>
      <c r="B28" s="485" t="s">
        <v>6</v>
      </c>
      <c r="C28" s="499" t="s">
        <v>7</v>
      </c>
      <c r="D28" s="519"/>
      <c r="E28" s="485"/>
    </row>
    <row r="29" spans="1:5" s="488" customFormat="1" ht="22.5" x14ac:dyDescent="0.2">
      <c r="A29" s="501"/>
      <c r="B29" s="485" t="s">
        <v>8</v>
      </c>
      <c r="C29" s="499" t="s">
        <v>9</v>
      </c>
      <c r="D29" s="519"/>
      <c r="E29" s="485"/>
    </row>
    <row r="30" spans="1:5" s="488" customFormat="1" ht="22.5" x14ac:dyDescent="0.2">
      <c r="A30" s="501"/>
      <c r="B30" s="485" t="s">
        <v>10</v>
      </c>
      <c r="C30" s="499" t="s">
        <v>11</v>
      </c>
      <c r="D30" s="519"/>
      <c r="E30" s="485"/>
    </row>
    <row r="31" spans="1:5" s="488" customFormat="1" ht="22.5" x14ac:dyDescent="0.2">
      <c r="A31" s="501"/>
      <c r="B31" s="485" t="s">
        <v>12</v>
      </c>
      <c r="C31" s="499" t="s">
        <v>34</v>
      </c>
      <c r="D31" s="519"/>
      <c r="E31" s="485"/>
    </row>
    <row r="32" spans="1:5" s="488" customFormat="1" ht="22.5" x14ac:dyDescent="0.2">
      <c r="A32" s="501"/>
      <c r="B32" s="485" t="s">
        <v>35</v>
      </c>
      <c r="C32" s="499" t="s">
        <v>13</v>
      </c>
      <c r="D32" s="520"/>
      <c r="E32" s="493"/>
    </row>
    <row r="33" spans="1:5" s="488" customFormat="1" x14ac:dyDescent="0.2">
      <c r="A33" s="494"/>
      <c r="B33" s="485"/>
      <c r="C33" s="499"/>
      <c r="D33" s="519"/>
      <c r="E33" s="485"/>
    </row>
    <row r="34" spans="1:5" s="489" customFormat="1" x14ac:dyDescent="0.2">
      <c r="A34" s="494"/>
      <c r="B34" s="486"/>
      <c r="C34" s="502"/>
      <c r="D34" s="521"/>
      <c r="E34" s="486"/>
    </row>
    <row r="35" spans="1:5" s="489" customFormat="1" ht="18" x14ac:dyDescent="0.2">
      <c r="A35" s="501" t="s">
        <v>14</v>
      </c>
      <c r="B35" s="486"/>
      <c r="C35" s="502"/>
      <c r="D35" s="521"/>
      <c r="E35" s="486"/>
    </row>
    <row r="36" spans="1:5" s="489" customFormat="1" x14ac:dyDescent="0.2">
      <c r="A36" s="493"/>
      <c r="B36" s="486"/>
      <c r="C36" s="502"/>
      <c r="D36" s="521"/>
      <c r="E36" s="486"/>
    </row>
    <row r="37" spans="1:5" s="489" customFormat="1" x14ac:dyDescent="0.2">
      <c r="A37" s="503" t="s">
        <v>15</v>
      </c>
      <c r="B37" s="504"/>
      <c r="C37" s="502"/>
      <c r="D37" s="520"/>
      <c r="E37" s="493"/>
    </row>
    <row r="38" spans="1:5" s="489" customFormat="1" ht="63.75" x14ac:dyDescent="0.2">
      <c r="A38" s="505"/>
      <c r="B38" s="505">
        <v>1</v>
      </c>
      <c r="C38" s="506" t="s">
        <v>246</v>
      </c>
      <c r="D38" s="521"/>
      <c r="E38" s="486"/>
    </row>
    <row r="39" spans="1:5" s="489" customFormat="1" x14ac:dyDescent="0.2">
      <c r="A39" s="486"/>
      <c r="B39" s="505"/>
      <c r="C39" s="507"/>
      <c r="D39" s="521"/>
      <c r="E39" s="486"/>
    </row>
    <row r="40" spans="1:5" s="489" customFormat="1" x14ac:dyDescent="0.2">
      <c r="A40" s="486"/>
      <c r="B40" s="486"/>
      <c r="C40" s="508" t="s">
        <v>244</v>
      </c>
      <c r="D40" s="521"/>
      <c r="E40" s="486"/>
    </row>
    <row r="41" spans="1:5" s="489" customFormat="1" x14ac:dyDescent="0.2">
      <c r="A41" s="505"/>
      <c r="B41" s="504"/>
      <c r="C41" s="482" t="s">
        <v>182</v>
      </c>
      <c r="D41" s="521"/>
      <c r="E41" s="486"/>
    </row>
    <row r="42" spans="1:5" s="489" customFormat="1" x14ac:dyDescent="0.2">
      <c r="A42" s="505"/>
      <c r="B42" s="486"/>
      <c r="C42" s="502"/>
      <c r="D42" s="520"/>
      <c r="E42" s="493"/>
    </row>
    <row r="43" spans="1:5" s="489" customFormat="1" ht="38.25" x14ac:dyDescent="0.2">
      <c r="A43" s="505"/>
      <c r="B43" s="504"/>
      <c r="C43" s="506" t="s">
        <v>235</v>
      </c>
      <c r="D43" s="521"/>
      <c r="E43" s="486"/>
    </row>
    <row r="44" spans="1:5" s="489" customFormat="1" x14ac:dyDescent="0.2">
      <c r="A44" s="505"/>
      <c r="B44" s="504"/>
      <c r="C44" s="482" t="s">
        <v>253</v>
      </c>
      <c r="D44" s="521"/>
      <c r="E44" s="486"/>
    </row>
    <row r="45" spans="1:5" s="489" customFormat="1" x14ac:dyDescent="0.2">
      <c r="A45" s="505"/>
      <c r="B45" s="486"/>
      <c r="C45" s="502"/>
      <c r="D45" s="521"/>
      <c r="E45" s="486"/>
    </row>
    <row r="46" spans="1:5" s="489" customFormat="1" ht="38.25" x14ac:dyDescent="0.2">
      <c r="A46" s="505"/>
      <c r="B46" s="504"/>
      <c r="C46" s="509" t="s">
        <v>183</v>
      </c>
      <c r="D46" s="521"/>
      <c r="E46" s="486"/>
    </row>
    <row r="47" spans="1:5" s="489" customFormat="1" x14ac:dyDescent="0.2">
      <c r="A47" s="505"/>
      <c r="B47" s="486"/>
      <c r="C47" s="510" t="s">
        <v>248</v>
      </c>
      <c r="D47" s="520"/>
      <c r="E47" s="493"/>
    </row>
    <row r="48" spans="1:5" s="489" customFormat="1" x14ac:dyDescent="0.2">
      <c r="A48" s="505"/>
      <c r="B48" s="504"/>
      <c r="C48" s="510" t="s">
        <v>249</v>
      </c>
      <c r="D48" s="521"/>
      <c r="E48" s="486"/>
    </row>
    <row r="49" spans="1:17" s="489" customFormat="1" x14ac:dyDescent="0.2">
      <c r="A49" s="505"/>
      <c r="B49" s="486"/>
      <c r="C49" s="510" t="s">
        <v>250</v>
      </c>
      <c r="D49" s="521"/>
      <c r="E49" s="486"/>
    </row>
    <row r="50" spans="1:17" s="489" customFormat="1" x14ac:dyDescent="0.2">
      <c r="A50" s="505"/>
      <c r="B50" s="486"/>
      <c r="C50" s="510" t="s">
        <v>251</v>
      </c>
      <c r="D50" s="521"/>
      <c r="E50" s="486"/>
    </row>
    <row r="51" spans="1:17" s="489" customFormat="1" x14ac:dyDescent="0.2">
      <c r="A51" s="505"/>
      <c r="B51" s="504"/>
      <c r="C51" s="502"/>
      <c r="D51" s="521"/>
      <c r="E51" s="486"/>
    </row>
    <row r="52" spans="1:17" s="489" customFormat="1" ht="38.25" x14ac:dyDescent="0.2">
      <c r="A52" s="505"/>
      <c r="B52" s="505">
        <f>B38+1</f>
        <v>2</v>
      </c>
      <c r="C52" s="511" t="s">
        <v>254</v>
      </c>
      <c r="D52" s="520"/>
      <c r="E52" s="493"/>
    </row>
    <row r="53" spans="1:17" s="489" customFormat="1" x14ac:dyDescent="0.2">
      <c r="A53" s="505"/>
      <c r="B53" s="504"/>
      <c r="C53" s="502"/>
      <c r="D53" s="521"/>
      <c r="E53" s="486"/>
    </row>
    <row r="54" spans="1:17" s="489" customFormat="1" ht="38.25" x14ac:dyDescent="0.2">
      <c r="A54" s="505"/>
      <c r="B54" s="505">
        <f>B52+1</f>
        <v>3</v>
      </c>
      <c r="C54" s="508" t="s">
        <v>24</v>
      </c>
      <c r="D54" s="521"/>
      <c r="E54" s="486"/>
    </row>
    <row r="55" spans="1:17" s="489" customFormat="1" x14ac:dyDescent="0.2">
      <c r="A55" s="505"/>
      <c r="B55" s="504"/>
      <c r="C55" s="502"/>
      <c r="D55" s="521"/>
      <c r="E55" s="486"/>
    </row>
    <row r="56" spans="1:17" s="489" customFormat="1" ht="51" x14ac:dyDescent="0.2">
      <c r="A56" s="505"/>
      <c r="B56" s="505">
        <f>B54+1</f>
        <v>4</v>
      </c>
      <c r="C56" s="508" t="s">
        <v>25</v>
      </c>
      <c r="D56" s="521"/>
      <c r="E56" s="486"/>
    </row>
    <row r="57" spans="1:17" s="489" customFormat="1" x14ac:dyDescent="0.2">
      <c r="A57" s="505"/>
      <c r="B57" s="486"/>
      <c r="C57" s="502"/>
      <c r="D57" s="520"/>
      <c r="E57" s="493"/>
    </row>
    <row r="58" spans="1:17" s="489" customFormat="1" ht="25.5" x14ac:dyDescent="0.2">
      <c r="A58" s="486"/>
      <c r="B58" s="505">
        <f>B56+1</f>
        <v>5</v>
      </c>
      <c r="C58" s="508" t="s">
        <v>26</v>
      </c>
      <c r="D58" s="521"/>
      <c r="E58" s="486"/>
    </row>
    <row r="59" spans="1:17" s="489" customFormat="1" x14ac:dyDescent="0.2">
      <c r="A59" s="505"/>
      <c r="B59" s="504"/>
      <c r="C59" s="502"/>
      <c r="D59" s="521"/>
      <c r="E59" s="486"/>
    </row>
    <row r="60" spans="1:17" s="489" customFormat="1" x14ac:dyDescent="0.2">
      <c r="A60" s="505"/>
      <c r="B60" s="504"/>
      <c r="C60" s="502"/>
      <c r="D60" s="521"/>
      <c r="E60" s="486"/>
    </row>
    <row r="61" spans="1:17" s="489" customFormat="1" x14ac:dyDescent="0.2">
      <c r="A61" s="503" t="s">
        <v>27</v>
      </c>
      <c r="B61" s="504"/>
      <c r="C61" s="502"/>
      <c r="D61" s="521"/>
      <c r="E61" s="486"/>
    </row>
    <row r="62" spans="1:17" s="489" customFormat="1" x14ac:dyDescent="0.2">
      <c r="A62" s="505"/>
      <c r="B62" s="512">
        <f>B58+1</f>
        <v>6</v>
      </c>
      <c r="C62" s="502" t="s">
        <v>28</v>
      </c>
      <c r="D62" s="520"/>
      <c r="E62" s="493"/>
      <c r="F62" s="488"/>
      <c r="G62" s="488"/>
      <c r="H62" s="488"/>
      <c r="I62" s="488"/>
      <c r="J62" s="488"/>
      <c r="K62" s="488"/>
      <c r="L62" s="488"/>
      <c r="M62" s="488"/>
      <c r="N62" s="488"/>
      <c r="O62" s="488"/>
      <c r="P62" s="488"/>
      <c r="Q62" s="488"/>
    </row>
    <row r="63" spans="1:17" s="488" customFormat="1" ht="25.5" x14ac:dyDescent="0.2">
      <c r="A63" s="486"/>
      <c r="B63" s="513" t="s">
        <v>29</v>
      </c>
      <c r="C63" s="506" t="s">
        <v>255</v>
      </c>
      <c r="D63" s="522"/>
      <c r="E63" s="484"/>
    </row>
    <row r="64" spans="1:17" s="488" customFormat="1" x14ac:dyDescent="0.2">
      <c r="A64" s="512"/>
      <c r="B64" s="484"/>
      <c r="C64" s="497"/>
      <c r="D64" s="522"/>
      <c r="E64" s="484"/>
    </row>
    <row r="65" spans="1:5" s="488" customFormat="1" x14ac:dyDescent="0.2">
      <c r="A65" s="512"/>
      <c r="B65" s="512">
        <f>B62+1</f>
        <v>7</v>
      </c>
      <c r="C65" s="502" t="s">
        <v>30</v>
      </c>
      <c r="D65" s="522"/>
      <c r="E65" s="484"/>
    </row>
    <row r="66" spans="1:5" s="488" customFormat="1" ht="38.25" x14ac:dyDescent="0.2">
      <c r="A66" s="484"/>
      <c r="B66" s="513" t="s">
        <v>29</v>
      </c>
      <c r="C66" s="497" t="s">
        <v>31</v>
      </c>
      <c r="D66" s="522"/>
      <c r="E66" s="484"/>
    </row>
    <row r="67" spans="1:5" s="488" customFormat="1" ht="38.25" x14ac:dyDescent="0.2">
      <c r="A67" s="512"/>
      <c r="B67" s="513" t="s">
        <v>29</v>
      </c>
      <c r="C67" s="497" t="s">
        <v>32</v>
      </c>
      <c r="D67" s="520"/>
      <c r="E67" s="493"/>
    </row>
    <row r="68" spans="1:5" s="488" customFormat="1" x14ac:dyDescent="0.2">
      <c r="A68" s="512"/>
      <c r="B68" s="513" t="s">
        <v>29</v>
      </c>
      <c r="C68" s="497" t="s">
        <v>33</v>
      </c>
      <c r="D68" s="522"/>
      <c r="E68" s="484"/>
    </row>
    <row r="69" spans="1:5" s="488" customFormat="1" ht="127.5" x14ac:dyDescent="0.2">
      <c r="A69" s="512"/>
      <c r="B69" s="513" t="s">
        <v>29</v>
      </c>
      <c r="C69" s="514" t="s">
        <v>184</v>
      </c>
      <c r="D69" s="522"/>
      <c r="E69" s="484"/>
    </row>
    <row r="70" spans="1:5" s="488" customFormat="1" x14ac:dyDescent="0.2">
      <c r="A70" s="512"/>
      <c r="B70" s="513"/>
      <c r="C70" s="510" t="s">
        <v>252</v>
      </c>
      <c r="D70" s="522"/>
      <c r="E70" s="484"/>
    </row>
    <row r="71" spans="1:5" s="488" customFormat="1" x14ac:dyDescent="0.2">
      <c r="A71" s="512"/>
      <c r="B71" s="484"/>
      <c r="C71" s="497"/>
      <c r="D71" s="522"/>
      <c r="E71" s="484"/>
    </row>
    <row r="72" spans="1:5" s="488" customFormat="1" x14ac:dyDescent="0.2">
      <c r="A72" s="512"/>
      <c r="B72" s="512">
        <f>B65+1</f>
        <v>8</v>
      </c>
      <c r="C72" s="502" t="s">
        <v>36</v>
      </c>
      <c r="D72" s="520"/>
      <c r="E72" s="493"/>
    </row>
    <row r="73" spans="1:5" s="488" customFormat="1" ht="25.5" x14ac:dyDescent="0.2">
      <c r="A73" s="512"/>
      <c r="B73" s="484"/>
      <c r="C73" s="502" t="s">
        <v>37</v>
      </c>
      <c r="D73" s="522"/>
      <c r="E73" s="484"/>
    </row>
    <row r="74" spans="1:5" s="488" customFormat="1" ht="63.75" x14ac:dyDescent="0.2">
      <c r="A74" s="512"/>
      <c r="B74" s="513" t="s">
        <v>29</v>
      </c>
      <c r="C74" s="497" t="s">
        <v>38</v>
      </c>
      <c r="D74" s="522"/>
      <c r="E74" s="484"/>
    </row>
    <row r="75" spans="1:5" s="488" customFormat="1" ht="38.25" x14ac:dyDescent="0.2">
      <c r="A75" s="512"/>
      <c r="B75" s="513" t="s">
        <v>29</v>
      </c>
      <c r="C75" s="497" t="s">
        <v>39</v>
      </c>
      <c r="D75" s="522"/>
      <c r="E75" s="484"/>
    </row>
    <row r="76" spans="1:5" s="488" customFormat="1" ht="63.75" x14ac:dyDescent="0.2">
      <c r="A76" s="512"/>
      <c r="B76" s="513" t="s">
        <v>29</v>
      </c>
      <c r="C76" s="497" t="s">
        <v>40</v>
      </c>
      <c r="D76" s="522"/>
      <c r="E76" s="484"/>
    </row>
    <row r="77" spans="1:5" s="488" customFormat="1" ht="51" x14ac:dyDescent="0.2">
      <c r="A77" s="512"/>
      <c r="B77" s="513" t="s">
        <v>29</v>
      </c>
      <c r="C77" s="497" t="s">
        <v>41</v>
      </c>
      <c r="D77" s="520"/>
      <c r="E77" s="493"/>
    </row>
    <row r="78" spans="1:5" s="488" customFormat="1" ht="25.5" x14ac:dyDescent="0.2">
      <c r="A78" s="512"/>
      <c r="B78" s="513" t="s">
        <v>29</v>
      </c>
      <c r="C78" s="497" t="s">
        <v>42</v>
      </c>
      <c r="D78" s="522"/>
      <c r="E78" s="484"/>
    </row>
    <row r="79" spans="1:5" s="488" customFormat="1" x14ac:dyDescent="0.2">
      <c r="A79" s="512"/>
      <c r="B79" s="484"/>
      <c r="C79" s="497"/>
      <c r="D79" s="522"/>
      <c r="E79" s="484"/>
    </row>
    <row r="80" spans="1:5" s="488" customFormat="1" x14ac:dyDescent="0.2">
      <c r="A80" s="512"/>
      <c r="B80" s="512">
        <f>B72+1</f>
        <v>9</v>
      </c>
      <c r="C80" s="502" t="s">
        <v>43</v>
      </c>
      <c r="D80" s="522"/>
      <c r="E80" s="484"/>
    </row>
    <row r="81" spans="1:5" s="488" customFormat="1" ht="38.25" x14ac:dyDescent="0.2">
      <c r="A81" s="484"/>
      <c r="B81" s="513" t="s">
        <v>29</v>
      </c>
      <c r="C81" s="497" t="s">
        <v>44</v>
      </c>
      <c r="D81" s="522"/>
      <c r="E81" s="484"/>
    </row>
    <row r="82" spans="1:5" s="488" customFormat="1" x14ac:dyDescent="0.2">
      <c r="A82" s="512"/>
      <c r="B82" s="484"/>
      <c r="C82" s="497"/>
      <c r="D82" s="520"/>
      <c r="E82" s="493"/>
    </row>
    <row r="83" spans="1:5" s="488" customFormat="1" x14ac:dyDescent="0.2">
      <c r="A83" s="512"/>
      <c r="B83" s="512">
        <f>B80+1</f>
        <v>10</v>
      </c>
      <c r="C83" s="502" t="s">
        <v>45</v>
      </c>
      <c r="D83" s="522"/>
      <c r="E83" s="484"/>
    </row>
    <row r="84" spans="1:5" s="488" customFormat="1" ht="51" x14ac:dyDescent="0.2">
      <c r="A84" s="512"/>
      <c r="B84" s="513" t="s">
        <v>29</v>
      </c>
      <c r="C84" s="497" t="s">
        <v>46</v>
      </c>
      <c r="D84" s="522"/>
      <c r="E84" s="484"/>
    </row>
    <row r="85" spans="1:5" s="488" customFormat="1" ht="25.5" x14ac:dyDescent="0.2">
      <c r="A85" s="512"/>
      <c r="B85" s="513" t="s">
        <v>29</v>
      </c>
      <c r="C85" s="497" t="s">
        <v>47</v>
      </c>
      <c r="D85" s="522"/>
      <c r="E85" s="484"/>
    </row>
    <row r="86" spans="1:5" s="488" customFormat="1" ht="38.25" x14ac:dyDescent="0.2">
      <c r="A86" s="512"/>
      <c r="B86" s="513" t="s">
        <v>29</v>
      </c>
      <c r="C86" s="497" t="s">
        <v>48</v>
      </c>
      <c r="D86" s="522"/>
      <c r="E86" s="484"/>
    </row>
    <row r="87" spans="1:5" s="488" customFormat="1" x14ac:dyDescent="0.2">
      <c r="A87" s="484"/>
      <c r="B87" s="513" t="s">
        <v>29</v>
      </c>
      <c r="C87" s="497" t="s">
        <v>49</v>
      </c>
      <c r="D87" s="520"/>
      <c r="E87" s="493"/>
    </row>
    <row r="88" spans="1:5" s="488" customFormat="1" ht="25.5" x14ac:dyDescent="0.2">
      <c r="A88" s="512"/>
      <c r="B88" s="513" t="s">
        <v>29</v>
      </c>
      <c r="C88" s="497" t="s">
        <v>50</v>
      </c>
      <c r="D88" s="522"/>
      <c r="E88" s="484"/>
    </row>
    <row r="89" spans="1:5" s="488" customFormat="1" ht="38.25" x14ac:dyDescent="0.2">
      <c r="A89" s="512"/>
      <c r="B89" s="513" t="s">
        <v>29</v>
      </c>
      <c r="C89" s="497" t="s">
        <v>51</v>
      </c>
      <c r="D89" s="522"/>
      <c r="E89" s="484"/>
    </row>
    <row r="90" spans="1:5" s="488" customFormat="1" ht="38.25" x14ac:dyDescent="0.2">
      <c r="A90" s="512"/>
      <c r="B90" s="513" t="s">
        <v>29</v>
      </c>
      <c r="C90" s="497" t="s">
        <v>52</v>
      </c>
      <c r="D90" s="522"/>
      <c r="E90" s="484"/>
    </row>
    <row r="91" spans="1:5" s="488" customFormat="1" ht="25.5" x14ac:dyDescent="0.2">
      <c r="A91" s="512"/>
      <c r="B91" s="513" t="s">
        <v>29</v>
      </c>
      <c r="C91" s="497" t="s">
        <v>53</v>
      </c>
      <c r="D91" s="522"/>
      <c r="E91" s="484"/>
    </row>
    <row r="92" spans="1:5" s="488" customFormat="1" x14ac:dyDescent="0.2">
      <c r="A92" s="512"/>
      <c r="B92" s="484"/>
      <c r="C92" s="497"/>
      <c r="D92" s="520"/>
      <c r="E92" s="493"/>
    </row>
    <row r="93" spans="1:5" s="488" customFormat="1" x14ac:dyDescent="0.2">
      <c r="A93" s="512"/>
      <c r="B93" s="512">
        <f>B83+1</f>
        <v>11</v>
      </c>
      <c r="C93" s="502" t="s">
        <v>54</v>
      </c>
      <c r="D93" s="522"/>
      <c r="E93" s="484"/>
    </row>
    <row r="94" spans="1:5" s="488" customFormat="1" ht="25.5" x14ac:dyDescent="0.2">
      <c r="A94" s="484"/>
      <c r="B94" s="513" t="s">
        <v>29</v>
      </c>
      <c r="C94" s="497" t="s">
        <v>55</v>
      </c>
      <c r="D94" s="522"/>
      <c r="E94" s="484"/>
    </row>
    <row r="95" spans="1:5" s="488" customFormat="1" ht="63.75" x14ac:dyDescent="0.2">
      <c r="A95" s="512"/>
      <c r="B95" s="513" t="s">
        <v>56</v>
      </c>
      <c r="C95" s="497" t="s">
        <v>57</v>
      </c>
      <c r="D95" s="522"/>
      <c r="E95" s="484"/>
    </row>
    <row r="96" spans="1:5" s="488" customFormat="1" ht="51" x14ac:dyDescent="0.2">
      <c r="A96" s="512"/>
      <c r="B96" s="513" t="s">
        <v>58</v>
      </c>
      <c r="C96" s="497" t="s">
        <v>59</v>
      </c>
      <c r="D96" s="522"/>
      <c r="E96" s="484"/>
    </row>
    <row r="97" spans="1:5" s="488" customFormat="1" x14ac:dyDescent="0.2">
      <c r="A97" s="512"/>
      <c r="B97" s="513" t="s">
        <v>29</v>
      </c>
      <c r="C97" s="497" t="s">
        <v>60</v>
      </c>
      <c r="D97" s="520"/>
      <c r="E97" s="493"/>
    </row>
    <row r="98" spans="1:5" s="488" customFormat="1" x14ac:dyDescent="0.2">
      <c r="A98" s="512"/>
      <c r="B98" s="513" t="s">
        <v>29</v>
      </c>
      <c r="C98" s="497" t="s">
        <v>61</v>
      </c>
      <c r="D98" s="522"/>
      <c r="E98" s="484"/>
    </row>
    <row r="99" spans="1:5" s="488" customFormat="1" x14ac:dyDescent="0.2">
      <c r="A99" s="512"/>
      <c r="B99" s="484"/>
      <c r="C99" s="497" t="s">
        <v>62</v>
      </c>
      <c r="D99" s="522"/>
      <c r="E99" s="484"/>
    </row>
    <row r="100" spans="1:5" s="488" customFormat="1" x14ac:dyDescent="0.2">
      <c r="A100" s="512"/>
      <c r="B100" s="487"/>
      <c r="C100" s="497"/>
      <c r="D100" s="522"/>
      <c r="E100" s="484"/>
    </row>
    <row r="101" spans="1:5" s="488" customFormat="1" x14ac:dyDescent="0.2">
      <c r="A101" s="512"/>
      <c r="B101" s="487"/>
      <c r="C101" s="497"/>
      <c r="D101" s="522"/>
      <c r="E101" s="484"/>
    </row>
    <row r="102" spans="1:5" s="488" customFormat="1" x14ac:dyDescent="0.2">
      <c r="A102" s="515" t="s">
        <v>63</v>
      </c>
      <c r="B102" s="484"/>
      <c r="C102" s="497"/>
      <c r="D102" s="520"/>
      <c r="E102" s="493"/>
    </row>
    <row r="103" spans="1:5" s="488" customFormat="1" x14ac:dyDescent="0.2">
      <c r="A103" s="512"/>
      <c r="B103" s="512">
        <f>B93+1</f>
        <v>12</v>
      </c>
      <c r="C103" s="502" t="s">
        <v>64</v>
      </c>
      <c r="D103" s="522"/>
      <c r="E103" s="484"/>
    </row>
    <row r="104" spans="1:5" s="488" customFormat="1" ht="51" x14ac:dyDescent="0.2">
      <c r="A104" s="484"/>
      <c r="B104" s="513" t="s">
        <v>29</v>
      </c>
      <c r="C104" s="509" t="s">
        <v>185</v>
      </c>
      <c r="D104" s="522"/>
      <c r="E104" s="484"/>
    </row>
    <row r="105" spans="1:5" s="488" customFormat="1" x14ac:dyDescent="0.2">
      <c r="A105" s="512"/>
      <c r="B105" s="484"/>
      <c r="C105" s="497"/>
      <c r="D105" s="522"/>
      <c r="E105" s="484"/>
    </row>
    <row r="106" spans="1:5" s="488" customFormat="1" x14ac:dyDescent="0.2">
      <c r="A106" s="512"/>
      <c r="B106" s="512">
        <f>B103+1</f>
        <v>13</v>
      </c>
      <c r="C106" s="516" t="s">
        <v>65</v>
      </c>
      <c r="D106" s="522"/>
      <c r="E106" s="484"/>
    </row>
    <row r="107" spans="1:5" s="488" customFormat="1" ht="38.25" x14ac:dyDescent="0.2">
      <c r="A107" s="512"/>
      <c r="B107" s="513" t="s">
        <v>29</v>
      </c>
      <c r="C107" s="497" t="s">
        <v>66</v>
      </c>
      <c r="D107" s="520"/>
      <c r="E107" s="493"/>
    </row>
    <row r="108" spans="1:5" s="488" customFormat="1" ht="51" x14ac:dyDescent="0.2">
      <c r="A108" s="512"/>
      <c r="B108" s="513" t="s">
        <v>29</v>
      </c>
      <c r="C108" s="506" t="s">
        <v>245</v>
      </c>
      <c r="D108" s="522"/>
      <c r="E108" s="484"/>
    </row>
    <row r="109" spans="1:5" s="488" customFormat="1" x14ac:dyDescent="0.2">
      <c r="A109" s="512"/>
      <c r="B109" s="486"/>
      <c r="C109" s="497"/>
      <c r="D109" s="522"/>
      <c r="E109" s="484"/>
    </row>
    <row r="110" spans="1:5" s="488" customFormat="1" x14ac:dyDescent="0.2">
      <c r="A110" s="484"/>
      <c r="B110" s="512">
        <v>14</v>
      </c>
      <c r="C110" s="502" t="s">
        <v>266</v>
      </c>
      <c r="D110" s="522"/>
      <c r="E110" s="484"/>
    </row>
    <row r="111" spans="1:5" s="488" customFormat="1" ht="38.25" x14ac:dyDescent="0.2">
      <c r="A111" s="512"/>
      <c r="B111" s="513" t="s">
        <v>29</v>
      </c>
      <c r="C111" s="517" t="s">
        <v>267</v>
      </c>
      <c r="D111" s="522"/>
      <c r="E111" s="484"/>
    </row>
    <row r="112" spans="1:5" s="488" customFormat="1" x14ac:dyDescent="0.2">
      <c r="A112" s="484"/>
      <c r="B112" s="484"/>
      <c r="C112" s="497"/>
      <c r="D112" s="520"/>
      <c r="E112" s="493"/>
    </row>
    <row r="113" spans="1:5" s="488" customFormat="1" x14ac:dyDescent="0.2">
      <c r="A113" s="512"/>
      <c r="B113" s="484"/>
      <c r="C113" s="497"/>
      <c r="D113" s="522"/>
      <c r="E113" s="484"/>
    </row>
    <row r="114" spans="1:5" s="488" customFormat="1" x14ac:dyDescent="0.2">
      <c r="A114" s="512"/>
      <c r="B114" s="484"/>
      <c r="C114" s="497"/>
      <c r="D114" s="522"/>
      <c r="E114" s="484"/>
    </row>
    <row r="115" spans="1:5" s="488" customFormat="1" x14ac:dyDescent="0.2">
      <c r="A115" s="512"/>
      <c r="B115" s="484"/>
      <c r="C115" s="497"/>
      <c r="D115" s="522"/>
      <c r="E115" s="484"/>
    </row>
    <row r="116" spans="1:5" s="488" customFormat="1" x14ac:dyDescent="0.2">
      <c r="A116" s="512"/>
      <c r="B116" s="484"/>
      <c r="C116" s="497"/>
      <c r="D116" s="522"/>
      <c r="E116" s="484"/>
    </row>
    <row r="117" spans="1:5" s="488" customFormat="1" x14ac:dyDescent="0.2">
      <c r="A117" s="512"/>
      <c r="B117" s="484"/>
      <c r="C117" s="497"/>
      <c r="D117" s="520"/>
      <c r="E117" s="493"/>
    </row>
    <row r="118" spans="1:5" s="488" customFormat="1" x14ac:dyDescent="0.2">
      <c r="A118" s="512"/>
      <c r="B118" s="484"/>
      <c r="C118" s="497"/>
      <c r="D118" s="522"/>
      <c r="E118" s="484"/>
    </row>
    <row r="119" spans="1:5" s="488" customFormat="1" x14ac:dyDescent="0.2">
      <c r="A119" s="512"/>
      <c r="B119" s="484"/>
      <c r="C119" s="497"/>
      <c r="D119" s="522"/>
      <c r="E119" s="484"/>
    </row>
    <row r="120" spans="1:5" s="488" customFormat="1" x14ac:dyDescent="0.2">
      <c r="A120" s="512"/>
      <c r="B120" s="484"/>
      <c r="C120" s="497"/>
      <c r="D120" s="522"/>
      <c r="E120" s="484"/>
    </row>
    <row r="121" spans="1:5" s="488" customFormat="1" x14ac:dyDescent="0.2">
      <c r="A121" s="512"/>
      <c r="B121" s="484"/>
      <c r="C121" s="497"/>
      <c r="D121" s="522"/>
      <c r="E121" s="484"/>
    </row>
    <row r="122" spans="1:5" s="488" customFormat="1" x14ac:dyDescent="0.2">
      <c r="A122" s="512"/>
      <c r="B122" s="484"/>
      <c r="C122" s="497"/>
      <c r="D122" s="520"/>
      <c r="E122" s="493"/>
    </row>
    <row r="123" spans="1:5" s="488" customFormat="1" x14ac:dyDescent="0.2">
      <c r="A123" s="512"/>
      <c r="B123" s="484"/>
      <c r="C123" s="497"/>
      <c r="D123" s="522"/>
      <c r="E123" s="484"/>
    </row>
    <row r="124" spans="1:5" s="488" customFormat="1" x14ac:dyDescent="0.2">
      <c r="A124" s="512"/>
      <c r="B124" s="484"/>
      <c r="C124" s="497"/>
      <c r="D124" s="522"/>
      <c r="E124" s="484"/>
    </row>
    <row r="125" spans="1:5" s="488" customFormat="1" x14ac:dyDescent="0.2">
      <c r="A125" s="512"/>
      <c r="B125" s="484"/>
      <c r="C125" s="497"/>
      <c r="D125" s="522"/>
      <c r="E125" s="484"/>
    </row>
    <row r="126" spans="1:5" s="488" customFormat="1" x14ac:dyDescent="0.2">
      <c r="A126" s="512"/>
      <c r="B126" s="484"/>
      <c r="C126" s="497"/>
      <c r="D126" s="522"/>
      <c r="E126" s="484"/>
    </row>
    <row r="127" spans="1:5" s="488" customFormat="1" x14ac:dyDescent="0.2">
      <c r="A127" s="512"/>
      <c r="B127" s="484"/>
      <c r="C127" s="497"/>
      <c r="D127" s="520"/>
      <c r="E127" s="493"/>
    </row>
    <row r="128" spans="1:5" s="488" customFormat="1" x14ac:dyDescent="0.2">
      <c r="A128" s="512"/>
      <c r="B128" s="484"/>
      <c r="C128" s="497"/>
      <c r="D128" s="522"/>
      <c r="E128" s="484"/>
    </row>
    <row r="129" spans="1:5" s="488" customFormat="1" x14ac:dyDescent="0.2">
      <c r="A129" s="512"/>
      <c r="B129" s="484"/>
      <c r="C129" s="497"/>
      <c r="D129" s="522"/>
      <c r="E129" s="484"/>
    </row>
    <row r="130" spans="1:5" s="488" customFormat="1" x14ac:dyDescent="0.2">
      <c r="A130" s="512"/>
      <c r="B130" s="484"/>
      <c r="C130" s="497"/>
      <c r="D130" s="522"/>
      <c r="E130" s="484"/>
    </row>
    <row r="131" spans="1:5" s="488" customFormat="1" x14ac:dyDescent="0.2">
      <c r="A131" s="512"/>
      <c r="B131" s="484"/>
      <c r="C131" s="497"/>
      <c r="D131" s="522"/>
      <c r="E131" s="484"/>
    </row>
    <row r="132" spans="1:5" s="488" customFormat="1" x14ac:dyDescent="0.2">
      <c r="A132" s="512"/>
      <c r="B132" s="484"/>
      <c r="C132" s="497"/>
      <c r="D132" s="520"/>
      <c r="E132" s="493"/>
    </row>
    <row r="133" spans="1:5" s="488" customFormat="1" x14ac:dyDescent="0.2">
      <c r="A133" s="512"/>
      <c r="B133" s="484"/>
      <c r="C133" s="497"/>
      <c r="D133" s="522"/>
      <c r="E133" s="484"/>
    </row>
    <row r="134" spans="1:5" s="488" customFormat="1" x14ac:dyDescent="0.2">
      <c r="A134" s="512"/>
      <c r="B134" s="484"/>
      <c r="C134" s="497"/>
      <c r="D134" s="522"/>
      <c r="E134" s="484"/>
    </row>
    <row r="135" spans="1:5" s="488" customFormat="1" x14ac:dyDescent="0.2">
      <c r="A135" s="512"/>
      <c r="B135" s="484"/>
      <c r="C135" s="497"/>
      <c r="D135" s="522"/>
      <c r="E135" s="484"/>
    </row>
    <row r="136" spans="1:5" s="488" customFormat="1" x14ac:dyDescent="0.2">
      <c r="A136" s="512"/>
      <c r="B136" s="484"/>
      <c r="C136" s="497"/>
      <c r="D136" s="522"/>
      <c r="E136" s="484"/>
    </row>
    <row r="137" spans="1:5" s="488" customFormat="1" x14ac:dyDescent="0.2">
      <c r="A137" s="512"/>
      <c r="B137" s="484"/>
      <c r="C137" s="497"/>
      <c r="D137" s="520"/>
      <c r="E137" s="493"/>
    </row>
    <row r="138" spans="1:5" s="488" customFormat="1" x14ac:dyDescent="0.2">
      <c r="A138" s="512"/>
      <c r="B138" s="484"/>
      <c r="C138" s="497"/>
      <c r="D138" s="522"/>
      <c r="E138" s="484"/>
    </row>
    <row r="139" spans="1:5" s="488" customFormat="1" x14ac:dyDescent="0.2">
      <c r="A139" s="512"/>
      <c r="B139" s="484"/>
      <c r="C139" s="497"/>
      <c r="D139" s="522"/>
      <c r="E139" s="484"/>
    </row>
    <row r="140" spans="1:5" s="488" customFormat="1" x14ac:dyDescent="0.2">
      <c r="A140" s="512"/>
      <c r="B140" s="484"/>
      <c r="C140" s="497"/>
      <c r="D140" s="522"/>
      <c r="E140" s="484"/>
    </row>
    <row r="141" spans="1:5" s="488" customFormat="1" x14ac:dyDescent="0.2">
      <c r="A141" s="512"/>
      <c r="B141" s="484"/>
      <c r="C141" s="497"/>
      <c r="D141" s="522"/>
      <c r="E141" s="484"/>
    </row>
    <row r="142" spans="1:5" s="488" customFormat="1" x14ac:dyDescent="0.2">
      <c r="A142" s="512"/>
      <c r="B142" s="484"/>
      <c r="C142" s="497"/>
      <c r="D142" s="520"/>
      <c r="E142" s="493"/>
    </row>
    <row r="143" spans="1:5" s="488" customFormat="1" x14ac:dyDescent="0.2">
      <c r="A143" s="512"/>
      <c r="B143" s="484"/>
      <c r="C143" s="497"/>
      <c r="D143" s="522"/>
      <c r="E143" s="484"/>
    </row>
    <row r="144" spans="1:5" s="488" customFormat="1" x14ac:dyDescent="0.2">
      <c r="A144" s="512"/>
      <c r="B144" s="484"/>
      <c r="C144" s="497"/>
      <c r="D144" s="522"/>
      <c r="E144" s="484"/>
    </row>
    <row r="145" spans="1:5" s="488" customFormat="1" x14ac:dyDescent="0.2">
      <c r="A145" s="512"/>
      <c r="B145" s="484"/>
      <c r="C145" s="497"/>
      <c r="D145" s="522"/>
      <c r="E145" s="484"/>
    </row>
    <row r="146" spans="1:5" s="488" customFormat="1" x14ac:dyDescent="0.2">
      <c r="A146" s="512"/>
      <c r="B146" s="484"/>
      <c r="C146" s="497"/>
      <c r="D146" s="522"/>
      <c r="E146" s="484"/>
    </row>
    <row r="147" spans="1:5" s="488" customFormat="1" x14ac:dyDescent="0.2">
      <c r="A147" s="512"/>
      <c r="B147" s="484"/>
      <c r="C147" s="497"/>
      <c r="D147" s="520"/>
      <c r="E147" s="493"/>
    </row>
    <row r="148" spans="1:5" s="488" customFormat="1" x14ac:dyDescent="0.2">
      <c r="A148" s="512"/>
      <c r="B148" s="484"/>
      <c r="C148" s="497"/>
      <c r="D148" s="522"/>
      <c r="E148" s="484"/>
    </row>
    <row r="149" spans="1:5" s="488" customFormat="1" x14ac:dyDescent="0.2">
      <c r="A149" s="512"/>
      <c r="B149" s="484"/>
      <c r="C149" s="497"/>
      <c r="D149" s="522"/>
      <c r="E149" s="484"/>
    </row>
    <row r="150" spans="1:5" s="488" customFormat="1" x14ac:dyDescent="0.2">
      <c r="A150" s="512"/>
      <c r="B150" s="484"/>
      <c r="C150" s="497"/>
      <c r="D150" s="522"/>
      <c r="E150" s="484"/>
    </row>
    <row r="151" spans="1:5" s="488" customFormat="1" x14ac:dyDescent="0.2">
      <c r="A151" s="512"/>
      <c r="B151" s="484"/>
      <c r="C151" s="497"/>
      <c r="D151" s="522"/>
      <c r="E151" s="484"/>
    </row>
    <row r="152" spans="1:5" s="488" customFormat="1" x14ac:dyDescent="0.2">
      <c r="A152" s="512"/>
      <c r="B152" s="484"/>
      <c r="C152" s="497"/>
      <c r="D152" s="520"/>
      <c r="E152" s="493"/>
    </row>
    <row r="153" spans="1:5" s="488" customFormat="1" x14ac:dyDescent="0.2">
      <c r="A153" s="512"/>
      <c r="B153" s="484"/>
      <c r="C153" s="497"/>
      <c r="D153" s="522"/>
      <c r="E153" s="484"/>
    </row>
    <row r="154" spans="1:5" s="488" customFormat="1" x14ac:dyDescent="0.2">
      <c r="A154" s="512"/>
      <c r="B154" s="484"/>
      <c r="C154" s="497"/>
      <c r="D154" s="522"/>
      <c r="E154" s="484"/>
    </row>
    <row r="155" spans="1:5" s="488" customFormat="1" x14ac:dyDescent="0.2">
      <c r="A155" s="512"/>
      <c r="B155" s="484"/>
      <c r="C155" s="497"/>
      <c r="D155" s="522"/>
      <c r="E155" s="484"/>
    </row>
    <row r="156" spans="1:5" s="488" customFormat="1" x14ac:dyDescent="0.2">
      <c r="A156" s="512"/>
      <c r="B156" s="484"/>
      <c r="C156" s="497"/>
      <c r="D156" s="522"/>
      <c r="E156" s="484"/>
    </row>
    <row r="157" spans="1:5" s="488" customFormat="1" x14ac:dyDescent="0.2">
      <c r="A157" s="512"/>
      <c r="B157" s="484"/>
      <c r="C157" s="497"/>
      <c r="D157" s="520"/>
      <c r="E157" s="493"/>
    </row>
    <row r="158" spans="1:5" s="488" customFormat="1" x14ac:dyDescent="0.2">
      <c r="A158" s="512"/>
      <c r="B158" s="484"/>
      <c r="C158" s="497"/>
      <c r="D158" s="522"/>
      <c r="E158" s="484"/>
    </row>
    <row r="159" spans="1:5" s="488" customFormat="1" x14ac:dyDescent="0.2">
      <c r="A159" s="512"/>
      <c r="B159" s="484"/>
      <c r="C159" s="497"/>
      <c r="D159" s="522"/>
      <c r="E159" s="484"/>
    </row>
    <row r="160" spans="1:5" s="488" customFormat="1" x14ac:dyDescent="0.2">
      <c r="A160" s="512"/>
      <c r="B160" s="484"/>
      <c r="C160" s="497"/>
      <c r="D160" s="522"/>
      <c r="E160" s="484"/>
    </row>
    <row r="161" spans="1:5" s="488" customFormat="1" x14ac:dyDescent="0.2">
      <c r="A161" s="512"/>
      <c r="B161" s="484"/>
      <c r="C161" s="497"/>
      <c r="D161" s="522"/>
      <c r="E161" s="484"/>
    </row>
    <row r="162" spans="1:5" s="488" customFormat="1" x14ac:dyDescent="0.2">
      <c r="A162" s="512"/>
      <c r="B162" s="484"/>
      <c r="C162" s="497"/>
      <c r="D162" s="520"/>
      <c r="E162" s="493"/>
    </row>
    <row r="163" spans="1:5" s="488" customFormat="1" x14ac:dyDescent="0.2">
      <c r="A163" s="512"/>
      <c r="B163" s="484"/>
      <c r="C163" s="497"/>
      <c r="D163" s="522"/>
      <c r="E163" s="484"/>
    </row>
    <row r="164" spans="1:5" s="488" customFormat="1" x14ac:dyDescent="0.2">
      <c r="A164" s="512"/>
      <c r="B164" s="484"/>
      <c r="C164" s="497"/>
      <c r="D164" s="522"/>
      <c r="E164" s="484"/>
    </row>
    <row r="165" spans="1:5" s="488" customFormat="1" x14ac:dyDescent="0.2">
      <c r="A165" s="512"/>
      <c r="B165" s="484"/>
      <c r="C165" s="497"/>
      <c r="D165" s="522"/>
      <c r="E165" s="484"/>
    </row>
    <row r="166" spans="1:5" s="488" customFormat="1" x14ac:dyDescent="0.2">
      <c r="A166" s="512"/>
      <c r="B166" s="484"/>
      <c r="C166" s="497"/>
      <c r="D166" s="522"/>
      <c r="E166" s="484"/>
    </row>
    <row r="167" spans="1:5" s="488" customFormat="1" x14ac:dyDescent="0.2">
      <c r="A167" s="512"/>
      <c r="B167" s="484"/>
      <c r="C167" s="497"/>
      <c r="D167" s="520"/>
      <c r="E167" s="493"/>
    </row>
    <row r="168" spans="1:5" s="488" customFormat="1" x14ac:dyDescent="0.2">
      <c r="A168" s="512"/>
      <c r="B168" s="484"/>
      <c r="C168" s="497"/>
      <c r="D168" s="522"/>
      <c r="E168" s="484"/>
    </row>
    <row r="169" spans="1:5" s="488" customFormat="1" x14ac:dyDescent="0.2">
      <c r="A169" s="512"/>
      <c r="B169" s="484"/>
      <c r="C169" s="497"/>
      <c r="D169" s="522"/>
      <c r="E169" s="484"/>
    </row>
    <row r="170" spans="1:5" s="488" customFormat="1" x14ac:dyDescent="0.2">
      <c r="A170" s="512"/>
      <c r="B170" s="484"/>
      <c r="C170" s="497"/>
      <c r="D170" s="522"/>
      <c r="E170" s="484"/>
    </row>
    <row r="171" spans="1:5" s="488" customFormat="1" x14ac:dyDescent="0.2">
      <c r="A171" s="512"/>
      <c r="B171" s="484"/>
      <c r="C171" s="497"/>
      <c r="D171" s="522"/>
      <c r="E171" s="484"/>
    </row>
    <row r="172" spans="1:5" s="488" customFormat="1" x14ac:dyDescent="0.2">
      <c r="A172" s="512"/>
      <c r="B172" s="484"/>
      <c r="C172" s="497"/>
      <c r="D172" s="520"/>
      <c r="E172" s="493"/>
    </row>
    <row r="173" spans="1:5" s="488" customFormat="1" x14ac:dyDescent="0.2">
      <c r="A173" s="512"/>
      <c r="B173" s="484"/>
      <c r="C173" s="497"/>
      <c r="D173" s="522"/>
      <c r="E173" s="484"/>
    </row>
    <row r="174" spans="1:5" s="488" customFormat="1" x14ac:dyDescent="0.2">
      <c r="A174" s="512"/>
      <c r="B174" s="484"/>
      <c r="C174" s="497"/>
      <c r="D174" s="522"/>
      <c r="E174" s="484"/>
    </row>
    <row r="175" spans="1:5" s="488" customFormat="1" x14ac:dyDescent="0.2">
      <c r="A175" s="512"/>
      <c r="B175" s="484"/>
      <c r="C175" s="497"/>
      <c r="D175" s="522"/>
      <c r="E175" s="484"/>
    </row>
    <row r="176" spans="1:5" s="488" customFormat="1" x14ac:dyDescent="0.2">
      <c r="A176" s="512"/>
      <c r="B176" s="484"/>
      <c r="C176" s="497"/>
      <c r="D176" s="522"/>
      <c r="E176" s="484"/>
    </row>
    <row r="177" spans="1:5" s="488" customFormat="1" x14ac:dyDescent="0.2">
      <c r="A177" s="495"/>
      <c r="B177" s="484"/>
      <c r="C177" s="497"/>
      <c r="D177" s="520"/>
      <c r="E177" s="493"/>
    </row>
    <row r="178" spans="1:5" s="488" customFormat="1" x14ac:dyDescent="0.2">
      <c r="A178" s="495"/>
      <c r="B178" s="484"/>
      <c r="C178" s="497"/>
      <c r="D178" s="522"/>
      <c r="E178" s="484"/>
    </row>
    <row r="179" spans="1:5" s="488" customFormat="1" x14ac:dyDescent="0.2">
      <c r="A179" s="495"/>
      <c r="B179" s="484"/>
      <c r="C179" s="497"/>
      <c r="D179" s="522"/>
      <c r="E179" s="484"/>
    </row>
    <row r="180" spans="1:5" s="488" customFormat="1" x14ac:dyDescent="0.2">
      <c r="A180" s="495"/>
      <c r="B180" s="484"/>
      <c r="C180" s="497"/>
      <c r="D180" s="522"/>
      <c r="E180" s="484"/>
    </row>
    <row r="181" spans="1:5" s="488" customFormat="1" x14ac:dyDescent="0.2">
      <c r="A181" s="495"/>
      <c r="B181" s="484"/>
      <c r="C181" s="497"/>
      <c r="D181" s="522"/>
      <c r="E181" s="484"/>
    </row>
    <row r="182" spans="1:5" s="488" customFormat="1" x14ac:dyDescent="0.2">
      <c r="A182" s="495"/>
      <c r="B182" s="484"/>
      <c r="C182" s="497"/>
      <c r="D182" s="520"/>
      <c r="E182" s="493"/>
    </row>
    <row r="183" spans="1:5" s="488" customFormat="1" x14ac:dyDescent="0.2">
      <c r="A183" s="495"/>
      <c r="B183" s="484"/>
      <c r="C183" s="497"/>
      <c r="D183" s="522"/>
      <c r="E183" s="484"/>
    </row>
    <row r="184" spans="1:5" s="488" customFormat="1" x14ac:dyDescent="0.2">
      <c r="A184" s="495"/>
      <c r="B184" s="484"/>
      <c r="C184" s="497"/>
      <c r="D184" s="522"/>
      <c r="E184" s="484"/>
    </row>
    <row r="185" spans="1:5" s="488" customFormat="1" x14ac:dyDescent="0.2">
      <c r="A185" s="495"/>
      <c r="B185" s="484"/>
      <c r="C185" s="497"/>
      <c r="D185" s="522"/>
      <c r="E185" s="484"/>
    </row>
    <row r="186" spans="1:5" s="488" customFormat="1" x14ac:dyDescent="0.2">
      <c r="A186" s="495"/>
      <c r="B186" s="484"/>
      <c r="C186" s="497"/>
      <c r="D186" s="522"/>
      <c r="E186" s="484"/>
    </row>
    <row r="187" spans="1:5" s="488" customFormat="1" x14ac:dyDescent="0.2">
      <c r="A187" s="495"/>
      <c r="B187" s="484"/>
      <c r="C187" s="497"/>
      <c r="D187" s="520"/>
      <c r="E187" s="493"/>
    </row>
    <row r="188" spans="1:5" s="488" customFormat="1" x14ac:dyDescent="0.2">
      <c r="A188" s="495"/>
      <c r="B188" s="484"/>
      <c r="C188" s="497"/>
      <c r="D188" s="522"/>
      <c r="E188" s="484"/>
    </row>
    <row r="189" spans="1:5" s="488" customFormat="1" x14ac:dyDescent="0.2">
      <c r="A189" s="495"/>
      <c r="B189" s="484"/>
      <c r="C189" s="497"/>
      <c r="D189" s="522"/>
      <c r="E189" s="484"/>
    </row>
    <row r="190" spans="1:5" s="488" customFormat="1" x14ac:dyDescent="0.2">
      <c r="A190" s="495"/>
      <c r="B190" s="484"/>
      <c r="C190" s="497"/>
      <c r="D190" s="522"/>
      <c r="E190" s="484"/>
    </row>
    <row r="191" spans="1:5" s="488" customFormat="1" x14ac:dyDescent="0.2">
      <c r="A191" s="495"/>
      <c r="B191" s="484"/>
      <c r="C191" s="497"/>
      <c r="D191" s="522"/>
      <c r="E191" s="484"/>
    </row>
    <row r="192" spans="1:5" s="488" customFormat="1" x14ac:dyDescent="0.2">
      <c r="A192" s="495"/>
      <c r="B192" s="484"/>
      <c r="C192" s="497"/>
      <c r="D192" s="520"/>
      <c r="E192" s="493"/>
    </row>
    <row r="193" spans="1:5" s="488" customFormat="1" x14ac:dyDescent="0.2">
      <c r="A193" s="495"/>
      <c r="B193" s="484"/>
      <c r="C193" s="497"/>
      <c r="D193" s="522"/>
      <c r="E193" s="484"/>
    </row>
    <row r="194" spans="1:5" s="488" customFormat="1" x14ac:dyDescent="0.2">
      <c r="A194" s="495"/>
      <c r="B194" s="484"/>
      <c r="C194" s="497"/>
      <c r="D194" s="522"/>
      <c r="E194" s="484"/>
    </row>
    <row r="195" spans="1:5" s="488" customFormat="1" x14ac:dyDescent="0.2">
      <c r="A195" s="495"/>
      <c r="B195" s="484"/>
      <c r="C195" s="497"/>
      <c r="D195" s="522"/>
      <c r="E195" s="484"/>
    </row>
    <row r="196" spans="1:5" s="488" customFormat="1" x14ac:dyDescent="0.2">
      <c r="A196" s="495"/>
      <c r="B196" s="484"/>
      <c r="C196" s="497"/>
      <c r="D196" s="522"/>
      <c r="E196" s="484"/>
    </row>
    <row r="197" spans="1:5" s="488" customFormat="1" x14ac:dyDescent="0.2">
      <c r="A197" s="495"/>
      <c r="B197" s="484"/>
      <c r="C197" s="497"/>
      <c r="D197" s="520"/>
      <c r="E197" s="493"/>
    </row>
    <row r="198" spans="1:5" s="488" customFormat="1" x14ac:dyDescent="0.2">
      <c r="A198" s="495"/>
      <c r="B198" s="484"/>
      <c r="C198" s="497"/>
      <c r="D198" s="522"/>
      <c r="E198" s="484"/>
    </row>
    <row r="199" spans="1:5" s="488" customFormat="1" x14ac:dyDescent="0.2">
      <c r="A199" s="495"/>
      <c r="B199" s="484"/>
      <c r="C199" s="497"/>
      <c r="D199" s="522"/>
      <c r="E199" s="484"/>
    </row>
    <row r="200" spans="1:5" s="488" customFormat="1" x14ac:dyDescent="0.2">
      <c r="A200" s="495"/>
      <c r="B200" s="484"/>
      <c r="C200" s="497"/>
      <c r="D200" s="522"/>
      <c r="E200" s="484"/>
    </row>
    <row r="201" spans="1:5" s="488" customFormat="1" x14ac:dyDescent="0.2">
      <c r="A201" s="495"/>
      <c r="B201" s="484"/>
      <c r="C201" s="497"/>
      <c r="D201" s="522"/>
      <c r="E201" s="484"/>
    </row>
    <row r="202" spans="1:5" s="488" customFormat="1" x14ac:dyDescent="0.2">
      <c r="A202" s="495"/>
      <c r="B202" s="484"/>
      <c r="C202" s="497"/>
      <c r="D202" s="520"/>
      <c r="E202" s="493"/>
    </row>
    <row r="203" spans="1:5" s="488" customFormat="1" x14ac:dyDescent="0.2">
      <c r="A203" s="495"/>
      <c r="B203" s="484"/>
      <c r="C203" s="497"/>
      <c r="D203" s="522"/>
      <c r="E203" s="484"/>
    </row>
    <row r="204" spans="1:5" s="488" customFormat="1" x14ac:dyDescent="0.2">
      <c r="A204" s="495"/>
      <c r="B204" s="484"/>
      <c r="C204" s="497"/>
      <c r="D204" s="522"/>
      <c r="E204" s="484"/>
    </row>
    <row r="205" spans="1:5" s="488" customFormat="1" x14ac:dyDescent="0.2">
      <c r="A205" s="495"/>
      <c r="B205" s="484"/>
      <c r="C205" s="497"/>
      <c r="D205" s="522"/>
      <c r="E205" s="484"/>
    </row>
    <row r="206" spans="1:5" s="488" customFormat="1" x14ac:dyDescent="0.2">
      <c r="A206" s="495"/>
      <c r="B206" s="484"/>
      <c r="C206" s="497"/>
      <c r="D206" s="522"/>
      <c r="E206" s="484"/>
    </row>
    <row r="207" spans="1:5" s="488" customFormat="1" x14ac:dyDescent="0.2">
      <c r="A207" s="495"/>
      <c r="B207" s="484"/>
      <c r="C207" s="497"/>
      <c r="D207" s="520"/>
      <c r="E207" s="493"/>
    </row>
    <row r="208" spans="1:5" s="488" customFormat="1" x14ac:dyDescent="0.2">
      <c r="A208" s="495"/>
      <c r="B208" s="484"/>
      <c r="C208" s="497"/>
      <c r="D208" s="522"/>
      <c r="E208" s="484"/>
    </row>
    <row r="209" spans="1:5" s="488" customFormat="1" x14ac:dyDescent="0.2">
      <c r="A209" s="495"/>
      <c r="B209" s="484"/>
      <c r="C209" s="497"/>
      <c r="D209" s="522"/>
      <c r="E209" s="484"/>
    </row>
    <row r="210" spans="1:5" s="488" customFormat="1" x14ac:dyDescent="0.2">
      <c r="A210" s="495"/>
      <c r="B210" s="484"/>
      <c r="C210" s="497"/>
      <c r="D210" s="522"/>
      <c r="E210" s="484"/>
    </row>
    <row r="211" spans="1:5" s="488" customFormat="1" x14ac:dyDescent="0.2">
      <c r="A211" s="495"/>
      <c r="B211" s="484"/>
      <c r="C211" s="497"/>
      <c r="D211" s="522"/>
      <c r="E211" s="484"/>
    </row>
    <row r="212" spans="1:5" s="488" customFormat="1" x14ac:dyDescent="0.2">
      <c r="A212" s="495"/>
      <c r="B212" s="484"/>
      <c r="C212" s="497"/>
      <c r="D212" s="520"/>
      <c r="E212" s="493"/>
    </row>
    <row r="213" spans="1:5" s="488" customFormat="1" x14ac:dyDescent="0.2">
      <c r="A213" s="495"/>
      <c r="B213" s="484"/>
      <c r="C213" s="497"/>
      <c r="D213" s="522"/>
      <c r="E213" s="484"/>
    </row>
    <row r="214" spans="1:5" s="488" customFormat="1" x14ac:dyDescent="0.2">
      <c r="A214" s="495"/>
      <c r="B214" s="484"/>
      <c r="C214" s="497"/>
      <c r="D214" s="522"/>
      <c r="E214" s="484"/>
    </row>
    <row r="215" spans="1:5" s="488" customFormat="1" x14ac:dyDescent="0.2">
      <c r="A215" s="495"/>
      <c r="B215" s="484"/>
      <c r="C215" s="497"/>
      <c r="D215" s="522"/>
      <c r="E215" s="484"/>
    </row>
    <row r="216" spans="1:5" s="488" customFormat="1" x14ac:dyDescent="0.2">
      <c r="A216" s="495"/>
      <c r="B216" s="484"/>
      <c r="C216" s="497"/>
      <c r="D216" s="522"/>
      <c r="E216" s="484"/>
    </row>
    <row r="217" spans="1:5" s="488" customFormat="1" x14ac:dyDescent="0.2">
      <c r="A217" s="495"/>
      <c r="B217" s="484"/>
      <c r="C217" s="497"/>
      <c r="D217" s="520"/>
      <c r="E217" s="493"/>
    </row>
    <row r="218" spans="1:5" s="488" customFormat="1" x14ac:dyDescent="0.2">
      <c r="A218" s="495"/>
      <c r="B218" s="484"/>
      <c r="C218" s="497"/>
      <c r="D218" s="522"/>
      <c r="E218" s="484"/>
    </row>
    <row r="219" spans="1:5" s="488" customFormat="1" x14ac:dyDescent="0.2">
      <c r="A219" s="495"/>
      <c r="B219" s="484"/>
      <c r="C219" s="497"/>
      <c r="D219" s="522"/>
      <c r="E219" s="484"/>
    </row>
    <row r="220" spans="1:5" s="488" customFormat="1" x14ac:dyDescent="0.2">
      <c r="A220" s="495"/>
      <c r="B220" s="484"/>
      <c r="C220" s="497"/>
      <c r="D220" s="522"/>
      <c r="E220" s="484"/>
    </row>
    <row r="221" spans="1:5" s="488" customFormat="1" x14ac:dyDescent="0.2">
      <c r="A221" s="495"/>
      <c r="B221" s="484"/>
      <c r="C221" s="497"/>
      <c r="D221" s="522"/>
      <c r="E221" s="484"/>
    </row>
    <row r="222" spans="1:5" s="488" customFormat="1" x14ac:dyDescent="0.2">
      <c r="A222" s="495"/>
      <c r="B222" s="484"/>
      <c r="C222" s="497"/>
      <c r="D222" s="520"/>
      <c r="E222" s="493"/>
    </row>
    <row r="223" spans="1:5" s="488" customFormat="1" x14ac:dyDescent="0.2">
      <c r="A223" s="495"/>
      <c r="B223" s="484"/>
      <c r="C223" s="497"/>
      <c r="D223" s="522"/>
      <c r="E223" s="484"/>
    </row>
    <row r="224" spans="1:5" s="488" customFormat="1" x14ac:dyDescent="0.2">
      <c r="A224" s="495"/>
      <c r="B224" s="484"/>
      <c r="C224" s="497"/>
      <c r="D224" s="522"/>
      <c r="E224" s="484"/>
    </row>
    <row r="225" spans="1:5" s="488" customFormat="1" x14ac:dyDescent="0.2">
      <c r="A225" s="495"/>
      <c r="B225" s="484"/>
      <c r="C225" s="497"/>
      <c r="D225" s="522"/>
      <c r="E225" s="484"/>
    </row>
    <row r="226" spans="1:5" s="488" customFormat="1" x14ac:dyDescent="0.2">
      <c r="A226" s="495"/>
      <c r="B226" s="484"/>
      <c r="C226" s="497"/>
      <c r="D226" s="522"/>
      <c r="E226" s="484"/>
    </row>
    <row r="227" spans="1:5" s="488" customFormat="1" x14ac:dyDescent="0.2">
      <c r="A227" s="495"/>
      <c r="B227" s="484"/>
      <c r="C227" s="497"/>
      <c r="D227" s="520"/>
      <c r="E227" s="493"/>
    </row>
    <row r="228" spans="1:5" s="488" customFormat="1" x14ac:dyDescent="0.2">
      <c r="A228" s="495"/>
      <c r="B228" s="484"/>
      <c r="C228" s="497"/>
      <c r="D228" s="522"/>
      <c r="E228" s="484"/>
    </row>
    <row r="229" spans="1:5" s="488" customFormat="1" x14ac:dyDescent="0.2">
      <c r="A229" s="495"/>
      <c r="B229" s="484"/>
      <c r="C229" s="497"/>
      <c r="D229" s="522"/>
      <c r="E229" s="484"/>
    </row>
    <row r="230" spans="1:5" s="488" customFormat="1" x14ac:dyDescent="0.2">
      <c r="A230" s="495"/>
      <c r="B230" s="484"/>
      <c r="C230" s="497"/>
      <c r="D230" s="522"/>
      <c r="E230" s="484"/>
    </row>
    <row r="231" spans="1:5" s="488" customFormat="1" x14ac:dyDescent="0.2">
      <c r="A231" s="495"/>
      <c r="B231" s="484"/>
      <c r="C231" s="497"/>
      <c r="D231" s="522"/>
      <c r="E231" s="484"/>
    </row>
    <row r="232" spans="1:5" s="488" customFormat="1" x14ac:dyDescent="0.2">
      <c r="A232" s="495"/>
      <c r="B232" s="484"/>
      <c r="C232" s="497"/>
      <c r="D232" s="520"/>
      <c r="E232" s="493"/>
    </row>
    <row r="233" spans="1:5" s="488" customFormat="1" x14ac:dyDescent="0.2">
      <c r="A233" s="495"/>
      <c r="B233" s="484"/>
      <c r="C233" s="497"/>
      <c r="D233" s="522"/>
      <c r="E233" s="484"/>
    </row>
    <row r="234" spans="1:5" s="488" customFormat="1" x14ac:dyDescent="0.2">
      <c r="A234" s="495"/>
      <c r="B234" s="484"/>
      <c r="C234" s="497"/>
      <c r="D234" s="522"/>
      <c r="E234" s="484"/>
    </row>
    <row r="235" spans="1:5" s="488" customFormat="1" x14ac:dyDescent="0.2">
      <c r="A235" s="495"/>
      <c r="B235" s="484"/>
      <c r="C235" s="497"/>
      <c r="D235" s="522"/>
      <c r="E235" s="484"/>
    </row>
    <row r="236" spans="1:5" s="488" customFormat="1" x14ac:dyDescent="0.2">
      <c r="A236" s="495"/>
      <c r="B236" s="484"/>
      <c r="C236" s="497"/>
      <c r="D236" s="522"/>
      <c r="E236" s="484"/>
    </row>
    <row r="237" spans="1:5" s="488" customFormat="1" x14ac:dyDescent="0.2">
      <c r="A237" s="495"/>
      <c r="B237" s="484"/>
      <c r="C237" s="497"/>
      <c r="D237" s="520"/>
      <c r="E237" s="493"/>
    </row>
    <row r="238" spans="1:5" s="488" customFormat="1" x14ac:dyDescent="0.2">
      <c r="A238" s="495"/>
      <c r="B238" s="484"/>
      <c r="C238" s="497"/>
      <c r="D238" s="522"/>
      <c r="E238" s="484"/>
    </row>
    <row r="239" spans="1:5" s="488" customFormat="1" x14ac:dyDescent="0.2">
      <c r="A239" s="495"/>
      <c r="B239" s="484"/>
      <c r="C239" s="497"/>
      <c r="D239" s="522"/>
      <c r="E239" s="484"/>
    </row>
    <row r="240" spans="1:5" s="488" customFormat="1" x14ac:dyDescent="0.2">
      <c r="A240" s="495"/>
      <c r="B240" s="484"/>
      <c r="C240" s="497"/>
      <c r="D240" s="522"/>
      <c r="E240" s="484"/>
    </row>
    <row r="241" spans="1:5" s="488" customFormat="1" x14ac:dyDescent="0.2">
      <c r="A241" s="495"/>
      <c r="B241" s="484"/>
      <c r="C241" s="497"/>
      <c r="D241" s="522"/>
      <c r="E241" s="484"/>
    </row>
    <row r="242" spans="1:5" s="488" customFormat="1" x14ac:dyDescent="0.2">
      <c r="A242" s="495"/>
      <c r="B242" s="484"/>
      <c r="C242" s="497"/>
      <c r="D242" s="520"/>
      <c r="E242" s="493"/>
    </row>
    <row r="243" spans="1:5" s="488" customFormat="1" x14ac:dyDescent="0.2">
      <c r="A243" s="495"/>
      <c r="B243" s="484"/>
      <c r="C243" s="497"/>
      <c r="D243" s="522"/>
      <c r="E243" s="484"/>
    </row>
    <row r="244" spans="1:5" s="488" customFormat="1" x14ac:dyDescent="0.2">
      <c r="A244" s="495"/>
      <c r="B244" s="484"/>
      <c r="C244" s="497"/>
      <c r="D244" s="522"/>
      <c r="E244" s="484"/>
    </row>
    <row r="245" spans="1:5" s="488" customFormat="1" x14ac:dyDescent="0.2">
      <c r="A245" s="495"/>
      <c r="B245" s="484"/>
      <c r="C245" s="497"/>
      <c r="D245" s="522"/>
      <c r="E245" s="484"/>
    </row>
    <row r="246" spans="1:5" s="488" customFormat="1" x14ac:dyDescent="0.2">
      <c r="A246" s="495"/>
      <c r="B246" s="484"/>
      <c r="C246" s="497"/>
      <c r="D246" s="522"/>
      <c r="E246" s="484"/>
    </row>
    <row r="247" spans="1:5" s="488" customFormat="1" x14ac:dyDescent="0.2">
      <c r="A247" s="495"/>
      <c r="B247" s="484"/>
      <c r="C247" s="497"/>
      <c r="D247" s="520"/>
      <c r="E247" s="493"/>
    </row>
    <row r="248" spans="1:5" s="488" customFormat="1" x14ac:dyDescent="0.2">
      <c r="A248" s="495"/>
      <c r="B248" s="484"/>
      <c r="C248" s="497"/>
      <c r="D248" s="522"/>
      <c r="E248" s="484"/>
    </row>
    <row r="249" spans="1:5" s="488" customFormat="1" x14ac:dyDescent="0.2">
      <c r="A249" s="495"/>
      <c r="B249" s="484"/>
      <c r="C249" s="497"/>
      <c r="D249" s="522"/>
      <c r="E249" s="484"/>
    </row>
    <row r="250" spans="1:5" s="488" customFormat="1" x14ac:dyDescent="0.2">
      <c r="A250" s="495"/>
      <c r="B250" s="484"/>
      <c r="C250" s="497"/>
      <c r="D250" s="522"/>
      <c r="E250" s="484"/>
    </row>
    <row r="251" spans="1:5" s="488" customFormat="1" x14ac:dyDescent="0.2">
      <c r="A251" s="495"/>
      <c r="B251" s="484"/>
      <c r="C251" s="497"/>
      <c r="D251" s="522"/>
      <c r="E251" s="484"/>
    </row>
    <row r="252" spans="1:5" s="488" customFormat="1" x14ac:dyDescent="0.2">
      <c r="A252" s="495"/>
      <c r="B252" s="484"/>
      <c r="C252" s="497"/>
      <c r="D252" s="520"/>
      <c r="E252" s="493"/>
    </row>
    <row r="253" spans="1:5" s="488" customFormat="1" x14ac:dyDescent="0.2">
      <c r="A253" s="495"/>
      <c r="B253" s="484"/>
      <c r="C253" s="497"/>
      <c r="D253" s="522"/>
      <c r="E253" s="484"/>
    </row>
    <row r="254" spans="1:5" s="488" customFormat="1" x14ac:dyDescent="0.2">
      <c r="A254" s="495"/>
      <c r="B254" s="484"/>
      <c r="C254" s="497"/>
      <c r="D254" s="522"/>
      <c r="E254" s="484"/>
    </row>
    <row r="255" spans="1:5" s="488" customFormat="1" x14ac:dyDescent="0.2">
      <c r="A255" s="495"/>
      <c r="B255" s="484"/>
      <c r="C255" s="497"/>
      <c r="D255" s="522"/>
      <c r="E255" s="484"/>
    </row>
    <row r="256" spans="1:5" s="488" customFormat="1" x14ac:dyDescent="0.2">
      <c r="A256" s="495"/>
      <c r="B256" s="484"/>
      <c r="C256" s="497"/>
      <c r="D256" s="522"/>
      <c r="E256" s="484"/>
    </row>
    <row r="257" spans="1:5" s="488" customFormat="1" x14ac:dyDescent="0.2">
      <c r="A257" s="495"/>
      <c r="B257" s="484"/>
      <c r="C257" s="497"/>
      <c r="D257" s="520"/>
      <c r="E257" s="493"/>
    </row>
    <row r="258" spans="1:5" s="488" customFormat="1" x14ac:dyDescent="0.2">
      <c r="A258" s="495"/>
      <c r="B258" s="484"/>
      <c r="C258" s="497"/>
      <c r="D258" s="522"/>
      <c r="E258" s="484"/>
    </row>
    <row r="259" spans="1:5" s="488" customFormat="1" x14ac:dyDescent="0.2">
      <c r="A259" s="495"/>
      <c r="B259" s="484"/>
      <c r="C259" s="497"/>
      <c r="D259" s="522"/>
      <c r="E259" s="484"/>
    </row>
    <row r="260" spans="1:5" s="488" customFormat="1" x14ac:dyDescent="0.2">
      <c r="A260" s="495"/>
      <c r="B260" s="484"/>
      <c r="C260" s="497"/>
      <c r="D260" s="522"/>
      <c r="E260" s="484"/>
    </row>
    <row r="261" spans="1:5" s="488" customFormat="1" x14ac:dyDescent="0.2">
      <c r="A261" s="495"/>
      <c r="B261" s="484"/>
      <c r="C261" s="497"/>
      <c r="D261" s="522"/>
      <c r="E261" s="484"/>
    </row>
    <row r="262" spans="1:5" s="488" customFormat="1" x14ac:dyDescent="0.2">
      <c r="A262" s="495"/>
      <c r="B262" s="484"/>
      <c r="C262" s="497"/>
      <c r="D262" s="520"/>
      <c r="E262" s="493"/>
    </row>
    <row r="263" spans="1:5" s="488" customFormat="1" x14ac:dyDescent="0.2">
      <c r="A263" s="495"/>
      <c r="B263" s="484"/>
      <c r="C263" s="497"/>
      <c r="D263" s="522"/>
      <c r="E263" s="484"/>
    </row>
    <row r="264" spans="1:5" s="488" customFormat="1" x14ac:dyDescent="0.2">
      <c r="A264" s="495"/>
      <c r="B264" s="484"/>
      <c r="C264" s="497"/>
      <c r="D264" s="522"/>
      <c r="E264" s="484"/>
    </row>
    <row r="265" spans="1:5" s="488" customFormat="1" x14ac:dyDescent="0.2">
      <c r="A265" s="495"/>
      <c r="B265" s="484"/>
      <c r="C265" s="497"/>
      <c r="D265" s="522"/>
      <c r="E265" s="484"/>
    </row>
    <row r="266" spans="1:5" s="488" customFormat="1" x14ac:dyDescent="0.2">
      <c r="A266" s="495"/>
      <c r="B266" s="484"/>
      <c r="C266" s="497"/>
      <c r="D266" s="522"/>
      <c r="E266" s="484"/>
    </row>
    <row r="267" spans="1:5" s="488" customFormat="1" x14ac:dyDescent="0.2">
      <c r="A267" s="495"/>
      <c r="B267" s="484"/>
      <c r="C267" s="497"/>
      <c r="D267" s="520"/>
      <c r="E267" s="493"/>
    </row>
    <row r="268" spans="1:5" s="488" customFormat="1" x14ac:dyDescent="0.2">
      <c r="A268" s="495"/>
      <c r="B268" s="484"/>
      <c r="C268" s="497"/>
      <c r="D268" s="522"/>
      <c r="E268" s="484"/>
    </row>
    <row r="269" spans="1:5" s="488" customFormat="1" x14ac:dyDescent="0.2">
      <c r="A269" s="495"/>
      <c r="B269" s="484"/>
      <c r="C269" s="497"/>
      <c r="D269" s="522"/>
      <c r="E269" s="484"/>
    </row>
    <row r="270" spans="1:5" s="488" customFormat="1" x14ac:dyDescent="0.2">
      <c r="A270" s="495"/>
      <c r="B270" s="484"/>
      <c r="C270" s="497"/>
      <c r="D270" s="522"/>
      <c r="E270" s="484"/>
    </row>
    <row r="271" spans="1:5" s="488" customFormat="1" x14ac:dyDescent="0.2">
      <c r="A271" s="495"/>
      <c r="B271" s="484"/>
      <c r="C271" s="497"/>
      <c r="D271" s="522"/>
      <c r="E271" s="484"/>
    </row>
    <row r="272" spans="1:5" s="488" customFormat="1" x14ac:dyDescent="0.2">
      <c r="A272" s="495"/>
      <c r="B272" s="484"/>
      <c r="C272" s="497"/>
      <c r="D272" s="520"/>
      <c r="E272" s="493"/>
    </row>
    <row r="273" spans="1:5" s="488" customFormat="1" x14ac:dyDescent="0.2">
      <c r="A273" s="495"/>
      <c r="B273" s="484"/>
      <c r="C273" s="497"/>
      <c r="D273" s="522"/>
      <c r="E273" s="484"/>
    </row>
    <row r="274" spans="1:5" s="488" customFormat="1" x14ac:dyDescent="0.2">
      <c r="A274" s="495"/>
      <c r="B274" s="484"/>
      <c r="C274" s="497"/>
      <c r="D274" s="522"/>
      <c r="E274" s="484"/>
    </row>
    <row r="275" spans="1:5" s="488" customFormat="1" x14ac:dyDescent="0.2">
      <c r="A275" s="495"/>
      <c r="B275" s="484"/>
      <c r="C275" s="497"/>
      <c r="D275" s="522"/>
      <c r="E275" s="484"/>
    </row>
    <row r="276" spans="1:5" s="488" customFormat="1" x14ac:dyDescent="0.2">
      <c r="A276" s="495"/>
      <c r="B276" s="484"/>
      <c r="C276" s="497"/>
      <c r="D276" s="522"/>
      <c r="E276" s="484"/>
    </row>
    <row r="277" spans="1:5" s="488" customFormat="1" x14ac:dyDescent="0.2">
      <c r="A277" s="495"/>
      <c r="B277" s="484"/>
      <c r="C277" s="497"/>
      <c r="D277" s="520"/>
      <c r="E277" s="493"/>
    </row>
    <row r="278" spans="1:5" s="488" customFormat="1" x14ac:dyDescent="0.2">
      <c r="A278" s="495"/>
      <c r="B278" s="484"/>
      <c r="C278" s="497"/>
      <c r="D278" s="522"/>
      <c r="E278" s="484"/>
    </row>
    <row r="279" spans="1:5" s="488" customFormat="1" x14ac:dyDescent="0.2">
      <c r="A279" s="495"/>
      <c r="B279" s="484"/>
      <c r="C279" s="497"/>
      <c r="D279" s="522"/>
      <c r="E279" s="484"/>
    </row>
    <row r="280" spans="1:5" s="488" customFormat="1" x14ac:dyDescent="0.2">
      <c r="A280" s="495"/>
      <c r="B280" s="484"/>
      <c r="C280" s="497"/>
      <c r="D280" s="522"/>
      <c r="E280" s="484"/>
    </row>
    <row r="281" spans="1:5" s="488" customFormat="1" x14ac:dyDescent="0.2">
      <c r="A281" s="495"/>
      <c r="B281" s="484"/>
      <c r="C281" s="497"/>
      <c r="D281" s="522"/>
      <c r="E281" s="484"/>
    </row>
    <row r="282" spans="1:5" s="488" customFormat="1" x14ac:dyDescent="0.2">
      <c r="A282" s="495"/>
      <c r="B282" s="484"/>
      <c r="C282" s="497"/>
      <c r="D282" s="520"/>
      <c r="E282" s="493"/>
    </row>
    <row r="283" spans="1:5" s="488" customFormat="1" x14ac:dyDescent="0.2">
      <c r="A283" s="495"/>
      <c r="B283" s="484"/>
      <c r="C283" s="497"/>
      <c r="D283" s="522"/>
      <c r="E283" s="484"/>
    </row>
    <row r="284" spans="1:5" s="488" customFormat="1" x14ac:dyDescent="0.2">
      <c r="A284" s="495"/>
      <c r="B284" s="484"/>
      <c r="C284" s="497"/>
      <c r="D284" s="522"/>
      <c r="E284" s="484"/>
    </row>
    <row r="285" spans="1:5" s="488" customFormat="1" x14ac:dyDescent="0.2">
      <c r="A285" s="495"/>
      <c r="B285" s="484"/>
      <c r="C285" s="497"/>
      <c r="D285" s="522"/>
      <c r="E285" s="484"/>
    </row>
    <row r="286" spans="1:5" s="488" customFormat="1" x14ac:dyDescent="0.2">
      <c r="A286" s="495"/>
      <c r="B286" s="484"/>
      <c r="C286" s="497"/>
      <c r="D286" s="522"/>
      <c r="E286" s="484"/>
    </row>
    <row r="287" spans="1:5" s="488" customFormat="1" x14ac:dyDescent="0.2">
      <c r="A287" s="495"/>
      <c r="B287" s="484"/>
      <c r="C287" s="497"/>
      <c r="D287" s="520"/>
      <c r="E287" s="493"/>
    </row>
    <row r="288" spans="1:5" s="488" customFormat="1" x14ac:dyDescent="0.2">
      <c r="A288" s="495"/>
      <c r="B288" s="484"/>
      <c r="C288" s="497"/>
      <c r="D288" s="522"/>
      <c r="E288" s="484"/>
    </row>
    <row r="289" spans="1:5" s="488" customFormat="1" x14ac:dyDescent="0.2">
      <c r="A289" s="495"/>
      <c r="B289" s="484"/>
      <c r="C289" s="497"/>
      <c r="D289" s="522"/>
      <c r="E289" s="484"/>
    </row>
    <row r="290" spans="1:5" s="488" customFormat="1" x14ac:dyDescent="0.2">
      <c r="A290" s="495"/>
      <c r="B290" s="484"/>
      <c r="C290" s="497"/>
      <c r="D290" s="522"/>
      <c r="E290" s="484"/>
    </row>
    <row r="291" spans="1:5" s="488" customFormat="1" x14ac:dyDescent="0.2">
      <c r="A291" s="495"/>
      <c r="B291" s="484"/>
      <c r="C291" s="497"/>
      <c r="D291" s="522"/>
      <c r="E291" s="484"/>
    </row>
    <row r="292" spans="1:5" s="488" customFormat="1" x14ac:dyDescent="0.2">
      <c r="A292" s="495"/>
      <c r="B292" s="484"/>
      <c r="C292" s="497"/>
      <c r="D292" s="520"/>
      <c r="E292" s="493"/>
    </row>
    <row r="293" spans="1:5" s="488" customFormat="1" x14ac:dyDescent="0.2">
      <c r="A293" s="495"/>
      <c r="B293" s="484"/>
      <c r="C293" s="497"/>
      <c r="D293" s="522"/>
      <c r="E293" s="484"/>
    </row>
    <row r="294" spans="1:5" s="488" customFormat="1" x14ac:dyDescent="0.2">
      <c r="A294" s="495"/>
      <c r="B294" s="484"/>
      <c r="C294" s="497"/>
      <c r="D294" s="522"/>
      <c r="E294" s="484"/>
    </row>
    <row r="295" spans="1:5" s="488" customFormat="1" x14ac:dyDescent="0.2">
      <c r="A295" s="495"/>
      <c r="B295" s="484"/>
      <c r="C295" s="497"/>
      <c r="D295" s="522"/>
      <c r="E295" s="484"/>
    </row>
    <row r="296" spans="1:5" s="488" customFormat="1" x14ac:dyDescent="0.2">
      <c r="A296" s="495"/>
      <c r="B296" s="484"/>
      <c r="C296" s="497"/>
      <c r="D296" s="522"/>
      <c r="E296" s="484"/>
    </row>
    <row r="297" spans="1:5" s="488" customFormat="1" x14ac:dyDescent="0.2">
      <c r="A297" s="495"/>
      <c r="B297" s="484"/>
      <c r="C297" s="497"/>
      <c r="D297" s="520"/>
      <c r="E297" s="493"/>
    </row>
    <row r="298" spans="1:5" s="488" customFormat="1" x14ac:dyDescent="0.2">
      <c r="A298" s="495"/>
      <c r="B298" s="484"/>
      <c r="C298" s="497"/>
      <c r="D298" s="522"/>
      <c r="E298" s="484"/>
    </row>
    <row r="299" spans="1:5" s="488" customFormat="1" x14ac:dyDescent="0.2">
      <c r="A299" s="495"/>
      <c r="B299" s="484"/>
      <c r="C299" s="497"/>
      <c r="D299" s="522"/>
      <c r="E299" s="484"/>
    </row>
    <row r="300" spans="1:5" s="488" customFormat="1" x14ac:dyDescent="0.2">
      <c r="A300" s="495"/>
      <c r="B300" s="484"/>
      <c r="C300" s="497"/>
      <c r="D300" s="522"/>
      <c r="E300" s="484"/>
    </row>
    <row r="301" spans="1:5" s="488" customFormat="1" x14ac:dyDescent="0.2">
      <c r="A301" s="495"/>
      <c r="B301" s="484"/>
      <c r="C301" s="497"/>
      <c r="D301" s="522"/>
      <c r="E301" s="484"/>
    </row>
    <row r="302" spans="1:5" s="488" customFormat="1" x14ac:dyDescent="0.2">
      <c r="A302" s="495"/>
      <c r="B302" s="484"/>
      <c r="C302" s="497"/>
      <c r="D302" s="520"/>
      <c r="E302" s="493"/>
    </row>
    <row r="303" spans="1:5" s="488" customFormat="1" x14ac:dyDescent="0.2">
      <c r="A303" s="495"/>
      <c r="B303" s="484"/>
      <c r="C303" s="497"/>
      <c r="D303" s="522"/>
      <c r="E303" s="484"/>
    </row>
    <row r="304" spans="1:5" s="488" customFormat="1" x14ac:dyDescent="0.2">
      <c r="A304" s="495"/>
      <c r="B304" s="484"/>
      <c r="C304" s="497"/>
      <c r="D304" s="522"/>
      <c r="E304" s="484"/>
    </row>
    <row r="305" spans="1:5" s="488" customFormat="1" x14ac:dyDescent="0.2">
      <c r="A305" s="495"/>
      <c r="B305" s="484"/>
      <c r="C305" s="497"/>
      <c r="D305" s="522"/>
      <c r="E305" s="484"/>
    </row>
    <row r="306" spans="1:5" s="488" customFormat="1" x14ac:dyDescent="0.2">
      <c r="A306" s="495"/>
      <c r="B306" s="484"/>
      <c r="C306" s="497"/>
      <c r="D306" s="522"/>
      <c r="E306" s="484"/>
    </row>
    <row r="307" spans="1:5" s="488" customFormat="1" x14ac:dyDescent="0.2">
      <c r="A307" s="495"/>
      <c r="B307" s="484"/>
      <c r="C307" s="497"/>
      <c r="D307" s="520"/>
      <c r="E307" s="493"/>
    </row>
    <row r="308" spans="1:5" s="488" customFormat="1" x14ac:dyDescent="0.2">
      <c r="A308" s="495"/>
      <c r="B308" s="484"/>
      <c r="C308" s="497"/>
      <c r="D308" s="522"/>
      <c r="E308" s="484"/>
    </row>
    <row r="309" spans="1:5" s="488" customFormat="1" x14ac:dyDescent="0.2">
      <c r="A309" s="495"/>
      <c r="B309" s="484"/>
      <c r="C309" s="497"/>
      <c r="D309" s="522"/>
      <c r="E309" s="484"/>
    </row>
    <row r="310" spans="1:5" s="488" customFormat="1" x14ac:dyDescent="0.2">
      <c r="A310" s="495"/>
      <c r="B310" s="484"/>
      <c r="C310" s="497"/>
      <c r="D310" s="522"/>
      <c r="E310" s="484"/>
    </row>
    <row r="311" spans="1:5" s="488" customFormat="1" x14ac:dyDescent="0.2">
      <c r="A311" s="495"/>
      <c r="B311" s="484"/>
      <c r="C311" s="497"/>
      <c r="D311" s="522"/>
      <c r="E311" s="484"/>
    </row>
    <row r="312" spans="1:5" s="488" customFormat="1" x14ac:dyDescent="0.2">
      <c r="A312" s="495"/>
      <c r="B312" s="484"/>
      <c r="C312" s="497"/>
      <c r="D312" s="520"/>
      <c r="E312" s="493"/>
    </row>
    <row r="313" spans="1:5" s="488" customFormat="1" x14ac:dyDescent="0.2">
      <c r="A313" s="495"/>
      <c r="B313" s="484"/>
      <c r="C313" s="497"/>
      <c r="D313" s="522"/>
      <c r="E313" s="484"/>
    </row>
    <row r="314" spans="1:5" s="488" customFormat="1" x14ac:dyDescent="0.2">
      <c r="A314" s="495"/>
      <c r="B314" s="484"/>
      <c r="C314" s="497"/>
      <c r="D314" s="522"/>
      <c r="E314" s="484"/>
    </row>
    <row r="315" spans="1:5" s="488" customFormat="1" x14ac:dyDescent="0.2">
      <c r="A315" s="495"/>
      <c r="B315" s="484"/>
      <c r="C315" s="497"/>
      <c r="D315" s="522"/>
      <c r="E315" s="484"/>
    </row>
    <row r="316" spans="1:5" s="488" customFormat="1" x14ac:dyDescent="0.2">
      <c r="A316" s="495"/>
      <c r="B316" s="484"/>
      <c r="C316" s="497"/>
      <c r="D316" s="522"/>
      <c r="E316" s="484"/>
    </row>
    <row r="317" spans="1:5" s="488" customFormat="1" x14ac:dyDescent="0.2">
      <c r="A317" s="495"/>
      <c r="B317" s="484"/>
      <c r="C317" s="497"/>
      <c r="D317" s="520"/>
      <c r="E317" s="493"/>
    </row>
    <row r="318" spans="1:5" s="488" customFormat="1" x14ac:dyDescent="0.2">
      <c r="A318" s="495"/>
      <c r="B318" s="484"/>
      <c r="C318" s="497"/>
      <c r="D318" s="522"/>
      <c r="E318" s="484"/>
    </row>
    <row r="319" spans="1:5" s="488" customFormat="1" x14ac:dyDescent="0.2">
      <c r="A319" s="495"/>
      <c r="B319" s="484"/>
      <c r="C319" s="497"/>
      <c r="D319" s="522"/>
      <c r="E319" s="484"/>
    </row>
    <row r="320" spans="1:5" s="488" customFormat="1" x14ac:dyDescent="0.2">
      <c r="A320" s="495"/>
      <c r="B320" s="484"/>
      <c r="C320" s="497"/>
      <c r="D320" s="522"/>
      <c r="E320" s="484"/>
    </row>
    <row r="321" spans="1:5" s="488" customFormat="1" x14ac:dyDescent="0.2">
      <c r="A321" s="495"/>
      <c r="B321" s="484"/>
      <c r="C321" s="497"/>
      <c r="D321" s="522"/>
      <c r="E321" s="484"/>
    </row>
    <row r="322" spans="1:5" s="488" customFormat="1" x14ac:dyDescent="0.2">
      <c r="A322" s="495"/>
      <c r="B322" s="484"/>
      <c r="C322" s="497"/>
      <c r="D322" s="520"/>
      <c r="E322" s="493"/>
    </row>
    <row r="323" spans="1:5" s="488" customFormat="1" x14ac:dyDescent="0.2">
      <c r="A323" s="495"/>
      <c r="B323" s="484"/>
      <c r="C323" s="497"/>
      <c r="D323" s="522"/>
      <c r="E323" s="484"/>
    </row>
    <row r="324" spans="1:5" s="488" customFormat="1" x14ac:dyDescent="0.2">
      <c r="A324" s="495"/>
      <c r="B324" s="484"/>
      <c r="C324" s="497"/>
      <c r="D324" s="522"/>
      <c r="E324" s="484"/>
    </row>
    <row r="325" spans="1:5" s="488" customFormat="1" x14ac:dyDescent="0.2">
      <c r="A325" s="495"/>
      <c r="B325" s="484"/>
      <c r="C325" s="497"/>
      <c r="D325" s="522"/>
      <c r="E325" s="484"/>
    </row>
    <row r="326" spans="1:5" s="488" customFormat="1" x14ac:dyDescent="0.2">
      <c r="A326" s="495"/>
      <c r="B326" s="484"/>
      <c r="C326" s="497"/>
      <c r="D326" s="522"/>
      <c r="E326" s="484"/>
    </row>
    <row r="327" spans="1:5" s="488" customFormat="1" x14ac:dyDescent="0.2">
      <c r="A327" s="495"/>
      <c r="B327" s="484"/>
      <c r="C327" s="497"/>
      <c r="D327" s="520"/>
      <c r="E327" s="493"/>
    </row>
    <row r="328" spans="1:5" s="488" customFormat="1" x14ac:dyDescent="0.2">
      <c r="A328" s="495"/>
      <c r="B328" s="484"/>
      <c r="C328" s="497"/>
      <c r="D328" s="522"/>
      <c r="E328" s="484"/>
    </row>
    <row r="329" spans="1:5" s="488" customFormat="1" x14ac:dyDescent="0.2">
      <c r="A329" s="495"/>
      <c r="B329" s="484"/>
      <c r="C329" s="497"/>
      <c r="D329" s="522"/>
      <c r="E329" s="484"/>
    </row>
    <row r="330" spans="1:5" s="488" customFormat="1" x14ac:dyDescent="0.2">
      <c r="A330" s="495"/>
      <c r="B330" s="484"/>
      <c r="C330" s="497"/>
      <c r="D330" s="522"/>
      <c r="E330" s="484"/>
    </row>
    <row r="331" spans="1:5" s="488" customFormat="1" x14ac:dyDescent="0.2">
      <c r="A331" s="495"/>
      <c r="B331" s="484"/>
      <c r="C331" s="497"/>
      <c r="D331" s="522"/>
      <c r="E331" s="484"/>
    </row>
    <row r="332" spans="1:5" s="488" customFormat="1" x14ac:dyDescent="0.2">
      <c r="A332" s="495"/>
      <c r="B332" s="484"/>
      <c r="C332" s="497"/>
      <c r="D332" s="520"/>
      <c r="E332" s="493"/>
    </row>
    <row r="333" spans="1:5" s="488" customFormat="1" x14ac:dyDescent="0.2">
      <c r="A333" s="495"/>
      <c r="B333" s="484"/>
      <c r="C333" s="497"/>
      <c r="D333" s="522"/>
      <c r="E333" s="484"/>
    </row>
    <row r="334" spans="1:5" s="488" customFormat="1" x14ac:dyDescent="0.2">
      <c r="A334" s="495"/>
      <c r="B334" s="484"/>
      <c r="C334" s="497"/>
      <c r="D334" s="522"/>
      <c r="E334" s="484"/>
    </row>
    <row r="335" spans="1:5" s="488" customFormat="1" x14ac:dyDescent="0.2">
      <c r="A335" s="495"/>
      <c r="B335" s="484"/>
      <c r="C335" s="497"/>
      <c r="D335" s="522"/>
      <c r="E335" s="484"/>
    </row>
    <row r="336" spans="1:5" s="488" customFormat="1" x14ac:dyDescent="0.2">
      <c r="A336" s="495"/>
      <c r="B336" s="484"/>
      <c r="C336" s="497"/>
      <c r="D336" s="522"/>
      <c r="E336" s="484"/>
    </row>
    <row r="337" spans="1:5" s="488" customFormat="1" x14ac:dyDescent="0.2">
      <c r="A337" s="495"/>
      <c r="B337" s="484"/>
      <c r="C337" s="497"/>
      <c r="D337" s="520"/>
      <c r="E337" s="493"/>
    </row>
    <row r="338" spans="1:5" s="488" customFormat="1" x14ac:dyDescent="0.2">
      <c r="A338" s="495"/>
      <c r="B338" s="484"/>
      <c r="C338" s="497"/>
      <c r="D338" s="522"/>
      <c r="E338" s="484"/>
    </row>
    <row r="339" spans="1:5" s="488" customFormat="1" x14ac:dyDescent="0.2">
      <c r="A339" s="495"/>
      <c r="B339" s="484"/>
      <c r="C339" s="497"/>
      <c r="D339" s="522"/>
      <c r="E339" s="484"/>
    </row>
    <row r="340" spans="1:5" s="488" customFormat="1" x14ac:dyDescent="0.2">
      <c r="A340" s="495"/>
      <c r="B340" s="484"/>
      <c r="C340" s="497"/>
      <c r="D340" s="522"/>
      <c r="E340" s="484"/>
    </row>
    <row r="341" spans="1:5" s="488" customFormat="1" x14ac:dyDescent="0.2">
      <c r="A341" s="495"/>
      <c r="B341" s="484"/>
      <c r="C341" s="497"/>
      <c r="D341" s="522"/>
      <c r="E341" s="484"/>
    </row>
    <row r="342" spans="1:5" s="488" customFormat="1" x14ac:dyDescent="0.2">
      <c r="A342" s="495"/>
      <c r="B342" s="484"/>
      <c r="C342" s="497"/>
      <c r="D342" s="520"/>
      <c r="E342" s="493"/>
    </row>
    <row r="343" spans="1:5" s="488" customFormat="1" x14ac:dyDescent="0.2">
      <c r="A343" s="495"/>
      <c r="B343" s="484"/>
      <c r="C343" s="497"/>
      <c r="D343" s="522"/>
      <c r="E343" s="484"/>
    </row>
    <row r="344" spans="1:5" s="488" customFormat="1" x14ac:dyDescent="0.2">
      <c r="A344" s="495"/>
      <c r="B344" s="484"/>
      <c r="C344" s="497"/>
      <c r="D344" s="522"/>
      <c r="E344" s="484"/>
    </row>
    <row r="345" spans="1:5" s="488" customFormat="1" x14ac:dyDescent="0.2">
      <c r="A345" s="495"/>
      <c r="B345" s="484"/>
      <c r="C345" s="497"/>
      <c r="D345" s="522"/>
      <c r="E345" s="484"/>
    </row>
    <row r="346" spans="1:5" s="488" customFormat="1" x14ac:dyDescent="0.2">
      <c r="A346" s="495"/>
      <c r="B346" s="484"/>
      <c r="C346" s="497"/>
      <c r="D346" s="522"/>
      <c r="E346" s="484"/>
    </row>
    <row r="347" spans="1:5" s="488" customFormat="1" x14ac:dyDescent="0.2">
      <c r="A347" s="495"/>
      <c r="B347" s="484"/>
      <c r="C347" s="497"/>
      <c r="D347" s="520"/>
      <c r="E347" s="493"/>
    </row>
    <row r="348" spans="1:5" s="488" customFormat="1" x14ac:dyDescent="0.2">
      <c r="A348" s="495"/>
      <c r="B348" s="484"/>
      <c r="C348" s="497"/>
      <c r="D348" s="522"/>
      <c r="E348" s="484"/>
    </row>
    <row r="349" spans="1:5" s="488" customFormat="1" x14ac:dyDescent="0.2">
      <c r="A349" s="495"/>
      <c r="B349" s="484"/>
      <c r="C349" s="497"/>
      <c r="D349" s="522"/>
      <c r="E349" s="484"/>
    </row>
    <row r="350" spans="1:5" s="488" customFormat="1" x14ac:dyDescent="0.2">
      <c r="A350" s="495"/>
      <c r="B350" s="484"/>
      <c r="C350" s="497"/>
      <c r="D350" s="522"/>
      <c r="E350" s="484"/>
    </row>
    <row r="351" spans="1:5" s="488" customFormat="1" x14ac:dyDescent="0.2">
      <c r="A351" s="495"/>
      <c r="B351" s="484"/>
      <c r="C351" s="497"/>
      <c r="D351" s="522"/>
      <c r="E351" s="484"/>
    </row>
    <row r="352" spans="1:5" s="488" customFormat="1" x14ac:dyDescent="0.2">
      <c r="A352" s="495"/>
      <c r="B352" s="484"/>
      <c r="C352" s="497"/>
      <c r="D352" s="520"/>
      <c r="E352" s="493"/>
    </row>
    <row r="353" spans="1:5" s="488" customFormat="1" x14ac:dyDescent="0.2">
      <c r="A353" s="495"/>
      <c r="B353" s="484"/>
      <c r="C353" s="497"/>
      <c r="D353" s="522"/>
      <c r="E353" s="484"/>
    </row>
    <row r="354" spans="1:5" s="488" customFormat="1" x14ac:dyDescent="0.2">
      <c r="A354" s="495"/>
      <c r="B354" s="484"/>
      <c r="C354" s="497"/>
      <c r="D354" s="522"/>
      <c r="E354" s="484"/>
    </row>
    <row r="355" spans="1:5" s="488" customFormat="1" x14ac:dyDescent="0.2">
      <c r="A355" s="495"/>
      <c r="B355" s="484"/>
      <c r="C355" s="497"/>
      <c r="D355" s="522"/>
      <c r="E355" s="484"/>
    </row>
    <row r="356" spans="1:5" s="488" customFormat="1" x14ac:dyDescent="0.2">
      <c r="A356" s="495"/>
      <c r="B356" s="484"/>
      <c r="C356" s="497"/>
      <c r="D356" s="522"/>
      <c r="E356" s="484"/>
    </row>
    <row r="357" spans="1:5" s="488" customFormat="1" x14ac:dyDescent="0.2">
      <c r="A357" s="495"/>
      <c r="B357" s="484"/>
      <c r="C357" s="497"/>
      <c r="D357" s="520"/>
      <c r="E357" s="493"/>
    </row>
    <row r="358" spans="1:5" s="488" customFormat="1" x14ac:dyDescent="0.2">
      <c r="A358" s="495"/>
      <c r="B358" s="484"/>
      <c r="C358" s="497"/>
      <c r="D358" s="522"/>
      <c r="E358" s="484"/>
    </row>
    <row r="359" spans="1:5" s="488" customFormat="1" x14ac:dyDescent="0.2">
      <c r="A359" s="495"/>
      <c r="B359" s="484"/>
      <c r="C359" s="497"/>
      <c r="D359" s="522"/>
      <c r="E359" s="484"/>
    </row>
    <row r="360" spans="1:5" s="488" customFormat="1" x14ac:dyDescent="0.2">
      <c r="A360" s="495"/>
      <c r="B360" s="484"/>
      <c r="C360" s="497"/>
      <c r="D360" s="522"/>
      <c r="E360" s="484"/>
    </row>
    <row r="361" spans="1:5" s="488" customFormat="1" x14ac:dyDescent="0.2">
      <c r="A361" s="495"/>
      <c r="B361" s="484"/>
      <c r="C361" s="497"/>
      <c r="D361" s="522"/>
      <c r="E361" s="484"/>
    </row>
    <row r="362" spans="1:5" s="488" customFormat="1" x14ac:dyDescent="0.2">
      <c r="A362" s="495"/>
      <c r="B362" s="484"/>
      <c r="C362" s="497"/>
      <c r="D362" s="520"/>
      <c r="E362" s="493"/>
    </row>
    <row r="363" spans="1:5" s="488" customFormat="1" x14ac:dyDescent="0.2">
      <c r="A363" s="495"/>
      <c r="B363" s="484"/>
      <c r="C363" s="497"/>
      <c r="D363" s="522"/>
      <c r="E363" s="484"/>
    </row>
    <row r="364" spans="1:5" s="488" customFormat="1" x14ac:dyDescent="0.2">
      <c r="A364" s="495"/>
      <c r="B364" s="484"/>
      <c r="C364" s="497"/>
      <c r="D364" s="522"/>
      <c r="E364" s="484"/>
    </row>
    <row r="365" spans="1:5" s="488" customFormat="1" x14ac:dyDescent="0.2">
      <c r="A365" s="495"/>
      <c r="B365" s="484"/>
      <c r="C365" s="497"/>
      <c r="D365" s="522"/>
      <c r="E365" s="484"/>
    </row>
    <row r="366" spans="1:5" s="488" customFormat="1" x14ac:dyDescent="0.2">
      <c r="A366" s="495"/>
      <c r="B366" s="484"/>
      <c r="C366" s="497"/>
      <c r="D366" s="522"/>
      <c r="E366" s="484"/>
    </row>
    <row r="367" spans="1:5" s="488" customFormat="1" x14ac:dyDescent="0.2">
      <c r="A367" s="495"/>
      <c r="B367" s="484"/>
      <c r="C367" s="497"/>
      <c r="D367" s="520"/>
      <c r="E367" s="493"/>
    </row>
    <row r="368" spans="1:5" s="488" customFormat="1" x14ac:dyDescent="0.2">
      <c r="A368" s="495"/>
      <c r="B368" s="484"/>
      <c r="C368" s="497"/>
      <c r="D368" s="522"/>
      <c r="E368" s="484"/>
    </row>
    <row r="369" spans="1:5" s="488" customFormat="1" x14ac:dyDescent="0.2">
      <c r="A369" s="495"/>
      <c r="B369" s="484"/>
      <c r="C369" s="497"/>
      <c r="D369" s="522"/>
      <c r="E369" s="484"/>
    </row>
    <row r="370" spans="1:5" s="488" customFormat="1" x14ac:dyDescent="0.2">
      <c r="A370" s="495"/>
      <c r="B370" s="484"/>
      <c r="C370" s="497"/>
      <c r="D370" s="522"/>
      <c r="E370" s="484"/>
    </row>
    <row r="371" spans="1:5" s="488" customFormat="1" x14ac:dyDescent="0.2">
      <c r="A371" s="495"/>
      <c r="B371" s="484"/>
      <c r="C371" s="497"/>
      <c r="D371" s="522"/>
      <c r="E371" s="484"/>
    </row>
    <row r="372" spans="1:5" s="488" customFormat="1" x14ac:dyDescent="0.2">
      <c r="A372" s="495"/>
      <c r="B372" s="484"/>
      <c r="C372" s="497"/>
      <c r="D372" s="520"/>
      <c r="E372" s="493"/>
    </row>
    <row r="373" spans="1:5" s="488" customFormat="1" x14ac:dyDescent="0.2">
      <c r="A373" s="495"/>
      <c r="B373" s="484"/>
      <c r="C373" s="497"/>
      <c r="D373" s="522"/>
      <c r="E373" s="484"/>
    </row>
    <row r="374" spans="1:5" s="488" customFormat="1" x14ac:dyDescent="0.2">
      <c r="A374" s="495"/>
      <c r="B374" s="484"/>
      <c r="C374" s="497"/>
      <c r="D374" s="522"/>
      <c r="E374" s="484"/>
    </row>
    <row r="375" spans="1:5" s="488" customFormat="1" x14ac:dyDescent="0.2">
      <c r="A375" s="495"/>
      <c r="B375" s="484"/>
      <c r="C375" s="497"/>
      <c r="D375" s="522"/>
      <c r="E375" s="484"/>
    </row>
    <row r="376" spans="1:5" s="488" customFormat="1" x14ac:dyDescent="0.2">
      <c r="A376" s="495"/>
      <c r="B376" s="484"/>
      <c r="C376" s="497"/>
      <c r="D376" s="522"/>
      <c r="E376" s="484"/>
    </row>
    <row r="377" spans="1:5" s="488" customFormat="1" x14ac:dyDescent="0.2">
      <c r="A377" s="495"/>
      <c r="B377" s="484"/>
      <c r="C377" s="497"/>
      <c r="D377" s="520"/>
      <c r="E377" s="493"/>
    </row>
    <row r="378" spans="1:5" s="488" customFormat="1" x14ac:dyDescent="0.2">
      <c r="A378" s="495"/>
      <c r="B378" s="484"/>
      <c r="C378" s="497"/>
      <c r="D378" s="522"/>
      <c r="E378" s="484"/>
    </row>
    <row r="379" spans="1:5" s="488" customFormat="1" x14ac:dyDescent="0.2">
      <c r="A379" s="495"/>
      <c r="B379" s="484"/>
      <c r="C379" s="497"/>
      <c r="D379" s="522"/>
      <c r="E379" s="484"/>
    </row>
    <row r="380" spans="1:5" s="488" customFormat="1" x14ac:dyDescent="0.2">
      <c r="A380" s="495"/>
      <c r="B380" s="484"/>
      <c r="C380" s="497"/>
      <c r="D380" s="522"/>
      <c r="E380" s="484"/>
    </row>
    <row r="381" spans="1:5" s="488" customFormat="1" x14ac:dyDescent="0.2">
      <c r="A381" s="495"/>
      <c r="B381" s="484"/>
      <c r="C381" s="497"/>
      <c r="D381" s="522"/>
      <c r="E381" s="484"/>
    </row>
    <row r="382" spans="1:5" s="488" customFormat="1" x14ac:dyDescent="0.2">
      <c r="A382" s="495"/>
      <c r="B382" s="484"/>
      <c r="C382" s="497"/>
      <c r="D382" s="520"/>
      <c r="E382" s="493"/>
    </row>
    <row r="383" spans="1:5" s="488" customFormat="1" x14ac:dyDescent="0.2">
      <c r="A383" s="495"/>
      <c r="B383" s="484"/>
      <c r="C383" s="497"/>
      <c r="D383" s="522"/>
      <c r="E383" s="484"/>
    </row>
    <row r="384" spans="1:5" s="488" customFormat="1" x14ac:dyDescent="0.2">
      <c r="A384" s="495"/>
      <c r="B384" s="484"/>
      <c r="C384" s="497"/>
      <c r="D384" s="522"/>
      <c r="E384" s="484"/>
    </row>
    <row r="385" spans="1:5" s="488" customFormat="1" x14ac:dyDescent="0.2">
      <c r="A385" s="495"/>
      <c r="B385" s="484"/>
      <c r="C385" s="497"/>
      <c r="D385" s="522"/>
      <c r="E385" s="484"/>
    </row>
    <row r="386" spans="1:5" s="488" customFormat="1" x14ac:dyDescent="0.2">
      <c r="A386" s="495"/>
      <c r="B386" s="484"/>
      <c r="C386" s="497"/>
      <c r="D386" s="522"/>
      <c r="E386" s="484"/>
    </row>
    <row r="387" spans="1:5" s="488" customFormat="1" x14ac:dyDescent="0.2">
      <c r="A387" s="495"/>
      <c r="B387" s="484"/>
      <c r="C387" s="497"/>
      <c r="D387" s="520"/>
      <c r="E387" s="493"/>
    </row>
    <row r="388" spans="1:5" s="488" customFormat="1" x14ac:dyDescent="0.2">
      <c r="A388" s="495"/>
      <c r="B388" s="484"/>
      <c r="C388" s="497"/>
      <c r="D388" s="522"/>
      <c r="E388" s="484"/>
    </row>
    <row r="389" spans="1:5" s="488" customFormat="1" x14ac:dyDescent="0.2">
      <c r="A389" s="495"/>
      <c r="B389" s="484"/>
      <c r="C389" s="497"/>
      <c r="D389" s="522"/>
      <c r="E389" s="484"/>
    </row>
    <row r="390" spans="1:5" s="488" customFormat="1" x14ac:dyDescent="0.2">
      <c r="A390" s="495"/>
      <c r="B390" s="484"/>
      <c r="C390" s="497"/>
      <c r="D390" s="522"/>
      <c r="E390" s="484"/>
    </row>
    <row r="391" spans="1:5" s="488" customFormat="1" x14ac:dyDescent="0.2">
      <c r="A391" s="495"/>
      <c r="B391" s="484"/>
      <c r="C391" s="497"/>
      <c r="D391" s="522"/>
      <c r="E391" s="484"/>
    </row>
    <row r="392" spans="1:5" s="488" customFormat="1" x14ac:dyDescent="0.2">
      <c r="A392" s="495"/>
      <c r="B392" s="484"/>
      <c r="C392" s="497"/>
      <c r="D392" s="520"/>
      <c r="E392" s="493"/>
    </row>
    <row r="393" spans="1:5" s="488" customFormat="1" x14ac:dyDescent="0.2">
      <c r="A393" s="495"/>
      <c r="B393" s="484"/>
      <c r="C393" s="497"/>
      <c r="D393" s="522"/>
      <c r="E393" s="484"/>
    </row>
    <row r="394" spans="1:5" s="488" customFormat="1" x14ac:dyDescent="0.2">
      <c r="A394" s="495"/>
      <c r="B394" s="484"/>
      <c r="C394" s="497"/>
      <c r="D394" s="522"/>
      <c r="E394" s="484"/>
    </row>
    <row r="395" spans="1:5" s="488" customFormat="1" x14ac:dyDescent="0.2">
      <c r="A395" s="495"/>
      <c r="B395" s="484"/>
      <c r="C395" s="497"/>
      <c r="D395" s="522"/>
      <c r="E395" s="484"/>
    </row>
    <row r="396" spans="1:5" s="488" customFormat="1" x14ac:dyDescent="0.2">
      <c r="A396" s="495"/>
      <c r="B396" s="484"/>
      <c r="C396" s="497"/>
      <c r="D396" s="522"/>
      <c r="E396" s="484"/>
    </row>
    <row r="397" spans="1:5" s="488" customFormat="1" x14ac:dyDescent="0.2">
      <c r="A397" s="495"/>
      <c r="B397" s="484"/>
      <c r="C397" s="497"/>
      <c r="D397" s="520"/>
      <c r="E397" s="493"/>
    </row>
    <row r="398" spans="1:5" s="488" customFormat="1" x14ac:dyDescent="0.2">
      <c r="A398" s="495"/>
      <c r="B398" s="484"/>
      <c r="C398" s="497"/>
      <c r="D398" s="522"/>
      <c r="E398" s="484"/>
    </row>
    <row r="399" spans="1:5" s="488" customFormat="1" x14ac:dyDescent="0.2">
      <c r="A399" s="495"/>
      <c r="B399" s="484"/>
      <c r="C399" s="497"/>
      <c r="D399" s="522"/>
      <c r="E399" s="484"/>
    </row>
    <row r="400" spans="1:5" s="488" customFormat="1" x14ac:dyDescent="0.2">
      <c r="A400" s="495"/>
      <c r="B400" s="484"/>
      <c r="C400" s="497"/>
      <c r="D400" s="522"/>
      <c r="E400" s="484"/>
    </row>
    <row r="401" spans="1:5" s="488" customFormat="1" x14ac:dyDescent="0.2">
      <c r="A401" s="495"/>
      <c r="B401" s="484"/>
      <c r="C401" s="497"/>
      <c r="D401" s="522"/>
      <c r="E401" s="484"/>
    </row>
    <row r="402" spans="1:5" s="488" customFormat="1" x14ac:dyDescent="0.2">
      <c r="A402" s="495"/>
      <c r="B402" s="484"/>
      <c r="C402" s="497"/>
      <c r="D402" s="520"/>
      <c r="E402" s="493"/>
    </row>
    <row r="403" spans="1:5" s="488" customFormat="1" x14ac:dyDescent="0.2">
      <c r="A403" s="495"/>
      <c r="B403" s="484"/>
      <c r="C403" s="497"/>
      <c r="D403" s="522"/>
      <c r="E403" s="484"/>
    </row>
    <row r="404" spans="1:5" s="488" customFormat="1" x14ac:dyDescent="0.2">
      <c r="A404" s="495"/>
      <c r="B404" s="484"/>
      <c r="C404" s="497"/>
      <c r="D404" s="522"/>
      <c r="E404" s="484"/>
    </row>
    <row r="405" spans="1:5" s="488" customFormat="1" x14ac:dyDescent="0.2">
      <c r="A405" s="495"/>
      <c r="B405" s="484"/>
      <c r="C405" s="497"/>
      <c r="D405" s="522"/>
      <c r="E405" s="484"/>
    </row>
    <row r="406" spans="1:5" s="488" customFormat="1" x14ac:dyDescent="0.2">
      <c r="A406" s="495"/>
      <c r="B406" s="484"/>
      <c r="C406" s="497"/>
      <c r="D406" s="522"/>
      <c r="E406" s="484"/>
    </row>
    <row r="407" spans="1:5" s="488" customFormat="1" x14ac:dyDescent="0.2">
      <c r="A407" s="495"/>
      <c r="B407" s="484"/>
      <c r="C407" s="497"/>
      <c r="D407" s="520"/>
      <c r="E407" s="493"/>
    </row>
    <row r="408" spans="1:5" s="488" customFormat="1" x14ac:dyDescent="0.2">
      <c r="A408" s="495"/>
      <c r="B408" s="484"/>
      <c r="C408" s="497"/>
      <c r="D408" s="522"/>
      <c r="E408" s="484"/>
    </row>
    <row r="409" spans="1:5" s="488" customFormat="1" x14ac:dyDescent="0.2">
      <c r="A409" s="495"/>
      <c r="B409" s="484"/>
      <c r="C409" s="497"/>
      <c r="D409" s="522"/>
      <c r="E409" s="484"/>
    </row>
    <row r="410" spans="1:5" s="488" customFormat="1" x14ac:dyDescent="0.2">
      <c r="A410" s="495"/>
      <c r="B410" s="484"/>
      <c r="C410" s="497"/>
      <c r="D410" s="522"/>
      <c r="E410" s="484"/>
    </row>
    <row r="411" spans="1:5" s="488" customFormat="1" x14ac:dyDescent="0.2">
      <c r="A411" s="495"/>
      <c r="B411" s="484"/>
      <c r="C411" s="497"/>
      <c r="D411" s="522"/>
      <c r="E411" s="484"/>
    </row>
    <row r="412" spans="1:5" s="488" customFormat="1" x14ac:dyDescent="0.2">
      <c r="A412" s="495"/>
      <c r="B412" s="484"/>
      <c r="C412" s="497"/>
      <c r="D412" s="520"/>
      <c r="E412" s="493"/>
    </row>
    <row r="413" spans="1:5" s="488" customFormat="1" x14ac:dyDescent="0.2">
      <c r="A413" s="495"/>
      <c r="B413" s="484"/>
      <c r="C413" s="497"/>
      <c r="D413" s="522"/>
      <c r="E413" s="484"/>
    </row>
    <row r="414" spans="1:5" s="488" customFormat="1" x14ac:dyDescent="0.2">
      <c r="A414" s="495"/>
      <c r="B414" s="484"/>
      <c r="C414" s="497"/>
      <c r="D414" s="522"/>
      <c r="E414" s="484"/>
    </row>
    <row r="415" spans="1:5" s="488" customFormat="1" x14ac:dyDescent="0.2">
      <c r="A415" s="495"/>
      <c r="B415" s="484"/>
      <c r="C415" s="497"/>
      <c r="D415" s="522"/>
      <c r="E415" s="484"/>
    </row>
    <row r="416" spans="1:5" s="488" customFormat="1" x14ac:dyDescent="0.2">
      <c r="A416" s="495"/>
      <c r="B416" s="484"/>
      <c r="C416" s="497"/>
      <c r="D416" s="522"/>
      <c r="E416" s="484"/>
    </row>
    <row r="417" spans="1:5" s="488" customFormat="1" x14ac:dyDescent="0.2">
      <c r="A417" s="495"/>
      <c r="B417" s="484"/>
      <c r="C417" s="497"/>
      <c r="D417" s="520"/>
      <c r="E417" s="493"/>
    </row>
    <row r="418" spans="1:5" s="488" customFormat="1" x14ac:dyDescent="0.2">
      <c r="A418" s="495"/>
      <c r="B418" s="484"/>
      <c r="C418" s="497"/>
      <c r="D418" s="522"/>
      <c r="E418" s="484"/>
    </row>
    <row r="419" spans="1:5" s="488" customFormat="1" x14ac:dyDescent="0.2">
      <c r="A419" s="495"/>
      <c r="B419" s="484"/>
      <c r="C419" s="497"/>
      <c r="D419" s="522"/>
      <c r="E419" s="484"/>
    </row>
    <row r="420" spans="1:5" s="488" customFormat="1" x14ac:dyDescent="0.2">
      <c r="A420" s="495"/>
      <c r="B420" s="484"/>
      <c r="C420" s="497"/>
      <c r="D420" s="522"/>
      <c r="E420" s="484"/>
    </row>
    <row r="421" spans="1:5" s="488" customFormat="1" x14ac:dyDescent="0.2">
      <c r="A421" s="495"/>
      <c r="B421" s="484"/>
      <c r="C421" s="497"/>
      <c r="D421" s="522"/>
      <c r="E421" s="484"/>
    </row>
    <row r="422" spans="1:5" s="488" customFormat="1" x14ac:dyDescent="0.2">
      <c r="A422" s="495"/>
      <c r="B422" s="484"/>
      <c r="C422" s="497"/>
      <c r="D422" s="520"/>
      <c r="E422" s="493"/>
    </row>
    <row r="423" spans="1:5" s="488" customFormat="1" x14ac:dyDescent="0.2">
      <c r="A423" s="495"/>
      <c r="B423" s="484"/>
      <c r="C423" s="497"/>
      <c r="D423" s="522"/>
      <c r="E423" s="484"/>
    </row>
    <row r="424" spans="1:5" s="488" customFormat="1" x14ac:dyDescent="0.2">
      <c r="A424" s="495"/>
      <c r="B424" s="484"/>
      <c r="C424" s="497"/>
      <c r="D424" s="522"/>
      <c r="E424" s="484"/>
    </row>
    <row r="425" spans="1:5" s="488" customFormat="1" x14ac:dyDescent="0.2">
      <c r="A425" s="495"/>
      <c r="B425" s="484"/>
      <c r="C425" s="497"/>
      <c r="D425" s="522"/>
      <c r="E425" s="484"/>
    </row>
    <row r="426" spans="1:5" s="488" customFormat="1" x14ac:dyDescent="0.2">
      <c r="A426" s="495"/>
      <c r="B426" s="484"/>
      <c r="C426" s="497"/>
      <c r="D426" s="522"/>
      <c r="E426" s="484"/>
    </row>
    <row r="427" spans="1:5" s="488" customFormat="1" x14ac:dyDescent="0.2">
      <c r="A427" s="495"/>
      <c r="B427" s="484"/>
      <c r="C427" s="497"/>
      <c r="D427" s="520"/>
      <c r="E427" s="493"/>
    </row>
    <row r="428" spans="1:5" s="488" customFormat="1" x14ac:dyDescent="0.2">
      <c r="A428" s="495"/>
      <c r="B428" s="484"/>
      <c r="C428" s="497"/>
      <c r="D428" s="522"/>
      <c r="E428" s="484"/>
    </row>
    <row r="429" spans="1:5" s="488" customFormat="1" x14ac:dyDescent="0.2">
      <c r="A429" s="495"/>
      <c r="B429" s="484"/>
      <c r="C429" s="497"/>
      <c r="D429" s="522"/>
      <c r="E429" s="484"/>
    </row>
    <row r="430" spans="1:5" s="488" customFormat="1" x14ac:dyDescent="0.2">
      <c r="A430" s="495"/>
      <c r="B430" s="484"/>
      <c r="C430" s="497"/>
      <c r="D430" s="522"/>
      <c r="E430" s="484"/>
    </row>
    <row r="431" spans="1:5" s="488" customFormat="1" x14ac:dyDescent="0.2">
      <c r="A431" s="495"/>
      <c r="B431" s="484"/>
      <c r="C431" s="497"/>
      <c r="D431" s="522"/>
      <c r="E431" s="484"/>
    </row>
    <row r="432" spans="1:5" s="488" customFormat="1" x14ac:dyDescent="0.2">
      <c r="A432" s="495"/>
      <c r="B432" s="484"/>
      <c r="C432" s="497"/>
      <c r="D432" s="520"/>
      <c r="E432" s="493"/>
    </row>
    <row r="433" spans="1:5" s="488" customFormat="1" x14ac:dyDescent="0.2">
      <c r="A433" s="495"/>
      <c r="B433" s="484"/>
      <c r="C433" s="497"/>
      <c r="D433" s="522"/>
      <c r="E433" s="484"/>
    </row>
    <row r="434" spans="1:5" s="488" customFormat="1" x14ac:dyDescent="0.2">
      <c r="A434" s="495"/>
      <c r="B434" s="484"/>
      <c r="C434" s="497"/>
      <c r="D434" s="522"/>
      <c r="E434" s="484"/>
    </row>
    <row r="435" spans="1:5" s="488" customFormat="1" x14ac:dyDescent="0.2">
      <c r="A435" s="495"/>
      <c r="B435" s="484"/>
      <c r="C435" s="497"/>
      <c r="D435" s="522"/>
      <c r="E435" s="484"/>
    </row>
    <row r="436" spans="1:5" s="488" customFormat="1" x14ac:dyDescent="0.2">
      <c r="A436" s="495"/>
      <c r="B436" s="484"/>
      <c r="C436" s="497"/>
      <c r="D436" s="522"/>
      <c r="E436" s="484"/>
    </row>
    <row r="437" spans="1:5" s="488" customFormat="1" x14ac:dyDescent="0.2">
      <c r="A437" s="495"/>
      <c r="B437" s="484"/>
      <c r="C437" s="497"/>
      <c r="D437" s="520"/>
      <c r="E437" s="493"/>
    </row>
    <row r="438" spans="1:5" s="488" customFormat="1" x14ac:dyDescent="0.2">
      <c r="A438" s="495"/>
      <c r="B438" s="484"/>
      <c r="C438" s="497"/>
      <c r="D438" s="522"/>
      <c r="E438" s="484"/>
    </row>
    <row r="439" spans="1:5" s="488" customFormat="1" x14ac:dyDescent="0.2">
      <c r="A439" s="495"/>
      <c r="B439" s="484"/>
      <c r="C439" s="497"/>
      <c r="D439" s="522"/>
      <c r="E439" s="484"/>
    </row>
    <row r="440" spans="1:5" s="488" customFormat="1" x14ac:dyDescent="0.2">
      <c r="A440" s="495"/>
      <c r="B440" s="484"/>
      <c r="C440" s="497"/>
      <c r="D440" s="522"/>
      <c r="E440" s="484"/>
    </row>
    <row r="441" spans="1:5" s="488" customFormat="1" x14ac:dyDescent="0.2">
      <c r="A441" s="495"/>
      <c r="B441" s="484"/>
      <c r="C441" s="497"/>
      <c r="D441" s="522"/>
      <c r="E441" s="484"/>
    </row>
    <row r="442" spans="1:5" s="488" customFormat="1" x14ac:dyDescent="0.2">
      <c r="A442" s="495"/>
      <c r="B442" s="484"/>
      <c r="C442" s="497"/>
      <c r="D442" s="520"/>
      <c r="E442" s="493"/>
    </row>
    <row r="443" spans="1:5" s="488" customFormat="1" x14ac:dyDescent="0.2">
      <c r="A443" s="495"/>
      <c r="B443" s="484"/>
      <c r="C443" s="497"/>
      <c r="D443" s="522"/>
      <c r="E443" s="484"/>
    </row>
    <row r="444" spans="1:5" s="488" customFormat="1" x14ac:dyDescent="0.2">
      <c r="A444" s="495"/>
      <c r="B444" s="484"/>
      <c r="C444" s="497"/>
      <c r="D444" s="522"/>
      <c r="E444" s="484"/>
    </row>
    <row r="445" spans="1:5" s="488" customFormat="1" x14ac:dyDescent="0.2">
      <c r="A445" s="495"/>
      <c r="B445" s="484"/>
      <c r="C445" s="497"/>
      <c r="D445" s="522"/>
      <c r="E445" s="484"/>
    </row>
    <row r="446" spans="1:5" s="488" customFormat="1" x14ac:dyDescent="0.2">
      <c r="A446" s="495"/>
      <c r="B446" s="484"/>
      <c r="C446" s="497"/>
      <c r="D446" s="522"/>
      <c r="E446" s="484"/>
    </row>
    <row r="447" spans="1:5" s="488" customFormat="1" x14ac:dyDescent="0.2">
      <c r="A447" s="495"/>
      <c r="B447" s="484"/>
      <c r="C447" s="497"/>
      <c r="D447" s="520"/>
      <c r="E447" s="493"/>
    </row>
    <row r="448" spans="1:5" s="488" customFormat="1" x14ac:dyDescent="0.2">
      <c r="A448" s="495"/>
      <c r="B448" s="484"/>
      <c r="C448" s="497"/>
      <c r="D448" s="522"/>
      <c r="E448" s="484"/>
    </row>
    <row r="449" spans="1:5" s="488" customFormat="1" x14ac:dyDescent="0.2">
      <c r="A449" s="495"/>
      <c r="B449" s="484"/>
      <c r="C449" s="497"/>
      <c r="D449" s="522"/>
      <c r="E449" s="484"/>
    </row>
    <row r="450" spans="1:5" s="488" customFormat="1" x14ac:dyDescent="0.2">
      <c r="A450" s="495"/>
      <c r="B450" s="484"/>
      <c r="C450" s="497"/>
      <c r="D450" s="522"/>
      <c r="E450" s="484"/>
    </row>
    <row r="451" spans="1:5" s="488" customFormat="1" x14ac:dyDescent="0.2">
      <c r="A451" s="495"/>
      <c r="B451" s="484"/>
      <c r="C451" s="497"/>
      <c r="D451" s="522"/>
      <c r="E451" s="484"/>
    </row>
    <row r="452" spans="1:5" s="488" customFormat="1" x14ac:dyDescent="0.2">
      <c r="A452" s="495"/>
      <c r="B452" s="484"/>
      <c r="C452" s="497"/>
      <c r="D452" s="520"/>
      <c r="E452" s="493"/>
    </row>
    <row r="453" spans="1:5" s="488" customFormat="1" x14ac:dyDescent="0.2">
      <c r="A453" s="495"/>
      <c r="B453" s="484"/>
      <c r="C453" s="497"/>
      <c r="D453" s="522"/>
      <c r="E453" s="484"/>
    </row>
    <row r="454" spans="1:5" s="488" customFormat="1" x14ac:dyDescent="0.2">
      <c r="A454" s="495"/>
      <c r="B454" s="484"/>
      <c r="C454" s="497"/>
      <c r="D454" s="522"/>
      <c r="E454" s="484"/>
    </row>
    <row r="455" spans="1:5" s="488" customFormat="1" x14ac:dyDescent="0.2">
      <c r="A455" s="495"/>
      <c r="B455" s="484"/>
      <c r="C455" s="497"/>
      <c r="D455" s="522"/>
      <c r="E455" s="484"/>
    </row>
    <row r="456" spans="1:5" s="488" customFormat="1" x14ac:dyDescent="0.2">
      <c r="A456" s="495"/>
      <c r="B456" s="484"/>
      <c r="C456" s="497"/>
      <c r="D456" s="522"/>
      <c r="E456" s="484"/>
    </row>
    <row r="457" spans="1:5" s="488" customFormat="1" x14ac:dyDescent="0.2">
      <c r="A457" s="495"/>
      <c r="B457" s="484"/>
      <c r="C457" s="497"/>
      <c r="D457" s="520"/>
      <c r="E457" s="493"/>
    </row>
    <row r="458" spans="1:5" s="488" customFormat="1" x14ac:dyDescent="0.2">
      <c r="A458" s="495"/>
      <c r="B458" s="484"/>
      <c r="C458" s="497"/>
      <c r="D458" s="522"/>
      <c r="E458" s="484"/>
    </row>
    <row r="459" spans="1:5" s="488" customFormat="1" x14ac:dyDescent="0.2">
      <c r="A459" s="495"/>
      <c r="B459" s="484"/>
      <c r="C459" s="497"/>
      <c r="D459" s="522"/>
      <c r="E459" s="484"/>
    </row>
    <row r="460" spans="1:5" s="488" customFormat="1" x14ac:dyDescent="0.2">
      <c r="A460" s="495"/>
      <c r="B460" s="484"/>
      <c r="C460" s="497"/>
      <c r="D460" s="522"/>
      <c r="E460" s="484"/>
    </row>
    <row r="461" spans="1:5" s="488" customFormat="1" x14ac:dyDescent="0.2">
      <c r="A461" s="495"/>
      <c r="B461" s="484"/>
      <c r="C461" s="497"/>
      <c r="D461" s="522"/>
      <c r="E461" s="484"/>
    </row>
    <row r="462" spans="1:5" s="488" customFormat="1" x14ac:dyDescent="0.2">
      <c r="A462" s="495"/>
      <c r="B462" s="484"/>
      <c r="C462" s="497"/>
      <c r="D462" s="520"/>
      <c r="E462" s="493"/>
    </row>
    <row r="463" spans="1:5" s="488" customFormat="1" x14ac:dyDescent="0.2">
      <c r="A463" s="495"/>
      <c r="B463" s="484"/>
      <c r="C463" s="497"/>
      <c r="D463" s="522"/>
      <c r="E463" s="484"/>
    </row>
    <row r="464" spans="1:5" s="488" customFormat="1" x14ac:dyDescent="0.2">
      <c r="A464" s="495"/>
      <c r="B464" s="484"/>
      <c r="C464" s="497"/>
      <c r="D464" s="522"/>
      <c r="E464" s="484"/>
    </row>
    <row r="465" spans="1:5" s="488" customFormat="1" x14ac:dyDescent="0.2">
      <c r="A465" s="495"/>
      <c r="B465" s="484"/>
      <c r="C465" s="497"/>
      <c r="D465" s="522"/>
      <c r="E465" s="484"/>
    </row>
    <row r="466" spans="1:5" s="488" customFormat="1" x14ac:dyDescent="0.2">
      <c r="A466" s="495"/>
      <c r="B466" s="484"/>
      <c r="C466" s="497"/>
      <c r="D466" s="522"/>
      <c r="E466" s="484"/>
    </row>
    <row r="467" spans="1:5" s="488" customFormat="1" x14ac:dyDescent="0.2">
      <c r="A467" s="495"/>
      <c r="B467" s="484"/>
      <c r="C467" s="497"/>
      <c r="D467" s="520"/>
      <c r="E467" s="493"/>
    </row>
    <row r="468" spans="1:5" s="488" customFormat="1" x14ac:dyDescent="0.2">
      <c r="A468" s="495"/>
      <c r="B468" s="484"/>
      <c r="C468" s="497"/>
      <c r="D468" s="522"/>
      <c r="E468" s="484"/>
    </row>
    <row r="469" spans="1:5" s="488" customFormat="1" x14ac:dyDescent="0.2">
      <c r="A469" s="495"/>
      <c r="B469" s="484"/>
      <c r="C469" s="497"/>
      <c r="D469" s="522"/>
      <c r="E469" s="484"/>
    </row>
    <row r="470" spans="1:5" s="488" customFormat="1" x14ac:dyDescent="0.2">
      <c r="A470" s="495"/>
      <c r="B470" s="484"/>
      <c r="C470" s="497"/>
      <c r="D470" s="522"/>
      <c r="E470" s="484"/>
    </row>
    <row r="471" spans="1:5" s="488" customFormat="1" x14ac:dyDescent="0.2">
      <c r="A471" s="495"/>
      <c r="B471" s="484"/>
      <c r="C471" s="497"/>
      <c r="D471" s="522"/>
      <c r="E471" s="484"/>
    </row>
    <row r="472" spans="1:5" s="488" customFormat="1" x14ac:dyDescent="0.2">
      <c r="A472" s="495"/>
      <c r="B472" s="484"/>
      <c r="C472" s="497"/>
      <c r="D472" s="520"/>
      <c r="E472" s="493"/>
    </row>
    <row r="473" spans="1:5" s="488" customFormat="1" x14ac:dyDescent="0.2">
      <c r="A473" s="495"/>
      <c r="B473" s="484"/>
      <c r="C473" s="497"/>
      <c r="D473" s="522"/>
      <c r="E473" s="484"/>
    </row>
    <row r="474" spans="1:5" s="488" customFormat="1" x14ac:dyDescent="0.2">
      <c r="A474" s="495"/>
      <c r="B474" s="484"/>
      <c r="C474" s="497"/>
      <c r="D474" s="522"/>
      <c r="E474" s="484"/>
    </row>
    <row r="475" spans="1:5" s="488" customFormat="1" x14ac:dyDescent="0.2">
      <c r="A475" s="495"/>
      <c r="B475" s="484"/>
      <c r="C475" s="497"/>
      <c r="D475" s="522"/>
      <c r="E475" s="484"/>
    </row>
    <row r="476" spans="1:5" s="488" customFormat="1" x14ac:dyDescent="0.2">
      <c r="A476" s="495"/>
      <c r="B476" s="484"/>
      <c r="C476" s="497"/>
      <c r="D476" s="522"/>
      <c r="E476" s="484"/>
    </row>
    <row r="477" spans="1:5" s="488" customFormat="1" x14ac:dyDescent="0.2">
      <c r="A477" s="495"/>
      <c r="B477" s="484"/>
      <c r="C477" s="497"/>
      <c r="D477" s="520"/>
      <c r="E477" s="493"/>
    </row>
    <row r="478" spans="1:5" s="488" customFormat="1" x14ac:dyDescent="0.2">
      <c r="A478" s="495"/>
      <c r="B478" s="484"/>
      <c r="C478" s="497"/>
      <c r="D478" s="522"/>
      <c r="E478" s="484"/>
    </row>
    <row r="479" spans="1:5" s="488" customFormat="1" x14ac:dyDescent="0.2">
      <c r="A479" s="495"/>
      <c r="B479" s="484"/>
      <c r="C479" s="497"/>
      <c r="D479" s="522"/>
      <c r="E479" s="484"/>
    </row>
    <row r="480" spans="1:5" s="488" customFormat="1" x14ac:dyDescent="0.2">
      <c r="A480" s="495"/>
      <c r="B480" s="484"/>
      <c r="C480" s="497"/>
      <c r="D480" s="522"/>
      <c r="E480" s="484"/>
    </row>
    <row r="481" spans="1:5" s="488" customFormat="1" x14ac:dyDescent="0.2">
      <c r="A481" s="495"/>
      <c r="B481" s="484"/>
      <c r="C481" s="497"/>
      <c r="D481" s="522"/>
      <c r="E481" s="484"/>
    </row>
    <row r="482" spans="1:5" s="488" customFormat="1" x14ac:dyDescent="0.2">
      <c r="A482" s="495"/>
      <c r="B482" s="484"/>
      <c r="C482" s="497"/>
      <c r="D482" s="520"/>
      <c r="E482" s="493"/>
    </row>
    <row r="483" spans="1:5" s="488" customFormat="1" x14ac:dyDescent="0.2">
      <c r="A483" s="495"/>
      <c r="B483" s="484"/>
      <c r="C483" s="497"/>
      <c r="D483" s="522"/>
      <c r="E483" s="484"/>
    </row>
    <row r="484" spans="1:5" s="488" customFormat="1" x14ac:dyDescent="0.2">
      <c r="A484" s="495"/>
      <c r="B484" s="484"/>
      <c r="C484" s="497"/>
      <c r="D484" s="522"/>
      <c r="E484" s="484"/>
    </row>
    <row r="485" spans="1:5" s="488" customFormat="1" x14ac:dyDescent="0.2">
      <c r="A485" s="495"/>
      <c r="B485" s="484"/>
      <c r="C485" s="497"/>
      <c r="D485" s="522"/>
      <c r="E485" s="484"/>
    </row>
    <row r="486" spans="1:5" s="488" customFormat="1" x14ac:dyDescent="0.2">
      <c r="A486" s="495"/>
      <c r="B486" s="484"/>
      <c r="C486" s="497"/>
      <c r="D486" s="522"/>
      <c r="E486" s="484"/>
    </row>
    <row r="487" spans="1:5" s="488" customFormat="1" x14ac:dyDescent="0.2">
      <c r="A487" s="495"/>
      <c r="B487" s="484"/>
      <c r="C487" s="497"/>
      <c r="D487" s="520"/>
      <c r="E487" s="493"/>
    </row>
    <row r="488" spans="1:5" s="488" customFormat="1" x14ac:dyDescent="0.2">
      <c r="A488" s="495"/>
      <c r="B488" s="484"/>
      <c r="C488" s="497"/>
      <c r="D488" s="522"/>
      <c r="E488" s="484"/>
    </row>
    <row r="489" spans="1:5" s="488" customFormat="1" x14ac:dyDescent="0.2">
      <c r="A489" s="495"/>
      <c r="B489" s="484"/>
      <c r="C489" s="497"/>
      <c r="D489" s="522"/>
      <c r="E489" s="484"/>
    </row>
    <row r="490" spans="1:5" s="488" customFormat="1" x14ac:dyDescent="0.2">
      <c r="A490" s="495"/>
      <c r="B490" s="484"/>
      <c r="C490" s="497"/>
      <c r="D490" s="522"/>
      <c r="E490" s="484"/>
    </row>
    <row r="491" spans="1:5" s="488" customFormat="1" x14ac:dyDescent="0.2">
      <c r="A491" s="495"/>
      <c r="B491" s="484"/>
      <c r="C491" s="497"/>
      <c r="D491" s="522"/>
      <c r="E491" s="484"/>
    </row>
    <row r="492" spans="1:5" s="488" customFormat="1" x14ac:dyDescent="0.2">
      <c r="A492" s="495"/>
      <c r="B492" s="484"/>
      <c r="C492" s="497"/>
      <c r="D492" s="520"/>
      <c r="E492" s="493"/>
    </row>
    <row r="493" spans="1:5" s="488" customFormat="1" x14ac:dyDescent="0.2">
      <c r="A493" s="495"/>
      <c r="B493" s="484"/>
      <c r="C493" s="497"/>
      <c r="D493" s="522"/>
      <c r="E493" s="484"/>
    </row>
    <row r="494" spans="1:5" s="488" customFormat="1" x14ac:dyDescent="0.2">
      <c r="A494" s="495"/>
      <c r="B494" s="484"/>
      <c r="C494" s="497"/>
      <c r="D494" s="522"/>
      <c r="E494" s="484"/>
    </row>
    <row r="495" spans="1:5" s="488" customFormat="1" x14ac:dyDescent="0.2">
      <c r="A495" s="495"/>
      <c r="B495" s="484"/>
      <c r="C495" s="497"/>
      <c r="D495" s="522"/>
      <c r="E495" s="484"/>
    </row>
    <row r="496" spans="1:5" s="488" customFormat="1" x14ac:dyDescent="0.2">
      <c r="A496" s="495"/>
      <c r="B496" s="484"/>
      <c r="C496" s="497"/>
      <c r="D496" s="522"/>
      <c r="E496" s="484"/>
    </row>
    <row r="497" spans="1:5" s="488" customFormat="1" x14ac:dyDescent="0.2">
      <c r="A497" s="495"/>
      <c r="B497" s="484"/>
      <c r="C497" s="497"/>
      <c r="D497" s="520"/>
      <c r="E497" s="493"/>
    </row>
    <row r="498" spans="1:5" s="488" customFormat="1" x14ac:dyDescent="0.2">
      <c r="A498" s="495"/>
      <c r="B498" s="484"/>
      <c r="C498" s="497"/>
      <c r="D498" s="522"/>
      <c r="E498" s="484"/>
    </row>
    <row r="499" spans="1:5" s="488" customFormat="1" x14ac:dyDescent="0.2">
      <c r="A499" s="495"/>
      <c r="B499" s="484"/>
      <c r="C499" s="497"/>
      <c r="D499" s="522"/>
      <c r="E499" s="484"/>
    </row>
    <row r="500" spans="1:5" s="488" customFormat="1" x14ac:dyDescent="0.2">
      <c r="A500" s="495"/>
      <c r="B500" s="484"/>
      <c r="C500" s="497"/>
      <c r="D500" s="522"/>
      <c r="E500" s="484"/>
    </row>
    <row r="501" spans="1:5" s="488" customFormat="1" x14ac:dyDescent="0.2">
      <c r="A501" s="495"/>
      <c r="B501" s="484"/>
      <c r="C501" s="497"/>
      <c r="D501" s="522"/>
      <c r="E501" s="484"/>
    </row>
    <row r="502" spans="1:5" s="488" customFormat="1" x14ac:dyDescent="0.2">
      <c r="A502" s="495"/>
      <c r="B502" s="484"/>
      <c r="C502" s="497"/>
      <c r="D502" s="520"/>
      <c r="E502" s="493"/>
    </row>
    <row r="503" spans="1:5" s="488" customFormat="1" x14ac:dyDescent="0.2">
      <c r="A503" s="495"/>
      <c r="B503" s="484"/>
      <c r="C503" s="497"/>
      <c r="D503" s="522"/>
      <c r="E503" s="484"/>
    </row>
    <row r="504" spans="1:5" s="488" customFormat="1" x14ac:dyDescent="0.2">
      <c r="A504" s="495"/>
      <c r="B504" s="484"/>
      <c r="C504" s="497"/>
      <c r="D504" s="522"/>
      <c r="E504" s="484"/>
    </row>
    <row r="505" spans="1:5" s="488" customFormat="1" x14ac:dyDescent="0.2">
      <c r="A505" s="495"/>
      <c r="B505" s="484"/>
      <c r="C505" s="497"/>
      <c r="D505" s="522"/>
      <c r="E505" s="484"/>
    </row>
    <row r="506" spans="1:5" s="488" customFormat="1" x14ac:dyDescent="0.2">
      <c r="A506" s="495"/>
      <c r="B506" s="484"/>
      <c r="C506" s="497"/>
      <c r="D506" s="522"/>
      <c r="E506" s="484"/>
    </row>
    <row r="507" spans="1:5" s="488" customFormat="1" x14ac:dyDescent="0.2">
      <c r="A507" s="495"/>
      <c r="B507" s="484"/>
      <c r="C507" s="497"/>
      <c r="D507" s="520"/>
      <c r="E507" s="493"/>
    </row>
    <row r="508" spans="1:5" s="488" customFormat="1" x14ac:dyDescent="0.2">
      <c r="A508" s="495"/>
      <c r="B508" s="484"/>
      <c r="C508" s="497"/>
      <c r="D508" s="522"/>
      <c r="E508" s="484"/>
    </row>
    <row r="509" spans="1:5" s="488" customFormat="1" x14ac:dyDescent="0.2">
      <c r="A509" s="495"/>
      <c r="B509" s="484"/>
      <c r="C509" s="497"/>
      <c r="D509" s="522"/>
      <c r="E509" s="484"/>
    </row>
    <row r="510" spans="1:5" s="488" customFormat="1" x14ac:dyDescent="0.2">
      <c r="A510" s="495"/>
      <c r="B510" s="484"/>
      <c r="C510" s="497"/>
      <c r="D510" s="522"/>
      <c r="E510" s="484"/>
    </row>
    <row r="511" spans="1:5" s="488" customFormat="1" x14ac:dyDescent="0.2">
      <c r="A511" s="495"/>
      <c r="B511" s="484"/>
      <c r="C511" s="497"/>
      <c r="D511" s="522"/>
      <c r="E511" s="484"/>
    </row>
    <row r="512" spans="1:5" s="488" customFormat="1" x14ac:dyDescent="0.2">
      <c r="A512" s="495"/>
      <c r="B512" s="484"/>
      <c r="C512" s="497"/>
      <c r="D512" s="520"/>
      <c r="E512" s="493"/>
    </row>
    <row r="513" spans="1:5" s="488" customFormat="1" x14ac:dyDescent="0.2">
      <c r="A513" s="495"/>
      <c r="B513" s="484"/>
      <c r="C513" s="497"/>
      <c r="D513" s="522"/>
      <c r="E513" s="484"/>
    </row>
    <row r="514" spans="1:5" s="488" customFormat="1" x14ac:dyDescent="0.2">
      <c r="A514" s="495"/>
      <c r="B514" s="484"/>
      <c r="C514" s="497"/>
      <c r="D514" s="522"/>
      <c r="E514" s="484"/>
    </row>
    <row r="515" spans="1:5" s="488" customFormat="1" x14ac:dyDescent="0.2">
      <c r="A515" s="495"/>
      <c r="B515" s="484"/>
      <c r="C515" s="497"/>
      <c r="D515" s="522"/>
      <c r="E515" s="484"/>
    </row>
    <row r="516" spans="1:5" s="488" customFormat="1" x14ac:dyDescent="0.2">
      <c r="A516" s="495"/>
      <c r="B516" s="484"/>
      <c r="C516" s="497"/>
      <c r="D516" s="522"/>
      <c r="E516" s="484"/>
    </row>
    <row r="517" spans="1:5" s="488" customFormat="1" x14ac:dyDescent="0.2">
      <c r="A517" s="495"/>
      <c r="B517" s="484"/>
      <c r="C517" s="497"/>
      <c r="D517" s="520"/>
      <c r="E517" s="493"/>
    </row>
    <row r="518" spans="1:5" s="488" customFormat="1" x14ac:dyDescent="0.2">
      <c r="A518" s="495"/>
      <c r="B518" s="484"/>
      <c r="C518" s="497"/>
      <c r="D518" s="522"/>
      <c r="E518" s="484"/>
    </row>
    <row r="519" spans="1:5" s="488" customFormat="1" x14ac:dyDescent="0.2">
      <c r="A519" s="495"/>
      <c r="B519" s="484"/>
      <c r="C519" s="497"/>
      <c r="D519" s="522"/>
      <c r="E519" s="484"/>
    </row>
    <row r="520" spans="1:5" s="488" customFormat="1" x14ac:dyDescent="0.2">
      <c r="A520" s="495"/>
      <c r="B520" s="484"/>
      <c r="C520" s="497"/>
      <c r="D520" s="522"/>
      <c r="E520" s="484"/>
    </row>
    <row r="521" spans="1:5" s="488" customFormat="1" x14ac:dyDescent="0.2">
      <c r="A521" s="495"/>
      <c r="B521" s="484"/>
      <c r="C521" s="497"/>
      <c r="D521" s="522"/>
      <c r="E521" s="484"/>
    </row>
    <row r="522" spans="1:5" s="488" customFormat="1" x14ac:dyDescent="0.2">
      <c r="A522" s="495"/>
      <c r="B522" s="484"/>
      <c r="C522" s="497"/>
      <c r="D522" s="520"/>
      <c r="E522" s="493"/>
    </row>
    <row r="523" spans="1:5" s="488" customFormat="1" x14ac:dyDescent="0.2">
      <c r="A523" s="495"/>
      <c r="B523" s="484"/>
      <c r="C523" s="497"/>
      <c r="D523" s="522"/>
      <c r="E523" s="484"/>
    </row>
    <row r="524" spans="1:5" s="488" customFormat="1" x14ac:dyDescent="0.2">
      <c r="A524" s="495"/>
      <c r="B524" s="484"/>
      <c r="C524" s="497"/>
      <c r="D524" s="522"/>
      <c r="E524" s="484"/>
    </row>
    <row r="525" spans="1:5" s="488" customFormat="1" x14ac:dyDescent="0.2">
      <c r="A525" s="495"/>
      <c r="B525" s="484"/>
      <c r="C525" s="497"/>
      <c r="D525" s="522"/>
      <c r="E525" s="484"/>
    </row>
    <row r="526" spans="1:5" s="488" customFormat="1" x14ac:dyDescent="0.2">
      <c r="A526" s="495"/>
      <c r="B526" s="484"/>
      <c r="C526" s="497"/>
      <c r="D526" s="522"/>
      <c r="E526" s="484"/>
    </row>
    <row r="527" spans="1:5" s="488" customFormat="1" x14ac:dyDescent="0.2">
      <c r="A527" s="495"/>
      <c r="B527" s="484"/>
      <c r="C527" s="497"/>
      <c r="D527" s="520"/>
      <c r="E527" s="493"/>
    </row>
    <row r="528" spans="1:5" s="488" customFormat="1" x14ac:dyDescent="0.2">
      <c r="A528" s="495"/>
      <c r="B528" s="484"/>
      <c r="C528" s="497"/>
      <c r="D528" s="522"/>
      <c r="E528" s="484"/>
    </row>
    <row r="529" spans="1:5" s="488" customFormat="1" x14ac:dyDescent="0.2">
      <c r="A529" s="495"/>
      <c r="B529" s="484"/>
      <c r="C529" s="497"/>
      <c r="D529" s="522"/>
      <c r="E529" s="484"/>
    </row>
    <row r="530" spans="1:5" s="488" customFormat="1" x14ac:dyDescent="0.2">
      <c r="A530" s="495"/>
      <c r="B530" s="484"/>
      <c r="C530" s="497"/>
      <c r="D530" s="522"/>
      <c r="E530" s="484"/>
    </row>
    <row r="531" spans="1:5" s="488" customFormat="1" x14ac:dyDescent="0.2">
      <c r="A531" s="495"/>
      <c r="B531" s="484"/>
      <c r="C531" s="497"/>
      <c r="D531" s="522"/>
      <c r="E531" s="484"/>
    </row>
    <row r="532" spans="1:5" s="488" customFormat="1" x14ac:dyDescent="0.2">
      <c r="A532" s="495"/>
      <c r="B532" s="484"/>
      <c r="C532" s="497"/>
      <c r="D532" s="520"/>
      <c r="E532" s="493"/>
    </row>
    <row r="533" spans="1:5" s="488" customFormat="1" x14ac:dyDescent="0.2">
      <c r="A533" s="495"/>
      <c r="B533" s="484"/>
      <c r="C533" s="497"/>
      <c r="D533" s="522"/>
      <c r="E533" s="484"/>
    </row>
    <row r="534" spans="1:5" s="488" customFormat="1" x14ac:dyDescent="0.2">
      <c r="A534" s="495"/>
      <c r="B534" s="484"/>
      <c r="C534" s="497"/>
      <c r="D534" s="522"/>
      <c r="E534" s="484"/>
    </row>
    <row r="535" spans="1:5" s="488" customFormat="1" x14ac:dyDescent="0.2">
      <c r="A535" s="495"/>
      <c r="B535" s="484"/>
      <c r="C535" s="497"/>
      <c r="D535" s="522"/>
      <c r="E535" s="484"/>
    </row>
    <row r="536" spans="1:5" s="488" customFormat="1" x14ac:dyDescent="0.2">
      <c r="A536" s="495"/>
      <c r="B536" s="484"/>
      <c r="C536" s="497"/>
      <c r="D536" s="522"/>
      <c r="E536" s="484"/>
    </row>
    <row r="537" spans="1:5" s="488" customFormat="1" x14ac:dyDescent="0.2">
      <c r="A537" s="495"/>
      <c r="B537" s="484"/>
      <c r="C537" s="497"/>
      <c r="D537" s="520"/>
      <c r="E537" s="493"/>
    </row>
    <row r="538" spans="1:5" s="488" customFormat="1" x14ac:dyDescent="0.2">
      <c r="A538" s="495"/>
      <c r="B538" s="484"/>
      <c r="C538" s="497"/>
      <c r="D538" s="522"/>
      <c r="E538" s="484"/>
    </row>
    <row r="539" spans="1:5" s="488" customFormat="1" x14ac:dyDescent="0.2">
      <c r="A539" s="495"/>
      <c r="B539" s="484"/>
      <c r="C539" s="497"/>
      <c r="D539" s="522"/>
      <c r="E539" s="484"/>
    </row>
    <row r="540" spans="1:5" s="488" customFormat="1" x14ac:dyDescent="0.2">
      <c r="A540" s="495"/>
      <c r="B540" s="484"/>
      <c r="C540" s="497"/>
      <c r="D540" s="522"/>
      <c r="E540" s="484"/>
    </row>
    <row r="541" spans="1:5" s="488" customFormat="1" x14ac:dyDescent="0.2">
      <c r="A541" s="495"/>
      <c r="B541" s="484"/>
      <c r="C541" s="497"/>
      <c r="D541" s="522"/>
      <c r="E541" s="484"/>
    </row>
    <row r="542" spans="1:5" s="488" customFormat="1" x14ac:dyDescent="0.2">
      <c r="A542" s="495"/>
      <c r="B542" s="484"/>
      <c r="C542" s="497"/>
      <c r="D542" s="520"/>
      <c r="E542" s="493"/>
    </row>
    <row r="543" spans="1:5" s="488" customFormat="1" x14ac:dyDescent="0.2">
      <c r="A543" s="495"/>
      <c r="B543" s="484"/>
      <c r="C543" s="497"/>
      <c r="D543" s="522"/>
      <c r="E543" s="484"/>
    </row>
    <row r="544" spans="1:5" s="488" customFormat="1" x14ac:dyDescent="0.2">
      <c r="A544" s="495"/>
      <c r="B544" s="484"/>
      <c r="C544" s="497"/>
      <c r="D544" s="522"/>
      <c r="E544" s="484"/>
    </row>
    <row r="545" spans="1:5" s="488" customFormat="1" x14ac:dyDescent="0.2">
      <c r="A545" s="495"/>
      <c r="B545" s="484"/>
      <c r="C545" s="497"/>
      <c r="D545" s="522"/>
      <c r="E545" s="484"/>
    </row>
    <row r="546" spans="1:5" s="488" customFormat="1" x14ac:dyDescent="0.2">
      <c r="A546" s="495"/>
      <c r="B546" s="484"/>
      <c r="C546" s="497"/>
      <c r="D546" s="522"/>
      <c r="E546" s="484"/>
    </row>
    <row r="547" spans="1:5" s="488" customFormat="1" x14ac:dyDescent="0.2">
      <c r="A547" s="495"/>
      <c r="B547" s="484"/>
      <c r="C547" s="497"/>
      <c r="D547" s="520"/>
      <c r="E547" s="493"/>
    </row>
    <row r="548" spans="1:5" s="488" customFormat="1" x14ac:dyDescent="0.2">
      <c r="A548" s="495"/>
      <c r="B548" s="484"/>
      <c r="C548" s="497"/>
      <c r="D548" s="522"/>
      <c r="E548" s="484"/>
    </row>
    <row r="549" spans="1:5" s="488" customFormat="1" x14ac:dyDescent="0.2">
      <c r="A549" s="495"/>
      <c r="B549" s="484"/>
      <c r="C549" s="497"/>
      <c r="D549" s="522"/>
      <c r="E549" s="484"/>
    </row>
    <row r="550" spans="1:5" s="488" customFormat="1" x14ac:dyDescent="0.2">
      <c r="A550" s="495"/>
      <c r="B550" s="484"/>
      <c r="C550" s="497"/>
      <c r="D550" s="522"/>
      <c r="E550" s="484"/>
    </row>
    <row r="551" spans="1:5" s="488" customFormat="1" x14ac:dyDescent="0.2">
      <c r="A551" s="495"/>
      <c r="B551" s="484"/>
      <c r="C551" s="497"/>
      <c r="D551" s="522"/>
      <c r="E551" s="484"/>
    </row>
    <row r="552" spans="1:5" s="488" customFormat="1" x14ac:dyDescent="0.2">
      <c r="A552" s="495"/>
      <c r="B552" s="484"/>
      <c r="C552" s="497"/>
      <c r="D552" s="520"/>
      <c r="E552" s="493"/>
    </row>
    <row r="553" spans="1:5" s="488" customFormat="1" x14ac:dyDescent="0.2">
      <c r="A553" s="495"/>
      <c r="B553" s="484"/>
      <c r="C553" s="497"/>
      <c r="D553" s="522"/>
      <c r="E553" s="484"/>
    </row>
    <row r="554" spans="1:5" s="488" customFormat="1" x14ac:dyDescent="0.2">
      <c r="A554" s="495"/>
      <c r="B554" s="484"/>
      <c r="C554" s="497"/>
      <c r="D554" s="522"/>
      <c r="E554" s="484"/>
    </row>
    <row r="555" spans="1:5" s="488" customFormat="1" x14ac:dyDescent="0.2">
      <c r="A555" s="495"/>
      <c r="B555" s="484"/>
      <c r="C555" s="497"/>
      <c r="D555" s="522"/>
      <c r="E555" s="484"/>
    </row>
    <row r="556" spans="1:5" s="488" customFormat="1" x14ac:dyDescent="0.2">
      <c r="A556" s="495"/>
      <c r="B556" s="484"/>
      <c r="C556" s="497"/>
      <c r="D556" s="522"/>
      <c r="E556" s="484"/>
    </row>
    <row r="557" spans="1:5" s="488" customFormat="1" x14ac:dyDescent="0.2">
      <c r="A557" s="495"/>
      <c r="B557" s="484"/>
      <c r="C557" s="497"/>
      <c r="D557" s="520"/>
      <c r="E557" s="493"/>
    </row>
    <row r="558" spans="1:5" s="488" customFormat="1" x14ac:dyDescent="0.2">
      <c r="A558" s="495"/>
      <c r="B558" s="484"/>
      <c r="C558" s="497"/>
      <c r="D558" s="522"/>
      <c r="E558" s="484"/>
    </row>
    <row r="559" spans="1:5" s="488" customFormat="1" x14ac:dyDescent="0.2">
      <c r="A559" s="495"/>
      <c r="B559" s="484"/>
      <c r="C559" s="497"/>
      <c r="D559" s="522"/>
      <c r="E559" s="484"/>
    </row>
    <row r="560" spans="1:5" s="488" customFormat="1" x14ac:dyDescent="0.2">
      <c r="A560" s="495"/>
      <c r="B560" s="484"/>
      <c r="C560" s="497"/>
      <c r="D560" s="522"/>
      <c r="E560" s="484"/>
    </row>
    <row r="561" spans="1:5" s="488" customFormat="1" x14ac:dyDescent="0.2">
      <c r="A561" s="495"/>
      <c r="B561" s="484"/>
      <c r="C561" s="497"/>
      <c r="D561" s="522"/>
      <c r="E561" s="484"/>
    </row>
    <row r="562" spans="1:5" s="488" customFormat="1" x14ac:dyDescent="0.2">
      <c r="A562" s="495"/>
      <c r="B562" s="484"/>
      <c r="C562" s="497"/>
      <c r="D562" s="520"/>
      <c r="E562" s="493"/>
    </row>
    <row r="563" spans="1:5" s="488" customFormat="1" x14ac:dyDescent="0.2">
      <c r="A563" s="495"/>
      <c r="B563" s="484"/>
      <c r="C563" s="497"/>
      <c r="D563" s="522"/>
      <c r="E563" s="484"/>
    </row>
    <row r="564" spans="1:5" s="488" customFormat="1" x14ac:dyDescent="0.2">
      <c r="A564" s="495"/>
      <c r="B564" s="484"/>
      <c r="C564" s="497"/>
      <c r="D564" s="522"/>
      <c r="E564" s="484"/>
    </row>
    <row r="565" spans="1:5" s="488" customFormat="1" x14ac:dyDescent="0.2">
      <c r="A565" s="495"/>
      <c r="B565" s="484"/>
      <c r="C565" s="497"/>
      <c r="D565" s="522"/>
      <c r="E565" s="484"/>
    </row>
    <row r="566" spans="1:5" s="488" customFormat="1" x14ac:dyDescent="0.2">
      <c r="A566" s="495"/>
      <c r="B566" s="484"/>
      <c r="C566" s="497"/>
      <c r="D566" s="522"/>
      <c r="E566" s="484"/>
    </row>
    <row r="567" spans="1:5" s="488" customFormat="1" x14ac:dyDescent="0.2">
      <c r="A567" s="495"/>
      <c r="B567" s="484"/>
      <c r="C567" s="497"/>
      <c r="D567" s="520"/>
      <c r="E567" s="493"/>
    </row>
    <row r="568" spans="1:5" s="488" customFormat="1" x14ac:dyDescent="0.2">
      <c r="A568" s="495"/>
      <c r="B568" s="484"/>
      <c r="C568" s="497"/>
      <c r="D568" s="522"/>
      <c r="E568" s="484"/>
    </row>
    <row r="569" spans="1:5" s="488" customFormat="1" x14ac:dyDescent="0.2">
      <c r="A569" s="495"/>
      <c r="B569" s="484"/>
      <c r="C569" s="497"/>
      <c r="D569" s="522"/>
      <c r="E569" s="484"/>
    </row>
    <row r="570" spans="1:5" s="488" customFormat="1" x14ac:dyDescent="0.2">
      <c r="A570" s="495"/>
      <c r="B570" s="484"/>
      <c r="C570" s="497"/>
      <c r="D570" s="522"/>
      <c r="E570" s="484"/>
    </row>
    <row r="571" spans="1:5" s="488" customFormat="1" x14ac:dyDescent="0.2">
      <c r="A571" s="495"/>
      <c r="B571" s="484"/>
      <c r="C571" s="497"/>
      <c r="D571" s="522"/>
      <c r="E571" s="484"/>
    </row>
    <row r="572" spans="1:5" s="488" customFormat="1" x14ac:dyDescent="0.2">
      <c r="A572" s="495"/>
      <c r="B572" s="484"/>
      <c r="C572" s="497"/>
      <c r="D572" s="520"/>
      <c r="E572" s="493"/>
    </row>
    <row r="573" spans="1:5" s="488" customFormat="1" x14ac:dyDescent="0.2">
      <c r="A573" s="495"/>
      <c r="B573" s="484"/>
      <c r="C573" s="497"/>
      <c r="D573" s="522"/>
      <c r="E573" s="484"/>
    </row>
    <row r="574" spans="1:5" s="488" customFormat="1" x14ac:dyDescent="0.2">
      <c r="A574" s="495"/>
      <c r="B574" s="484"/>
      <c r="C574" s="497"/>
      <c r="D574" s="522"/>
      <c r="E574" s="484"/>
    </row>
    <row r="575" spans="1:5" s="488" customFormat="1" x14ac:dyDescent="0.2">
      <c r="A575" s="495"/>
      <c r="B575" s="484"/>
      <c r="C575" s="497"/>
      <c r="D575" s="522"/>
      <c r="E575" s="484"/>
    </row>
    <row r="576" spans="1:5" s="488" customFormat="1" x14ac:dyDescent="0.2">
      <c r="A576" s="495"/>
      <c r="B576" s="484"/>
      <c r="C576" s="497"/>
      <c r="D576" s="522"/>
      <c r="E576" s="484"/>
    </row>
    <row r="577" spans="1:5" s="488" customFormat="1" x14ac:dyDescent="0.2">
      <c r="A577" s="495"/>
      <c r="B577" s="484"/>
      <c r="C577" s="497"/>
      <c r="D577" s="520"/>
      <c r="E577" s="493"/>
    </row>
    <row r="578" spans="1:5" s="488" customFormat="1" x14ac:dyDescent="0.2">
      <c r="A578" s="495"/>
      <c r="B578" s="484"/>
      <c r="C578" s="497"/>
      <c r="D578" s="522"/>
      <c r="E578" s="484"/>
    </row>
    <row r="579" spans="1:5" s="488" customFormat="1" x14ac:dyDescent="0.2">
      <c r="A579" s="495"/>
      <c r="B579" s="484"/>
      <c r="C579" s="497"/>
      <c r="D579" s="522"/>
      <c r="E579" s="484"/>
    </row>
    <row r="580" spans="1:5" s="488" customFormat="1" x14ac:dyDescent="0.2">
      <c r="A580" s="495"/>
      <c r="B580" s="484"/>
      <c r="C580" s="497"/>
      <c r="D580" s="522"/>
      <c r="E580" s="484"/>
    </row>
    <row r="581" spans="1:5" s="488" customFormat="1" x14ac:dyDescent="0.2">
      <c r="A581" s="495"/>
      <c r="B581" s="484"/>
      <c r="C581" s="497"/>
      <c r="D581" s="522"/>
      <c r="E581" s="484"/>
    </row>
    <row r="582" spans="1:5" s="488" customFormat="1" x14ac:dyDescent="0.2">
      <c r="A582" s="495"/>
      <c r="B582" s="484"/>
      <c r="C582" s="497"/>
      <c r="D582" s="520"/>
      <c r="E582" s="493"/>
    </row>
    <row r="583" spans="1:5" s="488" customFormat="1" x14ac:dyDescent="0.2">
      <c r="A583" s="495"/>
      <c r="B583" s="484"/>
      <c r="C583" s="497"/>
      <c r="D583" s="522"/>
      <c r="E583" s="484"/>
    </row>
    <row r="584" spans="1:5" s="488" customFormat="1" x14ac:dyDescent="0.2">
      <c r="A584" s="495"/>
      <c r="B584" s="484"/>
      <c r="C584" s="497"/>
      <c r="D584" s="522"/>
      <c r="E584" s="484"/>
    </row>
    <row r="585" spans="1:5" s="488" customFormat="1" x14ac:dyDescent="0.2">
      <c r="A585" s="495"/>
      <c r="B585" s="484"/>
      <c r="C585" s="497"/>
      <c r="D585" s="522"/>
      <c r="E585" s="484"/>
    </row>
    <row r="586" spans="1:5" s="488" customFormat="1" x14ac:dyDescent="0.2">
      <c r="A586" s="495"/>
      <c r="B586" s="484"/>
      <c r="C586" s="497"/>
      <c r="D586" s="522"/>
      <c r="E586" s="484"/>
    </row>
    <row r="587" spans="1:5" s="488" customFormat="1" x14ac:dyDescent="0.2">
      <c r="A587" s="495"/>
      <c r="B587" s="484"/>
      <c r="C587" s="497"/>
      <c r="D587" s="520"/>
      <c r="E587" s="493"/>
    </row>
    <row r="588" spans="1:5" s="488" customFormat="1" x14ac:dyDescent="0.2">
      <c r="A588" s="495"/>
      <c r="B588" s="484"/>
      <c r="C588" s="497"/>
      <c r="D588" s="522"/>
      <c r="E588" s="484"/>
    </row>
    <row r="589" spans="1:5" s="488" customFormat="1" x14ac:dyDescent="0.2">
      <c r="A589" s="495"/>
      <c r="B589" s="484"/>
      <c r="C589" s="497"/>
      <c r="D589" s="522"/>
      <c r="E589" s="484"/>
    </row>
    <row r="590" spans="1:5" s="488" customFormat="1" x14ac:dyDescent="0.2">
      <c r="A590" s="495"/>
      <c r="B590" s="484"/>
      <c r="C590" s="497"/>
      <c r="D590" s="522"/>
      <c r="E590" s="484"/>
    </row>
    <row r="591" spans="1:5" s="488" customFormat="1" x14ac:dyDescent="0.2">
      <c r="A591" s="495"/>
      <c r="B591" s="484"/>
      <c r="C591" s="497"/>
      <c r="D591" s="522"/>
      <c r="E591" s="484"/>
    </row>
    <row r="592" spans="1:5" s="488" customFormat="1" x14ac:dyDescent="0.2">
      <c r="A592" s="495"/>
      <c r="B592" s="484"/>
      <c r="C592" s="497"/>
      <c r="D592" s="520"/>
      <c r="E592" s="493"/>
    </row>
    <row r="593" spans="1:5" s="488" customFormat="1" x14ac:dyDescent="0.2">
      <c r="A593" s="495"/>
      <c r="B593" s="484"/>
      <c r="C593" s="497"/>
      <c r="D593" s="522"/>
      <c r="E593" s="484"/>
    </row>
    <row r="594" spans="1:5" s="488" customFormat="1" x14ac:dyDescent="0.2">
      <c r="A594" s="495"/>
      <c r="B594" s="484"/>
      <c r="C594" s="497"/>
      <c r="D594" s="522"/>
      <c r="E594" s="484"/>
    </row>
    <row r="595" spans="1:5" s="488" customFormat="1" x14ac:dyDescent="0.2">
      <c r="A595" s="495"/>
      <c r="B595" s="484"/>
      <c r="C595" s="497"/>
      <c r="D595" s="522"/>
      <c r="E595" s="484"/>
    </row>
    <row r="596" spans="1:5" s="488" customFormat="1" x14ac:dyDescent="0.2">
      <c r="A596" s="495"/>
      <c r="B596" s="484"/>
      <c r="C596" s="497"/>
      <c r="D596" s="522"/>
      <c r="E596" s="484"/>
    </row>
    <row r="597" spans="1:5" s="488" customFormat="1" x14ac:dyDescent="0.2">
      <c r="A597" s="495"/>
      <c r="B597" s="484"/>
      <c r="C597" s="497"/>
      <c r="D597" s="520"/>
      <c r="E597" s="493"/>
    </row>
    <row r="598" spans="1:5" s="488" customFormat="1" x14ac:dyDescent="0.2">
      <c r="A598" s="495"/>
      <c r="B598" s="484"/>
      <c r="C598" s="497"/>
      <c r="D598" s="522"/>
      <c r="E598" s="484"/>
    </row>
    <row r="599" spans="1:5" s="488" customFormat="1" x14ac:dyDescent="0.2">
      <c r="A599" s="495"/>
      <c r="B599" s="484"/>
      <c r="C599" s="497"/>
      <c r="D599" s="522"/>
      <c r="E599" s="484"/>
    </row>
    <row r="600" spans="1:5" s="488" customFormat="1" x14ac:dyDescent="0.2">
      <c r="A600" s="495"/>
      <c r="B600" s="484"/>
      <c r="C600" s="497"/>
      <c r="D600" s="522"/>
      <c r="E600" s="484"/>
    </row>
    <row r="601" spans="1:5" s="488" customFormat="1" x14ac:dyDescent="0.2">
      <c r="A601" s="495"/>
      <c r="B601" s="484"/>
      <c r="C601" s="497"/>
      <c r="D601" s="522"/>
      <c r="E601" s="484"/>
    </row>
    <row r="602" spans="1:5" s="488" customFormat="1" x14ac:dyDescent="0.2">
      <c r="A602" s="495"/>
      <c r="B602" s="484"/>
      <c r="C602" s="497"/>
      <c r="D602" s="520"/>
      <c r="E602" s="493"/>
    </row>
    <row r="603" spans="1:5" s="488" customFormat="1" x14ac:dyDescent="0.2">
      <c r="A603" s="495"/>
      <c r="B603" s="484"/>
      <c r="C603" s="497"/>
      <c r="D603" s="522"/>
      <c r="E603" s="484"/>
    </row>
    <row r="604" spans="1:5" s="488" customFormat="1" x14ac:dyDescent="0.2">
      <c r="A604" s="495"/>
      <c r="B604" s="484"/>
      <c r="C604" s="497"/>
      <c r="D604" s="522"/>
      <c r="E604" s="484"/>
    </row>
    <row r="605" spans="1:5" s="488" customFormat="1" x14ac:dyDescent="0.2">
      <c r="A605" s="495"/>
      <c r="B605" s="484"/>
      <c r="C605" s="497"/>
      <c r="D605" s="522"/>
      <c r="E605" s="484"/>
    </row>
    <row r="606" spans="1:5" s="488" customFormat="1" x14ac:dyDescent="0.2">
      <c r="A606" s="495"/>
      <c r="B606" s="484"/>
      <c r="C606" s="497"/>
      <c r="D606" s="522"/>
      <c r="E606" s="484"/>
    </row>
    <row r="607" spans="1:5" s="488" customFormat="1" x14ac:dyDescent="0.2">
      <c r="A607" s="495"/>
      <c r="B607" s="484"/>
      <c r="C607" s="497"/>
      <c r="D607" s="520"/>
      <c r="E607" s="493"/>
    </row>
    <row r="608" spans="1:5" s="488" customFormat="1" x14ac:dyDescent="0.2">
      <c r="A608" s="495"/>
      <c r="B608" s="484"/>
      <c r="C608" s="497"/>
      <c r="D608" s="522"/>
      <c r="E608" s="484"/>
    </row>
    <row r="609" spans="1:5" s="488" customFormat="1" x14ac:dyDescent="0.2">
      <c r="A609" s="495"/>
      <c r="B609" s="484"/>
      <c r="C609" s="497"/>
      <c r="D609" s="522"/>
      <c r="E609" s="484"/>
    </row>
    <row r="610" spans="1:5" s="488" customFormat="1" x14ac:dyDescent="0.2">
      <c r="A610" s="495"/>
      <c r="B610" s="484"/>
      <c r="C610" s="497"/>
      <c r="D610" s="522"/>
      <c r="E610" s="484"/>
    </row>
    <row r="611" spans="1:5" s="488" customFormat="1" x14ac:dyDescent="0.2">
      <c r="A611" s="495"/>
      <c r="B611" s="484"/>
      <c r="C611" s="497"/>
      <c r="D611" s="522"/>
      <c r="E611" s="484"/>
    </row>
    <row r="612" spans="1:5" s="488" customFormat="1" x14ac:dyDescent="0.2">
      <c r="A612" s="495"/>
      <c r="B612" s="484"/>
      <c r="C612" s="497"/>
      <c r="D612" s="520"/>
      <c r="E612" s="493"/>
    </row>
    <row r="613" spans="1:5" s="488" customFormat="1" x14ac:dyDescent="0.2">
      <c r="A613" s="495"/>
      <c r="B613" s="484"/>
      <c r="C613" s="497"/>
      <c r="D613" s="522"/>
      <c r="E613" s="484"/>
    </row>
    <row r="614" spans="1:5" s="488" customFormat="1" x14ac:dyDescent="0.2">
      <c r="A614" s="495"/>
      <c r="B614" s="484"/>
      <c r="C614" s="497"/>
      <c r="D614" s="522"/>
      <c r="E614" s="484"/>
    </row>
    <row r="615" spans="1:5" s="488" customFormat="1" x14ac:dyDescent="0.2">
      <c r="A615" s="495"/>
      <c r="B615" s="484"/>
      <c r="C615" s="497"/>
      <c r="D615" s="522"/>
      <c r="E615" s="484"/>
    </row>
    <row r="616" spans="1:5" s="488" customFormat="1" x14ac:dyDescent="0.2">
      <c r="A616" s="495"/>
      <c r="B616" s="484"/>
      <c r="C616" s="497"/>
      <c r="D616" s="522"/>
      <c r="E616" s="484"/>
    </row>
    <row r="617" spans="1:5" s="488" customFormat="1" x14ac:dyDescent="0.2">
      <c r="A617" s="495"/>
      <c r="B617" s="484"/>
      <c r="C617" s="497"/>
      <c r="D617" s="520"/>
      <c r="E617" s="493"/>
    </row>
    <row r="618" spans="1:5" s="488" customFormat="1" x14ac:dyDescent="0.2">
      <c r="A618" s="495"/>
      <c r="B618" s="484"/>
      <c r="C618" s="497"/>
      <c r="D618" s="522"/>
      <c r="E618" s="484"/>
    </row>
    <row r="619" spans="1:5" s="488" customFormat="1" x14ac:dyDescent="0.2">
      <c r="A619" s="495"/>
      <c r="B619" s="484"/>
      <c r="C619" s="497"/>
      <c r="D619" s="522"/>
      <c r="E619" s="484"/>
    </row>
    <row r="620" spans="1:5" s="488" customFormat="1" x14ac:dyDescent="0.2">
      <c r="A620" s="495"/>
      <c r="B620" s="484"/>
      <c r="C620" s="497"/>
      <c r="D620" s="522"/>
      <c r="E620" s="484"/>
    </row>
    <row r="621" spans="1:5" s="488" customFormat="1" x14ac:dyDescent="0.2">
      <c r="A621" s="495"/>
      <c r="B621" s="484"/>
      <c r="C621" s="497"/>
      <c r="D621" s="522"/>
      <c r="E621" s="484"/>
    </row>
    <row r="622" spans="1:5" s="488" customFormat="1" x14ac:dyDescent="0.2">
      <c r="A622" s="495"/>
      <c r="B622" s="484"/>
      <c r="C622" s="497"/>
      <c r="D622" s="520"/>
      <c r="E622" s="493"/>
    </row>
    <row r="623" spans="1:5" s="488" customFormat="1" x14ac:dyDescent="0.2">
      <c r="A623" s="495"/>
      <c r="B623" s="484"/>
      <c r="C623" s="497"/>
      <c r="D623" s="522"/>
      <c r="E623" s="484"/>
    </row>
    <row r="624" spans="1:5" s="488" customFormat="1" x14ac:dyDescent="0.2">
      <c r="A624" s="495"/>
      <c r="B624" s="484"/>
      <c r="C624" s="497"/>
      <c r="D624" s="522"/>
      <c r="E624" s="484"/>
    </row>
    <row r="625" spans="1:5" s="488" customFormat="1" x14ac:dyDescent="0.2">
      <c r="A625" s="495"/>
      <c r="B625" s="484"/>
      <c r="C625" s="497"/>
      <c r="D625" s="522"/>
      <c r="E625" s="484"/>
    </row>
    <row r="626" spans="1:5" s="488" customFormat="1" x14ac:dyDescent="0.2">
      <c r="A626" s="495"/>
      <c r="B626" s="484"/>
      <c r="C626" s="497"/>
      <c r="D626" s="522"/>
      <c r="E626" s="484"/>
    </row>
    <row r="627" spans="1:5" s="488" customFormat="1" x14ac:dyDescent="0.2">
      <c r="A627" s="495"/>
      <c r="B627" s="484"/>
      <c r="C627" s="497"/>
      <c r="D627" s="520"/>
      <c r="E627" s="493"/>
    </row>
    <row r="628" spans="1:5" s="488" customFormat="1" x14ac:dyDescent="0.2">
      <c r="A628" s="495"/>
      <c r="B628" s="484"/>
      <c r="C628" s="497"/>
      <c r="D628" s="522"/>
      <c r="E628" s="484"/>
    </row>
    <row r="629" spans="1:5" s="488" customFormat="1" x14ac:dyDescent="0.2">
      <c r="A629" s="495"/>
      <c r="B629" s="484"/>
      <c r="C629" s="497"/>
      <c r="D629" s="522"/>
      <c r="E629" s="484"/>
    </row>
    <row r="630" spans="1:5" s="488" customFormat="1" x14ac:dyDescent="0.2">
      <c r="A630" s="495"/>
      <c r="B630" s="484"/>
      <c r="C630" s="497"/>
      <c r="D630" s="522"/>
      <c r="E630" s="484"/>
    </row>
    <row r="631" spans="1:5" s="488" customFormat="1" x14ac:dyDescent="0.2">
      <c r="A631" s="495"/>
      <c r="B631" s="484"/>
      <c r="C631" s="497"/>
      <c r="D631" s="522"/>
      <c r="E631" s="484"/>
    </row>
    <row r="632" spans="1:5" s="488" customFormat="1" x14ac:dyDescent="0.2">
      <c r="A632" s="495"/>
      <c r="B632" s="484"/>
      <c r="C632" s="497"/>
      <c r="D632" s="520"/>
      <c r="E632" s="493"/>
    </row>
    <row r="633" spans="1:5" s="488" customFormat="1" x14ac:dyDescent="0.2">
      <c r="A633" s="495"/>
      <c r="B633" s="484"/>
      <c r="C633" s="497"/>
      <c r="D633" s="522"/>
      <c r="E633" s="484"/>
    </row>
    <row r="634" spans="1:5" s="488" customFormat="1" x14ac:dyDescent="0.2">
      <c r="A634" s="495"/>
      <c r="B634" s="484"/>
      <c r="C634" s="497"/>
      <c r="D634" s="522"/>
      <c r="E634" s="484"/>
    </row>
    <row r="635" spans="1:5" s="488" customFormat="1" x14ac:dyDescent="0.2">
      <c r="A635" s="495"/>
      <c r="B635" s="484"/>
      <c r="C635" s="497"/>
      <c r="D635" s="522"/>
      <c r="E635" s="484"/>
    </row>
    <row r="636" spans="1:5" s="488" customFormat="1" x14ac:dyDescent="0.2">
      <c r="A636" s="495"/>
      <c r="B636" s="484"/>
      <c r="C636" s="497"/>
      <c r="D636" s="522"/>
      <c r="E636" s="484"/>
    </row>
    <row r="637" spans="1:5" s="488" customFormat="1" x14ac:dyDescent="0.2">
      <c r="A637" s="495"/>
      <c r="B637" s="484"/>
      <c r="C637" s="497"/>
      <c r="D637" s="520"/>
      <c r="E637" s="493"/>
    </row>
    <row r="638" spans="1:5" s="488" customFormat="1" x14ac:dyDescent="0.2">
      <c r="A638" s="495"/>
      <c r="B638" s="484"/>
      <c r="C638" s="497"/>
      <c r="D638" s="522"/>
      <c r="E638" s="484"/>
    </row>
    <row r="639" spans="1:5" s="488" customFormat="1" x14ac:dyDescent="0.2">
      <c r="A639" s="495"/>
      <c r="B639" s="484"/>
      <c r="C639" s="497"/>
      <c r="D639" s="522"/>
      <c r="E639" s="484"/>
    </row>
    <row r="640" spans="1:5" s="488" customFormat="1" x14ac:dyDescent="0.2">
      <c r="A640" s="495"/>
      <c r="B640" s="484"/>
      <c r="C640" s="497"/>
      <c r="D640" s="522"/>
      <c r="E640" s="484"/>
    </row>
    <row r="641" spans="1:5" s="488" customFormat="1" x14ac:dyDescent="0.2">
      <c r="A641" s="495"/>
      <c r="B641" s="484"/>
      <c r="C641" s="497"/>
      <c r="D641" s="522"/>
      <c r="E641" s="484"/>
    </row>
    <row r="642" spans="1:5" s="488" customFormat="1" x14ac:dyDescent="0.2">
      <c r="A642" s="495"/>
      <c r="B642" s="484"/>
      <c r="C642" s="497"/>
      <c r="D642" s="520"/>
      <c r="E642" s="493"/>
    </row>
    <row r="643" spans="1:5" s="488" customFormat="1" x14ac:dyDescent="0.2">
      <c r="A643" s="495"/>
      <c r="B643" s="484"/>
      <c r="C643" s="497"/>
      <c r="D643" s="522"/>
      <c r="E643" s="484"/>
    </row>
    <row r="644" spans="1:5" s="488" customFormat="1" x14ac:dyDescent="0.2">
      <c r="A644" s="495"/>
      <c r="B644" s="484"/>
      <c r="C644" s="497"/>
      <c r="D644" s="522"/>
      <c r="E644" s="484"/>
    </row>
    <row r="645" spans="1:5" s="488" customFormat="1" x14ac:dyDescent="0.2">
      <c r="A645" s="495"/>
      <c r="B645" s="484"/>
      <c r="C645" s="497"/>
      <c r="D645" s="522"/>
      <c r="E645" s="484"/>
    </row>
    <row r="646" spans="1:5" s="488" customFormat="1" x14ac:dyDescent="0.2">
      <c r="A646" s="495"/>
      <c r="B646" s="484"/>
      <c r="C646" s="497"/>
      <c r="D646" s="522"/>
      <c r="E646" s="484"/>
    </row>
    <row r="647" spans="1:5" s="488" customFormat="1" x14ac:dyDescent="0.2">
      <c r="A647" s="495"/>
      <c r="B647" s="484"/>
      <c r="C647" s="497"/>
      <c r="D647" s="520"/>
      <c r="E647" s="493"/>
    </row>
    <row r="648" spans="1:5" s="488" customFormat="1" x14ac:dyDescent="0.2">
      <c r="A648" s="495"/>
      <c r="B648" s="484"/>
      <c r="C648" s="497"/>
      <c r="D648" s="522"/>
      <c r="E648" s="484"/>
    </row>
    <row r="649" spans="1:5" s="488" customFormat="1" x14ac:dyDescent="0.2">
      <c r="A649" s="495"/>
      <c r="B649" s="484"/>
      <c r="C649" s="497"/>
      <c r="D649" s="522"/>
      <c r="E649" s="484"/>
    </row>
    <row r="650" spans="1:5" s="488" customFormat="1" x14ac:dyDescent="0.2">
      <c r="A650" s="495"/>
      <c r="B650" s="484"/>
      <c r="C650" s="497"/>
      <c r="D650" s="522"/>
      <c r="E650" s="484"/>
    </row>
    <row r="651" spans="1:5" s="488" customFormat="1" x14ac:dyDescent="0.2">
      <c r="A651" s="495"/>
      <c r="B651" s="484"/>
      <c r="C651" s="497"/>
      <c r="D651" s="522"/>
      <c r="E651" s="484"/>
    </row>
    <row r="652" spans="1:5" s="488" customFormat="1" x14ac:dyDescent="0.2">
      <c r="A652" s="495"/>
      <c r="B652" s="484"/>
      <c r="C652" s="497"/>
      <c r="D652" s="520"/>
      <c r="E652" s="493"/>
    </row>
    <row r="653" spans="1:5" s="488" customFormat="1" x14ac:dyDescent="0.2">
      <c r="A653" s="495"/>
      <c r="B653" s="484"/>
      <c r="C653" s="497"/>
      <c r="D653" s="522"/>
      <c r="E653" s="484"/>
    </row>
    <row r="654" spans="1:5" s="488" customFormat="1" x14ac:dyDescent="0.2">
      <c r="A654" s="495"/>
      <c r="B654" s="484"/>
      <c r="C654" s="497"/>
      <c r="D654" s="522"/>
      <c r="E654" s="484"/>
    </row>
    <row r="655" spans="1:5" s="488" customFormat="1" x14ac:dyDescent="0.2">
      <c r="A655" s="495"/>
      <c r="B655" s="484"/>
      <c r="C655" s="497"/>
      <c r="D655" s="522"/>
      <c r="E655" s="484"/>
    </row>
    <row r="656" spans="1:5" s="488" customFormat="1" x14ac:dyDescent="0.2">
      <c r="A656" s="495"/>
      <c r="B656" s="484"/>
      <c r="C656" s="497"/>
      <c r="D656" s="522"/>
      <c r="E656" s="484"/>
    </row>
    <row r="657" spans="1:5" s="488" customFormat="1" x14ac:dyDescent="0.2">
      <c r="A657" s="495"/>
      <c r="B657" s="484"/>
      <c r="C657" s="497"/>
      <c r="D657" s="520"/>
      <c r="E657" s="493"/>
    </row>
    <row r="658" spans="1:5" s="488" customFormat="1" x14ac:dyDescent="0.2">
      <c r="A658" s="495"/>
      <c r="B658" s="484"/>
      <c r="C658" s="497"/>
      <c r="D658" s="522"/>
      <c r="E658" s="484"/>
    </row>
    <row r="659" spans="1:5" s="488" customFormat="1" x14ac:dyDescent="0.2">
      <c r="A659" s="495"/>
      <c r="B659" s="484"/>
      <c r="C659" s="497"/>
      <c r="D659" s="522"/>
      <c r="E659" s="484"/>
    </row>
    <row r="660" spans="1:5" s="488" customFormat="1" x14ac:dyDescent="0.2">
      <c r="A660" s="495"/>
      <c r="B660" s="484"/>
      <c r="C660" s="497"/>
      <c r="D660" s="522"/>
      <c r="E660" s="484"/>
    </row>
    <row r="661" spans="1:5" s="488" customFormat="1" x14ac:dyDescent="0.2">
      <c r="A661" s="495"/>
      <c r="B661" s="484"/>
      <c r="C661" s="497"/>
      <c r="D661" s="522"/>
      <c r="E661" s="484"/>
    </row>
    <row r="662" spans="1:5" s="488" customFormat="1" x14ac:dyDescent="0.2">
      <c r="A662" s="495"/>
      <c r="B662" s="484"/>
      <c r="C662" s="497"/>
      <c r="D662" s="520"/>
      <c r="E662" s="493"/>
    </row>
    <row r="663" spans="1:5" s="488" customFormat="1" x14ac:dyDescent="0.2">
      <c r="A663" s="495"/>
      <c r="B663" s="484"/>
      <c r="C663" s="497"/>
      <c r="D663" s="522"/>
      <c r="E663" s="484"/>
    </row>
    <row r="664" spans="1:5" s="488" customFormat="1" x14ac:dyDescent="0.2">
      <c r="A664" s="495"/>
      <c r="B664" s="484"/>
      <c r="C664" s="497"/>
      <c r="D664" s="522"/>
      <c r="E664" s="484"/>
    </row>
    <row r="665" spans="1:5" s="488" customFormat="1" x14ac:dyDescent="0.2">
      <c r="A665" s="495"/>
      <c r="B665" s="484"/>
      <c r="C665" s="497"/>
      <c r="D665" s="522"/>
      <c r="E665" s="484"/>
    </row>
    <row r="666" spans="1:5" s="488" customFormat="1" x14ac:dyDescent="0.2">
      <c r="A666" s="495"/>
      <c r="B666" s="484"/>
      <c r="C666" s="497"/>
      <c r="D666" s="522"/>
      <c r="E666" s="484"/>
    </row>
    <row r="667" spans="1:5" s="488" customFormat="1" x14ac:dyDescent="0.2">
      <c r="A667" s="495"/>
      <c r="B667" s="484"/>
      <c r="C667" s="497"/>
      <c r="D667" s="520"/>
      <c r="E667" s="493"/>
    </row>
    <row r="668" spans="1:5" s="488" customFormat="1" x14ac:dyDescent="0.2">
      <c r="A668" s="495"/>
      <c r="B668" s="484"/>
      <c r="C668" s="497"/>
      <c r="D668" s="522"/>
      <c r="E668" s="484"/>
    </row>
    <row r="669" spans="1:5" s="488" customFormat="1" x14ac:dyDescent="0.2">
      <c r="A669" s="495"/>
      <c r="B669" s="484"/>
      <c r="C669" s="497"/>
      <c r="D669" s="522"/>
      <c r="E669" s="484"/>
    </row>
    <row r="670" spans="1:5" s="488" customFormat="1" x14ac:dyDescent="0.2">
      <c r="A670" s="495"/>
      <c r="B670" s="484"/>
      <c r="C670" s="497"/>
      <c r="D670" s="522"/>
      <c r="E670" s="484"/>
    </row>
    <row r="671" spans="1:5" s="488" customFormat="1" x14ac:dyDescent="0.2">
      <c r="A671" s="495"/>
      <c r="B671" s="484"/>
      <c r="C671" s="497"/>
      <c r="D671" s="522"/>
      <c r="E671" s="484"/>
    </row>
    <row r="672" spans="1:5" s="488" customFormat="1" x14ac:dyDescent="0.2">
      <c r="A672" s="495"/>
      <c r="B672" s="484"/>
      <c r="C672" s="497"/>
      <c r="D672" s="520"/>
      <c r="E672" s="493"/>
    </row>
    <row r="673" spans="1:5" s="488" customFormat="1" x14ac:dyDescent="0.2">
      <c r="A673" s="495"/>
      <c r="B673" s="484"/>
      <c r="C673" s="497"/>
      <c r="D673" s="522"/>
      <c r="E673" s="484"/>
    </row>
    <row r="674" spans="1:5" s="488" customFormat="1" x14ac:dyDescent="0.2">
      <c r="A674" s="495"/>
      <c r="B674" s="484"/>
      <c r="C674" s="497"/>
      <c r="D674" s="522"/>
      <c r="E674" s="484"/>
    </row>
    <row r="675" spans="1:5" s="488" customFormat="1" x14ac:dyDescent="0.2">
      <c r="A675" s="495"/>
      <c r="B675" s="484"/>
      <c r="C675" s="497"/>
      <c r="D675" s="522"/>
      <c r="E675" s="484"/>
    </row>
    <row r="676" spans="1:5" s="488" customFormat="1" x14ac:dyDescent="0.2">
      <c r="A676" s="495"/>
      <c r="B676" s="484"/>
      <c r="C676" s="497"/>
      <c r="D676" s="522"/>
      <c r="E676" s="484"/>
    </row>
    <row r="677" spans="1:5" s="488" customFormat="1" x14ac:dyDescent="0.2">
      <c r="A677" s="495"/>
      <c r="B677" s="484"/>
      <c r="C677" s="497"/>
      <c r="D677" s="520"/>
      <c r="E677" s="493"/>
    </row>
    <row r="678" spans="1:5" s="488" customFormat="1" x14ac:dyDescent="0.2">
      <c r="A678" s="495"/>
      <c r="B678" s="484"/>
      <c r="C678" s="497"/>
      <c r="D678" s="522"/>
      <c r="E678" s="484"/>
    </row>
    <row r="679" spans="1:5" s="488" customFormat="1" x14ac:dyDescent="0.2">
      <c r="A679" s="495"/>
      <c r="B679" s="484"/>
      <c r="C679" s="497"/>
      <c r="D679" s="522"/>
      <c r="E679" s="484"/>
    </row>
    <row r="680" spans="1:5" s="488" customFormat="1" x14ac:dyDescent="0.2">
      <c r="A680" s="495"/>
      <c r="B680" s="484"/>
      <c r="C680" s="497"/>
      <c r="D680" s="522"/>
      <c r="E680" s="484"/>
    </row>
    <row r="681" spans="1:5" s="488" customFormat="1" x14ac:dyDescent="0.2">
      <c r="A681" s="495"/>
      <c r="B681" s="484"/>
      <c r="C681" s="497"/>
      <c r="D681" s="522"/>
      <c r="E681" s="484"/>
    </row>
    <row r="682" spans="1:5" s="488" customFormat="1" x14ac:dyDescent="0.2">
      <c r="A682" s="495"/>
      <c r="B682" s="484"/>
      <c r="C682" s="497"/>
      <c r="D682" s="520"/>
      <c r="E682" s="493"/>
    </row>
    <row r="683" spans="1:5" s="488" customFormat="1" x14ac:dyDescent="0.2">
      <c r="A683" s="495"/>
      <c r="B683" s="484"/>
      <c r="C683" s="497"/>
      <c r="D683" s="522"/>
      <c r="E683" s="484"/>
    </row>
    <row r="684" spans="1:5" s="488" customFormat="1" x14ac:dyDescent="0.2">
      <c r="A684" s="495"/>
      <c r="B684" s="484"/>
      <c r="C684" s="497"/>
      <c r="D684" s="522"/>
      <c r="E684" s="484"/>
    </row>
    <row r="685" spans="1:5" s="488" customFormat="1" x14ac:dyDescent="0.2">
      <c r="A685" s="495"/>
      <c r="B685" s="484"/>
      <c r="C685" s="497"/>
      <c r="D685" s="522"/>
      <c r="E685" s="484"/>
    </row>
    <row r="686" spans="1:5" s="488" customFormat="1" x14ac:dyDescent="0.2">
      <c r="A686" s="495"/>
      <c r="B686" s="484"/>
      <c r="C686" s="497"/>
      <c r="D686" s="522"/>
      <c r="E686" s="484"/>
    </row>
    <row r="687" spans="1:5" s="488" customFormat="1" x14ac:dyDescent="0.2">
      <c r="A687" s="495"/>
      <c r="B687" s="484"/>
      <c r="C687" s="497"/>
      <c r="D687" s="520"/>
      <c r="E687" s="493"/>
    </row>
    <row r="688" spans="1:5" s="488" customFormat="1" x14ac:dyDescent="0.2">
      <c r="A688" s="495"/>
      <c r="B688" s="484"/>
      <c r="C688" s="497"/>
      <c r="D688" s="522"/>
      <c r="E688" s="484"/>
    </row>
    <row r="689" spans="1:5" s="488" customFormat="1" x14ac:dyDescent="0.2">
      <c r="A689" s="495"/>
      <c r="B689" s="484"/>
      <c r="C689" s="497"/>
      <c r="D689" s="522"/>
      <c r="E689" s="484"/>
    </row>
    <row r="690" spans="1:5" s="488" customFormat="1" x14ac:dyDescent="0.2">
      <c r="A690" s="495"/>
      <c r="B690" s="484"/>
      <c r="C690" s="497"/>
      <c r="D690" s="522"/>
      <c r="E690" s="484"/>
    </row>
    <row r="691" spans="1:5" s="488" customFormat="1" x14ac:dyDescent="0.2">
      <c r="A691" s="495"/>
      <c r="B691" s="484"/>
      <c r="C691" s="497"/>
      <c r="D691" s="522"/>
      <c r="E691" s="484"/>
    </row>
    <row r="692" spans="1:5" s="488" customFormat="1" x14ac:dyDescent="0.2">
      <c r="A692" s="495"/>
      <c r="B692" s="484"/>
      <c r="C692" s="497"/>
      <c r="D692" s="520"/>
      <c r="E692" s="493"/>
    </row>
    <row r="693" spans="1:5" s="488" customFormat="1" x14ac:dyDescent="0.2">
      <c r="A693" s="495"/>
      <c r="B693" s="484"/>
      <c r="C693" s="497"/>
      <c r="D693" s="522"/>
      <c r="E693" s="484"/>
    </row>
    <row r="694" spans="1:5" s="488" customFormat="1" x14ac:dyDescent="0.2">
      <c r="A694" s="495"/>
      <c r="B694" s="484"/>
      <c r="C694" s="497"/>
      <c r="D694" s="522"/>
      <c r="E694" s="484"/>
    </row>
    <row r="695" spans="1:5" s="488" customFormat="1" x14ac:dyDescent="0.2">
      <c r="A695" s="495"/>
      <c r="B695" s="484"/>
      <c r="C695" s="497"/>
      <c r="D695" s="522"/>
      <c r="E695" s="484"/>
    </row>
    <row r="696" spans="1:5" s="488" customFormat="1" x14ac:dyDescent="0.2">
      <c r="A696" s="495"/>
      <c r="B696" s="484"/>
      <c r="C696" s="497"/>
      <c r="D696" s="522"/>
      <c r="E696" s="484"/>
    </row>
    <row r="697" spans="1:5" s="488" customFormat="1" x14ac:dyDescent="0.2">
      <c r="A697" s="495"/>
      <c r="B697" s="484"/>
      <c r="C697" s="497"/>
      <c r="D697" s="520"/>
      <c r="E697" s="493"/>
    </row>
    <row r="698" spans="1:5" s="488" customFormat="1" x14ac:dyDescent="0.2">
      <c r="A698" s="495"/>
      <c r="B698" s="484"/>
      <c r="C698" s="497"/>
      <c r="D698" s="522"/>
      <c r="E698" s="484"/>
    </row>
    <row r="699" spans="1:5" s="488" customFormat="1" x14ac:dyDescent="0.2">
      <c r="A699" s="495"/>
      <c r="B699" s="484"/>
      <c r="C699" s="497"/>
      <c r="D699" s="522"/>
      <c r="E699" s="484"/>
    </row>
    <row r="700" spans="1:5" s="488" customFormat="1" x14ac:dyDescent="0.2">
      <c r="A700" s="495"/>
      <c r="B700" s="484"/>
      <c r="C700" s="497"/>
      <c r="D700" s="522"/>
      <c r="E700" s="484"/>
    </row>
    <row r="701" spans="1:5" s="488" customFormat="1" x14ac:dyDescent="0.2">
      <c r="A701" s="495"/>
      <c r="B701" s="484"/>
      <c r="C701" s="497"/>
      <c r="D701" s="522"/>
      <c r="E701" s="484"/>
    </row>
    <row r="702" spans="1:5" s="488" customFormat="1" x14ac:dyDescent="0.2">
      <c r="A702" s="495"/>
      <c r="B702" s="484"/>
      <c r="C702" s="497"/>
      <c r="D702" s="520"/>
      <c r="E702" s="493"/>
    </row>
    <row r="703" spans="1:5" s="488" customFormat="1" x14ac:dyDescent="0.2">
      <c r="A703" s="495"/>
      <c r="B703" s="484"/>
      <c r="C703" s="497"/>
      <c r="D703" s="522"/>
      <c r="E703" s="484"/>
    </row>
    <row r="704" spans="1:5" s="488" customFormat="1" x14ac:dyDescent="0.2">
      <c r="A704" s="495"/>
      <c r="B704" s="484"/>
      <c r="C704" s="497"/>
      <c r="D704" s="522"/>
      <c r="E704" s="484"/>
    </row>
    <row r="705" spans="1:5" s="488" customFormat="1" x14ac:dyDescent="0.2">
      <c r="A705" s="495"/>
      <c r="B705" s="484"/>
      <c r="C705" s="497"/>
      <c r="D705" s="522"/>
      <c r="E705" s="484"/>
    </row>
    <row r="706" spans="1:5" s="488" customFormat="1" x14ac:dyDescent="0.2">
      <c r="A706" s="495"/>
      <c r="B706" s="484"/>
      <c r="C706" s="497"/>
      <c r="D706" s="522"/>
      <c r="E706" s="484"/>
    </row>
    <row r="707" spans="1:5" s="488" customFormat="1" x14ac:dyDescent="0.2">
      <c r="A707" s="495"/>
      <c r="B707" s="484"/>
      <c r="C707" s="497"/>
      <c r="D707" s="520"/>
      <c r="E707" s="493"/>
    </row>
    <row r="708" spans="1:5" s="488" customFormat="1" x14ac:dyDescent="0.2">
      <c r="A708" s="495"/>
      <c r="B708" s="484"/>
      <c r="C708" s="497"/>
      <c r="D708" s="522"/>
      <c r="E708" s="484"/>
    </row>
    <row r="709" spans="1:5" s="488" customFormat="1" x14ac:dyDescent="0.2">
      <c r="A709" s="495"/>
      <c r="B709" s="484"/>
      <c r="C709" s="497"/>
      <c r="D709" s="522"/>
      <c r="E709" s="484"/>
    </row>
    <row r="710" spans="1:5" s="488" customFormat="1" x14ac:dyDescent="0.2">
      <c r="A710" s="495"/>
      <c r="B710" s="484"/>
      <c r="C710" s="497"/>
      <c r="D710" s="522"/>
      <c r="E710" s="484"/>
    </row>
    <row r="711" spans="1:5" s="488" customFormat="1" x14ac:dyDescent="0.2">
      <c r="A711" s="495"/>
      <c r="B711" s="484"/>
      <c r="C711" s="497"/>
      <c r="D711" s="522"/>
      <c r="E711" s="484"/>
    </row>
    <row r="712" spans="1:5" s="488" customFormat="1" x14ac:dyDescent="0.2">
      <c r="A712" s="495"/>
      <c r="B712" s="484"/>
      <c r="C712" s="497"/>
      <c r="D712" s="520"/>
      <c r="E712" s="493"/>
    </row>
    <row r="713" spans="1:5" s="488" customFormat="1" x14ac:dyDescent="0.2">
      <c r="A713" s="495"/>
      <c r="B713" s="484"/>
      <c r="C713" s="497"/>
      <c r="D713" s="522"/>
      <c r="E713" s="484"/>
    </row>
    <row r="714" spans="1:5" s="488" customFormat="1" x14ac:dyDescent="0.2">
      <c r="A714" s="495"/>
      <c r="B714" s="484"/>
      <c r="C714" s="497"/>
      <c r="D714" s="522"/>
      <c r="E714" s="484"/>
    </row>
    <row r="715" spans="1:5" s="488" customFormat="1" x14ac:dyDescent="0.2">
      <c r="A715" s="495"/>
      <c r="B715" s="484"/>
      <c r="C715" s="497"/>
      <c r="D715" s="522"/>
      <c r="E715" s="484"/>
    </row>
    <row r="716" spans="1:5" s="488" customFormat="1" x14ac:dyDescent="0.2">
      <c r="A716" s="495"/>
      <c r="B716" s="484"/>
      <c r="C716" s="497"/>
      <c r="D716" s="522"/>
      <c r="E716" s="484"/>
    </row>
    <row r="717" spans="1:5" s="488" customFormat="1" x14ac:dyDescent="0.2">
      <c r="A717" s="495"/>
      <c r="B717" s="484"/>
      <c r="C717" s="497"/>
      <c r="D717" s="520"/>
      <c r="E717" s="493"/>
    </row>
    <row r="718" spans="1:5" s="488" customFormat="1" x14ac:dyDescent="0.2">
      <c r="A718" s="495"/>
      <c r="B718" s="484"/>
      <c r="C718" s="497"/>
      <c r="D718" s="522"/>
      <c r="E718" s="484"/>
    </row>
    <row r="719" spans="1:5" s="488" customFormat="1" x14ac:dyDescent="0.2">
      <c r="A719" s="495"/>
      <c r="B719" s="484"/>
      <c r="C719" s="497"/>
      <c r="D719" s="522"/>
      <c r="E719" s="484"/>
    </row>
    <row r="720" spans="1:5" s="488" customFormat="1" x14ac:dyDescent="0.2">
      <c r="A720" s="495"/>
      <c r="B720" s="484"/>
      <c r="C720" s="497"/>
      <c r="D720" s="522"/>
      <c r="E720" s="484"/>
    </row>
    <row r="721" spans="1:5" s="488" customFormat="1" x14ac:dyDescent="0.2">
      <c r="A721" s="495"/>
      <c r="B721" s="484"/>
      <c r="C721" s="497"/>
      <c r="D721" s="522"/>
      <c r="E721" s="484"/>
    </row>
    <row r="722" spans="1:5" s="488" customFormat="1" x14ac:dyDescent="0.2">
      <c r="A722" s="495"/>
      <c r="B722" s="484"/>
      <c r="C722" s="497"/>
      <c r="D722" s="520"/>
      <c r="E722" s="493"/>
    </row>
    <row r="723" spans="1:5" s="488" customFormat="1" x14ac:dyDescent="0.2">
      <c r="A723" s="495"/>
      <c r="B723" s="484"/>
      <c r="C723" s="497"/>
      <c r="D723" s="522"/>
      <c r="E723" s="484"/>
    </row>
    <row r="724" spans="1:5" s="488" customFormat="1" x14ac:dyDescent="0.2">
      <c r="A724" s="495"/>
      <c r="B724" s="484"/>
      <c r="C724" s="497"/>
      <c r="D724" s="522"/>
      <c r="E724" s="484"/>
    </row>
    <row r="725" spans="1:5" s="488" customFormat="1" x14ac:dyDescent="0.2">
      <c r="A725" s="495"/>
      <c r="B725" s="484"/>
      <c r="C725" s="497"/>
      <c r="D725" s="522"/>
      <c r="E725" s="484"/>
    </row>
    <row r="726" spans="1:5" s="488" customFormat="1" x14ac:dyDescent="0.2">
      <c r="A726" s="495"/>
      <c r="B726" s="484"/>
      <c r="C726" s="497"/>
      <c r="D726" s="522"/>
      <c r="E726" s="484"/>
    </row>
    <row r="727" spans="1:5" s="488" customFormat="1" x14ac:dyDescent="0.2">
      <c r="A727" s="495"/>
      <c r="B727" s="484"/>
      <c r="C727" s="497"/>
      <c r="D727" s="520"/>
      <c r="E727" s="493"/>
    </row>
    <row r="728" spans="1:5" s="488" customFormat="1" x14ac:dyDescent="0.2">
      <c r="A728" s="495"/>
      <c r="B728" s="484"/>
      <c r="C728" s="497"/>
      <c r="D728" s="522"/>
      <c r="E728" s="484"/>
    </row>
    <row r="729" spans="1:5" s="488" customFormat="1" x14ac:dyDescent="0.2">
      <c r="A729" s="495"/>
      <c r="B729" s="484"/>
      <c r="C729" s="497"/>
      <c r="D729" s="522"/>
      <c r="E729" s="484"/>
    </row>
    <row r="730" spans="1:5" s="488" customFormat="1" x14ac:dyDescent="0.2">
      <c r="A730" s="495"/>
      <c r="B730" s="484"/>
      <c r="C730" s="497"/>
      <c r="D730" s="522"/>
      <c r="E730" s="484"/>
    </row>
    <row r="731" spans="1:5" s="488" customFormat="1" x14ac:dyDescent="0.2">
      <c r="A731" s="495"/>
      <c r="B731" s="484"/>
      <c r="C731" s="497"/>
      <c r="D731" s="522"/>
      <c r="E731" s="484"/>
    </row>
    <row r="732" spans="1:5" s="488" customFormat="1" x14ac:dyDescent="0.2">
      <c r="A732" s="495"/>
      <c r="B732" s="484"/>
      <c r="C732" s="497"/>
      <c r="D732" s="520"/>
      <c r="E732" s="493"/>
    </row>
    <row r="733" spans="1:5" s="488" customFormat="1" x14ac:dyDescent="0.2">
      <c r="A733" s="495"/>
      <c r="B733" s="484"/>
      <c r="C733" s="497"/>
      <c r="D733" s="522"/>
      <c r="E733" s="484"/>
    </row>
    <row r="734" spans="1:5" s="488" customFormat="1" x14ac:dyDescent="0.2">
      <c r="A734" s="495"/>
      <c r="B734" s="484"/>
      <c r="C734" s="497"/>
      <c r="D734" s="522"/>
      <c r="E734" s="484"/>
    </row>
    <row r="735" spans="1:5" s="488" customFormat="1" x14ac:dyDescent="0.2">
      <c r="A735" s="495"/>
      <c r="B735" s="484"/>
      <c r="C735" s="497"/>
      <c r="D735" s="522"/>
      <c r="E735" s="484"/>
    </row>
    <row r="736" spans="1:5" s="488" customFormat="1" x14ac:dyDescent="0.2">
      <c r="A736" s="495"/>
      <c r="B736" s="484"/>
      <c r="C736" s="497"/>
      <c r="D736" s="522"/>
      <c r="E736" s="484"/>
    </row>
    <row r="737" spans="1:5" s="488" customFormat="1" x14ac:dyDescent="0.2">
      <c r="A737" s="495"/>
      <c r="B737" s="484"/>
      <c r="C737" s="497"/>
      <c r="D737" s="520"/>
      <c r="E737" s="492"/>
    </row>
    <row r="738" spans="1:5" s="488" customFormat="1" x14ac:dyDescent="0.2">
      <c r="A738" s="495"/>
      <c r="B738" s="484"/>
      <c r="C738" s="497"/>
      <c r="D738" s="522"/>
      <c r="E738" s="484"/>
    </row>
    <row r="739" spans="1:5" s="488" customFormat="1" x14ac:dyDescent="0.2">
      <c r="A739" s="495"/>
      <c r="B739" s="484"/>
      <c r="C739" s="497"/>
      <c r="D739" s="522"/>
      <c r="E739" s="484"/>
    </row>
    <row r="740" spans="1:5" s="488" customFormat="1" x14ac:dyDescent="0.2">
      <c r="A740" s="495"/>
      <c r="B740" s="484"/>
      <c r="C740" s="497"/>
      <c r="D740" s="522"/>
      <c r="E740" s="484"/>
    </row>
    <row r="741" spans="1:5" s="488" customFormat="1" x14ac:dyDescent="0.2">
      <c r="A741" s="495"/>
      <c r="B741" s="484"/>
      <c r="C741" s="497"/>
      <c r="D741" s="522"/>
      <c r="E741" s="484"/>
    </row>
    <row r="742" spans="1:5" s="488" customFormat="1" x14ac:dyDescent="0.2">
      <c r="A742" s="495"/>
      <c r="B742" s="484"/>
      <c r="C742" s="497"/>
      <c r="D742" s="520"/>
      <c r="E742" s="493"/>
    </row>
    <row r="743" spans="1:5" s="488" customFormat="1" x14ac:dyDescent="0.2">
      <c r="A743" s="495"/>
      <c r="B743" s="484"/>
      <c r="C743" s="497"/>
      <c r="D743" s="522"/>
      <c r="E743" s="484"/>
    </row>
    <row r="744" spans="1:5" s="488" customFormat="1" x14ac:dyDescent="0.2">
      <c r="A744" s="495"/>
      <c r="B744" s="484"/>
      <c r="C744" s="497"/>
      <c r="D744" s="522"/>
      <c r="E744" s="484"/>
    </row>
    <row r="745" spans="1:5" s="488" customFormat="1" x14ac:dyDescent="0.2">
      <c r="A745" s="495"/>
      <c r="B745" s="484"/>
      <c r="C745" s="497"/>
      <c r="D745" s="522"/>
      <c r="E745" s="484"/>
    </row>
    <row r="746" spans="1:5" s="488" customFormat="1" x14ac:dyDescent="0.2">
      <c r="A746" s="495"/>
      <c r="B746" s="484"/>
      <c r="C746" s="497"/>
      <c r="D746" s="522"/>
      <c r="E746" s="484"/>
    </row>
    <row r="747" spans="1:5" s="488" customFormat="1" x14ac:dyDescent="0.2">
      <c r="A747" s="495"/>
      <c r="B747" s="484"/>
      <c r="C747" s="497"/>
      <c r="D747" s="520"/>
      <c r="E747" s="493"/>
    </row>
    <row r="748" spans="1:5" s="488" customFormat="1" x14ac:dyDescent="0.2">
      <c r="A748" s="495"/>
      <c r="B748" s="484"/>
      <c r="C748" s="497"/>
      <c r="D748" s="522"/>
      <c r="E748" s="484"/>
    </row>
    <row r="749" spans="1:5" s="488" customFormat="1" x14ac:dyDescent="0.2">
      <c r="A749" s="495"/>
      <c r="B749" s="484"/>
      <c r="C749" s="497"/>
      <c r="D749" s="522"/>
      <c r="E749" s="484"/>
    </row>
    <row r="750" spans="1:5" s="488" customFormat="1" x14ac:dyDescent="0.2">
      <c r="A750" s="495"/>
      <c r="B750" s="484"/>
      <c r="C750" s="497"/>
      <c r="D750" s="522"/>
      <c r="E750" s="484"/>
    </row>
    <row r="751" spans="1:5" s="488" customFormat="1" x14ac:dyDescent="0.2">
      <c r="A751" s="495"/>
      <c r="B751" s="484"/>
      <c r="C751" s="497"/>
      <c r="D751" s="522"/>
      <c r="E751" s="484"/>
    </row>
    <row r="752" spans="1:5" s="488" customFormat="1" x14ac:dyDescent="0.2">
      <c r="A752" s="495"/>
      <c r="B752" s="484"/>
      <c r="C752" s="497"/>
      <c r="D752" s="520"/>
      <c r="E752" s="493"/>
    </row>
    <row r="753" spans="1:5" s="488" customFormat="1" x14ac:dyDescent="0.2">
      <c r="A753" s="495"/>
      <c r="B753" s="484"/>
      <c r="C753" s="497"/>
      <c r="D753" s="522"/>
      <c r="E753" s="484"/>
    </row>
    <row r="754" spans="1:5" s="488" customFormat="1" x14ac:dyDescent="0.2">
      <c r="A754" s="495"/>
      <c r="B754" s="484"/>
      <c r="C754" s="497"/>
      <c r="D754" s="522"/>
      <c r="E754" s="484"/>
    </row>
    <row r="755" spans="1:5" s="488" customFormat="1" x14ac:dyDescent="0.2">
      <c r="A755" s="495"/>
      <c r="B755" s="484"/>
      <c r="C755" s="497"/>
      <c r="D755" s="522"/>
      <c r="E755" s="484"/>
    </row>
    <row r="756" spans="1:5" s="488" customFormat="1" x14ac:dyDescent="0.2">
      <c r="A756" s="495"/>
      <c r="B756" s="484"/>
      <c r="C756" s="497"/>
      <c r="D756" s="522"/>
      <c r="E756" s="484"/>
    </row>
    <row r="757" spans="1:5" s="488" customFormat="1" x14ac:dyDescent="0.2">
      <c r="A757" s="495"/>
      <c r="B757" s="484"/>
      <c r="C757" s="497"/>
      <c r="D757" s="520"/>
      <c r="E757" s="493"/>
    </row>
    <row r="758" spans="1:5" s="488" customFormat="1" x14ac:dyDescent="0.2">
      <c r="A758" s="495"/>
      <c r="B758" s="484"/>
      <c r="C758" s="497"/>
      <c r="D758" s="522"/>
      <c r="E758" s="484"/>
    </row>
    <row r="759" spans="1:5" s="488" customFormat="1" x14ac:dyDescent="0.2">
      <c r="A759" s="495"/>
      <c r="B759" s="484"/>
      <c r="C759" s="497"/>
      <c r="D759" s="522"/>
      <c r="E759" s="484"/>
    </row>
    <row r="760" spans="1:5" s="488" customFormat="1" x14ac:dyDescent="0.2">
      <c r="A760" s="495"/>
      <c r="B760" s="484"/>
      <c r="C760" s="497"/>
      <c r="D760" s="522"/>
      <c r="E760" s="484"/>
    </row>
    <row r="761" spans="1:5" s="488" customFormat="1" x14ac:dyDescent="0.2">
      <c r="A761" s="495"/>
      <c r="B761" s="484"/>
      <c r="C761" s="497"/>
      <c r="D761" s="522"/>
      <c r="E761" s="484"/>
    </row>
    <row r="762" spans="1:5" s="488" customFormat="1" x14ac:dyDescent="0.2">
      <c r="A762" s="495"/>
      <c r="B762" s="484"/>
      <c r="C762" s="497"/>
      <c r="D762" s="520"/>
      <c r="E762" s="493"/>
    </row>
    <row r="763" spans="1:5" s="488" customFormat="1" x14ac:dyDescent="0.2">
      <c r="A763" s="495"/>
      <c r="B763" s="484"/>
      <c r="C763" s="497"/>
      <c r="D763" s="522"/>
      <c r="E763" s="484"/>
    </row>
    <row r="764" spans="1:5" s="488" customFormat="1" x14ac:dyDescent="0.2">
      <c r="A764" s="495"/>
      <c r="B764" s="484"/>
      <c r="C764" s="497"/>
      <c r="D764" s="522"/>
      <c r="E764" s="484"/>
    </row>
    <row r="765" spans="1:5" s="488" customFormat="1" x14ac:dyDescent="0.2">
      <c r="A765" s="495"/>
      <c r="B765" s="484"/>
      <c r="C765" s="497"/>
      <c r="D765" s="522"/>
      <c r="E765" s="484"/>
    </row>
    <row r="766" spans="1:5" s="488" customFormat="1" x14ac:dyDescent="0.2">
      <c r="A766" s="495"/>
      <c r="B766" s="484"/>
      <c r="C766" s="497"/>
      <c r="D766" s="522"/>
      <c r="E766" s="484"/>
    </row>
    <row r="767" spans="1:5" s="488" customFormat="1" x14ac:dyDescent="0.2">
      <c r="A767" s="495"/>
      <c r="B767" s="484"/>
      <c r="C767" s="497"/>
      <c r="D767" s="520"/>
      <c r="E767" s="493"/>
    </row>
    <row r="768" spans="1:5" s="488" customFormat="1" x14ac:dyDescent="0.2">
      <c r="A768" s="495"/>
      <c r="B768" s="484"/>
      <c r="C768" s="497"/>
      <c r="D768" s="522"/>
      <c r="E768" s="484"/>
    </row>
    <row r="769" spans="1:5" s="488" customFormat="1" x14ac:dyDescent="0.2">
      <c r="A769" s="495"/>
      <c r="B769" s="484"/>
      <c r="C769" s="497"/>
      <c r="D769" s="522"/>
      <c r="E769" s="484"/>
    </row>
    <row r="770" spans="1:5" s="488" customFormat="1" x14ac:dyDescent="0.2">
      <c r="A770" s="495"/>
      <c r="B770" s="484"/>
      <c r="C770" s="497"/>
      <c r="D770" s="522"/>
      <c r="E770" s="484"/>
    </row>
    <row r="771" spans="1:5" s="488" customFormat="1" x14ac:dyDescent="0.2">
      <c r="A771" s="495"/>
      <c r="B771" s="484"/>
      <c r="C771" s="497"/>
      <c r="D771" s="522"/>
      <c r="E771" s="484"/>
    </row>
    <row r="772" spans="1:5" s="488" customFormat="1" x14ac:dyDescent="0.2">
      <c r="A772" s="495"/>
      <c r="B772" s="484"/>
      <c r="C772" s="497"/>
      <c r="D772" s="520"/>
      <c r="E772" s="493"/>
    </row>
    <row r="773" spans="1:5" s="488" customFormat="1" x14ac:dyDescent="0.2">
      <c r="A773" s="495"/>
      <c r="B773" s="484"/>
      <c r="C773" s="497"/>
      <c r="D773" s="522"/>
      <c r="E773" s="484"/>
    </row>
    <row r="774" spans="1:5" s="488" customFormat="1" x14ac:dyDescent="0.2">
      <c r="A774" s="495"/>
      <c r="B774" s="484"/>
      <c r="C774" s="497"/>
      <c r="D774" s="522"/>
      <c r="E774" s="484"/>
    </row>
    <row r="775" spans="1:5" s="488" customFormat="1" x14ac:dyDescent="0.2">
      <c r="A775" s="495"/>
      <c r="B775" s="484"/>
      <c r="C775" s="497"/>
      <c r="D775" s="522"/>
      <c r="E775" s="484"/>
    </row>
    <row r="776" spans="1:5" s="488" customFormat="1" x14ac:dyDescent="0.2">
      <c r="A776" s="495"/>
      <c r="B776" s="484"/>
      <c r="C776" s="497"/>
      <c r="D776" s="522"/>
      <c r="E776" s="484"/>
    </row>
    <row r="777" spans="1:5" s="488" customFormat="1" x14ac:dyDescent="0.2">
      <c r="A777" s="495"/>
      <c r="B777" s="484"/>
      <c r="C777" s="497"/>
      <c r="D777" s="520"/>
      <c r="E777" s="493"/>
    </row>
    <row r="778" spans="1:5" s="488" customFormat="1" x14ac:dyDescent="0.2">
      <c r="A778" s="495"/>
      <c r="B778" s="484"/>
      <c r="C778" s="497"/>
      <c r="D778" s="522"/>
      <c r="E778" s="484"/>
    </row>
    <row r="779" spans="1:5" s="488" customFormat="1" x14ac:dyDescent="0.2">
      <c r="A779" s="495"/>
      <c r="B779" s="484"/>
      <c r="C779" s="497"/>
      <c r="D779" s="522"/>
      <c r="E779" s="484"/>
    </row>
    <row r="780" spans="1:5" s="488" customFormat="1" x14ac:dyDescent="0.2">
      <c r="A780" s="495"/>
      <c r="B780" s="484"/>
      <c r="C780" s="497"/>
      <c r="D780" s="522"/>
      <c r="E780" s="484"/>
    </row>
    <row r="781" spans="1:5" s="488" customFormat="1" x14ac:dyDescent="0.2">
      <c r="A781" s="495"/>
      <c r="B781" s="484"/>
      <c r="C781" s="497"/>
      <c r="D781" s="522"/>
      <c r="E781" s="484"/>
    </row>
    <row r="782" spans="1:5" s="488" customFormat="1" x14ac:dyDescent="0.2">
      <c r="A782" s="495"/>
      <c r="B782" s="484"/>
      <c r="C782" s="497"/>
      <c r="D782" s="520"/>
      <c r="E782" s="493"/>
    </row>
    <row r="783" spans="1:5" s="488" customFormat="1" x14ac:dyDescent="0.2">
      <c r="A783" s="495"/>
      <c r="B783" s="484"/>
      <c r="C783" s="497"/>
      <c r="D783" s="522"/>
      <c r="E783" s="484"/>
    </row>
    <row r="784" spans="1:5" s="488" customFormat="1" x14ac:dyDescent="0.2">
      <c r="A784" s="495"/>
      <c r="B784" s="484"/>
      <c r="C784" s="497"/>
      <c r="D784" s="522"/>
      <c r="E784" s="484"/>
    </row>
    <row r="785" spans="1:5" s="488" customFormat="1" x14ac:dyDescent="0.2">
      <c r="A785" s="495"/>
      <c r="B785" s="484"/>
      <c r="C785" s="497"/>
      <c r="D785" s="522"/>
      <c r="E785" s="484"/>
    </row>
    <row r="786" spans="1:5" s="488" customFormat="1" x14ac:dyDescent="0.2">
      <c r="A786" s="495"/>
      <c r="B786" s="484"/>
      <c r="C786" s="497"/>
      <c r="D786" s="522"/>
      <c r="E786" s="484"/>
    </row>
    <row r="787" spans="1:5" s="488" customFormat="1" x14ac:dyDescent="0.2">
      <c r="A787" s="495"/>
      <c r="B787" s="484"/>
      <c r="C787" s="497"/>
      <c r="D787" s="520"/>
      <c r="E787" s="493"/>
    </row>
    <row r="788" spans="1:5" s="488" customFormat="1" x14ac:dyDescent="0.2">
      <c r="A788" s="495"/>
      <c r="B788" s="484"/>
      <c r="C788" s="497"/>
      <c r="D788" s="522"/>
      <c r="E788" s="484"/>
    </row>
    <row r="789" spans="1:5" s="488" customFormat="1" x14ac:dyDescent="0.2">
      <c r="A789" s="495"/>
      <c r="B789" s="484"/>
      <c r="C789" s="497"/>
      <c r="D789" s="522"/>
      <c r="E789" s="484"/>
    </row>
    <row r="790" spans="1:5" s="488" customFormat="1" x14ac:dyDescent="0.2">
      <c r="A790" s="495"/>
      <c r="B790" s="484"/>
      <c r="C790" s="497"/>
      <c r="D790" s="522"/>
      <c r="E790" s="484"/>
    </row>
    <row r="791" spans="1:5" s="488" customFormat="1" x14ac:dyDescent="0.2">
      <c r="A791" s="495"/>
      <c r="B791" s="484"/>
      <c r="C791" s="497"/>
      <c r="D791" s="522"/>
      <c r="E791" s="484"/>
    </row>
    <row r="792" spans="1:5" s="488" customFormat="1" x14ac:dyDescent="0.2">
      <c r="A792" s="495"/>
      <c r="B792" s="484"/>
      <c r="C792" s="497"/>
      <c r="D792" s="520"/>
      <c r="E792" s="493"/>
    </row>
    <row r="793" spans="1:5" s="488" customFormat="1" x14ac:dyDescent="0.2">
      <c r="A793" s="495"/>
      <c r="B793" s="484"/>
      <c r="C793" s="497"/>
      <c r="D793" s="522"/>
      <c r="E793" s="484"/>
    </row>
    <row r="794" spans="1:5" s="488" customFormat="1" x14ac:dyDescent="0.2">
      <c r="A794" s="495"/>
      <c r="B794" s="484"/>
      <c r="C794" s="497"/>
      <c r="D794" s="522"/>
      <c r="E794" s="484"/>
    </row>
    <row r="795" spans="1:5" s="488" customFormat="1" x14ac:dyDescent="0.2">
      <c r="A795" s="495"/>
      <c r="B795" s="484"/>
      <c r="C795" s="497"/>
      <c r="D795" s="522"/>
      <c r="E795" s="484"/>
    </row>
    <row r="796" spans="1:5" s="488" customFormat="1" x14ac:dyDescent="0.2">
      <c r="A796" s="495"/>
      <c r="B796" s="484"/>
      <c r="C796" s="497"/>
      <c r="D796" s="522"/>
      <c r="E796" s="484"/>
    </row>
    <row r="797" spans="1:5" s="488" customFormat="1" x14ac:dyDescent="0.2">
      <c r="A797" s="495"/>
      <c r="B797" s="484"/>
      <c r="C797" s="497"/>
      <c r="D797" s="520"/>
      <c r="E797" s="493"/>
    </row>
    <row r="798" spans="1:5" s="488" customFormat="1" x14ac:dyDescent="0.2">
      <c r="A798" s="495"/>
      <c r="B798" s="484"/>
      <c r="C798" s="497"/>
      <c r="D798" s="522"/>
      <c r="E798" s="484"/>
    </row>
    <row r="799" spans="1:5" s="488" customFormat="1" x14ac:dyDescent="0.2">
      <c r="A799" s="495"/>
      <c r="B799" s="484"/>
      <c r="C799" s="497"/>
      <c r="D799" s="522"/>
      <c r="E799" s="484"/>
    </row>
    <row r="800" spans="1:5" s="488" customFormat="1" x14ac:dyDescent="0.2">
      <c r="A800" s="495"/>
      <c r="B800" s="484"/>
      <c r="C800" s="497"/>
      <c r="D800" s="522"/>
      <c r="E800" s="484"/>
    </row>
    <row r="801" spans="1:5" s="488" customFormat="1" x14ac:dyDescent="0.2">
      <c r="A801" s="495"/>
      <c r="B801" s="484"/>
      <c r="C801" s="497"/>
      <c r="D801" s="522"/>
      <c r="E801" s="484"/>
    </row>
    <row r="802" spans="1:5" s="488" customFormat="1" x14ac:dyDescent="0.2">
      <c r="A802" s="495"/>
      <c r="B802" s="484"/>
      <c r="C802" s="497"/>
      <c r="D802" s="520"/>
      <c r="E802" s="493"/>
    </row>
    <row r="803" spans="1:5" s="488" customFormat="1" x14ac:dyDescent="0.2">
      <c r="A803" s="495"/>
      <c r="B803" s="484"/>
      <c r="C803" s="497"/>
      <c r="D803" s="522"/>
      <c r="E803" s="484"/>
    </row>
    <row r="804" spans="1:5" s="488" customFormat="1" x14ac:dyDescent="0.2">
      <c r="A804" s="495"/>
      <c r="B804" s="484"/>
      <c r="C804" s="497"/>
      <c r="D804" s="522"/>
      <c r="E804" s="484"/>
    </row>
    <row r="805" spans="1:5" s="488" customFormat="1" x14ac:dyDescent="0.2">
      <c r="A805" s="495"/>
      <c r="B805" s="484"/>
      <c r="C805" s="497"/>
      <c r="D805" s="522"/>
      <c r="E805" s="484"/>
    </row>
    <row r="806" spans="1:5" s="488" customFormat="1" x14ac:dyDescent="0.2">
      <c r="A806" s="495"/>
      <c r="B806" s="484"/>
      <c r="C806" s="497"/>
      <c r="D806" s="522"/>
      <c r="E806" s="484"/>
    </row>
    <row r="807" spans="1:5" s="488" customFormat="1" x14ac:dyDescent="0.2">
      <c r="A807" s="495"/>
      <c r="B807" s="484"/>
      <c r="C807" s="497"/>
      <c r="D807" s="520"/>
      <c r="E807" s="493"/>
    </row>
    <row r="808" spans="1:5" s="488" customFormat="1" x14ac:dyDescent="0.2">
      <c r="A808" s="495"/>
      <c r="B808" s="484"/>
      <c r="C808" s="497"/>
      <c r="D808" s="522"/>
      <c r="E808" s="484"/>
    </row>
    <row r="809" spans="1:5" s="488" customFormat="1" x14ac:dyDescent="0.2">
      <c r="A809" s="495"/>
      <c r="B809" s="484"/>
      <c r="C809" s="497"/>
      <c r="D809" s="522"/>
      <c r="E809" s="484"/>
    </row>
    <row r="810" spans="1:5" s="488" customFormat="1" x14ac:dyDescent="0.2">
      <c r="A810" s="495"/>
      <c r="B810" s="484"/>
      <c r="C810" s="497"/>
      <c r="D810" s="522"/>
      <c r="E810" s="484"/>
    </row>
    <row r="811" spans="1:5" s="488" customFormat="1" x14ac:dyDescent="0.2">
      <c r="A811" s="495"/>
      <c r="B811" s="484"/>
      <c r="C811" s="497"/>
      <c r="D811" s="522"/>
      <c r="E811" s="484"/>
    </row>
    <row r="812" spans="1:5" s="488" customFormat="1" x14ac:dyDescent="0.2">
      <c r="A812" s="495"/>
      <c r="B812" s="484"/>
      <c r="C812" s="497"/>
      <c r="D812" s="520"/>
      <c r="E812" s="493"/>
    </row>
    <row r="813" spans="1:5" s="488" customFormat="1" x14ac:dyDescent="0.2">
      <c r="A813" s="495"/>
      <c r="B813" s="484"/>
      <c r="C813" s="497"/>
      <c r="D813" s="522"/>
      <c r="E813" s="484"/>
    </row>
    <row r="814" spans="1:5" s="488" customFormat="1" x14ac:dyDescent="0.2">
      <c r="A814" s="495"/>
      <c r="B814" s="484"/>
      <c r="C814" s="497"/>
      <c r="D814" s="522"/>
      <c r="E814" s="484"/>
    </row>
    <row r="815" spans="1:5" s="488" customFormat="1" x14ac:dyDescent="0.2">
      <c r="A815" s="495"/>
      <c r="B815" s="484"/>
      <c r="C815" s="497"/>
      <c r="D815" s="522"/>
      <c r="E815" s="484"/>
    </row>
    <row r="816" spans="1:5" s="488" customFormat="1" x14ac:dyDescent="0.2">
      <c r="A816" s="495"/>
      <c r="B816" s="484"/>
      <c r="C816" s="497"/>
      <c r="D816" s="522"/>
      <c r="E816" s="484"/>
    </row>
    <row r="817" spans="1:5" s="488" customFormat="1" x14ac:dyDescent="0.2">
      <c r="A817" s="495"/>
      <c r="B817" s="484"/>
      <c r="C817" s="497"/>
      <c r="D817" s="520"/>
      <c r="E817" s="493"/>
    </row>
    <row r="818" spans="1:5" s="488" customFormat="1" x14ac:dyDescent="0.2">
      <c r="A818" s="495"/>
      <c r="B818" s="484"/>
      <c r="C818" s="497"/>
      <c r="D818" s="522"/>
      <c r="E818" s="484"/>
    </row>
    <row r="819" spans="1:5" s="488" customFormat="1" x14ac:dyDescent="0.2">
      <c r="A819" s="495"/>
      <c r="B819" s="484"/>
      <c r="C819" s="497"/>
      <c r="D819" s="522"/>
      <c r="E819" s="484"/>
    </row>
    <row r="820" spans="1:5" s="488" customFormat="1" x14ac:dyDescent="0.2">
      <c r="A820" s="495"/>
      <c r="B820" s="484"/>
      <c r="C820" s="497"/>
      <c r="D820" s="522"/>
      <c r="E820" s="484"/>
    </row>
    <row r="821" spans="1:5" s="488" customFormat="1" x14ac:dyDescent="0.2">
      <c r="A821" s="495"/>
      <c r="B821" s="484"/>
      <c r="C821" s="497"/>
      <c r="D821" s="522"/>
      <c r="E821" s="484"/>
    </row>
    <row r="822" spans="1:5" s="488" customFormat="1" x14ac:dyDescent="0.2">
      <c r="A822" s="495"/>
      <c r="B822" s="484"/>
      <c r="C822" s="497"/>
      <c r="D822" s="520"/>
      <c r="E822" s="493"/>
    </row>
    <row r="823" spans="1:5" s="488" customFormat="1" x14ac:dyDescent="0.2">
      <c r="A823" s="495"/>
      <c r="B823" s="484"/>
      <c r="C823" s="497"/>
      <c r="D823" s="522"/>
      <c r="E823" s="484"/>
    </row>
    <row r="824" spans="1:5" s="488" customFormat="1" x14ac:dyDescent="0.2">
      <c r="A824" s="495"/>
      <c r="B824" s="484"/>
      <c r="C824" s="497"/>
      <c r="D824" s="522"/>
      <c r="E824" s="484"/>
    </row>
    <row r="825" spans="1:5" s="488" customFormat="1" x14ac:dyDescent="0.2">
      <c r="A825" s="495"/>
      <c r="B825" s="484"/>
      <c r="C825" s="497"/>
      <c r="D825" s="522"/>
      <c r="E825" s="484"/>
    </row>
    <row r="826" spans="1:5" s="488" customFormat="1" x14ac:dyDescent="0.2">
      <c r="A826" s="495"/>
      <c r="B826" s="484"/>
      <c r="C826" s="497"/>
      <c r="D826" s="522"/>
      <c r="E826" s="484"/>
    </row>
    <row r="827" spans="1:5" s="488" customFormat="1" x14ac:dyDescent="0.2">
      <c r="A827" s="495"/>
      <c r="B827" s="484"/>
      <c r="C827" s="497"/>
      <c r="D827" s="520"/>
      <c r="E827" s="493"/>
    </row>
    <row r="828" spans="1:5" s="488" customFormat="1" x14ac:dyDescent="0.2">
      <c r="A828" s="495"/>
      <c r="B828" s="484"/>
      <c r="C828" s="497"/>
      <c r="D828" s="522"/>
      <c r="E828" s="484"/>
    </row>
    <row r="829" spans="1:5" s="488" customFormat="1" x14ac:dyDescent="0.2">
      <c r="A829" s="495"/>
      <c r="B829" s="484"/>
      <c r="C829" s="497"/>
      <c r="D829" s="522"/>
      <c r="E829" s="484"/>
    </row>
    <row r="830" spans="1:5" s="488" customFormat="1" x14ac:dyDescent="0.2">
      <c r="A830" s="495"/>
      <c r="B830" s="484"/>
      <c r="C830" s="497"/>
      <c r="D830" s="522"/>
      <c r="E830" s="484"/>
    </row>
    <row r="831" spans="1:5" s="488" customFormat="1" x14ac:dyDescent="0.2">
      <c r="A831" s="495"/>
      <c r="B831" s="484"/>
      <c r="C831" s="497"/>
      <c r="D831" s="522"/>
      <c r="E831" s="484"/>
    </row>
    <row r="832" spans="1:5" s="488" customFormat="1" x14ac:dyDescent="0.2">
      <c r="A832" s="495"/>
      <c r="B832" s="484"/>
      <c r="C832" s="497"/>
      <c r="D832" s="520"/>
      <c r="E832" s="493"/>
    </row>
    <row r="833" spans="1:5" s="488" customFormat="1" x14ac:dyDescent="0.2">
      <c r="A833" s="495"/>
      <c r="B833" s="484"/>
      <c r="C833" s="497"/>
      <c r="D833" s="522"/>
      <c r="E833" s="484"/>
    </row>
    <row r="834" spans="1:5" s="488" customFormat="1" x14ac:dyDescent="0.2">
      <c r="A834" s="495"/>
      <c r="B834" s="484"/>
      <c r="C834" s="497"/>
      <c r="D834" s="522"/>
      <c r="E834" s="484"/>
    </row>
    <row r="835" spans="1:5" s="488" customFormat="1" x14ac:dyDescent="0.2">
      <c r="A835" s="495"/>
      <c r="B835" s="484"/>
      <c r="C835" s="497"/>
      <c r="D835" s="522"/>
      <c r="E835" s="484"/>
    </row>
    <row r="836" spans="1:5" s="488" customFormat="1" x14ac:dyDescent="0.2">
      <c r="A836" s="495"/>
      <c r="B836" s="484"/>
      <c r="C836" s="497"/>
      <c r="D836" s="522"/>
      <c r="E836" s="484"/>
    </row>
    <row r="837" spans="1:5" s="488" customFormat="1" x14ac:dyDescent="0.2">
      <c r="A837" s="495"/>
      <c r="B837" s="484"/>
      <c r="C837" s="497"/>
      <c r="D837" s="520"/>
      <c r="E837" s="493"/>
    </row>
    <row r="838" spans="1:5" s="488" customFormat="1" x14ac:dyDescent="0.2">
      <c r="A838" s="495"/>
      <c r="B838" s="484"/>
      <c r="C838" s="497"/>
      <c r="D838" s="522"/>
      <c r="E838" s="484"/>
    </row>
    <row r="839" spans="1:5" s="488" customFormat="1" x14ac:dyDescent="0.2">
      <c r="A839" s="495"/>
      <c r="B839" s="484"/>
      <c r="C839" s="497"/>
      <c r="D839" s="522"/>
      <c r="E839" s="484"/>
    </row>
    <row r="840" spans="1:5" s="488" customFormat="1" x14ac:dyDescent="0.2">
      <c r="A840" s="495"/>
      <c r="B840" s="484"/>
      <c r="C840" s="497"/>
      <c r="D840" s="522"/>
      <c r="E840" s="484"/>
    </row>
    <row r="841" spans="1:5" s="488" customFormat="1" x14ac:dyDescent="0.2">
      <c r="A841" s="495"/>
      <c r="B841" s="484"/>
      <c r="C841" s="497"/>
      <c r="D841" s="522"/>
      <c r="E841" s="484"/>
    </row>
    <row r="842" spans="1:5" s="488" customFormat="1" x14ac:dyDescent="0.2">
      <c r="A842" s="495"/>
      <c r="B842" s="484"/>
      <c r="C842" s="497"/>
      <c r="D842" s="520"/>
      <c r="E842" s="493"/>
    </row>
    <row r="843" spans="1:5" s="488" customFormat="1" x14ac:dyDescent="0.2">
      <c r="A843" s="495"/>
      <c r="B843" s="484"/>
      <c r="C843" s="497"/>
      <c r="D843" s="522"/>
      <c r="E843" s="484"/>
    </row>
    <row r="844" spans="1:5" s="488" customFormat="1" x14ac:dyDescent="0.2">
      <c r="A844" s="495"/>
      <c r="B844" s="484"/>
      <c r="C844" s="497"/>
      <c r="D844" s="522"/>
      <c r="E844" s="484"/>
    </row>
    <row r="845" spans="1:5" s="488" customFormat="1" x14ac:dyDescent="0.2">
      <c r="A845" s="495"/>
      <c r="B845" s="484"/>
      <c r="C845" s="497"/>
      <c r="D845" s="522"/>
      <c r="E845" s="484"/>
    </row>
    <row r="846" spans="1:5" s="488" customFormat="1" x14ac:dyDescent="0.2">
      <c r="A846" s="495"/>
      <c r="B846" s="484"/>
      <c r="C846" s="497"/>
      <c r="D846" s="522"/>
      <c r="E846" s="484"/>
    </row>
    <row r="847" spans="1:5" s="488" customFormat="1" x14ac:dyDescent="0.2">
      <c r="A847" s="495"/>
      <c r="B847" s="484"/>
      <c r="C847" s="497"/>
      <c r="D847" s="520"/>
      <c r="E847" s="493"/>
    </row>
    <row r="848" spans="1:5" s="488" customFormat="1" x14ac:dyDescent="0.2">
      <c r="A848" s="495"/>
      <c r="B848" s="484"/>
      <c r="C848" s="497"/>
      <c r="D848" s="522"/>
      <c r="E848" s="484"/>
    </row>
    <row r="849" spans="1:5" s="488" customFormat="1" x14ac:dyDescent="0.2">
      <c r="A849" s="495"/>
      <c r="B849" s="484"/>
      <c r="C849" s="497"/>
      <c r="D849" s="522"/>
      <c r="E849" s="484"/>
    </row>
    <row r="850" spans="1:5" s="488" customFormat="1" x14ac:dyDescent="0.2">
      <c r="A850" s="495"/>
      <c r="B850" s="484"/>
      <c r="C850" s="497"/>
      <c r="D850" s="522"/>
      <c r="E850" s="484"/>
    </row>
    <row r="851" spans="1:5" s="488" customFormat="1" x14ac:dyDescent="0.2">
      <c r="A851" s="495"/>
      <c r="B851" s="484"/>
      <c r="C851" s="497"/>
      <c r="D851" s="522"/>
      <c r="E851" s="484"/>
    </row>
    <row r="852" spans="1:5" s="488" customFormat="1" x14ac:dyDescent="0.2">
      <c r="A852" s="495"/>
      <c r="B852" s="484"/>
      <c r="C852" s="497"/>
      <c r="D852" s="520"/>
      <c r="E852" s="493"/>
    </row>
    <row r="853" spans="1:5" s="488" customFormat="1" x14ac:dyDescent="0.2">
      <c r="A853" s="495"/>
      <c r="B853" s="484"/>
      <c r="C853" s="497"/>
      <c r="D853" s="522"/>
      <c r="E853" s="484"/>
    </row>
    <row r="854" spans="1:5" s="488" customFormat="1" x14ac:dyDescent="0.2">
      <c r="A854" s="495"/>
      <c r="B854" s="484"/>
      <c r="C854" s="497"/>
      <c r="D854" s="522"/>
      <c r="E854" s="484"/>
    </row>
    <row r="855" spans="1:5" s="488" customFormat="1" x14ac:dyDescent="0.2">
      <c r="A855" s="495"/>
      <c r="B855" s="484"/>
      <c r="C855" s="497"/>
      <c r="D855" s="522"/>
      <c r="E855" s="484"/>
    </row>
    <row r="856" spans="1:5" s="488" customFormat="1" x14ac:dyDescent="0.2">
      <c r="A856" s="495"/>
      <c r="B856" s="484"/>
      <c r="C856" s="497"/>
      <c r="D856" s="522"/>
      <c r="E856" s="484"/>
    </row>
    <row r="857" spans="1:5" s="488" customFormat="1" x14ac:dyDescent="0.2">
      <c r="A857" s="495"/>
      <c r="B857" s="484"/>
      <c r="C857" s="497"/>
      <c r="D857" s="520"/>
      <c r="E857" s="493"/>
    </row>
    <row r="858" spans="1:5" s="488" customFormat="1" x14ac:dyDescent="0.2">
      <c r="A858" s="495"/>
      <c r="B858" s="484"/>
      <c r="C858" s="497"/>
      <c r="D858" s="522"/>
      <c r="E858" s="484"/>
    </row>
    <row r="859" spans="1:5" s="488" customFormat="1" x14ac:dyDescent="0.2">
      <c r="A859" s="495"/>
      <c r="B859" s="484"/>
      <c r="C859" s="497"/>
      <c r="D859" s="522"/>
      <c r="E859" s="484"/>
    </row>
    <row r="860" spans="1:5" s="488" customFormat="1" x14ac:dyDescent="0.2">
      <c r="A860" s="495"/>
      <c r="B860" s="484"/>
      <c r="C860" s="497"/>
      <c r="D860" s="522"/>
      <c r="E860" s="484"/>
    </row>
    <row r="861" spans="1:5" s="488" customFormat="1" x14ac:dyDescent="0.2">
      <c r="A861" s="495"/>
      <c r="B861" s="484"/>
      <c r="C861" s="497"/>
      <c r="D861" s="522"/>
      <c r="E861" s="484"/>
    </row>
    <row r="862" spans="1:5" s="488" customFormat="1" x14ac:dyDescent="0.2">
      <c r="A862" s="495"/>
      <c r="B862" s="484"/>
      <c r="C862" s="497"/>
      <c r="D862" s="520"/>
      <c r="E862" s="493"/>
    </row>
    <row r="863" spans="1:5" s="488" customFormat="1" x14ac:dyDescent="0.2">
      <c r="A863" s="495"/>
      <c r="B863" s="484"/>
      <c r="C863" s="497"/>
      <c r="D863" s="522"/>
      <c r="E863" s="484"/>
    </row>
    <row r="864" spans="1:5" s="488" customFormat="1" x14ac:dyDescent="0.2">
      <c r="A864" s="495"/>
      <c r="B864" s="484"/>
      <c r="C864" s="497"/>
      <c r="D864" s="522"/>
      <c r="E864" s="484"/>
    </row>
    <row r="865" spans="1:5" s="488" customFormat="1" x14ac:dyDescent="0.2">
      <c r="A865" s="495"/>
      <c r="B865" s="484"/>
      <c r="C865" s="497"/>
      <c r="D865" s="522"/>
      <c r="E865" s="484"/>
    </row>
    <row r="866" spans="1:5" s="488" customFormat="1" x14ac:dyDescent="0.2">
      <c r="A866" s="495"/>
      <c r="B866" s="484"/>
      <c r="C866" s="497"/>
      <c r="D866" s="522"/>
      <c r="E866" s="484"/>
    </row>
    <row r="867" spans="1:5" s="488" customFormat="1" x14ac:dyDescent="0.2">
      <c r="A867" s="495"/>
      <c r="B867" s="484"/>
      <c r="C867" s="497"/>
      <c r="D867" s="520"/>
      <c r="E867" s="493"/>
    </row>
    <row r="868" spans="1:5" s="488" customFormat="1" x14ac:dyDescent="0.2">
      <c r="A868" s="495"/>
      <c r="B868" s="484"/>
      <c r="C868" s="497"/>
      <c r="D868" s="522"/>
      <c r="E868" s="484"/>
    </row>
    <row r="869" spans="1:5" s="488" customFormat="1" x14ac:dyDescent="0.2">
      <c r="A869" s="495"/>
      <c r="B869" s="484"/>
      <c r="C869" s="497"/>
      <c r="D869" s="522"/>
      <c r="E869" s="484"/>
    </row>
    <row r="870" spans="1:5" s="488" customFormat="1" x14ac:dyDescent="0.2">
      <c r="A870" s="495"/>
      <c r="B870" s="484"/>
      <c r="C870" s="497"/>
      <c r="D870" s="522"/>
      <c r="E870" s="484"/>
    </row>
    <row r="871" spans="1:5" s="488" customFormat="1" x14ac:dyDescent="0.2">
      <c r="A871" s="495"/>
      <c r="B871" s="484"/>
      <c r="C871" s="497"/>
      <c r="D871" s="522"/>
      <c r="E871" s="484"/>
    </row>
    <row r="872" spans="1:5" s="488" customFormat="1" x14ac:dyDescent="0.2">
      <c r="A872" s="495"/>
      <c r="B872" s="484"/>
      <c r="C872" s="497"/>
      <c r="D872" s="520"/>
      <c r="E872" s="493"/>
    </row>
    <row r="873" spans="1:5" s="488" customFormat="1" x14ac:dyDescent="0.2">
      <c r="A873" s="495"/>
      <c r="B873" s="484"/>
      <c r="C873" s="497"/>
      <c r="D873" s="522"/>
      <c r="E873" s="484"/>
    </row>
    <row r="874" spans="1:5" s="488" customFormat="1" x14ac:dyDescent="0.2">
      <c r="A874" s="495"/>
      <c r="B874" s="484"/>
      <c r="C874" s="497"/>
      <c r="D874" s="522"/>
      <c r="E874" s="484"/>
    </row>
    <row r="875" spans="1:5" s="488" customFormat="1" x14ac:dyDescent="0.2">
      <c r="A875" s="495"/>
      <c r="B875" s="484"/>
      <c r="C875" s="497"/>
      <c r="D875" s="522"/>
      <c r="E875" s="484"/>
    </row>
    <row r="876" spans="1:5" s="488" customFormat="1" x14ac:dyDescent="0.2">
      <c r="A876" s="495"/>
      <c r="B876" s="484"/>
      <c r="C876" s="497"/>
      <c r="D876" s="522"/>
      <c r="E876" s="484"/>
    </row>
    <row r="877" spans="1:5" s="488" customFormat="1" x14ac:dyDescent="0.2">
      <c r="A877" s="495"/>
      <c r="B877" s="484"/>
      <c r="C877" s="497"/>
      <c r="D877" s="520"/>
      <c r="E877" s="493"/>
    </row>
    <row r="878" spans="1:5" s="488" customFormat="1" x14ac:dyDescent="0.2">
      <c r="A878" s="495"/>
      <c r="B878" s="484"/>
      <c r="C878" s="497"/>
      <c r="D878" s="522"/>
      <c r="E878" s="484"/>
    </row>
    <row r="879" spans="1:5" s="488" customFormat="1" x14ac:dyDescent="0.2">
      <c r="A879" s="495"/>
      <c r="B879" s="484"/>
      <c r="C879" s="497"/>
      <c r="D879" s="522"/>
      <c r="E879" s="484"/>
    </row>
    <row r="880" spans="1:5" s="488" customFormat="1" x14ac:dyDescent="0.2">
      <c r="A880" s="495"/>
      <c r="B880" s="484"/>
      <c r="C880" s="497"/>
      <c r="D880" s="522"/>
      <c r="E880" s="484"/>
    </row>
    <row r="881" spans="1:5" s="488" customFormat="1" x14ac:dyDescent="0.2">
      <c r="A881" s="495"/>
      <c r="B881" s="484"/>
      <c r="C881" s="497"/>
      <c r="D881" s="522"/>
      <c r="E881" s="484"/>
    </row>
    <row r="882" spans="1:5" s="488" customFormat="1" x14ac:dyDescent="0.2">
      <c r="A882" s="495"/>
      <c r="B882" s="484"/>
      <c r="C882" s="497"/>
      <c r="D882" s="520"/>
      <c r="E882" s="493"/>
    </row>
    <row r="883" spans="1:5" s="488" customFormat="1" x14ac:dyDescent="0.2">
      <c r="A883" s="495"/>
      <c r="B883" s="484"/>
      <c r="C883" s="497"/>
      <c r="D883" s="522"/>
      <c r="E883" s="484"/>
    </row>
    <row r="884" spans="1:5" s="488" customFormat="1" x14ac:dyDescent="0.2">
      <c r="A884" s="495"/>
      <c r="B884" s="484"/>
      <c r="C884" s="497"/>
      <c r="D884" s="522"/>
      <c r="E884" s="484"/>
    </row>
    <row r="885" spans="1:5" s="488" customFormat="1" x14ac:dyDescent="0.2">
      <c r="A885" s="495"/>
      <c r="B885" s="484"/>
      <c r="C885" s="497"/>
      <c r="D885" s="522"/>
      <c r="E885" s="484"/>
    </row>
    <row r="886" spans="1:5" s="488" customFormat="1" x14ac:dyDescent="0.2">
      <c r="A886" s="495"/>
      <c r="B886" s="484"/>
      <c r="C886" s="497"/>
      <c r="D886" s="522"/>
      <c r="E886" s="484"/>
    </row>
    <row r="887" spans="1:5" s="488" customFormat="1" x14ac:dyDescent="0.2">
      <c r="A887" s="495"/>
      <c r="B887" s="484"/>
      <c r="C887" s="497"/>
      <c r="D887" s="520"/>
      <c r="E887" s="493"/>
    </row>
    <row r="888" spans="1:5" s="488" customFormat="1" x14ac:dyDescent="0.2">
      <c r="A888" s="495"/>
      <c r="B888" s="484"/>
      <c r="C888" s="497"/>
      <c r="D888" s="522"/>
      <c r="E888" s="484"/>
    </row>
    <row r="889" spans="1:5" s="488" customFormat="1" x14ac:dyDescent="0.2">
      <c r="A889" s="495"/>
      <c r="B889" s="484"/>
      <c r="C889" s="497"/>
      <c r="D889" s="522"/>
      <c r="E889" s="484"/>
    </row>
    <row r="890" spans="1:5" s="488" customFormat="1" x14ac:dyDescent="0.2">
      <c r="A890" s="495"/>
      <c r="B890" s="484"/>
      <c r="C890" s="497"/>
      <c r="D890" s="522"/>
      <c r="E890" s="484"/>
    </row>
    <row r="891" spans="1:5" s="488" customFormat="1" x14ac:dyDescent="0.2">
      <c r="A891" s="495"/>
      <c r="B891" s="484"/>
      <c r="C891" s="497"/>
      <c r="D891" s="522"/>
      <c r="E891" s="484"/>
    </row>
    <row r="892" spans="1:5" s="488" customFormat="1" x14ac:dyDescent="0.2">
      <c r="A892" s="495"/>
      <c r="B892" s="484"/>
      <c r="C892" s="497"/>
      <c r="D892" s="520"/>
      <c r="E892" s="493"/>
    </row>
    <row r="893" spans="1:5" s="488" customFormat="1" x14ac:dyDescent="0.2">
      <c r="A893" s="495"/>
      <c r="B893" s="484"/>
      <c r="C893" s="497"/>
      <c r="D893" s="522"/>
      <c r="E893" s="484"/>
    </row>
    <row r="894" spans="1:5" s="488" customFormat="1" x14ac:dyDescent="0.2">
      <c r="A894" s="495"/>
      <c r="B894" s="484"/>
      <c r="C894" s="497"/>
      <c r="D894" s="522"/>
      <c r="E894" s="484"/>
    </row>
    <row r="895" spans="1:5" s="488" customFormat="1" x14ac:dyDescent="0.2">
      <c r="A895" s="495"/>
      <c r="B895" s="484"/>
      <c r="C895" s="497"/>
      <c r="D895" s="522"/>
      <c r="E895" s="484"/>
    </row>
    <row r="896" spans="1:5" s="488" customFormat="1" x14ac:dyDescent="0.2">
      <c r="A896" s="495"/>
      <c r="B896" s="484"/>
      <c r="C896" s="497"/>
      <c r="D896" s="522"/>
      <c r="E896" s="484"/>
    </row>
    <row r="897" spans="1:5" s="488" customFormat="1" x14ac:dyDescent="0.2">
      <c r="A897" s="495"/>
      <c r="B897" s="484"/>
      <c r="C897" s="497"/>
      <c r="D897" s="520"/>
      <c r="E897" s="493"/>
    </row>
    <row r="898" spans="1:5" s="488" customFormat="1" x14ac:dyDescent="0.2">
      <c r="A898" s="495"/>
      <c r="B898" s="484"/>
      <c r="C898" s="497"/>
      <c r="D898" s="522"/>
      <c r="E898" s="484"/>
    </row>
    <row r="899" spans="1:5" s="488" customFormat="1" x14ac:dyDescent="0.2">
      <c r="A899" s="495"/>
      <c r="B899" s="484"/>
      <c r="C899" s="497"/>
      <c r="D899" s="522"/>
      <c r="E899" s="484"/>
    </row>
    <row r="900" spans="1:5" s="488" customFormat="1" x14ac:dyDescent="0.2">
      <c r="A900" s="495"/>
      <c r="B900" s="484"/>
      <c r="C900" s="497"/>
      <c r="D900" s="522"/>
      <c r="E900" s="484"/>
    </row>
    <row r="901" spans="1:5" s="488" customFormat="1" x14ac:dyDescent="0.2">
      <c r="A901" s="495"/>
      <c r="B901" s="484"/>
      <c r="C901" s="497"/>
      <c r="D901" s="522"/>
      <c r="E901" s="484"/>
    </row>
    <row r="902" spans="1:5" s="488" customFormat="1" x14ac:dyDescent="0.2">
      <c r="A902" s="495"/>
      <c r="B902" s="484"/>
      <c r="C902" s="497"/>
      <c r="D902" s="520"/>
      <c r="E902" s="493"/>
    </row>
    <row r="903" spans="1:5" s="488" customFormat="1" x14ac:dyDescent="0.2">
      <c r="A903" s="495"/>
      <c r="B903" s="484"/>
      <c r="C903" s="497"/>
      <c r="D903" s="522"/>
      <c r="E903" s="484"/>
    </row>
    <row r="904" spans="1:5" s="488" customFormat="1" x14ac:dyDescent="0.2">
      <c r="A904" s="495"/>
      <c r="B904" s="484"/>
      <c r="C904" s="497"/>
      <c r="D904" s="522"/>
      <c r="E904" s="484"/>
    </row>
    <row r="905" spans="1:5" s="488" customFormat="1" x14ac:dyDescent="0.2">
      <c r="A905" s="495"/>
      <c r="B905" s="484"/>
      <c r="C905" s="497"/>
      <c r="D905" s="522"/>
      <c r="E905" s="484"/>
    </row>
    <row r="906" spans="1:5" s="488" customFormat="1" x14ac:dyDescent="0.2">
      <c r="A906" s="495"/>
      <c r="B906" s="484"/>
      <c r="C906" s="497"/>
      <c r="D906" s="522"/>
      <c r="E906" s="484"/>
    </row>
    <row r="907" spans="1:5" s="488" customFormat="1" x14ac:dyDescent="0.2">
      <c r="A907" s="495"/>
      <c r="B907" s="484"/>
      <c r="C907" s="497"/>
      <c r="D907" s="520"/>
      <c r="E907" s="493"/>
    </row>
    <row r="908" spans="1:5" s="488" customFormat="1" x14ac:dyDescent="0.2">
      <c r="A908" s="495"/>
      <c r="B908" s="484"/>
      <c r="C908" s="497"/>
      <c r="D908" s="522"/>
      <c r="E908" s="484"/>
    </row>
    <row r="909" spans="1:5" s="488" customFormat="1" x14ac:dyDescent="0.2">
      <c r="A909" s="495"/>
      <c r="B909" s="484"/>
      <c r="C909" s="497"/>
      <c r="D909" s="522"/>
      <c r="E909" s="484"/>
    </row>
    <row r="910" spans="1:5" s="488" customFormat="1" x14ac:dyDescent="0.2">
      <c r="A910" s="495"/>
      <c r="B910" s="484"/>
      <c r="C910" s="497"/>
      <c r="D910" s="522"/>
      <c r="E910" s="484"/>
    </row>
    <row r="911" spans="1:5" s="488" customFormat="1" x14ac:dyDescent="0.2">
      <c r="A911" s="495"/>
      <c r="B911" s="484"/>
      <c r="C911" s="497"/>
      <c r="D911" s="522"/>
      <c r="E911" s="484"/>
    </row>
    <row r="912" spans="1:5" s="488" customFormat="1" x14ac:dyDescent="0.2">
      <c r="A912" s="495"/>
      <c r="B912" s="484"/>
      <c r="C912" s="497"/>
      <c r="D912" s="520"/>
      <c r="E912" s="493"/>
    </row>
    <row r="913" spans="1:5" s="488" customFormat="1" x14ac:dyDescent="0.2">
      <c r="A913" s="495"/>
      <c r="B913" s="484"/>
      <c r="C913" s="497"/>
      <c r="D913" s="522"/>
      <c r="E913" s="484"/>
    </row>
    <row r="914" spans="1:5" s="488" customFormat="1" x14ac:dyDescent="0.2">
      <c r="A914" s="495"/>
      <c r="B914" s="484"/>
      <c r="C914" s="497"/>
      <c r="D914" s="522"/>
      <c r="E914" s="484"/>
    </row>
    <row r="915" spans="1:5" s="488" customFormat="1" x14ac:dyDescent="0.2">
      <c r="A915" s="495"/>
      <c r="B915" s="484"/>
      <c r="C915" s="497"/>
      <c r="D915" s="522"/>
      <c r="E915" s="484"/>
    </row>
    <row r="916" spans="1:5" s="488" customFormat="1" x14ac:dyDescent="0.2">
      <c r="A916" s="495"/>
      <c r="B916" s="484"/>
      <c r="C916" s="497"/>
      <c r="D916" s="522"/>
      <c r="E916" s="484"/>
    </row>
    <row r="917" spans="1:5" s="488" customFormat="1" x14ac:dyDescent="0.2">
      <c r="A917" s="495"/>
      <c r="B917" s="484"/>
      <c r="C917" s="497"/>
      <c r="D917" s="520"/>
      <c r="E917" s="493"/>
    </row>
    <row r="918" spans="1:5" s="488" customFormat="1" x14ac:dyDescent="0.2">
      <c r="A918" s="495"/>
      <c r="B918" s="484"/>
      <c r="C918" s="497"/>
      <c r="D918" s="522"/>
      <c r="E918" s="484"/>
    </row>
    <row r="919" spans="1:5" s="488" customFormat="1" x14ac:dyDescent="0.2">
      <c r="A919" s="495"/>
      <c r="B919" s="484"/>
      <c r="C919" s="497"/>
      <c r="D919" s="522"/>
      <c r="E919" s="484"/>
    </row>
    <row r="920" spans="1:5" s="488" customFormat="1" x14ac:dyDescent="0.2">
      <c r="A920" s="495"/>
      <c r="B920" s="484"/>
      <c r="C920" s="497"/>
      <c r="D920" s="522"/>
      <c r="E920" s="484"/>
    </row>
    <row r="921" spans="1:5" s="488" customFormat="1" x14ac:dyDescent="0.2">
      <c r="A921" s="495"/>
      <c r="B921" s="484"/>
      <c r="C921" s="497"/>
      <c r="D921" s="522"/>
      <c r="E921" s="484"/>
    </row>
    <row r="922" spans="1:5" s="488" customFormat="1" x14ac:dyDescent="0.2">
      <c r="A922" s="495"/>
      <c r="B922" s="484"/>
      <c r="C922" s="497"/>
      <c r="D922" s="520"/>
      <c r="E922" s="493"/>
    </row>
    <row r="923" spans="1:5" s="488" customFormat="1" x14ac:dyDescent="0.2">
      <c r="A923" s="495"/>
      <c r="B923" s="484"/>
      <c r="C923" s="497"/>
      <c r="D923" s="522"/>
      <c r="E923" s="484"/>
    </row>
    <row r="924" spans="1:5" s="488" customFormat="1" x14ac:dyDescent="0.2">
      <c r="A924" s="495"/>
      <c r="B924" s="484"/>
      <c r="C924" s="497"/>
      <c r="D924" s="522"/>
      <c r="E924" s="484"/>
    </row>
    <row r="925" spans="1:5" s="488" customFormat="1" x14ac:dyDescent="0.2">
      <c r="A925" s="495"/>
      <c r="B925" s="484"/>
      <c r="C925" s="497"/>
      <c r="D925" s="522"/>
      <c r="E925" s="484"/>
    </row>
    <row r="926" spans="1:5" s="488" customFormat="1" x14ac:dyDescent="0.2">
      <c r="A926" s="495"/>
      <c r="B926" s="484"/>
      <c r="C926" s="497"/>
      <c r="D926" s="522"/>
      <c r="E926" s="484"/>
    </row>
    <row r="927" spans="1:5" s="488" customFormat="1" x14ac:dyDescent="0.2">
      <c r="A927" s="495"/>
      <c r="B927" s="484"/>
      <c r="C927" s="497"/>
      <c r="D927" s="520"/>
      <c r="E927" s="493"/>
    </row>
    <row r="928" spans="1:5" s="488" customFormat="1" x14ac:dyDescent="0.2">
      <c r="A928" s="495"/>
      <c r="B928" s="484"/>
      <c r="C928" s="497"/>
      <c r="D928" s="522"/>
      <c r="E928" s="484"/>
    </row>
    <row r="929" spans="1:5" s="488" customFormat="1" x14ac:dyDescent="0.2">
      <c r="A929" s="495"/>
      <c r="B929" s="484"/>
      <c r="C929" s="497"/>
      <c r="D929" s="522"/>
      <c r="E929" s="484"/>
    </row>
    <row r="930" spans="1:5" s="488" customFormat="1" x14ac:dyDescent="0.2">
      <c r="A930" s="495"/>
      <c r="B930" s="484"/>
      <c r="C930" s="497"/>
      <c r="D930" s="522"/>
      <c r="E930" s="484"/>
    </row>
    <row r="931" spans="1:5" s="488" customFormat="1" x14ac:dyDescent="0.2">
      <c r="A931" s="495"/>
      <c r="B931" s="484"/>
      <c r="C931" s="497"/>
      <c r="D931" s="522"/>
      <c r="E931" s="484"/>
    </row>
    <row r="932" spans="1:5" s="488" customFormat="1" x14ac:dyDescent="0.2">
      <c r="A932" s="495"/>
      <c r="B932" s="484"/>
      <c r="C932" s="497"/>
      <c r="D932" s="520"/>
      <c r="E932" s="493"/>
    </row>
    <row r="933" spans="1:5" s="488" customFormat="1" x14ac:dyDescent="0.2">
      <c r="A933" s="495"/>
      <c r="B933" s="484"/>
      <c r="C933" s="497"/>
      <c r="D933" s="522"/>
      <c r="E933" s="484"/>
    </row>
    <row r="934" spans="1:5" s="488" customFormat="1" x14ac:dyDescent="0.2">
      <c r="A934" s="495"/>
      <c r="B934" s="484"/>
      <c r="C934" s="497"/>
      <c r="D934" s="522"/>
      <c r="E934" s="484"/>
    </row>
    <row r="935" spans="1:5" s="488" customFormat="1" x14ac:dyDescent="0.2">
      <c r="A935" s="495"/>
      <c r="B935" s="484"/>
      <c r="C935" s="497"/>
      <c r="D935" s="522"/>
      <c r="E935" s="484"/>
    </row>
    <row r="936" spans="1:5" s="488" customFormat="1" x14ac:dyDescent="0.2">
      <c r="A936" s="495"/>
      <c r="B936" s="484"/>
      <c r="C936" s="497"/>
      <c r="D936" s="522"/>
      <c r="E936" s="484"/>
    </row>
    <row r="937" spans="1:5" s="488" customFormat="1" x14ac:dyDescent="0.2">
      <c r="A937" s="495"/>
      <c r="B937" s="484"/>
      <c r="C937" s="497"/>
      <c r="D937" s="520"/>
      <c r="E937" s="493"/>
    </row>
    <row r="938" spans="1:5" s="488" customFormat="1" x14ac:dyDescent="0.2">
      <c r="A938" s="495"/>
      <c r="B938" s="484"/>
      <c r="C938" s="497"/>
      <c r="D938" s="522"/>
      <c r="E938" s="484"/>
    </row>
    <row r="939" spans="1:5" s="488" customFormat="1" x14ac:dyDescent="0.2">
      <c r="A939" s="495"/>
      <c r="B939" s="484"/>
      <c r="C939" s="497"/>
      <c r="D939" s="522"/>
      <c r="E939" s="484"/>
    </row>
    <row r="940" spans="1:5" s="488" customFormat="1" x14ac:dyDescent="0.2">
      <c r="A940" s="495"/>
      <c r="B940" s="484"/>
      <c r="C940" s="497"/>
      <c r="D940" s="522"/>
      <c r="E940" s="484"/>
    </row>
    <row r="941" spans="1:5" s="488" customFormat="1" x14ac:dyDescent="0.2">
      <c r="A941" s="495"/>
      <c r="B941" s="484"/>
      <c r="C941" s="497"/>
      <c r="D941" s="522"/>
      <c r="E941" s="484"/>
    </row>
    <row r="942" spans="1:5" s="488" customFormat="1" x14ac:dyDescent="0.2">
      <c r="A942" s="495"/>
      <c r="B942" s="484"/>
      <c r="C942" s="497"/>
      <c r="D942" s="520"/>
      <c r="E942" s="493"/>
    </row>
    <row r="943" spans="1:5" s="488" customFormat="1" x14ac:dyDescent="0.2">
      <c r="A943" s="495"/>
      <c r="B943" s="484"/>
      <c r="C943" s="497"/>
      <c r="D943" s="522"/>
      <c r="E943" s="484"/>
    </row>
    <row r="944" spans="1:5" s="488" customFormat="1" x14ac:dyDescent="0.2">
      <c r="A944" s="495"/>
      <c r="B944" s="484"/>
      <c r="C944" s="497"/>
      <c r="D944" s="522"/>
      <c r="E944" s="484"/>
    </row>
    <row r="945" spans="1:5" s="488" customFormat="1" x14ac:dyDescent="0.2">
      <c r="A945" s="495"/>
      <c r="B945" s="484"/>
      <c r="C945" s="497"/>
      <c r="D945" s="522"/>
      <c r="E945" s="484"/>
    </row>
    <row r="946" spans="1:5" s="488" customFormat="1" x14ac:dyDescent="0.2">
      <c r="A946" s="495"/>
      <c r="B946" s="484"/>
      <c r="C946" s="497"/>
      <c r="D946" s="522"/>
      <c r="E946" s="484"/>
    </row>
    <row r="947" spans="1:5" s="488" customFormat="1" x14ac:dyDescent="0.2">
      <c r="A947" s="495"/>
      <c r="B947" s="484"/>
      <c r="C947" s="497"/>
      <c r="D947" s="520"/>
      <c r="E947" s="493"/>
    </row>
    <row r="948" spans="1:5" s="488" customFormat="1" x14ac:dyDescent="0.2">
      <c r="A948" s="495"/>
      <c r="B948" s="484"/>
      <c r="C948" s="497"/>
      <c r="D948" s="522"/>
      <c r="E948" s="484"/>
    </row>
    <row r="949" spans="1:5" s="488" customFormat="1" x14ac:dyDescent="0.2">
      <c r="A949" s="495"/>
      <c r="B949" s="484"/>
      <c r="C949" s="497"/>
      <c r="D949" s="522"/>
      <c r="E949" s="484"/>
    </row>
    <row r="950" spans="1:5" s="488" customFormat="1" x14ac:dyDescent="0.2">
      <c r="A950" s="495"/>
      <c r="B950" s="484"/>
      <c r="C950" s="497"/>
      <c r="D950" s="522"/>
      <c r="E950" s="484"/>
    </row>
    <row r="951" spans="1:5" s="488" customFormat="1" x14ac:dyDescent="0.2">
      <c r="A951" s="495"/>
      <c r="B951" s="484"/>
      <c r="C951" s="497"/>
      <c r="D951" s="522"/>
      <c r="E951" s="484"/>
    </row>
    <row r="952" spans="1:5" s="488" customFormat="1" x14ac:dyDescent="0.2">
      <c r="A952" s="495"/>
      <c r="B952" s="484"/>
      <c r="C952" s="497"/>
      <c r="D952" s="520"/>
      <c r="E952" s="493"/>
    </row>
    <row r="953" spans="1:5" s="488" customFormat="1" x14ac:dyDescent="0.2">
      <c r="A953" s="495"/>
      <c r="B953" s="484"/>
      <c r="C953" s="497"/>
      <c r="D953" s="522"/>
      <c r="E953" s="484"/>
    </row>
    <row r="954" spans="1:5" s="488" customFormat="1" x14ac:dyDescent="0.2">
      <c r="A954" s="495"/>
      <c r="B954" s="484"/>
      <c r="C954" s="497"/>
      <c r="D954" s="522"/>
      <c r="E954" s="484"/>
    </row>
    <row r="955" spans="1:5" s="488" customFormat="1" x14ac:dyDescent="0.2">
      <c r="A955" s="495"/>
      <c r="B955" s="484"/>
      <c r="C955" s="497"/>
      <c r="D955" s="522"/>
      <c r="E955" s="484"/>
    </row>
    <row r="956" spans="1:5" s="488" customFormat="1" x14ac:dyDescent="0.2">
      <c r="A956" s="495"/>
      <c r="B956" s="484"/>
      <c r="C956" s="497"/>
      <c r="D956" s="522"/>
      <c r="E956" s="484"/>
    </row>
    <row r="957" spans="1:5" s="488" customFormat="1" x14ac:dyDescent="0.2">
      <c r="A957" s="495"/>
      <c r="B957" s="484"/>
      <c r="C957" s="497"/>
      <c r="D957" s="520"/>
      <c r="E957" s="493"/>
    </row>
    <row r="958" spans="1:5" s="488" customFormat="1" x14ac:dyDescent="0.2">
      <c r="A958" s="495"/>
      <c r="B958" s="484"/>
      <c r="C958" s="497"/>
      <c r="D958" s="522"/>
      <c r="E958" s="484"/>
    </row>
    <row r="959" spans="1:5" s="488" customFormat="1" x14ac:dyDescent="0.2">
      <c r="A959" s="495"/>
      <c r="B959" s="484"/>
      <c r="C959" s="497"/>
      <c r="D959" s="522"/>
      <c r="E959" s="484"/>
    </row>
    <row r="960" spans="1:5" s="488" customFormat="1" x14ac:dyDescent="0.2">
      <c r="A960" s="495"/>
      <c r="B960" s="484"/>
      <c r="C960" s="497"/>
      <c r="D960" s="522"/>
      <c r="E960" s="484"/>
    </row>
    <row r="961" spans="1:5" s="488" customFormat="1" x14ac:dyDescent="0.2">
      <c r="A961" s="495"/>
      <c r="B961" s="484"/>
      <c r="C961" s="497"/>
      <c r="D961" s="522"/>
      <c r="E961" s="484"/>
    </row>
    <row r="962" spans="1:5" s="488" customFormat="1" x14ac:dyDescent="0.2">
      <c r="A962" s="495"/>
      <c r="B962" s="484"/>
      <c r="C962" s="497"/>
      <c r="D962" s="520"/>
      <c r="E962" s="493"/>
    </row>
    <row r="963" spans="1:5" s="488" customFormat="1" x14ac:dyDescent="0.2">
      <c r="A963" s="495"/>
      <c r="B963" s="484"/>
      <c r="C963" s="497"/>
      <c r="D963" s="522"/>
      <c r="E963" s="484"/>
    </row>
    <row r="964" spans="1:5" s="488" customFormat="1" x14ac:dyDescent="0.2">
      <c r="A964" s="495"/>
      <c r="B964" s="484"/>
      <c r="C964" s="497"/>
      <c r="D964" s="522"/>
      <c r="E964" s="484"/>
    </row>
    <row r="965" spans="1:5" s="488" customFormat="1" x14ac:dyDescent="0.2">
      <c r="A965" s="495"/>
      <c r="B965" s="484"/>
      <c r="C965" s="497"/>
      <c r="D965" s="522"/>
      <c r="E965" s="484"/>
    </row>
    <row r="966" spans="1:5" s="488" customFormat="1" x14ac:dyDescent="0.2">
      <c r="A966" s="495"/>
      <c r="B966" s="484"/>
      <c r="C966" s="497"/>
      <c r="D966" s="522"/>
      <c r="E966" s="484"/>
    </row>
    <row r="967" spans="1:5" s="488" customFormat="1" x14ac:dyDescent="0.2">
      <c r="A967" s="495"/>
      <c r="B967" s="484"/>
      <c r="C967" s="497"/>
      <c r="D967" s="520"/>
      <c r="E967" s="493"/>
    </row>
    <row r="968" spans="1:5" s="488" customFormat="1" x14ac:dyDescent="0.2">
      <c r="A968" s="495"/>
      <c r="B968" s="484"/>
      <c r="C968" s="497"/>
      <c r="D968" s="522"/>
      <c r="E968" s="484"/>
    </row>
    <row r="969" spans="1:5" s="488" customFormat="1" x14ac:dyDescent="0.2">
      <c r="A969" s="495"/>
      <c r="B969" s="484"/>
      <c r="C969" s="497"/>
      <c r="D969" s="522"/>
      <c r="E969" s="484"/>
    </row>
    <row r="970" spans="1:5" s="488" customFormat="1" x14ac:dyDescent="0.2">
      <c r="A970" s="495"/>
      <c r="B970" s="484"/>
      <c r="C970" s="497"/>
      <c r="D970" s="522"/>
      <c r="E970" s="484"/>
    </row>
    <row r="971" spans="1:5" s="488" customFormat="1" x14ac:dyDescent="0.2">
      <c r="A971" s="495"/>
      <c r="B971" s="484"/>
      <c r="C971" s="497"/>
      <c r="D971" s="522"/>
      <c r="E971" s="484"/>
    </row>
    <row r="972" spans="1:5" s="488" customFormat="1" x14ac:dyDescent="0.2">
      <c r="A972" s="495"/>
      <c r="B972" s="484"/>
      <c r="C972" s="497"/>
      <c r="D972" s="520"/>
      <c r="E972" s="493"/>
    </row>
    <row r="973" spans="1:5" s="488" customFormat="1" x14ac:dyDescent="0.2">
      <c r="A973" s="495"/>
      <c r="B973" s="484"/>
      <c r="C973" s="497"/>
      <c r="D973" s="522"/>
      <c r="E973" s="484"/>
    </row>
    <row r="974" spans="1:5" s="488" customFormat="1" x14ac:dyDescent="0.2">
      <c r="A974" s="495"/>
      <c r="B974" s="484"/>
      <c r="C974" s="497"/>
      <c r="D974" s="522"/>
      <c r="E974" s="484"/>
    </row>
    <row r="975" spans="1:5" s="488" customFormat="1" x14ac:dyDescent="0.2">
      <c r="A975" s="495"/>
      <c r="B975" s="484"/>
      <c r="C975" s="497"/>
      <c r="D975" s="522"/>
      <c r="E975" s="484"/>
    </row>
    <row r="976" spans="1:5" s="488" customFormat="1" x14ac:dyDescent="0.2">
      <c r="A976" s="495"/>
      <c r="B976" s="484"/>
      <c r="C976" s="497"/>
      <c r="D976" s="522"/>
      <c r="E976" s="484"/>
    </row>
    <row r="977" spans="1:5" s="488" customFormat="1" x14ac:dyDescent="0.2">
      <c r="A977" s="495"/>
      <c r="B977" s="484"/>
      <c r="C977" s="497"/>
      <c r="D977" s="520"/>
      <c r="E977" s="493"/>
    </row>
    <row r="978" spans="1:5" s="488" customFormat="1" x14ac:dyDescent="0.2">
      <c r="A978" s="495"/>
      <c r="B978" s="484"/>
      <c r="C978" s="497"/>
      <c r="D978" s="522"/>
      <c r="E978" s="484"/>
    </row>
    <row r="979" spans="1:5" s="488" customFormat="1" x14ac:dyDescent="0.2">
      <c r="A979" s="495"/>
      <c r="B979" s="484"/>
      <c r="C979" s="497"/>
      <c r="D979" s="522"/>
      <c r="E979" s="484"/>
    </row>
    <row r="980" spans="1:5" s="488" customFormat="1" x14ac:dyDescent="0.2">
      <c r="A980" s="495"/>
      <c r="B980" s="484"/>
      <c r="C980" s="497"/>
      <c r="D980" s="522"/>
      <c r="E980" s="484"/>
    </row>
    <row r="981" spans="1:5" s="488" customFormat="1" x14ac:dyDescent="0.2">
      <c r="A981" s="495"/>
      <c r="B981" s="484"/>
      <c r="C981" s="497"/>
      <c r="D981" s="522"/>
      <c r="E981" s="484"/>
    </row>
    <row r="982" spans="1:5" s="488" customFormat="1" x14ac:dyDescent="0.2">
      <c r="A982" s="495"/>
      <c r="B982" s="484"/>
      <c r="C982" s="497"/>
      <c r="D982" s="520"/>
      <c r="E982" s="493"/>
    </row>
    <row r="983" spans="1:5" s="488" customFormat="1" x14ac:dyDescent="0.2">
      <c r="A983" s="495"/>
      <c r="B983" s="484"/>
      <c r="C983" s="497"/>
      <c r="D983" s="522"/>
      <c r="E983" s="484"/>
    </row>
    <row r="984" spans="1:5" s="488" customFormat="1" x14ac:dyDescent="0.2">
      <c r="A984" s="495"/>
      <c r="B984" s="484"/>
      <c r="C984" s="497"/>
      <c r="D984" s="522"/>
      <c r="E984" s="484"/>
    </row>
    <row r="985" spans="1:5" s="488" customFormat="1" x14ac:dyDescent="0.2">
      <c r="A985" s="495"/>
      <c r="B985" s="484"/>
      <c r="C985" s="497"/>
      <c r="D985" s="522"/>
      <c r="E985" s="484"/>
    </row>
    <row r="986" spans="1:5" s="488" customFormat="1" x14ac:dyDescent="0.2">
      <c r="A986" s="495"/>
      <c r="B986" s="484"/>
      <c r="C986" s="497"/>
      <c r="D986" s="522"/>
      <c r="E986" s="484"/>
    </row>
    <row r="987" spans="1:5" s="488" customFormat="1" x14ac:dyDescent="0.2">
      <c r="A987" s="495"/>
      <c r="B987" s="484"/>
      <c r="C987" s="497"/>
      <c r="D987" s="520"/>
      <c r="E987" s="493"/>
    </row>
    <row r="988" spans="1:5" s="488" customFormat="1" x14ac:dyDescent="0.2">
      <c r="A988" s="495"/>
      <c r="B988" s="484"/>
      <c r="C988" s="497"/>
      <c r="D988" s="522"/>
      <c r="E988" s="484"/>
    </row>
    <row r="989" spans="1:5" s="488" customFormat="1" x14ac:dyDescent="0.2">
      <c r="A989" s="495"/>
      <c r="B989" s="484"/>
      <c r="C989" s="497"/>
      <c r="D989" s="522"/>
      <c r="E989" s="484"/>
    </row>
    <row r="990" spans="1:5" s="488" customFormat="1" x14ac:dyDescent="0.2">
      <c r="A990" s="495"/>
      <c r="B990" s="484"/>
      <c r="C990" s="497"/>
      <c r="D990" s="522"/>
      <c r="E990" s="484"/>
    </row>
    <row r="991" spans="1:5" s="488" customFormat="1" x14ac:dyDescent="0.2">
      <c r="A991" s="495"/>
      <c r="B991" s="484"/>
      <c r="C991" s="497"/>
      <c r="D991" s="522"/>
      <c r="E991" s="484"/>
    </row>
    <row r="992" spans="1:5" s="488" customFormat="1" x14ac:dyDescent="0.2">
      <c r="A992" s="495"/>
      <c r="B992" s="484"/>
      <c r="C992" s="497"/>
      <c r="D992" s="520"/>
      <c r="E992" s="493"/>
    </row>
    <row r="993" spans="1:5" s="488" customFormat="1" x14ac:dyDescent="0.2">
      <c r="A993" s="495"/>
      <c r="B993" s="484"/>
      <c r="C993" s="497"/>
      <c r="D993" s="522"/>
      <c r="E993" s="484"/>
    </row>
    <row r="994" spans="1:5" s="488" customFormat="1" x14ac:dyDescent="0.2">
      <c r="A994" s="495"/>
      <c r="B994" s="484"/>
      <c r="C994" s="497"/>
      <c r="D994" s="522"/>
      <c r="E994" s="484"/>
    </row>
    <row r="995" spans="1:5" s="488" customFormat="1" x14ac:dyDescent="0.2">
      <c r="A995" s="495"/>
      <c r="B995" s="484"/>
      <c r="C995" s="497"/>
      <c r="D995" s="522"/>
      <c r="E995" s="484"/>
    </row>
    <row r="996" spans="1:5" s="488" customFormat="1" x14ac:dyDescent="0.2">
      <c r="A996" s="495"/>
      <c r="B996" s="484"/>
      <c r="C996" s="497"/>
      <c r="D996" s="522"/>
      <c r="E996" s="484"/>
    </row>
    <row r="997" spans="1:5" s="488" customFormat="1" x14ac:dyDescent="0.2">
      <c r="A997" s="495"/>
      <c r="B997" s="484"/>
      <c r="C997" s="497"/>
      <c r="D997" s="520"/>
      <c r="E997" s="493"/>
    </row>
    <row r="998" spans="1:5" s="488" customFormat="1" x14ac:dyDescent="0.2">
      <c r="A998" s="495"/>
      <c r="B998" s="484"/>
      <c r="C998" s="497"/>
      <c r="D998" s="522"/>
      <c r="E998" s="484"/>
    </row>
    <row r="999" spans="1:5" s="488" customFormat="1" x14ac:dyDescent="0.2">
      <c r="A999" s="495"/>
      <c r="B999" s="484"/>
      <c r="C999" s="497"/>
      <c r="D999" s="522"/>
      <c r="E999" s="484"/>
    </row>
    <row r="1000" spans="1:5" s="488" customFormat="1" x14ac:dyDescent="0.2">
      <c r="A1000" s="495"/>
      <c r="B1000" s="484"/>
      <c r="C1000" s="497"/>
      <c r="D1000" s="522"/>
      <c r="E1000" s="484"/>
    </row>
    <row r="1001" spans="1:5" s="488" customFormat="1" x14ac:dyDescent="0.2">
      <c r="A1001" s="495"/>
      <c r="B1001" s="484"/>
      <c r="C1001" s="497"/>
      <c r="D1001" s="522"/>
      <c r="E1001" s="484"/>
    </row>
    <row r="1002" spans="1:5" s="488" customFormat="1" x14ac:dyDescent="0.2">
      <c r="A1002" s="495"/>
      <c r="B1002" s="484"/>
      <c r="C1002" s="497"/>
      <c r="D1002" s="520"/>
      <c r="E1002" s="493"/>
    </row>
    <row r="1003" spans="1:5" s="488" customFormat="1" x14ac:dyDescent="0.2">
      <c r="A1003" s="495"/>
      <c r="B1003" s="484"/>
      <c r="C1003" s="497"/>
      <c r="D1003" s="522"/>
      <c r="E1003" s="484"/>
    </row>
    <row r="1004" spans="1:5" s="488" customFormat="1" x14ac:dyDescent="0.2">
      <c r="A1004" s="495"/>
      <c r="B1004" s="484"/>
      <c r="C1004" s="497"/>
      <c r="D1004" s="522"/>
      <c r="E1004" s="484"/>
    </row>
    <row r="1005" spans="1:5" s="488" customFormat="1" x14ac:dyDescent="0.2">
      <c r="A1005" s="495"/>
      <c r="B1005" s="484"/>
      <c r="C1005" s="497"/>
      <c r="D1005" s="522"/>
      <c r="E1005" s="484"/>
    </row>
    <row r="1006" spans="1:5" s="488" customFormat="1" x14ac:dyDescent="0.2">
      <c r="A1006" s="495"/>
      <c r="B1006" s="484"/>
      <c r="C1006" s="497"/>
      <c r="D1006" s="522"/>
      <c r="E1006" s="484"/>
    </row>
    <row r="1007" spans="1:5" s="488" customFormat="1" x14ac:dyDescent="0.2">
      <c r="A1007" s="495"/>
      <c r="B1007" s="484"/>
      <c r="C1007" s="497"/>
      <c r="D1007" s="520"/>
      <c r="E1007" s="493"/>
    </row>
    <row r="1008" spans="1:5" s="488" customFormat="1" x14ac:dyDescent="0.2">
      <c r="A1008" s="495"/>
      <c r="B1008" s="484"/>
      <c r="C1008" s="497"/>
      <c r="D1008" s="522"/>
      <c r="E1008" s="484"/>
    </row>
    <row r="1009" spans="1:5" s="488" customFormat="1" x14ac:dyDescent="0.2">
      <c r="A1009" s="495"/>
      <c r="B1009" s="484"/>
      <c r="C1009" s="497"/>
      <c r="D1009" s="522"/>
      <c r="E1009" s="484"/>
    </row>
    <row r="1010" spans="1:5" s="488" customFormat="1" x14ac:dyDescent="0.2">
      <c r="A1010" s="495"/>
      <c r="B1010" s="484"/>
      <c r="C1010" s="497"/>
      <c r="D1010" s="522"/>
      <c r="E1010" s="484"/>
    </row>
    <row r="1011" spans="1:5" s="488" customFormat="1" x14ac:dyDescent="0.2">
      <c r="A1011" s="495"/>
      <c r="B1011" s="484"/>
      <c r="C1011" s="497"/>
      <c r="D1011" s="522"/>
      <c r="E1011" s="484"/>
    </row>
    <row r="1012" spans="1:5" s="488" customFormat="1" x14ac:dyDescent="0.2">
      <c r="A1012" s="495"/>
      <c r="B1012" s="484"/>
      <c r="C1012" s="497"/>
      <c r="D1012" s="520"/>
      <c r="E1012" s="493"/>
    </row>
    <row r="1013" spans="1:5" s="488" customFormat="1" x14ac:dyDescent="0.2">
      <c r="A1013" s="495"/>
      <c r="B1013" s="484"/>
      <c r="C1013" s="497"/>
      <c r="D1013" s="522"/>
      <c r="E1013" s="484"/>
    </row>
    <row r="1014" spans="1:5" s="488" customFormat="1" x14ac:dyDescent="0.2">
      <c r="A1014" s="495"/>
      <c r="B1014" s="484"/>
      <c r="C1014" s="497"/>
      <c r="D1014" s="522"/>
      <c r="E1014" s="484"/>
    </row>
    <row r="1015" spans="1:5" s="488" customFormat="1" x14ac:dyDescent="0.2">
      <c r="A1015" s="495"/>
      <c r="B1015" s="484"/>
      <c r="C1015" s="497"/>
      <c r="D1015" s="522"/>
      <c r="E1015" s="484"/>
    </row>
    <row r="1016" spans="1:5" s="488" customFormat="1" x14ac:dyDescent="0.2">
      <c r="A1016" s="495"/>
      <c r="B1016" s="484"/>
      <c r="C1016" s="497"/>
      <c r="D1016" s="522"/>
      <c r="E1016" s="484"/>
    </row>
    <row r="1017" spans="1:5" s="488" customFormat="1" x14ac:dyDescent="0.2">
      <c r="A1017" s="495"/>
      <c r="B1017" s="484"/>
      <c r="C1017" s="497"/>
      <c r="D1017" s="520"/>
      <c r="E1017" s="493"/>
    </row>
    <row r="1018" spans="1:5" s="488" customFormat="1" x14ac:dyDescent="0.2">
      <c r="A1018" s="495"/>
      <c r="B1018" s="484"/>
      <c r="C1018" s="497"/>
      <c r="D1018" s="522"/>
      <c r="E1018" s="484"/>
    </row>
    <row r="1019" spans="1:5" s="488" customFormat="1" x14ac:dyDescent="0.2">
      <c r="A1019" s="495"/>
      <c r="B1019" s="484"/>
      <c r="C1019" s="497"/>
      <c r="D1019" s="522"/>
      <c r="E1019" s="484"/>
    </row>
    <row r="1020" spans="1:5" s="488" customFormat="1" x14ac:dyDescent="0.2">
      <c r="A1020" s="495"/>
      <c r="B1020" s="484"/>
      <c r="C1020" s="497"/>
      <c r="D1020" s="522"/>
      <c r="E1020" s="484"/>
    </row>
    <row r="1021" spans="1:5" s="488" customFormat="1" x14ac:dyDescent="0.2">
      <c r="A1021" s="495"/>
      <c r="B1021" s="484"/>
      <c r="C1021" s="497"/>
      <c r="D1021" s="522"/>
      <c r="E1021" s="484"/>
    </row>
    <row r="1022" spans="1:5" s="488" customFormat="1" x14ac:dyDescent="0.2">
      <c r="A1022" s="495"/>
      <c r="B1022" s="484"/>
      <c r="C1022" s="497"/>
      <c r="D1022" s="520"/>
      <c r="E1022" s="493"/>
    </row>
    <row r="1023" spans="1:5" s="488" customFormat="1" x14ac:dyDescent="0.2">
      <c r="A1023" s="495"/>
      <c r="B1023" s="484"/>
      <c r="C1023" s="497"/>
      <c r="D1023" s="522"/>
      <c r="E1023" s="484"/>
    </row>
    <row r="1024" spans="1:5" s="488" customFormat="1" x14ac:dyDescent="0.2">
      <c r="A1024" s="495"/>
      <c r="B1024" s="484"/>
      <c r="C1024" s="497"/>
      <c r="D1024" s="522"/>
      <c r="E1024" s="484"/>
    </row>
    <row r="1025" spans="1:5" s="488" customFormat="1" x14ac:dyDescent="0.2">
      <c r="A1025" s="495"/>
      <c r="B1025" s="484"/>
      <c r="C1025" s="497"/>
      <c r="D1025" s="522"/>
      <c r="E1025" s="484"/>
    </row>
    <row r="1026" spans="1:5" s="488" customFormat="1" x14ac:dyDescent="0.2">
      <c r="A1026" s="495"/>
      <c r="B1026" s="484"/>
      <c r="C1026" s="497"/>
      <c r="D1026" s="522"/>
      <c r="E1026" s="484"/>
    </row>
    <row r="1027" spans="1:5" s="488" customFormat="1" x14ac:dyDescent="0.2">
      <c r="A1027" s="495"/>
      <c r="B1027" s="484"/>
      <c r="C1027" s="497"/>
      <c r="D1027" s="520"/>
      <c r="E1027" s="493"/>
    </row>
    <row r="1028" spans="1:5" s="488" customFormat="1" x14ac:dyDescent="0.2">
      <c r="A1028" s="495"/>
      <c r="B1028" s="484"/>
      <c r="C1028" s="497"/>
      <c r="D1028" s="522"/>
      <c r="E1028" s="484"/>
    </row>
    <row r="1029" spans="1:5" s="488" customFormat="1" x14ac:dyDescent="0.2">
      <c r="A1029" s="495"/>
      <c r="B1029" s="484"/>
      <c r="C1029" s="497"/>
      <c r="D1029" s="522"/>
      <c r="E1029" s="484"/>
    </row>
    <row r="1030" spans="1:5" s="488" customFormat="1" x14ac:dyDescent="0.2">
      <c r="A1030" s="495"/>
      <c r="B1030" s="484"/>
      <c r="C1030" s="497"/>
      <c r="D1030" s="522"/>
      <c r="E1030" s="484"/>
    </row>
    <row r="1031" spans="1:5" s="488" customFormat="1" x14ac:dyDescent="0.2">
      <c r="A1031" s="495"/>
      <c r="B1031" s="484"/>
      <c r="C1031" s="497"/>
      <c r="D1031" s="522"/>
      <c r="E1031" s="484"/>
    </row>
    <row r="1032" spans="1:5" s="488" customFormat="1" x14ac:dyDescent="0.2">
      <c r="A1032" s="495"/>
      <c r="B1032" s="484"/>
      <c r="C1032" s="497"/>
      <c r="D1032" s="520"/>
      <c r="E1032" s="493"/>
    </row>
    <row r="1033" spans="1:5" s="488" customFormat="1" x14ac:dyDescent="0.2">
      <c r="A1033" s="495"/>
      <c r="B1033" s="484"/>
      <c r="C1033" s="497"/>
      <c r="D1033" s="522"/>
      <c r="E1033" s="484"/>
    </row>
    <row r="1034" spans="1:5" s="488" customFormat="1" x14ac:dyDescent="0.2">
      <c r="A1034" s="495"/>
      <c r="B1034" s="484"/>
      <c r="C1034" s="497"/>
      <c r="D1034" s="522"/>
      <c r="E1034" s="484"/>
    </row>
    <row r="1035" spans="1:5" s="488" customFormat="1" x14ac:dyDescent="0.2">
      <c r="A1035" s="495"/>
      <c r="B1035" s="484"/>
      <c r="C1035" s="497"/>
      <c r="D1035" s="522"/>
      <c r="E1035" s="484"/>
    </row>
    <row r="1036" spans="1:5" s="488" customFormat="1" x14ac:dyDescent="0.2">
      <c r="A1036" s="495"/>
      <c r="B1036" s="484"/>
      <c r="C1036" s="497"/>
      <c r="D1036" s="522"/>
      <c r="E1036" s="484"/>
    </row>
    <row r="1037" spans="1:5" s="488" customFormat="1" x14ac:dyDescent="0.2">
      <c r="A1037" s="495"/>
      <c r="B1037" s="484"/>
      <c r="C1037" s="497"/>
      <c r="D1037" s="520"/>
      <c r="E1037" s="493"/>
    </row>
    <row r="1038" spans="1:5" s="488" customFormat="1" x14ac:dyDescent="0.2">
      <c r="A1038" s="495"/>
      <c r="B1038" s="484"/>
      <c r="C1038" s="497"/>
      <c r="D1038" s="522"/>
      <c r="E1038" s="484"/>
    </row>
    <row r="1039" spans="1:5" s="488" customFormat="1" x14ac:dyDescent="0.2">
      <c r="A1039" s="495"/>
      <c r="B1039" s="484"/>
      <c r="C1039" s="497"/>
      <c r="D1039" s="522"/>
      <c r="E1039" s="484"/>
    </row>
    <row r="1040" spans="1:5" s="488" customFormat="1" x14ac:dyDescent="0.2">
      <c r="A1040" s="495"/>
      <c r="B1040" s="484"/>
      <c r="C1040" s="497"/>
      <c r="D1040" s="522"/>
      <c r="E1040" s="484"/>
    </row>
    <row r="1041" spans="1:5" s="488" customFormat="1" x14ac:dyDescent="0.2">
      <c r="A1041" s="495"/>
      <c r="B1041" s="484"/>
      <c r="C1041" s="497"/>
      <c r="D1041" s="522"/>
      <c r="E1041" s="484"/>
    </row>
    <row r="1042" spans="1:5" s="488" customFormat="1" x14ac:dyDescent="0.2">
      <c r="A1042" s="495"/>
      <c r="B1042" s="484"/>
      <c r="C1042" s="497"/>
      <c r="D1042" s="520"/>
      <c r="E1042" s="493"/>
    </row>
    <row r="1043" spans="1:5" s="488" customFormat="1" x14ac:dyDescent="0.2">
      <c r="A1043" s="495"/>
      <c r="B1043" s="484"/>
      <c r="C1043" s="497"/>
      <c r="D1043" s="522"/>
      <c r="E1043" s="484"/>
    </row>
    <row r="1044" spans="1:5" s="488" customFormat="1" x14ac:dyDescent="0.2">
      <c r="A1044" s="495"/>
      <c r="B1044" s="484"/>
      <c r="C1044" s="497"/>
      <c r="D1044" s="522"/>
      <c r="E1044" s="484"/>
    </row>
    <row r="1045" spans="1:5" s="488" customFormat="1" x14ac:dyDescent="0.2">
      <c r="A1045" s="495"/>
      <c r="B1045" s="484"/>
      <c r="C1045" s="497"/>
      <c r="D1045" s="522"/>
      <c r="E1045" s="484"/>
    </row>
    <row r="1046" spans="1:5" s="488" customFormat="1" x14ac:dyDescent="0.2">
      <c r="A1046" s="495"/>
      <c r="B1046" s="484"/>
      <c r="C1046" s="497"/>
      <c r="D1046" s="522"/>
      <c r="E1046" s="484"/>
    </row>
    <row r="1047" spans="1:5" s="488" customFormat="1" x14ac:dyDescent="0.2">
      <c r="A1047" s="495"/>
      <c r="B1047" s="484"/>
      <c r="C1047" s="497"/>
      <c r="D1047" s="520"/>
      <c r="E1047" s="493"/>
    </row>
    <row r="1048" spans="1:5" s="488" customFormat="1" x14ac:dyDescent="0.2">
      <c r="A1048" s="495"/>
      <c r="B1048" s="484"/>
      <c r="C1048" s="497"/>
      <c r="D1048" s="522"/>
      <c r="E1048" s="484"/>
    </row>
    <row r="1049" spans="1:5" s="488" customFormat="1" x14ac:dyDescent="0.2">
      <c r="A1049" s="495"/>
      <c r="B1049" s="484"/>
      <c r="C1049" s="497"/>
      <c r="D1049" s="522"/>
      <c r="E1049" s="484"/>
    </row>
    <row r="1050" spans="1:5" s="488" customFormat="1" x14ac:dyDescent="0.2">
      <c r="A1050" s="495"/>
      <c r="B1050" s="484"/>
      <c r="C1050" s="497"/>
      <c r="D1050" s="522"/>
      <c r="E1050" s="484"/>
    </row>
    <row r="1051" spans="1:5" s="488" customFormat="1" x14ac:dyDescent="0.2">
      <c r="A1051" s="495"/>
      <c r="B1051" s="484"/>
      <c r="C1051" s="497"/>
      <c r="D1051" s="522"/>
      <c r="E1051" s="484"/>
    </row>
    <row r="1052" spans="1:5" s="488" customFormat="1" x14ac:dyDescent="0.2">
      <c r="A1052" s="495"/>
      <c r="B1052" s="484"/>
      <c r="C1052" s="497"/>
      <c r="D1052" s="520"/>
      <c r="E1052" s="493"/>
    </row>
    <row r="1053" spans="1:5" s="488" customFormat="1" x14ac:dyDescent="0.2">
      <c r="A1053" s="495"/>
      <c r="B1053" s="484"/>
      <c r="C1053" s="497"/>
      <c r="D1053" s="522"/>
      <c r="E1053" s="484"/>
    </row>
    <row r="1054" spans="1:5" s="488" customFormat="1" x14ac:dyDescent="0.2">
      <c r="A1054" s="495"/>
      <c r="B1054" s="484"/>
      <c r="C1054" s="497"/>
      <c r="D1054" s="522"/>
      <c r="E1054" s="484"/>
    </row>
    <row r="1055" spans="1:5" s="488" customFormat="1" x14ac:dyDescent="0.2">
      <c r="A1055" s="495"/>
      <c r="B1055" s="484"/>
      <c r="C1055" s="497"/>
      <c r="D1055" s="522"/>
      <c r="E1055" s="484"/>
    </row>
    <row r="1056" spans="1:5" s="488" customFormat="1" x14ac:dyDescent="0.2">
      <c r="A1056" s="495"/>
      <c r="B1056" s="484"/>
      <c r="C1056" s="497"/>
      <c r="D1056" s="522"/>
      <c r="E1056" s="484"/>
    </row>
    <row r="1057" spans="1:5" s="488" customFormat="1" x14ac:dyDescent="0.2">
      <c r="A1057" s="495"/>
      <c r="B1057" s="484"/>
      <c r="C1057" s="497"/>
      <c r="D1057" s="520"/>
      <c r="E1057" s="493"/>
    </row>
    <row r="1058" spans="1:5" s="488" customFormat="1" x14ac:dyDescent="0.2">
      <c r="A1058" s="495"/>
      <c r="B1058" s="484"/>
      <c r="C1058" s="497"/>
      <c r="D1058" s="522"/>
      <c r="E1058" s="484"/>
    </row>
    <row r="1059" spans="1:5" s="488" customFormat="1" x14ac:dyDescent="0.2">
      <c r="A1059" s="495"/>
      <c r="B1059" s="484"/>
      <c r="C1059" s="497"/>
      <c r="D1059" s="522"/>
      <c r="E1059" s="484"/>
    </row>
    <row r="1060" spans="1:5" s="488" customFormat="1" x14ac:dyDescent="0.2">
      <c r="A1060" s="495"/>
      <c r="B1060" s="484"/>
      <c r="C1060" s="497"/>
      <c r="D1060" s="522"/>
      <c r="E1060" s="484"/>
    </row>
    <row r="1061" spans="1:5" s="488" customFormat="1" x14ac:dyDescent="0.2">
      <c r="A1061" s="495"/>
      <c r="B1061" s="484"/>
      <c r="C1061" s="497"/>
      <c r="D1061" s="522"/>
      <c r="E1061" s="484"/>
    </row>
    <row r="1062" spans="1:5" s="488" customFormat="1" x14ac:dyDescent="0.2">
      <c r="A1062" s="495"/>
      <c r="B1062" s="484"/>
      <c r="C1062" s="497"/>
      <c r="D1062" s="520"/>
      <c r="E1062" s="493"/>
    </row>
    <row r="1063" spans="1:5" s="488" customFormat="1" x14ac:dyDescent="0.2">
      <c r="A1063" s="495"/>
      <c r="B1063" s="484"/>
      <c r="C1063" s="497"/>
      <c r="D1063" s="522"/>
      <c r="E1063" s="484"/>
    </row>
    <row r="1064" spans="1:5" s="488" customFormat="1" x14ac:dyDescent="0.2">
      <c r="A1064" s="495"/>
      <c r="B1064" s="484"/>
      <c r="C1064" s="497"/>
      <c r="D1064" s="522"/>
      <c r="E1064" s="484"/>
    </row>
    <row r="1065" spans="1:5" s="488" customFormat="1" x14ac:dyDescent="0.2">
      <c r="A1065" s="495"/>
      <c r="B1065" s="484"/>
      <c r="C1065" s="497"/>
      <c r="D1065" s="522"/>
      <c r="E1065" s="484"/>
    </row>
    <row r="1066" spans="1:5" s="488" customFormat="1" x14ac:dyDescent="0.2">
      <c r="A1066" s="495"/>
      <c r="B1066" s="484"/>
      <c r="C1066" s="497"/>
      <c r="D1066" s="522"/>
      <c r="E1066" s="484"/>
    </row>
    <row r="1067" spans="1:5" s="488" customFormat="1" x14ac:dyDescent="0.2">
      <c r="A1067" s="495"/>
      <c r="B1067" s="484"/>
      <c r="C1067" s="497"/>
      <c r="D1067" s="520"/>
      <c r="E1067" s="493"/>
    </row>
    <row r="1068" spans="1:5" s="488" customFormat="1" x14ac:dyDescent="0.2">
      <c r="A1068" s="495"/>
      <c r="B1068" s="484"/>
      <c r="C1068" s="497"/>
      <c r="D1068" s="522"/>
      <c r="E1068" s="484"/>
    </row>
    <row r="1069" spans="1:5" s="488" customFormat="1" x14ac:dyDescent="0.2">
      <c r="A1069" s="495"/>
      <c r="B1069" s="484"/>
      <c r="C1069" s="497"/>
      <c r="D1069" s="522"/>
      <c r="E1069" s="484"/>
    </row>
    <row r="1070" spans="1:5" s="488" customFormat="1" x14ac:dyDescent="0.2">
      <c r="A1070" s="495"/>
      <c r="B1070" s="484"/>
      <c r="C1070" s="497"/>
      <c r="D1070" s="522"/>
      <c r="E1070" s="484"/>
    </row>
    <row r="1071" spans="1:5" s="488" customFormat="1" x14ac:dyDescent="0.2">
      <c r="A1071" s="495"/>
      <c r="B1071" s="484"/>
      <c r="C1071" s="497"/>
      <c r="D1071" s="522"/>
      <c r="E1071" s="484"/>
    </row>
    <row r="1072" spans="1:5" s="488" customFormat="1" x14ac:dyDescent="0.2">
      <c r="A1072" s="495"/>
      <c r="B1072" s="484"/>
      <c r="C1072" s="497"/>
      <c r="D1072" s="520"/>
      <c r="E1072" s="493"/>
    </row>
    <row r="1073" spans="1:5" s="488" customFormat="1" x14ac:dyDescent="0.2">
      <c r="A1073" s="495"/>
      <c r="B1073" s="484"/>
      <c r="C1073" s="497"/>
      <c r="D1073" s="522"/>
      <c r="E1073" s="484"/>
    </row>
    <row r="1074" spans="1:5" s="488" customFormat="1" x14ac:dyDescent="0.2">
      <c r="A1074" s="495"/>
      <c r="B1074" s="484"/>
      <c r="C1074" s="497"/>
      <c r="D1074" s="522"/>
      <c r="E1074" s="484"/>
    </row>
    <row r="1075" spans="1:5" s="488" customFormat="1" x14ac:dyDescent="0.2">
      <c r="A1075" s="495"/>
      <c r="B1075" s="484"/>
      <c r="C1075" s="497"/>
      <c r="D1075" s="522"/>
      <c r="E1075" s="484"/>
    </row>
    <row r="1076" spans="1:5" s="488" customFormat="1" x14ac:dyDescent="0.2">
      <c r="A1076" s="495"/>
      <c r="B1076" s="484"/>
      <c r="C1076" s="497"/>
      <c r="D1076" s="522"/>
      <c r="E1076" s="484"/>
    </row>
    <row r="1077" spans="1:5" s="488" customFormat="1" x14ac:dyDescent="0.2">
      <c r="A1077" s="495"/>
      <c r="B1077" s="484"/>
      <c r="C1077" s="497"/>
      <c r="D1077" s="520"/>
      <c r="E1077" s="493"/>
    </row>
    <row r="1078" spans="1:5" s="488" customFormat="1" x14ac:dyDescent="0.2">
      <c r="A1078" s="495"/>
      <c r="B1078" s="484"/>
      <c r="C1078" s="497"/>
      <c r="D1078" s="522"/>
      <c r="E1078" s="484"/>
    </row>
    <row r="1079" spans="1:5" s="488" customFormat="1" x14ac:dyDescent="0.2">
      <c r="A1079" s="495"/>
      <c r="B1079" s="484"/>
      <c r="C1079" s="497"/>
      <c r="D1079" s="522"/>
      <c r="E1079" s="484"/>
    </row>
    <row r="1080" spans="1:5" s="488" customFormat="1" x14ac:dyDescent="0.2">
      <c r="A1080" s="495"/>
      <c r="B1080" s="484"/>
      <c r="C1080" s="497"/>
      <c r="D1080" s="522"/>
      <c r="E1080" s="484"/>
    </row>
    <row r="1081" spans="1:5" s="488" customFormat="1" x14ac:dyDescent="0.2">
      <c r="A1081" s="495"/>
      <c r="B1081" s="484"/>
      <c r="C1081" s="497"/>
      <c r="D1081" s="522"/>
      <c r="E1081" s="484"/>
    </row>
    <row r="1082" spans="1:5" s="488" customFormat="1" x14ac:dyDescent="0.2">
      <c r="A1082" s="495"/>
      <c r="B1082" s="484"/>
      <c r="C1082" s="497"/>
      <c r="D1082" s="520"/>
      <c r="E1082" s="493"/>
    </row>
    <row r="1083" spans="1:5" s="488" customFormat="1" x14ac:dyDescent="0.2">
      <c r="A1083" s="495"/>
      <c r="B1083" s="484"/>
      <c r="C1083" s="497"/>
      <c r="D1083" s="522"/>
      <c r="E1083" s="484"/>
    </row>
    <row r="1084" spans="1:5" s="488" customFormat="1" x14ac:dyDescent="0.2">
      <c r="A1084" s="495"/>
      <c r="B1084" s="484"/>
      <c r="C1084" s="497"/>
      <c r="D1084" s="522"/>
      <c r="E1084" s="484"/>
    </row>
    <row r="1085" spans="1:5" s="488" customFormat="1" x14ac:dyDescent="0.2">
      <c r="A1085" s="495"/>
      <c r="B1085" s="484"/>
      <c r="C1085" s="497"/>
      <c r="D1085" s="522"/>
      <c r="E1085" s="484"/>
    </row>
    <row r="1086" spans="1:5" s="488" customFormat="1" x14ac:dyDescent="0.2">
      <c r="A1086" s="495"/>
      <c r="B1086" s="484"/>
      <c r="C1086" s="497"/>
      <c r="D1086" s="522"/>
      <c r="E1086" s="484"/>
    </row>
    <row r="1087" spans="1:5" s="488" customFormat="1" x14ac:dyDescent="0.2">
      <c r="A1087" s="495"/>
      <c r="B1087" s="484"/>
      <c r="C1087" s="497"/>
      <c r="D1087" s="520"/>
      <c r="E1087" s="493"/>
    </row>
    <row r="1088" spans="1:5" s="488" customFormat="1" x14ac:dyDescent="0.2">
      <c r="A1088" s="495"/>
      <c r="B1088" s="484"/>
      <c r="C1088" s="497"/>
      <c r="D1088" s="484"/>
      <c r="E1088" s="484"/>
    </row>
    <row r="1089" spans="1:5" s="488" customFormat="1" x14ac:dyDescent="0.2">
      <c r="A1089" s="495"/>
      <c r="B1089" s="484"/>
      <c r="C1089" s="497"/>
      <c r="D1089" s="484"/>
      <c r="E1089" s="484"/>
    </row>
    <row r="1090" spans="1:5" s="488" customFormat="1" x14ac:dyDescent="0.2">
      <c r="A1090" s="495"/>
      <c r="B1090" s="484"/>
      <c r="C1090" s="497"/>
      <c r="D1090" s="484"/>
      <c r="E1090" s="484"/>
    </row>
  </sheetData>
  <sheetProtection sheet="1" objects="1" scenarios="1"/>
  <hyperlinks>
    <hyperlink ref="C41" r:id="rId1" xr:uid="{00000000-0004-0000-0000-000001000000}"/>
    <hyperlink ref="C44" r:id="rId2" xr:uid="{00000000-0004-0000-0000-000002000000}"/>
    <hyperlink ref="C48" r:id="rId3" xr:uid="{00000000-0004-0000-0000-000003000000}"/>
    <hyperlink ref="C47" r:id="rId4" xr:uid="{00000000-0004-0000-0000-000004000000}"/>
    <hyperlink ref="C49" r:id="rId5" xr:uid="{00000000-0004-0000-0000-000005000000}"/>
    <hyperlink ref="C50" r:id="rId6" xr:uid="{00000000-0004-0000-0000-000006000000}"/>
    <hyperlink ref="C70" r:id="rId7" xr:uid="{00000000-0004-0000-0000-000007000000}"/>
    <hyperlink ref="A9" r:id="rId8" display="http://www.vekn.net/index.php/downloads" xr:uid="{00000000-0004-0000-0000-000000000000}"/>
  </hyperlinks>
  <pageMargins left="0.74791666666666667" right="0.74791666666666667" top="0.98402777777777783" bottom="0.98402777777777783" header="0.51180555555555562" footer="0.51180555555555562"/>
  <pageSetup firstPageNumber="0" orientation="portrait" horizontalDpi="300" verticalDpi="300" r:id="rId9"/>
  <headerFooter alignWithMargins="0"/>
  <legacy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07"/>
  <sheetViews>
    <sheetView workbookViewId="0">
      <pane ySplit="6" topLeftCell="A7" activePane="bottomLeft" state="frozen"/>
      <selection pane="bottomLeft" activeCell="A7" sqref="A7"/>
    </sheetView>
  </sheetViews>
  <sheetFormatPr defaultColWidth="8.85546875" defaultRowHeight="12.75" x14ac:dyDescent="0.2"/>
  <cols>
    <col min="1" max="1" width="6.85546875" customWidth="1"/>
    <col min="2" max="2" width="13.42578125" customWidth="1"/>
    <col min="3" max="3" width="33.42578125" customWidth="1"/>
    <col min="4" max="6" width="8.85546875" customWidth="1"/>
    <col min="7" max="7" width="11" style="448" customWidth="1"/>
  </cols>
  <sheetData>
    <row r="1" spans="1:15" ht="25.5" x14ac:dyDescent="0.35">
      <c r="A1" s="570" t="str">
        <f>IF(ISBLANK('Tournament Info'!B3),"Vampire: The Eternal Struggle Tournament",'Tournament Info'!B3)</f>
        <v>Vampire: The Eternal Struggle Tournament</v>
      </c>
      <c r="B1" s="570"/>
      <c r="C1" s="570"/>
      <c r="D1" s="570"/>
      <c r="E1" s="570"/>
      <c r="F1" s="570"/>
      <c r="G1" s="570"/>
      <c r="H1" s="570"/>
      <c r="I1" s="570"/>
      <c r="J1" s="570"/>
      <c r="K1" s="570"/>
      <c r="L1" s="570"/>
      <c r="M1" s="450"/>
      <c r="N1" s="450"/>
      <c r="O1" s="451"/>
    </row>
    <row r="2" spans="1:15" ht="15" x14ac:dyDescent="0.2">
      <c r="A2" s="452"/>
      <c r="B2" s="452"/>
      <c r="C2" s="452"/>
      <c r="D2" s="452"/>
      <c r="E2" s="127"/>
      <c r="F2" s="452"/>
      <c r="G2" s="453"/>
      <c r="H2" s="452"/>
      <c r="I2" s="454"/>
      <c r="J2" s="453"/>
      <c r="K2" s="453"/>
      <c r="L2" s="452"/>
      <c r="M2" s="450"/>
      <c r="N2" s="450"/>
      <c r="O2" s="451"/>
    </row>
    <row r="3" spans="1:15" ht="20.25" x14ac:dyDescent="0.3">
      <c r="A3" s="571" t="str">
        <f>IF( 'Final Round'!$I$14=0, "V:EKN Report (incomplete)", "V:EKN Report")</f>
        <v>V:EKN Report</v>
      </c>
      <c r="B3" s="571"/>
      <c r="C3" s="571"/>
      <c r="D3" s="571"/>
      <c r="E3" s="571"/>
      <c r="F3" s="571"/>
      <c r="G3" s="571"/>
      <c r="H3" s="571"/>
      <c r="I3" s="571"/>
      <c r="J3" s="571"/>
      <c r="K3" s="571"/>
      <c r="L3" s="571"/>
      <c r="M3" s="450"/>
      <c r="N3" s="450"/>
      <c r="O3" s="451"/>
    </row>
    <row r="4" spans="1:15" ht="15.75" thickBot="1" x14ac:dyDescent="0.25">
      <c r="A4" s="452"/>
      <c r="B4" s="452"/>
      <c r="C4" s="452"/>
      <c r="D4" s="452"/>
      <c r="E4" s="452"/>
      <c r="F4" s="453"/>
      <c r="G4" s="453"/>
      <c r="H4" s="452"/>
      <c r="I4" s="454"/>
      <c r="J4" s="453"/>
      <c r="K4" s="453"/>
      <c r="L4" s="452"/>
      <c r="M4" s="450"/>
      <c r="N4" s="450"/>
      <c r="O4" s="451"/>
    </row>
    <row r="5" spans="1:15" ht="18" customHeight="1" thickTop="1" x14ac:dyDescent="0.25">
      <c r="A5" s="304" t="s">
        <v>84</v>
      </c>
      <c r="B5" s="305" t="s">
        <v>85</v>
      </c>
      <c r="C5" s="305"/>
      <c r="D5" s="305" t="s">
        <v>173</v>
      </c>
      <c r="E5" s="305" t="s">
        <v>173</v>
      </c>
      <c r="F5" s="305" t="s">
        <v>18</v>
      </c>
      <c r="G5" s="444"/>
    </row>
    <row r="6" spans="1:15" ht="18" customHeight="1" thickBot="1" x14ac:dyDescent="0.3">
      <c r="A6" s="306" t="s">
        <v>120</v>
      </c>
      <c r="B6" s="307" t="s">
        <v>120</v>
      </c>
      <c r="C6" s="307" t="s">
        <v>125</v>
      </c>
      <c r="D6" s="461" t="s">
        <v>16</v>
      </c>
      <c r="E6" s="307" t="s">
        <v>17</v>
      </c>
      <c r="F6" s="307" t="s">
        <v>106</v>
      </c>
      <c r="G6" s="445" t="s">
        <v>108</v>
      </c>
    </row>
    <row r="7" spans="1:15" ht="13.5" thickTop="1" x14ac:dyDescent="0.2">
      <c r="A7" s="308" t="str">
        <f>IF(ISNUMBER(Standings!$A6),Standings!$C6,"")</f>
        <v/>
      </c>
      <c r="B7" s="309" t="str">
        <f>IF(ISNUMBER($A7),VLOOKUP($A7,Methuselahs!$A$7:$E$206,5,FALSE),"")</f>
        <v/>
      </c>
      <c r="C7" s="455" t="str">
        <f>Standings!$D6</f>
        <v/>
      </c>
      <c r="D7" s="463" t="str">
        <f>IF(ISNUMBER($A7),VLOOKUP($A7,Methuselahs!$A$7:$F$206,COLUMN(Methuselahs!$F$7),FALSE),"")</f>
        <v/>
      </c>
      <c r="E7" s="458" t="str">
        <f>IF(ISNUMBER($A7),Standings!$E6+IF(Standings!$B$4,1,0),"")</f>
        <v/>
      </c>
      <c r="F7" s="310" t="str">
        <f>IF(ISNUMBER($A7),Standings!$F6+Standings!$G6,"")</f>
        <v/>
      </c>
      <c r="G7" s="446" t="str">
        <f>IF(Standings!$A6&gt;5,"",Standings!$A6)</f>
        <v/>
      </c>
    </row>
    <row r="8" spans="1:15" x14ac:dyDescent="0.2">
      <c r="A8" s="311" t="str">
        <f>IF(ISNUMBER(Standings!$A7),Standings!$C7,"")</f>
        <v/>
      </c>
      <c r="B8" s="312" t="str">
        <f>IF(ISNUMBER($A8),VLOOKUP($A8,Methuselahs!$A$7:$E$206,5,FALSE),"")</f>
        <v/>
      </c>
      <c r="C8" s="456" t="str">
        <f>Standings!$D7</f>
        <v/>
      </c>
      <c r="D8" s="462" t="str">
        <f>IF(ISNUMBER($A8),VLOOKUP($A8,Methuselahs!$A$7:$F$206,COLUMN(Methuselahs!$F$7),FALSE),"")</f>
        <v/>
      </c>
      <c r="E8" s="459" t="str">
        <f>IF(ISNUMBER($A8),Standings!$E7,"")</f>
        <v/>
      </c>
      <c r="F8" s="313" t="str">
        <f>IF(ISNUMBER($A8),Standings!$F7+Standings!$G7,"")</f>
        <v/>
      </c>
      <c r="G8" s="447" t="str">
        <f>IF(Standings!$A7&gt;5,"",Standings!$A7)</f>
        <v/>
      </c>
    </row>
    <row r="9" spans="1:15" x14ac:dyDescent="0.2">
      <c r="A9" s="311" t="str">
        <f>IF(ISNUMBER(Standings!$A8),Standings!$C8,"")</f>
        <v/>
      </c>
      <c r="B9" s="312" t="str">
        <f>IF(ISNUMBER($A9),VLOOKUP($A9,Methuselahs!$A$7:$E$206,5,FALSE),"")</f>
        <v/>
      </c>
      <c r="C9" s="456" t="str">
        <f>Standings!$D8</f>
        <v/>
      </c>
      <c r="D9" s="462" t="str">
        <f>IF(ISNUMBER($A9),VLOOKUP($A9,Methuselahs!$A$7:$F$206,COLUMN(Methuselahs!$F$7),FALSE),"")</f>
        <v/>
      </c>
      <c r="E9" s="459" t="str">
        <f>IF(ISNUMBER($A9),Standings!$E8,"")</f>
        <v/>
      </c>
      <c r="F9" s="313" t="str">
        <f>IF(ISNUMBER($A9),Standings!$F8+Standings!$G8,"")</f>
        <v/>
      </c>
      <c r="G9" s="447" t="str">
        <f>IF(Standings!$A8&gt;5,"",Standings!$A8)</f>
        <v/>
      </c>
    </row>
    <row r="10" spans="1:15" x14ac:dyDescent="0.2">
      <c r="A10" s="311" t="str">
        <f>IF(ISNUMBER(Standings!$A9),Standings!$C9,"")</f>
        <v/>
      </c>
      <c r="B10" s="312" t="str">
        <f>IF(ISNUMBER($A10),VLOOKUP($A10,Methuselahs!$A$7:$E$206,5,FALSE),"")</f>
        <v/>
      </c>
      <c r="C10" s="456" t="str">
        <f>Standings!$D9</f>
        <v/>
      </c>
      <c r="D10" s="462" t="str">
        <f>IF(ISNUMBER($A10),VLOOKUP($A10,Methuselahs!$A$7:$F$206,COLUMN(Methuselahs!$F$7),FALSE),"")</f>
        <v/>
      </c>
      <c r="E10" s="459" t="str">
        <f>IF(ISNUMBER($A10),Standings!$E9,"")</f>
        <v/>
      </c>
      <c r="F10" s="313" t="str">
        <f>IF(ISNUMBER($A10),Standings!$F9+Standings!$G9,"")</f>
        <v/>
      </c>
      <c r="G10" s="447" t="str">
        <f>IF(Standings!$A9&gt;5,"",Standings!$A9)</f>
        <v/>
      </c>
    </row>
    <row r="11" spans="1:15" x14ac:dyDescent="0.2">
      <c r="A11" s="311" t="str">
        <f>IF(ISNUMBER(Standings!$A10),Standings!$C10,"")</f>
        <v/>
      </c>
      <c r="B11" s="312" t="str">
        <f>IF(ISNUMBER($A11),VLOOKUP($A11,Methuselahs!$A$7:$E$206,5,FALSE),"")</f>
        <v/>
      </c>
      <c r="C11" s="456" t="str">
        <f>Standings!$D10</f>
        <v/>
      </c>
      <c r="D11" s="462" t="str">
        <f>IF(ISNUMBER($A11),VLOOKUP($A11,Methuselahs!$A$7:$F$206,COLUMN(Methuselahs!$F$7),FALSE),"")</f>
        <v/>
      </c>
      <c r="E11" s="459" t="str">
        <f>IF(ISNUMBER($A11),Standings!$E10,"")</f>
        <v/>
      </c>
      <c r="F11" s="313" t="str">
        <f>IF(ISNUMBER($A11),Standings!$F10+Standings!$G10,"")</f>
        <v/>
      </c>
      <c r="G11" s="447" t="str">
        <f>IF(Standings!$A10&gt;5,"",Standings!$A10)</f>
        <v/>
      </c>
    </row>
    <row r="12" spans="1:15" x14ac:dyDescent="0.2">
      <c r="A12" s="311" t="str">
        <f>IF(ISNUMBER(Standings!$A11),Standings!$C11,"")</f>
        <v/>
      </c>
      <c r="B12" s="312" t="str">
        <f>IF(ISNUMBER($A12),VLOOKUP($A12,Methuselahs!$A$7:$E$206,5,FALSE),"")</f>
        <v/>
      </c>
      <c r="C12" s="456" t="str">
        <f>Standings!$D11</f>
        <v/>
      </c>
      <c r="D12" s="462" t="str">
        <f>IF(ISNUMBER($A12),VLOOKUP($A12,Methuselahs!$A$7:$F$206,COLUMN(Methuselahs!$F$7),FALSE),"")</f>
        <v/>
      </c>
      <c r="E12" s="459" t="str">
        <f>IF(ISNUMBER($A12),Standings!$E11,"")</f>
        <v/>
      </c>
      <c r="F12" s="313" t="str">
        <f>IF(ISNUMBER($A12),Standings!$F11+Standings!$G11,"")</f>
        <v/>
      </c>
      <c r="G12" s="447" t="str">
        <f>IF(Standings!$A11&gt;5,"",Standings!$A11)</f>
        <v/>
      </c>
    </row>
    <row r="13" spans="1:15" x14ac:dyDescent="0.2">
      <c r="A13" s="311" t="str">
        <f>IF(ISNUMBER(Standings!$A12),Standings!$C12,"")</f>
        <v/>
      </c>
      <c r="B13" s="312" t="str">
        <f>IF(ISNUMBER($A13),VLOOKUP($A13,Methuselahs!$A$7:$E$206,5,FALSE),"")</f>
        <v/>
      </c>
      <c r="C13" s="456" t="str">
        <f>Standings!$D12</f>
        <v/>
      </c>
      <c r="D13" s="462" t="str">
        <f>IF(ISNUMBER($A13),VLOOKUP($A13,Methuselahs!$A$7:$F$206,COLUMN(Methuselahs!$F$7),FALSE),"")</f>
        <v/>
      </c>
      <c r="E13" s="459" t="str">
        <f>IF(ISNUMBER($A13),Standings!$E12,"")</f>
        <v/>
      </c>
      <c r="F13" s="313" t="str">
        <f>IF(ISNUMBER($A13),Standings!$F12+Standings!$G12,"")</f>
        <v/>
      </c>
      <c r="G13" s="447" t="str">
        <f>IF(Standings!$A12&gt;5,"",Standings!$A12)</f>
        <v/>
      </c>
    </row>
    <row r="14" spans="1:15" x14ac:dyDescent="0.2">
      <c r="A14" s="311" t="str">
        <f>IF(ISNUMBER(Standings!$A13),Standings!$C13,"")</f>
        <v/>
      </c>
      <c r="B14" s="312" t="str">
        <f>IF(ISNUMBER($A14),VLOOKUP($A14,Methuselahs!$A$7:$E$206,5,FALSE),"")</f>
        <v/>
      </c>
      <c r="C14" s="456" t="str">
        <f>Standings!$D13</f>
        <v/>
      </c>
      <c r="D14" s="462" t="str">
        <f>IF(ISNUMBER($A14),VLOOKUP($A14,Methuselahs!$A$7:$F$206,COLUMN(Methuselahs!$F$7),FALSE),"")</f>
        <v/>
      </c>
      <c r="E14" s="459" t="str">
        <f>IF(ISNUMBER($A14),Standings!$E13,"")</f>
        <v/>
      </c>
      <c r="F14" s="313" t="str">
        <f>IF(ISNUMBER($A14),Standings!$F13+Standings!$G13,"")</f>
        <v/>
      </c>
      <c r="G14" s="447" t="str">
        <f>IF(Standings!$A13&gt;5,"",Standings!$A13)</f>
        <v/>
      </c>
    </row>
    <row r="15" spans="1:15" x14ac:dyDescent="0.2">
      <c r="A15" s="311" t="str">
        <f>IF(ISNUMBER(Standings!$A14),Standings!$C14,"")</f>
        <v/>
      </c>
      <c r="B15" s="312" t="str">
        <f>IF(ISNUMBER($A15),VLOOKUP($A15,Methuselahs!$A$7:$E$206,5,FALSE),"")</f>
        <v/>
      </c>
      <c r="C15" s="456" t="str">
        <f>Standings!$D14</f>
        <v/>
      </c>
      <c r="D15" s="462" t="str">
        <f>IF(ISNUMBER($A15),VLOOKUP($A15,Methuselahs!$A$7:$F$206,COLUMN(Methuselahs!$F$7),FALSE),"")</f>
        <v/>
      </c>
      <c r="E15" s="459" t="str">
        <f>IF(ISNUMBER($A15),Standings!$E14,"")</f>
        <v/>
      </c>
      <c r="F15" s="313" t="str">
        <f>IF(ISNUMBER($A15),Standings!$F14+Standings!$G14,"")</f>
        <v/>
      </c>
      <c r="G15" s="447" t="str">
        <f>IF(Standings!$A14&gt;5,"",Standings!$A14)</f>
        <v/>
      </c>
    </row>
    <row r="16" spans="1:15" x14ac:dyDescent="0.2">
      <c r="A16" s="311" t="str">
        <f>IF(ISNUMBER(Standings!$A15),Standings!$C15,"")</f>
        <v/>
      </c>
      <c r="B16" s="312" t="str">
        <f>IF(ISNUMBER($A16),VLOOKUP($A16,Methuselahs!$A$7:$E$206,5,FALSE),"")</f>
        <v/>
      </c>
      <c r="C16" s="456" t="str">
        <f>Standings!$D15</f>
        <v/>
      </c>
      <c r="D16" s="462" t="str">
        <f>IF(ISNUMBER($A16),VLOOKUP($A16,Methuselahs!$A$7:$F$206,COLUMN(Methuselahs!$F$7),FALSE),"")</f>
        <v/>
      </c>
      <c r="E16" s="459" t="str">
        <f>IF(ISNUMBER($A16),Standings!$E15,"")</f>
        <v/>
      </c>
      <c r="F16" s="313" t="str">
        <f>IF(ISNUMBER($A16),Standings!$F15+Standings!$G15,"")</f>
        <v/>
      </c>
      <c r="G16" s="447" t="str">
        <f>IF(Standings!$A15&gt;5,"",Standings!$A15)</f>
        <v/>
      </c>
    </row>
    <row r="17" spans="1:7" x14ac:dyDescent="0.2">
      <c r="A17" s="311" t="str">
        <f>IF(ISNUMBER(Standings!$A16),Standings!$C16,"")</f>
        <v/>
      </c>
      <c r="B17" s="312" t="str">
        <f>IF(ISNUMBER($A17),VLOOKUP($A17,Methuselahs!$A$7:$E$206,5,FALSE),"")</f>
        <v/>
      </c>
      <c r="C17" s="456" t="str">
        <f>Standings!$D16</f>
        <v/>
      </c>
      <c r="D17" s="462" t="str">
        <f>IF(ISNUMBER($A17),VLOOKUP($A17,Methuselahs!$A$7:$F$206,COLUMN(Methuselahs!$F$7),FALSE),"")</f>
        <v/>
      </c>
      <c r="E17" s="459" t="str">
        <f>IF(ISNUMBER($A17),Standings!$E16,"")</f>
        <v/>
      </c>
      <c r="F17" s="313" t="str">
        <f>IF(ISNUMBER($A17),Standings!$F16+Standings!$G16,"")</f>
        <v/>
      </c>
      <c r="G17" s="447" t="str">
        <f>IF(Standings!$A16&gt;5,"",Standings!$A16)</f>
        <v/>
      </c>
    </row>
    <row r="18" spans="1:7" x14ac:dyDescent="0.2">
      <c r="A18" s="311" t="str">
        <f>IF(ISNUMBER(Standings!$A17),Standings!$C17,"")</f>
        <v/>
      </c>
      <c r="B18" s="312" t="str">
        <f>IF(ISNUMBER($A18),VLOOKUP($A18,Methuselahs!$A$7:$E$206,5,FALSE),"")</f>
        <v/>
      </c>
      <c r="C18" s="456" t="str">
        <f>Standings!$D17</f>
        <v/>
      </c>
      <c r="D18" s="462" t="str">
        <f>IF(ISNUMBER($A18),VLOOKUP($A18,Methuselahs!$A$7:$F$206,COLUMN(Methuselahs!$F$7),FALSE),"")</f>
        <v/>
      </c>
      <c r="E18" s="459" t="str">
        <f>IF(ISNUMBER($A18),Standings!$E17,"")</f>
        <v/>
      </c>
      <c r="F18" s="313" t="str">
        <f>IF(ISNUMBER($A18),Standings!$F17+Standings!$G17,"")</f>
        <v/>
      </c>
      <c r="G18" s="447" t="str">
        <f>IF(Standings!$A17&gt;5,"",Standings!$A17)</f>
        <v/>
      </c>
    </row>
    <row r="19" spans="1:7" x14ac:dyDescent="0.2">
      <c r="A19" s="311" t="str">
        <f>IF(ISNUMBER(Standings!$A18),Standings!$C18,"")</f>
        <v/>
      </c>
      <c r="B19" s="312" t="str">
        <f>IF(ISNUMBER($A19),VLOOKUP($A19,Methuselahs!$A$7:$E$206,5,FALSE),"")</f>
        <v/>
      </c>
      <c r="C19" s="456" t="str">
        <f>Standings!$D18</f>
        <v/>
      </c>
      <c r="D19" s="462" t="str">
        <f>IF(ISNUMBER($A19),VLOOKUP($A19,Methuselahs!$A$7:$F$206,COLUMN(Methuselahs!$F$7),FALSE),"")</f>
        <v/>
      </c>
      <c r="E19" s="459" t="str">
        <f>IF(ISNUMBER($A19),Standings!$E18,"")</f>
        <v/>
      </c>
      <c r="F19" s="313" t="str">
        <f>IF(ISNUMBER($A19),Standings!$F18+Standings!$G18,"")</f>
        <v/>
      </c>
      <c r="G19" s="447" t="str">
        <f>IF(Standings!$A18&gt;5,"",Standings!$A18)</f>
        <v/>
      </c>
    </row>
    <row r="20" spans="1:7" x14ac:dyDescent="0.2">
      <c r="A20" s="311" t="str">
        <f>IF(ISNUMBER(Standings!$A19),Standings!$C19,"")</f>
        <v/>
      </c>
      <c r="B20" s="312" t="str">
        <f>IF(ISNUMBER($A20),VLOOKUP($A20,Methuselahs!$A$7:$E$206,5,FALSE),"")</f>
        <v/>
      </c>
      <c r="C20" s="456" t="str">
        <f>Standings!$D19</f>
        <v/>
      </c>
      <c r="D20" s="462" t="str">
        <f>IF(ISNUMBER($A20),VLOOKUP($A20,Methuselahs!$A$7:$F$206,COLUMN(Methuselahs!$F$7),FALSE),"")</f>
        <v/>
      </c>
      <c r="E20" s="459" t="str">
        <f>IF(ISNUMBER($A20),Standings!$E19,"")</f>
        <v/>
      </c>
      <c r="F20" s="313" t="str">
        <f>IF(ISNUMBER($A20),Standings!$F19+Standings!$G19,"")</f>
        <v/>
      </c>
      <c r="G20" s="447" t="str">
        <f>IF(Standings!$A19&gt;5,"",Standings!$A19)</f>
        <v/>
      </c>
    </row>
    <row r="21" spans="1:7" x14ac:dyDescent="0.2">
      <c r="A21" s="311" t="str">
        <f>IF(ISNUMBER(Standings!$A20),Standings!$C20,"")</f>
        <v/>
      </c>
      <c r="B21" s="312" t="str">
        <f>IF(ISNUMBER($A21),VLOOKUP($A21,Methuselahs!$A$7:$E$206,5,FALSE),"")</f>
        <v/>
      </c>
      <c r="C21" s="456" t="str">
        <f>Standings!$D20</f>
        <v/>
      </c>
      <c r="D21" s="462" t="str">
        <f>IF(ISNUMBER($A21),VLOOKUP($A21,Methuselahs!$A$7:$F$206,COLUMN(Methuselahs!$F$7),FALSE),"")</f>
        <v/>
      </c>
      <c r="E21" s="459" t="str">
        <f>IF(ISNUMBER($A21),Standings!$E20,"")</f>
        <v/>
      </c>
      <c r="F21" s="313" t="str">
        <f>IF(ISNUMBER($A21),Standings!$F20+Standings!$G20,"")</f>
        <v/>
      </c>
      <c r="G21" s="447" t="str">
        <f>IF(Standings!$A20&gt;5,"",Standings!$A20)</f>
        <v/>
      </c>
    </row>
    <row r="22" spans="1:7" x14ac:dyDescent="0.2">
      <c r="A22" s="311" t="str">
        <f>IF(ISNUMBER(Standings!$A21),Standings!$C21,"")</f>
        <v/>
      </c>
      <c r="B22" s="312" t="str">
        <f>IF(ISNUMBER($A22),VLOOKUP($A22,Methuselahs!$A$7:$E$206,5,FALSE),"")</f>
        <v/>
      </c>
      <c r="C22" s="456" t="str">
        <f>Standings!$D21</f>
        <v/>
      </c>
      <c r="D22" s="462" t="str">
        <f>IF(ISNUMBER($A22),VLOOKUP($A22,Methuselahs!$A$7:$F$206,COLUMN(Methuselahs!$F$7),FALSE),"")</f>
        <v/>
      </c>
      <c r="E22" s="459" t="str">
        <f>IF(ISNUMBER($A22),Standings!$E21,"")</f>
        <v/>
      </c>
      <c r="F22" s="313" t="str">
        <f>IF(ISNUMBER($A22),Standings!$F21+Standings!$G21,"")</f>
        <v/>
      </c>
      <c r="G22" s="447" t="str">
        <f>IF(Standings!$A21&gt;5,"",Standings!$A21)</f>
        <v/>
      </c>
    </row>
    <row r="23" spans="1:7" x14ac:dyDescent="0.2">
      <c r="A23" s="311" t="str">
        <f>IF(ISNUMBER(Standings!$A22),Standings!$C22,"")</f>
        <v/>
      </c>
      <c r="B23" s="312" t="str">
        <f>IF(ISNUMBER($A23),VLOOKUP($A23,Methuselahs!$A$7:$E$206,5,FALSE),"")</f>
        <v/>
      </c>
      <c r="C23" s="456" t="str">
        <f>Standings!$D22</f>
        <v/>
      </c>
      <c r="D23" s="462" t="str">
        <f>IF(ISNUMBER($A23),VLOOKUP($A23,Methuselahs!$A$7:$F$206,COLUMN(Methuselahs!$F$7),FALSE),"")</f>
        <v/>
      </c>
      <c r="E23" s="459" t="str">
        <f>IF(ISNUMBER($A23),Standings!$E22,"")</f>
        <v/>
      </c>
      <c r="F23" s="313" t="str">
        <f>IF(ISNUMBER($A23),Standings!$F22+Standings!$G22,"")</f>
        <v/>
      </c>
      <c r="G23" s="447" t="str">
        <f>IF(Standings!$A22&gt;5,"",Standings!$A22)</f>
        <v/>
      </c>
    </row>
    <row r="24" spans="1:7" x14ac:dyDescent="0.2">
      <c r="A24" s="311" t="str">
        <f>IF(ISNUMBER(Standings!$A23),Standings!$C23,"")</f>
        <v/>
      </c>
      <c r="B24" s="312" t="str">
        <f>IF(ISNUMBER($A24),VLOOKUP($A24,Methuselahs!$A$7:$E$206,5,FALSE),"")</f>
        <v/>
      </c>
      <c r="C24" s="456" t="str">
        <f>Standings!$D23</f>
        <v/>
      </c>
      <c r="D24" s="462" t="str">
        <f>IF(ISNUMBER($A24),VLOOKUP($A24,Methuselahs!$A$7:$F$206,COLUMN(Methuselahs!$F$7),FALSE),"")</f>
        <v/>
      </c>
      <c r="E24" s="459" t="str">
        <f>IF(ISNUMBER($A24),Standings!$E23,"")</f>
        <v/>
      </c>
      <c r="F24" s="313" t="str">
        <f>IF(ISNUMBER($A24),Standings!$F23+Standings!$G23,"")</f>
        <v/>
      </c>
      <c r="G24" s="447" t="str">
        <f>IF(Standings!$A23&gt;5,"",Standings!$A23)</f>
        <v/>
      </c>
    </row>
    <row r="25" spans="1:7" x14ac:dyDescent="0.2">
      <c r="A25" s="311" t="str">
        <f>IF(ISNUMBER(Standings!$A24),Standings!$C24,"")</f>
        <v/>
      </c>
      <c r="B25" s="312" t="str">
        <f>IF(ISNUMBER($A25),VLOOKUP($A25,Methuselahs!$A$7:$E$206,5,FALSE),"")</f>
        <v/>
      </c>
      <c r="C25" s="456" t="str">
        <f>Standings!$D24</f>
        <v/>
      </c>
      <c r="D25" s="462" t="str">
        <f>IF(ISNUMBER($A25),VLOOKUP($A25,Methuselahs!$A$7:$F$206,COLUMN(Methuselahs!$F$7),FALSE),"")</f>
        <v/>
      </c>
      <c r="E25" s="459" t="str">
        <f>IF(ISNUMBER($A25),Standings!$E24,"")</f>
        <v/>
      </c>
      <c r="F25" s="313" t="str">
        <f>IF(ISNUMBER($A25),Standings!$F24+Standings!$G24,"")</f>
        <v/>
      </c>
      <c r="G25" s="447" t="str">
        <f>IF(Standings!$A24&gt;5,"",Standings!$A24)</f>
        <v/>
      </c>
    </row>
    <row r="26" spans="1:7" x14ac:dyDescent="0.2">
      <c r="A26" s="311" t="str">
        <f>IF(ISNUMBER(Standings!$A25),Standings!$C25,"")</f>
        <v/>
      </c>
      <c r="B26" s="312" t="str">
        <f>IF(ISNUMBER($A26),VLOOKUP($A26,Methuselahs!$A$7:$E$206,5,FALSE),"")</f>
        <v/>
      </c>
      <c r="C26" s="456" t="str">
        <f>Standings!$D25</f>
        <v/>
      </c>
      <c r="D26" s="462" t="str">
        <f>IF(ISNUMBER($A26),VLOOKUP($A26,Methuselahs!$A$7:$F$206,COLUMN(Methuselahs!$F$7),FALSE),"")</f>
        <v/>
      </c>
      <c r="E26" s="459" t="str">
        <f>IF(ISNUMBER($A26),Standings!$E25,"")</f>
        <v/>
      </c>
      <c r="F26" s="313" t="str">
        <f>IF(ISNUMBER($A26),Standings!$F25+Standings!$G25,"")</f>
        <v/>
      </c>
      <c r="G26" s="447" t="str">
        <f>IF(Standings!$A25&gt;5,"",Standings!$A25)</f>
        <v/>
      </c>
    </row>
    <row r="27" spans="1:7" x14ac:dyDescent="0.2">
      <c r="A27" s="311" t="str">
        <f>IF(ISNUMBER(Standings!$A26),Standings!$C26,"")</f>
        <v/>
      </c>
      <c r="B27" s="312" t="str">
        <f>IF(ISNUMBER($A27),VLOOKUP($A27,Methuselahs!$A$7:$E$206,5,FALSE),"")</f>
        <v/>
      </c>
      <c r="C27" s="456" t="str">
        <f>Standings!$D26</f>
        <v/>
      </c>
      <c r="D27" s="462" t="str">
        <f>IF(ISNUMBER($A27),VLOOKUP($A27,Methuselahs!$A$7:$F$206,COLUMN(Methuselahs!$F$7),FALSE),"")</f>
        <v/>
      </c>
      <c r="E27" s="459" t="str">
        <f>IF(ISNUMBER($A27),Standings!$E26,"")</f>
        <v/>
      </c>
      <c r="F27" s="313" t="str">
        <f>IF(ISNUMBER($A27),Standings!$F26+Standings!$G26,"")</f>
        <v/>
      </c>
      <c r="G27" s="447" t="str">
        <f>IF(Standings!$A26&gt;5,"",Standings!$A26)</f>
        <v/>
      </c>
    </row>
    <row r="28" spans="1:7" x14ac:dyDescent="0.2">
      <c r="A28" s="311" t="str">
        <f>IF(ISNUMBER(Standings!$A27),Standings!$C27,"")</f>
        <v/>
      </c>
      <c r="B28" s="312" t="str">
        <f>IF(ISNUMBER($A28),VLOOKUP($A28,Methuselahs!$A$7:$E$206,5,FALSE),"")</f>
        <v/>
      </c>
      <c r="C28" s="456" t="str">
        <f>Standings!$D27</f>
        <v/>
      </c>
      <c r="D28" s="462" t="str">
        <f>IF(ISNUMBER($A28),VLOOKUP($A28,Methuselahs!$A$7:$F$206,COLUMN(Methuselahs!$F$7),FALSE),"")</f>
        <v/>
      </c>
      <c r="E28" s="459" t="str">
        <f>IF(ISNUMBER($A28),Standings!$E27,"")</f>
        <v/>
      </c>
      <c r="F28" s="313" t="str">
        <f>IF(ISNUMBER($A28),Standings!$F27+Standings!$G27,"")</f>
        <v/>
      </c>
      <c r="G28" s="447" t="str">
        <f>IF(Standings!$A27&gt;5,"",Standings!$A27)</f>
        <v/>
      </c>
    </row>
    <row r="29" spans="1:7" x14ac:dyDescent="0.2">
      <c r="A29" s="311" t="str">
        <f>IF(ISNUMBER(Standings!$A28),Standings!$C28,"")</f>
        <v/>
      </c>
      <c r="B29" s="312" t="str">
        <f>IF(ISNUMBER($A29),VLOOKUP($A29,Methuselahs!$A$7:$E$206,5,FALSE),"")</f>
        <v/>
      </c>
      <c r="C29" s="456" t="str">
        <f>Standings!$D28</f>
        <v/>
      </c>
      <c r="D29" s="462" t="str">
        <f>IF(ISNUMBER($A29),VLOOKUP($A29,Methuselahs!$A$7:$F$206,COLUMN(Methuselahs!$F$7),FALSE),"")</f>
        <v/>
      </c>
      <c r="E29" s="459" t="str">
        <f>IF(ISNUMBER($A29),Standings!$E28,"")</f>
        <v/>
      </c>
      <c r="F29" s="313" t="str">
        <f>IF(ISNUMBER($A29),Standings!$F28+Standings!$G28,"")</f>
        <v/>
      </c>
      <c r="G29" s="447" t="str">
        <f>IF(Standings!$A28&gt;5,"",Standings!$A28)</f>
        <v/>
      </c>
    </row>
    <row r="30" spans="1:7" x14ac:dyDescent="0.2">
      <c r="A30" s="311" t="str">
        <f>IF(ISNUMBER(Standings!$A29),Standings!$C29,"")</f>
        <v/>
      </c>
      <c r="B30" s="312" t="str">
        <f>IF(ISNUMBER($A30),VLOOKUP($A30,Methuselahs!$A$7:$E$206,5,FALSE),"")</f>
        <v/>
      </c>
      <c r="C30" s="456" t="str">
        <f>Standings!$D29</f>
        <v/>
      </c>
      <c r="D30" s="462" t="str">
        <f>IF(ISNUMBER($A30),VLOOKUP($A30,Methuselahs!$A$7:$F$206,COLUMN(Methuselahs!$F$7),FALSE),"")</f>
        <v/>
      </c>
      <c r="E30" s="459" t="str">
        <f>IF(ISNUMBER($A30),Standings!$E29,"")</f>
        <v/>
      </c>
      <c r="F30" s="313" t="str">
        <f>IF(ISNUMBER($A30),Standings!$F29+Standings!$G29,"")</f>
        <v/>
      </c>
      <c r="G30" s="447" t="str">
        <f>IF(Standings!$A29&gt;5,"",Standings!$A29)</f>
        <v/>
      </c>
    </row>
    <row r="31" spans="1:7" x14ac:dyDescent="0.2">
      <c r="A31" s="311" t="str">
        <f>IF(ISNUMBER(Standings!$A30),Standings!$C30,"")</f>
        <v/>
      </c>
      <c r="B31" s="312" t="str">
        <f>IF(ISNUMBER($A31),VLOOKUP($A31,Methuselahs!$A$7:$E$206,5,FALSE),"")</f>
        <v/>
      </c>
      <c r="C31" s="456" t="str">
        <f>Standings!$D30</f>
        <v/>
      </c>
      <c r="D31" s="462" t="str">
        <f>IF(ISNUMBER($A31),VLOOKUP($A31,Methuselahs!$A$7:$F$206,COLUMN(Methuselahs!$F$7),FALSE),"")</f>
        <v/>
      </c>
      <c r="E31" s="459" t="str">
        <f>IF(ISNUMBER($A31),Standings!$E30,"")</f>
        <v/>
      </c>
      <c r="F31" s="313" t="str">
        <f>IF(ISNUMBER($A31),Standings!$F30+Standings!$G30,"")</f>
        <v/>
      </c>
      <c r="G31" s="447" t="str">
        <f>IF(Standings!$A30&gt;5,"",Standings!$A30)</f>
        <v/>
      </c>
    </row>
    <row r="32" spans="1:7" x14ac:dyDescent="0.2">
      <c r="A32" s="311" t="str">
        <f>IF(ISNUMBER(Standings!$A31),Standings!$C31,"")</f>
        <v/>
      </c>
      <c r="B32" s="312" t="str">
        <f>IF(ISNUMBER($A32),VLOOKUP($A32,Methuselahs!$A$7:$E$206,5,FALSE),"")</f>
        <v/>
      </c>
      <c r="C32" s="456" t="str">
        <f>Standings!$D31</f>
        <v/>
      </c>
      <c r="D32" s="462" t="str">
        <f>IF(ISNUMBER($A32),VLOOKUP($A32,Methuselahs!$A$7:$F$206,COLUMN(Methuselahs!$F$7),FALSE),"")</f>
        <v/>
      </c>
      <c r="E32" s="459" t="str">
        <f>IF(ISNUMBER($A32),Standings!$E31,"")</f>
        <v/>
      </c>
      <c r="F32" s="313" t="str">
        <f>IF(ISNUMBER($A32),Standings!$F31+Standings!$G31,"")</f>
        <v/>
      </c>
      <c r="G32" s="447" t="str">
        <f>IF(Standings!$A31&gt;5,"",Standings!$A31)</f>
        <v/>
      </c>
    </row>
    <row r="33" spans="1:7" x14ac:dyDescent="0.2">
      <c r="A33" s="311" t="str">
        <f>IF(ISNUMBER(Standings!$A32),Standings!$C32,"")</f>
        <v/>
      </c>
      <c r="B33" s="312" t="str">
        <f>IF(ISNUMBER($A33),VLOOKUP($A33,Methuselahs!$A$7:$E$206,5,FALSE),"")</f>
        <v/>
      </c>
      <c r="C33" s="456" t="str">
        <f>Standings!$D32</f>
        <v/>
      </c>
      <c r="D33" s="462" t="str">
        <f>IF(ISNUMBER($A33),VLOOKUP($A33,Methuselahs!$A$7:$F$206,COLUMN(Methuselahs!$F$7),FALSE),"")</f>
        <v/>
      </c>
      <c r="E33" s="459" t="str">
        <f>IF(ISNUMBER($A33),Standings!$E32,"")</f>
        <v/>
      </c>
      <c r="F33" s="313" t="str">
        <f>IF(ISNUMBER($A33),Standings!$F32+Standings!$G32,"")</f>
        <v/>
      </c>
      <c r="G33" s="447" t="str">
        <f>IF(Standings!$A32&gt;5,"",Standings!$A32)</f>
        <v/>
      </c>
    </row>
    <row r="34" spans="1:7" x14ac:dyDescent="0.2">
      <c r="A34" s="311" t="str">
        <f>IF(ISNUMBER(Standings!$A33),Standings!$C33,"")</f>
        <v/>
      </c>
      <c r="B34" s="312" t="str">
        <f>IF(ISNUMBER($A34),VLOOKUP($A34,Methuselahs!$A$7:$E$206,5,FALSE),"")</f>
        <v/>
      </c>
      <c r="C34" s="456" t="str">
        <f>Standings!$D33</f>
        <v/>
      </c>
      <c r="D34" s="462" t="str">
        <f>IF(ISNUMBER($A34),VLOOKUP($A34,Methuselahs!$A$7:$F$206,COLUMN(Methuselahs!$F$7),FALSE),"")</f>
        <v/>
      </c>
      <c r="E34" s="459" t="str">
        <f>IF(ISNUMBER($A34),Standings!$E33,"")</f>
        <v/>
      </c>
      <c r="F34" s="313" t="str">
        <f>IF(ISNUMBER($A34),Standings!$F33+Standings!$G33,"")</f>
        <v/>
      </c>
      <c r="G34" s="447" t="str">
        <f>IF(Standings!$A33&gt;5,"",Standings!$A33)</f>
        <v/>
      </c>
    </row>
    <row r="35" spans="1:7" x14ac:dyDescent="0.2">
      <c r="A35" s="311" t="str">
        <f>IF(ISNUMBER(Standings!$A34),Standings!$C34,"")</f>
        <v/>
      </c>
      <c r="B35" s="312" t="str">
        <f>IF(ISNUMBER($A35),VLOOKUP($A35,Methuselahs!$A$7:$E$206,5,FALSE),"")</f>
        <v/>
      </c>
      <c r="C35" s="456" t="str">
        <f>Standings!$D34</f>
        <v/>
      </c>
      <c r="D35" s="462" t="str">
        <f>IF(ISNUMBER($A35),VLOOKUP($A35,Methuselahs!$A$7:$F$206,COLUMN(Methuselahs!$F$7),FALSE),"")</f>
        <v/>
      </c>
      <c r="E35" s="459" t="str">
        <f>IF(ISNUMBER($A35),Standings!$E34,"")</f>
        <v/>
      </c>
      <c r="F35" s="313" t="str">
        <f>IF(ISNUMBER($A35),Standings!$F34+Standings!$G34,"")</f>
        <v/>
      </c>
      <c r="G35" s="447" t="str">
        <f>IF(Standings!$A34&gt;5,"",Standings!$A34)</f>
        <v/>
      </c>
    </row>
    <row r="36" spans="1:7" x14ac:dyDescent="0.2">
      <c r="A36" s="311" t="str">
        <f>IF(ISNUMBER(Standings!$A35),Standings!$C35,"")</f>
        <v/>
      </c>
      <c r="B36" s="312" t="str">
        <f>IF(ISNUMBER($A36),VLOOKUP($A36,Methuselahs!$A$7:$E$206,5,FALSE),"")</f>
        <v/>
      </c>
      <c r="C36" s="456" t="str">
        <f>Standings!$D35</f>
        <v/>
      </c>
      <c r="D36" s="462" t="str">
        <f>IF(ISNUMBER($A36),VLOOKUP($A36,Methuselahs!$A$7:$F$206,COLUMN(Methuselahs!$F$7),FALSE),"")</f>
        <v/>
      </c>
      <c r="E36" s="459" t="str">
        <f>IF(ISNUMBER($A36),Standings!$E35,"")</f>
        <v/>
      </c>
      <c r="F36" s="313" t="str">
        <f>IF(ISNUMBER($A36),Standings!$F35+Standings!$G35,"")</f>
        <v/>
      </c>
      <c r="G36" s="447" t="str">
        <f>IF(Standings!$A35&gt;5,"",Standings!$A35)</f>
        <v/>
      </c>
    </row>
    <row r="37" spans="1:7" x14ac:dyDescent="0.2">
      <c r="A37" s="311" t="str">
        <f>IF(ISNUMBER(Standings!$A36),Standings!$C36,"")</f>
        <v/>
      </c>
      <c r="B37" s="312" t="str">
        <f>IF(ISNUMBER($A37),VLOOKUP($A37,Methuselahs!$A$7:$E$206,5,FALSE),"")</f>
        <v/>
      </c>
      <c r="C37" s="456" t="str">
        <f>Standings!$D36</f>
        <v/>
      </c>
      <c r="D37" s="462" t="str">
        <f>IF(ISNUMBER($A37),VLOOKUP($A37,Methuselahs!$A$7:$F$206,COLUMN(Methuselahs!$F$7),FALSE),"")</f>
        <v/>
      </c>
      <c r="E37" s="459" t="str">
        <f>IF(ISNUMBER($A37),Standings!$E36,"")</f>
        <v/>
      </c>
      <c r="F37" s="313" t="str">
        <f>IF(ISNUMBER($A37),Standings!$F36+Standings!$G36,"")</f>
        <v/>
      </c>
      <c r="G37" s="447" t="str">
        <f>IF(Standings!$A36&gt;5,"",Standings!$A36)</f>
        <v/>
      </c>
    </row>
    <row r="38" spans="1:7" x14ac:dyDescent="0.2">
      <c r="A38" s="311" t="str">
        <f>IF(ISNUMBER(Standings!$A37),Standings!$C37,"")</f>
        <v/>
      </c>
      <c r="B38" s="312" t="str">
        <f>IF(ISNUMBER($A38),VLOOKUP($A38,Methuselahs!$A$7:$E$206,5,FALSE),"")</f>
        <v/>
      </c>
      <c r="C38" s="456" t="str">
        <f>Standings!$D37</f>
        <v/>
      </c>
      <c r="D38" s="462" t="str">
        <f>IF(ISNUMBER($A38),VLOOKUP($A38,Methuselahs!$A$7:$F$206,COLUMN(Methuselahs!$F$7),FALSE),"")</f>
        <v/>
      </c>
      <c r="E38" s="459" t="str">
        <f>IF(ISNUMBER($A38),Standings!$E37,"")</f>
        <v/>
      </c>
      <c r="F38" s="313" t="str">
        <f>IF(ISNUMBER($A38),Standings!$F37+Standings!$G37,"")</f>
        <v/>
      </c>
      <c r="G38" s="447" t="str">
        <f>IF(Standings!$A37&gt;5,"",Standings!$A37)</f>
        <v/>
      </c>
    </row>
    <row r="39" spans="1:7" x14ac:dyDescent="0.2">
      <c r="A39" s="311" t="str">
        <f>IF(ISNUMBER(Standings!$A38),Standings!$C38,"")</f>
        <v/>
      </c>
      <c r="B39" s="312" t="str">
        <f>IF(ISNUMBER($A39),VLOOKUP($A39,Methuselahs!$A$7:$E$206,5,FALSE),"")</f>
        <v/>
      </c>
      <c r="C39" s="456" t="str">
        <f>Standings!$D38</f>
        <v/>
      </c>
      <c r="D39" s="462" t="str">
        <f>IF(ISNUMBER($A39),VLOOKUP($A39,Methuselahs!$A$7:$F$206,COLUMN(Methuselahs!$F$7),FALSE),"")</f>
        <v/>
      </c>
      <c r="E39" s="459" t="str">
        <f>IF(ISNUMBER($A39),Standings!$E38,"")</f>
        <v/>
      </c>
      <c r="F39" s="313" t="str">
        <f>IF(ISNUMBER($A39),Standings!$F38+Standings!$G38,"")</f>
        <v/>
      </c>
      <c r="G39" s="447" t="str">
        <f>IF(Standings!$A38&gt;5,"",Standings!$A38)</f>
        <v/>
      </c>
    </row>
    <row r="40" spans="1:7" x14ac:dyDescent="0.2">
      <c r="A40" s="311" t="str">
        <f>IF(ISNUMBER(Standings!$A39),Standings!$C39,"")</f>
        <v/>
      </c>
      <c r="B40" s="312" t="str">
        <f>IF(ISNUMBER($A40),VLOOKUP($A40,Methuselahs!$A$7:$E$206,5,FALSE),"")</f>
        <v/>
      </c>
      <c r="C40" s="456" t="str">
        <f>Standings!$D39</f>
        <v/>
      </c>
      <c r="D40" s="462" t="str">
        <f>IF(ISNUMBER($A40),VLOOKUP($A40,Methuselahs!$A$7:$F$206,COLUMN(Methuselahs!$F$7),FALSE),"")</f>
        <v/>
      </c>
      <c r="E40" s="459" t="str">
        <f>IF(ISNUMBER($A40),Standings!$E39,"")</f>
        <v/>
      </c>
      <c r="F40" s="313" t="str">
        <f>IF(ISNUMBER($A40),Standings!$F39+Standings!$G39,"")</f>
        <v/>
      </c>
      <c r="G40" s="447" t="str">
        <f>IF(Standings!$A39&gt;5,"",Standings!$A39)</f>
        <v/>
      </c>
    </row>
    <row r="41" spans="1:7" x14ac:dyDescent="0.2">
      <c r="A41" s="311" t="str">
        <f>IF(ISNUMBER(Standings!$A40),Standings!$C40,"")</f>
        <v/>
      </c>
      <c r="B41" s="312" t="str">
        <f>IF(ISNUMBER($A41),VLOOKUP($A41,Methuselahs!$A$7:$E$206,5,FALSE),"")</f>
        <v/>
      </c>
      <c r="C41" s="456" t="str">
        <f>Standings!$D40</f>
        <v/>
      </c>
      <c r="D41" s="462" t="str">
        <f>IF(ISNUMBER($A41),VLOOKUP($A41,Methuselahs!$A$7:$F$206,COLUMN(Methuselahs!$F$7),FALSE),"")</f>
        <v/>
      </c>
      <c r="E41" s="459" t="str">
        <f>IF(ISNUMBER($A41),Standings!$E40,"")</f>
        <v/>
      </c>
      <c r="F41" s="313" t="str">
        <f>IF(ISNUMBER($A41),Standings!$F40+Standings!$G40,"")</f>
        <v/>
      </c>
      <c r="G41" s="447" t="str">
        <f>IF(Standings!$A40&gt;5,"",Standings!$A40)</f>
        <v/>
      </c>
    </row>
    <row r="42" spans="1:7" x14ac:dyDescent="0.2">
      <c r="A42" s="311" t="str">
        <f>IF(ISNUMBER(Standings!$A41),Standings!$C41,"")</f>
        <v/>
      </c>
      <c r="B42" s="312" t="str">
        <f>IF(ISNUMBER($A42),VLOOKUP($A42,Methuselahs!$A$7:$E$206,5,FALSE),"")</f>
        <v/>
      </c>
      <c r="C42" s="456" t="str">
        <f>Standings!$D41</f>
        <v/>
      </c>
      <c r="D42" s="462" t="str">
        <f>IF(ISNUMBER($A42),VLOOKUP($A42,Methuselahs!$A$7:$F$206,COLUMN(Methuselahs!$F$7),FALSE),"")</f>
        <v/>
      </c>
      <c r="E42" s="459" t="str">
        <f>IF(ISNUMBER($A42),Standings!$E41,"")</f>
        <v/>
      </c>
      <c r="F42" s="313" t="str">
        <f>IF(ISNUMBER($A42),Standings!$F41+Standings!$G41,"")</f>
        <v/>
      </c>
      <c r="G42" s="447" t="str">
        <f>IF(Standings!$A41&gt;5,"",Standings!$A41)</f>
        <v/>
      </c>
    </row>
    <row r="43" spans="1:7" x14ac:dyDescent="0.2">
      <c r="A43" s="311" t="str">
        <f>IF(ISNUMBER(Standings!$A42),Standings!$C42,"")</f>
        <v/>
      </c>
      <c r="B43" s="312" t="str">
        <f>IF(ISNUMBER($A43),VLOOKUP($A43,Methuselahs!$A$7:$E$206,5,FALSE),"")</f>
        <v/>
      </c>
      <c r="C43" s="456" t="str">
        <f>Standings!$D42</f>
        <v/>
      </c>
      <c r="D43" s="462" t="str">
        <f>IF(ISNUMBER($A43),VLOOKUP($A43,Methuselahs!$A$7:$F$206,COLUMN(Methuselahs!$F$7),FALSE),"")</f>
        <v/>
      </c>
      <c r="E43" s="459" t="str">
        <f>IF(ISNUMBER($A43),Standings!$E42,"")</f>
        <v/>
      </c>
      <c r="F43" s="313" t="str">
        <f>IF(ISNUMBER($A43),Standings!$F42+Standings!$G42,"")</f>
        <v/>
      </c>
      <c r="G43" s="447" t="str">
        <f>IF(Standings!$A42&gt;5,"",Standings!$A42)</f>
        <v/>
      </c>
    </row>
    <row r="44" spans="1:7" x14ac:dyDescent="0.2">
      <c r="A44" s="311" t="str">
        <f>IF(ISNUMBER(Standings!$A43),Standings!$C43,"")</f>
        <v/>
      </c>
      <c r="B44" s="312" t="str">
        <f>IF(ISNUMBER($A44),VLOOKUP($A44,Methuselahs!$A$7:$E$206,5,FALSE),"")</f>
        <v/>
      </c>
      <c r="C44" s="456" t="str">
        <f>Standings!$D43</f>
        <v/>
      </c>
      <c r="D44" s="462" t="str">
        <f>IF(ISNUMBER($A44),VLOOKUP($A44,Methuselahs!$A$7:$F$206,COLUMN(Methuselahs!$F$7),FALSE),"")</f>
        <v/>
      </c>
      <c r="E44" s="459" t="str">
        <f>IF(ISNUMBER($A44),Standings!$E43,"")</f>
        <v/>
      </c>
      <c r="F44" s="313" t="str">
        <f>IF(ISNUMBER($A44),Standings!$F43+Standings!$G43,"")</f>
        <v/>
      </c>
      <c r="G44" s="447" t="str">
        <f>IF(Standings!$A43&gt;5,"",Standings!$A43)</f>
        <v/>
      </c>
    </row>
    <row r="45" spans="1:7" x14ac:dyDescent="0.2">
      <c r="A45" s="311" t="str">
        <f>IF(ISNUMBER(Standings!$A44),Standings!$C44,"")</f>
        <v/>
      </c>
      <c r="B45" s="312" t="str">
        <f>IF(ISNUMBER($A45),VLOOKUP($A45,Methuselahs!$A$7:$E$206,5,FALSE),"")</f>
        <v/>
      </c>
      <c r="C45" s="456" t="str">
        <f>Standings!$D44</f>
        <v/>
      </c>
      <c r="D45" s="462" t="str">
        <f>IF(ISNUMBER($A45),VLOOKUP($A45,Methuselahs!$A$7:$F$206,COLUMN(Methuselahs!$F$7),FALSE),"")</f>
        <v/>
      </c>
      <c r="E45" s="459" t="str">
        <f>IF(ISNUMBER($A45),Standings!$E44,"")</f>
        <v/>
      </c>
      <c r="F45" s="313" t="str">
        <f>IF(ISNUMBER($A45),Standings!$F44+Standings!$G44,"")</f>
        <v/>
      </c>
      <c r="G45" s="447" t="str">
        <f>IF(Standings!$A44&gt;5,"",Standings!$A44)</f>
        <v/>
      </c>
    </row>
    <row r="46" spans="1:7" x14ac:dyDescent="0.2">
      <c r="A46" s="311" t="str">
        <f>IF(ISNUMBER(Standings!$A45),Standings!$C45,"")</f>
        <v/>
      </c>
      <c r="B46" s="312" t="str">
        <f>IF(ISNUMBER($A46),VLOOKUP($A46,Methuselahs!$A$7:$E$206,5,FALSE),"")</f>
        <v/>
      </c>
      <c r="C46" s="456" t="str">
        <f>Standings!$D45</f>
        <v/>
      </c>
      <c r="D46" s="462" t="str">
        <f>IF(ISNUMBER($A46),VLOOKUP($A46,Methuselahs!$A$7:$F$206,COLUMN(Methuselahs!$F$7),FALSE),"")</f>
        <v/>
      </c>
      <c r="E46" s="459" t="str">
        <f>IF(ISNUMBER($A46),Standings!$E45,"")</f>
        <v/>
      </c>
      <c r="F46" s="313" t="str">
        <f>IF(ISNUMBER($A46),Standings!$F45+Standings!$G45,"")</f>
        <v/>
      </c>
      <c r="G46" s="447" t="str">
        <f>IF(Standings!$A45&gt;5,"",Standings!$A45)</f>
        <v/>
      </c>
    </row>
    <row r="47" spans="1:7" x14ac:dyDescent="0.2">
      <c r="A47" s="311" t="str">
        <f>IF(ISNUMBER(Standings!$A46),Standings!$C46,"")</f>
        <v/>
      </c>
      <c r="B47" s="312" t="str">
        <f>IF(ISNUMBER($A47),VLOOKUP($A47,Methuselahs!$A$7:$E$206,5,FALSE),"")</f>
        <v/>
      </c>
      <c r="C47" s="456" t="str">
        <f>Standings!$D46</f>
        <v/>
      </c>
      <c r="D47" s="462" t="str">
        <f>IF(ISNUMBER($A47),VLOOKUP($A47,Methuselahs!$A$7:$F$206,COLUMN(Methuselahs!$F$7),FALSE),"")</f>
        <v/>
      </c>
      <c r="E47" s="459" t="str">
        <f>IF(ISNUMBER($A47),Standings!$E46,"")</f>
        <v/>
      </c>
      <c r="F47" s="313" t="str">
        <f>IF(ISNUMBER($A47),Standings!$F46+Standings!$G46,"")</f>
        <v/>
      </c>
      <c r="G47" s="447" t="str">
        <f>IF(Standings!$A46&gt;5,"",Standings!$A46)</f>
        <v/>
      </c>
    </row>
    <row r="48" spans="1:7" x14ac:dyDescent="0.2">
      <c r="A48" s="311" t="str">
        <f>IF(ISNUMBER(Standings!$A47),Standings!$C47,"")</f>
        <v/>
      </c>
      <c r="B48" s="312" t="str">
        <f>IF(ISNUMBER($A48),VLOOKUP($A48,Methuselahs!$A$7:$E$206,5,FALSE),"")</f>
        <v/>
      </c>
      <c r="C48" s="456" t="str">
        <f>Standings!$D47</f>
        <v/>
      </c>
      <c r="D48" s="462" t="str">
        <f>IF(ISNUMBER($A48),VLOOKUP($A48,Methuselahs!$A$7:$F$206,COLUMN(Methuselahs!$F$7),FALSE),"")</f>
        <v/>
      </c>
      <c r="E48" s="459" t="str">
        <f>IF(ISNUMBER($A48),Standings!$E47,"")</f>
        <v/>
      </c>
      <c r="F48" s="313" t="str">
        <f>IF(ISNUMBER($A48),Standings!$F47+Standings!$G47,"")</f>
        <v/>
      </c>
      <c r="G48" s="447" t="str">
        <f>IF(Standings!$A47&gt;5,"",Standings!$A47)</f>
        <v/>
      </c>
    </row>
    <row r="49" spans="1:7" x14ac:dyDescent="0.2">
      <c r="A49" s="311" t="str">
        <f>IF(ISNUMBER(Standings!$A48),Standings!$C48,"")</f>
        <v/>
      </c>
      <c r="B49" s="312" t="str">
        <f>IF(ISNUMBER($A49),VLOOKUP($A49,Methuselahs!$A$7:$E$206,5,FALSE),"")</f>
        <v/>
      </c>
      <c r="C49" s="456" t="str">
        <f>Standings!$D48</f>
        <v/>
      </c>
      <c r="D49" s="462" t="str">
        <f>IF(ISNUMBER($A49),VLOOKUP($A49,Methuselahs!$A$7:$F$206,COLUMN(Methuselahs!$F$7),FALSE),"")</f>
        <v/>
      </c>
      <c r="E49" s="459" t="str">
        <f>IF(ISNUMBER($A49),Standings!$E48,"")</f>
        <v/>
      </c>
      <c r="F49" s="313" t="str">
        <f>IF(ISNUMBER($A49),Standings!$F48+Standings!$G48,"")</f>
        <v/>
      </c>
      <c r="G49" s="447" t="str">
        <f>IF(Standings!$A48&gt;5,"",Standings!$A48)</f>
        <v/>
      </c>
    </row>
    <row r="50" spans="1:7" x14ac:dyDescent="0.2">
      <c r="A50" s="311" t="str">
        <f>IF(ISNUMBER(Standings!$A49),Standings!$C49,"")</f>
        <v/>
      </c>
      <c r="B50" s="312" t="str">
        <f>IF(ISNUMBER($A50),VLOOKUP($A50,Methuselahs!$A$7:$E$206,5,FALSE),"")</f>
        <v/>
      </c>
      <c r="C50" s="456" t="str">
        <f>Standings!$D49</f>
        <v/>
      </c>
      <c r="D50" s="462" t="str">
        <f>IF(ISNUMBER($A50),VLOOKUP($A50,Methuselahs!$A$7:$F$206,COLUMN(Methuselahs!$F$7),FALSE),"")</f>
        <v/>
      </c>
      <c r="E50" s="459" t="str">
        <f>IF(ISNUMBER($A50),Standings!$E49,"")</f>
        <v/>
      </c>
      <c r="F50" s="313" t="str">
        <f>IF(ISNUMBER($A50),Standings!$F49+Standings!$G49,"")</f>
        <v/>
      </c>
      <c r="G50" s="447" t="str">
        <f>IF(Standings!$A49&gt;5,"",Standings!$A49)</f>
        <v/>
      </c>
    </row>
    <row r="51" spans="1:7" x14ac:dyDescent="0.2">
      <c r="A51" s="311" t="str">
        <f>IF(ISNUMBER(Standings!$A50),Standings!$C50,"")</f>
        <v/>
      </c>
      <c r="B51" s="312" t="str">
        <f>IF(ISNUMBER($A51),VLOOKUP($A51,Methuselahs!$A$7:$E$206,5,FALSE),"")</f>
        <v/>
      </c>
      <c r="C51" s="456" t="str">
        <f>Standings!$D50</f>
        <v/>
      </c>
      <c r="D51" s="462" t="str">
        <f>IF(ISNUMBER($A51),VLOOKUP($A51,Methuselahs!$A$7:$F$206,COLUMN(Methuselahs!$F$7),FALSE),"")</f>
        <v/>
      </c>
      <c r="E51" s="459" t="str">
        <f>IF(ISNUMBER($A51),Standings!$E50,"")</f>
        <v/>
      </c>
      <c r="F51" s="313" t="str">
        <f>IF(ISNUMBER($A51),Standings!$F50+Standings!$G50,"")</f>
        <v/>
      </c>
      <c r="G51" s="447" t="str">
        <f>IF(Standings!$A50&gt;5,"",Standings!$A50)</f>
        <v/>
      </c>
    </row>
    <row r="52" spans="1:7" x14ac:dyDescent="0.2">
      <c r="A52" s="311" t="str">
        <f>IF(ISNUMBER(Standings!$A51),Standings!$C51,"")</f>
        <v/>
      </c>
      <c r="B52" s="312" t="str">
        <f>IF(ISNUMBER($A52),VLOOKUP($A52,Methuselahs!$A$7:$E$206,5,FALSE),"")</f>
        <v/>
      </c>
      <c r="C52" s="456" t="str">
        <f>Standings!$D51</f>
        <v/>
      </c>
      <c r="D52" s="462" t="str">
        <f>IF(ISNUMBER($A52),VLOOKUP($A52,Methuselahs!$A$7:$F$206,COLUMN(Methuselahs!$F$7),FALSE),"")</f>
        <v/>
      </c>
      <c r="E52" s="459" t="str">
        <f>IF(ISNUMBER($A52),Standings!$E51,"")</f>
        <v/>
      </c>
      <c r="F52" s="313" t="str">
        <f>IF(ISNUMBER($A52),Standings!$F51+Standings!$G51,"")</f>
        <v/>
      </c>
      <c r="G52" s="447" t="str">
        <f>IF(Standings!$A51&gt;5,"",Standings!$A51)</f>
        <v/>
      </c>
    </row>
    <row r="53" spans="1:7" x14ac:dyDescent="0.2">
      <c r="A53" s="311" t="str">
        <f>IF(ISNUMBER(Standings!$A52),Standings!$C52,"")</f>
        <v/>
      </c>
      <c r="B53" s="312" t="str">
        <f>IF(ISNUMBER($A53),VLOOKUP($A53,Methuselahs!$A$7:$E$206,5,FALSE),"")</f>
        <v/>
      </c>
      <c r="C53" s="456" t="str">
        <f>Standings!$D52</f>
        <v/>
      </c>
      <c r="D53" s="462" t="str">
        <f>IF(ISNUMBER($A53),VLOOKUP($A53,Methuselahs!$A$7:$F$206,COLUMN(Methuselahs!$F$7),FALSE),"")</f>
        <v/>
      </c>
      <c r="E53" s="459" t="str">
        <f>IF(ISNUMBER($A53),Standings!$E52,"")</f>
        <v/>
      </c>
      <c r="F53" s="313" t="str">
        <f>IF(ISNUMBER($A53),Standings!$F52+Standings!$G52,"")</f>
        <v/>
      </c>
      <c r="G53" s="447" t="str">
        <f>IF(Standings!$A52&gt;5,"",Standings!$A52)</f>
        <v/>
      </c>
    </row>
    <row r="54" spans="1:7" x14ac:dyDescent="0.2">
      <c r="A54" s="311" t="str">
        <f>IF(ISNUMBER(Standings!$A53),Standings!$C53,"")</f>
        <v/>
      </c>
      <c r="B54" s="312" t="str">
        <f>IF(ISNUMBER($A54),VLOOKUP($A54,Methuselahs!$A$7:$E$206,5,FALSE),"")</f>
        <v/>
      </c>
      <c r="C54" s="456" t="str">
        <f>Standings!$D53</f>
        <v/>
      </c>
      <c r="D54" s="462" t="str">
        <f>IF(ISNUMBER($A54),VLOOKUP($A54,Methuselahs!$A$7:$F$206,COLUMN(Methuselahs!$F$7),FALSE),"")</f>
        <v/>
      </c>
      <c r="E54" s="459" t="str">
        <f>IF(ISNUMBER($A54),Standings!$E53,"")</f>
        <v/>
      </c>
      <c r="F54" s="313" t="str">
        <f>IF(ISNUMBER($A54),Standings!$F53+Standings!$G53,"")</f>
        <v/>
      </c>
      <c r="G54" s="447" t="str">
        <f>IF(Standings!$A53&gt;5,"",Standings!$A53)</f>
        <v/>
      </c>
    </row>
    <row r="55" spans="1:7" x14ac:dyDescent="0.2">
      <c r="A55" s="311" t="str">
        <f>IF(ISNUMBER(Standings!$A54),Standings!$C54,"")</f>
        <v/>
      </c>
      <c r="B55" s="312" t="str">
        <f>IF(ISNUMBER($A55),VLOOKUP($A55,Methuselahs!$A$7:$E$206,5,FALSE),"")</f>
        <v/>
      </c>
      <c r="C55" s="456" t="str">
        <f>Standings!$D54</f>
        <v/>
      </c>
      <c r="D55" s="462" t="str">
        <f>IF(ISNUMBER($A55),VLOOKUP($A55,Methuselahs!$A$7:$F$206,COLUMN(Methuselahs!$F$7),FALSE),"")</f>
        <v/>
      </c>
      <c r="E55" s="459" t="str">
        <f>IF(ISNUMBER($A55),Standings!$E54,"")</f>
        <v/>
      </c>
      <c r="F55" s="313" t="str">
        <f>IF(ISNUMBER($A55),Standings!$F54+Standings!$G54,"")</f>
        <v/>
      </c>
      <c r="G55" s="447" t="str">
        <f>IF(Standings!$A54&gt;5,"",Standings!$A54)</f>
        <v/>
      </c>
    </row>
    <row r="56" spans="1:7" x14ac:dyDescent="0.2">
      <c r="A56" s="311" t="str">
        <f>IF(ISNUMBER(Standings!$A55),Standings!$C55,"")</f>
        <v/>
      </c>
      <c r="B56" s="312" t="str">
        <f>IF(ISNUMBER($A56),VLOOKUP($A56,Methuselahs!$A$7:$E$206,5,FALSE),"")</f>
        <v/>
      </c>
      <c r="C56" s="456" t="str">
        <f>Standings!$D55</f>
        <v/>
      </c>
      <c r="D56" s="462" t="str">
        <f>IF(ISNUMBER($A56),VLOOKUP($A56,Methuselahs!$A$7:$F$206,COLUMN(Methuselahs!$F$7),FALSE),"")</f>
        <v/>
      </c>
      <c r="E56" s="459" t="str">
        <f>IF(ISNUMBER($A56),Standings!$E55,"")</f>
        <v/>
      </c>
      <c r="F56" s="313" t="str">
        <f>IF(ISNUMBER($A56),Standings!$F55+Standings!$G55,"")</f>
        <v/>
      </c>
      <c r="G56" s="447" t="str">
        <f>IF(Standings!$A55&gt;5,"",Standings!$A55)</f>
        <v/>
      </c>
    </row>
    <row r="57" spans="1:7" x14ac:dyDescent="0.2">
      <c r="A57" s="311" t="str">
        <f>IF(ISNUMBER(Standings!$A56),Standings!$C56,"")</f>
        <v/>
      </c>
      <c r="B57" s="312" t="str">
        <f>IF(ISNUMBER($A57),VLOOKUP($A57,Methuselahs!$A$7:$E$206,5,FALSE),"")</f>
        <v/>
      </c>
      <c r="C57" s="456" t="str">
        <f>Standings!$D56</f>
        <v/>
      </c>
      <c r="D57" s="462" t="str">
        <f>IF(ISNUMBER($A57),VLOOKUP($A57,Methuselahs!$A$7:$F$206,COLUMN(Methuselahs!$F$7),FALSE),"")</f>
        <v/>
      </c>
      <c r="E57" s="459" t="str">
        <f>IF(ISNUMBER($A57),Standings!$E56,"")</f>
        <v/>
      </c>
      <c r="F57" s="313" t="str">
        <f>IF(ISNUMBER($A57),Standings!$F56+Standings!$G56,"")</f>
        <v/>
      </c>
      <c r="G57" s="447" t="str">
        <f>IF(Standings!$A56&gt;5,"",Standings!$A56)</f>
        <v/>
      </c>
    </row>
    <row r="58" spans="1:7" x14ac:dyDescent="0.2">
      <c r="A58" s="311" t="str">
        <f>IF(ISNUMBER(Standings!$A57),Standings!$C57,"")</f>
        <v/>
      </c>
      <c r="B58" s="312" t="str">
        <f>IF(ISNUMBER($A58),VLOOKUP($A58,Methuselahs!$A$7:$E$206,5,FALSE),"")</f>
        <v/>
      </c>
      <c r="C58" s="456" t="str">
        <f>Standings!$D57</f>
        <v/>
      </c>
      <c r="D58" s="462" t="str">
        <f>IF(ISNUMBER($A58),VLOOKUP($A58,Methuselahs!$A$7:$F$206,COLUMN(Methuselahs!$F$7),FALSE),"")</f>
        <v/>
      </c>
      <c r="E58" s="459" t="str">
        <f>IF(ISNUMBER($A58),Standings!$E57,"")</f>
        <v/>
      </c>
      <c r="F58" s="313" t="str">
        <f>IF(ISNUMBER($A58),Standings!$F57+Standings!$G57,"")</f>
        <v/>
      </c>
      <c r="G58" s="447" t="str">
        <f>IF(Standings!$A57&gt;5,"",Standings!$A57)</f>
        <v/>
      </c>
    </row>
    <row r="59" spans="1:7" x14ac:dyDescent="0.2">
      <c r="A59" s="311" t="str">
        <f>IF(ISNUMBER(Standings!$A58),Standings!$C58,"")</f>
        <v/>
      </c>
      <c r="B59" s="312" t="str">
        <f>IF(ISNUMBER($A59),VLOOKUP($A59,Methuselahs!$A$7:$E$206,5,FALSE),"")</f>
        <v/>
      </c>
      <c r="C59" s="456" t="str">
        <f>Standings!$D58</f>
        <v/>
      </c>
      <c r="D59" s="462" t="str">
        <f>IF(ISNUMBER($A59),VLOOKUP($A59,Methuselahs!$A$7:$F$206,COLUMN(Methuselahs!$F$7),FALSE),"")</f>
        <v/>
      </c>
      <c r="E59" s="459" t="str">
        <f>IF(ISNUMBER($A59),Standings!$E58,"")</f>
        <v/>
      </c>
      <c r="F59" s="313" t="str">
        <f>IF(ISNUMBER($A59),Standings!$F58+Standings!$G58,"")</f>
        <v/>
      </c>
      <c r="G59" s="447" t="str">
        <f>IF(Standings!$A58&gt;5,"",Standings!$A58)</f>
        <v/>
      </c>
    </row>
    <row r="60" spans="1:7" x14ac:dyDescent="0.2">
      <c r="A60" s="311" t="str">
        <f>IF(ISNUMBER(Standings!$A59),Standings!$C59,"")</f>
        <v/>
      </c>
      <c r="B60" s="312" t="str">
        <f>IF(ISNUMBER($A60),VLOOKUP($A60,Methuselahs!$A$7:$E$206,5,FALSE),"")</f>
        <v/>
      </c>
      <c r="C60" s="456" t="str">
        <f>Standings!$D59</f>
        <v/>
      </c>
      <c r="D60" s="462" t="str">
        <f>IF(ISNUMBER($A60),VLOOKUP($A60,Methuselahs!$A$7:$F$206,COLUMN(Methuselahs!$F$7),FALSE),"")</f>
        <v/>
      </c>
      <c r="E60" s="459" t="str">
        <f>IF(ISNUMBER($A60),Standings!$E59,"")</f>
        <v/>
      </c>
      <c r="F60" s="313" t="str">
        <f>IF(ISNUMBER($A60),Standings!$F59+Standings!$G59,"")</f>
        <v/>
      </c>
      <c r="G60" s="447" t="str">
        <f>IF(Standings!$A59&gt;5,"",Standings!$A59)</f>
        <v/>
      </c>
    </row>
    <row r="61" spans="1:7" x14ac:dyDescent="0.2">
      <c r="A61" s="311" t="str">
        <f>IF(ISNUMBER(Standings!$A60),Standings!$C60,"")</f>
        <v/>
      </c>
      <c r="B61" s="312" t="str">
        <f>IF(ISNUMBER($A61),VLOOKUP($A61,Methuselahs!$A$7:$E$206,5,FALSE),"")</f>
        <v/>
      </c>
      <c r="C61" s="456" t="str">
        <f>Standings!$D60</f>
        <v/>
      </c>
      <c r="D61" s="462" t="str">
        <f>IF(ISNUMBER($A61),VLOOKUP($A61,Methuselahs!$A$7:$F$206,COLUMN(Methuselahs!$F$7),FALSE),"")</f>
        <v/>
      </c>
      <c r="E61" s="459" t="str">
        <f>IF(ISNUMBER($A61),Standings!$E60,"")</f>
        <v/>
      </c>
      <c r="F61" s="313" t="str">
        <f>IF(ISNUMBER($A61),Standings!$F60+Standings!$G60,"")</f>
        <v/>
      </c>
      <c r="G61" s="447" t="str">
        <f>IF(Standings!$A60&gt;5,"",Standings!$A60)</f>
        <v/>
      </c>
    </row>
    <row r="62" spans="1:7" x14ac:dyDescent="0.2">
      <c r="A62" s="311" t="str">
        <f>IF(ISNUMBER(Standings!$A61),Standings!$C61,"")</f>
        <v/>
      </c>
      <c r="B62" s="312" t="str">
        <f>IF(ISNUMBER($A62),VLOOKUP($A62,Methuselahs!$A$7:$E$206,5,FALSE),"")</f>
        <v/>
      </c>
      <c r="C62" s="456" t="str">
        <f>Standings!$D61</f>
        <v/>
      </c>
      <c r="D62" s="462" t="str">
        <f>IF(ISNUMBER($A62),VLOOKUP($A62,Methuselahs!$A$7:$F$206,COLUMN(Methuselahs!$F$7),FALSE),"")</f>
        <v/>
      </c>
      <c r="E62" s="459" t="str">
        <f>IF(ISNUMBER($A62),Standings!$E61,"")</f>
        <v/>
      </c>
      <c r="F62" s="313" t="str">
        <f>IF(ISNUMBER($A62),Standings!$F61+Standings!$G61,"")</f>
        <v/>
      </c>
      <c r="G62" s="447" t="str">
        <f>IF(Standings!$A61&gt;5,"",Standings!$A61)</f>
        <v/>
      </c>
    </row>
    <row r="63" spans="1:7" x14ac:dyDescent="0.2">
      <c r="A63" s="311" t="str">
        <f>IF(ISNUMBER(Standings!$A62),Standings!$C62,"")</f>
        <v/>
      </c>
      <c r="B63" s="312" t="str">
        <f>IF(ISNUMBER($A63),VLOOKUP($A63,Methuselahs!$A$7:$E$206,5,FALSE),"")</f>
        <v/>
      </c>
      <c r="C63" s="456" t="str">
        <f>Standings!$D62</f>
        <v/>
      </c>
      <c r="D63" s="462" t="str">
        <f>IF(ISNUMBER($A63),VLOOKUP($A63,Methuselahs!$A$7:$F$206,COLUMN(Methuselahs!$F$7),FALSE),"")</f>
        <v/>
      </c>
      <c r="E63" s="459" t="str">
        <f>IF(ISNUMBER($A63),Standings!$E62,"")</f>
        <v/>
      </c>
      <c r="F63" s="313" t="str">
        <f>IF(ISNUMBER($A63),Standings!$F62+Standings!$G62,"")</f>
        <v/>
      </c>
      <c r="G63" s="447" t="str">
        <f>IF(Standings!$A62&gt;5,"",Standings!$A62)</f>
        <v/>
      </c>
    </row>
    <row r="64" spans="1:7" x14ac:dyDescent="0.2">
      <c r="A64" s="311" t="str">
        <f>IF(ISNUMBER(Standings!$A63),Standings!$C63,"")</f>
        <v/>
      </c>
      <c r="B64" s="312" t="str">
        <f>IF(ISNUMBER($A64),VLOOKUP($A64,Methuselahs!$A$7:$E$206,5,FALSE),"")</f>
        <v/>
      </c>
      <c r="C64" s="456" t="str">
        <f>Standings!$D63</f>
        <v/>
      </c>
      <c r="D64" s="462" t="str">
        <f>IF(ISNUMBER($A64),VLOOKUP($A64,Methuselahs!$A$7:$F$206,COLUMN(Methuselahs!$F$7),FALSE),"")</f>
        <v/>
      </c>
      <c r="E64" s="459" t="str">
        <f>IF(ISNUMBER($A64),Standings!$E63,"")</f>
        <v/>
      </c>
      <c r="F64" s="313" t="str">
        <f>IF(ISNUMBER($A64),Standings!$F63+Standings!$G63,"")</f>
        <v/>
      </c>
      <c r="G64" s="447" t="str">
        <f>IF(Standings!$A63&gt;5,"",Standings!$A63)</f>
        <v/>
      </c>
    </row>
    <row r="65" spans="1:7" x14ac:dyDescent="0.2">
      <c r="A65" s="311" t="str">
        <f>IF(ISNUMBER(Standings!$A64),Standings!$C64,"")</f>
        <v/>
      </c>
      <c r="B65" s="312" t="str">
        <f>IF(ISNUMBER($A65),VLOOKUP($A65,Methuselahs!$A$7:$E$206,5,FALSE),"")</f>
        <v/>
      </c>
      <c r="C65" s="456" t="str">
        <f>Standings!$D64</f>
        <v/>
      </c>
      <c r="D65" s="462" t="str">
        <f>IF(ISNUMBER($A65),VLOOKUP($A65,Methuselahs!$A$7:$F$206,COLUMN(Methuselahs!$F$7),FALSE),"")</f>
        <v/>
      </c>
      <c r="E65" s="459" t="str">
        <f>IF(ISNUMBER($A65),Standings!$E64,"")</f>
        <v/>
      </c>
      <c r="F65" s="313" t="str">
        <f>IF(ISNUMBER($A65),Standings!$F64+Standings!$G64,"")</f>
        <v/>
      </c>
      <c r="G65" s="447" t="str">
        <f>IF(Standings!$A64&gt;5,"",Standings!$A64)</f>
        <v/>
      </c>
    </row>
    <row r="66" spans="1:7" x14ac:dyDescent="0.2">
      <c r="A66" s="311" t="str">
        <f>IF(ISNUMBER(Standings!$A65),Standings!$C65,"")</f>
        <v/>
      </c>
      <c r="B66" s="312" t="str">
        <f>IF(ISNUMBER($A66),VLOOKUP($A66,Methuselahs!$A$7:$E$206,5,FALSE),"")</f>
        <v/>
      </c>
      <c r="C66" s="456" t="str">
        <f>Standings!$D65</f>
        <v/>
      </c>
      <c r="D66" s="462" t="str">
        <f>IF(ISNUMBER($A66),VLOOKUP($A66,Methuselahs!$A$7:$F$206,COLUMN(Methuselahs!$F$7),FALSE),"")</f>
        <v/>
      </c>
      <c r="E66" s="459" t="str">
        <f>IF(ISNUMBER($A66),Standings!$E65,"")</f>
        <v/>
      </c>
      <c r="F66" s="313" t="str">
        <f>IF(ISNUMBER($A66),Standings!$F65+Standings!$G65,"")</f>
        <v/>
      </c>
      <c r="G66" s="447" t="str">
        <f>IF(Standings!$A65&gt;5,"",Standings!$A65)</f>
        <v/>
      </c>
    </row>
    <row r="67" spans="1:7" x14ac:dyDescent="0.2">
      <c r="A67" s="311" t="str">
        <f>IF(ISNUMBER(Standings!$A66),Standings!$C66,"")</f>
        <v/>
      </c>
      <c r="B67" s="312" t="str">
        <f>IF(ISNUMBER($A67),VLOOKUP($A67,Methuselahs!$A$7:$E$206,5,FALSE),"")</f>
        <v/>
      </c>
      <c r="C67" s="456" t="str">
        <f>Standings!$D66</f>
        <v/>
      </c>
      <c r="D67" s="462" t="str">
        <f>IF(ISNUMBER($A67),VLOOKUP($A67,Methuselahs!$A$7:$F$206,COLUMN(Methuselahs!$F$7),FALSE),"")</f>
        <v/>
      </c>
      <c r="E67" s="459" t="str">
        <f>IF(ISNUMBER($A67),Standings!$E66,"")</f>
        <v/>
      </c>
      <c r="F67" s="313" t="str">
        <f>IF(ISNUMBER($A67),Standings!$F66+Standings!$G66,"")</f>
        <v/>
      </c>
      <c r="G67" s="447" t="str">
        <f>IF(Standings!$A66&gt;5,"",Standings!$A66)</f>
        <v/>
      </c>
    </row>
    <row r="68" spans="1:7" x14ac:dyDescent="0.2">
      <c r="A68" s="311" t="str">
        <f>IF(ISNUMBER(Standings!$A67),Standings!$C67,"")</f>
        <v/>
      </c>
      <c r="B68" s="312" t="str">
        <f>IF(ISNUMBER($A68),VLOOKUP($A68,Methuselahs!$A$7:$E$206,5,FALSE),"")</f>
        <v/>
      </c>
      <c r="C68" s="456" t="str">
        <f>Standings!$D67</f>
        <v/>
      </c>
      <c r="D68" s="462" t="str">
        <f>IF(ISNUMBER($A68),VLOOKUP($A68,Methuselahs!$A$7:$F$206,COLUMN(Methuselahs!$F$7),FALSE),"")</f>
        <v/>
      </c>
      <c r="E68" s="459" t="str">
        <f>IF(ISNUMBER($A68),Standings!$E67,"")</f>
        <v/>
      </c>
      <c r="F68" s="313" t="str">
        <f>IF(ISNUMBER($A68),Standings!$F67+Standings!$G67,"")</f>
        <v/>
      </c>
      <c r="G68" s="447" t="str">
        <f>IF(Standings!$A67&gt;5,"",Standings!$A67)</f>
        <v/>
      </c>
    </row>
    <row r="69" spans="1:7" x14ac:dyDescent="0.2">
      <c r="A69" s="311" t="str">
        <f>IF(ISNUMBER(Standings!$A68),Standings!$C68,"")</f>
        <v/>
      </c>
      <c r="B69" s="312" t="str">
        <f>IF(ISNUMBER($A69),VLOOKUP($A69,Methuselahs!$A$7:$E$206,5,FALSE),"")</f>
        <v/>
      </c>
      <c r="C69" s="456" t="str">
        <f>Standings!$D68</f>
        <v/>
      </c>
      <c r="D69" s="462" t="str">
        <f>IF(ISNUMBER($A69),VLOOKUP($A69,Methuselahs!$A$7:$F$206,COLUMN(Methuselahs!$F$7),FALSE),"")</f>
        <v/>
      </c>
      <c r="E69" s="459" t="str">
        <f>IF(ISNUMBER($A69),Standings!$E68,"")</f>
        <v/>
      </c>
      <c r="F69" s="313" t="str">
        <f>IF(ISNUMBER($A69),Standings!$F68+Standings!$G68,"")</f>
        <v/>
      </c>
      <c r="G69" s="447" t="str">
        <f>IF(Standings!$A68&gt;5,"",Standings!$A68)</f>
        <v/>
      </c>
    </row>
    <row r="70" spans="1:7" x14ac:dyDescent="0.2">
      <c r="A70" s="311" t="str">
        <f>IF(ISNUMBER(Standings!$A69),Standings!$C69,"")</f>
        <v/>
      </c>
      <c r="B70" s="312" t="str">
        <f>IF(ISNUMBER($A70),VLOOKUP($A70,Methuselahs!$A$7:$E$206,5,FALSE),"")</f>
        <v/>
      </c>
      <c r="C70" s="456" t="str">
        <f>Standings!$D69</f>
        <v/>
      </c>
      <c r="D70" s="462" t="str">
        <f>IF(ISNUMBER($A70),VLOOKUP($A70,Methuselahs!$A$7:$F$206,COLUMN(Methuselahs!$F$7),FALSE),"")</f>
        <v/>
      </c>
      <c r="E70" s="459" t="str">
        <f>IF(ISNUMBER($A70),Standings!$E69,"")</f>
        <v/>
      </c>
      <c r="F70" s="313" t="str">
        <f>IF(ISNUMBER($A70),Standings!$F69+Standings!$G69,"")</f>
        <v/>
      </c>
      <c r="G70" s="447" t="str">
        <f>IF(Standings!$A69&gt;5,"",Standings!$A69)</f>
        <v/>
      </c>
    </row>
    <row r="71" spans="1:7" x14ac:dyDescent="0.2">
      <c r="A71" s="311" t="str">
        <f>IF(ISNUMBER(Standings!$A70),Standings!$C70,"")</f>
        <v/>
      </c>
      <c r="B71" s="312" t="str">
        <f>IF(ISNUMBER($A71),VLOOKUP($A71,Methuselahs!$A$7:$E$206,5,FALSE),"")</f>
        <v/>
      </c>
      <c r="C71" s="456" t="str">
        <f>Standings!$D70</f>
        <v/>
      </c>
      <c r="D71" s="462" t="str">
        <f>IF(ISNUMBER($A71),VLOOKUP($A71,Methuselahs!$A$7:$F$206,COLUMN(Methuselahs!$F$7),FALSE),"")</f>
        <v/>
      </c>
      <c r="E71" s="459" t="str">
        <f>IF(ISNUMBER($A71),Standings!$E70,"")</f>
        <v/>
      </c>
      <c r="F71" s="313" t="str">
        <f>IF(ISNUMBER($A71),Standings!$F70+Standings!$G70,"")</f>
        <v/>
      </c>
      <c r="G71" s="447" t="str">
        <f>IF(Standings!$A70&gt;5,"",Standings!$A70)</f>
        <v/>
      </c>
    </row>
    <row r="72" spans="1:7" x14ac:dyDescent="0.2">
      <c r="A72" s="311" t="str">
        <f>IF(ISNUMBER(Standings!$A71),Standings!$C71,"")</f>
        <v/>
      </c>
      <c r="B72" s="312" t="str">
        <f>IF(ISNUMBER($A72),VLOOKUP($A72,Methuselahs!$A$7:$E$206,5,FALSE),"")</f>
        <v/>
      </c>
      <c r="C72" s="456" t="str">
        <f>Standings!$D71</f>
        <v/>
      </c>
      <c r="D72" s="462" t="str">
        <f>IF(ISNUMBER($A72),VLOOKUP($A72,Methuselahs!$A$7:$F$206,COLUMN(Methuselahs!$F$7),FALSE),"")</f>
        <v/>
      </c>
      <c r="E72" s="459" t="str">
        <f>IF(ISNUMBER($A72),Standings!$E71,"")</f>
        <v/>
      </c>
      <c r="F72" s="313" t="str">
        <f>IF(ISNUMBER($A72),Standings!$F71+Standings!$G71,"")</f>
        <v/>
      </c>
      <c r="G72" s="447" t="str">
        <f>IF(Standings!$A71&gt;5,"",Standings!$A71)</f>
        <v/>
      </c>
    </row>
    <row r="73" spans="1:7" x14ac:dyDescent="0.2">
      <c r="A73" s="311" t="str">
        <f>IF(ISNUMBER(Standings!$A72),Standings!$C72,"")</f>
        <v/>
      </c>
      <c r="B73" s="312" t="str">
        <f>IF(ISNUMBER($A73),VLOOKUP($A73,Methuselahs!$A$7:$E$206,5,FALSE),"")</f>
        <v/>
      </c>
      <c r="C73" s="456" t="str">
        <f>Standings!$D72</f>
        <v/>
      </c>
      <c r="D73" s="462" t="str">
        <f>IF(ISNUMBER($A73),VLOOKUP($A73,Methuselahs!$A$7:$F$206,COLUMN(Methuselahs!$F$7),FALSE),"")</f>
        <v/>
      </c>
      <c r="E73" s="459" t="str">
        <f>IF(ISNUMBER($A73),Standings!$E72,"")</f>
        <v/>
      </c>
      <c r="F73" s="313" t="str">
        <f>IF(ISNUMBER($A73),Standings!$F72+Standings!$G72,"")</f>
        <v/>
      </c>
      <c r="G73" s="447" t="str">
        <f>IF(Standings!$A72&gt;5,"",Standings!$A72)</f>
        <v/>
      </c>
    </row>
    <row r="74" spans="1:7" x14ac:dyDescent="0.2">
      <c r="A74" s="311" t="str">
        <f>IF(ISNUMBER(Standings!$A73),Standings!$C73,"")</f>
        <v/>
      </c>
      <c r="B74" s="312" t="str">
        <f>IF(ISNUMBER($A74),VLOOKUP($A74,Methuselahs!$A$7:$E$206,5,FALSE),"")</f>
        <v/>
      </c>
      <c r="C74" s="456" t="str">
        <f>Standings!$D73</f>
        <v/>
      </c>
      <c r="D74" s="462" t="str">
        <f>IF(ISNUMBER($A74),VLOOKUP($A74,Methuselahs!$A$7:$F$206,COLUMN(Methuselahs!$F$7),FALSE),"")</f>
        <v/>
      </c>
      <c r="E74" s="459" t="str">
        <f>IF(ISNUMBER($A74),Standings!$E73,"")</f>
        <v/>
      </c>
      <c r="F74" s="313" t="str">
        <f>IF(ISNUMBER($A74),Standings!$F73+Standings!$G73,"")</f>
        <v/>
      </c>
      <c r="G74" s="447" t="str">
        <f>IF(Standings!$A73&gt;5,"",Standings!$A73)</f>
        <v/>
      </c>
    </row>
    <row r="75" spans="1:7" x14ac:dyDescent="0.2">
      <c r="A75" s="311" t="str">
        <f>IF(ISNUMBER(Standings!$A74),Standings!$C74,"")</f>
        <v/>
      </c>
      <c r="B75" s="312" t="str">
        <f>IF(ISNUMBER($A75),VLOOKUP($A75,Methuselahs!$A$7:$E$206,5,FALSE),"")</f>
        <v/>
      </c>
      <c r="C75" s="456" t="str">
        <f>Standings!$D74</f>
        <v/>
      </c>
      <c r="D75" s="462" t="str">
        <f>IF(ISNUMBER($A75),VLOOKUP($A75,Methuselahs!$A$7:$F$206,COLUMN(Methuselahs!$F$7),FALSE),"")</f>
        <v/>
      </c>
      <c r="E75" s="459" t="str">
        <f>IF(ISNUMBER($A75),Standings!$E74,"")</f>
        <v/>
      </c>
      <c r="F75" s="313" t="str">
        <f>IF(ISNUMBER($A75),Standings!$F74+Standings!$G74,"")</f>
        <v/>
      </c>
      <c r="G75" s="447" t="str">
        <f>IF(Standings!$A74&gt;5,"",Standings!$A74)</f>
        <v/>
      </c>
    </row>
    <row r="76" spans="1:7" x14ac:dyDescent="0.2">
      <c r="A76" s="311" t="str">
        <f>IF(ISNUMBER(Standings!$A75),Standings!$C75,"")</f>
        <v/>
      </c>
      <c r="B76" s="312" t="str">
        <f>IF(ISNUMBER($A76),VLOOKUP($A76,Methuselahs!$A$7:$E$206,5,FALSE),"")</f>
        <v/>
      </c>
      <c r="C76" s="456" t="str">
        <f>Standings!$D75</f>
        <v/>
      </c>
      <c r="D76" s="462" t="str">
        <f>IF(ISNUMBER($A76),VLOOKUP($A76,Methuselahs!$A$7:$F$206,COLUMN(Methuselahs!$F$7),FALSE),"")</f>
        <v/>
      </c>
      <c r="E76" s="459" t="str">
        <f>IF(ISNUMBER($A76),Standings!$E75,"")</f>
        <v/>
      </c>
      <c r="F76" s="313" t="str">
        <f>IF(ISNUMBER($A76),Standings!$F75+Standings!$G75,"")</f>
        <v/>
      </c>
      <c r="G76" s="447" t="str">
        <f>IF(Standings!$A75&gt;5,"",Standings!$A75)</f>
        <v/>
      </c>
    </row>
    <row r="77" spans="1:7" x14ac:dyDescent="0.2">
      <c r="A77" s="311" t="str">
        <f>IF(ISNUMBER(Standings!$A76),Standings!$C76,"")</f>
        <v/>
      </c>
      <c r="B77" s="312" t="str">
        <f>IF(ISNUMBER($A77),VLOOKUP($A77,Methuselahs!$A$7:$E$206,5,FALSE),"")</f>
        <v/>
      </c>
      <c r="C77" s="456" t="str">
        <f>Standings!$D76</f>
        <v/>
      </c>
      <c r="D77" s="462" t="str">
        <f>IF(ISNUMBER($A77),VLOOKUP($A77,Methuselahs!$A$7:$F$206,COLUMN(Methuselahs!$F$7),FALSE),"")</f>
        <v/>
      </c>
      <c r="E77" s="459" t="str">
        <f>IF(ISNUMBER($A77),Standings!$E76,"")</f>
        <v/>
      </c>
      <c r="F77" s="313" t="str">
        <f>IF(ISNUMBER($A77),Standings!$F76+Standings!$G76,"")</f>
        <v/>
      </c>
      <c r="G77" s="447" t="str">
        <f>IF(Standings!$A76&gt;5,"",Standings!$A76)</f>
        <v/>
      </c>
    </row>
    <row r="78" spans="1:7" x14ac:dyDescent="0.2">
      <c r="A78" s="311" t="str">
        <f>IF(ISNUMBER(Standings!$A77),Standings!$C77,"")</f>
        <v/>
      </c>
      <c r="B78" s="312" t="str">
        <f>IF(ISNUMBER($A78),VLOOKUP($A78,Methuselahs!$A$7:$E$206,5,FALSE),"")</f>
        <v/>
      </c>
      <c r="C78" s="456" t="str">
        <f>Standings!$D77</f>
        <v/>
      </c>
      <c r="D78" s="462" t="str">
        <f>IF(ISNUMBER($A78),VLOOKUP($A78,Methuselahs!$A$7:$F$206,COLUMN(Methuselahs!$F$7),FALSE),"")</f>
        <v/>
      </c>
      <c r="E78" s="459" t="str">
        <f>IF(ISNUMBER($A78),Standings!$E77,"")</f>
        <v/>
      </c>
      <c r="F78" s="313" t="str">
        <f>IF(ISNUMBER($A78),Standings!$F77+Standings!$G77,"")</f>
        <v/>
      </c>
      <c r="G78" s="447" t="str">
        <f>IF(Standings!$A77&gt;5,"",Standings!$A77)</f>
        <v/>
      </c>
    </row>
    <row r="79" spans="1:7" x14ac:dyDescent="0.2">
      <c r="A79" s="311" t="str">
        <f>IF(ISNUMBER(Standings!$A78),Standings!$C78,"")</f>
        <v/>
      </c>
      <c r="B79" s="312" t="str">
        <f>IF(ISNUMBER($A79),VLOOKUP($A79,Methuselahs!$A$7:$E$206,5,FALSE),"")</f>
        <v/>
      </c>
      <c r="C79" s="456" t="str">
        <f>Standings!$D78</f>
        <v/>
      </c>
      <c r="D79" s="462" t="str">
        <f>IF(ISNUMBER($A79),VLOOKUP($A79,Methuselahs!$A$7:$F$206,COLUMN(Methuselahs!$F$7),FALSE),"")</f>
        <v/>
      </c>
      <c r="E79" s="459" t="str">
        <f>IF(ISNUMBER($A79),Standings!$E78,"")</f>
        <v/>
      </c>
      <c r="F79" s="313" t="str">
        <f>IF(ISNUMBER($A79),Standings!$F78+Standings!$G78,"")</f>
        <v/>
      </c>
      <c r="G79" s="447" t="str">
        <f>IF(Standings!$A78&gt;5,"",Standings!$A78)</f>
        <v/>
      </c>
    </row>
    <row r="80" spans="1:7" x14ac:dyDescent="0.2">
      <c r="A80" s="311" t="str">
        <f>IF(ISNUMBER(Standings!$A79),Standings!$C79,"")</f>
        <v/>
      </c>
      <c r="B80" s="312" t="str">
        <f>IF(ISNUMBER($A80),VLOOKUP($A80,Methuselahs!$A$7:$E$206,5,FALSE),"")</f>
        <v/>
      </c>
      <c r="C80" s="456" t="str">
        <f>Standings!$D79</f>
        <v/>
      </c>
      <c r="D80" s="462" t="str">
        <f>IF(ISNUMBER($A80),VLOOKUP($A80,Methuselahs!$A$7:$F$206,COLUMN(Methuselahs!$F$7),FALSE),"")</f>
        <v/>
      </c>
      <c r="E80" s="459" t="str">
        <f>IF(ISNUMBER($A80),Standings!$E79,"")</f>
        <v/>
      </c>
      <c r="F80" s="313" t="str">
        <f>IF(ISNUMBER($A80),Standings!$F79+Standings!$G79,"")</f>
        <v/>
      </c>
      <c r="G80" s="447" t="str">
        <f>IF(Standings!$A79&gt;5,"",Standings!$A79)</f>
        <v/>
      </c>
    </row>
    <row r="81" spans="1:7" x14ac:dyDescent="0.2">
      <c r="A81" s="311" t="str">
        <f>IF(ISNUMBER(Standings!$A80),Standings!$C80,"")</f>
        <v/>
      </c>
      <c r="B81" s="312" t="str">
        <f>IF(ISNUMBER($A81),VLOOKUP($A81,Methuselahs!$A$7:$E$206,5,FALSE),"")</f>
        <v/>
      </c>
      <c r="C81" s="456" t="str">
        <f>Standings!$D80</f>
        <v/>
      </c>
      <c r="D81" s="462" t="str">
        <f>IF(ISNUMBER($A81),VLOOKUP($A81,Methuselahs!$A$7:$F$206,COLUMN(Methuselahs!$F$7),FALSE),"")</f>
        <v/>
      </c>
      <c r="E81" s="459" t="str">
        <f>IF(ISNUMBER($A81),Standings!$E80,"")</f>
        <v/>
      </c>
      <c r="F81" s="313" t="str">
        <f>IF(ISNUMBER($A81),Standings!$F80+Standings!$G80,"")</f>
        <v/>
      </c>
      <c r="G81" s="447" t="str">
        <f>IF(Standings!$A80&gt;5,"",Standings!$A80)</f>
        <v/>
      </c>
    </row>
    <row r="82" spans="1:7" x14ac:dyDescent="0.2">
      <c r="A82" s="311" t="str">
        <f>IF(ISNUMBER(Standings!$A81),Standings!$C81,"")</f>
        <v/>
      </c>
      <c r="B82" s="312" t="str">
        <f>IF(ISNUMBER($A82),VLOOKUP($A82,Methuselahs!$A$7:$E$206,5,FALSE),"")</f>
        <v/>
      </c>
      <c r="C82" s="456" t="str">
        <f>Standings!$D81</f>
        <v/>
      </c>
      <c r="D82" s="462" t="str">
        <f>IF(ISNUMBER($A82),VLOOKUP($A82,Methuselahs!$A$7:$F$206,COLUMN(Methuselahs!$F$7),FALSE),"")</f>
        <v/>
      </c>
      <c r="E82" s="459" t="str">
        <f>IF(ISNUMBER($A82),Standings!$E81,"")</f>
        <v/>
      </c>
      <c r="F82" s="313" t="str">
        <f>IF(ISNUMBER($A82),Standings!$F81+Standings!$G81,"")</f>
        <v/>
      </c>
      <c r="G82" s="447" t="str">
        <f>IF(Standings!$A81&gt;5,"",Standings!$A81)</f>
        <v/>
      </c>
    </row>
    <row r="83" spans="1:7" x14ac:dyDescent="0.2">
      <c r="A83" s="311" t="str">
        <f>IF(ISNUMBER(Standings!$A82),Standings!$C82,"")</f>
        <v/>
      </c>
      <c r="B83" s="312" t="str">
        <f>IF(ISNUMBER($A83),VLOOKUP($A83,Methuselahs!$A$7:$E$206,5,FALSE),"")</f>
        <v/>
      </c>
      <c r="C83" s="456" t="str">
        <f>Standings!$D82</f>
        <v/>
      </c>
      <c r="D83" s="462" t="str">
        <f>IF(ISNUMBER($A83),VLOOKUP($A83,Methuselahs!$A$7:$F$206,COLUMN(Methuselahs!$F$7),FALSE),"")</f>
        <v/>
      </c>
      <c r="E83" s="459" t="str">
        <f>IF(ISNUMBER($A83),Standings!$E82,"")</f>
        <v/>
      </c>
      <c r="F83" s="313" t="str">
        <f>IF(ISNUMBER($A83),Standings!$F82+Standings!$G82,"")</f>
        <v/>
      </c>
      <c r="G83" s="447" t="str">
        <f>IF(Standings!$A82&gt;5,"",Standings!$A82)</f>
        <v/>
      </c>
    </row>
    <row r="84" spans="1:7" x14ac:dyDescent="0.2">
      <c r="A84" s="311" t="str">
        <f>IF(ISNUMBER(Standings!$A83),Standings!$C83,"")</f>
        <v/>
      </c>
      <c r="B84" s="312" t="str">
        <f>IF(ISNUMBER($A84),VLOOKUP($A84,Methuselahs!$A$7:$E$206,5,FALSE),"")</f>
        <v/>
      </c>
      <c r="C84" s="456" t="str">
        <f>Standings!$D83</f>
        <v/>
      </c>
      <c r="D84" s="462" t="str">
        <f>IF(ISNUMBER($A84),VLOOKUP($A84,Methuselahs!$A$7:$F$206,COLUMN(Methuselahs!$F$7),FALSE),"")</f>
        <v/>
      </c>
      <c r="E84" s="459" t="str">
        <f>IF(ISNUMBER($A84),Standings!$E83,"")</f>
        <v/>
      </c>
      <c r="F84" s="313" t="str">
        <f>IF(ISNUMBER($A84),Standings!$F83+Standings!$G83,"")</f>
        <v/>
      </c>
      <c r="G84" s="447" t="str">
        <f>IF(Standings!$A83&gt;5,"",Standings!$A83)</f>
        <v/>
      </c>
    </row>
    <row r="85" spans="1:7" x14ac:dyDescent="0.2">
      <c r="A85" s="311" t="str">
        <f>IF(ISNUMBER(Standings!$A84),Standings!$C84,"")</f>
        <v/>
      </c>
      <c r="B85" s="312" t="str">
        <f>IF(ISNUMBER($A85),VLOOKUP($A85,Methuselahs!$A$7:$E$206,5,FALSE),"")</f>
        <v/>
      </c>
      <c r="C85" s="456" t="str">
        <f>Standings!$D84</f>
        <v/>
      </c>
      <c r="D85" s="462" t="str">
        <f>IF(ISNUMBER($A85),VLOOKUP($A85,Methuselahs!$A$7:$F$206,COLUMN(Methuselahs!$F$7),FALSE),"")</f>
        <v/>
      </c>
      <c r="E85" s="459" t="str">
        <f>IF(ISNUMBER($A85),Standings!$E84,"")</f>
        <v/>
      </c>
      <c r="F85" s="313" t="str">
        <f>IF(ISNUMBER($A85),Standings!$F84+Standings!$G84,"")</f>
        <v/>
      </c>
      <c r="G85" s="447" t="str">
        <f>IF(Standings!$A84&gt;5,"",Standings!$A84)</f>
        <v/>
      </c>
    </row>
    <row r="86" spans="1:7" x14ac:dyDescent="0.2">
      <c r="A86" s="311" t="str">
        <f>IF(ISNUMBER(Standings!$A85),Standings!$C85,"")</f>
        <v/>
      </c>
      <c r="B86" s="312" t="str">
        <f>IF(ISNUMBER($A86),VLOOKUP($A86,Methuselahs!$A$7:$E$206,5,FALSE),"")</f>
        <v/>
      </c>
      <c r="C86" s="456" t="str">
        <f>Standings!$D85</f>
        <v/>
      </c>
      <c r="D86" s="462" t="str">
        <f>IF(ISNUMBER($A86),VLOOKUP($A86,Methuselahs!$A$7:$F$206,COLUMN(Methuselahs!$F$7),FALSE),"")</f>
        <v/>
      </c>
      <c r="E86" s="459" t="str">
        <f>IF(ISNUMBER($A86),Standings!$E85,"")</f>
        <v/>
      </c>
      <c r="F86" s="313" t="str">
        <f>IF(ISNUMBER($A86),Standings!$F85+Standings!$G85,"")</f>
        <v/>
      </c>
      <c r="G86" s="447" t="str">
        <f>IF(Standings!$A85&gt;5,"",Standings!$A85)</f>
        <v/>
      </c>
    </row>
    <row r="87" spans="1:7" x14ac:dyDescent="0.2">
      <c r="A87" s="311" t="str">
        <f>IF(ISNUMBER(Standings!$A86),Standings!$C86,"")</f>
        <v/>
      </c>
      <c r="B87" s="312" t="str">
        <f>IF(ISNUMBER($A87),VLOOKUP($A87,Methuselahs!$A$7:$E$206,5,FALSE),"")</f>
        <v/>
      </c>
      <c r="C87" s="456" t="str">
        <f>Standings!$D86</f>
        <v/>
      </c>
      <c r="D87" s="462" t="str">
        <f>IF(ISNUMBER($A87),VLOOKUP($A87,Methuselahs!$A$7:$F$206,COLUMN(Methuselahs!$F$7),FALSE),"")</f>
        <v/>
      </c>
      <c r="E87" s="459" t="str">
        <f>IF(ISNUMBER($A87),Standings!$E86,"")</f>
        <v/>
      </c>
      <c r="F87" s="313" t="str">
        <f>IF(ISNUMBER($A87),Standings!$F86+Standings!$G86,"")</f>
        <v/>
      </c>
      <c r="G87" s="447" t="str">
        <f>IF(Standings!$A86&gt;5,"",Standings!$A86)</f>
        <v/>
      </c>
    </row>
    <row r="88" spans="1:7" x14ac:dyDescent="0.2">
      <c r="A88" s="311" t="str">
        <f>IF(ISNUMBER(Standings!$A87),Standings!$C87,"")</f>
        <v/>
      </c>
      <c r="B88" s="312" t="str">
        <f>IF(ISNUMBER($A88),VLOOKUP($A88,Methuselahs!$A$7:$E$206,5,FALSE),"")</f>
        <v/>
      </c>
      <c r="C88" s="456" t="str">
        <f>Standings!$D87</f>
        <v/>
      </c>
      <c r="D88" s="462" t="str">
        <f>IF(ISNUMBER($A88),VLOOKUP($A88,Methuselahs!$A$7:$F$206,COLUMN(Methuselahs!$F$7),FALSE),"")</f>
        <v/>
      </c>
      <c r="E88" s="459" t="str">
        <f>IF(ISNUMBER($A88),Standings!$E87,"")</f>
        <v/>
      </c>
      <c r="F88" s="313" t="str">
        <f>IF(ISNUMBER($A88),Standings!$F87+Standings!$G87,"")</f>
        <v/>
      </c>
      <c r="G88" s="447" t="str">
        <f>IF(Standings!$A87&gt;5,"",Standings!$A87)</f>
        <v/>
      </c>
    </row>
    <row r="89" spans="1:7" x14ac:dyDescent="0.2">
      <c r="A89" s="311" t="str">
        <f>IF(ISNUMBER(Standings!$A88),Standings!$C88,"")</f>
        <v/>
      </c>
      <c r="B89" s="312" t="str">
        <f>IF(ISNUMBER($A89),VLOOKUP($A89,Methuselahs!$A$7:$E$206,5,FALSE),"")</f>
        <v/>
      </c>
      <c r="C89" s="456" t="str">
        <f>Standings!$D88</f>
        <v/>
      </c>
      <c r="D89" s="462" t="str">
        <f>IF(ISNUMBER($A89),VLOOKUP($A89,Methuselahs!$A$7:$F$206,COLUMN(Methuselahs!$F$7),FALSE),"")</f>
        <v/>
      </c>
      <c r="E89" s="459" t="str">
        <f>IF(ISNUMBER($A89),Standings!$E88,"")</f>
        <v/>
      </c>
      <c r="F89" s="313" t="str">
        <f>IF(ISNUMBER($A89),Standings!$F88+Standings!$G88,"")</f>
        <v/>
      </c>
      <c r="G89" s="447" t="str">
        <f>IF(Standings!$A88&gt;5,"",Standings!$A88)</f>
        <v/>
      </c>
    </row>
    <row r="90" spans="1:7" x14ac:dyDescent="0.2">
      <c r="A90" s="311" t="str">
        <f>IF(ISNUMBER(Standings!$A89),Standings!$C89,"")</f>
        <v/>
      </c>
      <c r="B90" s="312" t="str">
        <f>IF(ISNUMBER($A90),VLOOKUP($A90,Methuselahs!$A$7:$E$206,5,FALSE),"")</f>
        <v/>
      </c>
      <c r="C90" s="456" t="str">
        <f>Standings!$D89</f>
        <v/>
      </c>
      <c r="D90" s="462" t="str">
        <f>IF(ISNUMBER($A90),VLOOKUP($A90,Methuselahs!$A$7:$F$206,COLUMN(Methuselahs!$F$7),FALSE),"")</f>
        <v/>
      </c>
      <c r="E90" s="459" t="str">
        <f>IF(ISNUMBER($A90),Standings!$E89,"")</f>
        <v/>
      </c>
      <c r="F90" s="313" t="str">
        <f>IF(ISNUMBER($A90),Standings!$F89+Standings!$G89,"")</f>
        <v/>
      </c>
      <c r="G90" s="447" t="str">
        <f>IF(Standings!$A89&gt;5,"",Standings!$A89)</f>
        <v/>
      </c>
    </row>
    <row r="91" spans="1:7" x14ac:dyDescent="0.2">
      <c r="A91" s="311" t="str">
        <f>IF(ISNUMBER(Standings!$A90),Standings!$C90,"")</f>
        <v/>
      </c>
      <c r="B91" s="312" t="str">
        <f>IF(ISNUMBER($A91),VLOOKUP($A91,Methuselahs!$A$7:$E$206,5,FALSE),"")</f>
        <v/>
      </c>
      <c r="C91" s="456" t="str">
        <f>Standings!$D90</f>
        <v/>
      </c>
      <c r="D91" s="462" t="str">
        <f>IF(ISNUMBER($A91),VLOOKUP($A91,Methuselahs!$A$7:$F$206,COLUMN(Methuselahs!$F$7),FALSE),"")</f>
        <v/>
      </c>
      <c r="E91" s="459" t="str">
        <f>IF(ISNUMBER($A91),Standings!$E90,"")</f>
        <v/>
      </c>
      <c r="F91" s="313" t="str">
        <f>IF(ISNUMBER($A91),Standings!$F90+Standings!$G90,"")</f>
        <v/>
      </c>
      <c r="G91" s="447" t="str">
        <f>IF(Standings!$A90&gt;5,"",Standings!$A90)</f>
        <v/>
      </c>
    </row>
    <row r="92" spans="1:7" x14ac:dyDescent="0.2">
      <c r="A92" s="311" t="str">
        <f>IF(ISNUMBER(Standings!$A91),Standings!$C91,"")</f>
        <v/>
      </c>
      <c r="B92" s="312" t="str">
        <f>IF(ISNUMBER($A92),VLOOKUP($A92,Methuselahs!$A$7:$E$206,5,FALSE),"")</f>
        <v/>
      </c>
      <c r="C92" s="456" t="str">
        <f>Standings!$D91</f>
        <v/>
      </c>
      <c r="D92" s="462" t="str">
        <f>IF(ISNUMBER($A92),VLOOKUP($A92,Methuselahs!$A$7:$F$206,COLUMN(Methuselahs!$F$7),FALSE),"")</f>
        <v/>
      </c>
      <c r="E92" s="459" t="str">
        <f>IF(ISNUMBER($A92),Standings!$E91,"")</f>
        <v/>
      </c>
      <c r="F92" s="313" t="str">
        <f>IF(ISNUMBER($A92),Standings!$F91+Standings!$G91,"")</f>
        <v/>
      </c>
      <c r="G92" s="447" t="str">
        <f>IF(Standings!$A91&gt;5,"",Standings!$A91)</f>
        <v/>
      </c>
    </row>
    <row r="93" spans="1:7" x14ac:dyDescent="0.2">
      <c r="A93" s="311" t="str">
        <f>IF(ISNUMBER(Standings!$A92),Standings!$C92,"")</f>
        <v/>
      </c>
      <c r="B93" s="312" t="str">
        <f>IF(ISNUMBER($A93),VLOOKUP($A93,Methuselahs!$A$7:$E$206,5,FALSE),"")</f>
        <v/>
      </c>
      <c r="C93" s="456" t="str">
        <f>Standings!$D92</f>
        <v/>
      </c>
      <c r="D93" s="462" t="str">
        <f>IF(ISNUMBER($A93),VLOOKUP($A93,Methuselahs!$A$7:$F$206,COLUMN(Methuselahs!$F$7),FALSE),"")</f>
        <v/>
      </c>
      <c r="E93" s="459" t="str">
        <f>IF(ISNUMBER($A93),Standings!$E92,"")</f>
        <v/>
      </c>
      <c r="F93" s="313" t="str">
        <f>IF(ISNUMBER($A93),Standings!$F92+Standings!$G92,"")</f>
        <v/>
      </c>
      <c r="G93" s="447" t="str">
        <f>IF(Standings!$A92&gt;5,"",Standings!$A92)</f>
        <v/>
      </c>
    </row>
    <row r="94" spans="1:7" x14ac:dyDescent="0.2">
      <c r="A94" s="311" t="str">
        <f>IF(ISNUMBER(Standings!$A93),Standings!$C93,"")</f>
        <v/>
      </c>
      <c r="B94" s="312" t="str">
        <f>IF(ISNUMBER($A94),VLOOKUP($A94,Methuselahs!$A$7:$E$206,5,FALSE),"")</f>
        <v/>
      </c>
      <c r="C94" s="456" t="str">
        <f>Standings!$D93</f>
        <v/>
      </c>
      <c r="D94" s="462" t="str">
        <f>IF(ISNUMBER($A94),VLOOKUP($A94,Methuselahs!$A$7:$F$206,COLUMN(Methuselahs!$F$7),FALSE),"")</f>
        <v/>
      </c>
      <c r="E94" s="459" t="str">
        <f>IF(ISNUMBER($A94),Standings!$E93,"")</f>
        <v/>
      </c>
      <c r="F94" s="313" t="str">
        <f>IF(ISNUMBER($A94),Standings!$F93+Standings!$G93,"")</f>
        <v/>
      </c>
      <c r="G94" s="447" t="str">
        <f>IF(Standings!$A93&gt;5,"",Standings!$A93)</f>
        <v/>
      </c>
    </row>
    <row r="95" spans="1:7" x14ac:dyDescent="0.2">
      <c r="A95" s="311" t="str">
        <f>IF(ISNUMBER(Standings!$A94),Standings!$C94,"")</f>
        <v/>
      </c>
      <c r="B95" s="312" t="str">
        <f>IF(ISNUMBER($A95),VLOOKUP($A95,Methuselahs!$A$7:$E$206,5,FALSE),"")</f>
        <v/>
      </c>
      <c r="C95" s="456" t="str">
        <f>Standings!$D94</f>
        <v/>
      </c>
      <c r="D95" s="462" t="str">
        <f>IF(ISNUMBER($A95),VLOOKUP($A95,Methuselahs!$A$7:$F$206,COLUMN(Methuselahs!$F$7),FALSE),"")</f>
        <v/>
      </c>
      <c r="E95" s="459" t="str">
        <f>IF(ISNUMBER($A95),Standings!$E94,"")</f>
        <v/>
      </c>
      <c r="F95" s="313" t="str">
        <f>IF(ISNUMBER($A95),Standings!$F94+Standings!$G94,"")</f>
        <v/>
      </c>
      <c r="G95" s="447" t="str">
        <f>IF(Standings!$A94&gt;5,"",Standings!$A94)</f>
        <v/>
      </c>
    </row>
    <row r="96" spans="1:7" x14ac:dyDescent="0.2">
      <c r="A96" s="311" t="str">
        <f>IF(ISNUMBER(Standings!$A95),Standings!$C95,"")</f>
        <v/>
      </c>
      <c r="B96" s="312" t="str">
        <f>IF(ISNUMBER($A96),VLOOKUP($A96,Methuselahs!$A$7:$E$206,5,FALSE),"")</f>
        <v/>
      </c>
      <c r="C96" s="456" t="str">
        <f>Standings!$D95</f>
        <v/>
      </c>
      <c r="D96" s="462" t="str">
        <f>IF(ISNUMBER($A96),VLOOKUP($A96,Methuselahs!$A$7:$F$206,COLUMN(Methuselahs!$F$7),FALSE),"")</f>
        <v/>
      </c>
      <c r="E96" s="459" t="str">
        <f>IF(ISNUMBER($A96),Standings!$E95,"")</f>
        <v/>
      </c>
      <c r="F96" s="313" t="str">
        <f>IF(ISNUMBER($A96),Standings!$F95+Standings!$G95,"")</f>
        <v/>
      </c>
      <c r="G96" s="447" t="str">
        <f>IF(Standings!$A95&gt;5,"",Standings!$A95)</f>
        <v/>
      </c>
    </row>
    <row r="97" spans="1:7" x14ac:dyDescent="0.2">
      <c r="A97" s="311" t="str">
        <f>IF(ISNUMBER(Standings!$A96),Standings!$C96,"")</f>
        <v/>
      </c>
      <c r="B97" s="312" t="str">
        <f>IF(ISNUMBER($A97),VLOOKUP($A97,Methuselahs!$A$7:$E$206,5,FALSE),"")</f>
        <v/>
      </c>
      <c r="C97" s="456" t="str">
        <f>Standings!$D96</f>
        <v/>
      </c>
      <c r="D97" s="462" t="str">
        <f>IF(ISNUMBER($A97),VLOOKUP($A97,Methuselahs!$A$7:$F$206,COLUMN(Methuselahs!$F$7),FALSE),"")</f>
        <v/>
      </c>
      <c r="E97" s="459" t="str">
        <f>IF(ISNUMBER($A97),Standings!$E96,"")</f>
        <v/>
      </c>
      <c r="F97" s="313" t="str">
        <f>IF(ISNUMBER($A97),Standings!$F96+Standings!$G96,"")</f>
        <v/>
      </c>
      <c r="G97" s="447" t="str">
        <f>IF(Standings!$A96&gt;5,"",Standings!$A96)</f>
        <v/>
      </c>
    </row>
    <row r="98" spans="1:7" x14ac:dyDescent="0.2">
      <c r="A98" s="311" t="str">
        <f>IF(ISNUMBER(Standings!$A97),Standings!$C97,"")</f>
        <v/>
      </c>
      <c r="B98" s="312" t="str">
        <f>IF(ISNUMBER($A98),VLOOKUP($A98,Methuselahs!$A$7:$E$206,5,FALSE),"")</f>
        <v/>
      </c>
      <c r="C98" s="456" t="str">
        <f>Standings!$D97</f>
        <v/>
      </c>
      <c r="D98" s="462" t="str">
        <f>IF(ISNUMBER($A98),VLOOKUP($A98,Methuselahs!$A$7:$F$206,COLUMN(Methuselahs!$F$7),FALSE),"")</f>
        <v/>
      </c>
      <c r="E98" s="459" t="str">
        <f>IF(ISNUMBER($A98),Standings!$E97,"")</f>
        <v/>
      </c>
      <c r="F98" s="313" t="str">
        <f>IF(ISNUMBER($A98),Standings!$F97+Standings!$G97,"")</f>
        <v/>
      </c>
      <c r="G98" s="447" t="str">
        <f>IF(Standings!$A97&gt;5,"",Standings!$A97)</f>
        <v/>
      </c>
    </row>
    <row r="99" spans="1:7" x14ac:dyDescent="0.2">
      <c r="A99" s="311" t="str">
        <f>IF(ISNUMBER(Standings!$A98),Standings!$C98,"")</f>
        <v/>
      </c>
      <c r="B99" s="312" t="str">
        <f>IF(ISNUMBER($A99),VLOOKUP($A99,Methuselahs!$A$7:$E$206,5,FALSE),"")</f>
        <v/>
      </c>
      <c r="C99" s="456" t="str">
        <f>Standings!$D98</f>
        <v/>
      </c>
      <c r="D99" s="462" t="str">
        <f>IF(ISNUMBER($A99),VLOOKUP($A99,Methuselahs!$A$7:$F$206,COLUMN(Methuselahs!$F$7),FALSE),"")</f>
        <v/>
      </c>
      <c r="E99" s="459" t="str">
        <f>IF(ISNUMBER($A99),Standings!$E98,"")</f>
        <v/>
      </c>
      <c r="F99" s="313" t="str">
        <f>IF(ISNUMBER($A99),Standings!$F98+Standings!$G98,"")</f>
        <v/>
      </c>
      <c r="G99" s="447" t="str">
        <f>IF(Standings!$A98&gt;5,"",Standings!$A98)</f>
        <v/>
      </c>
    </row>
    <row r="100" spans="1:7" x14ac:dyDescent="0.2">
      <c r="A100" s="311" t="str">
        <f>IF(ISNUMBER(Standings!$A99),Standings!$C99,"")</f>
        <v/>
      </c>
      <c r="B100" s="312" t="str">
        <f>IF(ISNUMBER($A100),VLOOKUP($A100,Methuselahs!$A$7:$E$206,5,FALSE),"")</f>
        <v/>
      </c>
      <c r="C100" s="456" t="str">
        <f>Standings!$D99</f>
        <v/>
      </c>
      <c r="D100" s="462" t="str">
        <f>IF(ISNUMBER($A100),VLOOKUP($A100,Methuselahs!$A$7:$F$206,COLUMN(Methuselahs!$F$7),FALSE),"")</f>
        <v/>
      </c>
      <c r="E100" s="459" t="str">
        <f>IF(ISNUMBER($A100),Standings!$E99,"")</f>
        <v/>
      </c>
      <c r="F100" s="313" t="str">
        <f>IF(ISNUMBER($A100),Standings!$F99+Standings!$G99,"")</f>
        <v/>
      </c>
      <c r="G100" s="447" t="str">
        <f>IF(Standings!$A99&gt;5,"",Standings!$A99)</f>
        <v/>
      </c>
    </row>
    <row r="101" spans="1:7" x14ac:dyDescent="0.2">
      <c r="A101" s="311" t="str">
        <f>IF(ISNUMBER(Standings!$A100),Standings!$C100,"")</f>
        <v/>
      </c>
      <c r="B101" s="312" t="str">
        <f>IF(ISNUMBER($A101),VLOOKUP($A101,Methuselahs!$A$7:$E$206,5,FALSE),"")</f>
        <v/>
      </c>
      <c r="C101" s="456" t="str">
        <f>Standings!$D100</f>
        <v/>
      </c>
      <c r="D101" s="462" t="str">
        <f>IF(ISNUMBER($A101),VLOOKUP($A101,Methuselahs!$A$7:$F$206,COLUMN(Methuselahs!$F$7),FALSE),"")</f>
        <v/>
      </c>
      <c r="E101" s="459" t="str">
        <f>IF(ISNUMBER($A101),Standings!$E100,"")</f>
        <v/>
      </c>
      <c r="F101" s="313" t="str">
        <f>IF(ISNUMBER($A101),Standings!$F100+Standings!$G100,"")</f>
        <v/>
      </c>
      <c r="G101" s="447" t="str">
        <f>IF(Standings!$A100&gt;5,"",Standings!$A100)</f>
        <v/>
      </c>
    </row>
    <row r="102" spans="1:7" x14ac:dyDescent="0.2">
      <c r="A102" s="311" t="str">
        <f>IF(ISNUMBER(Standings!$A101),Standings!$C101,"")</f>
        <v/>
      </c>
      <c r="B102" s="312" t="str">
        <f>IF(ISNUMBER($A102),VLOOKUP($A102,Methuselahs!$A$7:$E$206,5,FALSE),"")</f>
        <v/>
      </c>
      <c r="C102" s="456" t="str">
        <f>Standings!$D101</f>
        <v/>
      </c>
      <c r="D102" s="462" t="str">
        <f>IF(ISNUMBER($A102),VLOOKUP($A102,Methuselahs!$A$7:$F$206,COLUMN(Methuselahs!$F$7),FALSE),"")</f>
        <v/>
      </c>
      <c r="E102" s="459" t="str">
        <f>IF(ISNUMBER($A102),Standings!$E101,"")</f>
        <v/>
      </c>
      <c r="F102" s="313" t="str">
        <f>IF(ISNUMBER($A102),Standings!$F101+Standings!$G101,"")</f>
        <v/>
      </c>
      <c r="G102" s="447" t="str">
        <f>IF(Standings!$A101&gt;5,"",Standings!$A101)</f>
        <v/>
      </c>
    </row>
    <row r="103" spans="1:7" x14ac:dyDescent="0.2">
      <c r="A103" s="311" t="str">
        <f>IF(ISNUMBER(Standings!$A102),Standings!$C102,"")</f>
        <v/>
      </c>
      <c r="B103" s="312" t="str">
        <f>IF(ISNUMBER($A103),VLOOKUP($A103,Methuselahs!$A$7:$E$206,5,FALSE),"")</f>
        <v/>
      </c>
      <c r="C103" s="456" t="str">
        <f>Standings!$D102</f>
        <v/>
      </c>
      <c r="D103" s="462" t="str">
        <f>IF(ISNUMBER($A103),VLOOKUP($A103,Methuselahs!$A$7:$F$206,COLUMN(Methuselahs!$F$7),FALSE),"")</f>
        <v/>
      </c>
      <c r="E103" s="459" t="str">
        <f>IF(ISNUMBER($A103),Standings!$E102,"")</f>
        <v/>
      </c>
      <c r="F103" s="313" t="str">
        <f>IF(ISNUMBER($A103),Standings!$F102+Standings!$G102,"")</f>
        <v/>
      </c>
      <c r="G103" s="447" t="str">
        <f>IF(Standings!$A102&gt;5,"",Standings!$A102)</f>
        <v/>
      </c>
    </row>
    <row r="104" spans="1:7" x14ac:dyDescent="0.2">
      <c r="A104" s="311" t="str">
        <f>IF(ISNUMBER(Standings!$A103),Standings!$C103,"")</f>
        <v/>
      </c>
      <c r="B104" s="312" t="str">
        <f>IF(ISNUMBER($A104),VLOOKUP($A104,Methuselahs!$A$7:$E$206,5,FALSE),"")</f>
        <v/>
      </c>
      <c r="C104" s="456" t="str">
        <f>Standings!$D103</f>
        <v/>
      </c>
      <c r="D104" s="462" t="str">
        <f>IF(ISNUMBER($A104),VLOOKUP($A104,Methuselahs!$A$7:$F$206,COLUMN(Methuselahs!$F$7),FALSE),"")</f>
        <v/>
      </c>
      <c r="E104" s="459" t="str">
        <f>IF(ISNUMBER($A104),Standings!$E103,"")</f>
        <v/>
      </c>
      <c r="F104" s="313" t="str">
        <f>IF(ISNUMBER($A104),Standings!$F103+Standings!$G103,"")</f>
        <v/>
      </c>
      <c r="G104" s="447" t="str">
        <f>IF(Standings!$A103&gt;5,"",Standings!$A103)</f>
        <v/>
      </c>
    </row>
    <row r="105" spans="1:7" x14ac:dyDescent="0.2">
      <c r="A105" s="311" t="str">
        <f>IF(ISNUMBER(Standings!$A104),Standings!$C104,"")</f>
        <v/>
      </c>
      <c r="B105" s="312" t="str">
        <f>IF(ISNUMBER($A105),VLOOKUP($A105,Methuselahs!$A$7:$E$206,5,FALSE),"")</f>
        <v/>
      </c>
      <c r="C105" s="456" t="str">
        <f>Standings!$D104</f>
        <v/>
      </c>
      <c r="D105" s="462" t="str">
        <f>IF(ISNUMBER($A105),VLOOKUP($A105,Methuselahs!$A$7:$F$206,COLUMN(Methuselahs!$F$7),FALSE),"")</f>
        <v/>
      </c>
      <c r="E105" s="459" t="str">
        <f>IF(ISNUMBER($A105),Standings!$E104,"")</f>
        <v/>
      </c>
      <c r="F105" s="313" t="str">
        <f>IF(ISNUMBER($A105),Standings!$F104+Standings!$G104,"")</f>
        <v/>
      </c>
      <c r="G105" s="447" t="str">
        <f>IF(Standings!$A104&gt;5,"",Standings!$A104)</f>
        <v/>
      </c>
    </row>
    <row r="106" spans="1:7" x14ac:dyDescent="0.2">
      <c r="A106" s="311" t="str">
        <f>IF(ISNUMBER(Standings!$A105),Standings!$C105,"")</f>
        <v/>
      </c>
      <c r="B106" s="312" t="str">
        <f>IF(ISNUMBER($A106),VLOOKUP($A106,Methuselahs!$A$7:$E$206,5,FALSE),"")</f>
        <v/>
      </c>
      <c r="C106" s="456" t="str">
        <f>Standings!$D105</f>
        <v/>
      </c>
      <c r="D106" s="462" t="str">
        <f>IF(ISNUMBER($A106),VLOOKUP($A106,Methuselahs!$A$7:$F$206,COLUMN(Methuselahs!$F$7),FALSE),"")</f>
        <v/>
      </c>
      <c r="E106" s="459" t="str">
        <f>IF(ISNUMBER($A106),Standings!$E105,"")</f>
        <v/>
      </c>
      <c r="F106" s="313" t="str">
        <f>IF(ISNUMBER($A106),Standings!$F105+Standings!$G105,"")</f>
        <v/>
      </c>
      <c r="G106" s="447" t="str">
        <f>IF(Standings!$A105&gt;5,"",Standings!$A105)</f>
        <v/>
      </c>
    </row>
    <row r="107" spans="1:7" x14ac:dyDescent="0.2">
      <c r="A107" s="311" t="str">
        <f>IF(ISNUMBER(Standings!$A106),Standings!$C106,"")</f>
        <v/>
      </c>
      <c r="B107" s="312" t="str">
        <f>IF(ISNUMBER($A107),VLOOKUP($A107,Methuselahs!$A$7:$E$206,5,FALSE),"")</f>
        <v/>
      </c>
      <c r="C107" s="456" t="str">
        <f>Standings!$D106</f>
        <v/>
      </c>
      <c r="D107" s="462" t="str">
        <f>IF(ISNUMBER($A107),VLOOKUP($A107,Methuselahs!$A$7:$F$206,COLUMN(Methuselahs!$F$7),FALSE),"")</f>
        <v/>
      </c>
      <c r="E107" s="459" t="str">
        <f>IF(ISNUMBER($A107),Standings!$E106,"")</f>
        <v/>
      </c>
      <c r="F107" s="313" t="str">
        <f>IF(ISNUMBER($A107),Standings!$F106+Standings!$G106,"")</f>
        <v/>
      </c>
      <c r="G107" s="447" t="str">
        <f>IF(Standings!$A106&gt;5,"",Standings!$A106)</f>
        <v/>
      </c>
    </row>
    <row r="108" spans="1:7" x14ac:dyDescent="0.2">
      <c r="A108" s="311" t="str">
        <f>IF(ISNUMBER(Standings!$A107),Standings!$C107,"")</f>
        <v/>
      </c>
      <c r="B108" s="312" t="str">
        <f>IF(ISNUMBER($A108),VLOOKUP($A108,Methuselahs!$A$7:$E$206,5,FALSE),"")</f>
        <v/>
      </c>
      <c r="C108" s="456" t="str">
        <f>Standings!$D107</f>
        <v/>
      </c>
      <c r="D108" s="462" t="str">
        <f>IF(ISNUMBER($A108),VLOOKUP($A108,Methuselahs!$A$7:$F$206,COLUMN(Methuselahs!$F$7),FALSE),"")</f>
        <v/>
      </c>
      <c r="E108" s="459" t="str">
        <f>IF(ISNUMBER($A108),Standings!$E107,"")</f>
        <v/>
      </c>
      <c r="F108" s="313" t="str">
        <f>IF(ISNUMBER($A108),Standings!$F107+Standings!$G107,"")</f>
        <v/>
      </c>
      <c r="G108" s="447" t="str">
        <f>IF(Standings!$A107&gt;5,"",Standings!$A107)</f>
        <v/>
      </c>
    </row>
    <row r="109" spans="1:7" x14ac:dyDescent="0.2">
      <c r="A109" s="311" t="str">
        <f>IF(ISNUMBER(Standings!$A108),Standings!$C108,"")</f>
        <v/>
      </c>
      <c r="B109" s="312" t="str">
        <f>IF(ISNUMBER($A109),VLOOKUP($A109,Methuselahs!$A$7:$E$206,5,FALSE),"")</f>
        <v/>
      </c>
      <c r="C109" s="456" t="str">
        <f>Standings!$D108</f>
        <v/>
      </c>
      <c r="D109" s="462" t="str">
        <f>IF(ISNUMBER($A109),VLOOKUP($A109,Methuselahs!$A$7:$F$206,COLUMN(Methuselahs!$F$7),FALSE),"")</f>
        <v/>
      </c>
      <c r="E109" s="459" t="str">
        <f>IF(ISNUMBER($A109),Standings!$E108,"")</f>
        <v/>
      </c>
      <c r="F109" s="313" t="str">
        <f>IF(ISNUMBER($A109),Standings!$F108+Standings!$G108,"")</f>
        <v/>
      </c>
      <c r="G109" s="447" t="str">
        <f>IF(Standings!$A108&gt;5,"",Standings!$A108)</f>
        <v/>
      </c>
    </row>
    <row r="110" spans="1:7" x14ac:dyDescent="0.2">
      <c r="A110" s="311" t="str">
        <f>IF(ISNUMBER(Standings!$A109),Standings!$C109,"")</f>
        <v/>
      </c>
      <c r="B110" s="312" t="str">
        <f>IF(ISNUMBER($A110),VLOOKUP($A110,Methuselahs!$A$7:$E$206,5,FALSE),"")</f>
        <v/>
      </c>
      <c r="C110" s="456" t="str">
        <f>Standings!$D109</f>
        <v/>
      </c>
      <c r="D110" s="462" t="str">
        <f>IF(ISNUMBER($A110),VLOOKUP($A110,Methuselahs!$A$7:$F$206,COLUMN(Methuselahs!$F$7),FALSE),"")</f>
        <v/>
      </c>
      <c r="E110" s="459" t="str">
        <f>IF(ISNUMBER($A110),Standings!$E109,"")</f>
        <v/>
      </c>
      <c r="F110" s="313" t="str">
        <f>IF(ISNUMBER($A110),Standings!$F109+Standings!$G109,"")</f>
        <v/>
      </c>
      <c r="G110" s="447" t="str">
        <f>IF(Standings!$A109&gt;5,"",Standings!$A109)</f>
        <v/>
      </c>
    </row>
    <row r="111" spans="1:7" x14ac:dyDescent="0.2">
      <c r="A111" s="311" t="str">
        <f>IF(ISNUMBER(Standings!$A110),Standings!$C110,"")</f>
        <v/>
      </c>
      <c r="B111" s="312" t="str">
        <f>IF(ISNUMBER($A111),VLOOKUP($A111,Methuselahs!$A$7:$E$206,5,FALSE),"")</f>
        <v/>
      </c>
      <c r="C111" s="456" t="str">
        <f>Standings!$D110</f>
        <v/>
      </c>
      <c r="D111" s="462" t="str">
        <f>IF(ISNUMBER($A111),VLOOKUP($A111,Methuselahs!$A$7:$F$206,COLUMN(Methuselahs!$F$7),FALSE),"")</f>
        <v/>
      </c>
      <c r="E111" s="459" t="str">
        <f>IF(ISNUMBER($A111),Standings!$E110,"")</f>
        <v/>
      </c>
      <c r="F111" s="313" t="str">
        <f>IF(ISNUMBER($A111),Standings!$F110+Standings!$G110,"")</f>
        <v/>
      </c>
      <c r="G111" s="447" t="str">
        <f>IF(Standings!$A110&gt;5,"",Standings!$A110)</f>
        <v/>
      </c>
    </row>
    <row r="112" spans="1:7" x14ac:dyDescent="0.2">
      <c r="A112" s="311" t="str">
        <f>IF(ISNUMBER(Standings!$A111),Standings!$C111,"")</f>
        <v/>
      </c>
      <c r="B112" s="312" t="str">
        <f>IF(ISNUMBER($A112),VLOOKUP($A112,Methuselahs!$A$7:$E$206,5,FALSE),"")</f>
        <v/>
      </c>
      <c r="C112" s="456" t="str">
        <f>Standings!$D111</f>
        <v/>
      </c>
      <c r="D112" s="462" t="str">
        <f>IF(ISNUMBER($A112),VLOOKUP($A112,Methuselahs!$A$7:$F$206,COLUMN(Methuselahs!$F$7),FALSE),"")</f>
        <v/>
      </c>
      <c r="E112" s="459" t="str">
        <f>IF(ISNUMBER($A112),Standings!$E111,"")</f>
        <v/>
      </c>
      <c r="F112" s="313" t="str">
        <f>IF(ISNUMBER($A112),Standings!$F111+Standings!$G111,"")</f>
        <v/>
      </c>
      <c r="G112" s="447" t="str">
        <f>IF(Standings!$A111&gt;5,"",Standings!$A111)</f>
        <v/>
      </c>
    </row>
    <row r="113" spans="1:7" x14ac:dyDescent="0.2">
      <c r="A113" s="311" t="str">
        <f>IF(ISNUMBER(Standings!$A112),Standings!$C112,"")</f>
        <v/>
      </c>
      <c r="B113" s="312" t="str">
        <f>IF(ISNUMBER($A113),VLOOKUP($A113,Methuselahs!$A$7:$E$206,5,FALSE),"")</f>
        <v/>
      </c>
      <c r="C113" s="456" t="str">
        <f>Standings!$D112</f>
        <v/>
      </c>
      <c r="D113" s="462" t="str">
        <f>IF(ISNUMBER($A113),VLOOKUP($A113,Methuselahs!$A$7:$F$206,COLUMN(Methuselahs!$F$7),FALSE),"")</f>
        <v/>
      </c>
      <c r="E113" s="459" t="str">
        <f>IF(ISNUMBER($A113),Standings!$E112,"")</f>
        <v/>
      </c>
      <c r="F113" s="313" t="str">
        <f>IF(ISNUMBER($A113),Standings!$F112+Standings!$G112,"")</f>
        <v/>
      </c>
      <c r="G113" s="447" t="str">
        <f>IF(Standings!$A112&gt;5,"",Standings!$A112)</f>
        <v/>
      </c>
    </row>
    <row r="114" spans="1:7" x14ac:dyDescent="0.2">
      <c r="A114" s="311" t="str">
        <f>IF(ISNUMBER(Standings!$A113),Standings!$C113,"")</f>
        <v/>
      </c>
      <c r="B114" s="312" t="str">
        <f>IF(ISNUMBER($A114),VLOOKUP($A114,Methuselahs!$A$7:$E$206,5,FALSE),"")</f>
        <v/>
      </c>
      <c r="C114" s="456" t="str">
        <f>Standings!$D113</f>
        <v/>
      </c>
      <c r="D114" s="462" t="str">
        <f>IF(ISNUMBER($A114),VLOOKUP($A114,Methuselahs!$A$7:$F$206,COLUMN(Methuselahs!$F$7),FALSE),"")</f>
        <v/>
      </c>
      <c r="E114" s="459" t="str">
        <f>IF(ISNUMBER($A114),Standings!$E113,"")</f>
        <v/>
      </c>
      <c r="F114" s="313" t="str">
        <f>IF(ISNUMBER($A114),Standings!$F113+Standings!$G113,"")</f>
        <v/>
      </c>
      <c r="G114" s="447" t="str">
        <f>IF(Standings!$A113&gt;5,"",Standings!$A113)</f>
        <v/>
      </c>
    </row>
    <row r="115" spans="1:7" x14ac:dyDescent="0.2">
      <c r="A115" s="311" t="str">
        <f>IF(ISNUMBER(Standings!$A114),Standings!$C114,"")</f>
        <v/>
      </c>
      <c r="B115" s="312" t="str">
        <f>IF(ISNUMBER($A115),VLOOKUP($A115,Methuselahs!$A$7:$E$206,5,FALSE),"")</f>
        <v/>
      </c>
      <c r="C115" s="456" t="str">
        <f>Standings!$D114</f>
        <v/>
      </c>
      <c r="D115" s="462" t="str">
        <f>IF(ISNUMBER($A115),VLOOKUP($A115,Methuselahs!$A$7:$F$206,COLUMN(Methuselahs!$F$7),FALSE),"")</f>
        <v/>
      </c>
      <c r="E115" s="459" t="str">
        <f>IF(ISNUMBER($A115),Standings!$E114,"")</f>
        <v/>
      </c>
      <c r="F115" s="313" t="str">
        <f>IF(ISNUMBER($A115),Standings!$F114+Standings!$G114,"")</f>
        <v/>
      </c>
      <c r="G115" s="447" t="str">
        <f>IF(Standings!$A114&gt;5,"",Standings!$A114)</f>
        <v/>
      </c>
    </row>
    <row r="116" spans="1:7" x14ac:dyDescent="0.2">
      <c r="A116" s="311" t="str">
        <f>IF(ISNUMBER(Standings!$A115),Standings!$C115,"")</f>
        <v/>
      </c>
      <c r="B116" s="312" t="str">
        <f>IF(ISNUMBER($A116),VLOOKUP($A116,Methuselahs!$A$7:$E$206,5,FALSE),"")</f>
        <v/>
      </c>
      <c r="C116" s="456" t="str">
        <f>Standings!$D115</f>
        <v/>
      </c>
      <c r="D116" s="462" t="str">
        <f>IF(ISNUMBER($A116),VLOOKUP($A116,Methuselahs!$A$7:$F$206,COLUMN(Methuselahs!$F$7),FALSE),"")</f>
        <v/>
      </c>
      <c r="E116" s="459" t="str">
        <f>IF(ISNUMBER($A116),Standings!$E115,"")</f>
        <v/>
      </c>
      <c r="F116" s="313" t="str">
        <f>IF(ISNUMBER($A116),Standings!$F115+Standings!$G115,"")</f>
        <v/>
      </c>
      <c r="G116" s="447" t="str">
        <f>IF(Standings!$A115&gt;5,"",Standings!$A115)</f>
        <v/>
      </c>
    </row>
    <row r="117" spans="1:7" x14ac:dyDescent="0.2">
      <c r="A117" s="311" t="str">
        <f>IF(ISNUMBER(Standings!$A116),Standings!$C116,"")</f>
        <v/>
      </c>
      <c r="B117" s="312" t="str">
        <f>IF(ISNUMBER($A117),VLOOKUP($A117,Methuselahs!$A$7:$E$206,5,FALSE),"")</f>
        <v/>
      </c>
      <c r="C117" s="456" t="str">
        <f>Standings!$D116</f>
        <v/>
      </c>
      <c r="D117" s="462" t="str">
        <f>IF(ISNUMBER($A117),VLOOKUP($A117,Methuselahs!$A$7:$F$206,COLUMN(Methuselahs!$F$7),FALSE),"")</f>
        <v/>
      </c>
      <c r="E117" s="459" t="str">
        <f>IF(ISNUMBER($A117),Standings!$E116,"")</f>
        <v/>
      </c>
      <c r="F117" s="313" t="str">
        <f>IF(ISNUMBER($A117),Standings!$F116+Standings!$G116,"")</f>
        <v/>
      </c>
      <c r="G117" s="447" t="str">
        <f>IF(Standings!$A116&gt;5,"",Standings!$A116)</f>
        <v/>
      </c>
    </row>
    <row r="118" spans="1:7" x14ac:dyDescent="0.2">
      <c r="A118" s="311" t="str">
        <f>IF(ISNUMBER(Standings!$A117),Standings!$C117,"")</f>
        <v/>
      </c>
      <c r="B118" s="312" t="str">
        <f>IF(ISNUMBER($A118),VLOOKUP($A118,Methuselahs!$A$7:$E$206,5,FALSE),"")</f>
        <v/>
      </c>
      <c r="C118" s="456" t="str">
        <f>Standings!$D117</f>
        <v/>
      </c>
      <c r="D118" s="462" t="str">
        <f>IF(ISNUMBER($A118),VLOOKUP($A118,Methuselahs!$A$7:$F$206,COLUMN(Methuselahs!$F$7),FALSE),"")</f>
        <v/>
      </c>
      <c r="E118" s="459" t="str">
        <f>IF(ISNUMBER($A118),Standings!$E117,"")</f>
        <v/>
      </c>
      <c r="F118" s="313" t="str">
        <f>IF(ISNUMBER($A118),Standings!$F117+Standings!$G117,"")</f>
        <v/>
      </c>
      <c r="G118" s="447" t="str">
        <f>IF(Standings!$A117&gt;5,"",Standings!$A117)</f>
        <v/>
      </c>
    </row>
    <row r="119" spans="1:7" x14ac:dyDescent="0.2">
      <c r="A119" s="311" t="str">
        <f>IF(ISNUMBER(Standings!$A118),Standings!$C118,"")</f>
        <v/>
      </c>
      <c r="B119" s="312" t="str">
        <f>IF(ISNUMBER($A119),VLOOKUP($A119,Methuselahs!$A$7:$E$206,5,FALSE),"")</f>
        <v/>
      </c>
      <c r="C119" s="456" t="str">
        <f>Standings!$D118</f>
        <v/>
      </c>
      <c r="D119" s="462" t="str">
        <f>IF(ISNUMBER($A119),VLOOKUP($A119,Methuselahs!$A$7:$F$206,COLUMN(Methuselahs!$F$7),FALSE),"")</f>
        <v/>
      </c>
      <c r="E119" s="459" t="str">
        <f>IF(ISNUMBER($A119),Standings!$E118,"")</f>
        <v/>
      </c>
      <c r="F119" s="313" t="str">
        <f>IF(ISNUMBER($A119),Standings!$F118+Standings!$G118,"")</f>
        <v/>
      </c>
      <c r="G119" s="447" t="str">
        <f>IF(Standings!$A118&gt;5,"",Standings!$A118)</f>
        <v/>
      </c>
    </row>
    <row r="120" spans="1:7" x14ac:dyDescent="0.2">
      <c r="A120" s="311" t="str">
        <f>IF(ISNUMBER(Standings!$A119),Standings!$C119,"")</f>
        <v/>
      </c>
      <c r="B120" s="312" t="str">
        <f>IF(ISNUMBER($A120),VLOOKUP($A120,Methuselahs!$A$7:$E$206,5,FALSE),"")</f>
        <v/>
      </c>
      <c r="C120" s="456" t="str">
        <f>Standings!$D119</f>
        <v/>
      </c>
      <c r="D120" s="462" t="str">
        <f>IF(ISNUMBER($A120),VLOOKUP($A120,Methuselahs!$A$7:$F$206,COLUMN(Methuselahs!$F$7),FALSE),"")</f>
        <v/>
      </c>
      <c r="E120" s="459" t="str">
        <f>IF(ISNUMBER($A120),Standings!$E119,"")</f>
        <v/>
      </c>
      <c r="F120" s="313" t="str">
        <f>IF(ISNUMBER($A120),Standings!$F119+Standings!$G119,"")</f>
        <v/>
      </c>
      <c r="G120" s="447" t="str">
        <f>IF(Standings!$A119&gt;5,"",Standings!$A119)</f>
        <v/>
      </c>
    </row>
    <row r="121" spans="1:7" x14ac:dyDescent="0.2">
      <c r="A121" s="311" t="str">
        <f>IF(ISNUMBER(Standings!$A120),Standings!$C120,"")</f>
        <v/>
      </c>
      <c r="B121" s="312" t="str">
        <f>IF(ISNUMBER($A121),VLOOKUP($A121,Methuselahs!$A$7:$E$206,5,FALSE),"")</f>
        <v/>
      </c>
      <c r="C121" s="456" t="str">
        <f>Standings!$D120</f>
        <v/>
      </c>
      <c r="D121" s="462" t="str">
        <f>IF(ISNUMBER($A121),VLOOKUP($A121,Methuselahs!$A$7:$F$206,COLUMN(Methuselahs!$F$7),FALSE),"")</f>
        <v/>
      </c>
      <c r="E121" s="459" t="str">
        <f>IF(ISNUMBER($A121),Standings!$E120,"")</f>
        <v/>
      </c>
      <c r="F121" s="313" t="str">
        <f>IF(ISNUMBER($A121),Standings!$F120+Standings!$G120,"")</f>
        <v/>
      </c>
      <c r="G121" s="447" t="str">
        <f>IF(Standings!$A120&gt;5,"",Standings!$A120)</f>
        <v/>
      </c>
    </row>
    <row r="122" spans="1:7" x14ac:dyDescent="0.2">
      <c r="A122" s="311" t="str">
        <f>IF(ISNUMBER(Standings!$A121),Standings!$C121,"")</f>
        <v/>
      </c>
      <c r="B122" s="312" t="str">
        <f>IF(ISNUMBER($A122),VLOOKUP($A122,Methuselahs!$A$7:$E$206,5,FALSE),"")</f>
        <v/>
      </c>
      <c r="C122" s="456" t="str">
        <f>Standings!$D121</f>
        <v/>
      </c>
      <c r="D122" s="462" t="str">
        <f>IF(ISNUMBER($A122),VLOOKUP($A122,Methuselahs!$A$7:$F$206,COLUMN(Methuselahs!$F$7),FALSE),"")</f>
        <v/>
      </c>
      <c r="E122" s="459" t="str">
        <f>IF(ISNUMBER($A122),Standings!$E121,"")</f>
        <v/>
      </c>
      <c r="F122" s="313" t="str">
        <f>IF(ISNUMBER($A122),Standings!$F121+Standings!$G121,"")</f>
        <v/>
      </c>
      <c r="G122" s="447" t="str">
        <f>IF(Standings!$A121&gt;5,"",Standings!$A121)</f>
        <v/>
      </c>
    </row>
    <row r="123" spans="1:7" x14ac:dyDescent="0.2">
      <c r="A123" s="311" t="str">
        <f>IF(ISNUMBER(Standings!$A122),Standings!$C122,"")</f>
        <v/>
      </c>
      <c r="B123" s="312" t="str">
        <f>IF(ISNUMBER($A123),VLOOKUP($A123,Methuselahs!$A$7:$E$206,5,FALSE),"")</f>
        <v/>
      </c>
      <c r="C123" s="456" t="str">
        <f>Standings!$D122</f>
        <v/>
      </c>
      <c r="D123" s="462" t="str">
        <f>IF(ISNUMBER($A123),VLOOKUP($A123,Methuselahs!$A$7:$F$206,COLUMN(Methuselahs!$F$7),FALSE),"")</f>
        <v/>
      </c>
      <c r="E123" s="459" t="str">
        <f>IF(ISNUMBER($A123),Standings!$E122,"")</f>
        <v/>
      </c>
      <c r="F123" s="313" t="str">
        <f>IF(ISNUMBER($A123),Standings!$F122+Standings!$G122,"")</f>
        <v/>
      </c>
      <c r="G123" s="447" t="str">
        <f>IF(Standings!$A122&gt;5,"",Standings!$A122)</f>
        <v/>
      </c>
    </row>
    <row r="124" spans="1:7" x14ac:dyDescent="0.2">
      <c r="A124" s="311" t="str">
        <f>IF(ISNUMBER(Standings!$A123),Standings!$C123,"")</f>
        <v/>
      </c>
      <c r="B124" s="312" t="str">
        <f>IF(ISNUMBER($A124),VLOOKUP($A124,Methuselahs!$A$7:$E$206,5,FALSE),"")</f>
        <v/>
      </c>
      <c r="C124" s="456" t="str">
        <f>Standings!$D123</f>
        <v/>
      </c>
      <c r="D124" s="462" t="str">
        <f>IF(ISNUMBER($A124),VLOOKUP($A124,Methuselahs!$A$7:$F$206,COLUMN(Methuselahs!$F$7),FALSE),"")</f>
        <v/>
      </c>
      <c r="E124" s="459" t="str">
        <f>IF(ISNUMBER($A124),Standings!$E123,"")</f>
        <v/>
      </c>
      <c r="F124" s="313" t="str">
        <f>IF(ISNUMBER($A124),Standings!$F123+Standings!$G123,"")</f>
        <v/>
      </c>
      <c r="G124" s="447" t="str">
        <f>IF(Standings!$A123&gt;5,"",Standings!$A123)</f>
        <v/>
      </c>
    </row>
    <row r="125" spans="1:7" x14ac:dyDescent="0.2">
      <c r="A125" s="311" t="str">
        <f>IF(ISNUMBER(Standings!$A124),Standings!$C124,"")</f>
        <v/>
      </c>
      <c r="B125" s="312" t="str">
        <f>IF(ISNUMBER($A125),VLOOKUP($A125,Methuselahs!$A$7:$E$206,5,FALSE),"")</f>
        <v/>
      </c>
      <c r="C125" s="456" t="str">
        <f>Standings!$D124</f>
        <v/>
      </c>
      <c r="D125" s="462" t="str">
        <f>IF(ISNUMBER($A125),VLOOKUP($A125,Methuselahs!$A$7:$F$206,COLUMN(Methuselahs!$F$7),FALSE),"")</f>
        <v/>
      </c>
      <c r="E125" s="459" t="str">
        <f>IF(ISNUMBER($A125),Standings!$E124,"")</f>
        <v/>
      </c>
      <c r="F125" s="313" t="str">
        <f>IF(ISNUMBER($A125),Standings!$F124+Standings!$G124,"")</f>
        <v/>
      </c>
      <c r="G125" s="447" t="str">
        <f>IF(Standings!$A124&gt;5,"",Standings!$A124)</f>
        <v/>
      </c>
    </row>
    <row r="126" spans="1:7" x14ac:dyDescent="0.2">
      <c r="A126" s="311" t="str">
        <f>IF(ISNUMBER(Standings!$A125),Standings!$C125,"")</f>
        <v/>
      </c>
      <c r="B126" s="312" t="str">
        <f>IF(ISNUMBER($A126),VLOOKUP($A126,Methuselahs!$A$7:$E$206,5,FALSE),"")</f>
        <v/>
      </c>
      <c r="C126" s="456" t="str">
        <f>Standings!$D125</f>
        <v/>
      </c>
      <c r="D126" s="462" t="str">
        <f>IF(ISNUMBER($A126),VLOOKUP($A126,Methuselahs!$A$7:$F$206,COLUMN(Methuselahs!$F$7),FALSE),"")</f>
        <v/>
      </c>
      <c r="E126" s="459" t="str">
        <f>IF(ISNUMBER($A126),Standings!$E125,"")</f>
        <v/>
      </c>
      <c r="F126" s="313" t="str">
        <f>IF(ISNUMBER($A126),Standings!$F125+Standings!$G125,"")</f>
        <v/>
      </c>
      <c r="G126" s="447" t="str">
        <f>IF(Standings!$A125&gt;5,"",Standings!$A125)</f>
        <v/>
      </c>
    </row>
    <row r="127" spans="1:7" x14ac:dyDescent="0.2">
      <c r="A127" s="311" t="str">
        <f>IF(ISNUMBER(Standings!$A126),Standings!$C126,"")</f>
        <v/>
      </c>
      <c r="B127" s="312" t="str">
        <f>IF(ISNUMBER($A127),VLOOKUP($A127,Methuselahs!$A$7:$E$206,5,FALSE),"")</f>
        <v/>
      </c>
      <c r="C127" s="456" t="str">
        <f>Standings!$D126</f>
        <v/>
      </c>
      <c r="D127" s="462" t="str">
        <f>IF(ISNUMBER($A127),VLOOKUP($A127,Methuselahs!$A$7:$F$206,COLUMN(Methuselahs!$F$7),FALSE),"")</f>
        <v/>
      </c>
      <c r="E127" s="459" t="str">
        <f>IF(ISNUMBER($A127),Standings!$E126,"")</f>
        <v/>
      </c>
      <c r="F127" s="313" t="str">
        <f>IF(ISNUMBER($A127),Standings!$F126+Standings!$G126,"")</f>
        <v/>
      </c>
      <c r="G127" s="447" t="str">
        <f>IF(Standings!$A126&gt;5,"",Standings!$A126)</f>
        <v/>
      </c>
    </row>
    <row r="128" spans="1:7" x14ac:dyDescent="0.2">
      <c r="A128" s="311" t="str">
        <f>IF(ISNUMBER(Standings!$A127),Standings!$C127,"")</f>
        <v/>
      </c>
      <c r="B128" s="312" t="str">
        <f>IF(ISNUMBER($A128),VLOOKUP($A128,Methuselahs!$A$7:$E$206,5,FALSE),"")</f>
        <v/>
      </c>
      <c r="C128" s="456" t="str">
        <f>Standings!$D127</f>
        <v/>
      </c>
      <c r="D128" s="462" t="str">
        <f>IF(ISNUMBER($A128),VLOOKUP($A128,Methuselahs!$A$7:$F$206,COLUMN(Methuselahs!$F$7),FALSE),"")</f>
        <v/>
      </c>
      <c r="E128" s="459" t="str">
        <f>IF(ISNUMBER($A128),Standings!$E127,"")</f>
        <v/>
      </c>
      <c r="F128" s="313" t="str">
        <f>IF(ISNUMBER($A128),Standings!$F127+Standings!$G127,"")</f>
        <v/>
      </c>
      <c r="G128" s="447" t="str">
        <f>IF(Standings!$A127&gt;5,"",Standings!$A127)</f>
        <v/>
      </c>
    </row>
    <row r="129" spans="1:7" x14ac:dyDescent="0.2">
      <c r="A129" s="311" t="str">
        <f>IF(ISNUMBER(Standings!$A128),Standings!$C128,"")</f>
        <v/>
      </c>
      <c r="B129" s="312" t="str">
        <f>IF(ISNUMBER($A129),VLOOKUP($A129,Methuselahs!$A$7:$E$206,5,FALSE),"")</f>
        <v/>
      </c>
      <c r="C129" s="456" t="str">
        <f>Standings!$D128</f>
        <v/>
      </c>
      <c r="D129" s="462" t="str">
        <f>IF(ISNUMBER($A129),VLOOKUP($A129,Methuselahs!$A$7:$F$206,COLUMN(Methuselahs!$F$7),FALSE),"")</f>
        <v/>
      </c>
      <c r="E129" s="459" t="str">
        <f>IF(ISNUMBER($A129),Standings!$E128,"")</f>
        <v/>
      </c>
      <c r="F129" s="313" t="str">
        <f>IF(ISNUMBER($A129),Standings!$F128+Standings!$G128,"")</f>
        <v/>
      </c>
      <c r="G129" s="447" t="str">
        <f>IF(Standings!$A128&gt;5,"",Standings!$A128)</f>
        <v/>
      </c>
    </row>
    <row r="130" spans="1:7" x14ac:dyDescent="0.2">
      <c r="A130" s="311" t="str">
        <f>IF(ISNUMBER(Standings!$A129),Standings!$C129,"")</f>
        <v/>
      </c>
      <c r="B130" s="312" t="str">
        <f>IF(ISNUMBER($A130),VLOOKUP($A130,Methuselahs!$A$7:$E$206,5,FALSE),"")</f>
        <v/>
      </c>
      <c r="C130" s="456" t="str">
        <f>Standings!$D129</f>
        <v/>
      </c>
      <c r="D130" s="462" t="str">
        <f>IF(ISNUMBER($A130),VLOOKUP($A130,Methuselahs!$A$7:$F$206,COLUMN(Methuselahs!$F$7),FALSE),"")</f>
        <v/>
      </c>
      <c r="E130" s="459" t="str">
        <f>IF(ISNUMBER($A130),Standings!$E129,"")</f>
        <v/>
      </c>
      <c r="F130" s="313" t="str">
        <f>IF(ISNUMBER($A130),Standings!$F129+Standings!$G129,"")</f>
        <v/>
      </c>
      <c r="G130" s="447" t="str">
        <f>IF(Standings!$A129&gt;5,"",Standings!$A129)</f>
        <v/>
      </c>
    </row>
    <row r="131" spans="1:7" x14ac:dyDescent="0.2">
      <c r="A131" s="311" t="str">
        <f>IF(ISNUMBER(Standings!$A130),Standings!$C130,"")</f>
        <v/>
      </c>
      <c r="B131" s="312" t="str">
        <f>IF(ISNUMBER($A131),VLOOKUP($A131,Methuselahs!$A$7:$E$206,5,FALSE),"")</f>
        <v/>
      </c>
      <c r="C131" s="456" t="str">
        <f>Standings!$D130</f>
        <v/>
      </c>
      <c r="D131" s="462" t="str">
        <f>IF(ISNUMBER($A131),VLOOKUP($A131,Methuselahs!$A$7:$F$206,COLUMN(Methuselahs!$F$7),FALSE),"")</f>
        <v/>
      </c>
      <c r="E131" s="459" t="str">
        <f>IF(ISNUMBER($A131),Standings!$E130,"")</f>
        <v/>
      </c>
      <c r="F131" s="313" t="str">
        <f>IF(ISNUMBER($A131),Standings!$F130+Standings!$G130,"")</f>
        <v/>
      </c>
      <c r="G131" s="447" t="str">
        <f>IF(Standings!$A130&gt;5,"",Standings!$A130)</f>
        <v/>
      </c>
    </row>
    <row r="132" spans="1:7" x14ac:dyDescent="0.2">
      <c r="A132" s="311" t="str">
        <f>IF(ISNUMBER(Standings!$A131),Standings!$C131,"")</f>
        <v/>
      </c>
      <c r="B132" s="312" t="str">
        <f>IF(ISNUMBER($A132),VLOOKUP($A132,Methuselahs!$A$7:$E$206,5,FALSE),"")</f>
        <v/>
      </c>
      <c r="C132" s="456" t="str">
        <f>Standings!$D131</f>
        <v/>
      </c>
      <c r="D132" s="462" t="str">
        <f>IF(ISNUMBER($A132),VLOOKUP($A132,Methuselahs!$A$7:$F$206,COLUMN(Methuselahs!$F$7),FALSE),"")</f>
        <v/>
      </c>
      <c r="E132" s="459" t="str">
        <f>IF(ISNUMBER($A132),Standings!$E131,"")</f>
        <v/>
      </c>
      <c r="F132" s="313" t="str">
        <f>IF(ISNUMBER($A132),Standings!$F131+Standings!$G131,"")</f>
        <v/>
      </c>
      <c r="G132" s="447" t="str">
        <f>IF(Standings!$A131&gt;5,"",Standings!$A131)</f>
        <v/>
      </c>
    </row>
    <row r="133" spans="1:7" x14ac:dyDescent="0.2">
      <c r="A133" s="311" t="str">
        <f>IF(ISNUMBER(Standings!$A132),Standings!$C132,"")</f>
        <v/>
      </c>
      <c r="B133" s="312" t="str">
        <f>IF(ISNUMBER($A133),VLOOKUP($A133,Methuselahs!$A$7:$E$206,5,FALSE),"")</f>
        <v/>
      </c>
      <c r="C133" s="456" t="str">
        <f>Standings!$D132</f>
        <v/>
      </c>
      <c r="D133" s="462" t="str">
        <f>IF(ISNUMBER($A133),VLOOKUP($A133,Methuselahs!$A$7:$F$206,COLUMN(Methuselahs!$F$7),FALSE),"")</f>
        <v/>
      </c>
      <c r="E133" s="459" t="str">
        <f>IF(ISNUMBER($A133),Standings!$E132,"")</f>
        <v/>
      </c>
      <c r="F133" s="313" t="str">
        <f>IF(ISNUMBER($A133),Standings!$F132+Standings!$G132,"")</f>
        <v/>
      </c>
      <c r="G133" s="447" t="str">
        <f>IF(Standings!$A132&gt;5,"",Standings!$A132)</f>
        <v/>
      </c>
    </row>
    <row r="134" spans="1:7" x14ac:dyDescent="0.2">
      <c r="A134" s="311" t="str">
        <f>IF(ISNUMBER(Standings!$A133),Standings!$C133,"")</f>
        <v/>
      </c>
      <c r="B134" s="312" t="str">
        <f>IF(ISNUMBER($A134),VLOOKUP($A134,Methuselahs!$A$7:$E$206,5,FALSE),"")</f>
        <v/>
      </c>
      <c r="C134" s="456" t="str">
        <f>Standings!$D133</f>
        <v/>
      </c>
      <c r="D134" s="462" t="str">
        <f>IF(ISNUMBER($A134),VLOOKUP($A134,Methuselahs!$A$7:$F$206,COLUMN(Methuselahs!$F$7),FALSE),"")</f>
        <v/>
      </c>
      <c r="E134" s="459" t="str">
        <f>IF(ISNUMBER($A134),Standings!$E133,"")</f>
        <v/>
      </c>
      <c r="F134" s="313" t="str">
        <f>IF(ISNUMBER($A134),Standings!$F133+Standings!$G133,"")</f>
        <v/>
      </c>
      <c r="G134" s="447" t="str">
        <f>IF(Standings!$A133&gt;5,"",Standings!$A133)</f>
        <v/>
      </c>
    </row>
    <row r="135" spans="1:7" x14ac:dyDescent="0.2">
      <c r="A135" s="311" t="str">
        <f>IF(ISNUMBER(Standings!$A134),Standings!$C134,"")</f>
        <v/>
      </c>
      <c r="B135" s="312" t="str">
        <f>IF(ISNUMBER($A135),VLOOKUP($A135,Methuselahs!$A$7:$E$206,5,FALSE),"")</f>
        <v/>
      </c>
      <c r="C135" s="456" t="str">
        <f>Standings!$D134</f>
        <v/>
      </c>
      <c r="D135" s="462" t="str">
        <f>IF(ISNUMBER($A135),VLOOKUP($A135,Methuselahs!$A$7:$F$206,COLUMN(Methuselahs!$F$7),FALSE),"")</f>
        <v/>
      </c>
      <c r="E135" s="459" t="str">
        <f>IF(ISNUMBER($A135),Standings!$E134,"")</f>
        <v/>
      </c>
      <c r="F135" s="313" t="str">
        <f>IF(ISNUMBER($A135),Standings!$F134+Standings!$G134,"")</f>
        <v/>
      </c>
      <c r="G135" s="447" t="str">
        <f>IF(Standings!$A134&gt;5,"",Standings!$A134)</f>
        <v/>
      </c>
    </row>
    <row r="136" spans="1:7" x14ac:dyDescent="0.2">
      <c r="A136" s="311" t="str">
        <f>IF(ISNUMBER(Standings!$A135),Standings!$C135,"")</f>
        <v/>
      </c>
      <c r="B136" s="312" t="str">
        <f>IF(ISNUMBER($A136),VLOOKUP($A136,Methuselahs!$A$7:$E$206,5,FALSE),"")</f>
        <v/>
      </c>
      <c r="C136" s="456" t="str">
        <f>Standings!$D135</f>
        <v/>
      </c>
      <c r="D136" s="462" t="str">
        <f>IF(ISNUMBER($A136),VLOOKUP($A136,Methuselahs!$A$7:$F$206,COLUMN(Methuselahs!$F$7),FALSE),"")</f>
        <v/>
      </c>
      <c r="E136" s="459" t="str">
        <f>IF(ISNUMBER($A136),Standings!$E135,"")</f>
        <v/>
      </c>
      <c r="F136" s="313" t="str">
        <f>IF(ISNUMBER($A136),Standings!$F135+Standings!$G135,"")</f>
        <v/>
      </c>
      <c r="G136" s="447" t="str">
        <f>IF(Standings!$A135&gt;5,"",Standings!$A135)</f>
        <v/>
      </c>
    </row>
    <row r="137" spans="1:7" x14ac:dyDescent="0.2">
      <c r="A137" s="311" t="str">
        <f>IF(ISNUMBER(Standings!$A136),Standings!$C136,"")</f>
        <v/>
      </c>
      <c r="B137" s="312" t="str">
        <f>IF(ISNUMBER($A137),VLOOKUP($A137,Methuselahs!$A$7:$E$206,5,FALSE),"")</f>
        <v/>
      </c>
      <c r="C137" s="456" t="str">
        <f>Standings!$D136</f>
        <v/>
      </c>
      <c r="D137" s="462" t="str">
        <f>IF(ISNUMBER($A137),VLOOKUP($A137,Methuselahs!$A$7:$F$206,COLUMN(Methuselahs!$F$7),FALSE),"")</f>
        <v/>
      </c>
      <c r="E137" s="459" t="str">
        <f>IF(ISNUMBER($A137),Standings!$E136,"")</f>
        <v/>
      </c>
      <c r="F137" s="313" t="str">
        <f>IF(ISNUMBER($A137),Standings!$F136+Standings!$G136,"")</f>
        <v/>
      </c>
      <c r="G137" s="447" t="str">
        <f>IF(Standings!$A136&gt;5,"",Standings!$A136)</f>
        <v/>
      </c>
    </row>
    <row r="138" spans="1:7" x14ac:dyDescent="0.2">
      <c r="A138" s="311" t="str">
        <f>IF(ISNUMBER(Standings!$A137),Standings!$C137,"")</f>
        <v/>
      </c>
      <c r="B138" s="312" t="str">
        <f>IF(ISNUMBER($A138),VLOOKUP($A138,Methuselahs!$A$7:$E$206,5,FALSE),"")</f>
        <v/>
      </c>
      <c r="C138" s="456" t="str">
        <f>Standings!$D137</f>
        <v/>
      </c>
      <c r="D138" s="462" t="str">
        <f>IF(ISNUMBER($A138),VLOOKUP($A138,Methuselahs!$A$7:$F$206,COLUMN(Methuselahs!$F$7),FALSE),"")</f>
        <v/>
      </c>
      <c r="E138" s="459" t="str">
        <f>IF(ISNUMBER($A138),Standings!$E137,"")</f>
        <v/>
      </c>
      <c r="F138" s="313" t="str">
        <f>IF(ISNUMBER($A138),Standings!$F137+Standings!$G137,"")</f>
        <v/>
      </c>
      <c r="G138" s="447" t="str">
        <f>IF(Standings!$A137&gt;5,"",Standings!$A137)</f>
        <v/>
      </c>
    </row>
    <row r="139" spans="1:7" x14ac:dyDescent="0.2">
      <c r="A139" s="311" t="str">
        <f>IF(ISNUMBER(Standings!$A138),Standings!$C138,"")</f>
        <v/>
      </c>
      <c r="B139" s="312" t="str">
        <f>IF(ISNUMBER($A139),VLOOKUP($A139,Methuselahs!$A$7:$E$206,5,FALSE),"")</f>
        <v/>
      </c>
      <c r="C139" s="456" t="str">
        <f>Standings!$D138</f>
        <v/>
      </c>
      <c r="D139" s="462" t="str">
        <f>IF(ISNUMBER($A139),VLOOKUP($A139,Methuselahs!$A$7:$F$206,COLUMN(Methuselahs!$F$7),FALSE),"")</f>
        <v/>
      </c>
      <c r="E139" s="459" t="str">
        <f>IF(ISNUMBER($A139),Standings!$E138,"")</f>
        <v/>
      </c>
      <c r="F139" s="313" t="str">
        <f>IF(ISNUMBER($A139),Standings!$F138+Standings!$G138,"")</f>
        <v/>
      </c>
      <c r="G139" s="447" t="str">
        <f>IF(Standings!$A138&gt;5,"",Standings!$A138)</f>
        <v/>
      </c>
    </row>
    <row r="140" spans="1:7" x14ac:dyDescent="0.2">
      <c r="A140" s="311" t="str">
        <f>IF(ISNUMBER(Standings!$A139),Standings!$C139,"")</f>
        <v/>
      </c>
      <c r="B140" s="312" t="str">
        <f>IF(ISNUMBER($A140),VLOOKUP($A140,Methuselahs!$A$7:$E$206,5,FALSE),"")</f>
        <v/>
      </c>
      <c r="C140" s="456" t="str">
        <f>Standings!$D139</f>
        <v/>
      </c>
      <c r="D140" s="462" t="str">
        <f>IF(ISNUMBER($A140),VLOOKUP($A140,Methuselahs!$A$7:$F$206,COLUMN(Methuselahs!$F$7),FALSE),"")</f>
        <v/>
      </c>
      <c r="E140" s="459" t="str">
        <f>IF(ISNUMBER($A140),Standings!$E139,"")</f>
        <v/>
      </c>
      <c r="F140" s="313" t="str">
        <f>IF(ISNUMBER($A140),Standings!$F139+Standings!$G139,"")</f>
        <v/>
      </c>
      <c r="G140" s="447" t="str">
        <f>IF(Standings!$A139&gt;5,"",Standings!$A139)</f>
        <v/>
      </c>
    </row>
    <row r="141" spans="1:7" x14ac:dyDescent="0.2">
      <c r="A141" s="311" t="str">
        <f>IF(ISNUMBER(Standings!$A140),Standings!$C140,"")</f>
        <v/>
      </c>
      <c r="B141" s="312" t="str">
        <f>IF(ISNUMBER($A141),VLOOKUP($A141,Methuselahs!$A$7:$E$206,5,FALSE),"")</f>
        <v/>
      </c>
      <c r="C141" s="456" t="str">
        <f>Standings!$D140</f>
        <v/>
      </c>
      <c r="D141" s="462" t="str">
        <f>IF(ISNUMBER($A141),VLOOKUP($A141,Methuselahs!$A$7:$F$206,COLUMN(Methuselahs!$F$7),FALSE),"")</f>
        <v/>
      </c>
      <c r="E141" s="459" t="str">
        <f>IF(ISNUMBER($A141),Standings!$E140,"")</f>
        <v/>
      </c>
      <c r="F141" s="313" t="str">
        <f>IF(ISNUMBER($A141),Standings!$F140+Standings!$G140,"")</f>
        <v/>
      </c>
      <c r="G141" s="447" t="str">
        <f>IF(Standings!$A140&gt;5,"",Standings!$A140)</f>
        <v/>
      </c>
    </row>
    <row r="142" spans="1:7" x14ac:dyDescent="0.2">
      <c r="A142" s="311" t="str">
        <f>IF(ISNUMBER(Standings!$A141),Standings!$C141,"")</f>
        <v/>
      </c>
      <c r="B142" s="312" t="str">
        <f>IF(ISNUMBER($A142),VLOOKUP($A142,Methuselahs!$A$7:$E$206,5,FALSE),"")</f>
        <v/>
      </c>
      <c r="C142" s="456" t="str">
        <f>Standings!$D141</f>
        <v/>
      </c>
      <c r="D142" s="462" t="str">
        <f>IF(ISNUMBER($A142),VLOOKUP($A142,Methuselahs!$A$7:$F$206,COLUMN(Methuselahs!$F$7),FALSE),"")</f>
        <v/>
      </c>
      <c r="E142" s="459" t="str">
        <f>IF(ISNUMBER($A142),Standings!$E141,"")</f>
        <v/>
      </c>
      <c r="F142" s="313" t="str">
        <f>IF(ISNUMBER($A142),Standings!$F141+Standings!$G141,"")</f>
        <v/>
      </c>
      <c r="G142" s="447" t="str">
        <f>IF(Standings!$A141&gt;5,"",Standings!$A141)</f>
        <v/>
      </c>
    </row>
    <row r="143" spans="1:7" x14ac:dyDescent="0.2">
      <c r="A143" s="311" t="str">
        <f>IF(ISNUMBER(Standings!$A142),Standings!$C142,"")</f>
        <v/>
      </c>
      <c r="B143" s="312" t="str">
        <f>IF(ISNUMBER($A143),VLOOKUP($A143,Methuselahs!$A$7:$E$206,5,FALSE),"")</f>
        <v/>
      </c>
      <c r="C143" s="456" t="str">
        <f>Standings!$D142</f>
        <v/>
      </c>
      <c r="D143" s="462" t="str">
        <f>IF(ISNUMBER($A143),VLOOKUP($A143,Methuselahs!$A$7:$F$206,COLUMN(Methuselahs!$F$7),FALSE),"")</f>
        <v/>
      </c>
      <c r="E143" s="459" t="str">
        <f>IF(ISNUMBER($A143),Standings!$E142,"")</f>
        <v/>
      </c>
      <c r="F143" s="313" t="str">
        <f>IF(ISNUMBER($A143),Standings!$F142+Standings!$G142,"")</f>
        <v/>
      </c>
      <c r="G143" s="447" t="str">
        <f>IF(Standings!$A142&gt;5,"",Standings!$A142)</f>
        <v/>
      </c>
    </row>
    <row r="144" spans="1:7" x14ac:dyDescent="0.2">
      <c r="A144" s="311" t="str">
        <f>IF(ISNUMBER(Standings!$A143),Standings!$C143,"")</f>
        <v/>
      </c>
      <c r="B144" s="312" t="str">
        <f>IF(ISNUMBER($A144),VLOOKUP($A144,Methuselahs!$A$7:$E$206,5,FALSE),"")</f>
        <v/>
      </c>
      <c r="C144" s="456" t="str">
        <f>Standings!$D143</f>
        <v/>
      </c>
      <c r="D144" s="462" t="str">
        <f>IF(ISNUMBER($A144),VLOOKUP($A144,Methuselahs!$A$7:$F$206,COLUMN(Methuselahs!$F$7),FALSE),"")</f>
        <v/>
      </c>
      <c r="E144" s="459" t="str">
        <f>IF(ISNUMBER($A144),Standings!$E143,"")</f>
        <v/>
      </c>
      <c r="F144" s="313" t="str">
        <f>IF(ISNUMBER($A144),Standings!$F143+Standings!$G143,"")</f>
        <v/>
      </c>
      <c r="G144" s="447" t="str">
        <f>IF(Standings!$A143&gt;5,"",Standings!$A143)</f>
        <v/>
      </c>
    </row>
    <row r="145" spans="1:7" x14ac:dyDescent="0.2">
      <c r="A145" s="311" t="str">
        <f>IF(ISNUMBER(Standings!$A144),Standings!$C144,"")</f>
        <v/>
      </c>
      <c r="B145" s="312" t="str">
        <f>IF(ISNUMBER($A145),VLOOKUP($A145,Methuselahs!$A$7:$E$206,5,FALSE),"")</f>
        <v/>
      </c>
      <c r="C145" s="456" t="str">
        <f>Standings!$D144</f>
        <v/>
      </c>
      <c r="D145" s="462" t="str">
        <f>IF(ISNUMBER($A145),VLOOKUP($A145,Methuselahs!$A$7:$F$206,COLUMN(Methuselahs!$F$7),FALSE),"")</f>
        <v/>
      </c>
      <c r="E145" s="459" t="str">
        <f>IF(ISNUMBER($A145),Standings!$E144,"")</f>
        <v/>
      </c>
      <c r="F145" s="313" t="str">
        <f>IF(ISNUMBER($A145),Standings!$F144+Standings!$G144,"")</f>
        <v/>
      </c>
      <c r="G145" s="447" t="str">
        <f>IF(Standings!$A144&gt;5,"",Standings!$A144)</f>
        <v/>
      </c>
    </row>
    <row r="146" spans="1:7" x14ac:dyDescent="0.2">
      <c r="A146" s="311" t="str">
        <f>IF(ISNUMBER(Standings!$A145),Standings!$C145,"")</f>
        <v/>
      </c>
      <c r="B146" s="312" t="str">
        <f>IF(ISNUMBER($A146),VLOOKUP($A146,Methuselahs!$A$7:$E$206,5,FALSE),"")</f>
        <v/>
      </c>
      <c r="C146" s="456" t="str">
        <f>Standings!$D145</f>
        <v/>
      </c>
      <c r="D146" s="462" t="str">
        <f>IF(ISNUMBER($A146),VLOOKUP($A146,Methuselahs!$A$7:$F$206,COLUMN(Methuselahs!$F$7),FALSE),"")</f>
        <v/>
      </c>
      <c r="E146" s="459" t="str">
        <f>IF(ISNUMBER($A146),Standings!$E145,"")</f>
        <v/>
      </c>
      <c r="F146" s="313" t="str">
        <f>IF(ISNUMBER($A146),Standings!$F145+Standings!$G145,"")</f>
        <v/>
      </c>
      <c r="G146" s="447" t="str">
        <f>IF(Standings!$A145&gt;5,"",Standings!$A145)</f>
        <v/>
      </c>
    </row>
    <row r="147" spans="1:7" x14ac:dyDescent="0.2">
      <c r="A147" s="311" t="str">
        <f>IF(ISNUMBER(Standings!$A146),Standings!$C146,"")</f>
        <v/>
      </c>
      <c r="B147" s="312" t="str">
        <f>IF(ISNUMBER($A147),VLOOKUP($A147,Methuselahs!$A$7:$E$206,5,FALSE),"")</f>
        <v/>
      </c>
      <c r="C147" s="456" t="str">
        <f>Standings!$D146</f>
        <v/>
      </c>
      <c r="D147" s="462" t="str">
        <f>IF(ISNUMBER($A147),VLOOKUP($A147,Methuselahs!$A$7:$F$206,COLUMN(Methuselahs!$F$7),FALSE),"")</f>
        <v/>
      </c>
      <c r="E147" s="459" t="str">
        <f>IF(ISNUMBER($A147),Standings!$E146,"")</f>
        <v/>
      </c>
      <c r="F147" s="313" t="str">
        <f>IF(ISNUMBER($A147),Standings!$F146+Standings!$G146,"")</f>
        <v/>
      </c>
      <c r="G147" s="447" t="str">
        <f>IF(Standings!$A146&gt;5,"",Standings!$A146)</f>
        <v/>
      </c>
    </row>
    <row r="148" spans="1:7" x14ac:dyDescent="0.2">
      <c r="A148" s="311" t="str">
        <f>IF(ISNUMBER(Standings!$A147),Standings!$C147,"")</f>
        <v/>
      </c>
      <c r="B148" s="312" t="str">
        <f>IF(ISNUMBER($A148),VLOOKUP($A148,Methuselahs!$A$7:$E$206,5,FALSE),"")</f>
        <v/>
      </c>
      <c r="C148" s="456" t="str">
        <f>Standings!$D147</f>
        <v/>
      </c>
      <c r="D148" s="462" t="str">
        <f>IF(ISNUMBER($A148),VLOOKUP($A148,Methuselahs!$A$7:$F$206,COLUMN(Methuselahs!$F$7),FALSE),"")</f>
        <v/>
      </c>
      <c r="E148" s="459" t="str">
        <f>IF(ISNUMBER($A148),Standings!$E147,"")</f>
        <v/>
      </c>
      <c r="F148" s="313" t="str">
        <f>IF(ISNUMBER($A148),Standings!$F147+Standings!$G147,"")</f>
        <v/>
      </c>
      <c r="G148" s="447" t="str">
        <f>IF(Standings!$A147&gt;5,"",Standings!$A147)</f>
        <v/>
      </c>
    </row>
    <row r="149" spans="1:7" x14ac:dyDescent="0.2">
      <c r="A149" s="311" t="str">
        <f>IF(ISNUMBER(Standings!$A148),Standings!$C148,"")</f>
        <v/>
      </c>
      <c r="B149" s="312" t="str">
        <f>IF(ISNUMBER($A149),VLOOKUP($A149,Methuselahs!$A$7:$E$206,5,FALSE),"")</f>
        <v/>
      </c>
      <c r="C149" s="456" t="str">
        <f>Standings!$D148</f>
        <v/>
      </c>
      <c r="D149" s="462" t="str">
        <f>IF(ISNUMBER($A149),VLOOKUP($A149,Methuselahs!$A$7:$F$206,COLUMN(Methuselahs!$F$7),FALSE),"")</f>
        <v/>
      </c>
      <c r="E149" s="459" t="str">
        <f>IF(ISNUMBER($A149),Standings!$E148,"")</f>
        <v/>
      </c>
      <c r="F149" s="313" t="str">
        <f>IF(ISNUMBER($A149),Standings!$F148+Standings!$G148,"")</f>
        <v/>
      </c>
      <c r="G149" s="447" t="str">
        <f>IF(Standings!$A148&gt;5,"",Standings!$A148)</f>
        <v/>
      </c>
    </row>
    <row r="150" spans="1:7" x14ac:dyDescent="0.2">
      <c r="A150" s="311" t="str">
        <f>IF(ISNUMBER(Standings!$A149),Standings!$C149,"")</f>
        <v/>
      </c>
      <c r="B150" s="312" t="str">
        <f>IF(ISNUMBER($A150),VLOOKUP($A150,Methuselahs!$A$7:$E$206,5,FALSE),"")</f>
        <v/>
      </c>
      <c r="C150" s="456" t="str">
        <f>Standings!$D149</f>
        <v/>
      </c>
      <c r="D150" s="462" t="str">
        <f>IF(ISNUMBER($A150),VLOOKUP($A150,Methuselahs!$A$7:$F$206,COLUMN(Methuselahs!$F$7),FALSE),"")</f>
        <v/>
      </c>
      <c r="E150" s="459" t="str">
        <f>IF(ISNUMBER($A150),Standings!$E149,"")</f>
        <v/>
      </c>
      <c r="F150" s="313" t="str">
        <f>IF(ISNUMBER($A150),Standings!$F149+Standings!$G149,"")</f>
        <v/>
      </c>
      <c r="G150" s="447" t="str">
        <f>IF(Standings!$A149&gt;5,"",Standings!$A149)</f>
        <v/>
      </c>
    </row>
    <row r="151" spans="1:7" x14ac:dyDescent="0.2">
      <c r="A151" s="311" t="str">
        <f>IF(ISNUMBER(Standings!$A150),Standings!$C150,"")</f>
        <v/>
      </c>
      <c r="B151" s="312" t="str">
        <f>IF(ISNUMBER($A151),VLOOKUP($A151,Methuselahs!$A$7:$E$206,5,FALSE),"")</f>
        <v/>
      </c>
      <c r="C151" s="456" t="str">
        <f>Standings!$D150</f>
        <v/>
      </c>
      <c r="D151" s="462" t="str">
        <f>IF(ISNUMBER($A151),VLOOKUP($A151,Methuselahs!$A$7:$F$206,COLUMN(Methuselahs!$F$7),FALSE),"")</f>
        <v/>
      </c>
      <c r="E151" s="459" t="str">
        <f>IF(ISNUMBER($A151),Standings!$E150,"")</f>
        <v/>
      </c>
      <c r="F151" s="313" t="str">
        <f>IF(ISNUMBER($A151),Standings!$F150+Standings!$G150,"")</f>
        <v/>
      </c>
      <c r="G151" s="447" t="str">
        <f>IF(Standings!$A150&gt;5,"",Standings!$A150)</f>
        <v/>
      </c>
    </row>
    <row r="152" spans="1:7" x14ac:dyDescent="0.2">
      <c r="A152" s="311" t="str">
        <f>IF(ISNUMBER(Standings!$A151),Standings!$C151,"")</f>
        <v/>
      </c>
      <c r="B152" s="312" t="str">
        <f>IF(ISNUMBER($A152),VLOOKUP($A152,Methuselahs!$A$7:$E$206,5,FALSE),"")</f>
        <v/>
      </c>
      <c r="C152" s="456" t="str">
        <f>Standings!$D151</f>
        <v/>
      </c>
      <c r="D152" s="462" t="str">
        <f>IF(ISNUMBER($A152),VLOOKUP($A152,Methuselahs!$A$7:$F$206,COLUMN(Methuselahs!$F$7),FALSE),"")</f>
        <v/>
      </c>
      <c r="E152" s="459" t="str">
        <f>IF(ISNUMBER($A152),Standings!$E151,"")</f>
        <v/>
      </c>
      <c r="F152" s="313" t="str">
        <f>IF(ISNUMBER($A152),Standings!$F151+Standings!$G151,"")</f>
        <v/>
      </c>
      <c r="G152" s="447" t="str">
        <f>IF(Standings!$A151&gt;5,"",Standings!$A151)</f>
        <v/>
      </c>
    </row>
    <row r="153" spans="1:7" x14ac:dyDescent="0.2">
      <c r="A153" s="311" t="str">
        <f>IF(ISNUMBER(Standings!$A152),Standings!$C152,"")</f>
        <v/>
      </c>
      <c r="B153" s="312" t="str">
        <f>IF(ISNUMBER($A153),VLOOKUP($A153,Methuselahs!$A$7:$E$206,5,FALSE),"")</f>
        <v/>
      </c>
      <c r="C153" s="456" t="str">
        <f>Standings!$D152</f>
        <v/>
      </c>
      <c r="D153" s="462" t="str">
        <f>IF(ISNUMBER($A153),VLOOKUP($A153,Methuselahs!$A$7:$F$206,COLUMN(Methuselahs!$F$7),FALSE),"")</f>
        <v/>
      </c>
      <c r="E153" s="459" t="str">
        <f>IF(ISNUMBER($A153),Standings!$E152,"")</f>
        <v/>
      </c>
      <c r="F153" s="313" t="str">
        <f>IF(ISNUMBER($A153),Standings!$F152+Standings!$G152,"")</f>
        <v/>
      </c>
      <c r="G153" s="447" t="str">
        <f>IF(Standings!$A152&gt;5,"",Standings!$A152)</f>
        <v/>
      </c>
    </row>
    <row r="154" spans="1:7" x14ac:dyDescent="0.2">
      <c r="A154" s="311" t="str">
        <f>IF(ISNUMBER(Standings!$A153),Standings!$C153,"")</f>
        <v/>
      </c>
      <c r="B154" s="312" t="str">
        <f>IF(ISNUMBER($A154),VLOOKUP($A154,Methuselahs!$A$7:$E$206,5,FALSE),"")</f>
        <v/>
      </c>
      <c r="C154" s="456" t="str">
        <f>Standings!$D153</f>
        <v/>
      </c>
      <c r="D154" s="462" t="str">
        <f>IF(ISNUMBER($A154),VLOOKUP($A154,Methuselahs!$A$7:$F$206,COLUMN(Methuselahs!$F$7),FALSE),"")</f>
        <v/>
      </c>
      <c r="E154" s="459" t="str">
        <f>IF(ISNUMBER($A154),Standings!$E153,"")</f>
        <v/>
      </c>
      <c r="F154" s="313" t="str">
        <f>IF(ISNUMBER($A154),Standings!$F153+Standings!$G153,"")</f>
        <v/>
      </c>
      <c r="G154" s="447" t="str">
        <f>IF(Standings!$A153&gt;5,"",Standings!$A153)</f>
        <v/>
      </c>
    </row>
    <row r="155" spans="1:7" x14ac:dyDescent="0.2">
      <c r="A155" s="311" t="str">
        <f>IF(ISNUMBER(Standings!$A154),Standings!$C154,"")</f>
        <v/>
      </c>
      <c r="B155" s="312" t="str">
        <f>IF(ISNUMBER($A155),VLOOKUP($A155,Methuselahs!$A$7:$E$206,5,FALSE),"")</f>
        <v/>
      </c>
      <c r="C155" s="456" t="str">
        <f>Standings!$D154</f>
        <v/>
      </c>
      <c r="D155" s="462" t="str">
        <f>IF(ISNUMBER($A155),VLOOKUP($A155,Methuselahs!$A$7:$F$206,COLUMN(Methuselahs!$F$7),FALSE),"")</f>
        <v/>
      </c>
      <c r="E155" s="459" t="str">
        <f>IF(ISNUMBER($A155),Standings!$E154,"")</f>
        <v/>
      </c>
      <c r="F155" s="313" t="str">
        <f>IF(ISNUMBER($A155),Standings!$F154+Standings!$G154,"")</f>
        <v/>
      </c>
      <c r="G155" s="447" t="str">
        <f>IF(Standings!$A154&gt;5,"",Standings!$A154)</f>
        <v/>
      </c>
    </row>
    <row r="156" spans="1:7" x14ac:dyDescent="0.2">
      <c r="A156" s="311" t="str">
        <f>IF(ISNUMBER(Standings!$A155),Standings!$C155,"")</f>
        <v/>
      </c>
      <c r="B156" s="312" t="str">
        <f>IF(ISNUMBER($A156),VLOOKUP($A156,Methuselahs!$A$7:$E$206,5,FALSE),"")</f>
        <v/>
      </c>
      <c r="C156" s="456" t="str">
        <f>Standings!$D155</f>
        <v/>
      </c>
      <c r="D156" s="462" t="str">
        <f>IF(ISNUMBER($A156),VLOOKUP($A156,Methuselahs!$A$7:$F$206,COLUMN(Methuselahs!$F$7),FALSE),"")</f>
        <v/>
      </c>
      <c r="E156" s="459" t="str">
        <f>IF(ISNUMBER($A156),Standings!$E155,"")</f>
        <v/>
      </c>
      <c r="F156" s="313" t="str">
        <f>IF(ISNUMBER($A156),Standings!$F155+Standings!$G155,"")</f>
        <v/>
      </c>
      <c r="G156" s="447" t="str">
        <f>IF(Standings!$A155&gt;5,"",Standings!$A155)</f>
        <v/>
      </c>
    </row>
    <row r="157" spans="1:7" x14ac:dyDescent="0.2">
      <c r="A157" s="311" t="str">
        <f>IF(ISNUMBER(Standings!$A156),Standings!$C156,"")</f>
        <v/>
      </c>
      <c r="B157" s="312" t="str">
        <f>IF(ISNUMBER($A157),VLOOKUP($A157,Methuselahs!$A$7:$E$206,5,FALSE),"")</f>
        <v/>
      </c>
      <c r="C157" s="456" t="str">
        <f>Standings!$D156</f>
        <v/>
      </c>
      <c r="D157" s="462" t="str">
        <f>IF(ISNUMBER($A157),VLOOKUP($A157,Methuselahs!$A$7:$F$206,COLUMN(Methuselahs!$F$7),FALSE),"")</f>
        <v/>
      </c>
      <c r="E157" s="459" t="str">
        <f>IF(ISNUMBER($A157),Standings!$E156,"")</f>
        <v/>
      </c>
      <c r="F157" s="313" t="str">
        <f>IF(ISNUMBER($A157),Standings!$F156+Standings!$G156,"")</f>
        <v/>
      </c>
      <c r="G157" s="447" t="str">
        <f>IF(Standings!$A156&gt;5,"",Standings!$A156)</f>
        <v/>
      </c>
    </row>
    <row r="158" spans="1:7" x14ac:dyDescent="0.2">
      <c r="A158" s="311" t="str">
        <f>IF(ISNUMBER(Standings!$A157),Standings!$C157,"")</f>
        <v/>
      </c>
      <c r="B158" s="312" t="str">
        <f>IF(ISNUMBER($A158),VLOOKUP($A158,Methuselahs!$A$7:$E$206,5,FALSE),"")</f>
        <v/>
      </c>
      <c r="C158" s="456" t="str">
        <f>Standings!$D157</f>
        <v/>
      </c>
      <c r="D158" s="462" t="str">
        <f>IF(ISNUMBER($A158),VLOOKUP($A158,Methuselahs!$A$7:$F$206,COLUMN(Methuselahs!$F$7),FALSE),"")</f>
        <v/>
      </c>
      <c r="E158" s="459" t="str">
        <f>IF(ISNUMBER($A158),Standings!$E157,"")</f>
        <v/>
      </c>
      <c r="F158" s="313" t="str">
        <f>IF(ISNUMBER($A158),Standings!$F157+Standings!$G157,"")</f>
        <v/>
      </c>
      <c r="G158" s="447" t="str">
        <f>IF(Standings!$A157&gt;5,"",Standings!$A157)</f>
        <v/>
      </c>
    </row>
    <row r="159" spans="1:7" x14ac:dyDescent="0.2">
      <c r="A159" s="311" t="str">
        <f>IF(ISNUMBER(Standings!$A158),Standings!$C158,"")</f>
        <v/>
      </c>
      <c r="B159" s="312" t="str">
        <f>IF(ISNUMBER($A159),VLOOKUP($A159,Methuselahs!$A$7:$E$206,5,FALSE),"")</f>
        <v/>
      </c>
      <c r="C159" s="456" t="str">
        <f>Standings!$D158</f>
        <v/>
      </c>
      <c r="D159" s="462" t="str">
        <f>IF(ISNUMBER($A159),VLOOKUP($A159,Methuselahs!$A$7:$F$206,COLUMN(Methuselahs!$F$7),FALSE),"")</f>
        <v/>
      </c>
      <c r="E159" s="459" t="str">
        <f>IF(ISNUMBER($A159),Standings!$E158,"")</f>
        <v/>
      </c>
      <c r="F159" s="313" t="str">
        <f>IF(ISNUMBER($A159),Standings!$F158+Standings!$G158,"")</f>
        <v/>
      </c>
      <c r="G159" s="447" t="str">
        <f>IF(Standings!$A158&gt;5,"",Standings!$A158)</f>
        <v/>
      </c>
    </row>
    <row r="160" spans="1:7" x14ac:dyDescent="0.2">
      <c r="A160" s="311" t="str">
        <f>IF(ISNUMBER(Standings!$A159),Standings!$C159,"")</f>
        <v/>
      </c>
      <c r="B160" s="312" t="str">
        <f>IF(ISNUMBER($A160),VLOOKUP($A160,Methuselahs!$A$7:$E$206,5,FALSE),"")</f>
        <v/>
      </c>
      <c r="C160" s="456" t="str">
        <f>Standings!$D159</f>
        <v/>
      </c>
      <c r="D160" s="462" t="str">
        <f>IF(ISNUMBER($A160),VLOOKUP($A160,Methuselahs!$A$7:$F$206,COLUMN(Methuselahs!$F$7),FALSE),"")</f>
        <v/>
      </c>
      <c r="E160" s="459" t="str">
        <f>IF(ISNUMBER($A160),Standings!$E159,"")</f>
        <v/>
      </c>
      <c r="F160" s="313" t="str">
        <f>IF(ISNUMBER($A160),Standings!$F159+Standings!$G159,"")</f>
        <v/>
      </c>
      <c r="G160" s="447" t="str">
        <f>IF(Standings!$A159&gt;5,"",Standings!$A159)</f>
        <v/>
      </c>
    </row>
    <row r="161" spans="1:7" x14ac:dyDescent="0.2">
      <c r="A161" s="311" t="str">
        <f>IF(ISNUMBER(Standings!$A160),Standings!$C160,"")</f>
        <v/>
      </c>
      <c r="B161" s="312" t="str">
        <f>IF(ISNUMBER($A161),VLOOKUP($A161,Methuselahs!$A$7:$E$206,5,FALSE),"")</f>
        <v/>
      </c>
      <c r="C161" s="456" t="str">
        <f>Standings!$D160</f>
        <v/>
      </c>
      <c r="D161" s="462" t="str">
        <f>IF(ISNUMBER($A161),VLOOKUP($A161,Methuselahs!$A$7:$F$206,COLUMN(Methuselahs!$F$7),FALSE),"")</f>
        <v/>
      </c>
      <c r="E161" s="459" t="str">
        <f>IF(ISNUMBER($A161),Standings!$E160,"")</f>
        <v/>
      </c>
      <c r="F161" s="313" t="str">
        <f>IF(ISNUMBER($A161),Standings!$F160+Standings!$G160,"")</f>
        <v/>
      </c>
      <c r="G161" s="447" t="str">
        <f>IF(Standings!$A160&gt;5,"",Standings!$A160)</f>
        <v/>
      </c>
    </row>
    <row r="162" spans="1:7" x14ac:dyDescent="0.2">
      <c r="A162" s="311" t="str">
        <f>IF(ISNUMBER(Standings!$A161),Standings!$C161,"")</f>
        <v/>
      </c>
      <c r="B162" s="312" t="str">
        <f>IF(ISNUMBER($A162),VLOOKUP($A162,Methuselahs!$A$7:$E$206,5,FALSE),"")</f>
        <v/>
      </c>
      <c r="C162" s="456" t="str">
        <f>Standings!$D161</f>
        <v/>
      </c>
      <c r="D162" s="462" t="str">
        <f>IF(ISNUMBER($A162),VLOOKUP($A162,Methuselahs!$A$7:$F$206,COLUMN(Methuselahs!$F$7),FALSE),"")</f>
        <v/>
      </c>
      <c r="E162" s="459" t="str">
        <f>IF(ISNUMBER($A162),Standings!$E161,"")</f>
        <v/>
      </c>
      <c r="F162" s="313" t="str">
        <f>IF(ISNUMBER($A162),Standings!$F161+Standings!$G161,"")</f>
        <v/>
      </c>
      <c r="G162" s="447" t="str">
        <f>IF(Standings!$A161&gt;5,"",Standings!$A161)</f>
        <v/>
      </c>
    </row>
    <row r="163" spans="1:7" x14ac:dyDescent="0.2">
      <c r="A163" s="311" t="str">
        <f>IF(ISNUMBER(Standings!$A162),Standings!$C162,"")</f>
        <v/>
      </c>
      <c r="B163" s="312" t="str">
        <f>IF(ISNUMBER($A163),VLOOKUP($A163,Methuselahs!$A$7:$E$206,5,FALSE),"")</f>
        <v/>
      </c>
      <c r="C163" s="456" t="str">
        <f>Standings!$D162</f>
        <v/>
      </c>
      <c r="D163" s="462" t="str">
        <f>IF(ISNUMBER($A163),VLOOKUP($A163,Methuselahs!$A$7:$F$206,COLUMN(Methuselahs!$F$7),FALSE),"")</f>
        <v/>
      </c>
      <c r="E163" s="459" t="str">
        <f>IF(ISNUMBER($A163),Standings!$E162,"")</f>
        <v/>
      </c>
      <c r="F163" s="313" t="str">
        <f>IF(ISNUMBER($A163),Standings!$F162+Standings!$G162,"")</f>
        <v/>
      </c>
      <c r="G163" s="447" t="str">
        <f>IF(Standings!$A162&gt;5,"",Standings!$A162)</f>
        <v/>
      </c>
    </row>
    <row r="164" spans="1:7" x14ac:dyDescent="0.2">
      <c r="A164" s="311" t="str">
        <f>IF(ISNUMBER(Standings!$A163),Standings!$C163,"")</f>
        <v/>
      </c>
      <c r="B164" s="312" t="str">
        <f>IF(ISNUMBER($A164),VLOOKUP($A164,Methuselahs!$A$7:$E$206,5,FALSE),"")</f>
        <v/>
      </c>
      <c r="C164" s="456" t="str">
        <f>Standings!$D163</f>
        <v/>
      </c>
      <c r="D164" s="462" t="str">
        <f>IF(ISNUMBER($A164),VLOOKUP($A164,Methuselahs!$A$7:$F$206,COLUMN(Methuselahs!$F$7),FALSE),"")</f>
        <v/>
      </c>
      <c r="E164" s="459" t="str">
        <f>IF(ISNUMBER($A164),Standings!$E163,"")</f>
        <v/>
      </c>
      <c r="F164" s="313" t="str">
        <f>IF(ISNUMBER($A164),Standings!$F163+Standings!$G163,"")</f>
        <v/>
      </c>
      <c r="G164" s="447" t="str">
        <f>IF(Standings!$A163&gt;5,"",Standings!$A163)</f>
        <v/>
      </c>
    </row>
    <row r="165" spans="1:7" x14ac:dyDescent="0.2">
      <c r="A165" s="311" t="str">
        <f>IF(ISNUMBER(Standings!$A164),Standings!$C164,"")</f>
        <v/>
      </c>
      <c r="B165" s="312" t="str">
        <f>IF(ISNUMBER($A165),VLOOKUP($A165,Methuselahs!$A$7:$E$206,5,FALSE),"")</f>
        <v/>
      </c>
      <c r="C165" s="456" t="str">
        <f>Standings!$D164</f>
        <v/>
      </c>
      <c r="D165" s="462" t="str">
        <f>IF(ISNUMBER($A165),VLOOKUP($A165,Methuselahs!$A$7:$F$206,COLUMN(Methuselahs!$F$7),FALSE),"")</f>
        <v/>
      </c>
      <c r="E165" s="459" t="str">
        <f>IF(ISNUMBER($A165),Standings!$E164,"")</f>
        <v/>
      </c>
      <c r="F165" s="313" t="str">
        <f>IF(ISNUMBER($A165),Standings!$F164+Standings!$G164,"")</f>
        <v/>
      </c>
      <c r="G165" s="447" t="str">
        <f>IF(Standings!$A164&gt;5,"",Standings!$A164)</f>
        <v/>
      </c>
    </row>
    <row r="166" spans="1:7" x14ac:dyDescent="0.2">
      <c r="A166" s="311" t="str">
        <f>IF(ISNUMBER(Standings!$A165),Standings!$C165,"")</f>
        <v/>
      </c>
      <c r="B166" s="312" t="str">
        <f>IF(ISNUMBER($A166),VLOOKUP($A166,Methuselahs!$A$7:$E$206,5,FALSE),"")</f>
        <v/>
      </c>
      <c r="C166" s="456" t="str">
        <f>Standings!$D165</f>
        <v/>
      </c>
      <c r="D166" s="462" t="str">
        <f>IF(ISNUMBER($A166),VLOOKUP($A166,Methuselahs!$A$7:$F$206,COLUMN(Methuselahs!$F$7),FALSE),"")</f>
        <v/>
      </c>
      <c r="E166" s="459" t="str">
        <f>IF(ISNUMBER($A166),Standings!$E165,"")</f>
        <v/>
      </c>
      <c r="F166" s="313" t="str">
        <f>IF(ISNUMBER($A166),Standings!$F165+Standings!$G165,"")</f>
        <v/>
      </c>
      <c r="G166" s="447" t="str">
        <f>IF(Standings!$A165&gt;5,"",Standings!$A165)</f>
        <v/>
      </c>
    </row>
    <row r="167" spans="1:7" x14ac:dyDescent="0.2">
      <c r="A167" s="311" t="str">
        <f>IF(ISNUMBER(Standings!$A166),Standings!$C166,"")</f>
        <v/>
      </c>
      <c r="B167" s="312" t="str">
        <f>IF(ISNUMBER($A167),VLOOKUP($A167,Methuselahs!$A$7:$E$206,5,FALSE),"")</f>
        <v/>
      </c>
      <c r="C167" s="456" t="str">
        <f>Standings!$D166</f>
        <v/>
      </c>
      <c r="D167" s="462" t="str">
        <f>IF(ISNUMBER($A167),VLOOKUP($A167,Methuselahs!$A$7:$F$206,COLUMN(Methuselahs!$F$7),FALSE),"")</f>
        <v/>
      </c>
      <c r="E167" s="459" t="str">
        <f>IF(ISNUMBER($A167),Standings!$E166,"")</f>
        <v/>
      </c>
      <c r="F167" s="313" t="str">
        <f>IF(ISNUMBER($A167),Standings!$F166+Standings!$G166,"")</f>
        <v/>
      </c>
      <c r="G167" s="447" t="str">
        <f>IF(Standings!$A166&gt;5,"",Standings!$A166)</f>
        <v/>
      </c>
    </row>
    <row r="168" spans="1:7" x14ac:dyDescent="0.2">
      <c r="A168" s="311" t="str">
        <f>IF(ISNUMBER(Standings!$A167),Standings!$C167,"")</f>
        <v/>
      </c>
      <c r="B168" s="312" t="str">
        <f>IF(ISNUMBER($A168),VLOOKUP($A168,Methuselahs!$A$7:$E$206,5,FALSE),"")</f>
        <v/>
      </c>
      <c r="C168" s="456" t="str">
        <f>Standings!$D167</f>
        <v/>
      </c>
      <c r="D168" s="462" t="str">
        <f>IF(ISNUMBER($A168),VLOOKUP($A168,Methuselahs!$A$7:$F$206,COLUMN(Methuselahs!$F$7),FALSE),"")</f>
        <v/>
      </c>
      <c r="E168" s="459" t="str">
        <f>IF(ISNUMBER($A168),Standings!$E167,"")</f>
        <v/>
      </c>
      <c r="F168" s="313" t="str">
        <f>IF(ISNUMBER($A168),Standings!$F167+Standings!$G167,"")</f>
        <v/>
      </c>
      <c r="G168" s="447" t="str">
        <f>IF(Standings!$A167&gt;5,"",Standings!$A167)</f>
        <v/>
      </c>
    </row>
    <row r="169" spans="1:7" x14ac:dyDescent="0.2">
      <c r="A169" s="311" t="str">
        <f>IF(ISNUMBER(Standings!$A168),Standings!$C168,"")</f>
        <v/>
      </c>
      <c r="B169" s="312" t="str">
        <f>IF(ISNUMBER($A169),VLOOKUP($A169,Methuselahs!$A$7:$E$206,5,FALSE),"")</f>
        <v/>
      </c>
      <c r="C169" s="456" t="str">
        <f>Standings!$D168</f>
        <v/>
      </c>
      <c r="D169" s="462" t="str">
        <f>IF(ISNUMBER($A169),VLOOKUP($A169,Methuselahs!$A$7:$F$206,COLUMN(Methuselahs!$F$7),FALSE),"")</f>
        <v/>
      </c>
      <c r="E169" s="459" t="str">
        <f>IF(ISNUMBER($A169),Standings!$E168,"")</f>
        <v/>
      </c>
      <c r="F169" s="313" t="str">
        <f>IF(ISNUMBER($A169),Standings!$F168+Standings!$G168,"")</f>
        <v/>
      </c>
      <c r="G169" s="447" t="str">
        <f>IF(Standings!$A168&gt;5,"",Standings!$A168)</f>
        <v/>
      </c>
    </row>
    <row r="170" spans="1:7" x14ac:dyDescent="0.2">
      <c r="A170" s="311" t="str">
        <f>IF(ISNUMBER(Standings!$A169),Standings!$C169,"")</f>
        <v/>
      </c>
      <c r="B170" s="312" t="str">
        <f>IF(ISNUMBER($A170),VLOOKUP($A170,Methuselahs!$A$7:$E$206,5,FALSE),"")</f>
        <v/>
      </c>
      <c r="C170" s="456" t="str">
        <f>Standings!$D169</f>
        <v/>
      </c>
      <c r="D170" s="462" t="str">
        <f>IF(ISNUMBER($A170),VLOOKUP($A170,Methuselahs!$A$7:$F$206,COLUMN(Methuselahs!$F$7),FALSE),"")</f>
        <v/>
      </c>
      <c r="E170" s="459" t="str">
        <f>IF(ISNUMBER($A170),Standings!$E169,"")</f>
        <v/>
      </c>
      <c r="F170" s="313" t="str">
        <f>IF(ISNUMBER($A170),Standings!$F169+Standings!$G169,"")</f>
        <v/>
      </c>
      <c r="G170" s="447" t="str">
        <f>IF(Standings!$A169&gt;5,"",Standings!$A169)</f>
        <v/>
      </c>
    </row>
    <row r="171" spans="1:7" x14ac:dyDescent="0.2">
      <c r="A171" s="311" t="str">
        <f>IF(ISNUMBER(Standings!$A170),Standings!$C170,"")</f>
        <v/>
      </c>
      <c r="B171" s="312" t="str">
        <f>IF(ISNUMBER($A171),VLOOKUP($A171,Methuselahs!$A$7:$E$206,5,FALSE),"")</f>
        <v/>
      </c>
      <c r="C171" s="456" t="str">
        <f>Standings!$D170</f>
        <v/>
      </c>
      <c r="D171" s="462" t="str">
        <f>IF(ISNUMBER($A171),VLOOKUP($A171,Methuselahs!$A$7:$F$206,COLUMN(Methuselahs!$F$7),FALSE),"")</f>
        <v/>
      </c>
      <c r="E171" s="459" t="str">
        <f>IF(ISNUMBER($A171),Standings!$E170,"")</f>
        <v/>
      </c>
      <c r="F171" s="313" t="str">
        <f>IF(ISNUMBER($A171),Standings!$F170+Standings!$G170,"")</f>
        <v/>
      </c>
      <c r="G171" s="447" t="str">
        <f>IF(Standings!$A170&gt;5,"",Standings!$A170)</f>
        <v/>
      </c>
    </row>
    <row r="172" spans="1:7" x14ac:dyDescent="0.2">
      <c r="A172" s="311" t="str">
        <f>IF(ISNUMBER(Standings!$A171),Standings!$C171,"")</f>
        <v/>
      </c>
      <c r="B172" s="312" t="str">
        <f>IF(ISNUMBER($A172),VLOOKUP($A172,Methuselahs!$A$7:$E$206,5,FALSE),"")</f>
        <v/>
      </c>
      <c r="C172" s="456" t="str">
        <f>Standings!$D171</f>
        <v/>
      </c>
      <c r="D172" s="462" t="str">
        <f>IF(ISNUMBER($A172),VLOOKUP($A172,Methuselahs!$A$7:$F$206,COLUMN(Methuselahs!$F$7),FALSE),"")</f>
        <v/>
      </c>
      <c r="E172" s="459" t="str">
        <f>IF(ISNUMBER($A172),Standings!$E171,"")</f>
        <v/>
      </c>
      <c r="F172" s="313" t="str">
        <f>IF(ISNUMBER($A172),Standings!$F171+Standings!$G171,"")</f>
        <v/>
      </c>
      <c r="G172" s="447" t="str">
        <f>IF(Standings!$A171&gt;5,"",Standings!$A171)</f>
        <v/>
      </c>
    </row>
    <row r="173" spans="1:7" x14ac:dyDescent="0.2">
      <c r="A173" s="311" t="str">
        <f>IF(ISNUMBER(Standings!$A172),Standings!$C172,"")</f>
        <v/>
      </c>
      <c r="B173" s="312" t="str">
        <f>IF(ISNUMBER($A173),VLOOKUP($A173,Methuselahs!$A$7:$E$206,5,FALSE),"")</f>
        <v/>
      </c>
      <c r="C173" s="456" t="str">
        <f>Standings!$D172</f>
        <v/>
      </c>
      <c r="D173" s="462" t="str">
        <f>IF(ISNUMBER($A173),VLOOKUP($A173,Methuselahs!$A$7:$F$206,COLUMN(Methuselahs!$F$7),FALSE),"")</f>
        <v/>
      </c>
      <c r="E173" s="459" t="str">
        <f>IF(ISNUMBER($A173),Standings!$E172,"")</f>
        <v/>
      </c>
      <c r="F173" s="313" t="str">
        <f>IF(ISNUMBER($A173),Standings!$F172+Standings!$G172,"")</f>
        <v/>
      </c>
      <c r="G173" s="447" t="str">
        <f>IF(Standings!$A172&gt;5,"",Standings!$A172)</f>
        <v/>
      </c>
    </row>
    <row r="174" spans="1:7" x14ac:dyDescent="0.2">
      <c r="A174" s="311" t="str">
        <f>IF(ISNUMBER(Standings!$A173),Standings!$C173,"")</f>
        <v/>
      </c>
      <c r="B174" s="312" t="str">
        <f>IF(ISNUMBER($A174),VLOOKUP($A174,Methuselahs!$A$7:$E$206,5,FALSE),"")</f>
        <v/>
      </c>
      <c r="C174" s="456" t="str">
        <f>Standings!$D173</f>
        <v/>
      </c>
      <c r="D174" s="462" t="str">
        <f>IF(ISNUMBER($A174),VLOOKUP($A174,Methuselahs!$A$7:$F$206,COLUMN(Methuselahs!$F$7),FALSE),"")</f>
        <v/>
      </c>
      <c r="E174" s="459" t="str">
        <f>IF(ISNUMBER($A174),Standings!$E173,"")</f>
        <v/>
      </c>
      <c r="F174" s="313" t="str">
        <f>IF(ISNUMBER($A174),Standings!$F173+Standings!$G173,"")</f>
        <v/>
      </c>
      <c r="G174" s="447" t="str">
        <f>IF(Standings!$A173&gt;5,"",Standings!$A173)</f>
        <v/>
      </c>
    </row>
    <row r="175" spans="1:7" x14ac:dyDescent="0.2">
      <c r="A175" s="311" t="str">
        <f>IF(ISNUMBER(Standings!$A174),Standings!$C174,"")</f>
        <v/>
      </c>
      <c r="B175" s="312" t="str">
        <f>IF(ISNUMBER($A175),VLOOKUP($A175,Methuselahs!$A$7:$E$206,5,FALSE),"")</f>
        <v/>
      </c>
      <c r="C175" s="456" t="str">
        <f>Standings!$D174</f>
        <v/>
      </c>
      <c r="D175" s="462" t="str">
        <f>IF(ISNUMBER($A175),VLOOKUP($A175,Methuselahs!$A$7:$F$206,COLUMN(Methuselahs!$F$7),FALSE),"")</f>
        <v/>
      </c>
      <c r="E175" s="459" t="str">
        <f>IF(ISNUMBER($A175),Standings!$E174,"")</f>
        <v/>
      </c>
      <c r="F175" s="313" t="str">
        <f>IF(ISNUMBER($A175),Standings!$F174+Standings!$G174,"")</f>
        <v/>
      </c>
      <c r="G175" s="447" t="str">
        <f>IF(Standings!$A174&gt;5,"",Standings!$A174)</f>
        <v/>
      </c>
    </row>
    <row r="176" spans="1:7" x14ac:dyDescent="0.2">
      <c r="A176" s="311" t="str">
        <f>IF(ISNUMBER(Standings!$A175),Standings!$C175,"")</f>
        <v/>
      </c>
      <c r="B176" s="312" t="str">
        <f>IF(ISNUMBER($A176),VLOOKUP($A176,Methuselahs!$A$7:$E$206,5,FALSE),"")</f>
        <v/>
      </c>
      <c r="C176" s="456" t="str">
        <f>Standings!$D175</f>
        <v/>
      </c>
      <c r="D176" s="462" t="str">
        <f>IF(ISNUMBER($A176),VLOOKUP($A176,Methuselahs!$A$7:$F$206,COLUMN(Methuselahs!$F$7),FALSE),"")</f>
        <v/>
      </c>
      <c r="E176" s="459" t="str">
        <f>IF(ISNUMBER($A176),Standings!$E175,"")</f>
        <v/>
      </c>
      <c r="F176" s="313" t="str">
        <f>IF(ISNUMBER($A176),Standings!$F175+Standings!$G175,"")</f>
        <v/>
      </c>
      <c r="G176" s="447" t="str">
        <f>IF(Standings!$A175&gt;5,"",Standings!$A175)</f>
        <v/>
      </c>
    </row>
    <row r="177" spans="1:7" x14ac:dyDescent="0.2">
      <c r="A177" s="311" t="str">
        <f>IF(ISNUMBER(Standings!$A176),Standings!$C176,"")</f>
        <v/>
      </c>
      <c r="B177" s="312" t="str">
        <f>IF(ISNUMBER($A177),VLOOKUP($A177,Methuselahs!$A$7:$E$206,5,FALSE),"")</f>
        <v/>
      </c>
      <c r="C177" s="456" t="str">
        <f>Standings!$D176</f>
        <v/>
      </c>
      <c r="D177" s="462" t="str">
        <f>IF(ISNUMBER($A177),VLOOKUP($A177,Methuselahs!$A$7:$F$206,COLUMN(Methuselahs!$F$7),FALSE),"")</f>
        <v/>
      </c>
      <c r="E177" s="459" t="str">
        <f>IF(ISNUMBER($A177),Standings!$E176,"")</f>
        <v/>
      </c>
      <c r="F177" s="313" t="str">
        <f>IF(ISNUMBER($A177),Standings!$F176+Standings!$G176,"")</f>
        <v/>
      </c>
      <c r="G177" s="447" t="str">
        <f>IF(Standings!$A176&gt;5,"",Standings!$A176)</f>
        <v/>
      </c>
    </row>
    <row r="178" spans="1:7" x14ac:dyDescent="0.2">
      <c r="A178" s="311" t="str">
        <f>IF(ISNUMBER(Standings!$A177),Standings!$C177,"")</f>
        <v/>
      </c>
      <c r="B178" s="312" t="str">
        <f>IF(ISNUMBER($A178),VLOOKUP($A178,Methuselahs!$A$7:$E$206,5,FALSE),"")</f>
        <v/>
      </c>
      <c r="C178" s="456" t="str">
        <f>Standings!$D177</f>
        <v/>
      </c>
      <c r="D178" s="462" t="str">
        <f>IF(ISNUMBER($A178),VLOOKUP($A178,Methuselahs!$A$7:$F$206,COLUMN(Methuselahs!$F$7),FALSE),"")</f>
        <v/>
      </c>
      <c r="E178" s="459" t="str">
        <f>IF(ISNUMBER($A178),Standings!$E177,"")</f>
        <v/>
      </c>
      <c r="F178" s="313" t="str">
        <f>IF(ISNUMBER($A178),Standings!$F177+Standings!$G177,"")</f>
        <v/>
      </c>
      <c r="G178" s="447" t="str">
        <f>IF(Standings!$A177&gt;5,"",Standings!$A177)</f>
        <v/>
      </c>
    </row>
    <row r="179" spans="1:7" x14ac:dyDescent="0.2">
      <c r="A179" s="311" t="str">
        <f>IF(ISNUMBER(Standings!$A178),Standings!$C178,"")</f>
        <v/>
      </c>
      <c r="B179" s="312" t="str">
        <f>IF(ISNUMBER($A179),VLOOKUP($A179,Methuselahs!$A$7:$E$206,5,FALSE),"")</f>
        <v/>
      </c>
      <c r="C179" s="456" t="str">
        <f>Standings!$D178</f>
        <v/>
      </c>
      <c r="D179" s="462" t="str">
        <f>IF(ISNUMBER($A179),VLOOKUP($A179,Methuselahs!$A$7:$F$206,COLUMN(Methuselahs!$F$7),FALSE),"")</f>
        <v/>
      </c>
      <c r="E179" s="459" t="str">
        <f>IF(ISNUMBER($A179),Standings!$E178,"")</f>
        <v/>
      </c>
      <c r="F179" s="313" t="str">
        <f>IF(ISNUMBER($A179),Standings!$F178+Standings!$G178,"")</f>
        <v/>
      </c>
      <c r="G179" s="447" t="str">
        <f>IF(Standings!$A178&gt;5,"",Standings!$A178)</f>
        <v/>
      </c>
    </row>
    <row r="180" spans="1:7" x14ac:dyDescent="0.2">
      <c r="A180" s="311" t="str">
        <f>IF(ISNUMBER(Standings!$A179),Standings!$C179,"")</f>
        <v/>
      </c>
      <c r="B180" s="312" t="str">
        <f>IF(ISNUMBER($A180),VLOOKUP($A180,Methuselahs!$A$7:$E$206,5,FALSE),"")</f>
        <v/>
      </c>
      <c r="C180" s="456" t="str">
        <f>Standings!$D179</f>
        <v/>
      </c>
      <c r="D180" s="462" t="str">
        <f>IF(ISNUMBER($A180),VLOOKUP($A180,Methuselahs!$A$7:$F$206,COLUMN(Methuselahs!$F$7),FALSE),"")</f>
        <v/>
      </c>
      <c r="E180" s="459" t="str">
        <f>IF(ISNUMBER($A180),Standings!$E179,"")</f>
        <v/>
      </c>
      <c r="F180" s="313" t="str">
        <f>IF(ISNUMBER($A180),Standings!$F179+Standings!$G179,"")</f>
        <v/>
      </c>
      <c r="G180" s="447" t="str">
        <f>IF(Standings!$A179&gt;5,"",Standings!$A179)</f>
        <v/>
      </c>
    </row>
    <row r="181" spans="1:7" x14ac:dyDescent="0.2">
      <c r="A181" s="311" t="str">
        <f>IF(ISNUMBER(Standings!$A180),Standings!$C180,"")</f>
        <v/>
      </c>
      <c r="B181" s="312" t="str">
        <f>IF(ISNUMBER($A181),VLOOKUP($A181,Methuselahs!$A$7:$E$206,5,FALSE),"")</f>
        <v/>
      </c>
      <c r="C181" s="456" t="str">
        <f>Standings!$D180</f>
        <v/>
      </c>
      <c r="D181" s="462" t="str">
        <f>IF(ISNUMBER($A181),VLOOKUP($A181,Methuselahs!$A$7:$F$206,COLUMN(Methuselahs!$F$7),FALSE),"")</f>
        <v/>
      </c>
      <c r="E181" s="459" t="str">
        <f>IF(ISNUMBER($A181),Standings!$E180,"")</f>
        <v/>
      </c>
      <c r="F181" s="313" t="str">
        <f>IF(ISNUMBER($A181),Standings!$F180+Standings!$G180,"")</f>
        <v/>
      </c>
      <c r="G181" s="447" t="str">
        <f>IF(Standings!$A180&gt;5,"",Standings!$A180)</f>
        <v/>
      </c>
    </row>
    <row r="182" spans="1:7" x14ac:dyDescent="0.2">
      <c r="A182" s="311" t="str">
        <f>IF(ISNUMBER(Standings!$A181),Standings!$C181,"")</f>
        <v/>
      </c>
      <c r="B182" s="312" t="str">
        <f>IF(ISNUMBER($A182),VLOOKUP($A182,Methuselahs!$A$7:$E$206,5,FALSE),"")</f>
        <v/>
      </c>
      <c r="C182" s="456" t="str">
        <f>Standings!$D181</f>
        <v/>
      </c>
      <c r="D182" s="462" t="str">
        <f>IF(ISNUMBER($A182),VLOOKUP($A182,Methuselahs!$A$7:$F$206,COLUMN(Methuselahs!$F$7),FALSE),"")</f>
        <v/>
      </c>
      <c r="E182" s="459" t="str">
        <f>IF(ISNUMBER($A182),Standings!$E181,"")</f>
        <v/>
      </c>
      <c r="F182" s="313" t="str">
        <f>IF(ISNUMBER($A182),Standings!$F181+Standings!$G181,"")</f>
        <v/>
      </c>
      <c r="G182" s="447" t="str">
        <f>IF(Standings!$A181&gt;5,"",Standings!$A181)</f>
        <v/>
      </c>
    </row>
    <row r="183" spans="1:7" x14ac:dyDescent="0.2">
      <c r="A183" s="311" t="str">
        <f>IF(ISNUMBER(Standings!$A182),Standings!$C182,"")</f>
        <v/>
      </c>
      <c r="B183" s="312" t="str">
        <f>IF(ISNUMBER($A183),VLOOKUP($A183,Methuselahs!$A$7:$E$206,5,FALSE),"")</f>
        <v/>
      </c>
      <c r="C183" s="456" t="str">
        <f>Standings!$D182</f>
        <v/>
      </c>
      <c r="D183" s="462" t="str">
        <f>IF(ISNUMBER($A183),VLOOKUP($A183,Methuselahs!$A$7:$F$206,COLUMN(Methuselahs!$F$7),FALSE),"")</f>
        <v/>
      </c>
      <c r="E183" s="459" t="str">
        <f>IF(ISNUMBER($A183),Standings!$E182,"")</f>
        <v/>
      </c>
      <c r="F183" s="313" t="str">
        <f>IF(ISNUMBER($A183),Standings!$F182+Standings!$G182,"")</f>
        <v/>
      </c>
      <c r="G183" s="447" t="str">
        <f>IF(Standings!$A182&gt;5,"",Standings!$A182)</f>
        <v/>
      </c>
    </row>
    <row r="184" spans="1:7" x14ac:dyDescent="0.2">
      <c r="A184" s="311" t="str">
        <f>IF(ISNUMBER(Standings!$A183),Standings!$C183,"")</f>
        <v/>
      </c>
      <c r="B184" s="312" t="str">
        <f>IF(ISNUMBER($A184),VLOOKUP($A184,Methuselahs!$A$7:$E$206,5,FALSE),"")</f>
        <v/>
      </c>
      <c r="C184" s="456" t="str">
        <f>Standings!$D183</f>
        <v/>
      </c>
      <c r="D184" s="462" t="str">
        <f>IF(ISNUMBER($A184),VLOOKUP($A184,Methuselahs!$A$7:$F$206,COLUMN(Methuselahs!$F$7),FALSE),"")</f>
        <v/>
      </c>
      <c r="E184" s="459" t="str">
        <f>IF(ISNUMBER($A184),Standings!$E183,"")</f>
        <v/>
      </c>
      <c r="F184" s="313" t="str">
        <f>IF(ISNUMBER($A184),Standings!$F183+Standings!$G183,"")</f>
        <v/>
      </c>
      <c r="G184" s="447" t="str">
        <f>IF(Standings!$A183&gt;5,"",Standings!$A183)</f>
        <v/>
      </c>
    </row>
    <row r="185" spans="1:7" x14ac:dyDescent="0.2">
      <c r="A185" s="311" t="str">
        <f>IF(ISNUMBER(Standings!$A184),Standings!$C184,"")</f>
        <v/>
      </c>
      <c r="B185" s="312" t="str">
        <f>IF(ISNUMBER($A185),VLOOKUP($A185,Methuselahs!$A$7:$E$206,5,FALSE),"")</f>
        <v/>
      </c>
      <c r="C185" s="456" t="str">
        <f>Standings!$D184</f>
        <v/>
      </c>
      <c r="D185" s="462" t="str">
        <f>IF(ISNUMBER($A185),VLOOKUP($A185,Methuselahs!$A$7:$F$206,COLUMN(Methuselahs!$F$7),FALSE),"")</f>
        <v/>
      </c>
      <c r="E185" s="459" t="str">
        <f>IF(ISNUMBER($A185),Standings!$E184,"")</f>
        <v/>
      </c>
      <c r="F185" s="313" t="str">
        <f>IF(ISNUMBER($A185),Standings!$F184+Standings!$G184,"")</f>
        <v/>
      </c>
      <c r="G185" s="447" t="str">
        <f>IF(Standings!$A184&gt;5,"",Standings!$A184)</f>
        <v/>
      </c>
    </row>
    <row r="186" spans="1:7" x14ac:dyDescent="0.2">
      <c r="A186" s="311" t="str">
        <f>IF(ISNUMBER(Standings!$A185),Standings!$C185,"")</f>
        <v/>
      </c>
      <c r="B186" s="312" t="str">
        <f>IF(ISNUMBER($A186),VLOOKUP($A186,Methuselahs!$A$7:$E$206,5,FALSE),"")</f>
        <v/>
      </c>
      <c r="C186" s="456" t="str">
        <f>Standings!$D185</f>
        <v/>
      </c>
      <c r="D186" s="462" t="str">
        <f>IF(ISNUMBER($A186),VLOOKUP($A186,Methuselahs!$A$7:$F$206,COLUMN(Methuselahs!$F$7),FALSE),"")</f>
        <v/>
      </c>
      <c r="E186" s="459" t="str">
        <f>IF(ISNUMBER($A186),Standings!$E185,"")</f>
        <v/>
      </c>
      <c r="F186" s="313" t="str">
        <f>IF(ISNUMBER($A186),Standings!$F185+Standings!$G185,"")</f>
        <v/>
      </c>
      <c r="G186" s="447" t="str">
        <f>IF(Standings!$A185&gt;5,"",Standings!$A185)</f>
        <v/>
      </c>
    </row>
    <row r="187" spans="1:7" x14ac:dyDescent="0.2">
      <c r="A187" s="311" t="str">
        <f>IF(ISNUMBER(Standings!$A186),Standings!$C186,"")</f>
        <v/>
      </c>
      <c r="B187" s="312" t="str">
        <f>IF(ISNUMBER($A187),VLOOKUP($A187,Methuselahs!$A$7:$E$206,5,FALSE),"")</f>
        <v/>
      </c>
      <c r="C187" s="456" t="str">
        <f>Standings!$D186</f>
        <v/>
      </c>
      <c r="D187" s="462" t="str">
        <f>IF(ISNUMBER($A187),VLOOKUP($A187,Methuselahs!$A$7:$F$206,COLUMN(Methuselahs!$F$7),FALSE),"")</f>
        <v/>
      </c>
      <c r="E187" s="459" t="str">
        <f>IF(ISNUMBER($A187),Standings!$E186,"")</f>
        <v/>
      </c>
      <c r="F187" s="313" t="str">
        <f>IF(ISNUMBER($A187),Standings!$F186+Standings!$G186,"")</f>
        <v/>
      </c>
      <c r="G187" s="447" t="str">
        <f>IF(Standings!$A186&gt;5,"",Standings!$A186)</f>
        <v/>
      </c>
    </row>
    <row r="188" spans="1:7" x14ac:dyDescent="0.2">
      <c r="A188" s="311" t="str">
        <f>IF(ISNUMBER(Standings!$A187),Standings!$C187,"")</f>
        <v/>
      </c>
      <c r="B188" s="312" t="str">
        <f>IF(ISNUMBER($A188),VLOOKUP($A188,Methuselahs!$A$7:$E$206,5,FALSE),"")</f>
        <v/>
      </c>
      <c r="C188" s="456" t="str">
        <f>Standings!$D187</f>
        <v/>
      </c>
      <c r="D188" s="462" t="str">
        <f>IF(ISNUMBER($A188),VLOOKUP($A188,Methuselahs!$A$7:$F$206,COLUMN(Methuselahs!$F$7),FALSE),"")</f>
        <v/>
      </c>
      <c r="E188" s="459" t="str">
        <f>IF(ISNUMBER($A188),Standings!$E187,"")</f>
        <v/>
      </c>
      <c r="F188" s="313" t="str">
        <f>IF(ISNUMBER($A188),Standings!$F187+Standings!$G187,"")</f>
        <v/>
      </c>
      <c r="G188" s="447" t="str">
        <f>IF(Standings!$A187&gt;5,"",Standings!$A187)</f>
        <v/>
      </c>
    </row>
    <row r="189" spans="1:7" x14ac:dyDescent="0.2">
      <c r="A189" s="311" t="str">
        <f>IF(ISNUMBER(Standings!$A188),Standings!$C188,"")</f>
        <v/>
      </c>
      <c r="B189" s="312" t="str">
        <f>IF(ISNUMBER($A189),VLOOKUP($A189,Methuselahs!$A$7:$E$206,5,FALSE),"")</f>
        <v/>
      </c>
      <c r="C189" s="456" t="str">
        <f>Standings!$D188</f>
        <v/>
      </c>
      <c r="D189" s="462" t="str">
        <f>IF(ISNUMBER($A189),VLOOKUP($A189,Methuselahs!$A$7:$F$206,COLUMN(Methuselahs!$F$7),FALSE),"")</f>
        <v/>
      </c>
      <c r="E189" s="459" t="str">
        <f>IF(ISNUMBER($A189),Standings!$E188,"")</f>
        <v/>
      </c>
      <c r="F189" s="313" t="str">
        <f>IF(ISNUMBER($A189),Standings!$F188+Standings!$G188,"")</f>
        <v/>
      </c>
      <c r="G189" s="447" t="str">
        <f>IF(Standings!$A188&gt;5,"",Standings!$A188)</f>
        <v/>
      </c>
    </row>
    <row r="190" spans="1:7" x14ac:dyDescent="0.2">
      <c r="A190" s="311" t="str">
        <f>IF(ISNUMBER(Standings!$A189),Standings!$C189,"")</f>
        <v/>
      </c>
      <c r="B190" s="312" t="str">
        <f>IF(ISNUMBER($A190),VLOOKUP($A190,Methuselahs!$A$7:$E$206,5,FALSE),"")</f>
        <v/>
      </c>
      <c r="C190" s="456" t="str">
        <f>Standings!$D189</f>
        <v/>
      </c>
      <c r="D190" s="462" t="str">
        <f>IF(ISNUMBER($A190),VLOOKUP($A190,Methuselahs!$A$7:$F$206,COLUMN(Methuselahs!$F$7),FALSE),"")</f>
        <v/>
      </c>
      <c r="E190" s="459" t="str">
        <f>IF(ISNUMBER($A190),Standings!$E189,"")</f>
        <v/>
      </c>
      <c r="F190" s="313" t="str">
        <f>IF(ISNUMBER($A190),Standings!$F189+Standings!$G189,"")</f>
        <v/>
      </c>
      <c r="G190" s="447" t="str">
        <f>IF(Standings!$A189&gt;5,"",Standings!$A189)</f>
        <v/>
      </c>
    </row>
    <row r="191" spans="1:7" x14ac:dyDescent="0.2">
      <c r="A191" s="311" t="str">
        <f>IF(ISNUMBER(Standings!$A190),Standings!$C190,"")</f>
        <v/>
      </c>
      <c r="B191" s="312" t="str">
        <f>IF(ISNUMBER($A191),VLOOKUP($A191,Methuselahs!$A$7:$E$206,5,FALSE),"")</f>
        <v/>
      </c>
      <c r="C191" s="456" t="str">
        <f>Standings!$D190</f>
        <v/>
      </c>
      <c r="D191" s="462" t="str">
        <f>IF(ISNUMBER($A191),VLOOKUP($A191,Methuselahs!$A$7:$F$206,COLUMN(Methuselahs!$F$7),FALSE),"")</f>
        <v/>
      </c>
      <c r="E191" s="459" t="str">
        <f>IF(ISNUMBER($A191),Standings!$E190,"")</f>
        <v/>
      </c>
      <c r="F191" s="313" t="str">
        <f>IF(ISNUMBER($A191),Standings!$F190+Standings!$G190,"")</f>
        <v/>
      </c>
      <c r="G191" s="447" t="str">
        <f>IF(Standings!$A190&gt;5,"",Standings!$A190)</f>
        <v/>
      </c>
    </row>
    <row r="192" spans="1:7" x14ac:dyDescent="0.2">
      <c r="A192" s="311" t="str">
        <f>IF(ISNUMBER(Standings!$A191),Standings!$C191,"")</f>
        <v/>
      </c>
      <c r="B192" s="312" t="str">
        <f>IF(ISNUMBER($A192),VLOOKUP($A192,Methuselahs!$A$7:$E$206,5,FALSE),"")</f>
        <v/>
      </c>
      <c r="C192" s="456" t="str">
        <f>Standings!$D191</f>
        <v/>
      </c>
      <c r="D192" s="462" t="str">
        <f>IF(ISNUMBER($A192),VLOOKUP($A192,Methuselahs!$A$7:$F$206,COLUMN(Methuselahs!$F$7),FALSE),"")</f>
        <v/>
      </c>
      <c r="E192" s="459" t="str">
        <f>IF(ISNUMBER($A192),Standings!$E191,"")</f>
        <v/>
      </c>
      <c r="F192" s="313" t="str">
        <f>IF(ISNUMBER($A192),Standings!$F191+Standings!$G191,"")</f>
        <v/>
      </c>
      <c r="G192" s="447" t="str">
        <f>IF(Standings!$A191&gt;5,"",Standings!$A191)</f>
        <v/>
      </c>
    </row>
    <row r="193" spans="1:7" x14ac:dyDescent="0.2">
      <c r="A193" s="311" t="str">
        <f>IF(ISNUMBER(Standings!$A192),Standings!$C192,"")</f>
        <v/>
      </c>
      <c r="B193" s="312" t="str">
        <f>IF(ISNUMBER($A193),VLOOKUP($A193,Methuselahs!$A$7:$E$206,5,FALSE),"")</f>
        <v/>
      </c>
      <c r="C193" s="456" t="str">
        <f>Standings!$D192</f>
        <v/>
      </c>
      <c r="D193" s="462" t="str">
        <f>IF(ISNUMBER($A193),VLOOKUP($A193,Methuselahs!$A$7:$F$206,COLUMN(Methuselahs!$F$7),FALSE),"")</f>
        <v/>
      </c>
      <c r="E193" s="459" t="str">
        <f>IF(ISNUMBER($A193),Standings!$E192,"")</f>
        <v/>
      </c>
      <c r="F193" s="313" t="str">
        <f>IF(ISNUMBER($A193),Standings!$F192+Standings!$G192,"")</f>
        <v/>
      </c>
      <c r="G193" s="447" t="str">
        <f>IF(Standings!$A192&gt;5,"",Standings!$A192)</f>
        <v/>
      </c>
    </row>
    <row r="194" spans="1:7" x14ac:dyDescent="0.2">
      <c r="A194" s="311" t="str">
        <f>IF(ISNUMBER(Standings!$A193),Standings!$C193,"")</f>
        <v/>
      </c>
      <c r="B194" s="312" t="str">
        <f>IF(ISNUMBER($A194),VLOOKUP($A194,Methuselahs!$A$7:$E$206,5,FALSE),"")</f>
        <v/>
      </c>
      <c r="C194" s="456" t="str">
        <f>Standings!$D193</f>
        <v/>
      </c>
      <c r="D194" s="462" t="str">
        <f>IF(ISNUMBER($A194),VLOOKUP($A194,Methuselahs!$A$7:$F$206,COLUMN(Methuselahs!$F$7),FALSE),"")</f>
        <v/>
      </c>
      <c r="E194" s="459" t="str">
        <f>IF(ISNUMBER($A194),Standings!$E193,"")</f>
        <v/>
      </c>
      <c r="F194" s="313" t="str">
        <f>IF(ISNUMBER($A194),Standings!$F193+Standings!$G193,"")</f>
        <v/>
      </c>
      <c r="G194" s="447" t="str">
        <f>IF(Standings!$A193&gt;5,"",Standings!$A193)</f>
        <v/>
      </c>
    </row>
    <row r="195" spans="1:7" x14ac:dyDescent="0.2">
      <c r="A195" s="311" t="str">
        <f>IF(ISNUMBER(Standings!$A194),Standings!$C194,"")</f>
        <v/>
      </c>
      <c r="B195" s="312" t="str">
        <f>IF(ISNUMBER($A195),VLOOKUP($A195,Methuselahs!$A$7:$E$206,5,FALSE),"")</f>
        <v/>
      </c>
      <c r="C195" s="456" t="str">
        <f>Standings!$D194</f>
        <v/>
      </c>
      <c r="D195" s="462" t="str">
        <f>IF(ISNUMBER($A195),VLOOKUP($A195,Methuselahs!$A$7:$F$206,COLUMN(Methuselahs!$F$7),FALSE),"")</f>
        <v/>
      </c>
      <c r="E195" s="459" t="str">
        <f>IF(ISNUMBER($A195),Standings!$E194,"")</f>
        <v/>
      </c>
      <c r="F195" s="313" t="str">
        <f>IF(ISNUMBER($A195),Standings!$F194+Standings!$G194,"")</f>
        <v/>
      </c>
      <c r="G195" s="447" t="str">
        <f>IF(Standings!$A194&gt;5,"",Standings!$A194)</f>
        <v/>
      </c>
    </row>
    <row r="196" spans="1:7" x14ac:dyDescent="0.2">
      <c r="A196" s="311" t="str">
        <f>IF(ISNUMBER(Standings!$A195),Standings!$C195,"")</f>
        <v/>
      </c>
      <c r="B196" s="312" t="str">
        <f>IF(ISNUMBER($A196),VLOOKUP($A196,Methuselahs!$A$7:$E$206,5,FALSE),"")</f>
        <v/>
      </c>
      <c r="C196" s="456" t="str">
        <f>Standings!$D195</f>
        <v/>
      </c>
      <c r="D196" s="462" t="str">
        <f>IF(ISNUMBER($A196),VLOOKUP($A196,Methuselahs!$A$7:$F$206,COLUMN(Methuselahs!$F$7),FALSE),"")</f>
        <v/>
      </c>
      <c r="E196" s="459" t="str">
        <f>IF(ISNUMBER($A196),Standings!$E195,"")</f>
        <v/>
      </c>
      <c r="F196" s="313" t="str">
        <f>IF(ISNUMBER($A196),Standings!$F195+Standings!$G195,"")</f>
        <v/>
      </c>
      <c r="G196" s="447" t="str">
        <f>IF(Standings!$A195&gt;5,"",Standings!$A195)</f>
        <v/>
      </c>
    </row>
    <row r="197" spans="1:7" x14ac:dyDescent="0.2">
      <c r="A197" s="311" t="str">
        <f>IF(ISNUMBER(Standings!$A196),Standings!$C196,"")</f>
        <v/>
      </c>
      <c r="B197" s="312" t="str">
        <f>IF(ISNUMBER($A197),VLOOKUP($A197,Methuselahs!$A$7:$E$206,5,FALSE),"")</f>
        <v/>
      </c>
      <c r="C197" s="456" t="str">
        <f>Standings!$D196</f>
        <v/>
      </c>
      <c r="D197" s="462" t="str">
        <f>IF(ISNUMBER($A197),VLOOKUP($A197,Methuselahs!$A$7:$F$206,COLUMN(Methuselahs!$F$7),FALSE),"")</f>
        <v/>
      </c>
      <c r="E197" s="459" t="str">
        <f>IF(ISNUMBER($A197),Standings!$E196,"")</f>
        <v/>
      </c>
      <c r="F197" s="313" t="str">
        <f>IF(ISNUMBER($A197),Standings!$F196+Standings!$G196,"")</f>
        <v/>
      </c>
      <c r="G197" s="447" t="str">
        <f>IF(Standings!$A196&gt;5,"",Standings!$A196)</f>
        <v/>
      </c>
    </row>
    <row r="198" spans="1:7" x14ac:dyDescent="0.2">
      <c r="A198" s="311" t="str">
        <f>IF(ISNUMBER(Standings!$A197),Standings!$C197,"")</f>
        <v/>
      </c>
      <c r="B198" s="312" t="str">
        <f>IF(ISNUMBER($A198),VLOOKUP($A198,Methuselahs!$A$7:$E$206,5,FALSE),"")</f>
        <v/>
      </c>
      <c r="C198" s="456" t="str">
        <f>Standings!$D197</f>
        <v/>
      </c>
      <c r="D198" s="462" t="str">
        <f>IF(ISNUMBER($A198),VLOOKUP($A198,Methuselahs!$A$7:$F$206,COLUMN(Methuselahs!$F$7),FALSE),"")</f>
        <v/>
      </c>
      <c r="E198" s="459" t="str">
        <f>IF(ISNUMBER($A198),Standings!$E197,"")</f>
        <v/>
      </c>
      <c r="F198" s="313" t="str">
        <f>IF(ISNUMBER($A198),Standings!$F197+Standings!$G197,"")</f>
        <v/>
      </c>
      <c r="G198" s="447" t="str">
        <f>IF(Standings!$A197&gt;5,"",Standings!$A197)</f>
        <v/>
      </c>
    </row>
    <row r="199" spans="1:7" x14ac:dyDescent="0.2">
      <c r="A199" s="311" t="str">
        <f>IF(ISNUMBER(Standings!$A198),Standings!$C198,"")</f>
        <v/>
      </c>
      <c r="B199" s="312" t="str">
        <f>IF(ISNUMBER($A199),VLOOKUP($A199,Methuselahs!$A$7:$E$206,5,FALSE),"")</f>
        <v/>
      </c>
      <c r="C199" s="456" t="str">
        <f>Standings!$D198</f>
        <v/>
      </c>
      <c r="D199" s="462" t="str">
        <f>IF(ISNUMBER($A199),VLOOKUP($A199,Methuselahs!$A$7:$F$206,COLUMN(Methuselahs!$F$7),FALSE),"")</f>
        <v/>
      </c>
      <c r="E199" s="459" t="str">
        <f>IF(ISNUMBER($A199),Standings!$E198,"")</f>
        <v/>
      </c>
      <c r="F199" s="313" t="str">
        <f>IF(ISNUMBER($A199),Standings!$F198+Standings!$G198,"")</f>
        <v/>
      </c>
      <c r="G199" s="447" t="str">
        <f>IF(Standings!$A198&gt;5,"",Standings!$A198)</f>
        <v/>
      </c>
    </row>
    <row r="200" spans="1:7" x14ac:dyDescent="0.2">
      <c r="A200" s="311" t="str">
        <f>IF(ISNUMBER(Standings!$A199),Standings!$C199,"")</f>
        <v/>
      </c>
      <c r="B200" s="312" t="str">
        <f>IF(ISNUMBER($A200),VLOOKUP($A200,Methuselahs!$A$7:$E$206,5,FALSE),"")</f>
        <v/>
      </c>
      <c r="C200" s="456" t="str">
        <f>Standings!$D199</f>
        <v/>
      </c>
      <c r="D200" s="462" t="str">
        <f>IF(ISNUMBER($A200),VLOOKUP($A200,Methuselahs!$A$7:$F$206,COLUMN(Methuselahs!$F$7),FALSE),"")</f>
        <v/>
      </c>
      <c r="E200" s="459" t="str">
        <f>IF(ISNUMBER($A200),Standings!$E199,"")</f>
        <v/>
      </c>
      <c r="F200" s="313" t="str">
        <f>IF(ISNUMBER($A200),Standings!$F199+Standings!$G199,"")</f>
        <v/>
      </c>
      <c r="G200" s="447" t="str">
        <f>IF(Standings!$A199&gt;5,"",Standings!$A199)</f>
        <v/>
      </c>
    </row>
    <row r="201" spans="1:7" x14ac:dyDescent="0.2">
      <c r="A201" s="311" t="str">
        <f>IF(ISNUMBER(Standings!$A200),Standings!$C200,"")</f>
        <v/>
      </c>
      <c r="B201" s="312" t="str">
        <f>IF(ISNUMBER($A201),VLOOKUP($A201,Methuselahs!$A$7:$E$206,5,FALSE),"")</f>
        <v/>
      </c>
      <c r="C201" s="456" t="str">
        <f>Standings!$D200</f>
        <v/>
      </c>
      <c r="D201" s="462" t="str">
        <f>IF(ISNUMBER($A201),VLOOKUP($A201,Methuselahs!$A$7:$F$206,COLUMN(Methuselahs!$F$7),FALSE),"")</f>
        <v/>
      </c>
      <c r="E201" s="459" t="str">
        <f>IF(ISNUMBER($A201),Standings!$E200,"")</f>
        <v/>
      </c>
      <c r="F201" s="313" t="str">
        <f>IF(ISNUMBER($A201),Standings!$F200+Standings!$G200,"")</f>
        <v/>
      </c>
      <c r="G201" s="447" t="str">
        <f>IF(Standings!$A200&gt;5,"",Standings!$A200)</f>
        <v/>
      </c>
    </row>
    <row r="202" spans="1:7" x14ac:dyDescent="0.2">
      <c r="A202" s="311" t="str">
        <f>IF(ISNUMBER(Standings!$A201),Standings!$C201,"")</f>
        <v/>
      </c>
      <c r="B202" s="312" t="str">
        <f>IF(ISNUMBER($A202),VLOOKUP($A202,Methuselahs!$A$7:$E$206,5,FALSE),"")</f>
        <v/>
      </c>
      <c r="C202" s="456" t="str">
        <f>Standings!$D201</f>
        <v/>
      </c>
      <c r="D202" s="462" t="str">
        <f>IF(ISNUMBER($A202),VLOOKUP($A202,Methuselahs!$A$7:$F$206,COLUMN(Methuselahs!$F$7),FALSE),"")</f>
        <v/>
      </c>
      <c r="E202" s="459" t="str">
        <f>IF(ISNUMBER($A202),Standings!$E201,"")</f>
        <v/>
      </c>
      <c r="F202" s="313" t="str">
        <f>IF(ISNUMBER($A202),Standings!$F201+Standings!$G201,"")</f>
        <v/>
      </c>
      <c r="G202" s="447" t="str">
        <f>IF(Standings!$A201&gt;5,"",Standings!$A201)</f>
        <v/>
      </c>
    </row>
    <row r="203" spans="1:7" x14ac:dyDescent="0.2">
      <c r="A203" s="311" t="str">
        <f>IF(ISNUMBER(Standings!$A202),Standings!$C202,"")</f>
        <v/>
      </c>
      <c r="B203" s="312" t="str">
        <f>IF(ISNUMBER($A203),VLOOKUP($A203,Methuselahs!$A$7:$E$206,5,FALSE),"")</f>
        <v/>
      </c>
      <c r="C203" s="456" t="str">
        <f>Standings!$D202</f>
        <v/>
      </c>
      <c r="D203" s="462" t="str">
        <f>IF(ISNUMBER($A203),VLOOKUP($A203,Methuselahs!$A$7:$F$206,COLUMN(Methuselahs!$F$7),FALSE),"")</f>
        <v/>
      </c>
      <c r="E203" s="459" t="str">
        <f>IF(ISNUMBER($A203),Standings!$E202,"")</f>
        <v/>
      </c>
      <c r="F203" s="313" t="str">
        <f>IF(ISNUMBER($A203),Standings!$F202+Standings!$G202,"")</f>
        <v/>
      </c>
      <c r="G203" s="447" t="str">
        <f>IF(Standings!$A202&gt;5,"",Standings!$A202)</f>
        <v/>
      </c>
    </row>
    <row r="204" spans="1:7" x14ac:dyDescent="0.2">
      <c r="A204" s="311" t="str">
        <f>IF(ISNUMBER(Standings!$A203),Standings!$C203,"")</f>
        <v/>
      </c>
      <c r="B204" s="312" t="str">
        <f>IF(ISNUMBER($A204),VLOOKUP($A204,Methuselahs!$A$7:$E$206,5,FALSE),"")</f>
        <v/>
      </c>
      <c r="C204" s="456" t="str">
        <f>Standings!$D203</f>
        <v/>
      </c>
      <c r="D204" s="462" t="str">
        <f>IF(ISNUMBER($A204),VLOOKUP($A204,Methuselahs!$A$7:$F$206,COLUMN(Methuselahs!$F$7),FALSE),"")</f>
        <v/>
      </c>
      <c r="E204" s="459" t="str">
        <f>IF(ISNUMBER($A204),Standings!$E203,"")</f>
        <v/>
      </c>
      <c r="F204" s="313" t="str">
        <f>IF(ISNUMBER($A204),Standings!$F203+Standings!$G203,"")</f>
        <v/>
      </c>
      <c r="G204" s="447" t="str">
        <f>IF(Standings!$A203&gt;5,"",Standings!$A203)</f>
        <v/>
      </c>
    </row>
    <row r="205" spans="1:7" x14ac:dyDescent="0.2">
      <c r="A205" s="311" t="str">
        <f>IF(ISNUMBER(Standings!$A204),Standings!$C204,"")</f>
        <v/>
      </c>
      <c r="B205" s="312" t="str">
        <f>IF(ISNUMBER($A205),VLOOKUP($A205,Methuselahs!$A$7:$E$206,5,FALSE),"")</f>
        <v/>
      </c>
      <c r="C205" s="456" t="str">
        <f>Standings!$D204</f>
        <v/>
      </c>
      <c r="D205" s="462" t="str">
        <f>IF(ISNUMBER($A205),VLOOKUP($A205,Methuselahs!$A$7:$F$206,COLUMN(Methuselahs!$F$7),FALSE),"")</f>
        <v/>
      </c>
      <c r="E205" s="459" t="str">
        <f>IF(ISNUMBER($A205),Standings!$E204,"")</f>
        <v/>
      </c>
      <c r="F205" s="313" t="str">
        <f>IF(ISNUMBER($A205),Standings!$F204+Standings!$G204,"")</f>
        <v/>
      </c>
      <c r="G205" s="447" t="str">
        <f>IF(Standings!$A204&gt;5,"",Standings!$A204)</f>
        <v/>
      </c>
    </row>
    <row r="206" spans="1:7" ht="13.5" thickBot="1" x14ac:dyDescent="0.25">
      <c r="A206" s="314" t="str">
        <f>IF(ISNUMBER(Standings!$A205),Standings!$C205,"")</f>
        <v/>
      </c>
      <c r="B206" s="315" t="str">
        <f>IF(ISNUMBER($A206),VLOOKUP($A206,Methuselahs!$A$7:$E$206,5,FALSE),"")</f>
        <v/>
      </c>
      <c r="C206" s="457" t="str">
        <f>Standings!$D205</f>
        <v/>
      </c>
      <c r="D206" s="464" t="str">
        <f>IF(ISNUMBER($A206),VLOOKUP($A206,Methuselahs!$A$7:$F$206,COLUMN(Methuselahs!$F$7),FALSE),"")</f>
        <v/>
      </c>
      <c r="E206" s="460" t="str">
        <f>IF(ISNUMBER($A206),Standings!$E205,"")</f>
        <v/>
      </c>
      <c r="F206" s="316" t="str">
        <f>IF(ISNUMBER($A206),Standings!$F205+Standings!$G205,"")</f>
        <v/>
      </c>
      <c r="G206" s="449" t="str">
        <f>IF(Standings!$A205&gt;5,"",Standings!$A205)</f>
        <v/>
      </c>
    </row>
    <row r="207" spans="1:7" ht="13.5" thickTop="1" x14ac:dyDescent="0.2"/>
  </sheetData>
  <sheetProtection sheet="1" objects="1" scenarios="1"/>
  <mergeCells count="2">
    <mergeCell ref="A1:L1"/>
    <mergeCell ref="A3:L3"/>
  </mergeCells>
  <phoneticPr fontId="6"/>
  <pageMargins left="0.74791666666666667" right="0.74791666666666667" top="0.98402777777777783" bottom="0.98402777777777783" header="0.51180555555555562" footer="0.51180555555555562"/>
  <pageSetup firstPageNumber="0"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election activeCell="A4" sqref="A4"/>
    </sheetView>
  </sheetViews>
  <sheetFormatPr defaultColWidth="8.85546875" defaultRowHeight="12.75" x14ac:dyDescent="0.2"/>
  <cols>
    <col min="1" max="1" width="80.7109375" style="317" customWidth="1"/>
    <col min="2" max="16384" width="8.85546875" style="317"/>
  </cols>
  <sheetData>
    <row r="1" spans="1:1" s="281" customFormat="1" ht="25.5" x14ac:dyDescent="0.35">
      <c r="A1" s="280" t="str">
        <f>IF(ISBLANK('Tournament Info'!B3),"Vampire: The Eternal Struggle Tournament",'Tournament Info'!B3)</f>
        <v>Vampire: The Eternal Struggle Tournament</v>
      </c>
    </row>
    <row r="2" spans="1:1" s="281" customFormat="1" x14ac:dyDescent="0.2"/>
    <row r="3" spans="1:1" s="319" customFormat="1" ht="15" x14ac:dyDescent="0.2">
      <c r="A3" s="318" t="s">
        <v>174</v>
      </c>
    </row>
  </sheetData>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Q1090"/>
  <sheetViews>
    <sheetView topLeftCell="D1" workbookViewId="0">
      <selection activeCell="D1" sqref="D1"/>
    </sheetView>
  </sheetViews>
  <sheetFormatPr defaultColWidth="3.7109375" defaultRowHeight="12.75" x14ac:dyDescent="0.2"/>
  <cols>
    <col min="1" max="3" width="3.85546875" style="535" hidden="1" customWidth="1"/>
    <col min="4" max="4" width="3.85546875" style="535" customWidth="1"/>
    <col min="5" max="5" width="9.42578125" style="537" customWidth="1"/>
    <col min="6" max="255" width="3.7109375" style="535" customWidth="1"/>
    <col min="256" max="16384" width="3.7109375" style="535"/>
  </cols>
  <sheetData>
    <row r="1" spans="1:10" ht="25.5" customHeight="1" x14ac:dyDescent="0.35">
      <c r="D1" s="536" t="s">
        <v>175</v>
      </c>
    </row>
    <row r="2" spans="1:10" ht="9.9499999999999993" hidden="1" customHeight="1" x14ac:dyDescent="0.2">
      <c r="E2" s="538" t="s">
        <v>269</v>
      </c>
    </row>
    <row r="3" spans="1:10" ht="12.75" customHeight="1" x14ac:dyDescent="0.2">
      <c r="E3" s="537" t="s">
        <v>176</v>
      </c>
    </row>
    <row r="4" spans="1:10" x14ac:dyDescent="0.2">
      <c r="E4" s="537" t="s">
        <v>177</v>
      </c>
    </row>
    <row r="5" spans="1:10" x14ac:dyDescent="0.2">
      <c r="A5" s="535">
        <f>IF(OR(NOT(ISNUMBER('Tournament Info'!B11)),'Tournament Info'!B11=4),Methuselahs!$A$4,0)</f>
        <v>0</v>
      </c>
      <c r="E5" s="537" t="s">
        <v>178</v>
      </c>
    </row>
    <row r="6" spans="1:10" x14ac:dyDescent="0.2">
      <c r="A6" s="537">
        <f>IF(A5&gt;200,1,IF(A5&gt;=4,(A5-4)*5+ROW(F8),1))</f>
        <v>1</v>
      </c>
      <c r="B6" s="537">
        <f>A6+1</f>
        <v>2</v>
      </c>
      <c r="C6" s="537">
        <f>B6+1</f>
        <v>3</v>
      </c>
    </row>
    <row r="7" spans="1:10" x14ac:dyDescent="0.2">
      <c r="A7" s="535" t="str">
        <f t="shared" ref="A7:C257" ca="1" si="0">IF(INDIRECT(ADDRESS(A$6,ROW()-ROW(A$6)-1+COLUMN($F$8)))&gt;0,INDIRECT(ADDRESS(A$6,ROW()-ROW(A$6)-1+COLUMN($F$8))),"")</f>
        <v/>
      </c>
      <c r="B7" s="535" t="str">
        <f t="shared" ca="1" si="0"/>
        <v/>
      </c>
      <c r="C7" s="535" t="str">
        <f t="shared" ca="1" si="0"/>
        <v/>
      </c>
      <c r="D7" s="539">
        <v>4</v>
      </c>
      <c r="E7" s="541" t="s">
        <v>179</v>
      </c>
    </row>
    <row r="8" spans="1:10" s="540" customFormat="1" x14ac:dyDescent="0.2">
      <c r="A8" s="535" t="str">
        <f t="shared" ca="1" si="0"/>
        <v/>
      </c>
      <c r="B8" s="535" t="str">
        <f t="shared" ca="1" si="0"/>
        <v/>
      </c>
      <c r="C8" s="535" t="str">
        <f t="shared" ca="1" si="0"/>
        <v/>
      </c>
      <c r="E8" s="535" t="s">
        <v>130</v>
      </c>
      <c r="F8" s="559">
        <v>1</v>
      </c>
      <c r="G8" s="560">
        <v>2</v>
      </c>
      <c r="H8" s="560">
        <v>3</v>
      </c>
      <c r="I8" s="561">
        <v>4</v>
      </c>
    </row>
    <row r="9" spans="1:10" s="540" customFormat="1" x14ac:dyDescent="0.2">
      <c r="A9" s="535" t="str">
        <f t="shared" ca="1" si="0"/>
        <v/>
      </c>
      <c r="B9" s="535" t="str">
        <f t="shared" ca="1" si="0"/>
        <v/>
      </c>
      <c r="C9" s="535" t="str">
        <f t="shared" ca="1" si="0"/>
        <v/>
      </c>
      <c r="E9" s="535" t="s">
        <v>157</v>
      </c>
      <c r="F9" s="559">
        <v>3</v>
      </c>
      <c r="G9" s="560">
        <v>1</v>
      </c>
      <c r="H9" s="560">
        <v>4</v>
      </c>
      <c r="I9" s="561">
        <v>2</v>
      </c>
    </row>
    <row r="10" spans="1:10" s="540" customFormat="1" x14ac:dyDescent="0.2">
      <c r="A10" s="535" t="str">
        <f t="shared" ca="1" si="0"/>
        <v/>
      </c>
      <c r="B10" s="535" t="str">
        <f t="shared" ca="1" si="0"/>
        <v/>
      </c>
      <c r="C10" s="535" t="str">
        <f t="shared" ca="1" si="0"/>
        <v/>
      </c>
      <c r="E10" s="535" t="s">
        <v>159</v>
      </c>
      <c r="F10" s="559">
        <v>4</v>
      </c>
      <c r="G10" s="560">
        <v>3</v>
      </c>
      <c r="H10" s="560">
        <v>2</v>
      </c>
      <c r="I10" s="561">
        <v>1</v>
      </c>
    </row>
    <row r="11" spans="1:10" s="540" customFormat="1" x14ac:dyDescent="0.2">
      <c r="A11" s="535" t="str">
        <f t="shared" ca="1" si="0"/>
        <v/>
      </c>
      <c r="B11" s="535" t="str">
        <f t="shared" ca="1" si="0"/>
        <v/>
      </c>
      <c r="C11" s="535" t="str">
        <f t="shared" ca="1" si="0"/>
        <v/>
      </c>
    </row>
    <row r="12" spans="1:10" s="540" customFormat="1" x14ac:dyDescent="0.2">
      <c r="A12" s="535" t="str">
        <f t="shared" ca="1" si="0"/>
        <v/>
      </c>
      <c r="B12" s="535" t="str">
        <f t="shared" ca="1" si="0"/>
        <v/>
      </c>
      <c r="C12" s="535" t="str">
        <f t="shared" ca="1" si="0"/>
        <v/>
      </c>
      <c r="D12" s="539">
        <v>5</v>
      </c>
      <c r="E12" s="541" t="s">
        <v>179</v>
      </c>
    </row>
    <row r="13" spans="1:10" s="540" customFormat="1" x14ac:dyDescent="0.2">
      <c r="A13" s="535" t="str">
        <f t="shared" ca="1" si="0"/>
        <v/>
      </c>
      <c r="B13" s="535" t="str">
        <f t="shared" ca="1" si="0"/>
        <v/>
      </c>
      <c r="C13" s="535" t="str">
        <f t="shared" ca="1" si="0"/>
        <v/>
      </c>
      <c r="E13" s="535" t="s">
        <v>130</v>
      </c>
      <c r="F13" s="559">
        <v>1</v>
      </c>
      <c r="G13" s="560">
        <v>2</v>
      </c>
      <c r="H13" s="560">
        <v>3</v>
      </c>
      <c r="I13" s="560">
        <v>4</v>
      </c>
      <c r="J13" s="561">
        <v>5</v>
      </c>
    </row>
    <row r="14" spans="1:10" s="540" customFormat="1" x14ac:dyDescent="0.2">
      <c r="A14" s="535" t="str">
        <f t="shared" ca="1" si="0"/>
        <v/>
      </c>
      <c r="B14" s="535" t="str">
        <f t="shared" ca="1" si="0"/>
        <v/>
      </c>
      <c r="C14" s="535" t="str">
        <f t="shared" ca="1" si="0"/>
        <v/>
      </c>
      <c r="E14" s="535" t="s">
        <v>157</v>
      </c>
      <c r="F14" s="559">
        <v>2</v>
      </c>
      <c r="G14" s="560">
        <v>5</v>
      </c>
      <c r="H14" s="560">
        <v>3</v>
      </c>
      <c r="I14" s="560">
        <v>1</v>
      </c>
      <c r="J14" s="561">
        <v>4</v>
      </c>
    </row>
    <row r="15" spans="1:10" s="540" customFormat="1" x14ac:dyDescent="0.2">
      <c r="A15" s="535" t="str">
        <f t="shared" ca="1" si="0"/>
        <v/>
      </c>
      <c r="B15" s="535" t="str">
        <f t="shared" ca="1" si="0"/>
        <v/>
      </c>
      <c r="C15" s="535" t="str">
        <f t="shared" ca="1" si="0"/>
        <v/>
      </c>
      <c r="E15" s="535" t="s">
        <v>159</v>
      </c>
      <c r="F15" s="559">
        <v>2</v>
      </c>
      <c r="G15" s="560">
        <v>1</v>
      </c>
      <c r="H15" s="560">
        <v>5</v>
      </c>
      <c r="I15" s="560">
        <v>4</v>
      </c>
      <c r="J15" s="561">
        <v>3</v>
      </c>
    </row>
    <row r="16" spans="1:10" s="540" customFormat="1" x14ac:dyDescent="0.2">
      <c r="A16" s="535" t="str">
        <f t="shared" ca="1" si="0"/>
        <v/>
      </c>
      <c r="B16" s="535" t="str">
        <f t="shared" ca="1" si="0"/>
        <v/>
      </c>
      <c r="C16" s="535" t="str">
        <f t="shared" ca="1" si="0"/>
        <v/>
      </c>
    </row>
    <row r="17" spans="1:14" s="540" customFormat="1" x14ac:dyDescent="0.2">
      <c r="A17" s="535" t="str">
        <f t="shared" ca="1" si="0"/>
        <v/>
      </c>
      <c r="B17" s="535" t="str">
        <f t="shared" ca="1" si="0"/>
        <v/>
      </c>
      <c r="C17" s="535" t="str">
        <f t="shared" ca="1" si="0"/>
        <v/>
      </c>
      <c r="D17" s="539">
        <v>6</v>
      </c>
      <c r="E17" s="541" t="s">
        <v>180</v>
      </c>
    </row>
    <row r="18" spans="1:14" s="540" customFormat="1" x14ac:dyDescent="0.2">
      <c r="A18" s="535" t="str">
        <f t="shared" ca="1" si="0"/>
        <v/>
      </c>
      <c r="B18" s="535" t="str">
        <f t="shared" ca="1" si="0"/>
        <v/>
      </c>
      <c r="C18" s="535" t="str">
        <f t="shared" ca="1" si="0"/>
        <v/>
      </c>
      <c r="E18" s="535" t="s">
        <v>130</v>
      </c>
      <c r="F18" s="559">
        <v>1</v>
      </c>
      <c r="G18" s="560">
        <v>2</v>
      </c>
      <c r="H18" s="560">
        <v>3</v>
      </c>
      <c r="I18" s="561">
        <v>4</v>
      </c>
    </row>
    <row r="19" spans="1:14" s="540" customFormat="1" x14ac:dyDescent="0.2">
      <c r="A19" s="535" t="str">
        <f t="shared" ca="1" si="0"/>
        <v/>
      </c>
      <c r="B19" s="535" t="str">
        <f t="shared" ca="1" si="0"/>
        <v/>
      </c>
      <c r="C19" s="535" t="str">
        <f t="shared" ca="1" si="0"/>
        <v/>
      </c>
      <c r="E19" s="535" t="s">
        <v>157</v>
      </c>
      <c r="F19" s="559">
        <v>5</v>
      </c>
      <c r="G19" s="560">
        <v>4</v>
      </c>
      <c r="H19" s="560">
        <v>6</v>
      </c>
      <c r="I19" s="561">
        <v>1</v>
      </c>
    </row>
    <row r="20" spans="1:14" s="540" customFormat="1" x14ac:dyDescent="0.2">
      <c r="A20" s="535" t="str">
        <f t="shared" ca="1" si="0"/>
        <v/>
      </c>
      <c r="B20" s="535" t="str">
        <f t="shared" ca="1" si="0"/>
        <v/>
      </c>
      <c r="C20" s="535" t="str">
        <f t="shared" ca="1" si="0"/>
        <v/>
      </c>
      <c r="E20" s="535" t="s">
        <v>159</v>
      </c>
      <c r="F20" s="562">
        <v>6</v>
      </c>
      <c r="G20" s="563">
        <v>3</v>
      </c>
      <c r="H20" s="563">
        <v>5</v>
      </c>
      <c r="I20" s="564">
        <v>2</v>
      </c>
    </row>
    <row r="21" spans="1:14" s="540" customFormat="1" x14ac:dyDescent="0.2">
      <c r="A21" s="535" t="str">
        <f t="shared" ca="1" si="0"/>
        <v/>
      </c>
      <c r="B21" s="535" t="str">
        <f t="shared" ca="1" si="0"/>
        <v/>
      </c>
      <c r="C21" s="535" t="str">
        <f t="shared" ca="1" si="0"/>
        <v/>
      </c>
    </row>
    <row r="22" spans="1:14" s="540" customFormat="1" x14ac:dyDescent="0.2">
      <c r="A22" s="535" t="str">
        <f t="shared" ca="1" si="0"/>
        <v/>
      </c>
      <c r="B22" s="535" t="str">
        <f t="shared" ca="1" si="0"/>
        <v/>
      </c>
      <c r="C22" s="535" t="str">
        <f t="shared" ca="1" si="0"/>
        <v/>
      </c>
      <c r="D22" s="539">
        <v>7</v>
      </c>
      <c r="E22" s="541" t="s">
        <v>180</v>
      </c>
    </row>
    <row r="23" spans="1:14" s="540" customFormat="1" x14ac:dyDescent="0.2">
      <c r="A23" s="535" t="str">
        <f t="shared" ca="1" si="0"/>
        <v/>
      </c>
      <c r="B23" s="535" t="str">
        <f t="shared" ca="1" si="0"/>
        <v/>
      </c>
      <c r="C23" s="535" t="str">
        <f t="shared" ca="1" si="0"/>
        <v/>
      </c>
      <c r="E23" s="535" t="s">
        <v>130</v>
      </c>
      <c r="F23" s="559">
        <v>1</v>
      </c>
      <c r="G23" s="560">
        <v>2</v>
      </c>
      <c r="H23" s="560">
        <v>3</v>
      </c>
      <c r="I23" s="560">
        <v>4</v>
      </c>
      <c r="J23" s="561">
        <v>5</v>
      </c>
    </row>
    <row r="24" spans="1:14" s="540" customFormat="1" x14ac:dyDescent="0.2">
      <c r="A24" s="535" t="str">
        <f t="shared" ca="1" si="0"/>
        <v/>
      </c>
      <c r="B24" s="535" t="str">
        <f t="shared" ca="1" si="0"/>
        <v/>
      </c>
      <c r="C24" s="535" t="str">
        <f t="shared" ca="1" si="0"/>
        <v/>
      </c>
      <c r="E24" s="535" t="s">
        <v>157</v>
      </c>
      <c r="F24" s="565">
        <v>6</v>
      </c>
      <c r="G24" s="566">
        <v>1</v>
      </c>
      <c r="H24" s="566">
        <v>7</v>
      </c>
      <c r="I24" s="567">
        <v>2</v>
      </c>
    </row>
    <row r="25" spans="1:14" s="540" customFormat="1" x14ac:dyDescent="0.2">
      <c r="A25" s="535" t="str">
        <f t="shared" ca="1" si="0"/>
        <v/>
      </c>
      <c r="B25" s="535" t="str">
        <f t="shared" ca="1" si="0"/>
        <v/>
      </c>
      <c r="C25" s="535" t="str">
        <f t="shared" ca="1" si="0"/>
        <v/>
      </c>
      <c r="E25" s="535" t="s">
        <v>159</v>
      </c>
      <c r="F25" s="559">
        <v>5</v>
      </c>
      <c r="G25" s="560">
        <v>7</v>
      </c>
      <c r="H25" s="560">
        <v>4</v>
      </c>
      <c r="I25" s="560">
        <v>6</v>
      </c>
      <c r="J25" s="561">
        <v>3</v>
      </c>
    </row>
    <row r="26" spans="1:14" s="540" customFormat="1" x14ac:dyDescent="0.2">
      <c r="A26" s="535" t="str">
        <f t="shared" ca="1" si="0"/>
        <v/>
      </c>
      <c r="B26" s="535" t="str">
        <f t="shared" ca="1" si="0"/>
        <v/>
      </c>
      <c r="C26" s="535" t="str">
        <f t="shared" ca="1" si="0"/>
        <v/>
      </c>
    </row>
    <row r="27" spans="1:14" s="540" customFormat="1" x14ac:dyDescent="0.2">
      <c r="A27" s="535" t="str">
        <f t="shared" ca="1" si="0"/>
        <v/>
      </c>
      <c r="B27" s="535" t="str">
        <f t="shared" ca="1" si="0"/>
        <v/>
      </c>
      <c r="C27" s="535" t="str">
        <f t="shared" ca="1" si="0"/>
        <v/>
      </c>
      <c r="D27" s="539">
        <v>8</v>
      </c>
      <c r="E27" s="541" t="s">
        <v>179</v>
      </c>
    </row>
    <row r="28" spans="1:14" s="540" customFormat="1" x14ac:dyDescent="0.2">
      <c r="A28" s="535" t="str">
        <f t="shared" ca="1" si="0"/>
        <v/>
      </c>
      <c r="B28" s="535" t="str">
        <f t="shared" ca="1" si="0"/>
        <v/>
      </c>
      <c r="C28" s="535" t="str">
        <f t="shared" ca="1" si="0"/>
        <v/>
      </c>
      <c r="E28" s="535" t="s">
        <v>130</v>
      </c>
      <c r="F28" s="559">
        <v>1</v>
      </c>
      <c r="G28" s="560">
        <v>2</v>
      </c>
      <c r="H28" s="560">
        <v>3</v>
      </c>
      <c r="I28" s="561">
        <v>4</v>
      </c>
      <c r="K28" s="559">
        <v>5</v>
      </c>
      <c r="L28" s="560">
        <v>6</v>
      </c>
      <c r="M28" s="560">
        <v>7</v>
      </c>
      <c r="N28" s="561">
        <v>8</v>
      </c>
    </row>
    <row r="29" spans="1:14" s="540" customFormat="1" x14ac:dyDescent="0.2">
      <c r="A29" s="535" t="str">
        <f t="shared" ca="1" si="0"/>
        <v/>
      </c>
      <c r="B29" s="535" t="str">
        <f t="shared" ca="1" si="0"/>
        <v/>
      </c>
      <c r="C29" s="535" t="str">
        <f t="shared" ca="1" si="0"/>
        <v/>
      </c>
      <c r="E29" s="535" t="s">
        <v>157</v>
      </c>
      <c r="F29" s="559">
        <v>7</v>
      </c>
      <c r="G29" s="560">
        <v>1</v>
      </c>
      <c r="H29" s="560">
        <v>8</v>
      </c>
      <c r="I29" s="561">
        <v>2</v>
      </c>
      <c r="K29" s="559">
        <v>3</v>
      </c>
      <c r="L29" s="560">
        <v>5</v>
      </c>
      <c r="M29" s="560">
        <v>4</v>
      </c>
      <c r="N29" s="561">
        <v>6</v>
      </c>
    </row>
    <row r="30" spans="1:14" s="540" customFormat="1" x14ac:dyDescent="0.2">
      <c r="A30" s="535" t="str">
        <f t="shared" ca="1" si="0"/>
        <v/>
      </c>
      <c r="B30" s="535" t="str">
        <f t="shared" ca="1" si="0"/>
        <v/>
      </c>
      <c r="C30" s="535" t="str">
        <f t="shared" ca="1" si="0"/>
        <v/>
      </c>
      <c r="E30" s="535" t="s">
        <v>159</v>
      </c>
      <c r="F30" s="559">
        <v>4</v>
      </c>
      <c r="G30" s="560">
        <v>7</v>
      </c>
      <c r="H30" s="560">
        <v>6</v>
      </c>
      <c r="I30" s="561">
        <v>1</v>
      </c>
      <c r="K30" s="559">
        <v>8</v>
      </c>
      <c r="L30" s="560">
        <v>3</v>
      </c>
      <c r="M30" s="560">
        <v>2</v>
      </c>
      <c r="N30" s="561">
        <v>5</v>
      </c>
    </row>
    <row r="31" spans="1:14" s="540" customFormat="1" x14ac:dyDescent="0.2">
      <c r="A31" s="535" t="str">
        <f t="shared" ca="1" si="0"/>
        <v/>
      </c>
      <c r="B31" s="535" t="str">
        <f t="shared" ca="1" si="0"/>
        <v/>
      </c>
      <c r="C31" s="535" t="str">
        <f t="shared" ca="1" si="0"/>
        <v/>
      </c>
    </row>
    <row r="32" spans="1:14" s="540" customFormat="1" x14ac:dyDescent="0.2">
      <c r="A32" s="535" t="str">
        <f t="shared" ca="1" si="0"/>
        <v/>
      </c>
      <c r="B32" s="535" t="str">
        <f t="shared" ca="1" si="0"/>
        <v/>
      </c>
      <c r="C32" s="535" t="str">
        <f t="shared" ca="1" si="0"/>
        <v/>
      </c>
      <c r="D32" s="539">
        <v>9</v>
      </c>
      <c r="E32" s="541" t="s">
        <v>179</v>
      </c>
    </row>
    <row r="33" spans="1:19" s="540" customFormat="1" x14ac:dyDescent="0.2">
      <c r="A33" s="535" t="str">
        <f t="shared" ca="1" si="0"/>
        <v/>
      </c>
      <c r="B33" s="535" t="str">
        <f t="shared" ca="1" si="0"/>
        <v/>
      </c>
      <c r="C33" s="535" t="str">
        <f t="shared" ca="1" si="0"/>
        <v/>
      </c>
      <c r="E33" s="535" t="s">
        <v>130</v>
      </c>
      <c r="F33" s="559">
        <v>1</v>
      </c>
      <c r="G33" s="560">
        <v>2</v>
      </c>
      <c r="H33" s="560">
        <v>3</v>
      </c>
      <c r="I33" s="560">
        <v>4</v>
      </c>
      <c r="J33" s="561">
        <v>5</v>
      </c>
      <c r="K33" s="559">
        <v>6</v>
      </c>
      <c r="L33" s="560">
        <v>7</v>
      </c>
      <c r="M33" s="560">
        <v>8</v>
      </c>
      <c r="N33" s="561">
        <v>9</v>
      </c>
    </row>
    <row r="34" spans="1:19" s="540" customFormat="1" x14ac:dyDescent="0.2">
      <c r="A34" s="535" t="str">
        <f t="shared" ca="1" si="0"/>
        <v/>
      </c>
      <c r="B34" s="535" t="str">
        <f t="shared" ca="1" si="0"/>
        <v/>
      </c>
      <c r="C34" s="535" t="str">
        <f t="shared" ca="1" si="0"/>
        <v/>
      </c>
      <c r="E34" s="535" t="s">
        <v>157</v>
      </c>
      <c r="F34" s="559">
        <v>9</v>
      </c>
      <c r="G34" s="560">
        <v>4</v>
      </c>
      <c r="H34" s="560">
        <v>2</v>
      </c>
      <c r="I34" s="560">
        <v>8</v>
      </c>
      <c r="J34" s="561">
        <v>6</v>
      </c>
      <c r="K34" s="559">
        <v>5</v>
      </c>
      <c r="L34" s="560">
        <v>3</v>
      </c>
      <c r="M34" s="560">
        <v>7</v>
      </c>
      <c r="N34" s="561">
        <v>1</v>
      </c>
    </row>
    <row r="35" spans="1:19" s="540" customFormat="1" x14ac:dyDescent="0.2">
      <c r="A35" s="535" t="str">
        <f t="shared" ca="1" si="0"/>
        <v/>
      </c>
      <c r="B35" s="535" t="str">
        <f t="shared" ca="1" si="0"/>
        <v/>
      </c>
      <c r="C35" s="535" t="str">
        <f t="shared" ca="1" si="0"/>
        <v/>
      </c>
      <c r="E35" s="535" t="s">
        <v>159</v>
      </c>
      <c r="F35" s="559">
        <v>8</v>
      </c>
      <c r="G35" s="560">
        <v>1</v>
      </c>
      <c r="H35" s="560">
        <v>9</v>
      </c>
      <c r="I35" s="560">
        <v>7</v>
      </c>
      <c r="J35" s="561">
        <v>3</v>
      </c>
      <c r="K35" s="559">
        <v>4</v>
      </c>
      <c r="L35" s="560">
        <v>6</v>
      </c>
      <c r="M35" s="560">
        <v>5</v>
      </c>
      <c r="N35" s="561">
        <v>2</v>
      </c>
    </row>
    <row r="36" spans="1:19" s="540" customFormat="1" x14ac:dyDescent="0.2">
      <c r="A36" s="535" t="str">
        <f t="shared" ca="1" si="0"/>
        <v/>
      </c>
      <c r="B36" s="535" t="str">
        <f t="shared" ca="1" si="0"/>
        <v/>
      </c>
      <c r="C36" s="535" t="str">
        <f t="shared" ca="1" si="0"/>
        <v/>
      </c>
    </row>
    <row r="37" spans="1:19" s="540" customFormat="1" x14ac:dyDescent="0.2">
      <c r="A37" s="535" t="str">
        <f t="shared" ca="1" si="0"/>
        <v/>
      </c>
      <c r="B37" s="535" t="str">
        <f t="shared" ca="1" si="0"/>
        <v/>
      </c>
      <c r="C37" s="535" t="str">
        <f t="shared" ca="1" si="0"/>
        <v/>
      </c>
      <c r="D37" s="539">
        <v>10</v>
      </c>
      <c r="E37" s="541" t="s">
        <v>179</v>
      </c>
    </row>
    <row r="38" spans="1:19" s="540" customFormat="1" x14ac:dyDescent="0.2">
      <c r="A38" s="535" t="str">
        <f t="shared" ca="1" si="0"/>
        <v/>
      </c>
      <c r="B38" s="535" t="str">
        <f t="shared" ca="1" si="0"/>
        <v/>
      </c>
      <c r="C38" s="535" t="str">
        <f t="shared" ca="1" si="0"/>
        <v/>
      </c>
      <c r="E38" s="535" t="s">
        <v>130</v>
      </c>
      <c r="F38" s="559">
        <v>1</v>
      </c>
      <c r="G38" s="560">
        <v>2</v>
      </c>
      <c r="H38" s="560">
        <v>3</v>
      </c>
      <c r="I38" s="560">
        <v>4</v>
      </c>
      <c r="J38" s="561">
        <v>5</v>
      </c>
      <c r="K38" s="559">
        <v>6</v>
      </c>
      <c r="L38" s="560">
        <v>7</v>
      </c>
      <c r="M38" s="560">
        <v>8</v>
      </c>
      <c r="N38" s="560">
        <v>9</v>
      </c>
      <c r="O38" s="561">
        <v>10</v>
      </c>
    </row>
    <row r="39" spans="1:19" s="540" customFormat="1" x14ac:dyDescent="0.2">
      <c r="A39" s="535" t="str">
        <f t="shared" ca="1" si="0"/>
        <v/>
      </c>
      <c r="B39" s="535" t="str">
        <f t="shared" ca="1" si="0"/>
        <v/>
      </c>
      <c r="C39" s="535" t="str">
        <f t="shared" ca="1" si="0"/>
        <v/>
      </c>
      <c r="E39" s="535" t="s">
        <v>157</v>
      </c>
      <c r="F39" s="559">
        <v>8</v>
      </c>
      <c r="G39" s="560">
        <v>6</v>
      </c>
      <c r="H39" s="560">
        <v>2</v>
      </c>
      <c r="I39" s="560">
        <v>10</v>
      </c>
      <c r="J39" s="561">
        <v>1</v>
      </c>
      <c r="K39" s="559">
        <v>5</v>
      </c>
      <c r="L39" s="560">
        <v>9</v>
      </c>
      <c r="M39" s="560">
        <v>4</v>
      </c>
      <c r="N39" s="560">
        <v>7</v>
      </c>
      <c r="O39" s="561">
        <v>3</v>
      </c>
    </row>
    <row r="40" spans="1:19" s="540" customFormat="1" x14ac:dyDescent="0.2">
      <c r="A40" s="535" t="str">
        <f t="shared" ca="1" si="0"/>
        <v/>
      </c>
      <c r="B40" s="535" t="str">
        <f t="shared" ca="1" si="0"/>
        <v/>
      </c>
      <c r="C40" s="535" t="str">
        <f t="shared" ca="1" si="0"/>
        <v/>
      </c>
      <c r="E40" s="535" t="s">
        <v>159</v>
      </c>
      <c r="F40" s="559">
        <v>10</v>
      </c>
      <c r="G40" s="560">
        <v>3</v>
      </c>
      <c r="H40" s="560">
        <v>9</v>
      </c>
      <c r="I40" s="560">
        <v>2</v>
      </c>
      <c r="J40" s="561">
        <v>8</v>
      </c>
      <c r="K40" s="559">
        <v>4</v>
      </c>
      <c r="L40" s="560">
        <v>1</v>
      </c>
      <c r="M40" s="560">
        <v>7</v>
      </c>
      <c r="N40" s="560">
        <v>5</v>
      </c>
      <c r="O40" s="561">
        <v>6</v>
      </c>
    </row>
    <row r="41" spans="1:19" s="540" customFormat="1" x14ac:dyDescent="0.2">
      <c r="A41" s="535" t="str">
        <f t="shared" ca="1" si="0"/>
        <v/>
      </c>
      <c r="B41" s="535" t="str">
        <f t="shared" ca="1" si="0"/>
        <v/>
      </c>
      <c r="C41" s="535" t="str">
        <f t="shared" ca="1" si="0"/>
        <v/>
      </c>
    </row>
    <row r="42" spans="1:19" s="540" customFormat="1" x14ac:dyDescent="0.2">
      <c r="A42" s="535" t="str">
        <f t="shared" ca="1" si="0"/>
        <v/>
      </c>
      <c r="B42" s="535" t="str">
        <f t="shared" ca="1" si="0"/>
        <v/>
      </c>
      <c r="C42" s="535" t="str">
        <f t="shared" ca="1" si="0"/>
        <v/>
      </c>
      <c r="D42" s="539">
        <v>11</v>
      </c>
      <c r="E42" s="541" t="s">
        <v>180</v>
      </c>
    </row>
    <row r="43" spans="1:19" s="540" customFormat="1" x14ac:dyDescent="0.2">
      <c r="A43" s="535" t="str">
        <f t="shared" ca="1" si="0"/>
        <v/>
      </c>
      <c r="B43" s="535" t="str">
        <f t="shared" ca="1" si="0"/>
        <v/>
      </c>
      <c r="C43" s="535" t="str">
        <f t="shared" ca="1" si="0"/>
        <v/>
      </c>
      <c r="E43" s="535" t="s">
        <v>130</v>
      </c>
      <c r="F43" s="559">
        <v>1</v>
      </c>
      <c r="G43" s="560">
        <v>2</v>
      </c>
      <c r="H43" s="560">
        <v>3</v>
      </c>
      <c r="I43" s="560">
        <v>4</v>
      </c>
      <c r="J43" s="561">
        <v>5</v>
      </c>
      <c r="K43" s="560">
        <v>6</v>
      </c>
      <c r="L43" s="560">
        <v>7</v>
      </c>
      <c r="M43" s="560">
        <v>8</v>
      </c>
      <c r="N43" s="561">
        <v>9</v>
      </c>
    </row>
    <row r="44" spans="1:19" s="540" customFormat="1" x14ac:dyDescent="0.2">
      <c r="A44" s="535" t="str">
        <f t="shared" ca="1" si="0"/>
        <v/>
      </c>
      <c r="B44" s="535" t="str">
        <f t="shared" ca="1" si="0"/>
        <v/>
      </c>
      <c r="C44" s="535" t="str">
        <f t="shared" ca="1" si="0"/>
        <v/>
      </c>
      <c r="E44" s="535" t="s">
        <v>157</v>
      </c>
      <c r="F44" s="559">
        <v>7</v>
      </c>
      <c r="G44" s="560">
        <v>9</v>
      </c>
      <c r="H44" s="560">
        <v>11</v>
      </c>
      <c r="I44" s="560">
        <v>8</v>
      </c>
      <c r="J44" s="561">
        <v>10</v>
      </c>
    </row>
    <row r="45" spans="1:19" s="540" customFormat="1" x14ac:dyDescent="0.2">
      <c r="A45" s="535" t="str">
        <f t="shared" ca="1" si="0"/>
        <v/>
      </c>
      <c r="B45" s="535" t="str">
        <f t="shared" ca="1" si="0"/>
        <v/>
      </c>
      <c r="C45" s="535" t="str">
        <f t="shared" ca="1" si="0"/>
        <v/>
      </c>
      <c r="E45" s="535" t="s">
        <v>159</v>
      </c>
      <c r="F45" s="559">
        <v>10</v>
      </c>
      <c r="G45" s="560">
        <v>1</v>
      </c>
      <c r="H45" s="560">
        <v>4</v>
      </c>
      <c r="I45" s="561">
        <v>2</v>
      </c>
      <c r="K45" s="559">
        <v>11</v>
      </c>
      <c r="L45" s="560">
        <v>6</v>
      </c>
      <c r="M45" s="560">
        <v>5</v>
      </c>
      <c r="N45" s="561">
        <v>3</v>
      </c>
    </row>
    <row r="46" spans="1:19" s="540" customFormat="1" x14ac:dyDescent="0.2">
      <c r="A46" s="535" t="str">
        <f t="shared" ca="1" si="0"/>
        <v/>
      </c>
      <c r="B46" s="535" t="str">
        <f t="shared" ca="1" si="0"/>
        <v/>
      </c>
      <c r="C46" s="535" t="str">
        <f t="shared" ca="1" si="0"/>
        <v/>
      </c>
    </row>
    <row r="47" spans="1:19" s="540" customFormat="1" x14ac:dyDescent="0.2">
      <c r="A47" s="535" t="str">
        <f t="shared" ca="1" si="0"/>
        <v/>
      </c>
      <c r="B47" s="535" t="str">
        <f t="shared" ca="1" si="0"/>
        <v/>
      </c>
      <c r="C47" s="535" t="str">
        <f t="shared" ca="1" si="0"/>
        <v/>
      </c>
      <c r="D47" s="539">
        <v>12</v>
      </c>
      <c r="E47" s="541" t="s">
        <v>179</v>
      </c>
    </row>
    <row r="48" spans="1:19" s="540" customFormat="1" x14ac:dyDescent="0.2">
      <c r="A48" s="535" t="str">
        <f t="shared" ca="1" si="0"/>
        <v/>
      </c>
      <c r="B48" s="535" t="str">
        <f t="shared" ca="1" si="0"/>
        <v/>
      </c>
      <c r="C48" s="535" t="str">
        <f t="shared" ca="1" si="0"/>
        <v/>
      </c>
      <c r="E48" s="535" t="s">
        <v>130</v>
      </c>
      <c r="F48" s="559">
        <v>1</v>
      </c>
      <c r="G48" s="560">
        <v>2</v>
      </c>
      <c r="H48" s="560">
        <v>3</v>
      </c>
      <c r="I48" s="561">
        <v>4</v>
      </c>
      <c r="K48" s="559">
        <v>5</v>
      </c>
      <c r="L48" s="560">
        <v>6</v>
      </c>
      <c r="M48" s="560">
        <v>7</v>
      </c>
      <c r="N48" s="561">
        <v>8</v>
      </c>
      <c r="P48" s="559">
        <v>9</v>
      </c>
      <c r="Q48" s="560">
        <v>10</v>
      </c>
      <c r="R48" s="560">
        <v>11</v>
      </c>
      <c r="S48" s="561">
        <v>12</v>
      </c>
    </row>
    <row r="49" spans="1:20" s="540" customFormat="1" x14ac:dyDescent="0.2">
      <c r="A49" s="535" t="str">
        <f t="shared" ca="1" si="0"/>
        <v/>
      </c>
      <c r="B49" s="535" t="str">
        <f t="shared" ca="1" si="0"/>
        <v/>
      </c>
      <c r="C49" s="535" t="str">
        <f t="shared" ca="1" si="0"/>
        <v/>
      </c>
      <c r="E49" s="535" t="s">
        <v>157</v>
      </c>
      <c r="F49" s="559">
        <v>6</v>
      </c>
      <c r="G49" s="560">
        <v>9</v>
      </c>
      <c r="H49" s="560">
        <v>5</v>
      </c>
      <c r="I49" s="561">
        <v>1</v>
      </c>
      <c r="K49" s="559">
        <v>11</v>
      </c>
      <c r="L49" s="560">
        <v>8</v>
      </c>
      <c r="M49" s="560">
        <v>10</v>
      </c>
      <c r="N49" s="561">
        <v>3</v>
      </c>
      <c r="P49" s="559">
        <v>2</v>
      </c>
      <c r="Q49" s="560">
        <v>4</v>
      </c>
      <c r="R49" s="560">
        <v>12</v>
      </c>
      <c r="S49" s="561">
        <v>7</v>
      </c>
    </row>
    <row r="50" spans="1:20" s="540" customFormat="1" x14ac:dyDescent="0.2">
      <c r="A50" s="535" t="str">
        <f t="shared" ca="1" si="0"/>
        <v/>
      </c>
      <c r="B50" s="535" t="str">
        <f t="shared" ca="1" si="0"/>
        <v/>
      </c>
      <c r="C50" s="535" t="str">
        <f t="shared" ca="1" si="0"/>
        <v/>
      </c>
      <c r="E50" s="535" t="s">
        <v>159</v>
      </c>
      <c r="F50" s="559">
        <v>8</v>
      </c>
      <c r="G50" s="560">
        <v>1</v>
      </c>
      <c r="H50" s="560">
        <v>9</v>
      </c>
      <c r="I50" s="561">
        <v>2</v>
      </c>
      <c r="K50" s="559">
        <v>7</v>
      </c>
      <c r="L50" s="560">
        <v>5</v>
      </c>
      <c r="M50" s="560">
        <v>4</v>
      </c>
      <c r="N50" s="561">
        <v>11</v>
      </c>
      <c r="P50" s="559">
        <v>12</v>
      </c>
      <c r="Q50" s="560">
        <v>3</v>
      </c>
      <c r="R50" s="560">
        <v>6</v>
      </c>
      <c r="S50" s="561">
        <v>10</v>
      </c>
    </row>
    <row r="51" spans="1:20" s="540" customFormat="1" x14ac:dyDescent="0.2">
      <c r="A51" s="535" t="str">
        <f t="shared" ca="1" si="0"/>
        <v/>
      </c>
      <c r="B51" s="535" t="str">
        <f t="shared" ca="1" si="0"/>
        <v/>
      </c>
      <c r="C51" s="535" t="str">
        <f t="shared" ca="1" si="0"/>
        <v/>
      </c>
    </row>
    <row r="52" spans="1:20" s="540" customFormat="1" x14ac:dyDescent="0.2">
      <c r="A52" s="535" t="str">
        <f t="shared" ca="1" si="0"/>
        <v/>
      </c>
      <c r="B52" s="535" t="str">
        <f t="shared" ca="1" si="0"/>
        <v/>
      </c>
      <c r="C52" s="535" t="str">
        <f t="shared" ca="1" si="0"/>
        <v/>
      </c>
      <c r="D52" s="539">
        <v>13</v>
      </c>
      <c r="E52" s="541" t="s">
        <v>179</v>
      </c>
    </row>
    <row r="53" spans="1:20" s="540" customFormat="1" x14ac:dyDescent="0.2">
      <c r="A53" s="535" t="str">
        <f t="shared" ca="1" si="0"/>
        <v/>
      </c>
      <c r="B53" s="535" t="str">
        <f t="shared" ca="1" si="0"/>
        <v/>
      </c>
      <c r="C53" s="535" t="str">
        <f t="shared" ca="1" si="0"/>
        <v/>
      </c>
      <c r="E53" s="535" t="s">
        <v>130</v>
      </c>
      <c r="F53" s="559">
        <v>1</v>
      </c>
      <c r="G53" s="560">
        <v>2</v>
      </c>
      <c r="H53" s="560">
        <v>3</v>
      </c>
      <c r="I53" s="560">
        <v>4</v>
      </c>
      <c r="J53" s="561">
        <v>5</v>
      </c>
      <c r="K53" s="559">
        <v>6</v>
      </c>
      <c r="L53" s="560">
        <v>7</v>
      </c>
      <c r="M53" s="560">
        <v>8</v>
      </c>
      <c r="N53" s="561">
        <v>9</v>
      </c>
      <c r="P53" s="559">
        <v>10</v>
      </c>
      <c r="Q53" s="560">
        <v>11</v>
      </c>
      <c r="R53" s="560">
        <v>12</v>
      </c>
      <c r="S53" s="561">
        <v>13</v>
      </c>
    </row>
    <row r="54" spans="1:20" s="540" customFormat="1" x14ac:dyDescent="0.2">
      <c r="A54" s="535" t="str">
        <f t="shared" ca="1" si="0"/>
        <v/>
      </c>
      <c r="B54" s="535" t="str">
        <f t="shared" ca="1" si="0"/>
        <v/>
      </c>
      <c r="C54" s="535" t="str">
        <f t="shared" ca="1" si="0"/>
        <v/>
      </c>
      <c r="E54" s="535" t="s">
        <v>157</v>
      </c>
      <c r="F54" s="559">
        <v>12</v>
      </c>
      <c r="G54" s="560">
        <v>10</v>
      </c>
      <c r="H54" s="560">
        <v>1</v>
      </c>
      <c r="I54" s="560">
        <v>6</v>
      </c>
      <c r="J54" s="561">
        <v>8</v>
      </c>
      <c r="K54" s="559">
        <v>11</v>
      </c>
      <c r="L54" s="560">
        <v>4</v>
      </c>
      <c r="M54" s="560">
        <v>2</v>
      </c>
      <c r="N54" s="561">
        <v>7</v>
      </c>
      <c r="P54" s="559">
        <v>13</v>
      </c>
      <c r="Q54" s="560">
        <v>5</v>
      </c>
      <c r="R54" s="560">
        <v>9</v>
      </c>
      <c r="S54" s="561">
        <v>3</v>
      </c>
    </row>
    <row r="55" spans="1:20" s="540" customFormat="1" x14ac:dyDescent="0.2">
      <c r="A55" s="535" t="str">
        <f t="shared" ca="1" si="0"/>
        <v/>
      </c>
      <c r="B55" s="535" t="str">
        <f t="shared" ca="1" si="0"/>
        <v/>
      </c>
      <c r="C55" s="535" t="str">
        <f t="shared" ca="1" si="0"/>
        <v/>
      </c>
      <c r="E55" s="535" t="s">
        <v>159</v>
      </c>
      <c r="F55" s="559">
        <v>9</v>
      </c>
      <c r="G55" s="560">
        <v>13</v>
      </c>
      <c r="H55" s="560">
        <v>7</v>
      </c>
      <c r="I55" s="560">
        <v>1</v>
      </c>
      <c r="J55" s="561">
        <v>11</v>
      </c>
      <c r="K55" s="559">
        <v>5</v>
      </c>
      <c r="L55" s="560">
        <v>6</v>
      </c>
      <c r="M55" s="560">
        <v>10</v>
      </c>
      <c r="N55" s="561">
        <v>2</v>
      </c>
      <c r="P55" s="559">
        <v>3</v>
      </c>
      <c r="Q55" s="560">
        <v>8</v>
      </c>
      <c r="R55" s="560">
        <v>4</v>
      </c>
      <c r="S55" s="561">
        <v>12</v>
      </c>
    </row>
    <row r="56" spans="1:20" s="540" customFormat="1" x14ac:dyDescent="0.2">
      <c r="A56" s="535" t="str">
        <f t="shared" ca="1" si="0"/>
        <v/>
      </c>
      <c r="B56" s="535" t="str">
        <f t="shared" ca="1" si="0"/>
        <v/>
      </c>
      <c r="C56" s="535" t="str">
        <f t="shared" ca="1" si="0"/>
        <v/>
      </c>
    </row>
    <row r="57" spans="1:20" s="540" customFormat="1" x14ac:dyDescent="0.2">
      <c r="A57" s="535" t="str">
        <f t="shared" ca="1" si="0"/>
        <v/>
      </c>
      <c r="B57" s="535" t="str">
        <f t="shared" ca="1" si="0"/>
        <v/>
      </c>
      <c r="C57" s="535" t="str">
        <f t="shared" ca="1" si="0"/>
        <v/>
      </c>
      <c r="D57" s="539">
        <v>14</v>
      </c>
      <c r="E57" s="541" t="s">
        <v>179</v>
      </c>
    </row>
    <row r="58" spans="1:20" s="540" customFormat="1" x14ac:dyDescent="0.2">
      <c r="A58" s="535" t="str">
        <f t="shared" ca="1" si="0"/>
        <v/>
      </c>
      <c r="B58" s="535" t="str">
        <f t="shared" ca="1" si="0"/>
        <v/>
      </c>
      <c r="C58" s="535" t="str">
        <f t="shared" ca="1" si="0"/>
        <v/>
      </c>
      <c r="E58" s="535" t="s">
        <v>130</v>
      </c>
      <c r="F58" s="540">
        <v>1</v>
      </c>
      <c r="G58" s="540">
        <v>2</v>
      </c>
      <c r="H58" s="540">
        <v>3</v>
      </c>
      <c r="I58" s="540">
        <v>4</v>
      </c>
      <c r="J58" s="540">
        <v>5</v>
      </c>
      <c r="K58" s="540">
        <v>6</v>
      </c>
      <c r="L58" s="540">
        <v>7</v>
      </c>
      <c r="M58" s="540">
        <v>8</v>
      </c>
      <c r="N58" s="540">
        <v>9</v>
      </c>
      <c r="O58" s="540">
        <v>10</v>
      </c>
      <c r="P58" s="540">
        <v>11</v>
      </c>
      <c r="Q58" s="540">
        <v>12</v>
      </c>
      <c r="R58" s="540">
        <v>13</v>
      </c>
      <c r="S58" s="540">
        <v>14</v>
      </c>
    </row>
    <row r="59" spans="1:20" s="540" customFormat="1" x14ac:dyDescent="0.2">
      <c r="A59" s="535" t="str">
        <f t="shared" ca="1" si="0"/>
        <v/>
      </c>
      <c r="B59" s="535" t="str">
        <f t="shared" ca="1" si="0"/>
        <v/>
      </c>
      <c r="C59" s="535" t="str">
        <f t="shared" ca="1" si="0"/>
        <v/>
      </c>
      <c r="E59" s="535" t="s">
        <v>157</v>
      </c>
      <c r="F59" s="540">
        <v>12</v>
      </c>
      <c r="G59" s="540">
        <v>6</v>
      </c>
      <c r="H59" s="540">
        <v>1</v>
      </c>
      <c r="I59" s="540">
        <v>11</v>
      </c>
      <c r="J59" s="540">
        <v>7</v>
      </c>
      <c r="K59" s="540">
        <v>14</v>
      </c>
      <c r="L59" s="540">
        <v>10</v>
      </c>
      <c r="M59" s="540">
        <v>2</v>
      </c>
      <c r="N59" s="540">
        <v>13</v>
      </c>
      <c r="O59" s="540">
        <v>3</v>
      </c>
      <c r="P59" s="540">
        <v>4</v>
      </c>
      <c r="Q59" s="540">
        <v>9</v>
      </c>
      <c r="R59" s="540">
        <v>5</v>
      </c>
      <c r="S59" s="540">
        <v>8</v>
      </c>
    </row>
    <row r="60" spans="1:20" s="540" customFormat="1" x14ac:dyDescent="0.2">
      <c r="A60" s="535" t="str">
        <f t="shared" ca="1" si="0"/>
        <v/>
      </c>
      <c r="B60" s="535" t="str">
        <f t="shared" ca="1" si="0"/>
        <v/>
      </c>
      <c r="C60" s="535" t="str">
        <f t="shared" ca="1" si="0"/>
        <v/>
      </c>
      <c r="E60" s="535" t="s">
        <v>159</v>
      </c>
      <c r="F60" s="540">
        <v>5</v>
      </c>
      <c r="G60" s="540">
        <v>11</v>
      </c>
      <c r="H60" s="540">
        <v>9</v>
      </c>
      <c r="I60" s="540">
        <v>6</v>
      </c>
      <c r="J60" s="540">
        <v>14</v>
      </c>
      <c r="K60" s="540">
        <v>8</v>
      </c>
      <c r="L60" s="540">
        <v>13</v>
      </c>
      <c r="M60" s="540">
        <v>4</v>
      </c>
      <c r="N60" s="540">
        <v>12</v>
      </c>
      <c r="O60" s="540">
        <v>2</v>
      </c>
      <c r="P60" s="540">
        <v>7</v>
      </c>
      <c r="Q60" s="540">
        <v>3</v>
      </c>
      <c r="R60" s="540">
        <v>10</v>
      </c>
      <c r="S60" s="540">
        <v>1</v>
      </c>
    </row>
    <row r="61" spans="1:20" s="540" customFormat="1" x14ac:dyDescent="0.2">
      <c r="A61" s="535" t="str">
        <f t="shared" ca="1" si="0"/>
        <v/>
      </c>
      <c r="B61" s="535" t="str">
        <f t="shared" ca="1" si="0"/>
        <v/>
      </c>
      <c r="C61" s="535" t="str">
        <f t="shared" ca="1" si="0"/>
        <v/>
      </c>
    </row>
    <row r="62" spans="1:20" s="540" customFormat="1" x14ac:dyDescent="0.2">
      <c r="A62" s="535" t="str">
        <f t="shared" ca="1" si="0"/>
        <v/>
      </c>
      <c r="B62" s="535" t="str">
        <f t="shared" ca="1" si="0"/>
        <v/>
      </c>
      <c r="C62" s="535" t="str">
        <f t="shared" ca="1" si="0"/>
        <v/>
      </c>
      <c r="D62" s="539">
        <v>15</v>
      </c>
      <c r="E62" s="541" t="s">
        <v>179</v>
      </c>
    </row>
    <row r="63" spans="1:20" s="540" customFormat="1" x14ac:dyDescent="0.2">
      <c r="A63" s="535" t="str">
        <f t="shared" ca="1" si="0"/>
        <v/>
      </c>
      <c r="B63" s="535" t="str">
        <f t="shared" ca="1" si="0"/>
        <v/>
      </c>
      <c r="C63" s="535" t="str">
        <f t="shared" ca="1" si="0"/>
        <v/>
      </c>
      <c r="E63" s="535" t="s">
        <v>130</v>
      </c>
      <c r="F63" s="540">
        <v>1</v>
      </c>
      <c r="G63" s="540">
        <v>2</v>
      </c>
      <c r="H63" s="540">
        <v>3</v>
      </c>
      <c r="I63" s="540">
        <v>4</v>
      </c>
      <c r="J63" s="540">
        <v>5</v>
      </c>
      <c r="K63" s="540">
        <v>6</v>
      </c>
      <c r="L63" s="540">
        <v>7</v>
      </c>
      <c r="M63" s="540">
        <v>8</v>
      </c>
      <c r="N63" s="540">
        <v>9</v>
      </c>
      <c r="O63" s="540">
        <v>10</v>
      </c>
      <c r="P63" s="540">
        <v>11</v>
      </c>
      <c r="Q63" s="540">
        <v>12</v>
      </c>
      <c r="R63" s="540">
        <v>13</v>
      </c>
      <c r="S63" s="540">
        <v>14</v>
      </c>
      <c r="T63" s="540">
        <v>15</v>
      </c>
    </row>
    <row r="64" spans="1:20" s="540" customFormat="1" x14ac:dyDescent="0.2">
      <c r="A64" s="535" t="str">
        <f t="shared" ca="1" si="0"/>
        <v/>
      </c>
      <c r="B64" s="535" t="str">
        <f t="shared" ca="1" si="0"/>
        <v/>
      </c>
      <c r="C64" s="535" t="str">
        <f t="shared" ca="1" si="0"/>
        <v/>
      </c>
      <c r="E64" s="535" t="s">
        <v>157</v>
      </c>
      <c r="F64" s="540">
        <v>5</v>
      </c>
      <c r="G64" s="540">
        <v>11</v>
      </c>
      <c r="H64" s="540">
        <v>6</v>
      </c>
      <c r="I64" s="540">
        <v>1</v>
      </c>
      <c r="J64" s="540">
        <v>12</v>
      </c>
      <c r="K64" s="540">
        <v>13</v>
      </c>
      <c r="L64" s="540">
        <v>4</v>
      </c>
      <c r="M64" s="540">
        <v>7</v>
      </c>
      <c r="N64" s="540">
        <v>2</v>
      </c>
      <c r="O64" s="540">
        <v>8</v>
      </c>
      <c r="P64" s="540">
        <v>9</v>
      </c>
      <c r="Q64" s="540">
        <v>3</v>
      </c>
      <c r="R64" s="540">
        <v>15</v>
      </c>
      <c r="S64" s="540">
        <v>10</v>
      </c>
      <c r="T64" s="540">
        <v>14</v>
      </c>
    </row>
    <row r="65" spans="1:24" s="540" customFormat="1" x14ac:dyDescent="0.2">
      <c r="A65" s="535" t="str">
        <f t="shared" ca="1" si="0"/>
        <v/>
      </c>
      <c r="B65" s="535" t="str">
        <f t="shared" ca="1" si="0"/>
        <v/>
      </c>
      <c r="C65" s="535" t="str">
        <f t="shared" ca="1" si="0"/>
        <v/>
      </c>
      <c r="E65" s="535" t="s">
        <v>159</v>
      </c>
      <c r="F65" s="540">
        <v>14</v>
      </c>
      <c r="G65" s="540">
        <v>1</v>
      </c>
      <c r="H65" s="540">
        <v>4</v>
      </c>
      <c r="I65" s="540">
        <v>11</v>
      </c>
      <c r="J65" s="540">
        <v>7</v>
      </c>
      <c r="K65" s="540">
        <v>12</v>
      </c>
      <c r="L65" s="540">
        <v>15</v>
      </c>
      <c r="M65" s="540">
        <v>2</v>
      </c>
      <c r="N65" s="540">
        <v>6</v>
      </c>
      <c r="O65" s="540">
        <v>9</v>
      </c>
      <c r="P65" s="540">
        <v>10</v>
      </c>
      <c r="Q65" s="540">
        <v>8</v>
      </c>
      <c r="R65" s="540">
        <v>5</v>
      </c>
      <c r="S65" s="540">
        <v>13</v>
      </c>
      <c r="T65" s="540">
        <v>3</v>
      </c>
    </row>
    <row r="66" spans="1:24" s="540" customFormat="1" x14ac:dyDescent="0.2">
      <c r="A66" s="535" t="str">
        <f t="shared" ca="1" si="0"/>
        <v/>
      </c>
      <c r="B66" s="535" t="str">
        <f t="shared" ca="1" si="0"/>
        <v/>
      </c>
      <c r="C66" s="535" t="str">
        <f t="shared" ca="1" si="0"/>
        <v/>
      </c>
    </row>
    <row r="67" spans="1:24" s="540" customFormat="1" x14ac:dyDescent="0.2">
      <c r="A67" s="535" t="str">
        <f t="shared" ca="1" si="0"/>
        <v/>
      </c>
      <c r="B67" s="535" t="str">
        <f t="shared" ca="1" si="0"/>
        <v/>
      </c>
      <c r="C67" s="535" t="str">
        <f t="shared" ca="1" si="0"/>
        <v/>
      </c>
      <c r="D67" s="539">
        <v>16</v>
      </c>
      <c r="E67" s="541" t="s">
        <v>179</v>
      </c>
    </row>
    <row r="68" spans="1:24" s="540" customFormat="1" x14ac:dyDescent="0.2">
      <c r="A68" s="535" t="str">
        <f t="shared" ca="1" si="0"/>
        <v/>
      </c>
      <c r="B68" s="535" t="str">
        <f t="shared" ca="1" si="0"/>
        <v/>
      </c>
      <c r="C68" s="535" t="str">
        <f t="shared" ca="1" si="0"/>
        <v/>
      </c>
      <c r="E68" s="535" t="s">
        <v>130</v>
      </c>
      <c r="F68" s="540">
        <v>1</v>
      </c>
      <c r="G68" s="540">
        <v>2</v>
      </c>
      <c r="H68" s="540">
        <v>3</v>
      </c>
      <c r="I68" s="540">
        <v>4</v>
      </c>
      <c r="K68" s="540">
        <v>5</v>
      </c>
      <c r="L68" s="540">
        <v>6</v>
      </c>
      <c r="M68" s="540">
        <v>7</v>
      </c>
      <c r="N68" s="540">
        <v>8</v>
      </c>
      <c r="P68" s="540">
        <v>9</v>
      </c>
      <c r="Q68" s="540">
        <v>10</v>
      </c>
      <c r="R68" s="540">
        <v>11</v>
      </c>
      <c r="S68" s="540">
        <v>12</v>
      </c>
      <c r="U68" s="540">
        <v>13</v>
      </c>
      <c r="V68" s="540">
        <v>14</v>
      </c>
      <c r="W68" s="540">
        <v>15</v>
      </c>
      <c r="X68" s="540">
        <v>16</v>
      </c>
    </row>
    <row r="69" spans="1:24" s="540" customFormat="1" x14ac:dyDescent="0.2">
      <c r="A69" s="535" t="str">
        <f t="shared" ca="1" si="0"/>
        <v/>
      </c>
      <c r="B69" s="535" t="str">
        <f t="shared" ca="1" si="0"/>
        <v/>
      </c>
      <c r="C69" s="535" t="str">
        <f t="shared" ca="1" si="0"/>
        <v/>
      </c>
      <c r="E69" s="535" t="s">
        <v>157</v>
      </c>
      <c r="F69" s="540">
        <v>8</v>
      </c>
      <c r="G69" s="540">
        <v>1</v>
      </c>
      <c r="H69" s="540">
        <v>14</v>
      </c>
      <c r="I69" s="540">
        <v>11</v>
      </c>
      <c r="K69" s="540">
        <v>12</v>
      </c>
      <c r="L69" s="540">
        <v>5</v>
      </c>
      <c r="M69" s="540">
        <v>2</v>
      </c>
      <c r="N69" s="540">
        <v>15</v>
      </c>
      <c r="P69" s="540">
        <v>16</v>
      </c>
      <c r="Q69" s="540">
        <v>9</v>
      </c>
      <c r="R69" s="540">
        <v>6</v>
      </c>
      <c r="S69" s="540">
        <v>3</v>
      </c>
      <c r="U69" s="540">
        <v>4</v>
      </c>
      <c r="V69" s="540">
        <v>13</v>
      </c>
      <c r="W69" s="540">
        <v>10</v>
      </c>
      <c r="X69" s="540">
        <v>7</v>
      </c>
    </row>
    <row r="70" spans="1:24" s="540" customFormat="1" x14ac:dyDescent="0.2">
      <c r="A70" s="535" t="str">
        <f t="shared" ca="1" si="0"/>
        <v/>
      </c>
      <c r="B70" s="535" t="str">
        <f t="shared" ca="1" si="0"/>
        <v/>
      </c>
      <c r="C70" s="535" t="str">
        <f t="shared" ca="1" si="0"/>
        <v/>
      </c>
      <c r="E70" s="535" t="s">
        <v>159</v>
      </c>
      <c r="F70" s="540">
        <v>15</v>
      </c>
      <c r="G70" s="540">
        <v>7</v>
      </c>
      <c r="H70" s="540">
        <v>1</v>
      </c>
      <c r="I70" s="540">
        <v>9</v>
      </c>
      <c r="K70" s="540">
        <v>10</v>
      </c>
      <c r="L70" s="540">
        <v>16</v>
      </c>
      <c r="M70" s="540">
        <v>8</v>
      </c>
      <c r="N70" s="540">
        <v>2</v>
      </c>
      <c r="P70" s="540">
        <v>3</v>
      </c>
      <c r="Q70" s="540">
        <v>11</v>
      </c>
      <c r="R70" s="540">
        <v>13</v>
      </c>
      <c r="S70" s="540">
        <v>5</v>
      </c>
      <c r="U70" s="540">
        <v>6</v>
      </c>
      <c r="V70" s="540">
        <v>4</v>
      </c>
      <c r="W70" s="540">
        <v>12</v>
      </c>
      <c r="X70" s="540">
        <v>14</v>
      </c>
    </row>
    <row r="71" spans="1:24" s="540" customFormat="1" x14ac:dyDescent="0.2">
      <c r="A71" s="535" t="str">
        <f t="shared" ca="1" si="0"/>
        <v/>
      </c>
      <c r="B71" s="535" t="str">
        <f t="shared" ca="1" si="0"/>
        <v/>
      </c>
      <c r="C71" s="535" t="str">
        <f t="shared" ca="1" si="0"/>
        <v/>
      </c>
    </row>
    <row r="72" spans="1:24" s="540" customFormat="1" x14ac:dyDescent="0.2">
      <c r="A72" s="535" t="str">
        <f t="shared" ca="1" si="0"/>
        <v/>
      </c>
      <c r="B72" s="535" t="str">
        <f t="shared" ca="1" si="0"/>
        <v/>
      </c>
      <c r="C72" s="535" t="str">
        <f t="shared" ca="1" si="0"/>
        <v/>
      </c>
      <c r="D72" s="539">
        <v>17</v>
      </c>
      <c r="E72" s="541" t="s">
        <v>179</v>
      </c>
    </row>
    <row r="73" spans="1:24" s="540" customFormat="1" x14ac:dyDescent="0.2">
      <c r="A73" s="535" t="str">
        <f t="shared" ca="1" si="0"/>
        <v/>
      </c>
      <c r="B73" s="535" t="str">
        <f t="shared" ca="1" si="0"/>
        <v/>
      </c>
      <c r="C73" s="535" t="str">
        <f t="shared" ca="1" si="0"/>
        <v/>
      </c>
      <c r="E73" s="535" t="s">
        <v>130</v>
      </c>
      <c r="F73" s="540">
        <v>1</v>
      </c>
      <c r="G73" s="540">
        <v>2</v>
      </c>
      <c r="H73" s="540">
        <v>3</v>
      </c>
      <c r="I73" s="540">
        <v>4</v>
      </c>
      <c r="J73" s="540">
        <v>5</v>
      </c>
      <c r="K73" s="540">
        <v>6</v>
      </c>
      <c r="L73" s="540">
        <v>7</v>
      </c>
      <c r="M73" s="540">
        <v>8</v>
      </c>
      <c r="N73" s="540">
        <v>9</v>
      </c>
      <c r="P73" s="540">
        <v>10</v>
      </c>
      <c r="Q73" s="540">
        <v>11</v>
      </c>
      <c r="R73" s="540">
        <v>12</v>
      </c>
      <c r="S73" s="540">
        <v>13</v>
      </c>
      <c r="U73" s="540">
        <v>14</v>
      </c>
      <c r="V73" s="540">
        <v>15</v>
      </c>
      <c r="W73" s="540">
        <v>16</v>
      </c>
      <c r="X73" s="540">
        <v>17</v>
      </c>
    </row>
    <row r="74" spans="1:24" s="540" customFormat="1" x14ac:dyDescent="0.2">
      <c r="A74" s="535" t="str">
        <f t="shared" ca="1" si="0"/>
        <v/>
      </c>
      <c r="B74" s="535" t="str">
        <f t="shared" ca="1" si="0"/>
        <v/>
      </c>
      <c r="C74" s="535" t="str">
        <f t="shared" ca="1" si="0"/>
        <v/>
      </c>
      <c r="E74" s="535" t="s">
        <v>157</v>
      </c>
      <c r="F74" s="540">
        <v>17</v>
      </c>
      <c r="G74" s="540">
        <v>13</v>
      </c>
      <c r="H74" s="540">
        <v>11</v>
      </c>
      <c r="I74" s="540">
        <v>6</v>
      </c>
      <c r="J74" s="540">
        <v>8</v>
      </c>
      <c r="K74" s="540">
        <v>3</v>
      </c>
      <c r="L74" s="540">
        <v>1</v>
      </c>
      <c r="M74" s="540">
        <v>7</v>
      </c>
      <c r="N74" s="540">
        <v>15</v>
      </c>
      <c r="P74" s="540">
        <v>5</v>
      </c>
      <c r="Q74" s="540">
        <v>9</v>
      </c>
      <c r="R74" s="540">
        <v>2</v>
      </c>
      <c r="S74" s="540">
        <v>12</v>
      </c>
      <c r="U74" s="540">
        <v>4</v>
      </c>
      <c r="V74" s="540">
        <v>10</v>
      </c>
      <c r="W74" s="540">
        <v>14</v>
      </c>
      <c r="X74" s="540">
        <v>16</v>
      </c>
    </row>
    <row r="75" spans="1:24" s="540" customFormat="1" x14ac:dyDescent="0.2">
      <c r="A75" s="535" t="str">
        <f t="shared" ca="1" si="0"/>
        <v/>
      </c>
      <c r="B75" s="535" t="str">
        <f t="shared" ca="1" si="0"/>
        <v/>
      </c>
      <c r="C75" s="535" t="str">
        <f t="shared" ca="1" si="0"/>
        <v/>
      </c>
      <c r="E75" s="535" t="s">
        <v>159</v>
      </c>
      <c r="F75" s="540">
        <v>15</v>
      </c>
      <c r="G75" s="540">
        <v>12</v>
      </c>
      <c r="H75" s="540">
        <v>9</v>
      </c>
      <c r="I75" s="540">
        <v>7</v>
      </c>
      <c r="J75" s="540">
        <v>10</v>
      </c>
      <c r="K75" s="540">
        <v>11</v>
      </c>
      <c r="L75" s="540">
        <v>3</v>
      </c>
      <c r="M75" s="540">
        <v>6</v>
      </c>
      <c r="N75" s="540">
        <v>14</v>
      </c>
      <c r="P75" s="540">
        <v>16</v>
      </c>
      <c r="Q75" s="540">
        <v>8</v>
      </c>
      <c r="R75" s="540">
        <v>1</v>
      </c>
      <c r="S75" s="540">
        <v>5</v>
      </c>
      <c r="U75" s="540">
        <v>13</v>
      </c>
      <c r="V75" s="540">
        <v>17</v>
      </c>
      <c r="W75" s="540">
        <v>4</v>
      </c>
      <c r="X75" s="540">
        <v>2</v>
      </c>
    </row>
    <row r="76" spans="1:24" s="540" customFormat="1" x14ac:dyDescent="0.2">
      <c r="A76" s="535" t="str">
        <f t="shared" ca="1" si="0"/>
        <v/>
      </c>
      <c r="B76" s="535" t="str">
        <f t="shared" ca="1" si="0"/>
        <v/>
      </c>
      <c r="C76" s="535" t="str">
        <f t="shared" ca="1" si="0"/>
        <v/>
      </c>
    </row>
    <row r="77" spans="1:24" s="540" customFormat="1" x14ac:dyDescent="0.2">
      <c r="A77" s="535" t="str">
        <f t="shared" ca="1" si="0"/>
        <v/>
      </c>
      <c r="B77" s="535" t="str">
        <f t="shared" ca="1" si="0"/>
        <v/>
      </c>
      <c r="C77" s="535" t="str">
        <f t="shared" ca="1" si="0"/>
        <v/>
      </c>
      <c r="D77" s="539">
        <v>18</v>
      </c>
      <c r="E77" s="541" t="s">
        <v>179</v>
      </c>
    </row>
    <row r="78" spans="1:24" s="540" customFormat="1" x14ac:dyDescent="0.2">
      <c r="A78" s="535" t="str">
        <f t="shared" ca="1" si="0"/>
        <v/>
      </c>
      <c r="B78" s="535" t="str">
        <f t="shared" ca="1" si="0"/>
        <v/>
      </c>
      <c r="C78" s="535" t="str">
        <f t="shared" ca="1" si="0"/>
        <v/>
      </c>
      <c r="E78" s="535" t="s">
        <v>130</v>
      </c>
      <c r="F78" s="540">
        <v>1</v>
      </c>
      <c r="G78" s="540">
        <v>2</v>
      </c>
      <c r="H78" s="540">
        <v>3</v>
      </c>
      <c r="I78" s="540">
        <v>4</v>
      </c>
      <c r="J78" s="540">
        <v>5</v>
      </c>
      <c r="K78" s="540">
        <v>6</v>
      </c>
      <c r="L78" s="540">
        <v>7</v>
      </c>
      <c r="M78" s="540">
        <v>8</v>
      </c>
      <c r="N78" s="540">
        <v>9</v>
      </c>
      <c r="O78" s="540">
        <v>10</v>
      </c>
      <c r="P78" s="540">
        <v>11</v>
      </c>
      <c r="Q78" s="540">
        <v>12</v>
      </c>
      <c r="R78" s="540">
        <v>13</v>
      </c>
      <c r="S78" s="540">
        <v>14</v>
      </c>
      <c r="U78" s="540">
        <v>15</v>
      </c>
      <c r="V78" s="540">
        <v>16</v>
      </c>
      <c r="W78" s="540">
        <v>17</v>
      </c>
      <c r="X78" s="540">
        <v>18</v>
      </c>
    </row>
    <row r="79" spans="1:24" s="540" customFormat="1" x14ac:dyDescent="0.2">
      <c r="A79" s="535" t="str">
        <f t="shared" ca="1" si="0"/>
        <v/>
      </c>
      <c r="B79" s="535" t="str">
        <f t="shared" ca="1" si="0"/>
        <v/>
      </c>
      <c r="C79" s="535" t="str">
        <f t="shared" ca="1" si="0"/>
        <v/>
      </c>
      <c r="E79" s="535" t="s">
        <v>157</v>
      </c>
      <c r="F79" s="540">
        <v>12</v>
      </c>
      <c r="G79" s="540">
        <v>15</v>
      </c>
      <c r="H79" s="540">
        <v>11</v>
      </c>
      <c r="I79" s="540">
        <v>6</v>
      </c>
      <c r="J79" s="540">
        <v>1</v>
      </c>
      <c r="K79" s="540">
        <v>16</v>
      </c>
      <c r="L79" s="540">
        <v>18</v>
      </c>
      <c r="M79" s="540">
        <v>7</v>
      </c>
      <c r="N79" s="540">
        <v>2</v>
      </c>
      <c r="O79" s="540">
        <v>13</v>
      </c>
      <c r="P79" s="540">
        <v>17</v>
      </c>
      <c r="Q79" s="540">
        <v>4</v>
      </c>
      <c r="R79" s="540">
        <v>14</v>
      </c>
      <c r="S79" s="540">
        <v>8</v>
      </c>
      <c r="U79" s="540">
        <v>9</v>
      </c>
      <c r="V79" s="540">
        <v>5</v>
      </c>
      <c r="W79" s="540">
        <v>10</v>
      </c>
      <c r="X79" s="540">
        <v>3</v>
      </c>
    </row>
    <row r="80" spans="1:24" s="540" customFormat="1" x14ac:dyDescent="0.2">
      <c r="A80" s="535" t="str">
        <f t="shared" ca="1" si="0"/>
        <v/>
      </c>
      <c r="B80" s="535" t="str">
        <f t="shared" ca="1" si="0"/>
        <v/>
      </c>
      <c r="C80" s="535" t="str">
        <f t="shared" ca="1" si="0"/>
        <v/>
      </c>
      <c r="E80" s="535" t="s">
        <v>159</v>
      </c>
      <c r="F80" s="542">
        <v>13</v>
      </c>
      <c r="G80" s="542">
        <v>8</v>
      </c>
      <c r="H80" s="542">
        <v>5</v>
      </c>
      <c r="I80" s="542">
        <v>15</v>
      </c>
      <c r="J80" s="542">
        <v>17</v>
      </c>
      <c r="K80" s="542">
        <v>3</v>
      </c>
      <c r="L80" s="542">
        <v>14</v>
      </c>
      <c r="M80" s="542">
        <v>9</v>
      </c>
      <c r="N80" s="542">
        <v>11</v>
      </c>
      <c r="O80" s="542">
        <v>16</v>
      </c>
      <c r="P80" s="542">
        <v>2</v>
      </c>
      <c r="Q80" s="542">
        <v>6</v>
      </c>
      <c r="R80" s="542">
        <v>18</v>
      </c>
      <c r="S80" s="542">
        <v>12</v>
      </c>
      <c r="U80" s="542">
        <v>10</v>
      </c>
      <c r="V80" s="542">
        <v>1</v>
      </c>
      <c r="W80" s="542">
        <v>4</v>
      </c>
      <c r="X80" s="542">
        <v>7</v>
      </c>
    </row>
    <row r="81" spans="1:29" s="540" customFormat="1" x14ac:dyDescent="0.2">
      <c r="A81" s="535" t="str">
        <f t="shared" ca="1" si="0"/>
        <v/>
      </c>
      <c r="B81" s="535" t="str">
        <f t="shared" ca="1" si="0"/>
        <v/>
      </c>
      <c r="C81" s="535" t="str">
        <f t="shared" ca="1" si="0"/>
        <v/>
      </c>
    </row>
    <row r="82" spans="1:29" s="540" customFormat="1" x14ac:dyDescent="0.2">
      <c r="A82" s="535" t="str">
        <f t="shared" ca="1" si="0"/>
        <v/>
      </c>
      <c r="B82" s="535" t="str">
        <f t="shared" ca="1" si="0"/>
        <v/>
      </c>
      <c r="C82" s="535" t="str">
        <f t="shared" ca="1" si="0"/>
        <v/>
      </c>
      <c r="D82" s="539">
        <v>19</v>
      </c>
      <c r="E82" s="541" t="s">
        <v>179</v>
      </c>
    </row>
    <row r="83" spans="1:29" s="540" customFormat="1" x14ac:dyDescent="0.2">
      <c r="A83" s="535" t="str">
        <f t="shared" ca="1" si="0"/>
        <v/>
      </c>
      <c r="B83" s="535" t="str">
        <f t="shared" ca="1" si="0"/>
        <v/>
      </c>
      <c r="C83" s="535" t="str">
        <f t="shared" ca="1" si="0"/>
        <v/>
      </c>
      <c r="E83" s="535" t="s">
        <v>130</v>
      </c>
      <c r="F83" s="540">
        <v>1</v>
      </c>
      <c r="G83" s="540">
        <v>2</v>
      </c>
      <c r="H83" s="540">
        <v>3</v>
      </c>
      <c r="I83" s="540">
        <v>4</v>
      </c>
      <c r="J83" s="540">
        <v>5</v>
      </c>
      <c r="K83" s="540">
        <v>6</v>
      </c>
      <c r="L83" s="540">
        <v>7</v>
      </c>
      <c r="M83" s="540">
        <v>8</v>
      </c>
      <c r="N83" s="540">
        <v>9</v>
      </c>
      <c r="O83" s="540">
        <v>10</v>
      </c>
      <c r="P83" s="540">
        <v>11</v>
      </c>
      <c r="Q83" s="540">
        <v>12</v>
      </c>
      <c r="R83" s="540">
        <v>14</v>
      </c>
      <c r="S83" s="540">
        <v>13</v>
      </c>
      <c r="T83" s="540">
        <v>15</v>
      </c>
      <c r="U83" s="540">
        <v>16</v>
      </c>
      <c r="V83" s="540">
        <v>17</v>
      </c>
      <c r="W83" s="540">
        <v>18</v>
      </c>
      <c r="X83" s="540">
        <v>19</v>
      </c>
    </row>
    <row r="84" spans="1:29" s="540" customFormat="1" x14ac:dyDescent="0.2">
      <c r="A84" s="535" t="str">
        <f t="shared" ca="1" si="0"/>
        <v/>
      </c>
      <c r="B84" s="535" t="str">
        <f t="shared" ca="1" si="0"/>
        <v/>
      </c>
      <c r="C84" s="535" t="str">
        <f t="shared" ca="1" si="0"/>
        <v/>
      </c>
      <c r="E84" s="535" t="s">
        <v>157</v>
      </c>
      <c r="F84" s="540">
        <v>12</v>
      </c>
      <c r="G84" s="540">
        <v>4</v>
      </c>
      <c r="H84" s="540">
        <v>11</v>
      </c>
      <c r="I84" s="540">
        <v>6</v>
      </c>
      <c r="J84" s="540">
        <v>16</v>
      </c>
      <c r="K84" s="540">
        <v>17</v>
      </c>
      <c r="L84" s="540">
        <v>14</v>
      </c>
      <c r="M84" s="540">
        <v>7</v>
      </c>
      <c r="N84" s="540">
        <v>18</v>
      </c>
      <c r="O84" s="540">
        <v>1</v>
      </c>
      <c r="P84" s="540">
        <v>2</v>
      </c>
      <c r="Q84" s="540">
        <v>19</v>
      </c>
      <c r="R84" s="540">
        <v>9</v>
      </c>
      <c r="S84" s="540">
        <v>13</v>
      </c>
      <c r="T84" s="540">
        <v>8</v>
      </c>
      <c r="U84" s="540">
        <v>5</v>
      </c>
      <c r="V84" s="540">
        <v>10</v>
      </c>
      <c r="W84" s="540">
        <v>15</v>
      </c>
      <c r="X84" s="540">
        <v>3</v>
      </c>
    </row>
    <row r="85" spans="1:29" s="540" customFormat="1" x14ac:dyDescent="0.2">
      <c r="A85" s="535" t="str">
        <f t="shared" ca="1" si="0"/>
        <v/>
      </c>
      <c r="B85" s="535" t="str">
        <f t="shared" ca="1" si="0"/>
        <v/>
      </c>
      <c r="C85" s="535" t="str">
        <f t="shared" ca="1" si="0"/>
        <v/>
      </c>
      <c r="E85" s="535" t="s">
        <v>159</v>
      </c>
      <c r="F85" s="540">
        <v>13</v>
      </c>
      <c r="G85" s="540">
        <v>3</v>
      </c>
      <c r="H85" s="540">
        <v>10</v>
      </c>
      <c r="I85" s="540">
        <v>17</v>
      </c>
      <c r="J85" s="540">
        <v>11</v>
      </c>
      <c r="K85" s="540">
        <v>18</v>
      </c>
      <c r="L85" s="540">
        <v>5</v>
      </c>
      <c r="M85" s="540">
        <v>19</v>
      </c>
      <c r="N85" s="540">
        <v>12</v>
      </c>
      <c r="O85" s="540">
        <v>6</v>
      </c>
      <c r="P85" s="540">
        <v>15</v>
      </c>
      <c r="Q85" s="540">
        <v>8</v>
      </c>
      <c r="R85" s="540">
        <v>1</v>
      </c>
      <c r="S85" s="540">
        <v>16</v>
      </c>
      <c r="T85" s="540">
        <v>7</v>
      </c>
      <c r="U85" s="540">
        <v>14</v>
      </c>
      <c r="V85" s="540">
        <v>9</v>
      </c>
      <c r="W85" s="540">
        <v>4</v>
      </c>
      <c r="X85" s="540">
        <v>2</v>
      </c>
    </row>
    <row r="86" spans="1:29" s="540" customFormat="1" x14ac:dyDescent="0.2">
      <c r="A86" s="535" t="str">
        <f t="shared" ca="1" si="0"/>
        <v/>
      </c>
      <c r="B86" s="535" t="str">
        <f t="shared" ca="1" si="0"/>
        <v/>
      </c>
      <c r="C86" s="535" t="str">
        <f t="shared" ca="1" si="0"/>
        <v/>
      </c>
    </row>
    <row r="87" spans="1:29" s="540" customFormat="1" x14ac:dyDescent="0.2">
      <c r="A87" s="535" t="str">
        <f t="shared" ca="1" si="0"/>
        <v/>
      </c>
      <c r="B87" s="535" t="str">
        <f t="shared" ca="1" si="0"/>
        <v/>
      </c>
      <c r="C87" s="535" t="str">
        <f t="shared" ca="1" si="0"/>
        <v/>
      </c>
      <c r="D87" s="539">
        <v>20</v>
      </c>
      <c r="E87" s="541" t="s">
        <v>179</v>
      </c>
    </row>
    <row r="88" spans="1:29" s="540" customFormat="1" x14ac:dyDescent="0.2">
      <c r="A88" s="535" t="str">
        <f t="shared" ca="1" si="0"/>
        <v/>
      </c>
      <c r="B88" s="535" t="str">
        <f t="shared" ca="1" si="0"/>
        <v/>
      </c>
      <c r="C88" s="535" t="str">
        <f t="shared" ca="1" si="0"/>
        <v/>
      </c>
      <c r="E88" s="535" t="s">
        <v>130</v>
      </c>
      <c r="F88" s="540">
        <v>1</v>
      </c>
      <c r="G88" s="540">
        <v>2</v>
      </c>
      <c r="H88" s="540">
        <v>3</v>
      </c>
      <c r="I88" s="540">
        <v>4</v>
      </c>
      <c r="J88" s="540">
        <v>5</v>
      </c>
      <c r="K88" s="540">
        <v>6</v>
      </c>
      <c r="L88" s="540">
        <v>7</v>
      </c>
      <c r="M88" s="540">
        <v>8</v>
      </c>
      <c r="N88" s="540">
        <v>9</v>
      </c>
      <c r="O88" s="540">
        <v>10</v>
      </c>
      <c r="P88" s="540">
        <v>11</v>
      </c>
      <c r="Q88" s="540">
        <v>12</v>
      </c>
      <c r="R88" s="540">
        <v>13</v>
      </c>
      <c r="S88" s="540">
        <v>14</v>
      </c>
      <c r="T88" s="540">
        <v>15</v>
      </c>
      <c r="U88" s="540">
        <v>16</v>
      </c>
      <c r="V88" s="540">
        <v>17</v>
      </c>
      <c r="W88" s="540">
        <v>18</v>
      </c>
      <c r="X88" s="540">
        <v>19</v>
      </c>
      <c r="Y88" s="540">
        <v>20</v>
      </c>
    </row>
    <row r="89" spans="1:29" s="540" customFormat="1" x14ac:dyDescent="0.2">
      <c r="A89" s="535" t="str">
        <f t="shared" ca="1" si="0"/>
        <v/>
      </c>
      <c r="B89" s="535" t="str">
        <f t="shared" ca="1" si="0"/>
        <v/>
      </c>
      <c r="C89" s="535" t="str">
        <f t="shared" ca="1" si="0"/>
        <v/>
      </c>
      <c r="E89" s="535" t="s">
        <v>157</v>
      </c>
      <c r="F89" s="540">
        <v>3</v>
      </c>
      <c r="G89" s="540">
        <v>1</v>
      </c>
      <c r="H89" s="540">
        <v>14</v>
      </c>
      <c r="I89" s="540">
        <v>10</v>
      </c>
      <c r="J89" s="540">
        <v>17</v>
      </c>
      <c r="K89" s="540">
        <v>8</v>
      </c>
      <c r="L89" s="540">
        <v>6</v>
      </c>
      <c r="M89" s="540">
        <v>19</v>
      </c>
      <c r="N89" s="540">
        <v>15</v>
      </c>
      <c r="O89" s="540">
        <v>2</v>
      </c>
      <c r="P89" s="540">
        <v>13</v>
      </c>
      <c r="Q89" s="540">
        <v>11</v>
      </c>
      <c r="R89" s="540">
        <v>4</v>
      </c>
      <c r="S89" s="540">
        <v>20</v>
      </c>
      <c r="T89" s="540">
        <v>7</v>
      </c>
      <c r="U89" s="540">
        <v>18</v>
      </c>
      <c r="V89" s="540">
        <v>16</v>
      </c>
      <c r="W89" s="540">
        <v>9</v>
      </c>
      <c r="X89" s="540">
        <v>5</v>
      </c>
      <c r="Y89" s="540">
        <v>12</v>
      </c>
    </row>
    <row r="90" spans="1:29" s="540" customFormat="1" x14ac:dyDescent="0.2">
      <c r="A90" s="535" t="str">
        <f t="shared" ca="1" si="0"/>
        <v/>
      </c>
      <c r="B90" s="535" t="str">
        <f t="shared" ca="1" si="0"/>
        <v/>
      </c>
      <c r="C90" s="535" t="str">
        <f t="shared" ca="1" si="0"/>
        <v/>
      </c>
      <c r="E90" s="535" t="s">
        <v>159</v>
      </c>
      <c r="F90" s="540">
        <v>15</v>
      </c>
      <c r="G90" s="540">
        <v>9</v>
      </c>
      <c r="H90" s="540">
        <v>7</v>
      </c>
      <c r="I90" s="540">
        <v>1</v>
      </c>
      <c r="J90" s="540">
        <v>13</v>
      </c>
      <c r="K90" s="540">
        <v>10</v>
      </c>
      <c r="L90" s="540">
        <v>4</v>
      </c>
      <c r="M90" s="540">
        <v>2</v>
      </c>
      <c r="N90" s="540">
        <v>16</v>
      </c>
      <c r="O90" s="540">
        <v>8</v>
      </c>
      <c r="P90" s="540">
        <v>5</v>
      </c>
      <c r="Q90" s="540">
        <v>19</v>
      </c>
      <c r="R90" s="540">
        <v>17</v>
      </c>
      <c r="S90" s="540">
        <v>11</v>
      </c>
      <c r="T90" s="540">
        <v>3</v>
      </c>
      <c r="U90" s="540">
        <v>20</v>
      </c>
      <c r="V90" s="540">
        <v>14</v>
      </c>
      <c r="W90" s="540">
        <v>12</v>
      </c>
      <c r="X90" s="540">
        <v>6</v>
      </c>
      <c r="Y90" s="540">
        <v>18</v>
      </c>
    </row>
    <row r="91" spans="1:29" s="540" customFormat="1" x14ac:dyDescent="0.2">
      <c r="A91" s="535" t="str">
        <f t="shared" ca="1" si="0"/>
        <v/>
      </c>
      <c r="B91" s="535" t="str">
        <f t="shared" ca="1" si="0"/>
        <v/>
      </c>
      <c r="C91" s="535" t="str">
        <f t="shared" ca="1" si="0"/>
        <v/>
      </c>
    </row>
    <row r="92" spans="1:29" s="540" customFormat="1" x14ac:dyDescent="0.2">
      <c r="A92" s="535" t="str">
        <f t="shared" ca="1" si="0"/>
        <v/>
      </c>
      <c r="B92" s="535" t="str">
        <f t="shared" ca="1" si="0"/>
        <v/>
      </c>
      <c r="C92" s="535" t="str">
        <f t="shared" ca="1" si="0"/>
        <v/>
      </c>
      <c r="D92" s="539">
        <v>21</v>
      </c>
      <c r="E92" s="541" t="s">
        <v>179</v>
      </c>
    </row>
    <row r="93" spans="1:29" s="540" customFormat="1" x14ac:dyDescent="0.2">
      <c r="A93" s="535" t="str">
        <f t="shared" ca="1" si="0"/>
        <v/>
      </c>
      <c r="B93" s="535" t="str">
        <f t="shared" ca="1" si="0"/>
        <v/>
      </c>
      <c r="C93" s="535" t="str">
        <f t="shared" ca="1" si="0"/>
        <v/>
      </c>
      <c r="E93" s="535" t="s">
        <v>130</v>
      </c>
      <c r="F93" s="540">
        <v>1</v>
      </c>
      <c r="G93" s="540">
        <v>2</v>
      </c>
      <c r="H93" s="540">
        <v>3</v>
      </c>
      <c r="I93" s="540">
        <v>4</v>
      </c>
      <c r="J93" s="540">
        <v>5</v>
      </c>
      <c r="K93" s="540">
        <v>6</v>
      </c>
      <c r="L93" s="540">
        <v>7</v>
      </c>
      <c r="M93" s="540">
        <v>8</v>
      </c>
      <c r="N93" s="540">
        <v>9</v>
      </c>
      <c r="P93" s="540">
        <v>10</v>
      </c>
      <c r="Q93" s="540">
        <v>11</v>
      </c>
      <c r="R93" s="540">
        <v>12</v>
      </c>
      <c r="S93" s="540">
        <v>13</v>
      </c>
      <c r="U93" s="540">
        <v>14</v>
      </c>
      <c r="V93" s="540">
        <v>15</v>
      </c>
      <c r="W93" s="540">
        <v>16</v>
      </c>
      <c r="X93" s="540">
        <v>17</v>
      </c>
      <c r="Z93" s="540">
        <v>18</v>
      </c>
      <c r="AA93" s="540">
        <v>19</v>
      </c>
      <c r="AB93" s="540">
        <v>20</v>
      </c>
      <c r="AC93" s="540">
        <v>21</v>
      </c>
    </row>
    <row r="94" spans="1:29" s="540" customFormat="1" x14ac:dyDescent="0.2">
      <c r="A94" s="535" t="str">
        <f t="shared" ca="1" si="0"/>
        <v/>
      </c>
      <c r="B94" s="535" t="str">
        <f t="shared" ca="1" si="0"/>
        <v/>
      </c>
      <c r="C94" s="535" t="str">
        <f t="shared" ca="1" si="0"/>
        <v/>
      </c>
      <c r="E94" s="535" t="s">
        <v>157</v>
      </c>
      <c r="F94" s="540">
        <v>13</v>
      </c>
      <c r="G94" s="540">
        <v>18</v>
      </c>
      <c r="H94" s="540">
        <v>16</v>
      </c>
      <c r="I94" s="540">
        <v>10</v>
      </c>
      <c r="J94" s="540">
        <v>7</v>
      </c>
      <c r="K94" s="540">
        <v>12</v>
      </c>
      <c r="L94" s="540">
        <v>6</v>
      </c>
      <c r="M94" s="540">
        <v>1</v>
      </c>
      <c r="N94" s="540">
        <v>19</v>
      </c>
      <c r="P94" s="540">
        <v>2</v>
      </c>
      <c r="Q94" s="540">
        <v>5</v>
      </c>
      <c r="R94" s="540">
        <v>17</v>
      </c>
      <c r="S94" s="540">
        <v>20</v>
      </c>
      <c r="U94" s="540">
        <v>3</v>
      </c>
      <c r="V94" s="540">
        <v>14</v>
      </c>
      <c r="W94" s="540">
        <v>21</v>
      </c>
      <c r="X94" s="540">
        <v>8</v>
      </c>
      <c r="Z94" s="540">
        <v>9</v>
      </c>
      <c r="AA94" s="540">
        <v>4</v>
      </c>
      <c r="AB94" s="540">
        <v>11</v>
      </c>
      <c r="AC94" s="540">
        <v>15</v>
      </c>
    </row>
    <row r="95" spans="1:29" s="540" customFormat="1" x14ac:dyDescent="0.2">
      <c r="A95" s="535" t="str">
        <f t="shared" ca="1" si="0"/>
        <v/>
      </c>
      <c r="B95" s="535" t="str">
        <f t="shared" ca="1" si="0"/>
        <v/>
      </c>
      <c r="C95" s="535" t="str">
        <f t="shared" ca="1" si="0"/>
        <v/>
      </c>
      <c r="E95" s="535" t="s">
        <v>159</v>
      </c>
      <c r="F95" s="540">
        <v>17</v>
      </c>
      <c r="G95" s="540">
        <v>9</v>
      </c>
      <c r="H95" s="540">
        <v>19</v>
      </c>
      <c r="I95" s="540">
        <v>14</v>
      </c>
      <c r="J95" s="540">
        <v>12</v>
      </c>
      <c r="K95" s="540">
        <v>4</v>
      </c>
      <c r="L95" s="540">
        <v>16</v>
      </c>
      <c r="M95" s="540">
        <v>13</v>
      </c>
      <c r="N95" s="540">
        <v>1</v>
      </c>
      <c r="P95" s="540">
        <v>15</v>
      </c>
      <c r="Q95" s="540">
        <v>20</v>
      </c>
      <c r="R95" s="540">
        <v>10</v>
      </c>
      <c r="S95" s="540">
        <v>2</v>
      </c>
      <c r="U95" s="540">
        <v>21</v>
      </c>
      <c r="V95" s="540">
        <v>3</v>
      </c>
      <c r="W95" s="540">
        <v>18</v>
      </c>
      <c r="X95" s="540">
        <v>6</v>
      </c>
      <c r="Z95" s="540">
        <v>8</v>
      </c>
      <c r="AA95" s="540">
        <v>5</v>
      </c>
      <c r="AB95" s="540">
        <v>7</v>
      </c>
      <c r="AC95" s="540">
        <v>11</v>
      </c>
    </row>
    <row r="96" spans="1:29" s="540" customFormat="1" x14ac:dyDescent="0.2">
      <c r="A96" s="535" t="str">
        <f t="shared" ca="1" si="0"/>
        <v/>
      </c>
      <c r="B96" s="535" t="str">
        <f t="shared" ca="1" si="0"/>
        <v/>
      </c>
      <c r="C96" s="535" t="str">
        <f t="shared" ca="1" si="0"/>
        <v/>
      </c>
    </row>
    <row r="97" spans="1:29" s="540" customFormat="1" x14ac:dyDescent="0.2">
      <c r="A97" s="535" t="str">
        <f t="shared" ca="1" si="0"/>
        <v/>
      </c>
      <c r="B97" s="535" t="str">
        <f t="shared" ca="1" si="0"/>
        <v/>
      </c>
      <c r="C97" s="535" t="str">
        <f t="shared" ca="1" si="0"/>
        <v/>
      </c>
      <c r="D97" s="539">
        <v>22</v>
      </c>
      <c r="E97" s="541" t="s">
        <v>179</v>
      </c>
    </row>
    <row r="98" spans="1:29" s="540" customFormat="1" x14ac:dyDescent="0.2">
      <c r="A98" s="535" t="str">
        <f t="shared" ca="1" si="0"/>
        <v/>
      </c>
      <c r="B98" s="535" t="str">
        <f t="shared" ca="1" si="0"/>
        <v/>
      </c>
      <c r="C98" s="535" t="str">
        <f t="shared" ca="1" si="0"/>
        <v/>
      </c>
      <c r="E98" s="535" t="s">
        <v>130</v>
      </c>
      <c r="F98" s="540">
        <v>1</v>
      </c>
      <c r="G98" s="540">
        <v>2</v>
      </c>
      <c r="H98" s="540">
        <v>3</v>
      </c>
      <c r="I98" s="540">
        <v>4</v>
      </c>
      <c r="J98" s="540">
        <v>5</v>
      </c>
      <c r="K98" s="540">
        <v>6</v>
      </c>
      <c r="L98" s="540">
        <v>7</v>
      </c>
      <c r="M98" s="540">
        <v>8</v>
      </c>
      <c r="N98" s="540">
        <v>9</v>
      </c>
      <c r="O98" s="540">
        <v>10</v>
      </c>
      <c r="P98" s="540">
        <v>11</v>
      </c>
      <c r="Q98" s="540">
        <v>12</v>
      </c>
      <c r="R98" s="540">
        <v>13</v>
      </c>
      <c r="S98" s="540">
        <v>14</v>
      </c>
      <c r="U98" s="540">
        <v>15</v>
      </c>
      <c r="V98" s="540">
        <v>16</v>
      </c>
      <c r="W98" s="540">
        <v>17</v>
      </c>
      <c r="X98" s="540">
        <v>18</v>
      </c>
      <c r="Z98" s="540">
        <v>19</v>
      </c>
      <c r="AA98" s="540">
        <v>20</v>
      </c>
      <c r="AB98" s="540">
        <v>21</v>
      </c>
      <c r="AC98" s="540">
        <v>22</v>
      </c>
    </row>
    <row r="99" spans="1:29" s="540" customFormat="1" x14ac:dyDescent="0.2">
      <c r="A99" s="535" t="str">
        <f t="shared" ca="1" si="0"/>
        <v/>
      </c>
      <c r="B99" s="535" t="str">
        <f t="shared" ca="1" si="0"/>
        <v/>
      </c>
      <c r="C99" s="535" t="str">
        <f t="shared" ca="1" si="0"/>
        <v/>
      </c>
      <c r="E99" s="535" t="s">
        <v>157</v>
      </c>
      <c r="F99" s="540">
        <v>17</v>
      </c>
      <c r="G99" s="540">
        <v>11</v>
      </c>
      <c r="H99" s="540">
        <v>16</v>
      </c>
      <c r="I99" s="540">
        <v>12</v>
      </c>
      <c r="J99" s="540">
        <v>2</v>
      </c>
      <c r="K99" s="540">
        <v>8</v>
      </c>
      <c r="L99" s="540">
        <v>14</v>
      </c>
      <c r="M99" s="540">
        <v>18</v>
      </c>
      <c r="N99" s="540">
        <v>19</v>
      </c>
      <c r="O99" s="540">
        <v>21</v>
      </c>
      <c r="P99" s="540">
        <v>9</v>
      </c>
      <c r="Q99" s="540">
        <v>5</v>
      </c>
      <c r="R99" s="540">
        <v>15</v>
      </c>
      <c r="S99" s="540">
        <v>6</v>
      </c>
      <c r="U99" s="540">
        <v>13</v>
      </c>
      <c r="V99" s="540">
        <v>22</v>
      </c>
      <c r="W99" s="540">
        <v>7</v>
      </c>
      <c r="X99" s="540">
        <v>1</v>
      </c>
      <c r="Z99" s="540">
        <v>3</v>
      </c>
      <c r="AA99" s="540">
        <v>10</v>
      </c>
      <c r="AB99" s="540">
        <v>4</v>
      </c>
      <c r="AC99" s="540">
        <v>20</v>
      </c>
    </row>
    <row r="100" spans="1:29" s="540" customFormat="1" x14ac:dyDescent="0.2">
      <c r="A100" s="535" t="str">
        <f t="shared" ca="1" si="0"/>
        <v/>
      </c>
      <c r="B100" s="535" t="str">
        <f t="shared" ca="1" si="0"/>
        <v/>
      </c>
      <c r="C100" s="535" t="str">
        <f t="shared" ca="1" si="0"/>
        <v/>
      </c>
      <c r="E100" s="535" t="s">
        <v>159</v>
      </c>
      <c r="F100" s="540">
        <v>4</v>
      </c>
      <c r="G100" s="540">
        <v>18</v>
      </c>
      <c r="H100" s="540">
        <v>22</v>
      </c>
      <c r="I100" s="540">
        <v>11</v>
      </c>
      <c r="J100" s="540">
        <v>15</v>
      </c>
      <c r="K100" s="540">
        <v>21</v>
      </c>
      <c r="L100" s="540">
        <v>6</v>
      </c>
      <c r="M100" s="540">
        <v>20</v>
      </c>
      <c r="N100" s="540">
        <v>13</v>
      </c>
      <c r="O100" s="540">
        <v>16</v>
      </c>
      <c r="P100" s="540">
        <v>14</v>
      </c>
      <c r="Q100" s="540">
        <v>1</v>
      </c>
      <c r="R100" s="540">
        <v>10</v>
      </c>
      <c r="S100" s="540">
        <v>17</v>
      </c>
      <c r="U100" s="540">
        <v>12</v>
      </c>
      <c r="V100" s="540">
        <v>9</v>
      </c>
      <c r="W100" s="540">
        <v>19</v>
      </c>
      <c r="X100" s="540">
        <v>3</v>
      </c>
      <c r="Z100" s="540">
        <v>5</v>
      </c>
      <c r="AA100" s="540">
        <v>8</v>
      </c>
      <c r="AB100" s="540">
        <v>2</v>
      </c>
      <c r="AC100" s="540">
        <v>7</v>
      </c>
    </row>
    <row r="101" spans="1:29" s="540" customFormat="1" x14ac:dyDescent="0.2">
      <c r="A101" s="535" t="str">
        <f t="shared" ca="1" si="0"/>
        <v/>
      </c>
      <c r="B101" s="535" t="str">
        <f t="shared" ca="1" si="0"/>
        <v/>
      </c>
      <c r="C101" s="535" t="str">
        <f t="shared" ca="1" si="0"/>
        <v/>
      </c>
    </row>
    <row r="102" spans="1:29" s="540" customFormat="1" x14ac:dyDescent="0.2">
      <c r="A102" s="535" t="str">
        <f t="shared" ca="1" si="0"/>
        <v/>
      </c>
      <c r="B102" s="535" t="str">
        <f t="shared" ca="1" si="0"/>
        <v/>
      </c>
      <c r="C102" s="535" t="str">
        <f t="shared" ca="1" si="0"/>
        <v/>
      </c>
      <c r="D102" s="539">
        <v>23</v>
      </c>
      <c r="E102" s="541" t="s">
        <v>179</v>
      </c>
    </row>
    <row r="103" spans="1:29" s="540" customFormat="1" x14ac:dyDescent="0.2">
      <c r="A103" s="535" t="str">
        <f t="shared" ca="1" si="0"/>
        <v/>
      </c>
      <c r="B103" s="535" t="str">
        <f t="shared" ca="1" si="0"/>
        <v/>
      </c>
      <c r="C103" s="535" t="str">
        <f t="shared" ca="1" si="0"/>
        <v/>
      </c>
      <c r="E103" s="535" t="s">
        <v>130</v>
      </c>
      <c r="F103" s="540">
        <v>1</v>
      </c>
      <c r="G103" s="540">
        <v>2</v>
      </c>
      <c r="H103" s="540">
        <v>3</v>
      </c>
      <c r="I103" s="540">
        <v>4</v>
      </c>
      <c r="J103" s="540">
        <v>5</v>
      </c>
      <c r="K103" s="540">
        <v>6</v>
      </c>
      <c r="L103" s="540">
        <v>7</v>
      </c>
      <c r="M103" s="540">
        <v>8</v>
      </c>
      <c r="N103" s="540">
        <v>9</v>
      </c>
      <c r="O103" s="540">
        <v>10</v>
      </c>
      <c r="P103" s="540">
        <v>11</v>
      </c>
      <c r="Q103" s="540">
        <v>12</v>
      </c>
      <c r="R103" s="540">
        <v>13</v>
      </c>
      <c r="S103" s="540">
        <v>14</v>
      </c>
      <c r="T103" s="540">
        <v>15</v>
      </c>
      <c r="U103" s="540">
        <v>16</v>
      </c>
      <c r="V103" s="540">
        <v>17</v>
      </c>
      <c r="W103" s="540">
        <v>18</v>
      </c>
      <c r="X103" s="540">
        <v>19</v>
      </c>
      <c r="Z103" s="540">
        <v>20</v>
      </c>
      <c r="AA103" s="540">
        <v>21</v>
      </c>
      <c r="AB103" s="540">
        <v>22</v>
      </c>
      <c r="AC103" s="540">
        <v>23</v>
      </c>
    </row>
    <row r="104" spans="1:29" s="540" customFormat="1" x14ac:dyDescent="0.2">
      <c r="A104" s="535" t="str">
        <f t="shared" ca="1" si="0"/>
        <v/>
      </c>
      <c r="B104" s="535" t="str">
        <f t="shared" ca="1" si="0"/>
        <v/>
      </c>
      <c r="C104" s="535" t="str">
        <f t="shared" ca="1" si="0"/>
        <v/>
      </c>
      <c r="E104" s="535" t="s">
        <v>157</v>
      </c>
      <c r="F104" s="540">
        <v>23</v>
      </c>
      <c r="G104" s="540">
        <v>16</v>
      </c>
      <c r="H104" s="540">
        <v>3</v>
      </c>
      <c r="I104" s="540">
        <v>13</v>
      </c>
      <c r="J104" s="540">
        <v>17</v>
      </c>
      <c r="K104" s="540">
        <v>4</v>
      </c>
      <c r="L104" s="540">
        <v>20</v>
      </c>
      <c r="M104" s="540">
        <v>12</v>
      </c>
      <c r="N104" s="540">
        <v>18</v>
      </c>
      <c r="O104" s="540">
        <v>21</v>
      </c>
      <c r="P104" s="540">
        <v>19</v>
      </c>
      <c r="Q104" s="540">
        <v>5</v>
      </c>
      <c r="R104" s="540">
        <v>14</v>
      </c>
      <c r="S104" s="540">
        <v>22</v>
      </c>
      <c r="T104" s="540">
        <v>6</v>
      </c>
      <c r="U104" s="540">
        <v>15</v>
      </c>
      <c r="V104" s="540">
        <v>8</v>
      </c>
      <c r="W104" s="540">
        <v>1</v>
      </c>
      <c r="X104" s="540">
        <v>7</v>
      </c>
      <c r="Z104" s="540">
        <v>10</v>
      </c>
      <c r="AA104" s="540">
        <v>9</v>
      </c>
      <c r="AB104" s="540">
        <v>2</v>
      </c>
      <c r="AC104" s="540">
        <v>11</v>
      </c>
    </row>
    <row r="105" spans="1:29" s="540" customFormat="1" x14ac:dyDescent="0.2">
      <c r="A105" s="535" t="str">
        <f t="shared" ca="1" si="0"/>
        <v/>
      </c>
      <c r="B105" s="535" t="str">
        <f t="shared" ca="1" si="0"/>
        <v/>
      </c>
      <c r="C105" s="535" t="str">
        <f t="shared" ca="1" si="0"/>
        <v/>
      </c>
      <c r="E105" s="535" t="s">
        <v>159</v>
      </c>
      <c r="F105" s="542">
        <v>22</v>
      </c>
      <c r="G105" s="542">
        <v>19</v>
      </c>
      <c r="H105" s="542">
        <v>10</v>
      </c>
      <c r="I105" s="542">
        <v>1</v>
      </c>
      <c r="J105" s="542">
        <v>16</v>
      </c>
      <c r="K105" s="542">
        <v>9</v>
      </c>
      <c r="L105" s="542">
        <v>23</v>
      </c>
      <c r="M105" s="542">
        <v>17</v>
      </c>
      <c r="N105" s="542">
        <v>2</v>
      </c>
      <c r="O105" s="542">
        <v>20</v>
      </c>
      <c r="P105" s="542">
        <v>18</v>
      </c>
      <c r="Q105" s="542">
        <v>11</v>
      </c>
      <c r="R105" s="542">
        <v>21</v>
      </c>
      <c r="S105" s="542">
        <v>15</v>
      </c>
      <c r="T105" s="542">
        <v>7</v>
      </c>
      <c r="U105" s="542">
        <v>3</v>
      </c>
      <c r="V105" s="542">
        <v>14</v>
      </c>
      <c r="W105" s="542">
        <v>4</v>
      </c>
      <c r="X105" s="542">
        <v>8</v>
      </c>
      <c r="Z105" s="542">
        <v>5</v>
      </c>
      <c r="AA105" s="542">
        <v>13</v>
      </c>
      <c r="AB105" s="542">
        <v>6</v>
      </c>
      <c r="AC105" s="542">
        <v>12</v>
      </c>
    </row>
    <row r="106" spans="1:29" s="540" customFormat="1" x14ac:dyDescent="0.2">
      <c r="A106" s="535" t="str">
        <f t="shared" ca="1" si="0"/>
        <v/>
      </c>
      <c r="B106" s="535" t="str">
        <f t="shared" ca="1" si="0"/>
        <v/>
      </c>
      <c r="C106" s="535" t="str">
        <f t="shared" ca="1" si="0"/>
        <v/>
      </c>
    </row>
    <row r="107" spans="1:29" s="540" customFormat="1" x14ac:dyDescent="0.2">
      <c r="A107" s="535" t="str">
        <f t="shared" ca="1" si="0"/>
        <v/>
      </c>
      <c r="B107" s="535" t="str">
        <f t="shared" ca="1" si="0"/>
        <v/>
      </c>
      <c r="C107" s="535" t="str">
        <f t="shared" ca="1" si="0"/>
        <v/>
      </c>
      <c r="D107" s="539">
        <v>24</v>
      </c>
      <c r="E107" s="541" t="s">
        <v>179</v>
      </c>
    </row>
    <row r="108" spans="1:29" s="540" customFormat="1" x14ac:dyDescent="0.2">
      <c r="A108" s="535" t="str">
        <f t="shared" ca="1" si="0"/>
        <v/>
      </c>
      <c r="B108" s="535" t="str">
        <f t="shared" ca="1" si="0"/>
        <v/>
      </c>
      <c r="C108" s="535" t="str">
        <f t="shared" ca="1" si="0"/>
        <v/>
      </c>
      <c r="E108" s="535" t="s">
        <v>130</v>
      </c>
      <c r="F108" s="540">
        <v>1</v>
      </c>
      <c r="G108" s="540">
        <v>2</v>
      </c>
      <c r="H108" s="540">
        <v>3</v>
      </c>
      <c r="I108" s="540">
        <v>4</v>
      </c>
      <c r="J108" s="540">
        <v>5</v>
      </c>
      <c r="K108" s="540">
        <v>6</v>
      </c>
      <c r="L108" s="540">
        <v>7</v>
      </c>
      <c r="M108" s="540">
        <v>8</v>
      </c>
      <c r="N108" s="540">
        <v>9</v>
      </c>
      <c r="O108" s="540">
        <v>10</v>
      </c>
      <c r="P108" s="540">
        <v>11</v>
      </c>
      <c r="Q108" s="540">
        <v>12</v>
      </c>
      <c r="R108" s="540">
        <v>13</v>
      </c>
      <c r="S108" s="540">
        <v>14</v>
      </c>
      <c r="T108" s="540">
        <v>15</v>
      </c>
      <c r="U108" s="540">
        <v>16</v>
      </c>
      <c r="V108" s="540">
        <v>17</v>
      </c>
      <c r="W108" s="540">
        <v>18</v>
      </c>
      <c r="X108" s="540">
        <v>19</v>
      </c>
      <c r="Y108" s="540">
        <v>20</v>
      </c>
      <c r="Z108" s="540">
        <v>21</v>
      </c>
      <c r="AA108" s="540">
        <v>22</v>
      </c>
      <c r="AB108" s="540">
        <v>23</v>
      </c>
      <c r="AC108" s="540">
        <v>24</v>
      </c>
    </row>
    <row r="109" spans="1:29" s="540" customFormat="1" x14ac:dyDescent="0.2">
      <c r="A109" s="535" t="str">
        <f t="shared" ca="1" si="0"/>
        <v/>
      </c>
      <c r="B109" s="535" t="str">
        <f t="shared" ca="1" si="0"/>
        <v/>
      </c>
      <c r="C109" s="535" t="str">
        <f t="shared" ca="1" si="0"/>
        <v/>
      </c>
      <c r="E109" s="535" t="s">
        <v>157</v>
      </c>
      <c r="F109" s="540">
        <v>14</v>
      </c>
      <c r="G109" s="540">
        <v>10</v>
      </c>
      <c r="H109" s="540">
        <v>1</v>
      </c>
      <c r="I109" s="540">
        <v>22</v>
      </c>
      <c r="J109" s="540">
        <v>18</v>
      </c>
      <c r="K109" s="540">
        <v>19</v>
      </c>
      <c r="L109" s="540">
        <v>15</v>
      </c>
      <c r="M109" s="540">
        <v>6</v>
      </c>
      <c r="N109" s="540">
        <v>2</v>
      </c>
      <c r="O109" s="540">
        <v>23</v>
      </c>
      <c r="P109" s="540">
        <v>24</v>
      </c>
      <c r="Q109" s="540">
        <v>20</v>
      </c>
      <c r="R109" s="540">
        <v>11</v>
      </c>
      <c r="S109" s="540">
        <v>7</v>
      </c>
      <c r="T109" s="540">
        <v>3</v>
      </c>
      <c r="U109" s="540">
        <v>9</v>
      </c>
      <c r="V109" s="540">
        <v>5</v>
      </c>
      <c r="W109" s="540">
        <v>21</v>
      </c>
      <c r="X109" s="540">
        <v>17</v>
      </c>
      <c r="Y109" s="540">
        <v>13</v>
      </c>
      <c r="Z109" s="540">
        <v>4</v>
      </c>
      <c r="AA109" s="540">
        <v>16</v>
      </c>
      <c r="AB109" s="540">
        <v>12</v>
      </c>
      <c r="AC109" s="540">
        <v>8</v>
      </c>
    </row>
    <row r="110" spans="1:29" s="540" customFormat="1" x14ac:dyDescent="0.2">
      <c r="A110" s="535" t="str">
        <f t="shared" ca="1" si="0"/>
        <v/>
      </c>
      <c r="B110" s="535" t="str">
        <f t="shared" ca="1" si="0"/>
        <v/>
      </c>
      <c r="C110" s="535" t="s">
        <v>266</v>
      </c>
      <c r="E110" s="535" t="s">
        <v>159</v>
      </c>
      <c r="F110" s="540">
        <v>20</v>
      </c>
      <c r="G110" s="540">
        <v>23</v>
      </c>
      <c r="H110" s="540">
        <v>9</v>
      </c>
      <c r="I110" s="540">
        <v>12</v>
      </c>
      <c r="J110" s="540">
        <v>1</v>
      </c>
      <c r="K110" s="540">
        <v>13</v>
      </c>
      <c r="L110" s="540">
        <v>24</v>
      </c>
      <c r="M110" s="540">
        <v>10</v>
      </c>
      <c r="N110" s="540">
        <v>16</v>
      </c>
      <c r="O110" s="540">
        <v>2</v>
      </c>
      <c r="P110" s="540">
        <v>7</v>
      </c>
      <c r="Q110" s="540">
        <v>18</v>
      </c>
      <c r="R110" s="540">
        <v>4</v>
      </c>
      <c r="S110" s="540">
        <v>15</v>
      </c>
      <c r="T110" s="540">
        <v>21</v>
      </c>
      <c r="U110" s="540">
        <v>22</v>
      </c>
      <c r="V110" s="540">
        <v>8</v>
      </c>
      <c r="W110" s="540">
        <v>19</v>
      </c>
      <c r="X110" s="540">
        <v>5</v>
      </c>
      <c r="Y110" s="540">
        <v>11</v>
      </c>
      <c r="Z110" s="540">
        <v>17</v>
      </c>
      <c r="AA110" s="540">
        <v>3</v>
      </c>
      <c r="AB110" s="540">
        <v>14</v>
      </c>
      <c r="AC110" s="540">
        <v>6</v>
      </c>
    </row>
    <row r="111" spans="1:29" s="540" customFormat="1" x14ac:dyDescent="0.2">
      <c r="A111" s="535" t="str">
        <f t="shared" ca="1" si="0"/>
        <v/>
      </c>
      <c r="B111" s="535" t="str">
        <f t="shared" ca="1" si="0"/>
        <v/>
      </c>
      <c r="C111" s="543" t="s">
        <v>268</v>
      </c>
    </row>
    <row r="112" spans="1:29" s="540" customFormat="1" x14ac:dyDescent="0.2">
      <c r="A112" s="535" t="str">
        <f t="shared" ca="1" si="0"/>
        <v/>
      </c>
      <c r="B112" s="535" t="str">
        <f t="shared" ca="1" si="0"/>
        <v/>
      </c>
      <c r="C112" s="535" t="str">
        <f t="shared" ca="1" si="0"/>
        <v/>
      </c>
      <c r="D112" s="539">
        <v>25</v>
      </c>
      <c r="E112" s="541" t="s">
        <v>179</v>
      </c>
    </row>
    <row r="113" spans="1:34" s="540" customFormat="1" x14ac:dyDescent="0.2">
      <c r="A113" s="535" t="str">
        <f t="shared" ca="1" si="0"/>
        <v/>
      </c>
      <c r="B113" s="535" t="str">
        <f t="shared" ca="1" si="0"/>
        <v/>
      </c>
      <c r="C113" s="535" t="str">
        <f t="shared" ca="1" si="0"/>
        <v/>
      </c>
      <c r="E113" s="535" t="s">
        <v>130</v>
      </c>
      <c r="F113" s="540">
        <v>1</v>
      </c>
      <c r="G113" s="540">
        <v>2</v>
      </c>
      <c r="H113" s="540">
        <v>3</v>
      </c>
      <c r="I113" s="540">
        <v>4</v>
      </c>
      <c r="J113" s="540">
        <v>5</v>
      </c>
      <c r="K113" s="540">
        <v>6</v>
      </c>
      <c r="L113" s="540">
        <v>7</v>
      </c>
      <c r="M113" s="540">
        <v>8</v>
      </c>
      <c r="N113" s="540">
        <v>9</v>
      </c>
      <c r="O113" s="540">
        <v>10</v>
      </c>
      <c r="P113" s="540">
        <v>11</v>
      </c>
      <c r="Q113" s="540">
        <v>12</v>
      </c>
      <c r="R113" s="540">
        <v>13</v>
      </c>
      <c r="S113" s="540">
        <v>14</v>
      </c>
      <c r="T113" s="540">
        <v>15</v>
      </c>
      <c r="U113" s="540">
        <v>16</v>
      </c>
      <c r="V113" s="540">
        <v>17</v>
      </c>
      <c r="W113" s="540">
        <v>18</v>
      </c>
      <c r="X113" s="540">
        <v>19</v>
      </c>
      <c r="Y113" s="540">
        <v>20</v>
      </c>
      <c r="Z113" s="540">
        <v>21</v>
      </c>
      <c r="AA113" s="540">
        <v>22</v>
      </c>
      <c r="AB113" s="540">
        <v>23</v>
      </c>
      <c r="AC113" s="540">
        <v>24</v>
      </c>
      <c r="AD113" s="540">
        <v>25</v>
      </c>
    </row>
    <row r="114" spans="1:34" s="540" customFormat="1" x14ac:dyDescent="0.2">
      <c r="A114" s="535" t="str">
        <f t="shared" ca="1" si="0"/>
        <v/>
      </c>
      <c r="B114" s="535" t="str">
        <f t="shared" ca="1" si="0"/>
        <v/>
      </c>
      <c r="C114" s="535" t="str">
        <f t="shared" ca="1" si="0"/>
        <v/>
      </c>
      <c r="E114" s="535" t="s">
        <v>157</v>
      </c>
      <c r="F114" s="540">
        <v>14</v>
      </c>
      <c r="G114" s="540">
        <v>10</v>
      </c>
      <c r="H114" s="540">
        <v>1</v>
      </c>
      <c r="I114" s="540">
        <v>22</v>
      </c>
      <c r="J114" s="540">
        <v>18</v>
      </c>
      <c r="K114" s="540">
        <v>19</v>
      </c>
      <c r="L114" s="540">
        <v>15</v>
      </c>
      <c r="M114" s="540">
        <v>6</v>
      </c>
      <c r="N114" s="540">
        <v>2</v>
      </c>
      <c r="O114" s="540">
        <v>23</v>
      </c>
      <c r="P114" s="540">
        <v>24</v>
      </c>
      <c r="Q114" s="540">
        <v>20</v>
      </c>
      <c r="R114" s="540">
        <v>11</v>
      </c>
      <c r="S114" s="540">
        <v>7</v>
      </c>
      <c r="T114" s="540">
        <v>3</v>
      </c>
      <c r="U114" s="540">
        <v>4</v>
      </c>
      <c r="V114" s="540">
        <v>25</v>
      </c>
      <c r="W114" s="540">
        <v>16</v>
      </c>
      <c r="X114" s="540">
        <v>12</v>
      </c>
      <c r="Y114" s="540">
        <v>8</v>
      </c>
      <c r="Z114" s="540">
        <v>9</v>
      </c>
      <c r="AA114" s="540">
        <v>5</v>
      </c>
      <c r="AB114" s="540">
        <v>21</v>
      </c>
      <c r="AC114" s="540">
        <v>17</v>
      </c>
      <c r="AD114" s="540">
        <v>13</v>
      </c>
    </row>
    <row r="115" spans="1:34" s="540" customFormat="1" x14ac:dyDescent="0.2">
      <c r="A115" s="535" t="str">
        <f t="shared" ca="1" si="0"/>
        <v/>
      </c>
      <c r="B115" s="535" t="str">
        <f t="shared" ca="1" si="0"/>
        <v/>
      </c>
      <c r="C115" s="535" t="str">
        <f t="shared" ca="1" si="0"/>
        <v/>
      </c>
      <c r="E115" s="535" t="s">
        <v>159</v>
      </c>
      <c r="F115" s="540">
        <v>12</v>
      </c>
      <c r="G115" s="540">
        <v>23</v>
      </c>
      <c r="H115" s="540">
        <v>9</v>
      </c>
      <c r="I115" s="540">
        <v>20</v>
      </c>
      <c r="J115" s="540">
        <v>1</v>
      </c>
      <c r="K115" s="540">
        <v>13</v>
      </c>
      <c r="L115" s="540">
        <v>24</v>
      </c>
      <c r="M115" s="540">
        <v>10</v>
      </c>
      <c r="N115" s="540">
        <v>16</v>
      </c>
      <c r="O115" s="540">
        <v>2</v>
      </c>
      <c r="P115" s="540">
        <v>17</v>
      </c>
      <c r="Q115" s="540">
        <v>3</v>
      </c>
      <c r="R115" s="540">
        <v>14</v>
      </c>
      <c r="S115" s="540">
        <v>25</v>
      </c>
      <c r="T115" s="540">
        <v>6</v>
      </c>
      <c r="U115" s="540">
        <v>7</v>
      </c>
      <c r="V115" s="540">
        <v>18</v>
      </c>
      <c r="W115" s="540">
        <v>4</v>
      </c>
      <c r="X115" s="540">
        <v>15</v>
      </c>
      <c r="Y115" s="540">
        <v>21</v>
      </c>
      <c r="Z115" s="540">
        <v>22</v>
      </c>
      <c r="AA115" s="540">
        <v>8</v>
      </c>
      <c r="AB115" s="540">
        <v>19</v>
      </c>
      <c r="AC115" s="540">
        <v>5</v>
      </c>
      <c r="AD115" s="540">
        <v>11</v>
      </c>
    </row>
    <row r="116" spans="1:34" s="540" customFormat="1" x14ac:dyDescent="0.2">
      <c r="A116" s="535" t="str">
        <f t="shared" ca="1" si="0"/>
        <v/>
      </c>
      <c r="B116" s="535" t="str">
        <f t="shared" ca="1" si="0"/>
        <v/>
      </c>
      <c r="C116" s="535" t="str">
        <f t="shared" ca="1" si="0"/>
        <v/>
      </c>
    </row>
    <row r="117" spans="1:34" s="540" customFormat="1" x14ac:dyDescent="0.2">
      <c r="A117" s="535" t="str">
        <f t="shared" ca="1" si="0"/>
        <v/>
      </c>
      <c r="B117" s="535" t="str">
        <f t="shared" ca="1" si="0"/>
        <v/>
      </c>
      <c r="C117" s="535" t="str">
        <f t="shared" ca="1" si="0"/>
        <v/>
      </c>
      <c r="D117" s="539">
        <v>26</v>
      </c>
      <c r="E117" s="541" t="s">
        <v>179</v>
      </c>
    </row>
    <row r="118" spans="1:34" s="540" customFormat="1" x14ac:dyDescent="0.2">
      <c r="A118" s="535" t="str">
        <f t="shared" ca="1" si="0"/>
        <v/>
      </c>
      <c r="B118" s="535" t="str">
        <f t="shared" ca="1" si="0"/>
        <v/>
      </c>
      <c r="C118" s="535" t="str">
        <f t="shared" ca="1" si="0"/>
        <v/>
      </c>
      <c r="E118" s="535" t="s">
        <v>130</v>
      </c>
      <c r="F118" s="540">
        <v>1</v>
      </c>
      <c r="G118" s="540">
        <v>2</v>
      </c>
      <c r="H118" s="540">
        <v>3</v>
      </c>
      <c r="I118" s="540">
        <v>4</v>
      </c>
      <c r="J118" s="540">
        <v>5</v>
      </c>
      <c r="K118" s="540">
        <v>6</v>
      </c>
      <c r="L118" s="540">
        <v>7</v>
      </c>
      <c r="M118" s="540">
        <v>8</v>
      </c>
      <c r="N118" s="540">
        <v>9</v>
      </c>
      <c r="O118" s="540">
        <v>10</v>
      </c>
      <c r="P118" s="540">
        <v>11</v>
      </c>
      <c r="Q118" s="540">
        <v>12</v>
      </c>
      <c r="R118" s="540">
        <v>13</v>
      </c>
      <c r="S118" s="540">
        <v>14</v>
      </c>
      <c r="U118" s="540">
        <v>15</v>
      </c>
      <c r="V118" s="540">
        <v>16</v>
      </c>
      <c r="W118" s="540">
        <v>17</v>
      </c>
      <c r="X118" s="540">
        <v>18</v>
      </c>
      <c r="Z118" s="540">
        <v>19</v>
      </c>
      <c r="AA118" s="540">
        <v>20</v>
      </c>
      <c r="AB118" s="540">
        <v>21</v>
      </c>
      <c r="AC118" s="540">
        <v>22</v>
      </c>
      <c r="AE118" s="540">
        <v>23</v>
      </c>
      <c r="AF118" s="540">
        <v>24</v>
      </c>
      <c r="AG118" s="540">
        <v>25</v>
      </c>
      <c r="AH118" s="540">
        <v>26</v>
      </c>
    </row>
    <row r="119" spans="1:34" s="540" customFormat="1" x14ac:dyDescent="0.2">
      <c r="A119" s="535" t="str">
        <f t="shared" ca="1" si="0"/>
        <v/>
      </c>
      <c r="B119" s="535" t="str">
        <f t="shared" ca="1" si="0"/>
        <v/>
      </c>
      <c r="C119" s="535" t="str">
        <f t="shared" ca="1" si="0"/>
        <v/>
      </c>
      <c r="E119" s="535" t="s">
        <v>157</v>
      </c>
      <c r="F119" s="540">
        <v>18</v>
      </c>
      <c r="G119" s="540">
        <v>11</v>
      </c>
      <c r="H119" s="540">
        <v>24</v>
      </c>
      <c r="I119" s="540">
        <v>21</v>
      </c>
      <c r="J119" s="540">
        <v>1</v>
      </c>
      <c r="K119" s="540">
        <v>10</v>
      </c>
      <c r="L119" s="540">
        <v>15</v>
      </c>
      <c r="M119" s="540">
        <v>12</v>
      </c>
      <c r="N119" s="540">
        <v>25</v>
      </c>
      <c r="O119" s="540">
        <v>22</v>
      </c>
      <c r="P119" s="540">
        <v>13</v>
      </c>
      <c r="Q119" s="540">
        <v>23</v>
      </c>
      <c r="R119" s="540">
        <v>2</v>
      </c>
      <c r="S119" s="540">
        <v>8</v>
      </c>
      <c r="U119" s="540">
        <v>14</v>
      </c>
      <c r="V119" s="540">
        <v>6</v>
      </c>
      <c r="W119" s="540">
        <v>4</v>
      </c>
      <c r="X119" s="540">
        <v>16</v>
      </c>
      <c r="Z119" s="540">
        <v>7</v>
      </c>
      <c r="AA119" s="540">
        <v>5</v>
      </c>
      <c r="AB119" s="540">
        <v>19</v>
      </c>
      <c r="AC119" s="540">
        <v>17</v>
      </c>
      <c r="AE119" s="540">
        <v>20</v>
      </c>
      <c r="AF119" s="540">
        <v>9</v>
      </c>
      <c r="AG119" s="540">
        <v>26</v>
      </c>
      <c r="AH119" s="540">
        <v>3</v>
      </c>
    </row>
    <row r="120" spans="1:34" s="540" customFormat="1" x14ac:dyDescent="0.2">
      <c r="A120" s="535" t="str">
        <f t="shared" ca="1" si="0"/>
        <v/>
      </c>
      <c r="B120" s="535" t="str">
        <f t="shared" ca="1" si="0"/>
        <v/>
      </c>
      <c r="C120" s="535" t="str">
        <f t="shared" ca="1" si="0"/>
        <v/>
      </c>
      <c r="E120" s="535" t="s">
        <v>159</v>
      </c>
      <c r="F120" s="540">
        <v>26</v>
      </c>
      <c r="G120" s="540">
        <v>19</v>
      </c>
      <c r="H120" s="540">
        <v>9</v>
      </c>
      <c r="I120" s="540">
        <v>13</v>
      </c>
      <c r="J120" s="540">
        <v>16</v>
      </c>
      <c r="K120" s="540">
        <v>2</v>
      </c>
      <c r="L120" s="540">
        <v>17</v>
      </c>
      <c r="M120" s="540">
        <v>23</v>
      </c>
      <c r="N120" s="540">
        <v>20</v>
      </c>
      <c r="O120" s="540">
        <v>14</v>
      </c>
      <c r="P120" s="540">
        <v>25</v>
      </c>
      <c r="Q120" s="540">
        <v>3</v>
      </c>
      <c r="R120" s="540">
        <v>11</v>
      </c>
      <c r="S120" s="540">
        <v>10</v>
      </c>
      <c r="U120" s="540">
        <v>5</v>
      </c>
      <c r="V120" s="540">
        <v>18</v>
      </c>
      <c r="W120" s="540">
        <v>6</v>
      </c>
      <c r="X120" s="540">
        <v>12</v>
      </c>
      <c r="Z120" s="540">
        <v>21</v>
      </c>
      <c r="AA120" s="540">
        <v>4</v>
      </c>
      <c r="AB120" s="540">
        <v>15</v>
      </c>
      <c r="AC120" s="540">
        <v>7</v>
      </c>
      <c r="AE120" s="540">
        <v>22</v>
      </c>
      <c r="AF120" s="540">
        <v>8</v>
      </c>
      <c r="AG120" s="540">
        <v>1</v>
      </c>
      <c r="AH120" s="540">
        <v>24</v>
      </c>
    </row>
    <row r="121" spans="1:34" s="540" customFormat="1" x14ac:dyDescent="0.2">
      <c r="A121" s="535" t="str">
        <f t="shared" ca="1" si="0"/>
        <v/>
      </c>
      <c r="B121" s="535" t="str">
        <f t="shared" ca="1" si="0"/>
        <v/>
      </c>
      <c r="C121" s="535" t="str">
        <f t="shared" ca="1" si="0"/>
        <v/>
      </c>
    </row>
    <row r="122" spans="1:34" s="540" customFormat="1" x14ac:dyDescent="0.2">
      <c r="A122" s="535" t="str">
        <f t="shared" ca="1" si="0"/>
        <v/>
      </c>
      <c r="B122" s="535" t="str">
        <f t="shared" ca="1" si="0"/>
        <v/>
      </c>
      <c r="C122" s="535" t="str">
        <f t="shared" ca="1" si="0"/>
        <v/>
      </c>
      <c r="D122" s="539">
        <v>27</v>
      </c>
      <c r="E122" s="541" t="s">
        <v>179</v>
      </c>
    </row>
    <row r="123" spans="1:34" s="540" customFormat="1" x14ac:dyDescent="0.2">
      <c r="A123" s="535" t="str">
        <f t="shared" ca="1" si="0"/>
        <v/>
      </c>
      <c r="B123" s="535" t="str">
        <f t="shared" ca="1" si="0"/>
        <v/>
      </c>
      <c r="C123" s="535" t="str">
        <f t="shared" ca="1" si="0"/>
        <v/>
      </c>
      <c r="E123" s="535" t="s">
        <v>130</v>
      </c>
      <c r="F123" s="540">
        <v>1</v>
      </c>
      <c r="G123" s="540">
        <v>2</v>
      </c>
      <c r="H123" s="540">
        <v>3</v>
      </c>
      <c r="I123" s="540">
        <v>4</v>
      </c>
      <c r="J123" s="540">
        <v>5</v>
      </c>
      <c r="K123" s="540">
        <v>6</v>
      </c>
      <c r="L123" s="540">
        <v>7</v>
      </c>
      <c r="M123" s="540">
        <v>8</v>
      </c>
      <c r="N123" s="540">
        <v>9</v>
      </c>
      <c r="O123" s="540">
        <v>10</v>
      </c>
      <c r="P123" s="540">
        <v>11</v>
      </c>
      <c r="Q123" s="540">
        <v>12</v>
      </c>
      <c r="R123" s="540">
        <v>13</v>
      </c>
      <c r="S123" s="540">
        <v>14</v>
      </c>
      <c r="T123" s="540">
        <v>15</v>
      </c>
      <c r="U123" s="540">
        <v>16</v>
      </c>
      <c r="V123" s="540">
        <v>17</v>
      </c>
      <c r="W123" s="540">
        <v>18</v>
      </c>
      <c r="X123" s="540">
        <v>19</v>
      </c>
      <c r="Z123" s="540">
        <v>20</v>
      </c>
      <c r="AA123" s="540">
        <v>21</v>
      </c>
      <c r="AB123" s="540">
        <v>22</v>
      </c>
      <c r="AC123" s="540">
        <v>23</v>
      </c>
      <c r="AE123" s="540">
        <v>24</v>
      </c>
      <c r="AF123" s="540">
        <v>25</v>
      </c>
      <c r="AG123" s="540">
        <v>26</v>
      </c>
      <c r="AH123" s="540">
        <v>27</v>
      </c>
    </row>
    <row r="124" spans="1:34" s="540" customFormat="1" x14ac:dyDescent="0.2">
      <c r="A124" s="535" t="str">
        <f t="shared" ca="1" si="0"/>
        <v/>
      </c>
      <c r="B124" s="535" t="str">
        <f t="shared" ca="1" si="0"/>
        <v/>
      </c>
      <c r="C124" s="535" t="str">
        <f t="shared" ca="1" si="0"/>
        <v/>
      </c>
      <c r="E124" s="535" t="s">
        <v>157</v>
      </c>
      <c r="F124" s="540">
        <v>17</v>
      </c>
      <c r="G124" s="540">
        <v>10</v>
      </c>
      <c r="H124" s="540">
        <v>25</v>
      </c>
      <c r="I124" s="540">
        <v>22</v>
      </c>
      <c r="J124" s="540">
        <v>14</v>
      </c>
      <c r="K124" s="540">
        <v>15</v>
      </c>
      <c r="L124" s="540">
        <v>24</v>
      </c>
      <c r="M124" s="540">
        <v>16</v>
      </c>
      <c r="N124" s="540">
        <v>3</v>
      </c>
      <c r="O124" s="540">
        <v>23</v>
      </c>
      <c r="P124" s="540">
        <v>8</v>
      </c>
      <c r="Q124" s="540">
        <v>11</v>
      </c>
      <c r="R124" s="540">
        <v>21</v>
      </c>
      <c r="S124" s="540">
        <v>5</v>
      </c>
      <c r="T124" s="540">
        <v>27</v>
      </c>
      <c r="U124" s="540">
        <v>9</v>
      </c>
      <c r="V124" s="540">
        <v>26</v>
      </c>
      <c r="W124" s="540">
        <v>20</v>
      </c>
      <c r="X124" s="540">
        <v>2</v>
      </c>
      <c r="Z124" s="540">
        <v>19</v>
      </c>
      <c r="AA124" s="540">
        <v>1</v>
      </c>
      <c r="AB124" s="540">
        <v>7</v>
      </c>
      <c r="AC124" s="540">
        <v>13</v>
      </c>
      <c r="AE124" s="540">
        <v>4</v>
      </c>
      <c r="AF124" s="540">
        <v>6</v>
      </c>
      <c r="AG124" s="540">
        <v>12</v>
      </c>
      <c r="AH124" s="540">
        <v>18</v>
      </c>
    </row>
    <row r="125" spans="1:34" s="540" customFormat="1" x14ac:dyDescent="0.2">
      <c r="A125" s="535" t="str">
        <f t="shared" ca="1" si="0"/>
        <v/>
      </c>
      <c r="B125" s="535" t="str">
        <f t="shared" ca="1" si="0"/>
        <v/>
      </c>
      <c r="C125" s="535" t="str">
        <f t="shared" ca="1" si="0"/>
        <v/>
      </c>
      <c r="E125" s="535" t="s">
        <v>159</v>
      </c>
      <c r="F125" s="540">
        <v>22</v>
      </c>
      <c r="G125" s="540">
        <v>18</v>
      </c>
      <c r="H125" s="540">
        <v>27</v>
      </c>
      <c r="I125" s="540">
        <v>12</v>
      </c>
      <c r="J125" s="540">
        <v>7</v>
      </c>
      <c r="K125" s="540">
        <v>25</v>
      </c>
      <c r="L125" s="540">
        <v>19</v>
      </c>
      <c r="M125" s="540">
        <v>6</v>
      </c>
      <c r="N125" s="540">
        <v>20</v>
      </c>
      <c r="O125" s="540">
        <v>1</v>
      </c>
      <c r="P125" s="540">
        <v>13</v>
      </c>
      <c r="Q125" s="540">
        <v>23</v>
      </c>
      <c r="R125" s="540">
        <v>4</v>
      </c>
      <c r="S125" s="540">
        <v>26</v>
      </c>
      <c r="T125" s="540">
        <v>9</v>
      </c>
      <c r="U125" s="540">
        <v>21</v>
      </c>
      <c r="V125" s="540">
        <v>15</v>
      </c>
      <c r="W125" s="540">
        <v>5</v>
      </c>
      <c r="X125" s="540">
        <v>24</v>
      </c>
      <c r="Z125" s="540">
        <v>10</v>
      </c>
      <c r="AA125" s="540">
        <v>3</v>
      </c>
      <c r="AB125" s="540">
        <v>17</v>
      </c>
      <c r="AC125" s="540">
        <v>11</v>
      </c>
      <c r="AE125" s="540">
        <v>14</v>
      </c>
      <c r="AF125" s="540">
        <v>16</v>
      </c>
      <c r="AG125" s="540">
        <v>2</v>
      </c>
      <c r="AH125" s="540">
        <v>8</v>
      </c>
    </row>
    <row r="126" spans="1:34" s="540" customFormat="1" x14ac:dyDescent="0.2">
      <c r="A126" s="535" t="str">
        <f t="shared" ca="1" si="0"/>
        <v/>
      </c>
      <c r="B126" s="535" t="str">
        <f t="shared" ca="1" si="0"/>
        <v/>
      </c>
      <c r="C126" s="535" t="str">
        <f t="shared" ca="1" si="0"/>
        <v/>
      </c>
    </row>
    <row r="127" spans="1:34" s="540" customFormat="1" x14ac:dyDescent="0.2">
      <c r="A127" s="535" t="str">
        <f t="shared" ca="1" si="0"/>
        <v/>
      </c>
      <c r="B127" s="535" t="str">
        <f t="shared" ca="1" si="0"/>
        <v/>
      </c>
      <c r="C127" s="535" t="str">
        <f t="shared" ca="1" si="0"/>
        <v/>
      </c>
      <c r="D127" s="539">
        <v>28</v>
      </c>
      <c r="E127" s="541" t="s">
        <v>179</v>
      </c>
    </row>
    <row r="128" spans="1:34" s="540" customFormat="1" x14ac:dyDescent="0.2">
      <c r="A128" s="535" t="str">
        <f t="shared" ca="1" si="0"/>
        <v/>
      </c>
      <c r="B128" s="535" t="str">
        <f t="shared" ca="1" si="0"/>
        <v/>
      </c>
      <c r="C128" s="535" t="str">
        <f t="shared" ca="1" si="0"/>
        <v/>
      </c>
      <c r="E128" s="535" t="s">
        <v>130</v>
      </c>
      <c r="F128" s="540">
        <v>1</v>
      </c>
      <c r="G128" s="540">
        <v>2</v>
      </c>
      <c r="H128" s="540">
        <v>3</v>
      </c>
      <c r="I128" s="540">
        <v>4</v>
      </c>
      <c r="J128" s="540">
        <v>5</v>
      </c>
      <c r="K128" s="540">
        <v>6</v>
      </c>
      <c r="L128" s="540">
        <v>7</v>
      </c>
      <c r="M128" s="540">
        <v>8</v>
      </c>
      <c r="N128" s="540">
        <v>9</v>
      </c>
      <c r="O128" s="540">
        <v>10</v>
      </c>
      <c r="P128" s="540">
        <v>11</v>
      </c>
      <c r="Q128" s="540">
        <v>12</v>
      </c>
      <c r="R128" s="540">
        <v>13</v>
      </c>
      <c r="S128" s="540">
        <v>14</v>
      </c>
      <c r="T128" s="540">
        <v>15</v>
      </c>
      <c r="U128" s="540">
        <v>16</v>
      </c>
      <c r="V128" s="540">
        <v>17</v>
      </c>
      <c r="W128" s="540">
        <v>18</v>
      </c>
      <c r="X128" s="540">
        <v>19</v>
      </c>
      <c r="Y128" s="540">
        <v>20</v>
      </c>
      <c r="Z128" s="540">
        <v>21</v>
      </c>
      <c r="AA128" s="540">
        <v>22</v>
      </c>
      <c r="AB128" s="540">
        <v>23</v>
      </c>
      <c r="AC128" s="540">
        <v>24</v>
      </c>
      <c r="AE128" s="540">
        <v>25</v>
      </c>
      <c r="AF128" s="540">
        <v>26</v>
      </c>
      <c r="AG128" s="540">
        <v>27</v>
      </c>
      <c r="AH128" s="540">
        <v>28</v>
      </c>
    </row>
    <row r="129" spans="1:39" s="540" customFormat="1" x14ac:dyDescent="0.2">
      <c r="A129" s="535" t="str">
        <f t="shared" ca="1" si="0"/>
        <v/>
      </c>
      <c r="B129" s="535" t="str">
        <f t="shared" ca="1" si="0"/>
        <v/>
      </c>
      <c r="C129" s="535" t="str">
        <f t="shared" ca="1" si="0"/>
        <v/>
      </c>
      <c r="E129" s="535" t="s">
        <v>157</v>
      </c>
      <c r="F129" s="540">
        <v>2</v>
      </c>
      <c r="G129" s="540">
        <v>21</v>
      </c>
      <c r="H129" s="540">
        <v>20</v>
      </c>
      <c r="I129" s="540">
        <v>27</v>
      </c>
      <c r="J129" s="540">
        <v>9</v>
      </c>
      <c r="K129" s="540">
        <v>15</v>
      </c>
      <c r="L129" s="540">
        <v>25</v>
      </c>
      <c r="M129" s="540">
        <v>16</v>
      </c>
      <c r="N129" s="540">
        <v>3</v>
      </c>
      <c r="O129" s="540">
        <v>24</v>
      </c>
      <c r="P129" s="540">
        <v>8</v>
      </c>
      <c r="Q129" s="540">
        <v>11</v>
      </c>
      <c r="R129" s="540">
        <v>22</v>
      </c>
      <c r="S129" s="540">
        <v>5</v>
      </c>
      <c r="T129" s="540">
        <v>28</v>
      </c>
      <c r="U129" s="540">
        <v>17</v>
      </c>
      <c r="V129" s="540">
        <v>10</v>
      </c>
      <c r="W129" s="540">
        <v>26</v>
      </c>
      <c r="X129" s="540">
        <v>23</v>
      </c>
      <c r="Y129" s="540">
        <v>14</v>
      </c>
      <c r="Z129" s="540">
        <v>19</v>
      </c>
      <c r="AA129" s="540">
        <v>1</v>
      </c>
      <c r="AB129" s="540">
        <v>7</v>
      </c>
      <c r="AC129" s="540">
        <v>13</v>
      </c>
      <c r="AE129" s="540">
        <v>4</v>
      </c>
      <c r="AF129" s="540">
        <v>6</v>
      </c>
      <c r="AG129" s="540">
        <v>12</v>
      </c>
      <c r="AH129" s="540">
        <v>18</v>
      </c>
    </row>
    <row r="130" spans="1:39" s="540" customFormat="1" x14ac:dyDescent="0.2">
      <c r="A130" s="535" t="str">
        <f t="shared" ca="1" si="0"/>
        <v/>
      </c>
      <c r="B130" s="535" t="str">
        <f t="shared" ca="1" si="0"/>
        <v/>
      </c>
      <c r="C130" s="535" t="str">
        <f t="shared" ca="1" si="0"/>
        <v/>
      </c>
      <c r="E130" s="535" t="s">
        <v>159</v>
      </c>
      <c r="F130" s="540">
        <v>12</v>
      </c>
      <c r="G130" s="540">
        <v>20</v>
      </c>
      <c r="H130" s="540">
        <v>1</v>
      </c>
      <c r="I130" s="540">
        <v>22</v>
      </c>
      <c r="J130" s="540">
        <v>25</v>
      </c>
      <c r="K130" s="540">
        <v>5</v>
      </c>
      <c r="L130" s="540">
        <v>19</v>
      </c>
      <c r="M130" s="540">
        <v>6</v>
      </c>
      <c r="N130" s="540">
        <v>21</v>
      </c>
      <c r="O130" s="540">
        <v>26</v>
      </c>
      <c r="P130" s="540">
        <v>27</v>
      </c>
      <c r="Q130" s="540">
        <v>4</v>
      </c>
      <c r="R130" s="540">
        <v>24</v>
      </c>
      <c r="S130" s="540">
        <v>10</v>
      </c>
      <c r="T130" s="540">
        <v>13</v>
      </c>
      <c r="U130" s="540">
        <v>23</v>
      </c>
      <c r="V130" s="540">
        <v>18</v>
      </c>
      <c r="W130" s="540">
        <v>28</v>
      </c>
      <c r="X130" s="540">
        <v>15</v>
      </c>
      <c r="Y130" s="540">
        <v>7</v>
      </c>
      <c r="Z130" s="540">
        <v>9</v>
      </c>
      <c r="AA130" s="540">
        <v>3</v>
      </c>
      <c r="AB130" s="540">
        <v>17</v>
      </c>
      <c r="AC130" s="540">
        <v>11</v>
      </c>
      <c r="AE130" s="540">
        <v>14</v>
      </c>
      <c r="AF130" s="540">
        <v>16</v>
      </c>
      <c r="AG130" s="540">
        <v>2</v>
      </c>
      <c r="AH130" s="540">
        <v>8</v>
      </c>
    </row>
    <row r="131" spans="1:39" s="540" customFormat="1" x14ac:dyDescent="0.2">
      <c r="A131" s="535" t="str">
        <f t="shared" ca="1" si="0"/>
        <v/>
      </c>
      <c r="B131" s="535" t="str">
        <f t="shared" ca="1" si="0"/>
        <v/>
      </c>
      <c r="C131" s="535" t="str">
        <f t="shared" ca="1" si="0"/>
        <v/>
      </c>
    </row>
    <row r="132" spans="1:39" s="540" customFormat="1" x14ac:dyDescent="0.2">
      <c r="A132" s="535" t="str">
        <f t="shared" ca="1" si="0"/>
        <v/>
      </c>
      <c r="B132" s="535" t="str">
        <f t="shared" ca="1" si="0"/>
        <v/>
      </c>
      <c r="C132" s="535" t="str">
        <f t="shared" ca="1" si="0"/>
        <v/>
      </c>
      <c r="D132" s="539">
        <v>29</v>
      </c>
      <c r="E132" s="541" t="s">
        <v>179</v>
      </c>
    </row>
    <row r="133" spans="1:39" s="540" customFormat="1" x14ac:dyDescent="0.2">
      <c r="A133" s="535" t="str">
        <f t="shared" ca="1" si="0"/>
        <v/>
      </c>
      <c r="B133" s="535" t="str">
        <f t="shared" ca="1" si="0"/>
        <v/>
      </c>
      <c r="C133" s="535" t="str">
        <f t="shared" ca="1" si="0"/>
        <v/>
      </c>
      <c r="E133" s="535" t="s">
        <v>130</v>
      </c>
      <c r="F133" s="540">
        <v>1</v>
      </c>
      <c r="G133" s="540">
        <v>2</v>
      </c>
      <c r="H133" s="540">
        <v>3</v>
      </c>
      <c r="I133" s="540">
        <v>4</v>
      </c>
      <c r="J133" s="540">
        <v>5</v>
      </c>
      <c r="K133" s="540">
        <v>6</v>
      </c>
      <c r="L133" s="540">
        <v>7</v>
      </c>
      <c r="M133" s="540">
        <v>8</v>
      </c>
      <c r="N133" s="540">
        <v>9</v>
      </c>
      <c r="O133" s="540">
        <v>10</v>
      </c>
      <c r="P133" s="540">
        <v>11</v>
      </c>
      <c r="Q133" s="540">
        <v>12</v>
      </c>
      <c r="R133" s="540">
        <v>13</v>
      </c>
      <c r="S133" s="540">
        <v>14</v>
      </c>
      <c r="T133" s="540">
        <v>15</v>
      </c>
      <c r="U133" s="540">
        <v>16</v>
      </c>
      <c r="V133" s="540">
        <v>17</v>
      </c>
      <c r="W133" s="540">
        <v>18</v>
      </c>
      <c r="X133" s="540">
        <v>19</v>
      </c>
      <c r="Y133" s="540">
        <v>20</v>
      </c>
      <c r="Z133" s="540">
        <v>21</v>
      </c>
      <c r="AA133" s="540">
        <v>22</v>
      </c>
      <c r="AB133" s="540">
        <v>23</v>
      </c>
      <c r="AC133" s="540">
        <v>24</v>
      </c>
      <c r="AD133" s="540">
        <v>25</v>
      </c>
      <c r="AE133" s="540">
        <v>26</v>
      </c>
      <c r="AF133" s="540">
        <v>27</v>
      </c>
      <c r="AG133" s="540">
        <v>28</v>
      </c>
      <c r="AH133" s="540">
        <v>29</v>
      </c>
    </row>
    <row r="134" spans="1:39" s="540" customFormat="1" x14ac:dyDescent="0.2">
      <c r="A134" s="535" t="str">
        <f t="shared" ca="1" si="0"/>
        <v/>
      </c>
      <c r="B134" s="535" t="str">
        <f t="shared" ca="1" si="0"/>
        <v/>
      </c>
      <c r="C134" s="535" t="str">
        <f t="shared" ca="1" si="0"/>
        <v/>
      </c>
      <c r="E134" s="535" t="s">
        <v>157</v>
      </c>
      <c r="F134" s="540">
        <v>10</v>
      </c>
      <c r="G134" s="540">
        <v>26</v>
      </c>
      <c r="H134" s="540">
        <v>22</v>
      </c>
      <c r="I134" s="540">
        <v>18</v>
      </c>
      <c r="J134" s="540">
        <v>14</v>
      </c>
      <c r="K134" s="540">
        <v>9</v>
      </c>
      <c r="L134" s="540">
        <v>23</v>
      </c>
      <c r="M134" s="540">
        <v>27</v>
      </c>
      <c r="N134" s="540">
        <v>1</v>
      </c>
      <c r="O134" s="540">
        <v>19</v>
      </c>
      <c r="P134" s="540">
        <v>15</v>
      </c>
      <c r="Q134" s="540">
        <v>6</v>
      </c>
      <c r="R134" s="540">
        <v>24</v>
      </c>
      <c r="S134" s="540">
        <v>28</v>
      </c>
      <c r="T134" s="540">
        <v>2</v>
      </c>
      <c r="U134" s="540">
        <v>20</v>
      </c>
      <c r="V134" s="540">
        <v>11</v>
      </c>
      <c r="W134" s="540">
        <v>7</v>
      </c>
      <c r="X134" s="540">
        <v>3</v>
      </c>
      <c r="Y134" s="540">
        <v>29</v>
      </c>
      <c r="Z134" s="540">
        <v>25</v>
      </c>
      <c r="AA134" s="540">
        <v>16</v>
      </c>
      <c r="AB134" s="540">
        <v>12</v>
      </c>
      <c r="AC134" s="540">
        <v>8</v>
      </c>
      <c r="AD134" s="540">
        <v>4</v>
      </c>
      <c r="AE134" s="540">
        <v>5</v>
      </c>
      <c r="AF134" s="540">
        <v>21</v>
      </c>
      <c r="AG134" s="540">
        <v>17</v>
      </c>
      <c r="AH134" s="540">
        <v>13</v>
      </c>
    </row>
    <row r="135" spans="1:39" s="540" customFormat="1" x14ac:dyDescent="0.2">
      <c r="A135" s="535" t="str">
        <f t="shared" ca="1" si="0"/>
        <v/>
      </c>
      <c r="B135" s="535" t="str">
        <f t="shared" ca="1" si="0"/>
        <v/>
      </c>
      <c r="C135" s="535" t="str">
        <f t="shared" ca="1" si="0"/>
        <v/>
      </c>
      <c r="E135" s="535" t="s">
        <v>159</v>
      </c>
      <c r="F135" s="540">
        <v>28</v>
      </c>
      <c r="G135" s="540">
        <v>5</v>
      </c>
      <c r="H135" s="540">
        <v>19</v>
      </c>
      <c r="I135" s="540">
        <v>25</v>
      </c>
      <c r="J135" s="540">
        <v>7</v>
      </c>
      <c r="K135" s="540">
        <v>3</v>
      </c>
      <c r="L135" s="540">
        <v>10</v>
      </c>
      <c r="M135" s="540">
        <v>15</v>
      </c>
      <c r="N135" s="540">
        <v>16</v>
      </c>
      <c r="O135" s="540">
        <v>21</v>
      </c>
      <c r="P135" s="540">
        <v>24</v>
      </c>
      <c r="Q135" s="540">
        <v>1</v>
      </c>
      <c r="R135" s="540">
        <v>26</v>
      </c>
      <c r="S135" s="540">
        <v>17</v>
      </c>
      <c r="T135" s="540">
        <v>11</v>
      </c>
      <c r="U135" s="540">
        <v>27</v>
      </c>
      <c r="V135" s="540">
        <v>8</v>
      </c>
      <c r="W135" s="540">
        <v>2</v>
      </c>
      <c r="X135" s="540">
        <v>22</v>
      </c>
      <c r="Y135" s="540">
        <v>13</v>
      </c>
      <c r="Z135" s="540">
        <v>29</v>
      </c>
      <c r="AA135" s="540">
        <v>18</v>
      </c>
      <c r="AB135" s="540">
        <v>6</v>
      </c>
      <c r="AC135" s="540">
        <v>23</v>
      </c>
      <c r="AD135" s="540">
        <v>12</v>
      </c>
      <c r="AE135" s="540">
        <v>14</v>
      </c>
      <c r="AF135" s="540">
        <v>4</v>
      </c>
      <c r="AG135" s="540">
        <v>9</v>
      </c>
      <c r="AH135" s="540">
        <v>20</v>
      </c>
    </row>
    <row r="136" spans="1:39" s="540" customFormat="1" x14ac:dyDescent="0.2">
      <c r="A136" s="535" t="str">
        <f t="shared" ca="1" si="0"/>
        <v/>
      </c>
      <c r="B136" s="535" t="str">
        <f t="shared" ca="1" si="0"/>
        <v/>
      </c>
      <c r="C136" s="535" t="str">
        <f t="shared" ca="1" si="0"/>
        <v/>
      </c>
    </row>
    <row r="137" spans="1:39" s="540" customFormat="1" x14ac:dyDescent="0.2">
      <c r="A137" s="535" t="str">
        <f t="shared" ca="1" si="0"/>
        <v/>
      </c>
      <c r="B137" s="535" t="str">
        <f t="shared" ca="1" si="0"/>
        <v/>
      </c>
      <c r="C137" s="535" t="str">
        <f t="shared" ca="1" si="0"/>
        <v/>
      </c>
      <c r="D137" s="539">
        <v>30</v>
      </c>
      <c r="E137" s="541" t="s">
        <v>179</v>
      </c>
    </row>
    <row r="138" spans="1:39" s="540" customFormat="1" x14ac:dyDescent="0.2">
      <c r="A138" s="535" t="str">
        <f t="shared" ca="1" si="0"/>
        <v/>
      </c>
      <c r="B138" s="535" t="str">
        <f t="shared" ca="1" si="0"/>
        <v/>
      </c>
      <c r="C138" s="535" t="str">
        <f t="shared" ca="1" si="0"/>
        <v/>
      </c>
      <c r="E138" s="535" t="s">
        <v>130</v>
      </c>
      <c r="F138" s="540">
        <v>1</v>
      </c>
      <c r="G138" s="540">
        <v>2</v>
      </c>
      <c r="H138" s="540">
        <v>3</v>
      </c>
      <c r="I138" s="540">
        <v>4</v>
      </c>
      <c r="J138" s="540">
        <v>5</v>
      </c>
      <c r="K138" s="540">
        <v>6</v>
      </c>
      <c r="L138" s="540">
        <v>7</v>
      </c>
      <c r="M138" s="540">
        <v>8</v>
      </c>
      <c r="N138" s="540">
        <v>9</v>
      </c>
      <c r="O138" s="540">
        <v>10</v>
      </c>
      <c r="P138" s="540">
        <v>11</v>
      </c>
      <c r="Q138" s="540">
        <v>12</v>
      </c>
      <c r="R138" s="540">
        <v>13</v>
      </c>
      <c r="S138" s="540">
        <v>14</v>
      </c>
      <c r="T138" s="540">
        <v>15</v>
      </c>
      <c r="U138" s="540">
        <v>16</v>
      </c>
      <c r="V138" s="540">
        <v>17</v>
      </c>
      <c r="W138" s="540">
        <v>18</v>
      </c>
      <c r="X138" s="540">
        <v>19</v>
      </c>
      <c r="Y138" s="540">
        <v>20</v>
      </c>
      <c r="Z138" s="540">
        <v>21</v>
      </c>
      <c r="AA138" s="540">
        <v>22</v>
      </c>
      <c r="AB138" s="540">
        <v>23</v>
      </c>
      <c r="AC138" s="540">
        <v>24</v>
      </c>
      <c r="AD138" s="540">
        <v>25</v>
      </c>
      <c r="AE138" s="540">
        <v>26</v>
      </c>
      <c r="AF138" s="540">
        <v>27</v>
      </c>
      <c r="AG138" s="540">
        <v>28</v>
      </c>
      <c r="AH138" s="540">
        <v>29</v>
      </c>
      <c r="AI138" s="540">
        <v>30</v>
      </c>
    </row>
    <row r="139" spans="1:39" s="540" customFormat="1" x14ac:dyDescent="0.2">
      <c r="A139" s="535" t="str">
        <f t="shared" ca="1" si="0"/>
        <v/>
      </c>
      <c r="B139" s="535" t="str">
        <f t="shared" ca="1" si="0"/>
        <v/>
      </c>
      <c r="C139" s="535" t="str">
        <f t="shared" ca="1" si="0"/>
        <v/>
      </c>
      <c r="E139" s="535" t="s">
        <v>157</v>
      </c>
      <c r="F139" s="540">
        <v>15</v>
      </c>
      <c r="G139" s="540">
        <v>1</v>
      </c>
      <c r="H139" s="540">
        <v>27</v>
      </c>
      <c r="I139" s="540">
        <v>23</v>
      </c>
      <c r="J139" s="540">
        <v>19</v>
      </c>
      <c r="K139" s="540">
        <v>20</v>
      </c>
      <c r="L139" s="540">
        <v>6</v>
      </c>
      <c r="M139" s="540">
        <v>2</v>
      </c>
      <c r="N139" s="540">
        <v>28</v>
      </c>
      <c r="O139" s="540">
        <v>24</v>
      </c>
      <c r="P139" s="540">
        <v>25</v>
      </c>
      <c r="Q139" s="540">
        <v>11</v>
      </c>
      <c r="R139" s="540">
        <v>7</v>
      </c>
      <c r="S139" s="540">
        <v>3</v>
      </c>
      <c r="T139" s="540">
        <v>29</v>
      </c>
      <c r="U139" s="540">
        <v>30</v>
      </c>
      <c r="V139" s="540">
        <v>16</v>
      </c>
      <c r="W139" s="540">
        <v>12</v>
      </c>
      <c r="X139" s="540">
        <v>8</v>
      </c>
      <c r="Y139" s="540">
        <v>4</v>
      </c>
      <c r="Z139" s="540">
        <v>5</v>
      </c>
      <c r="AA139" s="540">
        <v>21</v>
      </c>
      <c r="AB139" s="540">
        <v>17</v>
      </c>
      <c r="AC139" s="540">
        <v>13</v>
      </c>
      <c r="AD139" s="540">
        <v>9</v>
      </c>
      <c r="AE139" s="540">
        <v>10</v>
      </c>
      <c r="AF139" s="540">
        <v>26</v>
      </c>
      <c r="AG139" s="540">
        <v>22</v>
      </c>
      <c r="AH139" s="540">
        <v>18</v>
      </c>
      <c r="AI139" s="540">
        <v>14</v>
      </c>
    </row>
    <row r="140" spans="1:39" s="540" customFormat="1" x14ac:dyDescent="0.2">
      <c r="A140" s="535" t="str">
        <f t="shared" ca="1" si="0"/>
        <v/>
      </c>
      <c r="B140" s="535" t="str">
        <f t="shared" ca="1" si="0"/>
        <v/>
      </c>
      <c r="C140" s="535" t="str">
        <f t="shared" ca="1" si="0"/>
        <v/>
      </c>
      <c r="E140" s="535" t="s">
        <v>159</v>
      </c>
      <c r="F140" s="540">
        <v>29</v>
      </c>
      <c r="G140" s="540">
        <v>10</v>
      </c>
      <c r="H140" s="540">
        <v>1</v>
      </c>
      <c r="I140" s="540">
        <v>17</v>
      </c>
      <c r="J140" s="540">
        <v>12</v>
      </c>
      <c r="K140" s="540">
        <v>2</v>
      </c>
      <c r="L140" s="540">
        <v>30</v>
      </c>
      <c r="M140" s="540">
        <v>21</v>
      </c>
      <c r="N140" s="540">
        <v>11</v>
      </c>
      <c r="O140" s="540">
        <v>18</v>
      </c>
      <c r="P140" s="540">
        <v>19</v>
      </c>
      <c r="Q140" s="540">
        <v>13</v>
      </c>
      <c r="R140" s="540">
        <v>6</v>
      </c>
      <c r="S140" s="540">
        <v>22</v>
      </c>
      <c r="T140" s="540">
        <v>3</v>
      </c>
      <c r="U140" s="540">
        <v>4</v>
      </c>
      <c r="V140" s="540">
        <v>20</v>
      </c>
      <c r="W140" s="540">
        <v>26</v>
      </c>
      <c r="X140" s="540">
        <v>7</v>
      </c>
      <c r="Y140" s="540">
        <v>23</v>
      </c>
      <c r="Z140" s="540">
        <v>24</v>
      </c>
      <c r="AA140" s="540">
        <v>5</v>
      </c>
      <c r="AB140" s="540">
        <v>14</v>
      </c>
      <c r="AC140" s="540">
        <v>27</v>
      </c>
      <c r="AD140" s="540">
        <v>8</v>
      </c>
      <c r="AE140" s="540">
        <v>9</v>
      </c>
      <c r="AF140" s="540">
        <v>25</v>
      </c>
      <c r="AG140" s="540">
        <v>16</v>
      </c>
      <c r="AH140" s="540">
        <v>15</v>
      </c>
      <c r="AI140" s="540">
        <v>28</v>
      </c>
    </row>
    <row r="141" spans="1:39" s="540" customFormat="1" x14ac:dyDescent="0.2">
      <c r="A141" s="535" t="str">
        <f t="shared" ca="1" si="0"/>
        <v/>
      </c>
      <c r="B141" s="535" t="str">
        <f t="shared" ca="1" si="0"/>
        <v/>
      </c>
      <c r="C141" s="535" t="str">
        <f t="shared" ca="1" si="0"/>
        <v/>
      </c>
    </row>
    <row r="142" spans="1:39" s="540" customFormat="1" x14ac:dyDescent="0.2">
      <c r="A142" s="535" t="str">
        <f t="shared" ca="1" si="0"/>
        <v/>
      </c>
      <c r="B142" s="535" t="str">
        <f t="shared" ca="1" si="0"/>
        <v/>
      </c>
      <c r="C142" s="535" t="str">
        <f t="shared" ca="1" si="0"/>
        <v/>
      </c>
      <c r="D142" s="539">
        <v>31</v>
      </c>
      <c r="E142" s="541" t="s">
        <v>179</v>
      </c>
    </row>
    <row r="143" spans="1:39" s="540" customFormat="1" x14ac:dyDescent="0.2">
      <c r="A143" s="535" t="str">
        <f t="shared" ca="1" si="0"/>
        <v/>
      </c>
      <c r="B143" s="535" t="str">
        <f t="shared" ca="1" si="0"/>
        <v/>
      </c>
      <c r="C143" s="535" t="str">
        <f t="shared" ca="1" si="0"/>
        <v/>
      </c>
      <c r="E143" s="535" t="s">
        <v>130</v>
      </c>
      <c r="F143" s="540">
        <v>1</v>
      </c>
      <c r="G143" s="540">
        <v>2</v>
      </c>
      <c r="H143" s="540">
        <v>3</v>
      </c>
      <c r="I143" s="540">
        <v>4</v>
      </c>
      <c r="J143" s="540">
        <v>5</v>
      </c>
      <c r="K143" s="540">
        <v>6</v>
      </c>
      <c r="L143" s="540">
        <v>7</v>
      </c>
      <c r="M143" s="540">
        <v>8</v>
      </c>
      <c r="N143" s="540">
        <v>9</v>
      </c>
      <c r="O143" s="540">
        <v>10</v>
      </c>
      <c r="P143" s="540">
        <v>11</v>
      </c>
      <c r="Q143" s="540">
        <v>12</v>
      </c>
      <c r="R143" s="540">
        <v>13</v>
      </c>
      <c r="S143" s="540">
        <v>14</v>
      </c>
      <c r="T143" s="540">
        <v>15</v>
      </c>
      <c r="U143" s="540">
        <v>16</v>
      </c>
      <c r="V143" s="540">
        <v>17</v>
      </c>
      <c r="W143" s="540">
        <v>18</v>
      </c>
      <c r="X143" s="540">
        <v>19</v>
      </c>
      <c r="Z143" s="540">
        <v>20</v>
      </c>
      <c r="AA143" s="540">
        <v>21</v>
      </c>
      <c r="AB143" s="540">
        <v>22</v>
      </c>
      <c r="AC143" s="540">
        <v>23</v>
      </c>
      <c r="AE143" s="540">
        <v>24</v>
      </c>
      <c r="AF143" s="540">
        <v>25</v>
      </c>
      <c r="AG143" s="540">
        <v>26</v>
      </c>
      <c r="AH143" s="540">
        <v>27</v>
      </c>
      <c r="AJ143" s="540">
        <v>28</v>
      </c>
      <c r="AK143" s="540">
        <v>29</v>
      </c>
      <c r="AL143" s="540">
        <v>30</v>
      </c>
      <c r="AM143" s="540">
        <v>31</v>
      </c>
    </row>
    <row r="144" spans="1:39" s="540" customFormat="1" x14ac:dyDescent="0.2">
      <c r="A144" s="535" t="str">
        <f t="shared" ca="1" si="0"/>
        <v/>
      </c>
      <c r="B144" s="535" t="str">
        <f t="shared" ca="1" si="0"/>
        <v/>
      </c>
      <c r="C144" s="535" t="str">
        <f t="shared" ca="1" si="0"/>
        <v/>
      </c>
      <c r="E144" s="535" t="s">
        <v>157</v>
      </c>
      <c r="F144" s="540">
        <v>25</v>
      </c>
      <c r="G144" s="540">
        <v>20</v>
      </c>
      <c r="H144" s="540">
        <v>12</v>
      </c>
      <c r="I144" s="540">
        <v>8</v>
      </c>
      <c r="J144" s="540">
        <v>4</v>
      </c>
      <c r="K144" s="540">
        <v>5</v>
      </c>
      <c r="L144" s="540">
        <v>6</v>
      </c>
      <c r="M144" s="540">
        <v>21</v>
      </c>
      <c r="N144" s="540">
        <v>18</v>
      </c>
      <c r="O144" s="540">
        <v>28</v>
      </c>
      <c r="P144" s="540">
        <v>26</v>
      </c>
      <c r="Q144" s="540">
        <v>11</v>
      </c>
      <c r="R144" s="540">
        <v>19</v>
      </c>
      <c r="S144" s="540">
        <v>7</v>
      </c>
      <c r="T144" s="540">
        <v>31</v>
      </c>
      <c r="U144" s="540">
        <v>23</v>
      </c>
      <c r="V144" s="540">
        <v>1</v>
      </c>
      <c r="W144" s="540">
        <v>29</v>
      </c>
      <c r="X144" s="540">
        <v>13</v>
      </c>
      <c r="Z144" s="540">
        <v>14</v>
      </c>
      <c r="AA144" s="540">
        <v>16</v>
      </c>
      <c r="AB144" s="540">
        <v>2</v>
      </c>
      <c r="AC144" s="540">
        <v>30</v>
      </c>
      <c r="AE144" s="540">
        <v>9</v>
      </c>
      <c r="AF144" s="540">
        <v>24</v>
      </c>
      <c r="AG144" s="540">
        <v>17</v>
      </c>
      <c r="AH144" s="540">
        <v>3</v>
      </c>
      <c r="AJ144" s="540">
        <v>27</v>
      </c>
      <c r="AK144" s="540">
        <v>10</v>
      </c>
      <c r="AL144" s="540">
        <v>15</v>
      </c>
      <c r="AM144" s="540">
        <v>22</v>
      </c>
    </row>
    <row r="145" spans="1:39" s="540" customFormat="1" x14ac:dyDescent="0.2">
      <c r="A145" s="535" t="str">
        <f t="shared" ca="1" si="0"/>
        <v/>
      </c>
      <c r="B145" s="535" t="str">
        <f t="shared" ca="1" si="0"/>
        <v/>
      </c>
      <c r="C145" s="535" t="str">
        <f t="shared" ca="1" si="0"/>
        <v/>
      </c>
      <c r="E145" s="535" t="s">
        <v>159</v>
      </c>
      <c r="F145" s="540">
        <v>17</v>
      </c>
      <c r="G145" s="540">
        <v>27</v>
      </c>
      <c r="H145" s="540">
        <v>14</v>
      </c>
      <c r="I145" s="540">
        <v>1</v>
      </c>
      <c r="J145" s="540">
        <v>30</v>
      </c>
      <c r="K145" s="540">
        <v>2</v>
      </c>
      <c r="L145" s="540">
        <v>22</v>
      </c>
      <c r="M145" s="540">
        <v>9</v>
      </c>
      <c r="N145" s="540">
        <v>16</v>
      </c>
      <c r="O145" s="540">
        <v>29</v>
      </c>
      <c r="P145" s="540">
        <v>13</v>
      </c>
      <c r="Q145" s="540">
        <v>3</v>
      </c>
      <c r="R145" s="540">
        <v>24</v>
      </c>
      <c r="S145" s="540">
        <v>10</v>
      </c>
      <c r="T145" s="540">
        <v>23</v>
      </c>
      <c r="U145" s="540">
        <v>31</v>
      </c>
      <c r="V145" s="540">
        <v>18</v>
      </c>
      <c r="W145" s="540">
        <v>6</v>
      </c>
      <c r="X145" s="540">
        <v>11</v>
      </c>
      <c r="Z145" s="540">
        <v>7</v>
      </c>
      <c r="AA145" s="540">
        <v>26</v>
      </c>
      <c r="AB145" s="540">
        <v>4</v>
      </c>
      <c r="AC145" s="540">
        <v>20</v>
      </c>
      <c r="AE145" s="540">
        <v>12</v>
      </c>
      <c r="AF145" s="540">
        <v>19</v>
      </c>
      <c r="AG145" s="540">
        <v>5</v>
      </c>
      <c r="AH145" s="540">
        <v>21</v>
      </c>
      <c r="AJ145" s="540">
        <v>8</v>
      </c>
      <c r="AK145" s="540">
        <v>15</v>
      </c>
      <c r="AL145" s="540">
        <v>28</v>
      </c>
      <c r="AM145" s="540">
        <v>25</v>
      </c>
    </row>
    <row r="146" spans="1:39" s="540" customFormat="1" x14ac:dyDescent="0.2">
      <c r="A146" s="535" t="str">
        <f t="shared" ca="1" si="0"/>
        <v/>
      </c>
      <c r="B146" s="535" t="str">
        <f t="shared" ca="1" si="0"/>
        <v/>
      </c>
      <c r="C146" s="535" t="str">
        <f t="shared" ca="1" si="0"/>
        <v/>
      </c>
    </row>
    <row r="147" spans="1:39" s="540" customFormat="1" x14ac:dyDescent="0.2">
      <c r="A147" s="535" t="str">
        <f t="shared" ca="1" si="0"/>
        <v/>
      </c>
      <c r="B147" s="535" t="str">
        <f t="shared" ca="1" si="0"/>
        <v/>
      </c>
      <c r="C147" s="535" t="str">
        <f t="shared" ca="1" si="0"/>
        <v/>
      </c>
      <c r="D147" s="539">
        <v>32</v>
      </c>
      <c r="E147" s="541" t="s">
        <v>179</v>
      </c>
    </row>
    <row r="148" spans="1:39" s="540" customFormat="1" x14ac:dyDescent="0.2">
      <c r="A148" s="535" t="str">
        <f t="shared" ca="1" si="0"/>
        <v/>
      </c>
      <c r="B148" s="535" t="str">
        <f t="shared" ca="1" si="0"/>
        <v/>
      </c>
      <c r="C148" s="535" t="str">
        <f t="shared" ca="1" si="0"/>
        <v/>
      </c>
      <c r="E148" s="535" t="s">
        <v>130</v>
      </c>
      <c r="F148" s="540">
        <v>1</v>
      </c>
      <c r="G148" s="540">
        <v>2</v>
      </c>
      <c r="H148" s="540">
        <v>3</v>
      </c>
      <c r="I148" s="540">
        <v>4</v>
      </c>
      <c r="J148" s="540">
        <v>5</v>
      </c>
      <c r="K148" s="540">
        <v>6</v>
      </c>
      <c r="L148" s="540">
        <v>7</v>
      </c>
      <c r="M148" s="540">
        <v>8</v>
      </c>
      <c r="N148" s="540">
        <v>9</v>
      </c>
      <c r="O148" s="540">
        <v>10</v>
      </c>
      <c r="P148" s="540">
        <v>11</v>
      </c>
      <c r="Q148" s="540">
        <v>12</v>
      </c>
      <c r="R148" s="540">
        <v>13</v>
      </c>
      <c r="S148" s="540">
        <v>14</v>
      </c>
      <c r="T148" s="540">
        <v>15</v>
      </c>
      <c r="U148" s="540">
        <v>16</v>
      </c>
      <c r="V148" s="540">
        <v>17</v>
      </c>
      <c r="W148" s="540">
        <v>18</v>
      </c>
      <c r="X148" s="540">
        <v>19</v>
      </c>
      <c r="Y148" s="540">
        <v>20</v>
      </c>
      <c r="Z148" s="540">
        <v>21</v>
      </c>
      <c r="AA148" s="540">
        <v>22</v>
      </c>
      <c r="AB148" s="540">
        <v>23</v>
      </c>
      <c r="AC148" s="540">
        <v>24</v>
      </c>
      <c r="AE148" s="540">
        <v>25</v>
      </c>
      <c r="AF148" s="540">
        <v>26</v>
      </c>
      <c r="AG148" s="540">
        <v>27</v>
      </c>
      <c r="AH148" s="540">
        <v>28</v>
      </c>
      <c r="AJ148" s="540">
        <v>29</v>
      </c>
      <c r="AK148" s="540">
        <v>30</v>
      </c>
      <c r="AL148" s="540">
        <v>31</v>
      </c>
      <c r="AM148" s="540">
        <v>32</v>
      </c>
    </row>
    <row r="149" spans="1:39" s="540" customFormat="1" x14ac:dyDescent="0.2">
      <c r="A149" s="535" t="str">
        <f t="shared" ca="1" si="0"/>
        <v/>
      </c>
      <c r="B149" s="535" t="str">
        <f t="shared" ca="1" si="0"/>
        <v/>
      </c>
      <c r="C149" s="535" t="str">
        <f t="shared" ca="1" si="0"/>
        <v/>
      </c>
      <c r="E149" s="535" t="s">
        <v>157</v>
      </c>
      <c r="F149" s="540">
        <v>28</v>
      </c>
      <c r="G149" s="540">
        <v>5</v>
      </c>
      <c r="H149" s="540">
        <v>21</v>
      </c>
      <c r="I149" s="540">
        <v>31</v>
      </c>
      <c r="J149" s="540">
        <v>18</v>
      </c>
      <c r="K149" s="540">
        <v>19</v>
      </c>
      <c r="L149" s="540">
        <v>25</v>
      </c>
      <c r="M149" s="540">
        <v>30</v>
      </c>
      <c r="N149" s="540">
        <v>22</v>
      </c>
      <c r="O149" s="540">
        <v>13</v>
      </c>
      <c r="P149" s="540">
        <v>23</v>
      </c>
      <c r="Q149" s="540">
        <v>29</v>
      </c>
      <c r="R149" s="540">
        <v>26</v>
      </c>
      <c r="S149" s="540">
        <v>12</v>
      </c>
      <c r="T149" s="540">
        <v>6</v>
      </c>
      <c r="U149" s="540">
        <v>32</v>
      </c>
      <c r="V149" s="540">
        <v>24</v>
      </c>
      <c r="W149" s="540">
        <v>7</v>
      </c>
      <c r="X149" s="540">
        <v>1</v>
      </c>
      <c r="Y149" s="540">
        <v>27</v>
      </c>
      <c r="Z149" s="540">
        <v>14</v>
      </c>
      <c r="AA149" s="540">
        <v>20</v>
      </c>
      <c r="AB149" s="540">
        <v>2</v>
      </c>
      <c r="AC149" s="540">
        <v>8</v>
      </c>
      <c r="AE149" s="540">
        <v>9</v>
      </c>
      <c r="AF149" s="540">
        <v>16</v>
      </c>
      <c r="AG149" s="540">
        <v>15</v>
      </c>
      <c r="AH149" s="540">
        <v>3</v>
      </c>
      <c r="AJ149" s="540">
        <v>4</v>
      </c>
      <c r="AK149" s="540">
        <v>10</v>
      </c>
      <c r="AL149" s="540">
        <v>11</v>
      </c>
      <c r="AM149" s="540">
        <v>17</v>
      </c>
    </row>
    <row r="150" spans="1:39" s="540" customFormat="1" x14ac:dyDescent="0.2">
      <c r="A150" s="535" t="str">
        <f t="shared" ca="1" si="0"/>
        <v/>
      </c>
      <c r="B150" s="535" t="str">
        <f t="shared" ca="1" si="0"/>
        <v/>
      </c>
      <c r="C150" s="535" t="str">
        <f t="shared" ca="1" si="0"/>
        <v/>
      </c>
      <c r="E150" s="535" t="s">
        <v>159</v>
      </c>
      <c r="F150" s="540">
        <v>3</v>
      </c>
      <c r="G150" s="540">
        <v>32</v>
      </c>
      <c r="H150" s="540">
        <v>22</v>
      </c>
      <c r="I150" s="540">
        <v>26</v>
      </c>
      <c r="J150" s="540">
        <v>17</v>
      </c>
      <c r="K150" s="540">
        <v>20</v>
      </c>
      <c r="L150" s="540">
        <v>9</v>
      </c>
      <c r="M150" s="540">
        <v>4</v>
      </c>
      <c r="N150" s="540">
        <v>27</v>
      </c>
      <c r="O150" s="540">
        <v>29</v>
      </c>
      <c r="P150" s="540">
        <v>24</v>
      </c>
      <c r="Q150" s="540">
        <v>15</v>
      </c>
      <c r="R150" s="540">
        <v>28</v>
      </c>
      <c r="S150" s="540">
        <v>10</v>
      </c>
      <c r="T150" s="540">
        <v>30</v>
      </c>
      <c r="U150" s="540">
        <v>31</v>
      </c>
      <c r="V150" s="540">
        <v>23</v>
      </c>
      <c r="W150" s="540">
        <v>16</v>
      </c>
      <c r="X150" s="540">
        <v>11</v>
      </c>
      <c r="Y150" s="540">
        <v>25</v>
      </c>
      <c r="Z150" s="540">
        <v>8</v>
      </c>
      <c r="AA150" s="540">
        <v>21</v>
      </c>
      <c r="AB150" s="540">
        <v>1</v>
      </c>
      <c r="AC150" s="540">
        <v>13</v>
      </c>
      <c r="AE150" s="540">
        <v>5</v>
      </c>
      <c r="AF150" s="540">
        <v>14</v>
      </c>
      <c r="AG150" s="540">
        <v>19</v>
      </c>
      <c r="AH150" s="540">
        <v>6</v>
      </c>
      <c r="AJ150" s="540">
        <v>2</v>
      </c>
      <c r="AK150" s="540">
        <v>18</v>
      </c>
      <c r="AL150" s="540">
        <v>12</v>
      </c>
      <c r="AM150" s="540">
        <v>7</v>
      </c>
    </row>
    <row r="151" spans="1:39" s="540" customFormat="1" x14ac:dyDescent="0.2">
      <c r="A151" s="535" t="str">
        <f t="shared" ca="1" si="0"/>
        <v/>
      </c>
      <c r="B151" s="535" t="str">
        <f t="shared" ca="1" si="0"/>
        <v/>
      </c>
      <c r="C151" s="535" t="str">
        <f t="shared" ca="1" si="0"/>
        <v/>
      </c>
    </row>
    <row r="152" spans="1:39" s="540" customFormat="1" x14ac:dyDescent="0.2">
      <c r="A152" s="535" t="str">
        <f t="shared" ca="1" si="0"/>
        <v/>
      </c>
      <c r="B152" s="535" t="str">
        <f t="shared" ca="1" si="0"/>
        <v/>
      </c>
      <c r="C152" s="535" t="str">
        <f t="shared" ca="1" si="0"/>
        <v/>
      </c>
      <c r="D152" s="539">
        <v>33</v>
      </c>
      <c r="E152" s="541" t="s">
        <v>179</v>
      </c>
    </row>
    <row r="153" spans="1:39" s="540" customFormat="1" x14ac:dyDescent="0.2">
      <c r="A153" s="535" t="str">
        <f t="shared" ca="1" si="0"/>
        <v/>
      </c>
      <c r="B153" s="535" t="str">
        <f t="shared" ca="1" si="0"/>
        <v/>
      </c>
      <c r="C153" s="535" t="str">
        <f t="shared" ca="1" si="0"/>
        <v/>
      </c>
      <c r="E153" s="535" t="s">
        <v>130</v>
      </c>
      <c r="F153" s="540">
        <v>1</v>
      </c>
      <c r="G153" s="540">
        <v>2</v>
      </c>
      <c r="H153" s="540">
        <v>3</v>
      </c>
      <c r="I153" s="540">
        <v>4</v>
      </c>
      <c r="J153" s="540">
        <v>5</v>
      </c>
      <c r="K153" s="540">
        <v>6</v>
      </c>
      <c r="L153" s="540">
        <v>7</v>
      </c>
      <c r="M153" s="540">
        <v>8</v>
      </c>
      <c r="N153" s="540">
        <v>9</v>
      </c>
      <c r="O153" s="540">
        <v>10</v>
      </c>
      <c r="P153" s="540">
        <v>11</v>
      </c>
      <c r="Q153" s="540">
        <v>12</v>
      </c>
      <c r="R153" s="540">
        <v>13</v>
      </c>
      <c r="S153" s="540">
        <v>14</v>
      </c>
      <c r="T153" s="540">
        <v>15</v>
      </c>
      <c r="U153" s="540">
        <v>16</v>
      </c>
      <c r="V153" s="540">
        <v>17</v>
      </c>
      <c r="W153" s="540">
        <v>18</v>
      </c>
      <c r="X153" s="540">
        <v>19</v>
      </c>
      <c r="Y153" s="540">
        <v>20</v>
      </c>
      <c r="Z153" s="540">
        <v>21</v>
      </c>
      <c r="AA153" s="540">
        <v>22</v>
      </c>
      <c r="AB153" s="540">
        <v>23</v>
      </c>
      <c r="AC153" s="540">
        <v>24</v>
      </c>
      <c r="AD153" s="540">
        <v>25</v>
      </c>
      <c r="AE153" s="540">
        <v>26</v>
      </c>
      <c r="AF153" s="540">
        <v>27</v>
      </c>
      <c r="AG153" s="540">
        <v>28</v>
      </c>
      <c r="AH153" s="540">
        <v>29</v>
      </c>
      <c r="AJ153" s="540">
        <v>30</v>
      </c>
      <c r="AK153" s="540">
        <v>31</v>
      </c>
      <c r="AL153" s="540">
        <v>32</v>
      </c>
      <c r="AM153" s="540">
        <v>33</v>
      </c>
    </row>
    <row r="154" spans="1:39" s="540" customFormat="1" x14ac:dyDescent="0.2">
      <c r="A154" s="535" t="str">
        <f t="shared" ca="1" si="0"/>
        <v/>
      </c>
      <c r="B154" s="535" t="str">
        <f t="shared" ca="1" si="0"/>
        <v/>
      </c>
      <c r="C154" s="535" t="str">
        <f t="shared" ca="1" si="0"/>
        <v/>
      </c>
      <c r="E154" s="535" t="s">
        <v>157</v>
      </c>
      <c r="F154" s="540">
        <v>20</v>
      </c>
      <c r="G154" s="540">
        <v>1</v>
      </c>
      <c r="H154" s="540">
        <v>31</v>
      </c>
      <c r="I154" s="540">
        <v>27</v>
      </c>
      <c r="J154" s="540">
        <v>24</v>
      </c>
      <c r="K154" s="540">
        <v>25</v>
      </c>
      <c r="L154" s="540">
        <v>6</v>
      </c>
      <c r="M154" s="540">
        <v>2</v>
      </c>
      <c r="N154" s="540">
        <v>32</v>
      </c>
      <c r="O154" s="540">
        <v>28</v>
      </c>
      <c r="P154" s="540">
        <v>29</v>
      </c>
      <c r="Q154" s="540">
        <v>11</v>
      </c>
      <c r="R154" s="540">
        <v>7</v>
      </c>
      <c r="S154" s="540">
        <v>3</v>
      </c>
      <c r="T154" s="540">
        <v>33</v>
      </c>
      <c r="U154" s="540">
        <v>19</v>
      </c>
      <c r="V154" s="540">
        <v>26</v>
      </c>
      <c r="W154" s="540">
        <v>22</v>
      </c>
      <c r="X154" s="540">
        <v>30</v>
      </c>
      <c r="Y154" s="540">
        <v>14</v>
      </c>
      <c r="Z154" s="540">
        <v>5</v>
      </c>
      <c r="AA154" s="540">
        <v>21</v>
      </c>
      <c r="AB154" s="540">
        <v>17</v>
      </c>
      <c r="AC154" s="540">
        <v>13</v>
      </c>
      <c r="AD154" s="540">
        <v>9</v>
      </c>
      <c r="AE154" s="540">
        <v>15</v>
      </c>
      <c r="AF154" s="540">
        <v>23</v>
      </c>
      <c r="AG154" s="540">
        <v>10</v>
      </c>
      <c r="AH154" s="540">
        <v>18</v>
      </c>
      <c r="AJ154" s="540">
        <v>12</v>
      </c>
      <c r="AK154" s="540">
        <v>16</v>
      </c>
      <c r="AL154" s="540">
        <v>4</v>
      </c>
      <c r="AM154" s="540">
        <v>8</v>
      </c>
    </row>
    <row r="155" spans="1:39" s="540" customFormat="1" x14ac:dyDescent="0.2">
      <c r="A155" s="535" t="str">
        <f t="shared" ca="1" si="0"/>
        <v/>
      </c>
      <c r="B155" s="535" t="str">
        <f t="shared" ca="1" si="0"/>
        <v/>
      </c>
      <c r="C155" s="535" t="str">
        <f t="shared" ca="1" si="0"/>
        <v/>
      </c>
      <c r="E155" s="535" t="s">
        <v>159</v>
      </c>
      <c r="F155" s="540">
        <v>4</v>
      </c>
      <c r="G155" s="540">
        <v>20</v>
      </c>
      <c r="H155" s="540">
        <v>30</v>
      </c>
      <c r="I155" s="540">
        <v>25</v>
      </c>
      <c r="J155" s="540">
        <v>13</v>
      </c>
      <c r="K155" s="540">
        <v>28</v>
      </c>
      <c r="L155" s="540">
        <v>18</v>
      </c>
      <c r="M155" s="540">
        <v>21</v>
      </c>
      <c r="N155" s="540">
        <v>12</v>
      </c>
      <c r="O155" s="540">
        <v>3</v>
      </c>
      <c r="P155" s="540">
        <v>14</v>
      </c>
      <c r="Q155" s="540">
        <v>29</v>
      </c>
      <c r="R155" s="540">
        <v>6</v>
      </c>
      <c r="S155" s="540">
        <v>31</v>
      </c>
      <c r="T155" s="540">
        <v>23</v>
      </c>
      <c r="U155" s="540">
        <v>33</v>
      </c>
      <c r="V155" s="540">
        <v>15</v>
      </c>
      <c r="W155" s="540">
        <v>26</v>
      </c>
      <c r="X155" s="540">
        <v>17</v>
      </c>
      <c r="Y155" s="540">
        <v>8</v>
      </c>
      <c r="Z155" s="540">
        <v>10</v>
      </c>
      <c r="AA155" s="540">
        <v>5</v>
      </c>
      <c r="AB155" s="540">
        <v>27</v>
      </c>
      <c r="AC155" s="540">
        <v>16</v>
      </c>
      <c r="AD155" s="540">
        <v>32</v>
      </c>
      <c r="AE155" s="540">
        <v>22</v>
      </c>
      <c r="AF155" s="540">
        <v>9</v>
      </c>
      <c r="AG155" s="540">
        <v>1</v>
      </c>
      <c r="AH155" s="540">
        <v>11</v>
      </c>
      <c r="AJ155" s="540">
        <v>7</v>
      </c>
      <c r="AK155" s="540">
        <v>24</v>
      </c>
      <c r="AL155" s="540">
        <v>19</v>
      </c>
      <c r="AM155" s="540">
        <v>2</v>
      </c>
    </row>
    <row r="156" spans="1:39" s="540" customFormat="1" x14ac:dyDescent="0.2">
      <c r="A156" s="535" t="str">
        <f t="shared" ca="1" si="0"/>
        <v/>
      </c>
      <c r="B156" s="535" t="str">
        <f t="shared" ca="1" si="0"/>
        <v/>
      </c>
      <c r="C156" s="535" t="str">
        <f t="shared" ca="1" si="0"/>
        <v/>
      </c>
    </row>
    <row r="157" spans="1:39" s="540" customFormat="1" x14ac:dyDescent="0.2">
      <c r="A157" s="535" t="str">
        <f t="shared" ca="1" si="0"/>
        <v/>
      </c>
      <c r="B157" s="535" t="str">
        <f t="shared" ca="1" si="0"/>
        <v/>
      </c>
      <c r="C157" s="535" t="str">
        <f t="shared" ca="1" si="0"/>
        <v/>
      </c>
      <c r="D157" s="539">
        <v>34</v>
      </c>
      <c r="E157" s="541" t="s">
        <v>179</v>
      </c>
    </row>
    <row r="158" spans="1:39" s="540" customFormat="1" x14ac:dyDescent="0.2">
      <c r="A158" s="535" t="str">
        <f t="shared" ca="1" si="0"/>
        <v/>
      </c>
      <c r="B158" s="535" t="str">
        <f t="shared" ca="1" si="0"/>
        <v/>
      </c>
      <c r="C158" s="535" t="str">
        <f t="shared" ca="1" si="0"/>
        <v/>
      </c>
      <c r="E158" s="535" t="s">
        <v>130</v>
      </c>
      <c r="F158" s="540">
        <v>1</v>
      </c>
      <c r="G158" s="540">
        <v>2</v>
      </c>
      <c r="H158" s="540">
        <v>3</v>
      </c>
      <c r="I158" s="540">
        <v>4</v>
      </c>
      <c r="J158" s="540">
        <v>5</v>
      </c>
      <c r="K158" s="540">
        <v>6</v>
      </c>
      <c r="L158" s="540">
        <v>7</v>
      </c>
      <c r="M158" s="540">
        <v>8</v>
      </c>
      <c r="N158" s="540">
        <v>9</v>
      </c>
      <c r="O158" s="540">
        <v>10</v>
      </c>
      <c r="P158" s="540">
        <v>11</v>
      </c>
      <c r="Q158" s="540">
        <v>12</v>
      </c>
      <c r="R158" s="540">
        <v>13</v>
      </c>
      <c r="S158" s="540">
        <v>14</v>
      </c>
      <c r="T158" s="540">
        <v>15</v>
      </c>
      <c r="U158" s="540">
        <v>16</v>
      </c>
      <c r="V158" s="540">
        <v>17</v>
      </c>
      <c r="W158" s="540">
        <v>18</v>
      </c>
      <c r="X158" s="540">
        <v>19</v>
      </c>
      <c r="Y158" s="540">
        <v>20</v>
      </c>
      <c r="Z158" s="540">
        <v>21</v>
      </c>
      <c r="AA158" s="540">
        <v>22</v>
      </c>
      <c r="AB158" s="540">
        <v>23</v>
      </c>
      <c r="AC158" s="540">
        <v>24</v>
      </c>
      <c r="AD158" s="540">
        <v>25</v>
      </c>
      <c r="AE158" s="540">
        <v>26</v>
      </c>
      <c r="AF158" s="540">
        <v>27</v>
      </c>
      <c r="AG158" s="540">
        <v>28</v>
      </c>
      <c r="AH158" s="540">
        <v>29</v>
      </c>
      <c r="AI158" s="540">
        <v>30</v>
      </c>
      <c r="AJ158" s="540">
        <v>31</v>
      </c>
      <c r="AK158" s="540">
        <v>32</v>
      </c>
      <c r="AL158" s="540">
        <v>33</v>
      </c>
      <c r="AM158" s="540">
        <v>34</v>
      </c>
    </row>
    <row r="159" spans="1:39" s="540" customFormat="1" x14ac:dyDescent="0.2">
      <c r="A159" s="535" t="str">
        <f t="shared" ca="1" si="0"/>
        <v/>
      </c>
      <c r="B159" s="535" t="str">
        <f t="shared" ca="1" si="0"/>
        <v/>
      </c>
      <c r="C159" s="535" t="str">
        <f t="shared" ca="1" si="0"/>
        <v/>
      </c>
      <c r="E159" s="535" t="s">
        <v>157</v>
      </c>
      <c r="F159" s="540">
        <v>20</v>
      </c>
      <c r="G159" s="540">
        <v>1</v>
      </c>
      <c r="H159" s="540">
        <v>32</v>
      </c>
      <c r="I159" s="540">
        <v>28</v>
      </c>
      <c r="J159" s="540">
        <v>24</v>
      </c>
      <c r="K159" s="540">
        <v>25</v>
      </c>
      <c r="L159" s="540">
        <v>6</v>
      </c>
      <c r="M159" s="540">
        <v>2</v>
      </c>
      <c r="N159" s="540">
        <v>33</v>
      </c>
      <c r="O159" s="540">
        <v>29</v>
      </c>
      <c r="P159" s="540">
        <v>30</v>
      </c>
      <c r="Q159" s="540">
        <v>11</v>
      </c>
      <c r="R159" s="540">
        <v>7</v>
      </c>
      <c r="S159" s="540">
        <v>3</v>
      </c>
      <c r="T159" s="540">
        <v>34</v>
      </c>
      <c r="U159" s="540">
        <v>15</v>
      </c>
      <c r="V159" s="540">
        <v>31</v>
      </c>
      <c r="W159" s="540">
        <v>27</v>
      </c>
      <c r="X159" s="540">
        <v>23</v>
      </c>
      <c r="Y159" s="540">
        <v>19</v>
      </c>
      <c r="Z159" s="540">
        <v>5</v>
      </c>
      <c r="AA159" s="540">
        <v>21</v>
      </c>
      <c r="AB159" s="540">
        <v>17</v>
      </c>
      <c r="AC159" s="540">
        <v>13</v>
      </c>
      <c r="AD159" s="540">
        <v>9</v>
      </c>
      <c r="AE159" s="540">
        <v>10</v>
      </c>
      <c r="AF159" s="540">
        <v>26</v>
      </c>
      <c r="AG159" s="540">
        <v>22</v>
      </c>
      <c r="AH159" s="540">
        <v>18</v>
      </c>
      <c r="AI159" s="540">
        <v>14</v>
      </c>
      <c r="AJ159" s="540">
        <v>12</v>
      </c>
      <c r="AK159" s="540">
        <v>16</v>
      </c>
      <c r="AL159" s="540">
        <v>4</v>
      </c>
      <c r="AM159" s="540">
        <v>8</v>
      </c>
    </row>
    <row r="160" spans="1:39" s="540" customFormat="1" x14ac:dyDescent="0.2">
      <c r="A160" s="535" t="str">
        <f t="shared" ca="1" si="0"/>
        <v/>
      </c>
      <c r="B160" s="535" t="str">
        <f t="shared" ca="1" si="0"/>
        <v/>
      </c>
      <c r="C160" s="535" t="str">
        <f t="shared" ca="1" si="0"/>
        <v/>
      </c>
      <c r="E160" s="535" t="s">
        <v>159</v>
      </c>
      <c r="F160" s="540">
        <v>4</v>
      </c>
      <c r="G160" s="540">
        <v>20</v>
      </c>
      <c r="H160" s="540">
        <v>31</v>
      </c>
      <c r="I160" s="540">
        <v>22</v>
      </c>
      <c r="J160" s="540">
        <v>13</v>
      </c>
      <c r="K160" s="540">
        <v>9</v>
      </c>
      <c r="L160" s="540">
        <v>25</v>
      </c>
      <c r="M160" s="540">
        <v>1</v>
      </c>
      <c r="N160" s="540">
        <v>27</v>
      </c>
      <c r="O160" s="540">
        <v>18</v>
      </c>
      <c r="P160" s="540">
        <v>14</v>
      </c>
      <c r="Q160" s="540">
        <v>30</v>
      </c>
      <c r="R160" s="540">
        <v>6</v>
      </c>
      <c r="S160" s="540">
        <v>32</v>
      </c>
      <c r="T160" s="540">
        <v>23</v>
      </c>
      <c r="U160" s="540">
        <v>34</v>
      </c>
      <c r="V160" s="540">
        <v>15</v>
      </c>
      <c r="W160" s="540">
        <v>26</v>
      </c>
      <c r="X160" s="540">
        <v>17</v>
      </c>
      <c r="Y160" s="540">
        <v>8</v>
      </c>
      <c r="Z160" s="540">
        <v>24</v>
      </c>
      <c r="AA160" s="540">
        <v>5</v>
      </c>
      <c r="AB160" s="540">
        <v>16</v>
      </c>
      <c r="AC160" s="540">
        <v>7</v>
      </c>
      <c r="AD160" s="540">
        <v>33</v>
      </c>
      <c r="AE160" s="540">
        <v>29</v>
      </c>
      <c r="AF160" s="540">
        <v>10</v>
      </c>
      <c r="AG160" s="540">
        <v>21</v>
      </c>
      <c r="AH160" s="540">
        <v>12</v>
      </c>
      <c r="AI160" s="540">
        <v>3</v>
      </c>
      <c r="AJ160" s="540">
        <v>19</v>
      </c>
      <c r="AK160" s="540">
        <v>28</v>
      </c>
      <c r="AL160" s="540">
        <v>11</v>
      </c>
      <c r="AM160" s="540">
        <v>2</v>
      </c>
    </row>
    <row r="161" spans="1:44" s="540" customFormat="1" x14ac:dyDescent="0.2">
      <c r="A161" s="535" t="str">
        <f t="shared" ca="1" si="0"/>
        <v/>
      </c>
      <c r="B161" s="535" t="str">
        <f t="shared" ca="1" si="0"/>
        <v/>
      </c>
      <c r="C161" s="535" t="str">
        <f t="shared" ca="1" si="0"/>
        <v/>
      </c>
    </row>
    <row r="162" spans="1:44" s="540" customFormat="1" x14ac:dyDescent="0.2">
      <c r="A162" s="535" t="str">
        <f t="shared" ca="1" si="0"/>
        <v/>
      </c>
      <c r="B162" s="535" t="str">
        <f t="shared" ca="1" si="0"/>
        <v/>
      </c>
      <c r="C162" s="535" t="str">
        <f t="shared" ca="1" si="0"/>
        <v/>
      </c>
      <c r="D162" s="539">
        <v>35</v>
      </c>
      <c r="E162" s="541" t="s">
        <v>179</v>
      </c>
    </row>
    <row r="163" spans="1:44" s="540" customFormat="1" x14ac:dyDescent="0.2">
      <c r="A163" s="535" t="str">
        <f t="shared" ca="1" si="0"/>
        <v/>
      </c>
      <c r="B163" s="535" t="str">
        <f t="shared" ca="1" si="0"/>
        <v/>
      </c>
      <c r="C163" s="535" t="str">
        <f t="shared" ca="1" si="0"/>
        <v/>
      </c>
      <c r="E163" s="535" t="s">
        <v>130</v>
      </c>
      <c r="F163" s="540">
        <v>1</v>
      </c>
      <c r="G163" s="540">
        <v>2</v>
      </c>
      <c r="H163" s="540">
        <v>3</v>
      </c>
      <c r="I163" s="540">
        <v>4</v>
      </c>
      <c r="J163" s="540">
        <v>5</v>
      </c>
      <c r="K163" s="540">
        <v>6</v>
      </c>
      <c r="L163" s="540">
        <v>7</v>
      </c>
      <c r="M163" s="540">
        <v>8</v>
      </c>
      <c r="N163" s="540">
        <v>9</v>
      </c>
      <c r="O163" s="540">
        <v>10</v>
      </c>
      <c r="P163" s="540">
        <v>11</v>
      </c>
      <c r="Q163" s="540">
        <v>12</v>
      </c>
      <c r="R163" s="540">
        <v>13</v>
      </c>
      <c r="S163" s="540">
        <v>14</v>
      </c>
      <c r="T163" s="540">
        <v>15</v>
      </c>
      <c r="U163" s="540">
        <v>16</v>
      </c>
      <c r="V163" s="540">
        <v>17</v>
      </c>
      <c r="W163" s="540">
        <v>18</v>
      </c>
      <c r="X163" s="540">
        <v>19</v>
      </c>
      <c r="Y163" s="540">
        <v>20</v>
      </c>
      <c r="Z163" s="540">
        <v>21</v>
      </c>
      <c r="AA163" s="540">
        <v>22</v>
      </c>
      <c r="AB163" s="540">
        <v>23</v>
      </c>
      <c r="AC163" s="540">
        <v>24</v>
      </c>
      <c r="AD163" s="540">
        <v>25</v>
      </c>
      <c r="AE163" s="540">
        <v>26</v>
      </c>
      <c r="AF163" s="540">
        <v>27</v>
      </c>
      <c r="AG163" s="540">
        <v>28</v>
      </c>
      <c r="AH163" s="540">
        <v>29</v>
      </c>
      <c r="AI163" s="540">
        <v>30</v>
      </c>
      <c r="AJ163" s="540">
        <v>31</v>
      </c>
      <c r="AK163" s="540">
        <v>32</v>
      </c>
      <c r="AL163" s="540">
        <v>33</v>
      </c>
      <c r="AM163" s="540">
        <v>34</v>
      </c>
      <c r="AN163" s="540">
        <v>35</v>
      </c>
    </row>
    <row r="164" spans="1:44" s="540" customFormat="1" x14ac:dyDescent="0.2">
      <c r="A164" s="535" t="str">
        <f t="shared" ca="1" si="0"/>
        <v/>
      </c>
      <c r="B164" s="535" t="str">
        <f t="shared" ca="1" si="0"/>
        <v/>
      </c>
      <c r="C164" s="535" t="str">
        <f t="shared" ca="1" si="0"/>
        <v/>
      </c>
      <c r="E164" s="535" t="s">
        <v>157</v>
      </c>
      <c r="F164" s="540">
        <v>20</v>
      </c>
      <c r="G164" s="540">
        <v>1</v>
      </c>
      <c r="H164" s="540">
        <v>32</v>
      </c>
      <c r="I164" s="540">
        <v>28</v>
      </c>
      <c r="J164" s="540">
        <v>24</v>
      </c>
      <c r="K164" s="540">
        <v>25</v>
      </c>
      <c r="L164" s="540">
        <v>6</v>
      </c>
      <c r="M164" s="540">
        <v>2</v>
      </c>
      <c r="N164" s="540">
        <v>33</v>
      </c>
      <c r="O164" s="540">
        <v>29</v>
      </c>
      <c r="P164" s="540">
        <v>30</v>
      </c>
      <c r="Q164" s="540">
        <v>11</v>
      </c>
      <c r="R164" s="540">
        <v>7</v>
      </c>
      <c r="S164" s="540">
        <v>3</v>
      </c>
      <c r="T164" s="540">
        <v>34</v>
      </c>
      <c r="U164" s="540">
        <v>35</v>
      </c>
      <c r="V164" s="540">
        <v>16</v>
      </c>
      <c r="W164" s="540">
        <v>12</v>
      </c>
      <c r="X164" s="540">
        <v>8</v>
      </c>
      <c r="Y164" s="540">
        <v>4</v>
      </c>
      <c r="Z164" s="540">
        <v>5</v>
      </c>
      <c r="AA164" s="540">
        <v>21</v>
      </c>
      <c r="AB164" s="540">
        <v>17</v>
      </c>
      <c r="AC164" s="540">
        <v>13</v>
      </c>
      <c r="AD164" s="540">
        <v>9</v>
      </c>
      <c r="AE164" s="540">
        <v>10</v>
      </c>
      <c r="AF164" s="540">
        <v>26</v>
      </c>
      <c r="AG164" s="540">
        <v>22</v>
      </c>
      <c r="AH164" s="540">
        <v>18</v>
      </c>
      <c r="AI164" s="540">
        <v>14</v>
      </c>
      <c r="AJ164" s="540">
        <v>15</v>
      </c>
      <c r="AK164" s="540">
        <v>31</v>
      </c>
      <c r="AL164" s="540">
        <v>27</v>
      </c>
      <c r="AM164" s="540">
        <v>23</v>
      </c>
      <c r="AN164" s="540">
        <v>19</v>
      </c>
    </row>
    <row r="165" spans="1:44" s="540" customFormat="1" x14ac:dyDescent="0.2">
      <c r="A165" s="535" t="str">
        <f t="shared" ca="1" si="0"/>
        <v/>
      </c>
      <c r="B165" s="535" t="str">
        <f t="shared" ca="1" si="0"/>
        <v/>
      </c>
      <c r="C165" s="535" t="str">
        <f t="shared" ca="1" si="0"/>
        <v/>
      </c>
      <c r="E165" s="535" t="s">
        <v>159</v>
      </c>
      <c r="F165" s="540">
        <v>4</v>
      </c>
      <c r="G165" s="540">
        <v>20</v>
      </c>
      <c r="H165" s="540">
        <v>31</v>
      </c>
      <c r="I165" s="540">
        <v>22</v>
      </c>
      <c r="J165" s="540">
        <v>13</v>
      </c>
      <c r="K165" s="540">
        <v>9</v>
      </c>
      <c r="L165" s="540">
        <v>25</v>
      </c>
      <c r="M165" s="540">
        <v>1</v>
      </c>
      <c r="N165" s="540">
        <v>27</v>
      </c>
      <c r="O165" s="540">
        <v>18</v>
      </c>
      <c r="P165" s="540">
        <v>14</v>
      </c>
      <c r="Q165" s="540">
        <v>30</v>
      </c>
      <c r="R165" s="540">
        <v>6</v>
      </c>
      <c r="S165" s="540">
        <v>32</v>
      </c>
      <c r="T165" s="540">
        <v>23</v>
      </c>
      <c r="U165" s="540">
        <v>19</v>
      </c>
      <c r="V165" s="540">
        <v>35</v>
      </c>
      <c r="W165" s="540">
        <v>11</v>
      </c>
      <c r="X165" s="540">
        <v>2</v>
      </c>
      <c r="Y165" s="540">
        <v>28</v>
      </c>
      <c r="Z165" s="540">
        <v>24</v>
      </c>
      <c r="AA165" s="540">
        <v>5</v>
      </c>
      <c r="AB165" s="540">
        <v>16</v>
      </c>
      <c r="AC165" s="540">
        <v>7</v>
      </c>
      <c r="AD165" s="540">
        <v>33</v>
      </c>
      <c r="AE165" s="540">
        <v>29</v>
      </c>
      <c r="AF165" s="540">
        <v>10</v>
      </c>
      <c r="AG165" s="540">
        <v>21</v>
      </c>
      <c r="AH165" s="540">
        <v>12</v>
      </c>
      <c r="AI165" s="540">
        <v>3</v>
      </c>
      <c r="AJ165" s="540">
        <v>34</v>
      </c>
      <c r="AK165" s="540">
        <v>15</v>
      </c>
      <c r="AL165" s="540">
        <v>26</v>
      </c>
      <c r="AM165" s="540">
        <v>17</v>
      </c>
      <c r="AN165" s="540">
        <v>8</v>
      </c>
    </row>
    <row r="166" spans="1:44" s="540" customFormat="1" x14ac:dyDescent="0.2">
      <c r="A166" s="535" t="str">
        <f t="shared" ca="1" si="0"/>
        <v/>
      </c>
      <c r="B166" s="535" t="str">
        <f t="shared" ca="1" si="0"/>
        <v/>
      </c>
      <c r="C166" s="535" t="str">
        <f t="shared" ca="1" si="0"/>
        <v/>
      </c>
    </row>
    <row r="167" spans="1:44" s="540" customFormat="1" x14ac:dyDescent="0.2">
      <c r="A167" s="535" t="str">
        <f t="shared" ca="1" si="0"/>
        <v/>
      </c>
      <c r="B167" s="535" t="str">
        <f t="shared" ca="1" si="0"/>
        <v/>
      </c>
      <c r="C167" s="535" t="str">
        <f t="shared" ca="1" si="0"/>
        <v/>
      </c>
      <c r="D167" s="539">
        <v>36</v>
      </c>
      <c r="E167" s="541" t="s">
        <v>179</v>
      </c>
    </row>
    <row r="168" spans="1:44" s="540" customFormat="1" x14ac:dyDescent="0.2">
      <c r="A168" s="535" t="str">
        <f t="shared" ca="1" si="0"/>
        <v/>
      </c>
      <c r="B168" s="535" t="str">
        <f t="shared" ca="1" si="0"/>
        <v/>
      </c>
      <c r="C168" s="535" t="str">
        <f t="shared" ca="1" si="0"/>
        <v/>
      </c>
      <c r="E168" s="535" t="s">
        <v>130</v>
      </c>
      <c r="F168" s="540">
        <v>1</v>
      </c>
      <c r="G168" s="540">
        <v>2</v>
      </c>
      <c r="H168" s="540">
        <v>3</v>
      </c>
      <c r="I168" s="540">
        <v>4</v>
      </c>
      <c r="J168" s="540">
        <v>5</v>
      </c>
      <c r="K168" s="540">
        <v>6</v>
      </c>
      <c r="L168" s="540">
        <v>7</v>
      </c>
      <c r="M168" s="540">
        <v>8</v>
      </c>
      <c r="N168" s="540">
        <v>9</v>
      </c>
      <c r="O168" s="540">
        <v>10</v>
      </c>
      <c r="P168" s="540">
        <v>11</v>
      </c>
      <c r="Q168" s="540">
        <v>12</v>
      </c>
      <c r="R168" s="540">
        <v>13</v>
      </c>
      <c r="S168" s="540">
        <v>14</v>
      </c>
      <c r="T168" s="540">
        <v>15</v>
      </c>
      <c r="U168" s="540">
        <v>16</v>
      </c>
      <c r="V168" s="540">
        <v>17</v>
      </c>
      <c r="W168" s="540">
        <v>18</v>
      </c>
      <c r="X168" s="540">
        <v>19</v>
      </c>
      <c r="Y168" s="540">
        <v>20</v>
      </c>
      <c r="Z168" s="540">
        <v>21</v>
      </c>
      <c r="AA168" s="540">
        <v>22</v>
      </c>
      <c r="AB168" s="540">
        <v>23</v>
      </c>
      <c r="AC168" s="540">
        <v>24</v>
      </c>
      <c r="AE168" s="540">
        <v>25</v>
      </c>
      <c r="AF168" s="540">
        <v>26</v>
      </c>
      <c r="AG168" s="540">
        <v>27</v>
      </c>
      <c r="AH168" s="540">
        <v>28</v>
      </c>
      <c r="AJ168" s="540">
        <v>29</v>
      </c>
      <c r="AK168" s="540">
        <v>30</v>
      </c>
      <c r="AL168" s="540">
        <v>31</v>
      </c>
      <c r="AM168" s="540">
        <v>32</v>
      </c>
      <c r="AO168" s="540">
        <v>33</v>
      </c>
      <c r="AP168" s="540">
        <v>34</v>
      </c>
      <c r="AQ168" s="540">
        <v>35</v>
      </c>
      <c r="AR168" s="540">
        <v>36</v>
      </c>
    </row>
    <row r="169" spans="1:44" s="540" customFormat="1" x14ac:dyDescent="0.2">
      <c r="A169" s="535" t="str">
        <f t="shared" ca="1" si="0"/>
        <v/>
      </c>
      <c r="B169" s="535" t="str">
        <f t="shared" ca="1" si="0"/>
        <v/>
      </c>
      <c r="C169" s="535" t="str">
        <f t="shared" ca="1" si="0"/>
        <v/>
      </c>
      <c r="E169" s="535" t="s">
        <v>157</v>
      </c>
      <c r="F169" s="540">
        <v>5</v>
      </c>
      <c r="G169" s="540">
        <v>33</v>
      </c>
      <c r="H169" s="540">
        <v>17</v>
      </c>
      <c r="I169" s="540">
        <v>13</v>
      </c>
      <c r="J169" s="540">
        <v>30</v>
      </c>
      <c r="K169" s="540">
        <v>24</v>
      </c>
      <c r="L169" s="540">
        <v>6</v>
      </c>
      <c r="M169" s="540">
        <v>25</v>
      </c>
      <c r="N169" s="540">
        <v>18</v>
      </c>
      <c r="O169" s="540">
        <v>34</v>
      </c>
      <c r="P169" s="540">
        <v>32</v>
      </c>
      <c r="Q169" s="540">
        <v>11</v>
      </c>
      <c r="R169" s="540">
        <v>10</v>
      </c>
      <c r="S169" s="540">
        <v>23</v>
      </c>
      <c r="T169" s="540">
        <v>19</v>
      </c>
      <c r="U169" s="540">
        <v>36</v>
      </c>
      <c r="V169" s="540">
        <v>4</v>
      </c>
      <c r="W169" s="540">
        <v>12</v>
      </c>
      <c r="X169" s="540">
        <v>31</v>
      </c>
      <c r="Y169" s="540">
        <v>26</v>
      </c>
      <c r="Z169" s="540">
        <v>9</v>
      </c>
      <c r="AA169" s="540">
        <v>29</v>
      </c>
      <c r="AB169" s="540">
        <v>1</v>
      </c>
      <c r="AC169" s="540">
        <v>27</v>
      </c>
      <c r="AE169" s="540">
        <v>3</v>
      </c>
      <c r="AF169" s="540">
        <v>28</v>
      </c>
      <c r="AG169" s="540">
        <v>16</v>
      </c>
      <c r="AH169" s="540">
        <v>15</v>
      </c>
      <c r="AJ169" s="540">
        <v>22</v>
      </c>
      <c r="AK169" s="540">
        <v>35</v>
      </c>
      <c r="AL169" s="540">
        <v>7</v>
      </c>
      <c r="AM169" s="540">
        <v>2</v>
      </c>
      <c r="AO169" s="540">
        <v>14</v>
      </c>
      <c r="AP169" s="540">
        <v>20</v>
      </c>
      <c r="AQ169" s="540">
        <v>21</v>
      </c>
      <c r="AR169" s="540">
        <v>8</v>
      </c>
    </row>
    <row r="170" spans="1:44" s="540" customFormat="1" x14ac:dyDescent="0.2">
      <c r="A170" s="535" t="str">
        <f t="shared" ca="1" si="0"/>
        <v/>
      </c>
      <c r="B170" s="535" t="str">
        <f t="shared" ca="1" si="0"/>
        <v/>
      </c>
      <c r="C170" s="535" t="str">
        <f t="shared" ca="1" si="0"/>
        <v/>
      </c>
      <c r="E170" s="535" t="s">
        <v>159</v>
      </c>
      <c r="F170" s="540">
        <v>15</v>
      </c>
      <c r="G170" s="540">
        <v>9</v>
      </c>
      <c r="H170" s="540">
        <v>2</v>
      </c>
      <c r="I170" s="540">
        <v>21</v>
      </c>
      <c r="J170" s="540">
        <v>36</v>
      </c>
      <c r="K170" s="540">
        <v>35</v>
      </c>
      <c r="L170" s="540">
        <v>25</v>
      </c>
      <c r="M170" s="540">
        <v>30</v>
      </c>
      <c r="N170" s="540">
        <v>1</v>
      </c>
      <c r="O170" s="540">
        <v>16</v>
      </c>
      <c r="P170" s="540">
        <v>20</v>
      </c>
      <c r="Q170" s="540">
        <v>27</v>
      </c>
      <c r="R170" s="540">
        <v>22</v>
      </c>
      <c r="S170" s="540">
        <v>33</v>
      </c>
      <c r="T170" s="540">
        <v>3</v>
      </c>
      <c r="U170" s="540">
        <v>28</v>
      </c>
      <c r="V170" s="540">
        <v>14</v>
      </c>
      <c r="W170" s="540">
        <v>29</v>
      </c>
      <c r="X170" s="540">
        <v>7</v>
      </c>
      <c r="Y170" s="540">
        <v>23</v>
      </c>
      <c r="Z170" s="540">
        <v>18</v>
      </c>
      <c r="AA170" s="540">
        <v>5</v>
      </c>
      <c r="AB170" s="540">
        <v>11</v>
      </c>
      <c r="AC170" s="540">
        <v>26</v>
      </c>
      <c r="AE170" s="540">
        <v>8</v>
      </c>
      <c r="AF170" s="540">
        <v>24</v>
      </c>
      <c r="AG170" s="540">
        <v>32</v>
      </c>
      <c r="AH170" s="540">
        <v>12</v>
      </c>
      <c r="AJ170" s="540">
        <v>13</v>
      </c>
      <c r="AK170" s="540">
        <v>31</v>
      </c>
      <c r="AL170" s="540">
        <v>19</v>
      </c>
      <c r="AM170" s="540">
        <v>6</v>
      </c>
      <c r="AO170" s="540">
        <v>4</v>
      </c>
      <c r="AP170" s="540">
        <v>10</v>
      </c>
      <c r="AQ170" s="540">
        <v>34</v>
      </c>
      <c r="AR170" s="540">
        <v>17</v>
      </c>
    </row>
    <row r="171" spans="1:44" s="540" customFormat="1" x14ac:dyDescent="0.2">
      <c r="A171" s="535" t="str">
        <f t="shared" ca="1" si="0"/>
        <v/>
      </c>
      <c r="B171" s="535" t="str">
        <f t="shared" ca="1" si="0"/>
        <v/>
      </c>
      <c r="C171" s="535" t="str">
        <f t="shared" ca="1" si="0"/>
        <v/>
      </c>
    </row>
    <row r="172" spans="1:44" s="540" customFormat="1" x14ac:dyDescent="0.2">
      <c r="A172" s="535" t="str">
        <f t="shared" ca="1" si="0"/>
        <v/>
      </c>
      <c r="B172" s="535" t="str">
        <f t="shared" ca="1" si="0"/>
        <v/>
      </c>
      <c r="C172" s="535" t="str">
        <f t="shared" ca="1" si="0"/>
        <v/>
      </c>
      <c r="D172" s="539">
        <v>37</v>
      </c>
      <c r="E172" s="541" t="s">
        <v>179</v>
      </c>
    </row>
    <row r="173" spans="1:44" s="540" customFormat="1" x14ac:dyDescent="0.2">
      <c r="A173" s="535" t="str">
        <f t="shared" ca="1" si="0"/>
        <v/>
      </c>
      <c r="B173" s="535" t="str">
        <f t="shared" ca="1" si="0"/>
        <v/>
      </c>
      <c r="C173" s="535" t="str">
        <f t="shared" ca="1" si="0"/>
        <v/>
      </c>
      <c r="E173" s="535" t="s">
        <v>130</v>
      </c>
      <c r="F173" s="540">
        <v>1</v>
      </c>
      <c r="G173" s="540">
        <v>2</v>
      </c>
      <c r="H173" s="540">
        <v>3</v>
      </c>
      <c r="I173" s="540">
        <v>4</v>
      </c>
      <c r="J173" s="540">
        <v>5</v>
      </c>
      <c r="K173" s="540">
        <v>6</v>
      </c>
      <c r="L173" s="540">
        <v>7</v>
      </c>
      <c r="M173" s="540">
        <v>8</v>
      </c>
      <c r="N173" s="540">
        <v>9</v>
      </c>
      <c r="O173" s="540">
        <v>10</v>
      </c>
      <c r="P173" s="540">
        <v>11</v>
      </c>
      <c r="Q173" s="540">
        <v>12</v>
      </c>
      <c r="R173" s="540">
        <v>13</v>
      </c>
      <c r="S173" s="540">
        <v>14</v>
      </c>
      <c r="T173" s="540">
        <v>15</v>
      </c>
      <c r="U173" s="540">
        <v>16</v>
      </c>
      <c r="V173" s="540">
        <v>17</v>
      </c>
      <c r="W173" s="540">
        <v>18</v>
      </c>
      <c r="X173" s="540">
        <v>19</v>
      </c>
      <c r="Y173" s="540">
        <v>20</v>
      </c>
      <c r="Z173" s="540">
        <v>21</v>
      </c>
      <c r="AA173" s="540">
        <v>22</v>
      </c>
      <c r="AB173" s="540">
        <v>23</v>
      </c>
      <c r="AC173" s="540">
        <v>24</v>
      </c>
      <c r="AD173" s="540">
        <v>25</v>
      </c>
      <c r="AE173" s="540">
        <v>26</v>
      </c>
      <c r="AF173" s="540">
        <v>27</v>
      </c>
      <c r="AG173" s="540">
        <v>28</v>
      </c>
      <c r="AH173" s="540">
        <v>29</v>
      </c>
      <c r="AJ173" s="540">
        <v>30</v>
      </c>
      <c r="AK173" s="540">
        <v>31</v>
      </c>
      <c r="AL173" s="540">
        <v>32</v>
      </c>
      <c r="AM173" s="540">
        <v>33</v>
      </c>
      <c r="AO173" s="540">
        <v>34</v>
      </c>
      <c r="AP173" s="540">
        <v>35</v>
      </c>
      <c r="AQ173" s="540">
        <v>36</v>
      </c>
      <c r="AR173" s="540">
        <v>37</v>
      </c>
    </row>
    <row r="174" spans="1:44" s="540" customFormat="1" x14ac:dyDescent="0.2">
      <c r="A174" s="535" t="str">
        <f t="shared" ca="1" si="0"/>
        <v/>
      </c>
      <c r="B174" s="535" t="str">
        <f t="shared" ca="1" si="0"/>
        <v/>
      </c>
      <c r="C174" s="535" t="str">
        <f t="shared" ca="1" si="0"/>
        <v/>
      </c>
      <c r="E174" s="535" t="s">
        <v>157</v>
      </c>
      <c r="F174" s="540">
        <v>12</v>
      </c>
      <c r="G174" s="540">
        <v>26</v>
      </c>
      <c r="H174" s="540">
        <v>22</v>
      </c>
      <c r="I174" s="540">
        <v>18</v>
      </c>
      <c r="J174" s="540">
        <v>37</v>
      </c>
      <c r="K174" s="540">
        <v>15</v>
      </c>
      <c r="L174" s="540">
        <v>30</v>
      </c>
      <c r="M174" s="540">
        <v>27</v>
      </c>
      <c r="N174" s="540">
        <v>23</v>
      </c>
      <c r="O174" s="540">
        <v>6</v>
      </c>
      <c r="P174" s="540">
        <v>10</v>
      </c>
      <c r="Q174" s="540">
        <v>34</v>
      </c>
      <c r="R174" s="540">
        <v>31</v>
      </c>
      <c r="S174" s="540">
        <v>28</v>
      </c>
      <c r="T174" s="540">
        <v>24</v>
      </c>
      <c r="U174" s="540">
        <v>29</v>
      </c>
      <c r="V174" s="540">
        <v>16</v>
      </c>
      <c r="W174" s="540">
        <v>35</v>
      </c>
      <c r="X174" s="540">
        <v>5</v>
      </c>
      <c r="Y174" s="540">
        <v>32</v>
      </c>
      <c r="Z174" s="540">
        <v>17</v>
      </c>
      <c r="AA174" s="540">
        <v>11</v>
      </c>
      <c r="AB174" s="540">
        <v>4</v>
      </c>
      <c r="AC174" s="540">
        <v>36</v>
      </c>
      <c r="AD174" s="540">
        <v>33</v>
      </c>
      <c r="AE174" s="540">
        <v>19</v>
      </c>
      <c r="AF174" s="540">
        <v>1</v>
      </c>
      <c r="AG174" s="540">
        <v>7</v>
      </c>
      <c r="AH174" s="540">
        <v>21</v>
      </c>
      <c r="AJ174" s="540">
        <v>8</v>
      </c>
      <c r="AK174" s="540">
        <v>20</v>
      </c>
      <c r="AL174" s="540">
        <v>2</v>
      </c>
      <c r="AM174" s="540">
        <v>13</v>
      </c>
      <c r="AO174" s="540">
        <v>14</v>
      </c>
      <c r="AP174" s="540">
        <v>25</v>
      </c>
      <c r="AQ174" s="540">
        <v>9</v>
      </c>
      <c r="AR174" s="540">
        <v>3</v>
      </c>
    </row>
    <row r="175" spans="1:44" s="540" customFormat="1" x14ac:dyDescent="0.2">
      <c r="A175" s="535" t="str">
        <f t="shared" ca="1" si="0"/>
        <v/>
      </c>
      <c r="B175" s="535" t="str">
        <f t="shared" ca="1" si="0"/>
        <v/>
      </c>
      <c r="C175" s="535" t="str">
        <f t="shared" ca="1" si="0"/>
        <v/>
      </c>
      <c r="E175" s="535" t="s">
        <v>159</v>
      </c>
      <c r="F175" s="540">
        <v>31</v>
      </c>
      <c r="G175" s="540">
        <v>14</v>
      </c>
      <c r="H175" s="540">
        <v>1</v>
      </c>
      <c r="I175" s="540">
        <v>27</v>
      </c>
      <c r="J175" s="540">
        <v>35</v>
      </c>
      <c r="K175" s="540">
        <v>36</v>
      </c>
      <c r="L175" s="540">
        <v>15</v>
      </c>
      <c r="M175" s="540">
        <v>26</v>
      </c>
      <c r="N175" s="540">
        <v>2</v>
      </c>
      <c r="O175" s="540">
        <v>19</v>
      </c>
      <c r="P175" s="540">
        <v>20</v>
      </c>
      <c r="Q175" s="540">
        <v>28</v>
      </c>
      <c r="R175" s="540">
        <v>33</v>
      </c>
      <c r="S175" s="540">
        <v>7</v>
      </c>
      <c r="T175" s="540">
        <v>3</v>
      </c>
      <c r="U175" s="540">
        <v>25</v>
      </c>
      <c r="V175" s="540">
        <v>37</v>
      </c>
      <c r="W175" s="540">
        <v>29</v>
      </c>
      <c r="X175" s="540">
        <v>30</v>
      </c>
      <c r="Y175" s="540">
        <v>8</v>
      </c>
      <c r="Z175" s="540">
        <v>9</v>
      </c>
      <c r="AA175" s="540">
        <v>21</v>
      </c>
      <c r="AB175" s="540">
        <v>34</v>
      </c>
      <c r="AC175" s="540">
        <v>32</v>
      </c>
      <c r="AD175" s="540">
        <v>13</v>
      </c>
      <c r="AE175" s="540">
        <v>4</v>
      </c>
      <c r="AF175" s="540">
        <v>10</v>
      </c>
      <c r="AG175" s="540">
        <v>16</v>
      </c>
      <c r="AH175" s="540">
        <v>22</v>
      </c>
      <c r="AJ175" s="540">
        <v>23</v>
      </c>
      <c r="AK175" s="540">
        <v>5</v>
      </c>
      <c r="AL175" s="540">
        <v>12</v>
      </c>
      <c r="AM175" s="540">
        <v>17</v>
      </c>
      <c r="AO175" s="540">
        <v>18</v>
      </c>
      <c r="AP175" s="540">
        <v>24</v>
      </c>
      <c r="AQ175" s="540">
        <v>6</v>
      </c>
      <c r="AR175" s="540">
        <v>11</v>
      </c>
    </row>
    <row r="176" spans="1:44" s="540" customFormat="1" x14ac:dyDescent="0.2">
      <c r="A176" s="535" t="str">
        <f t="shared" ca="1" si="0"/>
        <v/>
      </c>
      <c r="B176" s="535" t="str">
        <f t="shared" ca="1" si="0"/>
        <v/>
      </c>
      <c r="C176" s="535" t="str">
        <f t="shared" ca="1" si="0"/>
        <v/>
      </c>
    </row>
    <row r="177" spans="1:45" s="540" customFormat="1" x14ac:dyDescent="0.2">
      <c r="A177" s="535" t="str">
        <f t="shared" ca="1" si="0"/>
        <v/>
      </c>
      <c r="B177" s="535" t="str">
        <f t="shared" ca="1" si="0"/>
        <v/>
      </c>
      <c r="C177" s="535" t="str">
        <f t="shared" ca="1" si="0"/>
        <v/>
      </c>
      <c r="D177" s="539">
        <v>38</v>
      </c>
      <c r="E177" s="541" t="s">
        <v>179</v>
      </c>
    </row>
    <row r="178" spans="1:45" s="540" customFormat="1" x14ac:dyDescent="0.2">
      <c r="A178" s="535" t="str">
        <f t="shared" ca="1" si="0"/>
        <v/>
      </c>
      <c r="B178" s="535" t="str">
        <f t="shared" ca="1" si="0"/>
        <v/>
      </c>
      <c r="C178" s="535" t="str">
        <f t="shared" ca="1" si="0"/>
        <v/>
      </c>
      <c r="E178" s="535" t="s">
        <v>130</v>
      </c>
      <c r="F178" s="540">
        <v>1</v>
      </c>
      <c r="G178" s="540">
        <v>2</v>
      </c>
      <c r="H178" s="540">
        <v>3</v>
      </c>
      <c r="I178" s="540">
        <v>4</v>
      </c>
      <c r="J178" s="540">
        <v>5</v>
      </c>
      <c r="K178" s="540">
        <v>6</v>
      </c>
      <c r="L178" s="540">
        <v>7</v>
      </c>
      <c r="M178" s="540">
        <v>8</v>
      </c>
      <c r="N178" s="540">
        <v>9</v>
      </c>
      <c r="O178" s="540">
        <v>10</v>
      </c>
      <c r="P178" s="540">
        <v>11</v>
      </c>
      <c r="Q178" s="540">
        <v>12</v>
      </c>
      <c r="R178" s="540">
        <v>13</v>
      </c>
      <c r="S178" s="540">
        <v>14</v>
      </c>
      <c r="T178" s="540">
        <v>15</v>
      </c>
      <c r="U178" s="540">
        <v>16</v>
      </c>
      <c r="V178" s="540">
        <v>17</v>
      </c>
      <c r="W178" s="540">
        <v>18</v>
      </c>
      <c r="X178" s="540">
        <v>19</v>
      </c>
      <c r="Y178" s="540">
        <v>20</v>
      </c>
      <c r="Z178" s="540">
        <v>21</v>
      </c>
      <c r="AA178" s="540">
        <v>22</v>
      </c>
      <c r="AB178" s="540">
        <v>23</v>
      </c>
      <c r="AC178" s="540">
        <v>24</v>
      </c>
      <c r="AD178" s="540">
        <v>25</v>
      </c>
      <c r="AE178" s="540">
        <v>26</v>
      </c>
      <c r="AF178" s="540">
        <v>27</v>
      </c>
      <c r="AG178" s="540">
        <v>28</v>
      </c>
      <c r="AH178" s="540">
        <v>29</v>
      </c>
      <c r="AI178" s="540">
        <v>30</v>
      </c>
      <c r="AJ178" s="540">
        <v>31</v>
      </c>
      <c r="AK178" s="540">
        <v>32</v>
      </c>
      <c r="AL178" s="540">
        <v>33</v>
      </c>
      <c r="AM178" s="540">
        <v>34</v>
      </c>
      <c r="AO178" s="540">
        <v>35</v>
      </c>
      <c r="AP178" s="540">
        <v>36</v>
      </c>
      <c r="AQ178" s="540">
        <v>37</v>
      </c>
      <c r="AR178" s="540">
        <v>38</v>
      </c>
    </row>
    <row r="179" spans="1:45" s="540" customFormat="1" x14ac:dyDescent="0.2">
      <c r="A179" s="535" t="str">
        <f t="shared" ca="1" si="0"/>
        <v/>
      </c>
      <c r="B179" s="535" t="str">
        <f t="shared" ca="1" si="0"/>
        <v/>
      </c>
      <c r="C179" s="535" t="str">
        <f t="shared" ca="1" si="0"/>
        <v/>
      </c>
      <c r="E179" s="535" t="s">
        <v>157</v>
      </c>
      <c r="F179" s="540">
        <v>25</v>
      </c>
      <c r="G179" s="540">
        <v>1</v>
      </c>
      <c r="H179" s="540">
        <v>36</v>
      </c>
      <c r="I179" s="540">
        <v>33</v>
      </c>
      <c r="J179" s="540">
        <v>29</v>
      </c>
      <c r="K179" s="540">
        <v>28</v>
      </c>
      <c r="L179" s="540">
        <v>6</v>
      </c>
      <c r="M179" s="540">
        <v>2</v>
      </c>
      <c r="N179" s="540">
        <v>37</v>
      </c>
      <c r="O179" s="540">
        <v>34</v>
      </c>
      <c r="P179" s="540">
        <v>20</v>
      </c>
      <c r="Q179" s="540">
        <v>11</v>
      </c>
      <c r="R179" s="540">
        <v>7</v>
      </c>
      <c r="S179" s="540">
        <v>3</v>
      </c>
      <c r="T179" s="540">
        <v>38</v>
      </c>
      <c r="U179" s="540">
        <v>10</v>
      </c>
      <c r="V179" s="540">
        <v>35</v>
      </c>
      <c r="W179" s="540">
        <v>32</v>
      </c>
      <c r="X179" s="540">
        <v>30</v>
      </c>
      <c r="Y179" s="540">
        <v>24</v>
      </c>
      <c r="Z179" s="540">
        <v>5</v>
      </c>
      <c r="AA179" s="540">
        <v>21</v>
      </c>
      <c r="AB179" s="540">
        <v>17</v>
      </c>
      <c r="AC179" s="540">
        <v>13</v>
      </c>
      <c r="AD179" s="540">
        <v>9</v>
      </c>
      <c r="AE179" s="540">
        <v>15</v>
      </c>
      <c r="AF179" s="540">
        <v>31</v>
      </c>
      <c r="AG179" s="540">
        <v>27</v>
      </c>
      <c r="AH179" s="540">
        <v>23</v>
      </c>
      <c r="AI179" s="540">
        <v>19</v>
      </c>
      <c r="AJ179" s="540">
        <v>22</v>
      </c>
      <c r="AK179" s="540">
        <v>26</v>
      </c>
      <c r="AL179" s="540">
        <v>14</v>
      </c>
      <c r="AM179" s="540">
        <v>18</v>
      </c>
      <c r="AO179" s="540">
        <v>12</v>
      </c>
      <c r="AP179" s="540">
        <v>16</v>
      </c>
      <c r="AQ179" s="540">
        <v>4</v>
      </c>
      <c r="AR179" s="540">
        <v>8</v>
      </c>
    </row>
    <row r="180" spans="1:45" s="540" customFormat="1" x14ac:dyDescent="0.2">
      <c r="A180" s="535" t="str">
        <f t="shared" ca="1" si="0"/>
        <v/>
      </c>
      <c r="B180" s="535" t="str">
        <f t="shared" ca="1" si="0"/>
        <v/>
      </c>
      <c r="C180" s="535" t="str">
        <f t="shared" ca="1" si="0"/>
        <v/>
      </c>
      <c r="E180" s="535" t="s">
        <v>159</v>
      </c>
      <c r="F180" s="540">
        <v>9</v>
      </c>
      <c r="G180" s="540">
        <v>25</v>
      </c>
      <c r="H180" s="540">
        <v>35</v>
      </c>
      <c r="I180" s="540">
        <v>27</v>
      </c>
      <c r="J180" s="540">
        <v>18</v>
      </c>
      <c r="K180" s="540">
        <v>38</v>
      </c>
      <c r="L180" s="540">
        <v>15</v>
      </c>
      <c r="M180" s="540">
        <v>26</v>
      </c>
      <c r="N180" s="540">
        <v>17</v>
      </c>
      <c r="O180" s="540">
        <v>8</v>
      </c>
      <c r="P180" s="540">
        <v>32</v>
      </c>
      <c r="Q180" s="540">
        <v>14</v>
      </c>
      <c r="R180" s="540">
        <v>6</v>
      </c>
      <c r="S180" s="540">
        <v>36</v>
      </c>
      <c r="T180" s="540">
        <v>23</v>
      </c>
      <c r="U180" s="540">
        <v>4</v>
      </c>
      <c r="V180" s="540">
        <v>20</v>
      </c>
      <c r="W180" s="540">
        <v>31</v>
      </c>
      <c r="X180" s="540">
        <v>22</v>
      </c>
      <c r="Y180" s="540">
        <v>13</v>
      </c>
      <c r="Z180" s="540">
        <v>33</v>
      </c>
      <c r="AA180" s="540">
        <v>5</v>
      </c>
      <c r="AB180" s="540">
        <v>16</v>
      </c>
      <c r="AC180" s="540">
        <v>7</v>
      </c>
      <c r="AD180" s="540">
        <v>37</v>
      </c>
      <c r="AE180" s="540">
        <v>34</v>
      </c>
      <c r="AF180" s="540">
        <v>30</v>
      </c>
      <c r="AG180" s="540">
        <v>21</v>
      </c>
      <c r="AH180" s="540">
        <v>12</v>
      </c>
      <c r="AI180" s="540">
        <v>3</v>
      </c>
      <c r="AJ180" s="540">
        <v>19</v>
      </c>
      <c r="AK180" s="540">
        <v>10</v>
      </c>
      <c r="AL180" s="540">
        <v>1</v>
      </c>
      <c r="AM180" s="540">
        <v>28</v>
      </c>
      <c r="AO180" s="540">
        <v>29</v>
      </c>
      <c r="AP180" s="540">
        <v>24</v>
      </c>
      <c r="AQ180" s="540">
        <v>11</v>
      </c>
      <c r="AR180" s="540">
        <v>2</v>
      </c>
    </row>
    <row r="181" spans="1:45" s="540" customFormat="1" x14ac:dyDescent="0.2">
      <c r="A181" s="535" t="str">
        <f t="shared" ca="1" si="0"/>
        <v/>
      </c>
      <c r="B181" s="535" t="str">
        <f t="shared" ca="1" si="0"/>
        <v/>
      </c>
      <c r="C181" s="535" t="str">
        <f t="shared" ca="1" si="0"/>
        <v/>
      </c>
    </row>
    <row r="182" spans="1:45" s="540" customFormat="1" x14ac:dyDescent="0.2">
      <c r="A182" s="535" t="str">
        <f t="shared" ca="1" si="0"/>
        <v/>
      </c>
      <c r="B182" s="535" t="str">
        <f t="shared" ca="1" si="0"/>
        <v/>
      </c>
      <c r="C182" s="535" t="str">
        <f t="shared" ca="1" si="0"/>
        <v/>
      </c>
      <c r="D182" s="539">
        <v>39</v>
      </c>
      <c r="E182" s="541" t="s">
        <v>179</v>
      </c>
    </row>
    <row r="183" spans="1:45" s="540" customFormat="1" x14ac:dyDescent="0.2">
      <c r="A183" s="535" t="str">
        <f t="shared" ca="1" si="0"/>
        <v/>
      </c>
      <c r="B183" s="535" t="str">
        <f t="shared" ca="1" si="0"/>
        <v/>
      </c>
      <c r="C183" s="535" t="str">
        <f t="shared" ca="1" si="0"/>
        <v/>
      </c>
      <c r="E183" s="535" t="s">
        <v>130</v>
      </c>
      <c r="F183" s="540">
        <v>1</v>
      </c>
      <c r="G183" s="540">
        <v>2</v>
      </c>
      <c r="H183" s="540">
        <v>3</v>
      </c>
      <c r="I183" s="540">
        <v>4</v>
      </c>
      <c r="J183" s="540">
        <v>5</v>
      </c>
      <c r="K183" s="540">
        <v>6</v>
      </c>
      <c r="L183" s="540">
        <v>7</v>
      </c>
      <c r="M183" s="540">
        <v>8</v>
      </c>
      <c r="N183" s="540">
        <v>9</v>
      </c>
      <c r="O183" s="540">
        <v>10</v>
      </c>
      <c r="P183" s="540">
        <v>11</v>
      </c>
      <c r="Q183" s="540">
        <v>12</v>
      </c>
      <c r="R183" s="540">
        <v>13</v>
      </c>
      <c r="S183" s="540">
        <v>14</v>
      </c>
      <c r="T183" s="540">
        <v>15</v>
      </c>
      <c r="U183" s="540">
        <v>16</v>
      </c>
      <c r="V183" s="540">
        <v>17</v>
      </c>
      <c r="W183" s="540">
        <v>18</v>
      </c>
      <c r="X183" s="540">
        <v>19</v>
      </c>
      <c r="Y183" s="540">
        <v>20</v>
      </c>
      <c r="Z183" s="540">
        <v>21</v>
      </c>
      <c r="AA183" s="540">
        <v>22</v>
      </c>
      <c r="AB183" s="540">
        <v>23</v>
      </c>
      <c r="AC183" s="540">
        <v>24</v>
      </c>
      <c r="AD183" s="540">
        <v>25</v>
      </c>
      <c r="AE183" s="540">
        <v>26</v>
      </c>
      <c r="AF183" s="540">
        <v>27</v>
      </c>
      <c r="AG183" s="540">
        <v>28</v>
      </c>
      <c r="AH183" s="540">
        <v>29</v>
      </c>
      <c r="AI183" s="540">
        <v>30</v>
      </c>
      <c r="AJ183" s="540">
        <v>31</v>
      </c>
      <c r="AK183" s="540">
        <v>32</v>
      </c>
      <c r="AL183" s="540">
        <v>33</v>
      </c>
      <c r="AM183" s="540">
        <v>34</v>
      </c>
      <c r="AN183" s="540">
        <v>35</v>
      </c>
      <c r="AO183" s="540">
        <v>36</v>
      </c>
      <c r="AP183" s="540">
        <v>37</v>
      </c>
      <c r="AQ183" s="540">
        <v>38</v>
      </c>
      <c r="AR183" s="540">
        <v>39</v>
      </c>
    </row>
    <row r="184" spans="1:45" s="540" customFormat="1" x14ac:dyDescent="0.2">
      <c r="A184" s="535" t="str">
        <f t="shared" ca="1" si="0"/>
        <v/>
      </c>
      <c r="B184" s="535" t="str">
        <f t="shared" ca="1" si="0"/>
        <v/>
      </c>
      <c r="C184" s="535" t="str">
        <f t="shared" ca="1" si="0"/>
        <v/>
      </c>
      <c r="E184" s="535" t="s">
        <v>157</v>
      </c>
      <c r="F184" s="540">
        <v>25</v>
      </c>
      <c r="G184" s="540">
        <v>1</v>
      </c>
      <c r="H184" s="540">
        <v>37</v>
      </c>
      <c r="I184" s="540">
        <v>33</v>
      </c>
      <c r="J184" s="540">
        <v>29</v>
      </c>
      <c r="K184" s="540">
        <v>30</v>
      </c>
      <c r="L184" s="540">
        <v>6</v>
      </c>
      <c r="M184" s="540">
        <v>2</v>
      </c>
      <c r="N184" s="540">
        <v>38</v>
      </c>
      <c r="O184" s="540">
        <v>34</v>
      </c>
      <c r="P184" s="540">
        <v>35</v>
      </c>
      <c r="Q184" s="540">
        <v>11</v>
      </c>
      <c r="R184" s="540">
        <v>7</v>
      </c>
      <c r="S184" s="540">
        <v>3</v>
      </c>
      <c r="T184" s="540">
        <v>39</v>
      </c>
      <c r="U184" s="540">
        <v>20</v>
      </c>
      <c r="V184" s="540">
        <v>36</v>
      </c>
      <c r="W184" s="540">
        <v>32</v>
      </c>
      <c r="X184" s="540">
        <v>28</v>
      </c>
      <c r="Y184" s="540">
        <v>24</v>
      </c>
      <c r="Z184" s="540">
        <v>5</v>
      </c>
      <c r="AA184" s="540">
        <v>21</v>
      </c>
      <c r="AB184" s="540">
        <v>17</v>
      </c>
      <c r="AC184" s="540">
        <v>13</v>
      </c>
      <c r="AD184" s="540">
        <v>9</v>
      </c>
      <c r="AE184" s="540">
        <v>10</v>
      </c>
      <c r="AF184" s="540">
        <v>26</v>
      </c>
      <c r="AG184" s="540">
        <v>22</v>
      </c>
      <c r="AH184" s="540">
        <v>18</v>
      </c>
      <c r="AI184" s="540">
        <v>14</v>
      </c>
      <c r="AJ184" s="540">
        <v>15</v>
      </c>
      <c r="AK184" s="540">
        <v>31</v>
      </c>
      <c r="AL184" s="540">
        <v>27</v>
      </c>
      <c r="AM184" s="540">
        <v>23</v>
      </c>
      <c r="AN184" s="540">
        <v>19</v>
      </c>
      <c r="AO184" s="540">
        <v>12</v>
      </c>
      <c r="AP184" s="540">
        <v>16</v>
      </c>
      <c r="AQ184" s="540">
        <v>4</v>
      </c>
      <c r="AR184" s="540">
        <v>8</v>
      </c>
    </row>
    <row r="185" spans="1:45" s="540" customFormat="1" x14ac:dyDescent="0.2">
      <c r="A185" s="535" t="str">
        <f t="shared" ca="1" si="0"/>
        <v/>
      </c>
      <c r="B185" s="535" t="str">
        <f t="shared" ca="1" si="0"/>
        <v/>
      </c>
      <c r="C185" s="535" t="str">
        <f t="shared" ca="1" si="0"/>
        <v/>
      </c>
      <c r="E185" s="535" t="s">
        <v>159</v>
      </c>
      <c r="F185" s="540">
        <v>9</v>
      </c>
      <c r="G185" s="540">
        <v>25</v>
      </c>
      <c r="H185" s="540">
        <v>36</v>
      </c>
      <c r="I185" s="540">
        <v>27</v>
      </c>
      <c r="J185" s="540">
        <v>18</v>
      </c>
      <c r="K185" s="540">
        <v>14</v>
      </c>
      <c r="L185" s="540">
        <v>30</v>
      </c>
      <c r="M185" s="540">
        <v>1</v>
      </c>
      <c r="N185" s="540">
        <v>32</v>
      </c>
      <c r="O185" s="540">
        <v>23</v>
      </c>
      <c r="P185" s="540">
        <v>19</v>
      </c>
      <c r="Q185" s="540">
        <v>35</v>
      </c>
      <c r="R185" s="540">
        <v>6</v>
      </c>
      <c r="S185" s="540">
        <v>37</v>
      </c>
      <c r="T185" s="540">
        <v>28</v>
      </c>
      <c r="U185" s="540">
        <v>4</v>
      </c>
      <c r="V185" s="540">
        <v>20</v>
      </c>
      <c r="W185" s="540">
        <v>31</v>
      </c>
      <c r="X185" s="540">
        <v>22</v>
      </c>
      <c r="Y185" s="540">
        <v>13</v>
      </c>
      <c r="Z185" s="540">
        <v>29</v>
      </c>
      <c r="AA185" s="540">
        <v>5</v>
      </c>
      <c r="AB185" s="540">
        <v>16</v>
      </c>
      <c r="AC185" s="540">
        <v>7</v>
      </c>
      <c r="AD185" s="540">
        <v>38</v>
      </c>
      <c r="AE185" s="540">
        <v>34</v>
      </c>
      <c r="AF185" s="540">
        <v>10</v>
      </c>
      <c r="AG185" s="540">
        <v>21</v>
      </c>
      <c r="AH185" s="540">
        <v>12</v>
      </c>
      <c r="AI185" s="540">
        <v>3</v>
      </c>
      <c r="AJ185" s="540">
        <v>39</v>
      </c>
      <c r="AK185" s="540">
        <v>15</v>
      </c>
      <c r="AL185" s="540">
        <v>26</v>
      </c>
      <c r="AM185" s="540">
        <v>17</v>
      </c>
      <c r="AN185" s="540">
        <v>8</v>
      </c>
      <c r="AO185" s="540">
        <v>33</v>
      </c>
      <c r="AP185" s="540">
        <v>24</v>
      </c>
      <c r="AQ185" s="540">
        <v>11</v>
      </c>
      <c r="AR185" s="540">
        <v>2</v>
      </c>
    </row>
    <row r="186" spans="1:45" s="540" customFormat="1" x14ac:dyDescent="0.2">
      <c r="A186" s="535" t="str">
        <f t="shared" ca="1" si="0"/>
        <v/>
      </c>
      <c r="B186" s="535" t="str">
        <f t="shared" ca="1" si="0"/>
        <v/>
      </c>
      <c r="C186" s="535" t="str">
        <f t="shared" ca="1" si="0"/>
        <v/>
      </c>
    </row>
    <row r="187" spans="1:45" s="540" customFormat="1" x14ac:dyDescent="0.2">
      <c r="A187" s="535" t="str">
        <f t="shared" ca="1" si="0"/>
        <v/>
      </c>
      <c r="B187" s="535" t="str">
        <f t="shared" ca="1" si="0"/>
        <v/>
      </c>
      <c r="C187" s="535" t="str">
        <f t="shared" ca="1" si="0"/>
        <v/>
      </c>
      <c r="D187" s="539">
        <v>40</v>
      </c>
      <c r="E187" s="541" t="s">
        <v>179</v>
      </c>
    </row>
    <row r="188" spans="1:45" s="540" customFormat="1" x14ac:dyDescent="0.2">
      <c r="A188" s="535" t="str">
        <f t="shared" ca="1" si="0"/>
        <v/>
      </c>
      <c r="B188" s="535" t="str">
        <f t="shared" ca="1" si="0"/>
        <v/>
      </c>
      <c r="C188" s="535" t="str">
        <f t="shared" ca="1" si="0"/>
        <v/>
      </c>
      <c r="E188" s="535" t="s">
        <v>130</v>
      </c>
      <c r="F188" s="540">
        <v>1</v>
      </c>
      <c r="G188" s="540">
        <v>2</v>
      </c>
      <c r="H188" s="540">
        <v>3</v>
      </c>
      <c r="I188" s="540">
        <v>4</v>
      </c>
      <c r="J188" s="540">
        <v>5</v>
      </c>
      <c r="K188" s="540">
        <v>6</v>
      </c>
      <c r="L188" s="540">
        <v>7</v>
      </c>
      <c r="M188" s="540">
        <v>8</v>
      </c>
      <c r="N188" s="540">
        <v>9</v>
      </c>
      <c r="O188" s="540">
        <v>10</v>
      </c>
      <c r="P188" s="540">
        <v>11</v>
      </c>
      <c r="Q188" s="540">
        <v>12</v>
      </c>
      <c r="R188" s="540">
        <v>13</v>
      </c>
      <c r="S188" s="540">
        <v>14</v>
      </c>
      <c r="T188" s="540">
        <v>15</v>
      </c>
      <c r="U188" s="540">
        <v>16</v>
      </c>
      <c r="V188" s="540">
        <v>17</v>
      </c>
      <c r="W188" s="540">
        <v>18</v>
      </c>
      <c r="X188" s="540">
        <v>19</v>
      </c>
      <c r="Y188" s="540">
        <v>20</v>
      </c>
      <c r="Z188" s="540">
        <v>21</v>
      </c>
      <c r="AA188" s="540">
        <v>22</v>
      </c>
      <c r="AB188" s="540">
        <v>23</v>
      </c>
      <c r="AC188" s="540">
        <v>24</v>
      </c>
      <c r="AD188" s="540">
        <v>25</v>
      </c>
      <c r="AE188" s="540">
        <v>26</v>
      </c>
      <c r="AF188" s="540">
        <v>27</v>
      </c>
      <c r="AG188" s="540">
        <v>28</v>
      </c>
      <c r="AH188" s="540">
        <v>29</v>
      </c>
      <c r="AI188" s="540">
        <v>30</v>
      </c>
      <c r="AJ188" s="540">
        <v>31</v>
      </c>
      <c r="AK188" s="540">
        <v>32</v>
      </c>
      <c r="AL188" s="540">
        <v>33</v>
      </c>
      <c r="AM188" s="540">
        <v>34</v>
      </c>
      <c r="AN188" s="540">
        <v>35</v>
      </c>
      <c r="AO188" s="540">
        <v>36</v>
      </c>
      <c r="AP188" s="540">
        <v>37</v>
      </c>
      <c r="AQ188" s="540">
        <v>38</v>
      </c>
      <c r="AR188" s="540">
        <v>39</v>
      </c>
      <c r="AS188" s="540">
        <v>40</v>
      </c>
    </row>
    <row r="189" spans="1:45" s="540" customFormat="1" x14ac:dyDescent="0.2">
      <c r="A189" s="535" t="str">
        <f t="shared" ca="1" si="0"/>
        <v/>
      </c>
      <c r="B189" s="535" t="str">
        <f t="shared" ca="1" si="0"/>
        <v/>
      </c>
      <c r="C189" s="535" t="str">
        <f t="shared" ca="1" si="0"/>
        <v/>
      </c>
      <c r="E189" s="535" t="s">
        <v>157</v>
      </c>
      <c r="F189" s="540">
        <v>25</v>
      </c>
      <c r="G189" s="540">
        <v>1</v>
      </c>
      <c r="H189" s="540">
        <v>37</v>
      </c>
      <c r="I189" s="540">
        <v>33</v>
      </c>
      <c r="J189" s="540">
        <v>29</v>
      </c>
      <c r="K189" s="540">
        <v>30</v>
      </c>
      <c r="L189" s="540">
        <v>6</v>
      </c>
      <c r="M189" s="540">
        <v>2</v>
      </c>
      <c r="N189" s="540">
        <v>38</v>
      </c>
      <c r="O189" s="540">
        <v>34</v>
      </c>
      <c r="P189" s="540">
        <v>35</v>
      </c>
      <c r="Q189" s="540">
        <v>11</v>
      </c>
      <c r="R189" s="540">
        <v>7</v>
      </c>
      <c r="S189" s="540">
        <v>3</v>
      </c>
      <c r="T189" s="540">
        <v>39</v>
      </c>
      <c r="U189" s="540">
        <v>40</v>
      </c>
      <c r="V189" s="540">
        <v>16</v>
      </c>
      <c r="W189" s="540">
        <v>12</v>
      </c>
      <c r="X189" s="540">
        <v>8</v>
      </c>
      <c r="Y189" s="540">
        <v>4</v>
      </c>
      <c r="Z189" s="540">
        <v>5</v>
      </c>
      <c r="AA189" s="540">
        <v>21</v>
      </c>
      <c r="AB189" s="540">
        <v>17</v>
      </c>
      <c r="AC189" s="540">
        <v>13</v>
      </c>
      <c r="AD189" s="540">
        <v>9</v>
      </c>
      <c r="AE189" s="540">
        <v>10</v>
      </c>
      <c r="AF189" s="540">
        <v>26</v>
      </c>
      <c r="AG189" s="540">
        <v>22</v>
      </c>
      <c r="AH189" s="540">
        <v>18</v>
      </c>
      <c r="AI189" s="540">
        <v>14</v>
      </c>
      <c r="AJ189" s="540">
        <v>15</v>
      </c>
      <c r="AK189" s="540">
        <v>31</v>
      </c>
      <c r="AL189" s="540">
        <v>27</v>
      </c>
      <c r="AM189" s="540">
        <v>23</v>
      </c>
      <c r="AN189" s="540">
        <v>19</v>
      </c>
      <c r="AO189" s="540">
        <v>20</v>
      </c>
      <c r="AP189" s="540">
        <v>36</v>
      </c>
      <c r="AQ189" s="540">
        <v>32</v>
      </c>
      <c r="AR189" s="540">
        <v>28</v>
      </c>
      <c r="AS189" s="540">
        <v>24</v>
      </c>
    </row>
    <row r="190" spans="1:45" s="540" customFormat="1" x14ac:dyDescent="0.2">
      <c r="A190" s="535" t="str">
        <f t="shared" ca="1" si="0"/>
        <v/>
      </c>
      <c r="B190" s="535" t="str">
        <f t="shared" ca="1" si="0"/>
        <v/>
      </c>
      <c r="C190" s="535" t="str">
        <f t="shared" ca="1" si="0"/>
        <v/>
      </c>
      <c r="E190" s="535" t="s">
        <v>159</v>
      </c>
      <c r="F190" s="540">
        <v>9</v>
      </c>
      <c r="G190" s="540">
        <v>25</v>
      </c>
      <c r="H190" s="540">
        <v>36</v>
      </c>
      <c r="I190" s="540">
        <v>27</v>
      </c>
      <c r="J190" s="540">
        <v>18</v>
      </c>
      <c r="K190" s="540">
        <v>14</v>
      </c>
      <c r="L190" s="540">
        <v>30</v>
      </c>
      <c r="M190" s="540">
        <v>1</v>
      </c>
      <c r="N190" s="540">
        <v>32</v>
      </c>
      <c r="O190" s="540">
        <v>23</v>
      </c>
      <c r="P190" s="540">
        <v>19</v>
      </c>
      <c r="Q190" s="540">
        <v>35</v>
      </c>
      <c r="R190" s="540">
        <v>6</v>
      </c>
      <c r="S190" s="540">
        <v>37</v>
      </c>
      <c r="T190" s="540">
        <v>28</v>
      </c>
      <c r="U190" s="540">
        <v>24</v>
      </c>
      <c r="V190" s="540">
        <v>40</v>
      </c>
      <c r="W190" s="540">
        <v>11</v>
      </c>
      <c r="X190" s="540">
        <v>2</v>
      </c>
      <c r="Y190" s="540">
        <v>33</v>
      </c>
      <c r="Z190" s="540">
        <v>29</v>
      </c>
      <c r="AA190" s="540">
        <v>5</v>
      </c>
      <c r="AB190" s="540">
        <v>16</v>
      </c>
      <c r="AC190" s="540">
        <v>7</v>
      </c>
      <c r="AD190" s="540">
        <v>38</v>
      </c>
      <c r="AE190" s="540">
        <v>34</v>
      </c>
      <c r="AF190" s="540">
        <v>10</v>
      </c>
      <c r="AG190" s="540">
        <v>21</v>
      </c>
      <c r="AH190" s="540">
        <v>12</v>
      </c>
      <c r="AI190" s="540">
        <v>3</v>
      </c>
      <c r="AJ190" s="540">
        <v>39</v>
      </c>
      <c r="AK190" s="540">
        <v>15</v>
      </c>
      <c r="AL190" s="540">
        <v>26</v>
      </c>
      <c r="AM190" s="540">
        <v>17</v>
      </c>
      <c r="AN190" s="540">
        <v>8</v>
      </c>
      <c r="AO190" s="540">
        <v>4</v>
      </c>
      <c r="AP190" s="540">
        <v>20</v>
      </c>
      <c r="AQ190" s="540">
        <v>31</v>
      </c>
      <c r="AR190" s="540">
        <v>22</v>
      </c>
      <c r="AS190" s="540">
        <v>13</v>
      </c>
    </row>
    <row r="191" spans="1:45" s="540" customFormat="1" x14ac:dyDescent="0.2">
      <c r="A191" s="535" t="str">
        <f t="shared" ca="1" si="0"/>
        <v/>
      </c>
      <c r="B191" s="535" t="str">
        <f t="shared" ca="1" si="0"/>
        <v/>
      </c>
      <c r="C191" s="535" t="str">
        <f t="shared" ca="1" si="0"/>
        <v/>
      </c>
    </row>
    <row r="192" spans="1:45" s="540" customFormat="1" x14ac:dyDescent="0.2">
      <c r="A192" s="535" t="str">
        <f t="shared" ca="1" si="0"/>
        <v/>
      </c>
      <c r="B192" s="535" t="str">
        <f t="shared" ca="1" si="0"/>
        <v/>
      </c>
      <c r="C192" s="535" t="str">
        <f t="shared" ca="1" si="0"/>
        <v/>
      </c>
      <c r="D192" s="539">
        <v>41</v>
      </c>
      <c r="E192" s="541" t="s">
        <v>179</v>
      </c>
    </row>
    <row r="193" spans="1:49" s="540" customFormat="1" x14ac:dyDescent="0.2">
      <c r="A193" s="535" t="str">
        <f t="shared" ca="1" si="0"/>
        <v/>
      </c>
      <c r="B193" s="535" t="str">
        <f t="shared" ca="1" si="0"/>
        <v/>
      </c>
      <c r="C193" s="535" t="str">
        <f t="shared" ca="1" si="0"/>
        <v/>
      </c>
      <c r="E193" s="535" t="s">
        <v>130</v>
      </c>
      <c r="F193" s="540">
        <v>1</v>
      </c>
      <c r="G193" s="540">
        <v>2</v>
      </c>
      <c r="H193" s="540">
        <v>3</v>
      </c>
      <c r="I193" s="540">
        <v>4</v>
      </c>
      <c r="J193" s="540">
        <v>5</v>
      </c>
      <c r="K193" s="540">
        <v>6</v>
      </c>
      <c r="L193" s="540">
        <v>7</v>
      </c>
      <c r="M193" s="540">
        <v>8</v>
      </c>
      <c r="N193" s="540">
        <v>9</v>
      </c>
      <c r="O193" s="540">
        <v>10</v>
      </c>
      <c r="P193" s="540">
        <v>11</v>
      </c>
      <c r="Q193" s="540">
        <v>12</v>
      </c>
      <c r="R193" s="540">
        <v>13</v>
      </c>
      <c r="S193" s="540">
        <v>14</v>
      </c>
      <c r="T193" s="540">
        <v>15</v>
      </c>
      <c r="U193" s="540">
        <v>16</v>
      </c>
      <c r="V193" s="540">
        <v>17</v>
      </c>
      <c r="W193" s="540">
        <v>18</v>
      </c>
      <c r="X193" s="540">
        <v>19</v>
      </c>
      <c r="Y193" s="540">
        <v>20</v>
      </c>
      <c r="Z193" s="540">
        <v>21</v>
      </c>
      <c r="AA193" s="540">
        <v>22</v>
      </c>
      <c r="AB193" s="540">
        <v>23</v>
      </c>
      <c r="AC193" s="540">
        <v>24</v>
      </c>
      <c r="AD193" s="540">
        <v>25</v>
      </c>
      <c r="AE193" s="540">
        <v>26</v>
      </c>
      <c r="AF193" s="540">
        <v>27</v>
      </c>
      <c r="AG193" s="540">
        <v>28</v>
      </c>
      <c r="AH193" s="540">
        <v>29</v>
      </c>
      <c r="AJ193" s="540">
        <v>30</v>
      </c>
      <c r="AK193" s="540">
        <v>31</v>
      </c>
      <c r="AL193" s="540">
        <v>32</v>
      </c>
      <c r="AM193" s="540">
        <v>33</v>
      </c>
      <c r="AO193" s="540">
        <v>34</v>
      </c>
      <c r="AP193" s="540">
        <v>35</v>
      </c>
      <c r="AQ193" s="540">
        <v>36</v>
      </c>
      <c r="AR193" s="540">
        <v>37</v>
      </c>
      <c r="AT193" s="540">
        <v>38</v>
      </c>
      <c r="AU193" s="540">
        <v>39</v>
      </c>
      <c r="AV193" s="540">
        <v>40</v>
      </c>
      <c r="AW193" s="540">
        <v>41</v>
      </c>
    </row>
    <row r="194" spans="1:49" s="540" customFormat="1" x14ac:dyDescent="0.2">
      <c r="A194" s="535" t="str">
        <f t="shared" ca="1" si="0"/>
        <v/>
      </c>
      <c r="B194" s="535" t="str">
        <f t="shared" ca="1" si="0"/>
        <v/>
      </c>
      <c r="C194" s="535" t="str">
        <f t="shared" ca="1" si="0"/>
        <v/>
      </c>
      <c r="E194" s="535" t="s">
        <v>157</v>
      </c>
      <c r="F194" s="540">
        <v>10</v>
      </c>
      <c r="G194" s="540">
        <v>30</v>
      </c>
      <c r="H194" s="540">
        <v>39</v>
      </c>
      <c r="I194" s="540">
        <v>18</v>
      </c>
      <c r="J194" s="540">
        <v>28</v>
      </c>
      <c r="K194" s="540">
        <v>40</v>
      </c>
      <c r="L194" s="540">
        <v>23</v>
      </c>
      <c r="M194" s="540">
        <v>31</v>
      </c>
      <c r="N194" s="540">
        <v>6</v>
      </c>
      <c r="O194" s="540">
        <v>34</v>
      </c>
      <c r="P194" s="540">
        <v>35</v>
      </c>
      <c r="Q194" s="540">
        <v>11</v>
      </c>
      <c r="R194" s="540">
        <v>41</v>
      </c>
      <c r="S194" s="540">
        <v>32</v>
      </c>
      <c r="T194" s="540">
        <v>24</v>
      </c>
      <c r="U194" s="540">
        <v>33</v>
      </c>
      <c r="V194" s="540">
        <v>29</v>
      </c>
      <c r="W194" s="540">
        <v>12</v>
      </c>
      <c r="X194" s="540">
        <v>36</v>
      </c>
      <c r="Y194" s="540">
        <v>4</v>
      </c>
      <c r="Z194" s="540">
        <v>5</v>
      </c>
      <c r="AA194" s="540">
        <v>38</v>
      </c>
      <c r="AB194" s="540">
        <v>27</v>
      </c>
      <c r="AC194" s="540">
        <v>17</v>
      </c>
      <c r="AD194" s="540">
        <v>37</v>
      </c>
      <c r="AE194" s="540">
        <v>14</v>
      </c>
      <c r="AF194" s="540">
        <v>26</v>
      </c>
      <c r="AG194" s="540">
        <v>1</v>
      </c>
      <c r="AH194" s="540">
        <v>25</v>
      </c>
      <c r="AJ194" s="540">
        <v>2</v>
      </c>
      <c r="AK194" s="540">
        <v>19</v>
      </c>
      <c r="AL194" s="540">
        <v>21</v>
      </c>
      <c r="AM194" s="540">
        <v>7</v>
      </c>
      <c r="AO194" s="540">
        <v>20</v>
      </c>
      <c r="AP194" s="540">
        <v>8</v>
      </c>
      <c r="AQ194" s="540">
        <v>15</v>
      </c>
      <c r="AR194" s="540">
        <v>3</v>
      </c>
      <c r="AT194" s="540">
        <v>22</v>
      </c>
      <c r="AU194" s="540">
        <v>9</v>
      </c>
      <c r="AV194" s="540">
        <v>16</v>
      </c>
      <c r="AW194" s="540">
        <v>13</v>
      </c>
    </row>
    <row r="195" spans="1:49" s="540" customFormat="1" x14ac:dyDescent="0.2">
      <c r="A195" s="535" t="str">
        <f t="shared" ca="1" si="0"/>
        <v/>
      </c>
      <c r="B195" s="535" t="str">
        <f t="shared" ca="1" si="0"/>
        <v/>
      </c>
      <c r="C195" s="535" t="str">
        <f t="shared" ca="1" si="0"/>
        <v/>
      </c>
      <c r="E195" s="535" t="s">
        <v>159</v>
      </c>
      <c r="F195" s="540">
        <v>36</v>
      </c>
      <c r="G195" s="540">
        <v>21</v>
      </c>
      <c r="H195" s="540">
        <v>26</v>
      </c>
      <c r="I195" s="540">
        <v>39</v>
      </c>
      <c r="J195" s="540">
        <v>8</v>
      </c>
      <c r="K195" s="540">
        <v>32</v>
      </c>
      <c r="L195" s="540">
        <v>15</v>
      </c>
      <c r="M195" s="540">
        <v>9</v>
      </c>
      <c r="N195" s="540">
        <v>27</v>
      </c>
      <c r="O195" s="540">
        <v>40</v>
      </c>
      <c r="P195" s="540">
        <v>41</v>
      </c>
      <c r="Q195" s="540">
        <v>14</v>
      </c>
      <c r="R195" s="540">
        <v>34</v>
      </c>
      <c r="S195" s="540">
        <v>22</v>
      </c>
      <c r="T195" s="540">
        <v>30</v>
      </c>
      <c r="U195" s="540">
        <v>29</v>
      </c>
      <c r="V195" s="540">
        <v>20</v>
      </c>
      <c r="W195" s="540">
        <v>2</v>
      </c>
      <c r="X195" s="540">
        <v>35</v>
      </c>
      <c r="Y195" s="540">
        <v>38</v>
      </c>
      <c r="Z195" s="540">
        <v>28</v>
      </c>
      <c r="AA195" s="540">
        <v>37</v>
      </c>
      <c r="AB195" s="540">
        <v>33</v>
      </c>
      <c r="AC195" s="540">
        <v>16</v>
      </c>
      <c r="AD195" s="540">
        <v>3</v>
      </c>
      <c r="AE195" s="540">
        <v>12</v>
      </c>
      <c r="AF195" s="540">
        <v>5</v>
      </c>
      <c r="AG195" s="540">
        <v>19</v>
      </c>
      <c r="AH195" s="540">
        <v>23</v>
      </c>
      <c r="AJ195" s="540">
        <v>31</v>
      </c>
      <c r="AK195" s="540">
        <v>13</v>
      </c>
      <c r="AL195" s="540">
        <v>4</v>
      </c>
      <c r="AM195" s="540">
        <v>10</v>
      </c>
      <c r="AO195" s="540">
        <v>7</v>
      </c>
      <c r="AP195" s="540">
        <v>24</v>
      </c>
      <c r="AQ195" s="540">
        <v>17</v>
      </c>
      <c r="AR195" s="540">
        <v>1</v>
      </c>
      <c r="AT195" s="540">
        <v>18</v>
      </c>
      <c r="AU195" s="540">
        <v>6</v>
      </c>
      <c r="AV195" s="540">
        <v>25</v>
      </c>
      <c r="AW195" s="540">
        <v>11</v>
      </c>
    </row>
    <row r="196" spans="1:49" s="540" customFormat="1" x14ac:dyDescent="0.2">
      <c r="A196" s="535" t="str">
        <f t="shared" ca="1" si="0"/>
        <v/>
      </c>
      <c r="B196" s="535" t="str">
        <f t="shared" ca="1" si="0"/>
        <v/>
      </c>
      <c r="C196" s="535" t="str">
        <f t="shared" ca="1" si="0"/>
        <v/>
      </c>
    </row>
    <row r="197" spans="1:49" s="540" customFormat="1" x14ac:dyDescent="0.2">
      <c r="A197" s="535" t="str">
        <f t="shared" ca="1" si="0"/>
        <v/>
      </c>
      <c r="B197" s="535" t="str">
        <f t="shared" ca="1" si="0"/>
        <v/>
      </c>
      <c r="C197" s="535" t="str">
        <f t="shared" ca="1" si="0"/>
        <v/>
      </c>
      <c r="D197" s="539">
        <v>42</v>
      </c>
      <c r="E197" s="541" t="s">
        <v>179</v>
      </c>
    </row>
    <row r="198" spans="1:49" s="540" customFormat="1" x14ac:dyDescent="0.2">
      <c r="A198" s="535" t="str">
        <f t="shared" ca="1" si="0"/>
        <v/>
      </c>
      <c r="B198" s="535" t="str">
        <f t="shared" ca="1" si="0"/>
        <v/>
      </c>
      <c r="C198" s="535" t="str">
        <f t="shared" ca="1" si="0"/>
        <v/>
      </c>
      <c r="E198" s="535" t="s">
        <v>130</v>
      </c>
      <c r="F198" s="540">
        <v>1</v>
      </c>
      <c r="G198" s="540">
        <v>2</v>
      </c>
      <c r="H198" s="540">
        <v>3</v>
      </c>
      <c r="I198" s="540">
        <v>4</v>
      </c>
      <c r="J198" s="540">
        <v>5</v>
      </c>
      <c r="K198" s="540">
        <v>6</v>
      </c>
      <c r="L198" s="540">
        <v>7</v>
      </c>
      <c r="M198" s="540">
        <v>8</v>
      </c>
      <c r="N198" s="540">
        <v>9</v>
      </c>
      <c r="O198" s="540">
        <v>10</v>
      </c>
      <c r="P198" s="540">
        <v>11</v>
      </c>
      <c r="Q198" s="540">
        <v>12</v>
      </c>
      <c r="R198" s="540">
        <v>13</v>
      </c>
      <c r="S198" s="540">
        <v>14</v>
      </c>
      <c r="T198" s="540">
        <v>15</v>
      </c>
      <c r="U198" s="540">
        <v>16</v>
      </c>
      <c r="V198" s="540">
        <v>17</v>
      </c>
      <c r="W198" s="540">
        <v>18</v>
      </c>
      <c r="X198" s="540">
        <v>19</v>
      </c>
      <c r="Y198" s="540">
        <v>20</v>
      </c>
      <c r="Z198" s="540">
        <v>21</v>
      </c>
      <c r="AA198" s="540">
        <v>22</v>
      </c>
      <c r="AB198" s="540">
        <v>23</v>
      </c>
      <c r="AC198" s="540">
        <v>24</v>
      </c>
      <c r="AD198" s="540">
        <v>25</v>
      </c>
      <c r="AE198" s="540">
        <v>26</v>
      </c>
      <c r="AF198" s="540">
        <v>27</v>
      </c>
      <c r="AG198" s="540">
        <v>28</v>
      </c>
      <c r="AH198" s="540">
        <v>29</v>
      </c>
      <c r="AI198" s="540">
        <v>30</v>
      </c>
      <c r="AJ198" s="540">
        <v>31</v>
      </c>
      <c r="AK198" s="540">
        <v>32</v>
      </c>
      <c r="AL198" s="540">
        <v>33</v>
      </c>
      <c r="AM198" s="540">
        <v>34</v>
      </c>
      <c r="AO198" s="540">
        <v>35</v>
      </c>
      <c r="AP198" s="540">
        <v>36</v>
      </c>
      <c r="AQ198" s="540">
        <v>37</v>
      </c>
      <c r="AR198" s="540">
        <v>38</v>
      </c>
      <c r="AT198" s="540">
        <v>39</v>
      </c>
      <c r="AU198" s="540">
        <v>40</v>
      </c>
      <c r="AV198" s="540">
        <v>41</v>
      </c>
      <c r="AW198" s="540">
        <v>42</v>
      </c>
    </row>
    <row r="199" spans="1:49" s="540" customFormat="1" x14ac:dyDescent="0.2">
      <c r="A199" s="535" t="str">
        <f t="shared" ca="1" si="0"/>
        <v/>
      </c>
      <c r="B199" s="535" t="str">
        <f t="shared" ca="1" si="0"/>
        <v/>
      </c>
      <c r="C199" s="535" t="str">
        <f t="shared" ca="1" si="0"/>
        <v/>
      </c>
      <c r="E199" s="535" t="s">
        <v>157</v>
      </c>
      <c r="F199" s="540">
        <v>15</v>
      </c>
      <c r="G199" s="540">
        <v>31</v>
      </c>
      <c r="H199" s="540">
        <v>36</v>
      </c>
      <c r="I199" s="540">
        <v>3</v>
      </c>
      <c r="J199" s="540">
        <v>29</v>
      </c>
      <c r="K199" s="540">
        <v>30</v>
      </c>
      <c r="L199" s="540">
        <v>6</v>
      </c>
      <c r="M199" s="540">
        <v>32</v>
      </c>
      <c r="N199" s="540">
        <v>37</v>
      </c>
      <c r="O199" s="540">
        <v>4</v>
      </c>
      <c r="P199" s="540">
        <v>23</v>
      </c>
      <c r="Q199" s="540">
        <v>5</v>
      </c>
      <c r="R199" s="540">
        <v>11</v>
      </c>
      <c r="S199" s="540">
        <v>33</v>
      </c>
      <c r="T199" s="540">
        <v>41</v>
      </c>
      <c r="U199" s="540">
        <v>42</v>
      </c>
      <c r="V199" s="540">
        <v>34</v>
      </c>
      <c r="W199" s="540">
        <v>12</v>
      </c>
      <c r="X199" s="540">
        <v>22</v>
      </c>
      <c r="Y199" s="540">
        <v>16</v>
      </c>
      <c r="Z199" s="540">
        <v>18</v>
      </c>
      <c r="AA199" s="540">
        <v>39</v>
      </c>
      <c r="AB199" s="540">
        <v>38</v>
      </c>
      <c r="AC199" s="540">
        <v>28</v>
      </c>
      <c r="AD199" s="540">
        <v>9</v>
      </c>
      <c r="AE199" s="540">
        <v>10</v>
      </c>
      <c r="AF199" s="540">
        <v>35</v>
      </c>
      <c r="AG199" s="540">
        <v>40</v>
      </c>
      <c r="AH199" s="540">
        <v>17</v>
      </c>
      <c r="AI199" s="540">
        <v>24</v>
      </c>
      <c r="AJ199" s="540">
        <v>19</v>
      </c>
      <c r="AK199" s="540">
        <v>1</v>
      </c>
      <c r="AL199" s="540">
        <v>21</v>
      </c>
      <c r="AM199" s="540">
        <v>8</v>
      </c>
      <c r="AO199" s="540">
        <v>27</v>
      </c>
      <c r="AP199" s="540">
        <v>20</v>
      </c>
      <c r="AQ199" s="540">
        <v>2</v>
      </c>
      <c r="AR199" s="540">
        <v>13</v>
      </c>
      <c r="AT199" s="540">
        <v>14</v>
      </c>
      <c r="AU199" s="540">
        <v>25</v>
      </c>
      <c r="AV199" s="540">
        <v>7</v>
      </c>
      <c r="AW199" s="540">
        <v>26</v>
      </c>
    </row>
    <row r="200" spans="1:49" s="540" customFormat="1" x14ac:dyDescent="0.2">
      <c r="A200" s="535" t="str">
        <f t="shared" ca="1" si="0"/>
        <v/>
      </c>
      <c r="B200" s="535" t="str">
        <f t="shared" ca="1" si="0"/>
        <v/>
      </c>
      <c r="C200" s="535" t="str">
        <f t="shared" ca="1" si="0"/>
        <v/>
      </c>
      <c r="E200" s="535" t="s">
        <v>159</v>
      </c>
      <c r="F200" s="540">
        <v>25</v>
      </c>
      <c r="G200" s="540">
        <v>41</v>
      </c>
      <c r="H200" s="540">
        <v>35</v>
      </c>
      <c r="I200" s="540">
        <v>12</v>
      </c>
      <c r="J200" s="540">
        <v>8</v>
      </c>
      <c r="K200" s="540">
        <v>5</v>
      </c>
      <c r="L200" s="540">
        <v>30</v>
      </c>
      <c r="M200" s="540">
        <v>31</v>
      </c>
      <c r="N200" s="540">
        <v>40</v>
      </c>
      <c r="O200" s="540">
        <v>13</v>
      </c>
      <c r="P200" s="540">
        <v>34</v>
      </c>
      <c r="Q200" s="540">
        <v>21</v>
      </c>
      <c r="R200" s="540">
        <v>20</v>
      </c>
      <c r="S200" s="540">
        <v>36</v>
      </c>
      <c r="T200" s="540">
        <v>26</v>
      </c>
      <c r="U200" s="540">
        <v>32</v>
      </c>
      <c r="V200" s="540">
        <v>42</v>
      </c>
      <c r="W200" s="540">
        <v>14</v>
      </c>
      <c r="X200" s="540">
        <v>1</v>
      </c>
      <c r="Y200" s="540">
        <v>18</v>
      </c>
      <c r="Z200" s="540">
        <v>38</v>
      </c>
      <c r="AA200" s="540">
        <v>19</v>
      </c>
      <c r="AB200" s="540">
        <v>6</v>
      </c>
      <c r="AC200" s="540">
        <v>2</v>
      </c>
      <c r="AD200" s="540">
        <v>33</v>
      </c>
      <c r="AE200" s="540">
        <v>24</v>
      </c>
      <c r="AF200" s="540">
        <v>37</v>
      </c>
      <c r="AG200" s="540">
        <v>39</v>
      </c>
      <c r="AH200" s="540">
        <v>7</v>
      </c>
      <c r="AI200" s="540">
        <v>27</v>
      </c>
      <c r="AJ200" s="540">
        <v>3</v>
      </c>
      <c r="AK200" s="540">
        <v>16</v>
      </c>
      <c r="AL200" s="540">
        <v>10</v>
      </c>
      <c r="AM200" s="540">
        <v>23</v>
      </c>
      <c r="AO200" s="540">
        <v>4</v>
      </c>
      <c r="AP200" s="540">
        <v>28</v>
      </c>
      <c r="AQ200" s="540">
        <v>17</v>
      </c>
      <c r="AR200" s="540">
        <v>15</v>
      </c>
      <c r="AT200" s="540">
        <v>29</v>
      </c>
      <c r="AU200" s="540">
        <v>9</v>
      </c>
      <c r="AV200" s="540">
        <v>22</v>
      </c>
      <c r="AW200" s="540">
        <v>11</v>
      </c>
    </row>
    <row r="201" spans="1:49" s="540" customFormat="1" x14ac:dyDescent="0.2">
      <c r="A201" s="535" t="str">
        <f t="shared" ca="1" si="0"/>
        <v/>
      </c>
      <c r="B201" s="535" t="str">
        <f t="shared" ca="1" si="0"/>
        <v/>
      </c>
      <c r="C201" s="535" t="str">
        <f t="shared" ca="1" si="0"/>
        <v/>
      </c>
    </row>
    <row r="202" spans="1:49" s="540" customFormat="1" x14ac:dyDescent="0.2">
      <c r="A202" s="535" t="str">
        <f t="shared" ca="1" si="0"/>
        <v/>
      </c>
      <c r="B202" s="535" t="str">
        <f t="shared" ca="1" si="0"/>
        <v/>
      </c>
      <c r="C202" s="535" t="str">
        <f t="shared" ca="1" si="0"/>
        <v/>
      </c>
      <c r="D202" s="539">
        <v>43</v>
      </c>
      <c r="E202" s="541" t="s">
        <v>179</v>
      </c>
    </row>
    <row r="203" spans="1:49" s="540" customFormat="1" x14ac:dyDescent="0.2">
      <c r="A203" s="535" t="str">
        <f t="shared" ca="1" si="0"/>
        <v/>
      </c>
      <c r="B203" s="535" t="str">
        <f t="shared" ca="1" si="0"/>
        <v/>
      </c>
      <c r="C203" s="535" t="str">
        <f t="shared" ca="1" si="0"/>
        <v/>
      </c>
      <c r="E203" s="535" t="s">
        <v>130</v>
      </c>
      <c r="F203" s="540">
        <v>1</v>
      </c>
      <c r="G203" s="540">
        <v>2</v>
      </c>
      <c r="H203" s="540">
        <v>3</v>
      </c>
      <c r="I203" s="540">
        <v>4</v>
      </c>
      <c r="J203" s="540">
        <v>5</v>
      </c>
      <c r="K203" s="540">
        <v>6</v>
      </c>
      <c r="L203" s="540">
        <v>7</v>
      </c>
      <c r="M203" s="540">
        <v>8</v>
      </c>
      <c r="N203" s="540">
        <v>9</v>
      </c>
      <c r="O203" s="540">
        <v>10</v>
      </c>
      <c r="P203" s="540">
        <v>11</v>
      </c>
      <c r="Q203" s="540">
        <v>12</v>
      </c>
      <c r="R203" s="540">
        <v>13</v>
      </c>
      <c r="S203" s="540">
        <v>14</v>
      </c>
      <c r="T203" s="540">
        <v>15</v>
      </c>
      <c r="U203" s="540">
        <v>16</v>
      </c>
      <c r="V203" s="540">
        <v>17</v>
      </c>
      <c r="W203" s="540">
        <v>18</v>
      </c>
      <c r="X203" s="540">
        <v>19</v>
      </c>
      <c r="Y203" s="540">
        <v>20</v>
      </c>
      <c r="Z203" s="540">
        <v>21</v>
      </c>
      <c r="AA203" s="540">
        <v>22</v>
      </c>
      <c r="AB203" s="540">
        <v>23</v>
      </c>
      <c r="AC203" s="540">
        <v>24</v>
      </c>
      <c r="AD203" s="540">
        <v>25</v>
      </c>
      <c r="AE203" s="540">
        <v>26</v>
      </c>
      <c r="AF203" s="540">
        <v>27</v>
      </c>
      <c r="AG203" s="540">
        <v>28</v>
      </c>
      <c r="AH203" s="540">
        <v>29</v>
      </c>
      <c r="AI203" s="540">
        <v>30</v>
      </c>
      <c r="AJ203" s="540">
        <v>31</v>
      </c>
      <c r="AK203" s="540">
        <v>32</v>
      </c>
      <c r="AL203" s="540">
        <v>33</v>
      </c>
      <c r="AM203" s="540">
        <v>34</v>
      </c>
      <c r="AN203" s="540">
        <v>35</v>
      </c>
      <c r="AO203" s="540">
        <v>36</v>
      </c>
      <c r="AP203" s="540">
        <v>37</v>
      </c>
      <c r="AQ203" s="540">
        <v>38</v>
      </c>
      <c r="AR203" s="540">
        <v>39</v>
      </c>
      <c r="AT203" s="540">
        <v>40</v>
      </c>
      <c r="AU203" s="540">
        <v>41</v>
      </c>
      <c r="AV203" s="540">
        <v>42</v>
      </c>
      <c r="AW203" s="540">
        <v>43</v>
      </c>
    </row>
    <row r="204" spans="1:49" s="540" customFormat="1" x14ac:dyDescent="0.2">
      <c r="A204" s="535" t="str">
        <f t="shared" ca="1" si="0"/>
        <v/>
      </c>
      <c r="B204" s="535" t="str">
        <f t="shared" ca="1" si="0"/>
        <v/>
      </c>
      <c r="C204" s="535" t="str">
        <f t="shared" ca="1" si="0"/>
        <v/>
      </c>
      <c r="E204" s="535" t="s">
        <v>157</v>
      </c>
      <c r="F204" s="540">
        <v>30</v>
      </c>
      <c r="G204" s="540">
        <v>1</v>
      </c>
      <c r="H204" s="540">
        <v>41</v>
      </c>
      <c r="I204" s="540">
        <v>37</v>
      </c>
      <c r="J204" s="540">
        <v>34</v>
      </c>
      <c r="K204" s="540">
        <v>35</v>
      </c>
      <c r="L204" s="540">
        <v>6</v>
      </c>
      <c r="M204" s="540">
        <v>2</v>
      </c>
      <c r="N204" s="540">
        <v>42</v>
      </c>
      <c r="O204" s="540">
        <v>38</v>
      </c>
      <c r="P204" s="540">
        <v>39</v>
      </c>
      <c r="Q204" s="540">
        <v>11</v>
      </c>
      <c r="R204" s="540">
        <v>7</v>
      </c>
      <c r="S204" s="540">
        <v>3</v>
      </c>
      <c r="T204" s="540">
        <v>43</v>
      </c>
      <c r="U204" s="540">
        <v>25</v>
      </c>
      <c r="V204" s="540">
        <v>40</v>
      </c>
      <c r="W204" s="540">
        <v>36</v>
      </c>
      <c r="X204" s="540">
        <v>33</v>
      </c>
      <c r="Y204" s="540">
        <v>29</v>
      </c>
      <c r="Z204" s="540">
        <v>5</v>
      </c>
      <c r="AA204" s="540">
        <v>21</v>
      </c>
      <c r="AB204" s="540">
        <v>17</v>
      </c>
      <c r="AC204" s="540">
        <v>13</v>
      </c>
      <c r="AD204" s="540">
        <v>9</v>
      </c>
      <c r="AE204" s="540">
        <v>10</v>
      </c>
      <c r="AF204" s="540">
        <v>26</v>
      </c>
      <c r="AG204" s="540">
        <v>22</v>
      </c>
      <c r="AH204" s="540">
        <v>18</v>
      </c>
      <c r="AI204" s="540">
        <v>14</v>
      </c>
      <c r="AJ204" s="540">
        <v>15</v>
      </c>
      <c r="AK204" s="540">
        <v>31</v>
      </c>
      <c r="AL204" s="540">
        <v>27</v>
      </c>
      <c r="AM204" s="540">
        <v>23</v>
      </c>
      <c r="AN204" s="540">
        <v>19</v>
      </c>
      <c r="AO204" s="540">
        <v>20</v>
      </c>
      <c r="AP204" s="540">
        <v>24</v>
      </c>
      <c r="AQ204" s="540">
        <v>32</v>
      </c>
      <c r="AR204" s="540">
        <v>28</v>
      </c>
      <c r="AT204" s="540">
        <v>12</v>
      </c>
      <c r="AU204" s="540">
        <v>16</v>
      </c>
      <c r="AV204" s="540">
        <v>4</v>
      </c>
      <c r="AW204" s="540">
        <v>8</v>
      </c>
    </row>
    <row r="205" spans="1:49" s="540" customFormat="1" x14ac:dyDescent="0.2">
      <c r="A205" s="535" t="str">
        <f t="shared" ca="1" si="0"/>
        <v/>
      </c>
      <c r="B205" s="535" t="str">
        <f t="shared" ca="1" si="0"/>
        <v/>
      </c>
      <c r="C205" s="535" t="str">
        <f t="shared" ca="1" si="0"/>
        <v/>
      </c>
      <c r="E205" s="535" t="s">
        <v>159</v>
      </c>
      <c r="F205" s="540">
        <v>14</v>
      </c>
      <c r="G205" s="540">
        <v>30</v>
      </c>
      <c r="H205" s="540">
        <v>40</v>
      </c>
      <c r="I205" s="540">
        <v>32</v>
      </c>
      <c r="J205" s="540">
        <v>23</v>
      </c>
      <c r="K205" s="540">
        <v>19</v>
      </c>
      <c r="L205" s="540">
        <v>35</v>
      </c>
      <c r="M205" s="540">
        <v>1</v>
      </c>
      <c r="N205" s="540">
        <v>36</v>
      </c>
      <c r="O205" s="540">
        <v>28</v>
      </c>
      <c r="P205" s="540">
        <v>24</v>
      </c>
      <c r="Q205" s="540">
        <v>39</v>
      </c>
      <c r="R205" s="540">
        <v>6</v>
      </c>
      <c r="S205" s="540">
        <v>41</v>
      </c>
      <c r="T205" s="540">
        <v>33</v>
      </c>
      <c r="U205" s="540">
        <v>4</v>
      </c>
      <c r="V205" s="540">
        <v>20</v>
      </c>
      <c r="W205" s="540">
        <v>31</v>
      </c>
      <c r="X205" s="540">
        <v>22</v>
      </c>
      <c r="Y205" s="540">
        <v>13</v>
      </c>
      <c r="Z205" s="540">
        <v>34</v>
      </c>
      <c r="AA205" s="540">
        <v>5</v>
      </c>
      <c r="AB205" s="540">
        <v>16</v>
      </c>
      <c r="AC205" s="540">
        <v>7</v>
      </c>
      <c r="AD205" s="540">
        <v>42</v>
      </c>
      <c r="AE205" s="540">
        <v>38</v>
      </c>
      <c r="AF205" s="540">
        <v>10</v>
      </c>
      <c r="AG205" s="540">
        <v>21</v>
      </c>
      <c r="AH205" s="540">
        <v>12</v>
      </c>
      <c r="AI205" s="540">
        <v>3</v>
      </c>
      <c r="AJ205" s="540">
        <v>37</v>
      </c>
      <c r="AK205" s="540">
        <v>43</v>
      </c>
      <c r="AL205" s="540">
        <v>26</v>
      </c>
      <c r="AM205" s="540">
        <v>15</v>
      </c>
      <c r="AN205" s="540">
        <v>8</v>
      </c>
      <c r="AO205" s="540">
        <v>9</v>
      </c>
      <c r="AP205" s="540">
        <v>18</v>
      </c>
      <c r="AQ205" s="540">
        <v>25</v>
      </c>
      <c r="AR205" s="540">
        <v>27</v>
      </c>
      <c r="AT205" s="540">
        <v>17</v>
      </c>
      <c r="AU205" s="540">
        <v>29</v>
      </c>
      <c r="AV205" s="540">
        <v>11</v>
      </c>
      <c r="AW205" s="540">
        <v>2</v>
      </c>
    </row>
    <row r="206" spans="1:49" s="540" customFormat="1" x14ac:dyDescent="0.2">
      <c r="A206" s="535" t="str">
        <f t="shared" ca="1" si="0"/>
        <v/>
      </c>
      <c r="B206" s="535" t="str">
        <f t="shared" ca="1" si="0"/>
        <v/>
      </c>
      <c r="C206" s="535" t="str">
        <f t="shared" ca="1" si="0"/>
        <v/>
      </c>
    </row>
    <row r="207" spans="1:49" s="540" customFormat="1" x14ac:dyDescent="0.2">
      <c r="A207" s="535" t="str">
        <f t="shared" ca="1" si="0"/>
        <v/>
      </c>
      <c r="B207" s="535" t="str">
        <f t="shared" ca="1" si="0"/>
        <v/>
      </c>
      <c r="C207" s="535" t="str">
        <f t="shared" ca="1" si="0"/>
        <v/>
      </c>
      <c r="D207" s="539">
        <v>44</v>
      </c>
      <c r="E207" s="541" t="s">
        <v>179</v>
      </c>
    </row>
    <row r="208" spans="1:49" s="540" customFormat="1" x14ac:dyDescent="0.2">
      <c r="A208" s="535" t="str">
        <f t="shared" ca="1" si="0"/>
        <v/>
      </c>
      <c r="B208" s="535" t="str">
        <f t="shared" ca="1" si="0"/>
        <v/>
      </c>
      <c r="C208" s="535" t="str">
        <f t="shared" ca="1" si="0"/>
        <v/>
      </c>
      <c r="E208" s="535" t="s">
        <v>130</v>
      </c>
      <c r="F208" s="540">
        <v>1</v>
      </c>
      <c r="G208" s="540">
        <v>2</v>
      </c>
      <c r="H208" s="540">
        <v>3</v>
      </c>
      <c r="I208" s="540">
        <v>4</v>
      </c>
      <c r="J208" s="540">
        <v>5</v>
      </c>
      <c r="K208" s="540">
        <v>6</v>
      </c>
      <c r="L208" s="540">
        <v>7</v>
      </c>
      <c r="M208" s="540">
        <v>8</v>
      </c>
      <c r="N208" s="540">
        <v>9</v>
      </c>
      <c r="O208" s="540">
        <v>10</v>
      </c>
      <c r="P208" s="540">
        <v>11</v>
      </c>
      <c r="Q208" s="540">
        <v>12</v>
      </c>
      <c r="R208" s="540">
        <v>13</v>
      </c>
      <c r="S208" s="540">
        <v>14</v>
      </c>
      <c r="T208" s="540">
        <v>15</v>
      </c>
      <c r="U208" s="540">
        <v>16</v>
      </c>
      <c r="V208" s="540">
        <v>17</v>
      </c>
      <c r="W208" s="540">
        <v>18</v>
      </c>
      <c r="X208" s="540">
        <v>19</v>
      </c>
      <c r="Y208" s="540">
        <v>20</v>
      </c>
      <c r="Z208" s="540">
        <v>21</v>
      </c>
      <c r="AA208" s="540">
        <v>22</v>
      </c>
      <c r="AB208" s="540">
        <v>23</v>
      </c>
      <c r="AC208" s="540">
        <v>24</v>
      </c>
      <c r="AD208" s="540">
        <v>25</v>
      </c>
      <c r="AE208" s="540">
        <v>26</v>
      </c>
      <c r="AF208" s="540">
        <v>27</v>
      </c>
      <c r="AG208" s="540">
        <v>28</v>
      </c>
      <c r="AH208" s="540">
        <v>29</v>
      </c>
      <c r="AI208" s="540">
        <v>30</v>
      </c>
      <c r="AJ208" s="540">
        <v>31</v>
      </c>
      <c r="AK208" s="540">
        <v>32</v>
      </c>
      <c r="AL208" s="540">
        <v>33</v>
      </c>
      <c r="AM208" s="540">
        <v>34</v>
      </c>
      <c r="AN208" s="540">
        <v>35</v>
      </c>
      <c r="AO208" s="540">
        <v>36</v>
      </c>
      <c r="AP208" s="540">
        <v>37</v>
      </c>
      <c r="AQ208" s="540">
        <v>38</v>
      </c>
      <c r="AR208" s="540">
        <v>39</v>
      </c>
      <c r="AS208" s="540">
        <v>40</v>
      </c>
      <c r="AT208" s="540">
        <v>41</v>
      </c>
      <c r="AU208" s="540">
        <v>42</v>
      </c>
      <c r="AV208" s="540">
        <v>43</v>
      </c>
      <c r="AW208" s="540">
        <v>44</v>
      </c>
    </row>
    <row r="209" spans="1:54" s="540" customFormat="1" x14ac:dyDescent="0.2">
      <c r="A209" s="535" t="str">
        <f t="shared" ca="1" si="0"/>
        <v/>
      </c>
      <c r="B209" s="535" t="str">
        <f t="shared" ca="1" si="0"/>
        <v/>
      </c>
      <c r="C209" s="535" t="str">
        <f t="shared" ca="1" si="0"/>
        <v/>
      </c>
      <c r="E209" s="535" t="s">
        <v>157</v>
      </c>
      <c r="F209" s="540">
        <v>30</v>
      </c>
      <c r="G209" s="540">
        <v>1</v>
      </c>
      <c r="H209" s="540">
        <v>42</v>
      </c>
      <c r="I209" s="540">
        <v>38</v>
      </c>
      <c r="J209" s="540">
        <v>34</v>
      </c>
      <c r="K209" s="540">
        <v>35</v>
      </c>
      <c r="L209" s="540">
        <v>6</v>
      </c>
      <c r="M209" s="540">
        <v>2</v>
      </c>
      <c r="N209" s="540">
        <v>43</v>
      </c>
      <c r="O209" s="540">
        <v>39</v>
      </c>
      <c r="P209" s="540">
        <v>40</v>
      </c>
      <c r="Q209" s="540">
        <v>11</v>
      </c>
      <c r="R209" s="540">
        <v>7</v>
      </c>
      <c r="S209" s="540">
        <v>3</v>
      </c>
      <c r="T209" s="540">
        <v>44</v>
      </c>
      <c r="U209" s="540">
        <v>25</v>
      </c>
      <c r="V209" s="540">
        <v>41</v>
      </c>
      <c r="W209" s="540">
        <v>37</v>
      </c>
      <c r="X209" s="540">
        <v>33</v>
      </c>
      <c r="Y209" s="540">
        <v>29</v>
      </c>
      <c r="Z209" s="540">
        <v>5</v>
      </c>
      <c r="AA209" s="540">
        <v>21</v>
      </c>
      <c r="AB209" s="540">
        <v>17</v>
      </c>
      <c r="AC209" s="540">
        <v>13</v>
      </c>
      <c r="AD209" s="540">
        <v>9</v>
      </c>
      <c r="AE209" s="540">
        <v>10</v>
      </c>
      <c r="AF209" s="540">
        <v>26</v>
      </c>
      <c r="AG209" s="540">
        <v>22</v>
      </c>
      <c r="AH209" s="540">
        <v>18</v>
      </c>
      <c r="AI209" s="540">
        <v>14</v>
      </c>
      <c r="AJ209" s="540">
        <v>15</v>
      </c>
      <c r="AK209" s="540">
        <v>31</v>
      </c>
      <c r="AL209" s="540">
        <v>27</v>
      </c>
      <c r="AM209" s="540">
        <v>23</v>
      </c>
      <c r="AN209" s="540">
        <v>19</v>
      </c>
      <c r="AO209" s="540">
        <v>20</v>
      </c>
      <c r="AP209" s="540">
        <v>36</v>
      </c>
      <c r="AQ209" s="540">
        <v>32</v>
      </c>
      <c r="AR209" s="540">
        <v>28</v>
      </c>
      <c r="AS209" s="540">
        <v>24</v>
      </c>
      <c r="AT209" s="540">
        <v>12</v>
      </c>
      <c r="AU209" s="540">
        <v>16</v>
      </c>
      <c r="AV209" s="540">
        <v>4</v>
      </c>
      <c r="AW209" s="540">
        <v>8</v>
      </c>
    </row>
    <row r="210" spans="1:54" s="540" customFormat="1" x14ac:dyDescent="0.2">
      <c r="A210" s="535" t="str">
        <f t="shared" ca="1" si="0"/>
        <v/>
      </c>
      <c r="B210" s="535" t="str">
        <f t="shared" ca="1" si="0"/>
        <v/>
      </c>
      <c r="C210" s="535" t="str">
        <f t="shared" ca="1" si="0"/>
        <v/>
      </c>
      <c r="E210" s="535" t="s">
        <v>159</v>
      </c>
      <c r="F210" s="540">
        <v>14</v>
      </c>
      <c r="G210" s="540">
        <v>30</v>
      </c>
      <c r="H210" s="540">
        <v>41</v>
      </c>
      <c r="I210" s="540">
        <v>32</v>
      </c>
      <c r="J210" s="540">
        <v>23</v>
      </c>
      <c r="K210" s="540">
        <v>19</v>
      </c>
      <c r="L210" s="540">
        <v>35</v>
      </c>
      <c r="M210" s="540">
        <v>1</v>
      </c>
      <c r="N210" s="540">
        <v>37</v>
      </c>
      <c r="O210" s="540">
        <v>28</v>
      </c>
      <c r="P210" s="540">
        <v>24</v>
      </c>
      <c r="Q210" s="540">
        <v>40</v>
      </c>
      <c r="R210" s="540">
        <v>6</v>
      </c>
      <c r="S210" s="540">
        <v>42</v>
      </c>
      <c r="T210" s="540">
        <v>33</v>
      </c>
      <c r="U210" s="540">
        <v>9</v>
      </c>
      <c r="V210" s="540">
        <v>25</v>
      </c>
      <c r="W210" s="540">
        <v>36</v>
      </c>
      <c r="X210" s="540">
        <v>27</v>
      </c>
      <c r="Y210" s="540">
        <v>18</v>
      </c>
      <c r="Z210" s="540">
        <v>34</v>
      </c>
      <c r="AA210" s="540">
        <v>5</v>
      </c>
      <c r="AB210" s="540">
        <v>16</v>
      </c>
      <c r="AC210" s="540">
        <v>7</v>
      </c>
      <c r="AD210" s="540">
        <v>43</v>
      </c>
      <c r="AE210" s="540">
        <v>39</v>
      </c>
      <c r="AF210" s="540">
        <v>10</v>
      </c>
      <c r="AG210" s="540">
        <v>21</v>
      </c>
      <c r="AH210" s="540">
        <v>12</v>
      </c>
      <c r="AI210" s="540">
        <v>3</v>
      </c>
      <c r="AJ210" s="540">
        <v>44</v>
      </c>
      <c r="AK210" s="540">
        <v>15</v>
      </c>
      <c r="AL210" s="540">
        <v>26</v>
      </c>
      <c r="AM210" s="540">
        <v>17</v>
      </c>
      <c r="AN210" s="540">
        <v>8</v>
      </c>
      <c r="AO210" s="540">
        <v>4</v>
      </c>
      <c r="AP210" s="540">
        <v>20</v>
      </c>
      <c r="AQ210" s="540">
        <v>31</v>
      </c>
      <c r="AR210" s="540">
        <v>22</v>
      </c>
      <c r="AS210" s="540">
        <v>13</v>
      </c>
      <c r="AT210" s="540">
        <v>38</v>
      </c>
      <c r="AU210" s="540">
        <v>29</v>
      </c>
      <c r="AV210" s="540">
        <v>11</v>
      </c>
      <c r="AW210" s="540">
        <v>2</v>
      </c>
    </row>
    <row r="211" spans="1:54" s="540" customFormat="1" x14ac:dyDescent="0.2">
      <c r="A211" s="535" t="str">
        <f t="shared" ca="1" si="0"/>
        <v/>
      </c>
      <c r="B211" s="535" t="str">
        <f t="shared" ca="1" si="0"/>
        <v/>
      </c>
      <c r="C211" s="535" t="str">
        <f t="shared" ca="1" si="0"/>
        <v/>
      </c>
    </row>
    <row r="212" spans="1:54" s="540" customFormat="1" x14ac:dyDescent="0.2">
      <c r="A212" s="535" t="str">
        <f t="shared" ca="1" si="0"/>
        <v/>
      </c>
      <c r="B212" s="535" t="str">
        <f t="shared" ca="1" si="0"/>
        <v/>
      </c>
      <c r="C212" s="535" t="str">
        <f t="shared" ca="1" si="0"/>
        <v/>
      </c>
      <c r="D212" s="539">
        <v>45</v>
      </c>
      <c r="E212" s="541" t="s">
        <v>179</v>
      </c>
    </row>
    <row r="213" spans="1:54" s="540" customFormat="1" x14ac:dyDescent="0.2">
      <c r="A213" s="535" t="str">
        <f t="shared" ca="1" si="0"/>
        <v/>
      </c>
      <c r="B213" s="535" t="str">
        <f t="shared" ca="1" si="0"/>
        <v/>
      </c>
      <c r="C213" s="535" t="str">
        <f t="shared" ca="1" si="0"/>
        <v/>
      </c>
      <c r="E213" s="535" t="s">
        <v>130</v>
      </c>
      <c r="F213" s="540">
        <v>1</v>
      </c>
      <c r="G213" s="540">
        <v>2</v>
      </c>
      <c r="H213" s="540">
        <v>3</v>
      </c>
      <c r="I213" s="540">
        <v>4</v>
      </c>
      <c r="J213" s="540">
        <v>5</v>
      </c>
      <c r="K213" s="540">
        <v>6</v>
      </c>
      <c r="L213" s="540">
        <v>7</v>
      </c>
      <c r="M213" s="540">
        <v>8</v>
      </c>
      <c r="N213" s="540">
        <v>9</v>
      </c>
      <c r="O213" s="540">
        <v>10</v>
      </c>
      <c r="P213" s="540">
        <v>11</v>
      </c>
      <c r="Q213" s="540">
        <v>12</v>
      </c>
      <c r="R213" s="540">
        <v>13</v>
      </c>
      <c r="S213" s="540">
        <v>14</v>
      </c>
      <c r="T213" s="540">
        <v>15</v>
      </c>
      <c r="U213" s="540">
        <v>16</v>
      </c>
      <c r="V213" s="540">
        <v>17</v>
      </c>
      <c r="W213" s="540">
        <v>18</v>
      </c>
      <c r="X213" s="540">
        <v>19</v>
      </c>
      <c r="Y213" s="540">
        <v>20</v>
      </c>
      <c r="Z213" s="540">
        <v>21</v>
      </c>
      <c r="AA213" s="540">
        <v>22</v>
      </c>
      <c r="AB213" s="540">
        <v>23</v>
      </c>
      <c r="AC213" s="540">
        <v>24</v>
      </c>
      <c r="AD213" s="540">
        <v>25</v>
      </c>
      <c r="AE213" s="540">
        <v>26</v>
      </c>
      <c r="AF213" s="540">
        <v>27</v>
      </c>
      <c r="AG213" s="540">
        <v>28</v>
      </c>
      <c r="AH213" s="540">
        <v>29</v>
      </c>
      <c r="AI213" s="540">
        <v>30</v>
      </c>
      <c r="AJ213" s="540">
        <v>31</v>
      </c>
      <c r="AK213" s="540">
        <v>32</v>
      </c>
      <c r="AL213" s="540">
        <v>33</v>
      </c>
      <c r="AM213" s="540">
        <v>34</v>
      </c>
      <c r="AN213" s="540">
        <v>35</v>
      </c>
      <c r="AO213" s="540">
        <v>36</v>
      </c>
      <c r="AP213" s="540">
        <v>37</v>
      </c>
      <c r="AQ213" s="540">
        <v>38</v>
      </c>
      <c r="AR213" s="540">
        <v>39</v>
      </c>
      <c r="AS213" s="540">
        <v>40</v>
      </c>
      <c r="AT213" s="540">
        <v>41</v>
      </c>
      <c r="AU213" s="540">
        <v>42</v>
      </c>
      <c r="AV213" s="540">
        <v>43</v>
      </c>
      <c r="AW213" s="540">
        <v>44</v>
      </c>
      <c r="AX213" s="540">
        <v>45</v>
      </c>
    </row>
    <row r="214" spans="1:54" s="540" customFormat="1" x14ac:dyDescent="0.2">
      <c r="A214" s="535" t="str">
        <f t="shared" ca="1" si="0"/>
        <v/>
      </c>
      <c r="B214" s="535" t="str">
        <f t="shared" ca="1" si="0"/>
        <v/>
      </c>
      <c r="C214" s="535" t="str">
        <f t="shared" ca="1" si="0"/>
        <v/>
      </c>
      <c r="E214" s="535" t="s">
        <v>157</v>
      </c>
      <c r="F214" s="540">
        <v>30</v>
      </c>
      <c r="G214" s="540">
        <v>1</v>
      </c>
      <c r="H214" s="540">
        <v>42</v>
      </c>
      <c r="I214" s="540">
        <v>38</v>
      </c>
      <c r="J214" s="540">
        <v>34</v>
      </c>
      <c r="K214" s="540">
        <v>35</v>
      </c>
      <c r="L214" s="540">
        <v>6</v>
      </c>
      <c r="M214" s="540">
        <v>2</v>
      </c>
      <c r="N214" s="540">
        <v>43</v>
      </c>
      <c r="O214" s="540">
        <v>39</v>
      </c>
      <c r="P214" s="540">
        <v>40</v>
      </c>
      <c r="Q214" s="540">
        <v>11</v>
      </c>
      <c r="R214" s="540">
        <v>7</v>
      </c>
      <c r="S214" s="540">
        <v>3</v>
      </c>
      <c r="T214" s="540">
        <v>44</v>
      </c>
      <c r="U214" s="540">
        <v>45</v>
      </c>
      <c r="V214" s="540">
        <v>16</v>
      </c>
      <c r="W214" s="540">
        <v>12</v>
      </c>
      <c r="X214" s="540">
        <v>8</v>
      </c>
      <c r="Y214" s="540">
        <v>4</v>
      </c>
      <c r="Z214" s="540">
        <v>5</v>
      </c>
      <c r="AA214" s="540">
        <v>21</v>
      </c>
      <c r="AB214" s="540">
        <v>17</v>
      </c>
      <c r="AC214" s="540">
        <v>13</v>
      </c>
      <c r="AD214" s="540">
        <v>9</v>
      </c>
      <c r="AE214" s="540">
        <v>10</v>
      </c>
      <c r="AF214" s="540">
        <v>26</v>
      </c>
      <c r="AG214" s="540">
        <v>22</v>
      </c>
      <c r="AH214" s="540">
        <v>18</v>
      </c>
      <c r="AI214" s="540">
        <v>14</v>
      </c>
      <c r="AJ214" s="540">
        <v>15</v>
      </c>
      <c r="AK214" s="540">
        <v>31</v>
      </c>
      <c r="AL214" s="540">
        <v>27</v>
      </c>
      <c r="AM214" s="540">
        <v>23</v>
      </c>
      <c r="AN214" s="540">
        <v>19</v>
      </c>
      <c r="AO214" s="540">
        <v>20</v>
      </c>
      <c r="AP214" s="540">
        <v>36</v>
      </c>
      <c r="AQ214" s="540">
        <v>32</v>
      </c>
      <c r="AR214" s="540">
        <v>28</v>
      </c>
      <c r="AS214" s="540">
        <v>24</v>
      </c>
      <c r="AT214" s="540">
        <v>25</v>
      </c>
      <c r="AU214" s="540">
        <v>41</v>
      </c>
      <c r="AV214" s="540">
        <v>37</v>
      </c>
      <c r="AW214" s="540">
        <v>33</v>
      </c>
      <c r="AX214" s="540">
        <v>29</v>
      </c>
    </row>
    <row r="215" spans="1:54" s="540" customFormat="1" x14ac:dyDescent="0.2">
      <c r="A215" s="535" t="str">
        <f t="shared" ca="1" si="0"/>
        <v/>
      </c>
      <c r="B215" s="535" t="str">
        <f t="shared" ca="1" si="0"/>
        <v/>
      </c>
      <c r="C215" s="535" t="str">
        <f t="shared" ca="1" si="0"/>
        <v/>
      </c>
      <c r="E215" s="535" t="s">
        <v>159</v>
      </c>
      <c r="F215" s="540">
        <v>14</v>
      </c>
      <c r="G215" s="540">
        <v>30</v>
      </c>
      <c r="H215" s="540">
        <v>41</v>
      </c>
      <c r="I215" s="540">
        <v>32</v>
      </c>
      <c r="J215" s="540">
        <v>23</v>
      </c>
      <c r="K215" s="540">
        <v>19</v>
      </c>
      <c r="L215" s="540">
        <v>35</v>
      </c>
      <c r="M215" s="540">
        <v>1</v>
      </c>
      <c r="N215" s="540">
        <v>37</v>
      </c>
      <c r="O215" s="540">
        <v>28</v>
      </c>
      <c r="P215" s="540">
        <v>24</v>
      </c>
      <c r="Q215" s="540">
        <v>40</v>
      </c>
      <c r="R215" s="540">
        <v>6</v>
      </c>
      <c r="S215" s="540">
        <v>42</v>
      </c>
      <c r="T215" s="540">
        <v>33</v>
      </c>
      <c r="U215" s="540">
        <v>29</v>
      </c>
      <c r="V215" s="540">
        <v>45</v>
      </c>
      <c r="W215" s="540">
        <v>11</v>
      </c>
      <c r="X215" s="540">
        <v>2</v>
      </c>
      <c r="Y215" s="540">
        <v>38</v>
      </c>
      <c r="Z215" s="540">
        <v>34</v>
      </c>
      <c r="AA215" s="540">
        <v>5</v>
      </c>
      <c r="AB215" s="540">
        <v>16</v>
      </c>
      <c r="AC215" s="540">
        <v>7</v>
      </c>
      <c r="AD215" s="540">
        <v>43</v>
      </c>
      <c r="AE215" s="540">
        <v>39</v>
      </c>
      <c r="AF215" s="540">
        <v>10</v>
      </c>
      <c r="AG215" s="540">
        <v>21</v>
      </c>
      <c r="AH215" s="540">
        <v>12</v>
      </c>
      <c r="AI215" s="540">
        <v>3</v>
      </c>
      <c r="AJ215" s="540">
        <v>44</v>
      </c>
      <c r="AK215" s="540">
        <v>15</v>
      </c>
      <c r="AL215" s="540">
        <v>26</v>
      </c>
      <c r="AM215" s="540">
        <v>17</v>
      </c>
      <c r="AN215" s="540">
        <v>8</v>
      </c>
      <c r="AO215" s="540">
        <v>4</v>
      </c>
      <c r="AP215" s="540">
        <v>20</v>
      </c>
      <c r="AQ215" s="540">
        <v>31</v>
      </c>
      <c r="AR215" s="540">
        <v>22</v>
      </c>
      <c r="AS215" s="540">
        <v>13</v>
      </c>
      <c r="AT215" s="540">
        <v>9</v>
      </c>
      <c r="AU215" s="540">
        <v>25</v>
      </c>
      <c r="AV215" s="540">
        <v>36</v>
      </c>
      <c r="AW215" s="540">
        <v>27</v>
      </c>
      <c r="AX215" s="540">
        <v>18</v>
      </c>
    </row>
    <row r="216" spans="1:54" s="540" customFormat="1" x14ac:dyDescent="0.2">
      <c r="A216" s="535" t="str">
        <f t="shared" ca="1" si="0"/>
        <v/>
      </c>
      <c r="B216" s="535" t="str">
        <f t="shared" ca="1" si="0"/>
        <v/>
      </c>
      <c r="C216" s="535" t="str">
        <f t="shared" ca="1" si="0"/>
        <v/>
      </c>
    </row>
    <row r="217" spans="1:54" s="540" customFormat="1" x14ac:dyDescent="0.2">
      <c r="A217" s="535" t="str">
        <f t="shared" ca="1" si="0"/>
        <v/>
      </c>
      <c r="B217" s="535" t="str">
        <f t="shared" ca="1" si="0"/>
        <v/>
      </c>
      <c r="C217" s="535" t="str">
        <f t="shared" ca="1" si="0"/>
        <v/>
      </c>
      <c r="D217" s="539">
        <v>46</v>
      </c>
      <c r="E217" s="541" t="s">
        <v>179</v>
      </c>
    </row>
    <row r="218" spans="1:54" s="540" customFormat="1" x14ac:dyDescent="0.2">
      <c r="A218" s="535" t="str">
        <f t="shared" ca="1" si="0"/>
        <v/>
      </c>
      <c r="B218" s="535" t="str">
        <f t="shared" ca="1" si="0"/>
        <v/>
      </c>
      <c r="C218" s="535" t="str">
        <f t="shared" ca="1" si="0"/>
        <v/>
      </c>
      <c r="E218" s="535" t="s">
        <v>130</v>
      </c>
      <c r="F218" s="540">
        <v>1</v>
      </c>
      <c r="G218" s="540">
        <v>2</v>
      </c>
      <c r="H218" s="540">
        <v>3</v>
      </c>
      <c r="I218" s="540">
        <v>4</v>
      </c>
      <c r="J218" s="540">
        <v>5</v>
      </c>
      <c r="K218" s="540">
        <v>6</v>
      </c>
      <c r="L218" s="540">
        <v>7</v>
      </c>
      <c r="M218" s="540">
        <v>8</v>
      </c>
      <c r="N218" s="540">
        <v>9</v>
      </c>
      <c r="O218" s="540">
        <v>10</v>
      </c>
      <c r="P218" s="540">
        <v>11</v>
      </c>
      <c r="Q218" s="540">
        <v>12</v>
      </c>
      <c r="R218" s="540">
        <v>13</v>
      </c>
      <c r="S218" s="540">
        <v>14</v>
      </c>
      <c r="T218" s="540">
        <v>15</v>
      </c>
      <c r="U218" s="540">
        <v>16</v>
      </c>
      <c r="V218" s="540">
        <v>17</v>
      </c>
      <c r="W218" s="540">
        <v>18</v>
      </c>
      <c r="X218" s="540">
        <v>19</v>
      </c>
      <c r="Y218" s="540">
        <v>20</v>
      </c>
      <c r="Z218" s="540">
        <v>21</v>
      </c>
      <c r="AA218" s="540">
        <v>22</v>
      </c>
      <c r="AB218" s="540">
        <v>23</v>
      </c>
      <c r="AC218" s="540">
        <v>24</v>
      </c>
      <c r="AD218" s="540">
        <v>25</v>
      </c>
      <c r="AE218" s="540">
        <v>26</v>
      </c>
      <c r="AF218" s="540">
        <v>27</v>
      </c>
      <c r="AG218" s="540">
        <v>28</v>
      </c>
      <c r="AH218" s="540">
        <v>29</v>
      </c>
      <c r="AI218" s="540">
        <v>30</v>
      </c>
      <c r="AJ218" s="540">
        <v>31</v>
      </c>
      <c r="AK218" s="540">
        <v>32</v>
      </c>
      <c r="AL218" s="540">
        <v>33</v>
      </c>
      <c r="AM218" s="540">
        <v>34</v>
      </c>
      <c r="AO218" s="540">
        <v>35</v>
      </c>
      <c r="AP218" s="540">
        <v>36</v>
      </c>
      <c r="AQ218" s="540">
        <v>37</v>
      </c>
      <c r="AR218" s="540">
        <v>38</v>
      </c>
      <c r="AT218" s="540">
        <v>39</v>
      </c>
      <c r="AU218" s="540">
        <v>40</v>
      </c>
      <c r="AV218" s="540">
        <v>41</v>
      </c>
      <c r="AW218" s="540">
        <v>42</v>
      </c>
      <c r="AY218" s="540">
        <v>43</v>
      </c>
      <c r="AZ218" s="540">
        <v>44</v>
      </c>
      <c r="BA218" s="540">
        <v>45</v>
      </c>
      <c r="BB218" s="540">
        <v>46</v>
      </c>
    </row>
    <row r="219" spans="1:54" s="540" customFormat="1" x14ac:dyDescent="0.2">
      <c r="A219" s="535" t="str">
        <f t="shared" ca="1" si="0"/>
        <v/>
      </c>
      <c r="B219" s="535" t="str">
        <f t="shared" ca="1" si="0"/>
        <v/>
      </c>
      <c r="C219" s="535" t="str">
        <f t="shared" ca="1" si="0"/>
        <v/>
      </c>
      <c r="E219" s="535" t="s">
        <v>157</v>
      </c>
      <c r="F219" s="540">
        <v>33</v>
      </c>
      <c r="G219" s="540">
        <v>16</v>
      </c>
      <c r="H219" s="540">
        <v>40</v>
      </c>
      <c r="I219" s="540">
        <v>28</v>
      </c>
      <c r="J219" s="540">
        <v>4</v>
      </c>
      <c r="K219" s="540">
        <v>17</v>
      </c>
      <c r="L219" s="540">
        <v>35</v>
      </c>
      <c r="M219" s="540">
        <v>5</v>
      </c>
      <c r="N219" s="540">
        <v>41</v>
      </c>
      <c r="O219" s="540">
        <v>29</v>
      </c>
      <c r="P219" s="540">
        <v>18</v>
      </c>
      <c r="Q219" s="540">
        <v>43</v>
      </c>
      <c r="R219" s="540">
        <v>36</v>
      </c>
      <c r="S219" s="540">
        <v>30</v>
      </c>
      <c r="T219" s="540">
        <v>42</v>
      </c>
      <c r="U219" s="540">
        <v>46</v>
      </c>
      <c r="V219" s="540">
        <v>37</v>
      </c>
      <c r="W219" s="540">
        <v>22</v>
      </c>
      <c r="X219" s="540">
        <v>6</v>
      </c>
      <c r="Y219" s="540">
        <v>34</v>
      </c>
      <c r="Z219" s="540">
        <v>10</v>
      </c>
      <c r="AA219" s="540">
        <v>11</v>
      </c>
      <c r="AB219" s="540">
        <v>44</v>
      </c>
      <c r="AC219" s="540">
        <v>23</v>
      </c>
      <c r="AD219" s="540">
        <v>38</v>
      </c>
      <c r="AE219" s="540">
        <v>32</v>
      </c>
      <c r="AF219" s="540">
        <v>39</v>
      </c>
      <c r="AG219" s="540">
        <v>12</v>
      </c>
      <c r="AH219" s="540">
        <v>45</v>
      </c>
      <c r="AI219" s="540">
        <v>24</v>
      </c>
      <c r="AJ219" s="540">
        <v>9</v>
      </c>
      <c r="AK219" s="540">
        <v>1</v>
      </c>
      <c r="AL219" s="540">
        <v>26</v>
      </c>
      <c r="AM219" s="540">
        <v>13</v>
      </c>
      <c r="AO219" s="540">
        <v>14</v>
      </c>
      <c r="AP219" s="540">
        <v>19</v>
      </c>
      <c r="AQ219" s="540">
        <v>2</v>
      </c>
      <c r="AR219" s="540">
        <v>27</v>
      </c>
      <c r="AT219" s="540">
        <v>20</v>
      </c>
      <c r="AU219" s="540">
        <v>25</v>
      </c>
      <c r="AV219" s="540">
        <v>7</v>
      </c>
      <c r="AW219" s="540">
        <v>3</v>
      </c>
      <c r="AY219" s="540">
        <v>8</v>
      </c>
      <c r="AZ219" s="540">
        <v>15</v>
      </c>
      <c r="BA219" s="540">
        <v>21</v>
      </c>
      <c r="BB219" s="540">
        <v>31</v>
      </c>
    </row>
    <row r="220" spans="1:54" s="540" customFormat="1" x14ac:dyDescent="0.2">
      <c r="A220" s="535" t="str">
        <f t="shared" ca="1" si="0"/>
        <v/>
      </c>
      <c r="B220" s="535" t="str">
        <f t="shared" ca="1" si="0"/>
        <v/>
      </c>
      <c r="C220" s="535" t="str">
        <f t="shared" ca="1" si="0"/>
        <v/>
      </c>
      <c r="E220" s="535" t="s">
        <v>159</v>
      </c>
      <c r="F220" s="540">
        <v>25</v>
      </c>
      <c r="G220" s="540">
        <v>26</v>
      </c>
      <c r="H220" s="540">
        <v>15</v>
      </c>
      <c r="I220" s="540">
        <v>43</v>
      </c>
      <c r="J220" s="540">
        <v>2</v>
      </c>
      <c r="K220" s="540">
        <v>37</v>
      </c>
      <c r="L220" s="540">
        <v>42</v>
      </c>
      <c r="M220" s="540">
        <v>31</v>
      </c>
      <c r="N220" s="540">
        <v>1</v>
      </c>
      <c r="O220" s="540">
        <v>14</v>
      </c>
      <c r="P220" s="540">
        <v>38</v>
      </c>
      <c r="Q220" s="540">
        <v>13</v>
      </c>
      <c r="R220" s="540">
        <v>27</v>
      </c>
      <c r="S220" s="540">
        <v>32</v>
      </c>
      <c r="T220" s="540">
        <v>3</v>
      </c>
      <c r="U220" s="540">
        <v>44</v>
      </c>
      <c r="V220" s="540">
        <v>33</v>
      </c>
      <c r="W220" s="540">
        <v>39</v>
      </c>
      <c r="X220" s="540">
        <v>7</v>
      </c>
      <c r="Y220" s="540">
        <v>19</v>
      </c>
      <c r="Z220" s="540">
        <v>34</v>
      </c>
      <c r="AA220" s="540">
        <v>20</v>
      </c>
      <c r="AB220" s="540">
        <v>35</v>
      </c>
      <c r="AC220" s="540">
        <v>40</v>
      </c>
      <c r="AD220" s="540">
        <v>8</v>
      </c>
      <c r="AE220" s="540">
        <v>41</v>
      </c>
      <c r="AF220" s="540">
        <v>45</v>
      </c>
      <c r="AG220" s="540">
        <v>9</v>
      </c>
      <c r="AH220" s="540">
        <v>36</v>
      </c>
      <c r="AI220" s="540">
        <v>21</v>
      </c>
      <c r="AJ220" s="540">
        <v>4</v>
      </c>
      <c r="AK220" s="540">
        <v>23</v>
      </c>
      <c r="AL220" s="540">
        <v>29</v>
      </c>
      <c r="AM220" s="540">
        <v>18</v>
      </c>
      <c r="AO220" s="540">
        <v>28</v>
      </c>
      <c r="AP220" s="540">
        <v>46</v>
      </c>
      <c r="AQ220" s="540">
        <v>24</v>
      </c>
      <c r="AR220" s="540">
        <v>11</v>
      </c>
      <c r="AT220" s="540">
        <v>30</v>
      </c>
      <c r="AU220" s="540">
        <v>6</v>
      </c>
      <c r="AV220" s="540">
        <v>16</v>
      </c>
      <c r="AW220" s="540">
        <v>5</v>
      </c>
      <c r="AY220" s="540">
        <v>12</v>
      </c>
      <c r="AZ220" s="540">
        <v>10</v>
      </c>
      <c r="BA220" s="540">
        <v>17</v>
      </c>
      <c r="BB220" s="540">
        <v>22</v>
      </c>
    </row>
    <row r="221" spans="1:54" s="540" customFormat="1" x14ac:dyDescent="0.2">
      <c r="A221" s="535" t="str">
        <f t="shared" ca="1" si="0"/>
        <v/>
      </c>
      <c r="B221" s="535" t="str">
        <f t="shared" ca="1" si="0"/>
        <v/>
      </c>
      <c r="C221" s="535" t="str">
        <f t="shared" ca="1" si="0"/>
        <v/>
      </c>
    </row>
    <row r="222" spans="1:54" s="540" customFormat="1" x14ac:dyDescent="0.2">
      <c r="A222" s="535" t="str">
        <f t="shared" ca="1" si="0"/>
        <v/>
      </c>
      <c r="B222" s="535" t="str">
        <f t="shared" ca="1" si="0"/>
        <v/>
      </c>
      <c r="C222" s="535" t="str">
        <f t="shared" ca="1" si="0"/>
        <v/>
      </c>
      <c r="D222" s="539">
        <v>47</v>
      </c>
      <c r="E222" s="541" t="s">
        <v>179</v>
      </c>
    </row>
    <row r="223" spans="1:54" s="540" customFormat="1" x14ac:dyDescent="0.2">
      <c r="A223" s="535" t="str">
        <f t="shared" ca="1" si="0"/>
        <v/>
      </c>
      <c r="B223" s="535" t="str">
        <f t="shared" ca="1" si="0"/>
        <v/>
      </c>
      <c r="C223" s="535" t="str">
        <f t="shared" ca="1" si="0"/>
        <v/>
      </c>
      <c r="E223" s="535" t="s">
        <v>130</v>
      </c>
      <c r="F223" s="540">
        <v>1</v>
      </c>
      <c r="G223" s="540">
        <v>2</v>
      </c>
      <c r="H223" s="540">
        <v>3</v>
      </c>
      <c r="I223" s="540">
        <v>4</v>
      </c>
      <c r="J223" s="540">
        <v>5</v>
      </c>
      <c r="K223" s="540">
        <v>6</v>
      </c>
      <c r="L223" s="540">
        <v>7</v>
      </c>
      <c r="M223" s="540">
        <v>8</v>
      </c>
      <c r="N223" s="540">
        <v>9</v>
      </c>
      <c r="O223" s="540">
        <v>10</v>
      </c>
      <c r="P223" s="540">
        <v>11</v>
      </c>
      <c r="Q223" s="540">
        <v>12</v>
      </c>
      <c r="R223" s="540">
        <v>13</v>
      </c>
      <c r="S223" s="540">
        <v>14</v>
      </c>
      <c r="T223" s="540">
        <v>15</v>
      </c>
      <c r="U223" s="540">
        <v>16</v>
      </c>
      <c r="V223" s="540">
        <v>17</v>
      </c>
      <c r="W223" s="540">
        <v>18</v>
      </c>
      <c r="X223" s="540">
        <v>19</v>
      </c>
      <c r="Y223" s="540">
        <v>20</v>
      </c>
      <c r="Z223" s="540">
        <v>21</v>
      </c>
      <c r="AA223" s="540">
        <v>22</v>
      </c>
      <c r="AB223" s="540">
        <v>23</v>
      </c>
      <c r="AC223" s="540">
        <v>24</v>
      </c>
      <c r="AD223" s="540">
        <v>25</v>
      </c>
      <c r="AE223" s="540">
        <v>26</v>
      </c>
      <c r="AF223" s="540">
        <v>27</v>
      </c>
      <c r="AG223" s="540">
        <v>28</v>
      </c>
      <c r="AH223" s="540">
        <v>29</v>
      </c>
      <c r="AI223" s="540">
        <v>30</v>
      </c>
      <c r="AJ223" s="540">
        <v>31</v>
      </c>
      <c r="AK223" s="540">
        <v>32</v>
      </c>
      <c r="AL223" s="540">
        <v>33</v>
      </c>
      <c r="AM223" s="540">
        <v>34</v>
      </c>
      <c r="AN223" s="540">
        <v>35</v>
      </c>
      <c r="AO223" s="540">
        <v>36</v>
      </c>
      <c r="AP223" s="540">
        <v>37</v>
      </c>
      <c r="AQ223" s="540">
        <v>38</v>
      </c>
      <c r="AR223" s="540">
        <v>39</v>
      </c>
      <c r="AT223" s="540">
        <v>40</v>
      </c>
      <c r="AU223" s="540">
        <v>41</v>
      </c>
      <c r="AV223" s="540">
        <v>42</v>
      </c>
      <c r="AW223" s="540">
        <v>43</v>
      </c>
      <c r="AY223" s="540">
        <v>44</v>
      </c>
      <c r="AZ223" s="540">
        <v>45</v>
      </c>
      <c r="BA223" s="540">
        <v>46</v>
      </c>
      <c r="BB223" s="540">
        <v>47</v>
      </c>
    </row>
    <row r="224" spans="1:54" s="540" customFormat="1" x14ac:dyDescent="0.2">
      <c r="A224" s="535" t="str">
        <f t="shared" ca="1" si="0"/>
        <v/>
      </c>
      <c r="B224" s="535" t="str">
        <f t="shared" ca="1" si="0"/>
        <v/>
      </c>
      <c r="C224" s="535" t="str">
        <f t="shared" ca="1" si="0"/>
        <v/>
      </c>
      <c r="E224" s="535" t="s">
        <v>157</v>
      </c>
      <c r="F224" s="540">
        <v>10</v>
      </c>
      <c r="G224" s="540">
        <v>36</v>
      </c>
      <c r="H224" s="540">
        <v>29</v>
      </c>
      <c r="I224" s="540">
        <v>40</v>
      </c>
      <c r="J224" s="540">
        <v>4</v>
      </c>
      <c r="K224" s="540">
        <v>5</v>
      </c>
      <c r="L224" s="540">
        <v>6</v>
      </c>
      <c r="M224" s="540">
        <v>37</v>
      </c>
      <c r="N224" s="540">
        <v>30</v>
      </c>
      <c r="O224" s="540">
        <v>44</v>
      </c>
      <c r="P224" s="540">
        <v>45</v>
      </c>
      <c r="Q224" s="540">
        <v>11</v>
      </c>
      <c r="R224" s="540">
        <v>16</v>
      </c>
      <c r="S224" s="540">
        <v>38</v>
      </c>
      <c r="T224" s="540">
        <v>34</v>
      </c>
      <c r="U224" s="540">
        <v>35</v>
      </c>
      <c r="V224" s="540">
        <v>46</v>
      </c>
      <c r="W224" s="540">
        <v>12</v>
      </c>
      <c r="X224" s="540">
        <v>17</v>
      </c>
      <c r="Y224" s="540">
        <v>39</v>
      </c>
      <c r="Z224" s="540">
        <v>41</v>
      </c>
      <c r="AA224" s="540">
        <v>31</v>
      </c>
      <c r="AB224" s="540">
        <v>47</v>
      </c>
      <c r="AC224" s="540">
        <v>15</v>
      </c>
      <c r="AD224" s="540">
        <v>22</v>
      </c>
      <c r="AE224" s="540">
        <v>33</v>
      </c>
      <c r="AF224" s="540">
        <v>42</v>
      </c>
      <c r="AG224" s="540">
        <v>24</v>
      </c>
      <c r="AH224" s="540">
        <v>27</v>
      </c>
      <c r="AI224" s="540">
        <v>18</v>
      </c>
      <c r="AJ224" s="540">
        <v>28</v>
      </c>
      <c r="AK224" s="540">
        <v>9</v>
      </c>
      <c r="AL224" s="540">
        <v>43</v>
      </c>
      <c r="AM224" s="540">
        <v>3</v>
      </c>
      <c r="AN224" s="540">
        <v>23</v>
      </c>
      <c r="AO224" s="540">
        <v>19</v>
      </c>
      <c r="AP224" s="540">
        <v>1</v>
      </c>
      <c r="AQ224" s="540">
        <v>21</v>
      </c>
      <c r="AR224" s="540">
        <v>8</v>
      </c>
      <c r="AT224" s="540">
        <v>32</v>
      </c>
      <c r="AU224" s="540">
        <v>20</v>
      </c>
      <c r="AV224" s="540">
        <v>2</v>
      </c>
      <c r="AW224" s="540">
        <v>13</v>
      </c>
      <c r="AY224" s="540">
        <v>14</v>
      </c>
      <c r="AZ224" s="540">
        <v>25</v>
      </c>
      <c r="BA224" s="540">
        <v>7</v>
      </c>
      <c r="BB224" s="540">
        <v>26</v>
      </c>
    </row>
    <row r="225" spans="1:55" s="540" customFormat="1" x14ac:dyDescent="0.2">
      <c r="A225" s="535" t="str">
        <f t="shared" ca="1" si="0"/>
        <v/>
      </c>
      <c r="B225" s="535" t="str">
        <f t="shared" ca="1" si="0"/>
        <v/>
      </c>
      <c r="C225" s="535" t="str">
        <f t="shared" ca="1" si="0"/>
        <v/>
      </c>
      <c r="E225" s="535" t="s">
        <v>159</v>
      </c>
      <c r="F225" s="540">
        <v>39</v>
      </c>
      <c r="G225" s="540">
        <v>30</v>
      </c>
      <c r="H225" s="540">
        <v>1</v>
      </c>
      <c r="I225" s="540">
        <v>25</v>
      </c>
      <c r="J225" s="540">
        <v>13</v>
      </c>
      <c r="K225" s="540">
        <v>18</v>
      </c>
      <c r="L225" s="540">
        <v>43</v>
      </c>
      <c r="M225" s="540">
        <v>36</v>
      </c>
      <c r="N225" s="540">
        <v>35</v>
      </c>
      <c r="O225" s="540">
        <v>14</v>
      </c>
      <c r="P225" s="540">
        <v>24</v>
      </c>
      <c r="Q225" s="540">
        <v>19</v>
      </c>
      <c r="R225" s="540">
        <v>6</v>
      </c>
      <c r="S225" s="540">
        <v>2</v>
      </c>
      <c r="T225" s="540">
        <v>45</v>
      </c>
      <c r="U225" s="540">
        <v>17</v>
      </c>
      <c r="V225" s="540">
        <v>8</v>
      </c>
      <c r="W225" s="540">
        <v>26</v>
      </c>
      <c r="X225" s="540">
        <v>37</v>
      </c>
      <c r="Y225" s="540">
        <v>40</v>
      </c>
      <c r="Z225" s="540">
        <v>46</v>
      </c>
      <c r="AA225" s="540">
        <v>23</v>
      </c>
      <c r="AB225" s="540">
        <v>32</v>
      </c>
      <c r="AC225" s="540">
        <v>7</v>
      </c>
      <c r="AD225" s="540">
        <v>41</v>
      </c>
      <c r="AE225" s="540">
        <v>20</v>
      </c>
      <c r="AF225" s="540">
        <v>44</v>
      </c>
      <c r="AG225" s="540">
        <v>31</v>
      </c>
      <c r="AH225" s="540">
        <v>12</v>
      </c>
      <c r="AI225" s="540">
        <v>38</v>
      </c>
      <c r="AJ225" s="540">
        <v>29</v>
      </c>
      <c r="AK225" s="540">
        <v>47</v>
      </c>
      <c r="AL225" s="540">
        <v>5</v>
      </c>
      <c r="AM225" s="540">
        <v>21</v>
      </c>
      <c r="AN225" s="540">
        <v>42</v>
      </c>
      <c r="AO225" s="540">
        <v>27</v>
      </c>
      <c r="AP225" s="540">
        <v>3</v>
      </c>
      <c r="AQ225" s="540">
        <v>34</v>
      </c>
      <c r="AR225" s="540">
        <v>10</v>
      </c>
      <c r="AT225" s="540">
        <v>22</v>
      </c>
      <c r="AU225" s="540">
        <v>28</v>
      </c>
      <c r="AV225" s="540">
        <v>4</v>
      </c>
      <c r="AW225" s="540">
        <v>11</v>
      </c>
      <c r="AY225" s="540">
        <v>15</v>
      </c>
      <c r="AZ225" s="540">
        <v>33</v>
      </c>
      <c r="BA225" s="540">
        <v>9</v>
      </c>
      <c r="BB225" s="540">
        <v>16</v>
      </c>
    </row>
    <row r="226" spans="1:55" s="540" customFormat="1" x14ac:dyDescent="0.2">
      <c r="A226" s="535" t="str">
        <f t="shared" ca="1" si="0"/>
        <v/>
      </c>
      <c r="B226" s="535" t="str">
        <f t="shared" ca="1" si="0"/>
        <v/>
      </c>
      <c r="C226" s="535" t="str">
        <f t="shared" ca="1" si="0"/>
        <v/>
      </c>
    </row>
    <row r="227" spans="1:55" s="540" customFormat="1" x14ac:dyDescent="0.2">
      <c r="A227" s="535" t="str">
        <f t="shared" ca="1" si="0"/>
        <v/>
      </c>
      <c r="B227" s="535" t="str">
        <f t="shared" ca="1" si="0"/>
        <v/>
      </c>
      <c r="C227" s="535" t="str">
        <f t="shared" ca="1" si="0"/>
        <v/>
      </c>
      <c r="D227" s="539">
        <v>48</v>
      </c>
      <c r="E227" s="541" t="s">
        <v>179</v>
      </c>
    </row>
    <row r="228" spans="1:55" s="540" customFormat="1" x14ac:dyDescent="0.2">
      <c r="A228" s="535" t="str">
        <f t="shared" ca="1" si="0"/>
        <v/>
      </c>
      <c r="B228" s="535" t="str">
        <f t="shared" ca="1" si="0"/>
        <v/>
      </c>
      <c r="C228" s="535" t="str">
        <f t="shared" ca="1" si="0"/>
        <v/>
      </c>
      <c r="E228" s="535" t="s">
        <v>130</v>
      </c>
      <c r="F228" s="540">
        <v>1</v>
      </c>
      <c r="G228" s="540">
        <v>2</v>
      </c>
      <c r="H228" s="540">
        <v>3</v>
      </c>
      <c r="I228" s="540">
        <v>4</v>
      </c>
      <c r="J228" s="540">
        <v>5</v>
      </c>
      <c r="K228" s="540">
        <v>6</v>
      </c>
      <c r="L228" s="540">
        <v>7</v>
      </c>
      <c r="M228" s="540">
        <v>8</v>
      </c>
      <c r="N228" s="540">
        <v>9</v>
      </c>
      <c r="O228" s="540">
        <v>10</v>
      </c>
      <c r="P228" s="540">
        <v>11</v>
      </c>
      <c r="Q228" s="540">
        <v>12</v>
      </c>
      <c r="R228" s="540">
        <v>13</v>
      </c>
      <c r="S228" s="540">
        <v>14</v>
      </c>
      <c r="T228" s="540">
        <v>15</v>
      </c>
      <c r="U228" s="540">
        <v>16</v>
      </c>
      <c r="V228" s="540">
        <v>17</v>
      </c>
      <c r="W228" s="540">
        <v>18</v>
      </c>
      <c r="X228" s="540">
        <v>19</v>
      </c>
      <c r="Y228" s="540">
        <v>20</v>
      </c>
      <c r="Z228" s="540">
        <v>21</v>
      </c>
      <c r="AA228" s="540">
        <v>22</v>
      </c>
      <c r="AB228" s="540">
        <v>23</v>
      </c>
      <c r="AC228" s="540">
        <v>24</v>
      </c>
      <c r="AE228" s="540">
        <v>25</v>
      </c>
      <c r="AF228" s="540">
        <v>26</v>
      </c>
      <c r="AG228" s="540">
        <v>27</v>
      </c>
      <c r="AH228" s="540">
        <v>28</v>
      </c>
      <c r="AI228" s="540">
        <v>29</v>
      </c>
      <c r="AJ228" s="540">
        <v>30</v>
      </c>
      <c r="AK228" s="540">
        <v>31</v>
      </c>
      <c r="AL228" s="540">
        <v>32</v>
      </c>
      <c r="AM228" s="540">
        <v>33</v>
      </c>
      <c r="AN228" s="540">
        <v>34</v>
      </c>
      <c r="AO228" s="540">
        <v>35</v>
      </c>
      <c r="AP228" s="540">
        <v>36</v>
      </c>
      <c r="AQ228" s="540">
        <v>37</v>
      </c>
      <c r="AR228" s="540">
        <v>38</v>
      </c>
      <c r="AS228" s="540">
        <v>39</v>
      </c>
      <c r="AT228" s="540">
        <v>40</v>
      </c>
      <c r="AU228" s="540">
        <v>41</v>
      </c>
      <c r="AV228" s="540">
        <v>42</v>
      </c>
      <c r="AW228" s="540">
        <v>43</v>
      </c>
      <c r="AX228" s="540">
        <v>44</v>
      </c>
      <c r="AY228" s="540">
        <v>45</v>
      </c>
      <c r="AZ228" s="540">
        <v>46</v>
      </c>
      <c r="BA228" s="540">
        <v>47</v>
      </c>
      <c r="BB228" s="540">
        <v>48</v>
      </c>
    </row>
    <row r="229" spans="1:55" s="540" customFormat="1" x14ac:dyDescent="0.2">
      <c r="A229" s="535" t="str">
        <f t="shared" ca="1" si="0"/>
        <v/>
      </c>
      <c r="B229" s="535" t="str">
        <f t="shared" ca="1" si="0"/>
        <v/>
      </c>
      <c r="C229" s="535" t="str">
        <f t="shared" ca="1" si="0"/>
        <v/>
      </c>
      <c r="E229" s="535" t="s">
        <v>157</v>
      </c>
      <c r="F229" s="540">
        <v>14</v>
      </c>
      <c r="G229" s="540">
        <v>10</v>
      </c>
      <c r="H229" s="540">
        <v>1</v>
      </c>
      <c r="I229" s="540">
        <v>22</v>
      </c>
      <c r="J229" s="540">
        <v>18</v>
      </c>
      <c r="K229" s="540">
        <v>19</v>
      </c>
      <c r="L229" s="540">
        <v>15</v>
      </c>
      <c r="M229" s="540">
        <v>6</v>
      </c>
      <c r="N229" s="540">
        <v>2</v>
      </c>
      <c r="O229" s="540">
        <v>23</v>
      </c>
      <c r="P229" s="540">
        <v>24</v>
      </c>
      <c r="Q229" s="540">
        <v>20</v>
      </c>
      <c r="R229" s="540">
        <v>11</v>
      </c>
      <c r="S229" s="540">
        <v>7</v>
      </c>
      <c r="T229" s="540">
        <v>3</v>
      </c>
      <c r="U229" s="540">
        <v>9</v>
      </c>
      <c r="V229" s="540">
        <v>5</v>
      </c>
      <c r="W229" s="540">
        <v>21</v>
      </c>
      <c r="X229" s="540">
        <v>17</v>
      </c>
      <c r="Y229" s="540">
        <v>13</v>
      </c>
      <c r="Z229" s="540">
        <v>4</v>
      </c>
      <c r="AA229" s="540">
        <v>16</v>
      </c>
      <c r="AB229" s="540">
        <v>12</v>
      </c>
      <c r="AC229" s="540">
        <v>8</v>
      </c>
      <c r="AE229" s="540">
        <v>38</v>
      </c>
      <c r="AF229" s="540">
        <v>34</v>
      </c>
      <c r="AG229" s="540">
        <v>25</v>
      </c>
      <c r="AH229" s="540">
        <v>46</v>
      </c>
      <c r="AI229" s="540">
        <v>42</v>
      </c>
      <c r="AJ229" s="540">
        <v>43</v>
      </c>
      <c r="AK229" s="540">
        <v>39</v>
      </c>
      <c r="AL229" s="540">
        <v>30</v>
      </c>
      <c r="AM229" s="540">
        <v>26</v>
      </c>
      <c r="AN229" s="540">
        <v>47</v>
      </c>
      <c r="AO229" s="540">
        <v>48</v>
      </c>
      <c r="AP229" s="540">
        <v>44</v>
      </c>
      <c r="AQ229" s="540">
        <v>35</v>
      </c>
      <c r="AR229" s="540">
        <v>31</v>
      </c>
      <c r="AS229" s="540">
        <v>27</v>
      </c>
      <c r="AT229" s="540">
        <v>33</v>
      </c>
      <c r="AU229" s="540">
        <v>29</v>
      </c>
      <c r="AV229" s="540">
        <v>45</v>
      </c>
      <c r="AW229" s="540">
        <v>41</v>
      </c>
      <c r="AX229" s="540">
        <v>37</v>
      </c>
      <c r="AY229" s="540">
        <v>28</v>
      </c>
      <c r="AZ229" s="540">
        <v>40</v>
      </c>
      <c r="BA229" s="540">
        <v>36</v>
      </c>
      <c r="BB229" s="540">
        <v>32</v>
      </c>
    </row>
    <row r="230" spans="1:55" s="540" customFormat="1" x14ac:dyDescent="0.2">
      <c r="A230" s="535" t="str">
        <f t="shared" ca="1" si="0"/>
        <v/>
      </c>
      <c r="B230" s="535" t="str">
        <f t="shared" ca="1" si="0"/>
        <v/>
      </c>
      <c r="C230" s="535" t="str">
        <f t="shared" ca="1" si="0"/>
        <v/>
      </c>
      <c r="E230" s="535" t="s">
        <v>159</v>
      </c>
      <c r="F230" s="540">
        <v>20</v>
      </c>
      <c r="G230" s="540">
        <v>23</v>
      </c>
      <c r="H230" s="540">
        <v>9</v>
      </c>
      <c r="I230" s="540">
        <v>12</v>
      </c>
      <c r="J230" s="540">
        <v>1</v>
      </c>
      <c r="K230" s="540">
        <v>13</v>
      </c>
      <c r="L230" s="540">
        <v>24</v>
      </c>
      <c r="M230" s="540">
        <v>10</v>
      </c>
      <c r="N230" s="540">
        <v>16</v>
      </c>
      <c r="O230" s="540">
        <v>2</v>
      </c>
      <c r="P230" s="540">
        <v>7</v>
      </c>
      <c r="Q230" s="540">
        <v>18</v>
      </c>
      <c r="R230" s="540">
        <v>4</v>
      </c>
      <c r="S230" s="540">
        <v>15</v>
      </c>
      <c r="T230" s="540">
        <v>21</v>
      </c>
      <c r="U230" s="540">
        <v>22</v>
      </c>
      <c r="V230" s="540">
        <v>8</v>
      </c>
      <c r="W230" s="540">
        <v>19</v>
      </c>
      <c r="X230" s="540">
        <v>5</v>
      </c>
      <c r="Y230" s="540">
        <v>11</v>
      </c>
      <c r="Z230" s="540">
        <v>17</v>
      </c>
      <c r="AA230" s="540">
        <v>3</v>
      </c>
      <c r="AB230" s="540">
        <v>14</v>
      </c>
      <c r="AC230" s="540">
        <v>6</v>
      </c>
      <c r="AE230" s="540">
        <v>44</v>
      </c>
      <c r="AF230" s="540">
        <v>47</v>
      </c>
      <c r="AG230" s="540">
        <v>33</v>
      </c>
      <c r="AH230" s="540">
        <v>36</v>
      </c>
      <c r="AI230" s="540">
        <v>25</v>
      </c>
      <c r="AJ230" s="540">
        <v>37</v>
      </c>
      <c r="AK230" s="540">
        <v>48</v>
      </c>
      <c r="AL230" s="540">
        <v>34</v>
      </c>
      <c r="AM230" s="540">
        <v>40</v>
      </c>
      <c r="AN230" s="540">
        <v>26</v>
      </c>
      <c r="AO230" s="540">
        <v>31</v>
      </c>
      <c r="AP230" s="540">
        <v>42</v>
      </c>
      <c r="AQ230" s="540">
        <v>28</v>
      </c>
      <c r="AR230" s="540">
        <v>39</v>
      </c>
      <c r="AS230" s="540">
        <v>45</v>
      </c>
      <c r="AT230" s="540">
        <v>46</v>
      </c>
      <c r="AU230" s="540">
        <v>32</v>
      </c>
      <c r="AV230" s="540">
        <v>43</v>
      </c>
      <c r="AW230" s="540">
        <v>29</v>
      </c>
      <c r="AX230" s="540">
        <v>35</v>
      </c>
      <c r="AY230" s="540">
        <v>41</v>
      </c>
      <c r="AZ230" s="540">
        <v>27</v>
      </c>
      <c r="BA230" s="540">
        <v>38</v>
      </c>
      <c r="BB230" s="540">
        <v>30</v>
      </c>
    </row>
    <row r="231" spans="1:55" s="540" customFormat="1" x14ac:dyDescent="0.2">
      <c r="A231" s="535" t="str">
        <f t="shared" ca="1" si="0"/>
        <v/>
      </c>
      <c r="B231" s="535" t="str">
        <f t="shared" ca="1" si="0"/>
        <v/>
      </c>
      <c r="C231" s="535" t="str">
        <f t="shared" ca="1" si="0"/>
        <v/>
      </c>
    </row>
    <row r="232" spans="1:55" s="540" customFormat="1" x14ac:dyDescent="0.2">
      <c r="A232" s="535" t="str">
        <f t="shared" ca="1" si="0"/>
        <v/>
      </c>
      <c r="B232" s="535" t="str">
        <f t="shared" ca="1" si="0"/>
        <v/>
      </c>
      <c r="C232" s="535" t="str">
        <f t="shared" ca="1" si="0"/>
        <v/>
      </c>
      <c r="D232" s="539">
        <v>49</v>
      </c>
      <c r="E232" s="541" t="s">
        <v>179</v>
      </c>
    </row>
    <row r="233" spans="1:55" s="540" customFormat="1" x14ac:dyDescent="0.2">
      <c r="A233" s="535" t="str">
        <f t="shared" ca="1" si="0"/>
        <v/>
      </c>
      <c r="B233" s="535" t="str">
        <f t="shared" ca="1" si="0"/>
        <v/>
      </c>
      <c r="C233" s="535" t="str">
        <f t="shared" ca="1" si="0"/>
        <v/>
      </c>
      <c r="E233" s="535" t="s">
        <v>130</v>
      </c>
      <c r="F233" s="540">
        <v>1</v>
      </c>
      <c r="G233" s="540">
        <v>2</v>
      </c>
      <c r="H233" s="540">
        <v>3</v>
      </c>
      <c r="I233" s="540">
        <v>4</v>
      </c>
      <c r="J233" s="540">
        <v>5</v>
      </c>
      <c r="K233" s="540">
        <v>6</v>
      </c>
      <c r="L233" s="540">
        <v>7</v>
      </c>
      <c r="M233" s="540">
        <v>8</v>
      </c>
      <c r="N233" s="540">
        <v>9</v>
      </c>
      <c r="O233" s="540">
        <v>10</v>
      </c>
      <c r="P233" s="540">
        <v>11</v>
      </c>
      <c r="Q233" s="540">
        <v>12</v>
      </c>
      <c r="R233" s="540">
        <v>13</v>
      </c>
      <c r="S233" s="540">
        <v>14</v>
      </c>
      <c r="T233" s="540">
        <v>15</v>
      </c>
      <c r="U233" s="540">
        <v>16</v>
      </c>
      <c r="V233" s="540">
        <v>17</v>
      </c>
      <c r="W233" s="540">
        <v>18</v>
      </c>
      <c r="X233" s="540">
        <v>19</v>
      </c>
      <c r="Y233" s="540">
        <v>20</v>
      </c>
      <c r="Z233" s="540">
        <v>21</v>
      </c>
      <c r="AA233" s="540">
        <v>22</v>
      </c>
      <c r="AB233" s="540">
        <v>23</v>
      </c>
      <c r="AC233" s="540">
        <v>24</v>
      </c>
      <c r="AD233" s="540">
        <v>25</v>
      </c>
      <c r="AE233" s="540">
        <v>26</v>
      </c>
      <c r="AF233" s="540">
        <v>27</v>
      </c>
      <c r="AG233" s="540">
        <v>28</v>
      </c>
      <c r="AH233" s="540">
        <v>29</v>
      </c>
      <c r="AI233" s="540">
        <v>30</v>
      </c>
      <c r="AJ233" s="540">
        <v>31</v>
      </c>
      <c r="AK233" s="540">
        <v>32</v>
      </c>
      <c r="AL233" s="540">
        <v>33</v>
      </c>
      <c r="AM233" s="540">
        <v>34</v>
      </c>
      <c r="AN233" s="540">
        <v>35</v>
      </c>
      <c r="AO233" s="540">
        <v>36</v>
      </c>
      <c r="AP233" s="540">
        <v>37</v>
      </c>
      <c r="AQ233" s="540">
        <v>38</v>
      </c>
      <c r="AR233" s="540">
        <v>39</v>
      </c>
      <c r="AS233" s="540">
        <v>40</v>
      </c>
      <c r="AT233" s="540">
        <v>41</v>
      </c>
      <c r="AU233" s="540">
        <v>42</v>
      </c>
      <c r="AV233" s="540">
        <v>43</v>
      </c>
      <c r="AW233" s="540">
        <v>44</v>
      </c>
      <c r="AX233" s="540">
        <v>45</v>
      </c>
      <c r="AY233" s="540">
        <v>46</v>
      </c>
      <c r="AZ233" s="540">
        <v>47</v>
      </c>
      <c r="BA233" s="540">
        <v>48</v>
      </c>
      <c r="BB233" s="540">
        <v>49</v>
      </c>
    </row>
    <row r="234" spans="1:55" s="540" customFormat="1" x14ac:dyDescent="0.2">
      <c r="A234" s="535" t="str">
        <f t="shared" ca="1" si="0"/>
        <v/>
      </c>
      <c r="B234" s="535" t="str">
        <f t="shared" ca="1" si="0"/>
        <v/>
      </c>
      <c r="C234" s="535" t="str">
        <f t="shared" ca="1" si="0"/>
        <v/>
      </c>
      <c r="E234" s="535" t="s">
        <v>157</v>
      </c>
      <c r="F234" s="540">
        <v>9</v>
      </c>
      <c r="G234" s="540">
        <v>23</v>
      </c>
      <c r="H234" s="540">
        <v>37</v>
      </c>
      <c r="I234" s="540">
        <v>5</v>
      </c>
      <c r="J234" s="540">
        <v>31</v>
      </c>
      <c r="K234" s="540">
        <v>15</v>
      </c>
      <c r="L234" s="540">
        <v>41</v>
      </c>
      <c r="M234" s="540">
        <v>20</v>
      </c>
      <c r="N234" s="540">
        <v>28</v>
      </c>
      <c r="O234" s="540">
        <v>36</v>
      </c>
      <c r="P234" s="540">
        <v>25</v>
      </c>
      <c r="Q234" s="540">
        <v>46</v>
      </c>
      <c r="R234" s="540">
        <v>45</v>
      </c>
      <c r="S234" s="540">
        <v>13</v>
      </c>
      <c r="T234" s="540">
        <v>7</v>
      </c>
      <c r="U234" s="540">
        <v>19</v>
      </c>
      <c r="V234" s="540">
        <v>48</v>
      </c>
      <c r="W234" s="540">
        <v>27</v>
      </c>
      <c r="X234" s="540">
        <v>1</v>
      </c>
      <c r="Y234" s="540">
        <v>33</v>
      </c>
      <c r="Z234" s="540">
        <v>24</v>
      </c>
      <c r="AA234" s="540">
        <v>11</v>
      </c>
      <c r="AB234" s="540">
        <v>34</v>
      </c>
      <c r="AC234" s="540">
        <v>43</v>
      </c>
      <c r="AD234" s="540">
        <v>6</v>
      </c>
      <c r="AE234" s="540">
        <v>49</v>
      </c>
      <c r="AF234" s="540">
        <v>30</v>
      </c>
      <c r="AG234" s="540">
        <v>42</v>
      </c>
      <c r="AH234" s="540">
        <v>10</v>
      </c>
      <c r="AI234" s="540">
        <v>21</v>
      </c>
      <c r="AJ234" s="540">
        <v>8</v>
      </c>
      <c r="AK234" s="540">
        <v>4</v>
      </c>
      <c r="AL234" s="540">
        <v>35</v>
      </c>
      <c r="AM234" s="540">
        <v>17</v>
      </c>
      <c r="AN234" s="540">
        <v>44</v>
      </c>
      <c r="AO234" s="540">
        <v>29</v>
      </c>
      <c r="AP234" s="540">
        <v>38</v>
      </c>
      <c r="AQ234" s="540">
        <v>22</v>
      </c>
      <c r="AR234" s="540">
        <v>2</v>
      </c>
      <c r="AS234" s="540">
        <v>18</v>
      </c>
      <c r="AT234" s="540">
        <v>40</v>
      </c>
      <c r="AU234" s="540">
        <v>16</v>
      </c>
      <c r="AV234" s="540">
        <v>12</v>
      </c>
      <c r="AW234" s="540">
        <v>26</v>
      </c>
      <c r="AX234" s="540">
        <v>47</v>
      </c>
      <c r="AY234" s="540">
        <v>14</v>
      </c>
      <c r="AZ234" s="540">
        <v>39</v>
      </c>
      <c r="BA234" s="540">
        <v>32</v>
      </c>
      <c r="BB234" s="540">
        <v>3</v>
      </c>
    </row>
    <row r="235" spans="1:55" s="540" customFormat="1" x14ac:dyDescent="0.2">
      <c r="A235" s="535" t="str">
        <f t="shared" ca="1" si="0"/>
        <v/>
      </c>
      <c r="B235" s="535" t="str">
        <f t="shared" ca="1" si="0"/>
        <v/>
      </c>
      <c r="C235" s="535" t="str">
        <f t="shared" ca="1" si="0"/>
        <v/>
      </c>
      <c r="E235" s="535" t="s">
        <v>159</v>
      </c>
      <c r="F235" s="540">
        <v>44</v>
      </c>
      <c r="G235" s="540">
        <v>28</v>
      </c>
      <c r="H235" s="540">
        <v>24</v>
      </c>
      <c r="I235" s="540">
        <v>12</v>
      </c>
      <c r="J235" s="540">
        <v>46</v>
      </c>
      <c r="K235" s="540">
        <v>5</v>
      </c>
      <c r="L235" s="540">
        <v>21</v>
      </c>
      <c r="M235" s="540">
        <v>7</v>
      </c>
      <c r="N235" s="540">
        <v>16</v>
      </c>
      <c r="O235" s="540">
        <v>27</v>
      </c>
      <c r="P235" s="540">
        <v>45</v>
      </c>
      <c r="Q235" s="540">
        <v>49</v>
      </c>
      <c r="R235" s="540">
        <v>26</v>
      </c>
      <c r="S235" s="540">
        <v>38</v>
      </c>
      <c r="T235" s="540">
        <v>1</v>
      </c>
      <c r="U235" s="540">
        <v>13</v>
      </c>
      <c r="V235" s="540">
        <v>3</v>
      </c>
      <c r="W235" s="540">
        <v>40</v>
      </c>
      <c r="X235" s="540">
        <v>6</v>
      </c>
      <c r="Y235" s="540">
        <v>23</v>
      </c>
      <c r="Z235" s="540">
        <v>4</v>
      </c>
      <c r="AA235" s="540">
        <v>9</v>
      </c>
      <c r="AB235" s="540">
        <v>39</v>
      </c>
      <c r="AC235" s="540">
        <v>48</v>
      </c>
      <c r="AD235" s="540">
        <v>22</v>
      </c>
      <c r="AE235" s="540">
        <v>10</v>
      </c>
      <c r="AF235" s="540">
        <v>33</v>
      </c>
      <c r="AG235" s="540">
        <v>17</v>
      </c>
      <c r="AH235" s="540">
        <v>15</v>
      </c>
      <c r="AI235" s="540">
        <v>29</v>
      </c>
      <c r="AJ235" s="540">
        <v>20</v>
      </c>
      <c r="AK235" s="540">
        <v>25</v>
      </c>
      <c r="AL235" s="540">
        <v>2</v>
      </c>
      <c r="AM235" s="540">
        <v>32</v>
      </c>
      <c r="AN235" s="540">
        <v>42</v>
      </c>
      <c r="AO235" s="540">
        <v>47</v>
      </c>
      <c r="AP235" s="540">
        <v>34</v>
      </c>
      <c r="AQ235" s="540">
        <v>14</v>
      </c>
      <c r="AR235" s="540">
        <v>37</v>
      </c>
      <c r="AS235" s="540">
        <v>41</v>
      </c>
      <c r="AT235" s="540">
        <v>30</v>
      </c>
      <c r="AU235" s="540">
        <v>35</v>
      </c>
      <c r="AV235" s="540">
        <v>19</v>
      </c>
      <c r="AW235" s="540">
        <v>36</v>
      </c>
      <c r="AX235" s="540">
        <v>11</v>
      </c>
      <c r="AY235" s="540">
        <v>43</v>
      </c>
      <c r="AZ235" s="540">
        <v>18</v>
      </c>
      <c r="BA235" s="540">
        <v>31</v>
      </c>
      <c r="BB235" s="540">
        <v>8</v>
      </c>
    </row>
    <row r="236" spans="1:55" s="540" customFormat="1" x14ac:dyDescent="0.2">
      <c r="A236" s="535" t="str">
        <f t="shared" ca="1" si="0"/>
        <v/>
      </c>
      <c r="B236" s="535" t="str">
        <f t="shared" ca="1" si="0"/>
        <v/>
      </c>
      <c r="C236" s="535" t="str">
        <f t="shared" ca="1" si="0"/>
        <v/>
      </c>
    </row>
    <row r="237" spans="1:55" s="540" customFormat="1" x14ac:dyDescent="0.2">
      <c r="A237" s="535" t="str">
        <f t="shared" ca="1" si="0"/>
        <v/>
      </c>
      <c r="B237" s="535" t="str">
        <f t="shared" ca="1" si="0"/>
        <v/>
      </c>
      <c r="C237" s="535" t="str">
        <f t="shared" ca="1" si="0"/>
        <v/>
      </c>
      <c r="D237" s="539">
        <v>50</v>
      </c>
      <c r="E237" s="541" t="s">
        <v>179</v>
      </c>
    </row>
    <row r="238" spans="1:55" s="540" customFormat="1" x14ac:dyDescent="0.2">
      <c r="A238" s="535" t="str">
        <f t="shared" ca="1" si="0"/>
        <v/>
      </c>
      <c r="B238" s="535" t="str">
        <f t="shared" ca="1" si="0"/>
        <v/>
      </c>
      <c r="C238" s="535" t="str">
        <f t="shared" ca="1" si="0"/>
        <v/>
      </c>
      <c r="E238" s="535" t="s">
        <v>130</v>
      </c>
      <c r="F238" s="540">
        <v>1</v>
      </c>
      <c r="G238" s="540">
        <v>2</v>
      </c>
      <c r="H238" s="540">
        <v>3</v>
      </c>
      <c r="I238" s="540">
        <v>4</v>
      </c>
      <c r="J238" s="540">
        <v>5</v>
      </c>
      <c r="K238" s="540">
        <v>6</v>
      </c>
      <c r="L238" s="540">
        <v>7</v>
      </c>
      <c r="M238" s="540">
        <v>8</v>
      </c>
      <c r="N238" s="540">
        <v>9</v>
      </c>
      <c r="O238" s="540">
        <v>10</v>
      </c>
      <c r="P238" s="540">
        <v>11</v>
      </c>
      <c r="Q238" s="540">
        <v>12</v>
      </c>
      <c r="R238" s="540">
        <v>13</v>
      </c>
      <c r="S238" s="540">
        <v>14</v>
      </c>
      <c r="T238" s="540">
        <v>15</v>
      </c>
      <c r="U238" s="540">
        <v>16</v>
      </c>
      <c r="V238" s="540">
        <v>17</v>
      </c>
      <c r="W238" s="540">
        <v>18</v>
      </c>
      <c r="X238" s="540">
        <v>19</v>
      </c>
      <c r="Y238" s="540">
        <v>20</v>
      </c>
      <c r="Z238" s="540">
        <v>21</v>
      </c>
      <c r="AA238" s="540">
        <v>22</v>
      </c>
      <c r="AB238" s="540">
        <v>23</v>
      </c>
      <c r="AC238" s="540">
        <v>24</v>
      </c>
      <c r="AD238" s="540">
        <v>25</v>
      </c>
      <c r="AE238" s="540">
        <v>26</v>
      </c>
      <c r="AF238" s="540">
        <v>27</v>
      </c>
      <c r="AG238" s="540">
        <v>28</v>
      </c>
      <c r="AH238" s="540">
        <v>29</v>
      </c>
      <c r="AI238" s="540">
        <v>30</v>
      </c>
      <c r="AJ238" s="540">
        <v>31</v>
      </c>
      <c r="AK238" s="540">
        <v>32</v>
      </c>
      <c r="AL238" s="540">
        <v>33</v>
      </c>
      <c r="AM238" s="540">
        <v>34</v>
      </c>
      <c r="AN238" s="540">
        <v>35</v>
      </c>
      <c r="AO238" s="540">
        <v>36</v>
      </c>
      <c r="AP238" s="540">
        <v>37</v>
      </c>
      <c r="AQ238" s="540">
        <v>38</v>
      </c>
      <c r="AR238" s="540">
        <v>39</v>
      </c>
      <c r="AS238" s="540">
        <v>40</v>
      </c>
      <c r="AT238" s="540">
        <v>41</v>
      </c>
      <c r="AU238" s="540">
        <v>42</v>
      </c>
      <c r="AV238" s="540">
        <v>43</v>
      </c>
      <c r="AW238" s="540">
        <v>44</v>
      </c>
      <c r="AX238" s="540">
        <v>45</v>
      </c>
      <c r="AY238" s="540">
        <v>46</v>
      </c>
      <c r="AZ238" s="540">
        <v>47</v>
      </c>
      <c r="BA238" s="540">
        <v>48</v>
      </c>
      <c r="BB238" s="540">
        <v>49</v>
      </c>
      <c r="BC238" s="540">
        <v>50</v>
      </c>
    </row>
    <row r="239" spans="1:55" s="540" customFormat="1" x14ac:dyDescent="0.2">
      <c r="A239" s="535" t="str">
        <f t="shared" ca="1" si="0"/>
        <v/>
      </c>
      <c r="B239" s="535" t="str">
        <f t="shared" ca="1" si="0"/>
        <v/>
      </c>
      <c r="C239" s="535" t="str">
        <f t="shared" ca="1" si="0"/>
        <v/>
      </c>
      <c r="E239" s="535" t="s">
        <v>157</v>
      </c>
      <c r="F239" s="540">
        <v>14</v>
      </c>
      <c r="G239" s="540">
        <v>10</v>
      </c>
      <c r="H239" s="540">
        <v>1</v>
      </c>
      <c r="I239" s="540">
        <v>22</v>
      </c>
      <c r="J239" s="540">
        <v>18</v>
      </c>
      <c r="K239" s="540">
        <v>19</v>
      </c>
      <c r="L239" s="540">
        <v>15</v>
      </c>
      <c r="M239" s="540">
        <v>6</v>
      </c>
      <c r="N239" s="540">
        <v>2</v>
      </c>
      <c r="O239" s="540">
        <v>23</v>
      </c>
      <c r="P239" s="540">
        <v>24</v>
      </c>
      <c r="Q239" s="540">
        <v>20</v>
      </c>
      <c r="R239" s="540">
        <v>11</v>
      </c>
      <c r="S239" s="540">
        <v>7</v>
      </c>
      <c r="T239" s="540">
        <v>3</v>
      </c>
      <c r="U239" s="540">
        <v>4</v>
      </c>
      <c r="V239" s="540">
        <v>25</v>
      </c>
      <c r="W239" s="540">
        <v>16</v>
      </c>
      <c r="X239" s="540">
        <v>12</v>
      </c>
      <c r="Y239" s="540">
        <v>8</v>
      </c>
      <c r="Z239" s="540">
        <v>9</v>
      </c>
      <c r="AA239" s="540">
        <v>5</v>
      </c>
      <c r="AB239" s="540">
        <v>21</v>
      </c>
      <c r="AC239" s="540">
        <v>17</v>
      </c>
      <c r="AD239" s="540">
        <v>13</v>
      </c>
      <c r="AE239" s="540">
        <v>39</v>
      </c>
      <c r="AF239" s="540">
        <v>35</v>
      </c>
      <c r="AG239" s="540">
        <v>26</v>
      </c>
      <c r="AH239" s="540">
        <v>47</v>
      </c>
      <c r="AI239" s="540">
        <v>43</v>
      </c>
      <c r="AJ239" s="540">
        <v>44</v>
      </c>
      <c r="AK239" s="540">
        <v>40</v>
      </c>
      <c r="AL239" s="540">
        <v>31</v>
      </c>
      <c r="AM239" s="540">
        <v>27</v>
      </c>
      <c r="AN239" s="540">
        <v>48</v>
      </c>
      <c r="AO239" s="540">
        <v>49</v>
      </c>
      <c r="AP239" s="540">
        <v>45</v>
      </c>
      <c r="AQ239" s="540">
        <v>36</v>
      </c>
      <c r="AR239" s="540">
        <v>32</v>
      </c>
      <c r="AS239" s="540">
        <v>28</v>
      </c>
      <c r="AT239" s="540">
        <v>29</v>
      </c>
      <c r="AU239" s="540">
        <v>50</v>
      </c>
      <c r="AV239" s="540">
        <v>41</v>
      </c>
      <c r="AW239" s="540">
        <v>37</v>
      </c>
      <c r="AX239" s="540">
        <v>33</v>
      </c>
      <c r="AY239" s="540">
        <v>34</v>
      </c>
      <c r="AZ239" s="540">
        <v>30</v>
      </c>
      <c r="BA239" s="540">
        <v>46</v>
      </c>
      <c r="BB239" s="540">
        <v>42</v>
      </c>
      <c r="BC239" s="540">
        <v>38</v>
      </c>
    </row>
    <row r="240" spans="1:55" s="540" customFormat="1" x14ac:dyDescent="0.2">
      <c r="A240" s="535" t="str">
        <f t="shared" ca="1" si="0"/>
        <v/>
      </c>
      <c r="B240" s="535" t="str">
        <f t="shared" ca="1" si="0"/>
        <v/>
      </c>
      <c r="C240" s="535" t="str">
        <f t="shared" ca="1" si="0"/>
        <v/>
      </c>
      <c r="E240" s="535" t="s">
        <v>159</v>
      </c>
      <c r="F240" s="540">
        <v>12</v>
      </c>
      <c r="G240" s="540">
        <v>23</v>
      </c>
      <c r="H240" s="540">
        <v>9</v>
      </c>
      <c r="I240" s="540">
        <v>20</v>
      </c>
      <c r="J240" s="540">
        <v>1</v>
      </c>
      <c r="K240" s="540">
        <v>13</v>
      </c>
      <c r="L240" s="540">
        <v>24</v>
      </c>
      <c r="M240" s="540">
        <v>10</v>
      </c>
      <c r="N240" s="540">
        <v>16</v>
      </c>
      <c r="O240" s="540">
        <v>2</v>
      </c>
      <c r="P240" s="540">
        <v>17</v>
      </c>
      <c r="Q240" s="540">
        <v>3</v>
      </c>
      <c r="R240" s="540">
        <v>14</v>
      </c>
      <c r="S240" s="540">
        <v>25</v>
      </c>
      <c r="T240" s="540">
        <v>6</v>
      </c>
      <c r="U240" s="540">
        <v>7</v>
      </c>
      <c r="V240" s="540">
        <v>18</v>
      </c>
      <c r="W240" s="540">
        <v>4</v>
      </c>
      <c r="X240" s="540">
        <v>15</v>
      </c>
      <c r="Y240" s="540">
        <v>21</v>
      </c>
      <c r="Z240" s="540">
        <v>22</v>
      </c>
      <c r="AA240" s="540">
        <v>8</v>
      </c>
      <c r="AB240" s="540">
        <v>19</v>
      </c>
      <c r="AC240" s="540">
        <v>5</v>
      </c>
      <c r="AD240" s="540">
        <v>11</v>
      </c>
      <c r="AE240" s="540">
        <v>37</v>
      </c>
      <c r="AF240" s="540">
        <v>48</v>
      </c>
      <c r="AG240" s="540">
        <v>34</v>
      </c>
      <c r="AH240" s="540">
        <v>45</v>
      </c>
      <c r="AI240" s="540">
        <v>26</v>
      </c>
      <c r="AJ240" s="540">
        <v>38</v>
      </c>
      <c r="AK240" s="540">
        <v>49</v>
      </c>
      <c r="AL240" s="540">
        <v>35</v>
      </c>
      <c r="AM240" s="540">
        <v>41</v>
      </c>
      <c r="AN240" s="540">
        <v>27</v>
      </c>
      <c r="AO240" s="540">
        <v>42</v>
      </c>
      <c r="AP240" s="540">
        <v>28</v>
      </c>
      <c r="AQ240" s="540">
        <v>39</v>
      </c>
      <c r="AR240" s="540">
        <v>50</v>
      </c>
      <c r="AS240" s="540">
        <v>31</v>
      </c>
      <c r="AT240" s="540">
        <v>32</v>
      </c>
      <c r="AU240" s="540">
        <v>43</v>
      </c>
      <c r="AV240" s="540">
        <v>29</v>
      </c>
      <c r="AW240" s="540">
        <v>40</v>
      </c>
      <c r="AX240" s="540">
        <v>46</v>
      </c>
      <c r="AY240" s="540">
        <v>47</v>
      </c>
      <c r="AZ240" s="540">
        <v>33</v>
      </c>
      <c r="BA240" s="540">
        <v>44</v>
      </c>
      <c r="BB240" s="540">
        <v>30</v>
      </c>
      <c r="BC240" s="540">
        <v>36</v>
      </c>
    </row>
    <row r="241" spans="1:59" s="540" customFormat="1" x14ac:dyDescent="0.2">
      <c r="A241" s="535" t="str">
        <f t="shared" ca="1" si="0"/>
        <v/>
      </c>
      <c r="B241" s="535" t="str">
        <f t="shared" ca="1" si="0"/>
        <v/>
      </c>
      <c r="C241" s="535" t="str">
        <f t="shared" ca="1" si="0"/>
        <v/>
      </c>
    </row>
    <row r="242" spans="1:59" s="540" customFormat="1" x14ac:dyDescent="0.2">
      <c r="A242" s="535" t="str">
        <f t="shared" ca="1" si="0"/>
        <v/>
      </c>
      <c r="B242" s="535" t="str">
        <f t="shared" ca="1" si="0"/>
        <v/>
      </c>
      <c r="C242" s="535" t="str">
        <f t="shared" ca="1" si="0"/>
        <v/>
      </c>
      <c r="D242" s="539">
        <v>51</v>
      </c>
      <c r="E242" s="541" t="s">
        <v>179</v>
      </c>
    </row>
    <row r="243" spans="1:59" s="540" customFormat="1" x14ac:dyDescent="0.2">
      <c r="A243" s="535" t="str">
        <f t="shared" ca="1" si="0"/>
        <v/>
      </c>
      <c r="B243" s="535" t="str">
        <f t="shared" ca="1" si="0"/>
        <v/>
      </c>
      <c r="C243" s="535" t="str">
        <f t="shared" ca="1" si="0"/>
        <v/>
      </c>
      <c r="E243" s="535" t="s">
        <v>130</v>
      </c>
      <c r="F243" s="540">
        <v>1</v>
      </c>
      <c r="G243" s="540">
        <v>2</v>
      </c>
      <c r="H243" s="540">
        <v>3</v>
      </c>
      <c r="I243" s="540">
        <v>4</v>
      </c>
      <c r="J243" s="540">
        <v>5</v>
      </c>
      <c r="K243" s="540">
        <v>6</v>
      </c>
      <c r="L243" s="540">
        <v>7</v>
      </c>
      <c r="M243" s="540">
        <v>8</v>
      </c>
      <c r="N243" s="540">
        <v>9</v>
      </c>
      <c r="O243" s="540">
        <v>10</v>
      </c>
      <c r="P243" s="540">
        <v>11</v>
      </c>
      <c r="Q243" s="540">
        <v>12</v>
      </c>
      <c r="R243" s="540">
        <v>13</v>
      </c>
      <c r="S243" s="540">
        <v>14</v>
      </c>
      <c r="T243" s="540">
        <v>15</v>
      </c>
      <c r="U243" s="540">
        <v>16</v>
      </c>
      <c r="V243" s="540">
        <v>17</v>
      </c>
      <c r="W243" s="540">
        <v>18</v>
      </c>
      <c r="X243" s="540">
        <v>19</v>
      </c>
      <c r="Y243" s="540">
        <v>20</v>
      </c>
      <c r="Z243" s="540">
        <v>21</v>
      </c>
      <c r="AA243" s="540">
        <v>22</v>
      </c>
      <c r="AB243" s="540">
        <v>23</v>
      </c>
      <c r="AC243" s="540">
        <v>24</v>
      </c>
      <c r="AD243" s="540">
        <v>25</v>
      </c>
      <c r="AE243" s="540">
        <v>26</v>
      </c>
      <c r="AF243" s="540">
        <v>27</v>
      </c>
      <c r="AG243" s="540">
        <v>28</v>
      </c>
      <c r="AH243" s="540">
        <v>29</v>
      </c>
      <c r="AI243" s="540">
        <v>30</v>
      </c>
      <c r="AJ243" s="540">
        <v>31</v>
      </c>
      <c r="AK243" s="540">
        <v>32</v>
      </c>
      <c r="AL243" s="540">
        <v>33</v>
      </c>
      <c r="AM243" s="540">
        <v>34</v>
      </c>
      <c r="AN243" s="540">
        <v>35</v>
      </c>
      <c r="AO243" s="540">
        <v>36</v>
      </c>
      <c r="AP243" s="540">
        <v>37</v>
      </c>
      <c r="AQ243" s="540">
        <v>38</v>
      </c>
      <c r="AR243" s="540">
        <v>39</v>
      </c>
      <c r="AT243" s="540">
        <v>40</v>
      </c>
      <c r="AU243" s="540">
        <v>41</v>
      </c>
      <c r="AV243" s="540">
        <v>42</v>
      </c>
      <c r="AW243" s="540">
        <v>43</v>
      </c>
      <c r="AY243" s="540">
        <v>44</v>
      </c>
      <c r="AZ243" s="540">
        <v>45</v>
      </c>
      <c r="BA243" s="540">
        <v>46</v>
      </c>
      <c r="BB243" s="540">
        <v>47</v>
      </c>
      <c r="BD243" s="540">
        <v>48</v>
      </c>
      <c r="BE243" s="540">
        <v>49</v>
      </c>
      <c r="BF243" s="540">
        <v>50</v>
      </c>
      <c r="BG243" s="540">
        <v>51</v>
      </c>
    </row>
    <row r="244" spans="1:59" s="540" customFormat="1" x14ac:dyDescent="0.2">
      <c r="A244" s="535" t="str">
        <f t="shared" ca="1" si="0"/>
        <v/>
      </c>
      <c r="B244" s="535" t="str">
        <f t="shared" ca="1" si="0"/>
        <v/>
      </c>
      <c r="C244" s="535" t="str">
        <f t="shared" ca="1" si="0"/>
        <v/>
      </c>
      <c r="E244" s="535" t="s">
        <v>157</v>
      </c>
      <c r="F244" s="540">
        <v>20</v>
      </c>
      <c r="G244" s="540">
        <v>43</v>
      </c>
      <c r="H244" s="540">
        <v>47</v>
      </c>
      <c r="I244" s="540">
        <v>32</v>
      </c>
      <c r="J244" s="540">
        <v>28</v>
      </c>
      <c r="K244" s="540">
        <v>45</v>
      </c>
      <c r="L244" s="540">
        <v>30</v>
      </c>
      <c r="M244" s="540">
        <v>9</v>
      </c>
      <c r="N244" s="540">
        <v>1</v>
      </c>
      <c r="O244" s="540">
        <v>38</v>
      </c>
      <c r="P244" s="540">
        <v>46</v>
      </c>
      <c r="Q244" s="540">
        <v>18</v>
      </c>
      <c r="R244" s="540">
        <v>5</v>
      </c>
      <c r="S244" s="540">
        <v>36</v>
      </c>
      <c r="T244" s="540">
        <v>26</v>
      </c>
      <c r="U244" s="540">
        <v>37</v>
      </c>
      <c r="V244" s="540">
        <v>50</v>
      </c>
      <c r="W244" s="540">
        <v>15</v>
      </c>
      <c r="X244" s="540">
        <v>16</v>
      </c>
      <c r="Y244" s="540">
        <v>42</v>
      </c>
      <c r="Z244" s="540">
        <v>39</v>
      </c>
      <c r="AA244" s="540">
        <v>33</v>
      </c>
      <c r="AB244" s="540">
        <v>48</v>
      </c>
      <c r="AC244" s="540">
        <v>22</v>
      </c>
      <c r="AD244" s="540">
        <v>14</v>
      </c>
      <c r="AE244" s="540">
        <v>34</v>
      </c>
      <c r="AF244" s="540">
        <v>51</v>
      </c>
      <c r="AG244" s="540">
        <v>41</v>
      </c>
      <c r="AH244" s="540">
        <v>21</v>
      </c>
      <c r="AI244" s="540">
        <v>7</v>
      </c>
      <c r="AJ244" s="540">
        <v>13</v>
      </c>
      <c r="AK244" s="540">
        <v>40</v>
      </c>
      <c r="AL244" s="540">
        <v>49</v>
      </c>
      <c r="AM244" s="540">
        <v>2</v>
      </c>
      <c r="AN244" s="540">
        <v>44</v>
      </c>
      <c r="AO244" s="540">
        <v>25</v>
      </c>
      <c r="AP244" s="540">
        <v>6</v>
      </c>
      <c r="AQ244" s="540">
        <v>12</v>
      </c>
      <c r="AR244" s="540">
        <v>27</v>
      </c>
      <c r="AT244" s="540">
        <v>3</v>
      </c>
      <c r="AU244" s="540">
        <v>10</v>
      </c>
      <c r="AV244" s="540">
        <v>19</v>
      </c>
      <c r="AW244" s="540">
        <v>11</v>
      </c>
      <c r="AY244" s="540">
        <v>29</v>
      </c>
      <c r="AZ244" s="540">
        <v>23</v>
      </c>
      <c r="BA244" s="540">
        <v>17</v>
      </c>
      <c r="BB244" s="540">
        <v>31</v>
      </c>
      <c r="BD244" s="540">
        <v>4</v>
      </c>
      <c r="BE244" s="540">
        <v>35</v>
      </c>
      <c r="BF244" s="540">
        <v>24</v>
      </c>
      <c r="BG244" s="540">
        <v>8</v>
      </c>
    </row>
    <row r="245" spans="1:59" s="540" customFormat="1" x14ac:dyDescent="0.2">
      <c r="A245" s="535" t="str">
        <f t="shared" ca="1" si="0"/>
        <v/>
      </c>
      <c r="B245" s="535" t="str">
        <f t="shared" ca="1" si="0"/>
        <v/>
      </c>
      <c r="C245" s="535" t="str">
        <f t="shared" ca="1" si="0"/>
        <v/>
      </c>
      <c r="E245" s="535" t="s">
        <v>159</v>
      </c>
      <c r="F245" s="540">
        <v>35</v>
      </c>
      <c r="G245" s="540">
        <v>15</v>
      </c>
      <c r="H245" s="540">
        <v>25</v>
      </c>
      <c r="I245" s="540">
        <v>17</v>
      </c>
      <c r="J245" s="540">
        <v>46</v>
      </c>
      <c r="K245" s="540">
        <v>24</v>
      </c>
      <c r="L245" s="540">
        <v>47</v>
      </c>
      <c r="M245" s="540">
        <v>36</v>
      </c>
      <c r="N245" s="540">
        <v>41</v>
      </c>
      <c r="O245" s="540">
        <v>50</v>
      </c>
      <c r="P245" s="540">
        <v>32</v>
      </c>
      <c r="Q245" s="540">
        <v>29</v>
      </c>
      <c r="R245" s="540">
        <v>39</v>
      </c>
      <c r="S245" s="540">
        <v>45</v>
      </c>
      <c r="T245" s="540">
        <v>12</v>
      </c>
      <c r="U245" s="540">
        <v>43</v>
      </c>
      <c r="V245" s="540">
        <v>8</v>
      </c>
      <c r="W245" s="540">
        <v>27</v>
      </c>
      <c r="X245" s="540">
        <v>44</v>
      </c>
      <c r="Y245" s="540">
        <v>3</v>
      </c>
      <c r="Z245" s="540">
        <v>19</v>
      </c>
      <c r="AA245" s="540">
        <v>42</v>
      </c>
      <c r="AB245" s="540">
        <v>31</v>
      </c>
      <c r="AC245" s="540">
        <v>6</v>
      </c>
      <c r="AD245" s="540">
        <v>49</v>
      </c>
      <c r="AE245" s="540">
        <v>38</v>
      </c>
      <c r="AF245" s="540">
        <v>11</v>
      </c>
      <c r="AG245" s="540">
        <v>34</v>
      </c>
      <c r="AH245" s="540">
        <v>48</v>
      </c>
      <c r="AI245" s="540">
        <v>23</v>
      </c>
      <c r="AJ245" s="540">
        <v>10</v>
      </c>
      <c r="AK245" s="540">
        <v>4</v>
      </c>
      <c r="AL245" s="540">
        <v>51</v>
      </c>
      <c r="AM245" s="540">
        <v>40</v>
      </c>
      <c r="AN245" s="540">
        <v>37</v>
      </c>
      <c r="AO245" s="540">
        <v>14</v>
      </c>
      <c r="AP245" s="540">
        <v>1</v>
      </c>
      <c r="AQ245" s="540">
        <v>7</v>
      </c>
      <c r="AR245" s="540">
        <v>26</v>
      </c>
      <c r="AT245" s="540">
        <v>28</v>
      </c>
      <c r="AU245" s="540">
        <v>16</v>
      </c>
      <c r="AV245" s="540">
        <v>21</v>
      </c>
      <c r="AW245" s="540">
        <v>13</v>
      </c>
      <c r="AY245" s="540">
        <v>22</v>
      </c>
      <c r="AZ245" s="540">
        <v>9</v>
      </c>
      <c r="BA245" s="540">
        <v>2</v>
      </c>
      <c r="BB245" s="540">
        <v>18</v>
      </c>
      <c r="BD245" s="540">
        <v>30</v>
      </c>
      <c r="BE245" s="540">
        <v>5</v>
      </c>
      <c r="BF245" s="540">
        <v>20</v>
      </c>
      <c r="BG245" s="540">
        <v>33</v>
      </c>
    </row>
    <row r="246" spans="1:59" s="540" customFormat="1" x14ac:dyDescent="0.2">
      <c r="A246" s="535" t="str">
        <f t="shared" ca="1" si="0"/>
        <v/>
      </c>
      <c r="B246" s="535" t="str">
        <f t="shared" ca="1" si="0"/>
        <v/>
      </c>
      <c r="C246" s="535" t="str">
        <f t="shared" ca="1" si="0"/>
        <v/>
      </c>
    </row>
    <row r="247" spans="1:59" s="540" customFormat="1" x14ac:dyDescent="0.2">
      <c r="A247" s="535" t="str">
        <f t="shared" ca="1" si="0"/>
        <v/>
      </c>
      <c r="B247" s="535" t="str">
        <f t="shared" ca="1" si="0"/>
        <v/>
      </c>
      <c r="C247" s="535" t="str">
        <f t="shared" ca="1" si="0"/>
        <v/>
      </c>
      <c r="D247" s="539">
        <v>52</v>
      </c>
      <c r="E247" s="541" t="s">
        <v>179</v>
      </c>
    </row>
    <row r="248" spans="1:59" s="540" customFormat="1" x14ac:dyDescent="0.2">
      <c r="A248" s="535" t="str">
        <f t="shared" ca="1" si="0"/>
        <v/>
      </c>
      <c r="B248" s="535" t="str">
        <f t="shared" ca="1" si="0"/>
        <v/>
      </c>
      <c r="C248" s="535" t="str">
        <f t="shared" ca="1" si="0"/>
        <v/>
      </c>
      <c r="E248" s="535" t="s">
        <v>130</v>
      </c>
      <c r="F248" s="540">
        <v>1</v>
      </c>
      <c r="G248" s="540">
        <v>2</v>
      </c>
      <c r="H248" s="540">
        <v>3</v>
      </c>
      <c r="I248" s="540">
        <v>4</v>
      </c>
      <c r="J248" s="540">
        <v>5</v>
      </c>
      <c r="K248" s="540">
        <v>6</v>
      </c>
      <c r="L248" s="540">
        <v>7</v>
      </c>
      <c r="M248" s="540">
        <v>8</v>
      </c>
      <c r="N248" s="540">
        <v>9</v>
      </c>
      <c r="O248" s="540">
        <v>10</v>
      </c>
      <c r="P248" s="540">
        <v>11</v>
      </c>
      <c r="Q248" s="540">
        <v>12</v>
      </c>
      <c r="R248" s="540">
        <v>13</v>
      </c>
      <c r="S248" s="540">
        <v>14</v>
      </c>
      <c r="T248" s="540">
        <v>15</v>
      </c>
      <c r="U248" s="540">
        <v>16</v>
      </c>
      <c r="V248" s="540">
        <v>17</v>
      </c>
      <c r="W248" s="540">
        <v>18</v>
      </c>
      <c r="X248" s="540">
        <v>19</v>
      </c>
      <c r="Y248" s="540">
        <v>20</v>
      </c>
      <c r="Z248" s="540">
        <v>21</v>
      </c>
      <c r="AA248" s="540">
        <v>22</v>
      </c>
      <c r="AB248" s="540">
        <v>23</v>
      </c>
      <c r="AC248" s="540">
        <v>24</v>
      </c>
      <c r="AD248" s="540">
        <v>25</v>
      </c>
      <c r="AE248" s="540">
        <v>26</v>
      </c>
      <c r="AF248" s="540">
        <v>27</v>
      </c>
      <c r="AG248" s="540">
        <v>28</v>
      </c>
      <c r="AH248" s="540">
        <v>29</v>
      </c>
      <c r="AI248" s="540">
        <v>30</v>
      </c>
      <c r="AJ248" s="540">
        <v>31</v>
      </c>
      <c r="AK248" s="540">
        <v>32</v>
      </c>
      <c r="AL248" s="540">
        <v>33</v>
      </c>
      <c r="AM248" s="540">
        <v>34</v>
      </c>
      <c r="AN248" s="540">
        <v>35</v>
      </c>
      <c r="AO248" s="540">
        <v>36</v>
      </c>
      <c r="AP248" s="540">
        <v>37</v>
      </c>
      <c r="AQ248" s="540">
        <v>38</v>
      </c>
      <c r="AR248" s="540">
        <v>39</v>
      </c>
      <c r="AS248" s="540">
        <v>40</v>
      </c>
      <c r="AT248" s="540">
        <v>41</v>
      </c>
      <c r="AU248" s="540">
        <v>42</v>
      </c>
      <c r="AV248" s="540">
        <v>43</v>
      </c>
      <c r="AW248" s="540">
        <v>44</v>
      </c>
      <c r="AY248" s="540">
        <v>45</v>
      </c>
      <c r="AZ248" s="540">
        <v>46</v>
      </c>
      <c r="BA248" s="540">
        <v>47</v>
      </c>
      <c r="BB248" s="540">
        <v>48</v>
      </c>
      <c r="BD248" s="540">
        <v>49</v>
      </c>
      <c r="BE248" s="540">
        <v>50</v>
      </c>
      <c r="BF248" s="540">
        <v>51</v>
      </c>
      <c r="BG248" s="540">
        <v>52</v>
      </c>
    </row>
    <row r="249" spans="1:59" s="540" customFormat="1" x14ac:dyDescent="0.2">
      <c r="A249" s="535" t="str">
        <f t="shared" ca="1" si="0"/>
        <v/>
      </c>
      <c r="B249" s="535" t="str">
        <f t="shared" ca="1" si="0"/>
        <v/>
      </c>
      <c r="C249" s="535" t="str">
        <f t="shared" ca="1" si="0"/>
        <v/>
      </c>
      <c r="E249" s="535" t="s">
        <v>157</v>
      </c>
      <c r="F249" s="540">
        <v>5</v>
      </c>
      <c r="G249" s="540">
        <v>44</v>
      </c>
      <c r="H249" s="540">
        <v>49</v>
      </c>
      <c r="I249" s="540">
        <v>47</v>
      </c>
      <c r="J249" s="540">
        <v>17</v>
      </c>
      <c r="K249" s="540">
        <v>37</v>
      </c>
      <c r="L249" s="540">
        <v>1</v>
      </c>
      <c r="M249" s="540">
        <v>10</v>
      </c>
      <c r="N249" s="540">
        <v>28</v>
      </c>
      <c r="O249" s="540">
        <v>32</v>
      </c>
      <c r="P249" s="540">
        <v>52</v>
      </c>
      <c r="Q249" s="540">
        <v>35</v>
      </c>
      <c r="R249" s="540">
        <v>45</v>
      </c>
      <c r="S249" s="540">
        <v>23</v>
      </c>
      <c r="T249" s="540">
        <v>36</v>
      </c>
      <c r="U249" s="540">
        <v>51</v>
      </c>
      <c r="V249" s="540">
        <v>3</v>
      </c>
      <c r="W249" s="540">
        <v>6</v>
      </c>
      <c r="X249" s="540">
        <v>31</v>
      </c>
      <c r="Y249" s="540">
        <v>41</v>
      </c>
      <c r="Z249" s="540">
        <v>4</v>
      </c>
      <c r="AA249" s="540">
        <v>21</v>
      </c>
      <c r="AB249" s="540">
        <v>42</v>
      </c>
      <c r="AC249" s="540">
        <v>8</v>
      </c>
      <c r="AD249" s="540">
        <v>13</v>
      </c>
      <c r="AE249" s="540">
        <v>27</v>
      </c>
      <c r="AF249" s="540">
        <v>18</v>
      </c>
      <c r="AG249" s="540">
        <v>40</v>
      </c>
      <c r="AH249" s="540">
        <v>7</v>
      </c>
      <c r="AI249" s="540">
        <v>46</v>
      </c>
      <c r="AJ249" s="540">
        <v>50</v>
      </c>
      <c r="AK249" s="540">
        <v>9</v>
      </c>
      <c r="AL249" s="540">
        <v>29</v>
      </c>
      <c r="AM249" s="540">
        <v>22</v>
      </c>
      <c r="AN249" s="540">
        <v>12</v>
      </c>
      <c r="AO249" s="540">
        <v>48</v>
      </c>
      <c r="AP249" s="540">
        <v>43</v>
      </c>
      <c r="AQ249" s="540">
        <v>34</v>
      </c>
      <c r="AR249" s="540">
        <v>16</v>
      </c>
      <c r="AS249" s="540">
        <v>39</v>
      </c>
      <c r="AT249" s="540">
        <v>24</v>
      </c>
      <c r="AU249" s="540">
        <v>15</v>
      </c>
      <c r="AV249" s="540">
        <v>26</v>
      </c>
      <c r="AW249" s="540">
        <v>2</v>
      </c>
      <c r="AY249" s="540">
        <v>14</v>
      </c>
      <c r="AZ249" s="540">
        <v>33</v>
      </c>
      <c r="BA249" s="540">
        <v>20</v>
      </c>
      <c r="BB249" s="540">
        <v>38</v>
      </c>
      <c r="BD249" s="540">
        <v>19</v>
      </c>
      <c r="BE249" s="540">
        <v>11</v>
      </c>
      <c r="BF249" s="540">
        <v>25</v>
      </c>
      <c r="BG249" s="540">
        <v>30</v>
      </c>
    </row>
    <row r="250" spans="1:59" s="540" customFormat="1" x14ac:dyDescent="0.2">
      <c r="A250" s="535" t="str">
        <f t="shared" ca="1" si="0"/>
        <v/>
      </c>
      <c r="B250" s="535" t="str">
        <f t="shared" ca="1" si="0"/>
        <v/>
      </c>
      <c r="C250" s="535" t="str">
        <f t="shared" ca="1" si="0"/>
        <v/>
      </c>
      <c r="E250" s="535" t="s">
        <v>159</v>
      </c>
      <c r="F250" s="540">
        <v>44</v>
      </c>
      <c r="G250" s="540">
        <v>28</v>
      </c>
      <c r="H250" s="540">
        <v>9</v>
      </c>
      <c r="I250" s="540">
        <v>33</v>
      </c>
      <c r="J250" s="540">
        <v>18</v>
      </c>
      <c r="K250" s="540">
        <v>22</v>
      </c>
      <c r="L250" s="540">
        <v>14</v>
      </c>
      <c r="M250" s="540">
        <v>31</v>
      </c>
      <c r="N250" s="540">
        <v>45</v>
      </c>
      <c r="O250" s="540">
        <v>26</v>
      </c>
      <c r="P250" s="540">
        <v>40</v>
      </c>
      <c r="Q250" s="540">
        <v>8</v>
      </c>
      <c r="R250" s="540">
        <v>19</v>
      </c>
      <c r="S250" s="540">
        <v>43</v>
      </c>
      <c r="T250" s="540">
        <v>51</v>
      </c>
      <c r="U250" s="540">
        <v>38</v>
      </c>
      <c r="V250" s="540">
        <v>24</v>
      </c>
      <c r="W250" s="540">
        <v>46</v>
      </c>
      <c r="X250" s="540">
        <v>6</v>
      </c>
      <c r="Y250" s="540">
        <v>1</v>
      </c>
      <c r="Z250" s="540">
        <v>39</v>
      </c>
      <c r="AA250" s="540">
        <v>25</v>
      </c>
      <c r="AB250" s="540">
        <v>15</v>
      </c>
      <c r="AC250" s="540">
        <v>42</v>
      </c>
      <c r="AD250" s="540">
        <v>49</v>
      </c>
      <c r="AE250" s="540">
        <v>13</v>
      </c>
      <c r="AF250" s="540">
        <v>47</v>
      </c>
      <c r="AG250" s="540">
        <v>2</v>
      </c>
      <c r="AH250" s="540">
        <v>41</v>
      </c>
      <c r="AI250" s="540">
        <v>52</v>
      </c>
      <c r="AJ250" s="540">
        <v>30</v>
      </c>
      <c r="AK250" s="540">
        <v>10</v>
      </c>
      <c r="AL250" s="540">
        <v>16</v>
      </c>
      <c r="AM250" s="540">
        <v>21</v>
      </c>
      <c r="AN250" s="540">
        <v>50</v>
      </c>
      <c r="AO250" s="540">
        <v>32</v>
      </c>
      <c r="AP250" s="540">
        <v>20</v>
      </c>
      <c r="AQ250" s="540">
        <v>7</v>
      </c>
      <c r="AR250" s="540">
        <v>11</v>
      </c>
      <c r="AS250" s="540">
        <v>48</v>
      </c>
      <c r="AT250" s="540">
        <v>35</v>
      </c>
      <c r="AU250" s="540">
        <v>29</v>
      </c>
      <c r="AV250" s="540">
        <v>4</v>
      </c>
      <c r="AW250" s="540">
        <v>37</v>
      </c>
      <c r="AY250" s="540">
        <v>12</v>
      </c>
      <c r="AZ250" s="540">
        <v>23</v>
      </c>
      <c r="BA250" s="540">
        <v>17</v>
      </c>
      <c r="BB250" s="540">
        <v>3</v>
      </c>
      <c r="BD250" s="540">
        <v>34</v>
      </c>
      <c r="BE250" s="540">
        <v>36</v>
      </c>
      <c r="BF250" s="540">
        <v>5</v>
      </c>
      <c r="BG250" s="540">
        <v>27</v>
      </c>
    </row>
    <row r="251" spans="1:59" s="540" customFormat="1" x14ac:dyDescent="0.2">
      <c r="A251" s="535" t="str">
        <f t="shared" ca="1" si="0"/>
        <v/>
      </c>
      <c r="B251" s="535" t="str">
        <f t="shared" ca="1" si="0"/>
        <v/>
      </c>
      <c r="C251" s="535" t="str">
        <f t="shared" ca="1" si="0"/>
        <v/>
      </c>
    </row>
    <row r="252" spans="1:59" s="540" customFormat="1" x14ac:dyDescent="0.2">
      <c r="A252" s="535" t="str">
        <f t="shared" ca="1" si="0"/>
        <v/>
      </c>
      <c r="B252" s="535" t="str">
        <f t="shared" ca="1" si="0"/>
        <v/>
      </c>
      <c r="C252" s="535" t="str">
        <f t="shared" ca="1" si="0"/>
        <v/>
      </c>
      <c r="D252" s="539">
        <v>53</v>
      </c>
      <c r="E252" s="541" t="s">
        <v>179</v>
      </c>
    </row>
    <row r="253" spans="1:59" s="540" customFormat="1" x14ac:dyDescent="0.2">
      <c r="A253" s="535" t="str">
        <f t="shared" ca="1" si="0"/>
        <v/>
      </c>
      <c r="B253" s="535" t="str">
        <f t="shared" ca="1" si="0"/>
        <v/>
      </c>
      <c r="C253" s="535" t="str">
        <f t="shared" ca="1" si="0"/>
        <v/>
      </c>
      <c r="E253" s="535" t="s">
        <v>130</v>
      </c>
      <c r="F253" s="540">
        <v>1</v>
      </c>
      <c r="G253" s="540">
        <v>2</v>
      </c>
      <c r="H253" s="540">
        <v>3</v>
      </c>
      <c r="I253" s="540">
        <v>4</v>
      </c>
      <c r="J253" s="540">
        <v>5</v>
      </c>
      <c r="K253" s="540">
        <v>6</v>
      </c>
      <c r="L253" s="540">
        <v>7</v>
      </c>
      <c r="M253" s="540">
        <v>8</v>
      </c>
      <c r="N253" s="540">
        <v>9</v>
      </c>
      <c r="O253" s="540">
        <v>10</v>
      </c>
      <c r="P253" s="540">
        <v>11</v>
      </c>
      <c r="Q253" s="540">
        <v>12</v>
      </c>
      <c r="R253" s="540">
        <v>13</v>
      </c>
      <c r="S253" s="540">
        <v>14</v>
      </c>
      <c r="T253" s="540">
        <v>15</v>
      </c>
      <c r="U253" s="540">
        <v>16</v>
      </c>
      <c r="V253" s="540">
        <v>17</v>
      </c>
      <c r="W253" s="540">
        <v>18</v>
      </c>
      <c r="X253" s="540">
        <v>19</v>
      </c>
      <c r="Y253" s="540">
        <v>20</v>
      </c>
      <c r="Z253" s="540">
        <v>21</v>
      </c>
      <c r="AA253" s="540">
        <v>22</v>
      </c>
      <c r="AB253" s="540">
        <v>23</v>
      </c>
      <c r="AC253" s="540">
        <v>24</v>
      </c>
      <c r="AD253" s="540">
        <v>25</v>
      </c>
      <c r="AE253" s="540">
        <v>26</v>
      </c>
      <c r="AF253" s="540">
        <v>27</v>
      </c>
      <c r="AG253" s="540">
        <v>28</v>
      </c>
      <c r="AH253" s="540">
        <v>29</v>
      </c>
      <c r="AI253" s="540">
        <v>30</v>
      </c>
      <c r="AJ253" s="540">
        <v>31</v>
      </c>
      <c r="AK253" s="540">
        <v>32</v>
      </c>
      <c r="AL253" s="540">
        <v>33</v>
      </c>
      <c r="AM253" s="540">
        <v>34</v>
      </c>
      <c r="AN253" s="540">
        <v>35</v>
      </c>
      <c r="AO253" s="540">
        <v>36</v>
      </c>
      <c r="AP253" s="540">
        <v>37</v>
      </c>
      <c r="AQ253" s="540">
        <v>38</v>
      </c>
      <c r="AR253" s="540">
        <v>39</v>
      </c>
      <c r="AS253" s="540">
        <v>40</v>
      </c>
      <c r="AT253" s="540">
        <v>41</v>
      </c>
      <c r="AU253" s="540">
        <v>42</v>
      </c>
      <c r="AV253" s="540">
        <v>43</v>
      </c>
      <c r="AW253" s="540">
        <v>44</v>
      </c>
      <c r="AX253" s="540">
        <v>45</v>
      </c>
      <c r="AY253" s="540">
        <v>46</v>
      </c>
      <c r="AZ253" s="540">
        <v>47</v>
      </c>
      <c r="BA253" s="540">
        <v>48</v>
      </c>
      <c r="BB253" s="540">
        <v>49</v>
      </c>
      <c r="BD253" s="540">
        <v>50</v>
      </c>
      <c r="BE253" s="540">
        <v>51</v>
      </c>
      <c r="BF253" s="540">
        <v>52</v>
      </c>
      <c r="BG253" s="540">
        <v>53</v>
      </c>
    </row>
    <row r="254" spans="1:59" s="540" customFormat="1" x14ac:dyDescent="0.2">
      <c r="A254" s="535" t="str">
        <f t="shared" ca="1" si="0"/>
        <v/>
      </c>
      <c r="B254" s="535" t="str">
        <f t="shared" ca="1" si="0"/>
        <v/>
      </c>
      <c r="C254" s="535" t="str">
        <f t="shared" ca="1" si="0"/>
        <v/>
      </c>
      <c r="E254" s="535" t="s">
        <v>157</v>
      </c>
      <c r="F254" s="540">
        <v>18</v>
      </c>
      <c r="G254" s="540">
        <v>33</v>
      </c>
      <c r="H254" s="540">
        <v>46</v>
      </c>
      <c r="I254" s="540">
        <v>45</v>
      </c>
      <c r="J254" s="540">
        <v>53</v>
      </c>
      <c r="K254" s="540">
        <v>10</v>
      </c>
      <c r="L254" s="540">
        <v>30</v>
      </c>
      <c r="M254" s="540">
        <v>17</v>
      </c>
      <c r="N254" s="540">
        <v>13</v>
      </c>
      <c r="O254" s="540">
        <v>38</v>
      </c>
      <c r="P254" s="540">
        <v>47</v>
      </c>
      <c r="Q254" s="540">
        <v>28</v>
      </c>
      <c r="R254" s="540">
        <v>24</v>
      </c>
      <c r="S254" s="540">
        <v>50</v>
      </c>
      <c r="T254" s="540">
        <v>41</v>
      </c>
      <c r="U254" s="540">
        <v>19</v>
      </c>
      <c r="V254" s="540">
        <v>23</v>
      </c>
      <c r="W254" s="540">
        <v>49</v>
      </c>
      <c r="X254" s="540">
        <v>26</v>
      </c>
      <c r="Y254" s="540">
        <v>2</v>
      </c>
      <c r="Z254" s="540">
        <v>12</v>
      </c>
      <c r="AA254" s="540">
        <v>44</v>
      </c>
      <c r="AB254" s="540">
        <v>9</v>
      </c>
      <c r="AC254" s="540">
        <v>36</v>
      </c>
      <c r="AD254" s="540">
        <v>32</v>
      </c>
      <c r="AE254" s="540">
        <v>40</v>
      </c>
      <c r="AF254" s="540">
        <v>3</v>
      </c>
      <c r="AG254" s="540">
        <v>14</v>
      </c>
      <c r="AH254" s="540">
        <v>7</v>
      </c>
      <c r="AI254" s="540">
        <v>31</v>
      </c>
      <c r="AJ254" s="540">
        <v>5</v>
      </c>
      <c r="AK254" s="540">
        <v>6</v>
      </c>
      <c r="AL254" s="540">
        <v>29</v>
      </c>
      <c r="AM254" s="540">
        <v>16</v>
      </c>
      <c r="AN254" s="540">
        <v>48</v>
      </c>
      <c r="AO254" s="540">
        <v>51</v>
      </c>
      <c r="AP254" s="540">
        <v>21</v>
      </c>
      <c r="AQ254" s="540">
        <v>35</v>
      </c>
      <c r="AR254" s="540">
        <v>42</v>
      </c>
      <c r="AS254" s="540">
        <v>8</v>
      </c>
      <c r="AT254" s="540">
        <v>15</v>
      </c>
      <c r="AU254" s="540">
        <v>39</v>
      </c>
      <c r="AV254" s="540">
        <v>4</v>
      </c>
      <c r="AW254" s="540">
        <v>25</v>
      </c>
      <c r="AX254" s="540">
        <v>52</v>
      </c>
      <c r="AY254" s="540">
        <v>20</v>
      </c>
      <c r="AZ254" s="540">
        <v>11</v>
      </c>
      <c r="BA254" s="540">
        <v>37</v>
      </c>
      <c r="BB254" s="540">
        <v>27</v>
      </c>
      <c r="BD254" s="540">
        <v>34</v>
      </c>
      <c r="BE254" s="540">
        <v>43</v>
      </c>
      <c r="BF254" s="540">
        <v>22</v>
      </c>
      <c r="BG254" s="540">
        <v>1</v>
      </c>
    </row>
    <row r="255" spans="1:59" s="540" customFormat="1" x14ac:dyDescent="0.2">
      <c r="A255" s="535" t="str">
        <f t="shared" ca="1" si="0"/>
        <v/>
      </c>
      <c r="B255" s="535" t="str">
        <f t="shared" ca="1" si="0"/>
        <v/>
      </c>
      <c r="C255" s="535" t="str">
        <f t="shared" ca="1" si="0"/>
        <v/>
      </c>
      <c r="E255" s="535" t="s">
        <v>159</v>
      </c>
      <c r="F255" s="540">
        <v>48</v>
      </c>
      <c r="G255" s="540">
        <v>4</v>
      </c>
      <c r="H255" s="540">
        <v>7</v>
      </c>
      <c r="I255" s="540">
        <v>17</v>
      </c>
      <c r="J255" s="540">
        <v>43</v>
      </c>
      <c r="K255" s="540">
        <v>45</v>
      </c>
      <c r="L255" s="540">
        <v>52</v>
      </c>
      <c r="M255" s="540">
        <v>27</v>
      </c>
      <c r="N255" s="540">
        <v>6</v>
      </c>
      <c r="O255" s="540">
        <v>22</v>
      </c>
      <c r="P255" s="540">
        <v>25</v>
      </c>
      <c r="Q255" s="540">
        <v>49</v>
      </c>
      <c r="R255" s="540">
        <v>30</v>
      </c>
      <c r="S255" s="540">
        <v>33</v>
      </c>
      <c r="T255" s="540">
        <v>37</v>
      </c>
      <c r="U255" s="540">
        <v>29</v>
      </c>
      <c r="V255" s="540">
        <v>50</v>
      </c>
      <c r="W255" s="540">
        <v>15</v>
      </c>
      <c r="X255" s="540">
        <v>31</v>
      </c>
      <c r="Y255" s="540">
        <v>23</v>
      </c>
      <c r="Z255" s="540">
        <v>38</v>
      </c>
      <c r="AA255" s="540">
        <v>9</v>
      </c>
      <c r="AB255" s="540">
        <v>20</v>
      </c>
      <c r="AC255" s="540">
        <v>5</v>
      </c>
      <c r="AD255" s="540">
        <v>51</v>
      </c>
      <c r="AE255" s="540">
        <v>39</v>
      </c>
      <c r="AF255" s="540">
        <v>41</v>
      </c>
      <c r="AG255" s="540">
        <v>10</v>
      </c>
      <c r="AH255" s="540">
        <v>21</v>
      </c>
      <c r="AI255" s="540">
        <v>11</v>
      </c>
      <c r="AJ255" s="540">
        <v>53</v>
      </c>
      <c r="AK255" s="540">
        <v>19</v>
      </c>
      <c r="AL255" s="540">
        <v>40</v>
      </c>
      <c r="AM255" s="540">
        <v>12</v>
      </c>
      <c r="AN255" s="540">
        <v>1</v>
      </c>
      <c r="AO255" s="540">
        <v>24</v>
      </c>
      <c r="AP255" s="540">
        <v>8</v>
      </c>
      <c r="AQ255" s="540">
        <v>44</v>
      </c>
      <c r="AR255" s="540">
        <v>46</v>
      </c>
      <c r="AS255" s="540">
        <v>34</v>
      </c>
      <c r="AT255" s="540">
        <v>32</v>
      </c>
      <c r="AU255" s="540">
        <v>13</v>
      </c>
      <c r="AV255" s="540">
        <v>16</v>
      </c>
      <c r="AW255" s="540">
        <v>47</v>
      </c>
      <c r="AX255" s="540">
        <v>3</v>
      </c>
      <c r="AY255" s="540">
        <v>35</v>
      </c>
      <c r="AZ255" s="540">
        <v>14</v>
      </c>
      <c r="BA255" s="540">
        <v>2</v>
      </c>
      <c r="BB255" s="540">
        <v>28</v>
      </c>
      <c r="BD255" s="540">
        <v>42</v>
      </c>
      <c r="BE255" s="540">
        <v>36</v>
      </c>
      <c r="BF255" s="540">
        <v>26</v>
      </c>
      <c r="BG255" s="540">
        <v>18</v>
      </c>
    </row>
    <row r="256" spans="1:59" s="540" customFormat="1" x14ac:dyDescent="0.2">
      <c r="A256" s="535" t="str">
        <f t="shared" ca="1" si="0"/>
        <v/>
      </c>
      <c r="B256" s="535" t="str">
        <f t="shared" ca="1" si="0"/>
        <v/>
      </c>
      <c r="C256" s="535" t="str">
        <f t="shared" ca="1" si="0"/>
        <v/>
      </c>
    </row>
    <row r="257" spans="1:64" s="540" customFormat="1" x14ac:dyDescent="0.2">
      <c r="A257" s="535" t="str">
        <f t="shared" ca="1" si="0"/>
        <v/>
      </c>
      <c r="B257" s="535" t="str">
        <f t="shared" ca="1" si="0"/>
        <v/>
      </c>
      <c r="C257" s="535" t="str">
        <f t="shared" ca="1" si="0"/>
        <v/>
      </c>
      <c r="D257" s="539">
        <v>54</v>
      </c>
      <c r="E257" s="541" t="s">
        <v>179</v>
      </c>
    </row>
    <row r="258" spans="1:64" s="540" customFormat="1" x14ac:dyDescent="0.2">
      <c r="E258" s="535" t="s">
        <v>130</v>
      </c>
      <c r="F258" s="540">
        <v>1</v>
      </c>
      <c r="G258" s="540">
        <v>2</v>
      </c>
      <c r="H258" s="540">
        <v>3</v>
      </c>
      <c r="I258" s="540">
        <v>4</v>
      </c>
      <c r="J258" s="540">
        <v>5</v>
      </c>
      <c r="K258" s="540">
        <v>6</v>
      </c>
      <c r="L258" s="540">
        <v>7</v>
      </c>
      <c r="M258" s="540">
        <v>8</v>
      </c>
      <c r="N258" s="540">
        <v>9</v>
      </c>
      <c r="O258" s="540">
        <v>10</v>
      </c>
      <c r="P258" s="540">
        <v>11</v>
      </c>
      <c r="Q258" s="540">
        <v>12</v>
      </c>
      <c r="R258" s="540">
        <v>13</v>
      </c>
      <c r="S258" s="540">
        <v>14</v>
      </c>
      <c r="T258" s="540">
        <v>15</v>
      </c>
      <c r="U258" s="540">
        <v>16</v>
      </c>
      <c r="V258" s="540">
        <v>17</v>
      </c>
      <c r="W258" s="540">
        <v>18</v>
      </c>
      <c r="X258" s="540">
        <v>19</v>
      </c>
      <c r="Y258" s="540">
        <v>20</v>
      </c>
      <c r="Z258" s="540">
        <v>21</v>
      </c>
      <c r="AA258" s="540">
        <v>22</v>
      </c>
      <c r="AB258" s="540">
        <v>23</v>
      </c>
      <c r="AC258" s="540">
        <v>24</v>
      </c>
      <c r="AD258" s="540">
        <v>25</v>
      </c>
      <c r="AE258" s="540">
        <v>26</v>
      </c>
      <c r="AF258" s="540">
        <v>27</v>
      </c>
      <c r="AG258" s="540">
        <v>28</v>
      </c>
      <c r="AH258" s="540">
        <v>29</v>
      </c>
      <c r="AI258" s="540">
        <v>30</v>
      </c>
      <c r="AJ258" s="540">
        <v>31</v>
      </c>
      <c r="AK258" s="540">
        <v>32</v>
      </c>
      <c r="AL258" s="540">
        <v>33</v>
      </c>
      <c r="AM258" s="540">
        <v>34</v>
      </c>
      <c r="AN258" s="540">
        <v>35</v>
      </c>
      <c r="AO258" s="540">
        <v>36</v>
      </c>
      <c r="AP258" s="540">
        <v>37</v>
      </c>
      <c r="AQ258" s="540">
        <v>38</v>
      </c>
      <c r="AR258" s="540">
        <v>39</v>
      </c>
      <c r="AS258" s="540">
        <v>40</v>
      </c>
      <c r="AT258" s="540">
        <v>41</v>
      </c>
      <c r="AU258" s="540">
        <v>42</v>
      </c>
      <c r="AV258" s="540">
        <v>43</v>
      </c>
      <c r="AW258" s="540">
        <v>44</v>
      </c>
      <c r="AX258" s="540">
        <v>45</v>
      </c>
      <c r="AY258" s="540">
        <v>46</v>
      </c>
      <c r="AZ258" s="540">
        <v>47</v>
      </c>
      <c r="BA258" s="540">
        <v>48</v>
      </c>
      <c r="BB258" s="540">
        <v>49</v>
      </c>
      <c r="BC258" s="540">
        <v>50</v>
      </c>
      <c r="BD258" s="540">
        <v>51</v>
      </c>
      <c r="BE258" s="540">
        <v>52</v>
      </c>
      <c r="BF258" s="540">
        <v>53</v>
      </c>
      <c r="BG258" s="540">
        <v>54</v>
      </c>
    </row>
    <row r="259" spans="1:64" s="540" customFormat="1" x14ac:dyDescent="0.2">
      <c r="E259" s="535" t="s">
        <v>157</v>
      </c>
      <c r="F259" s="540">
        <v>2</v>
      </c>
      <c r="G259" s="540">
        <v>45</v>
      </c>
      <c r="H259" s="540">
        <v>6</v>
      </c>
      <c r="I259" s="540">
        <v>12</v>
      </c>
      <c r="J259" s="540">
        <v>38</v>
      </c>
      <c r="K259" s="540">
        <v>39</v>
      </c>
      <c r="L259" s="540">
        <v>8</v>
      </c>
      <c r="M259" s="540">
        <v>27</v>
      </c>
      <c r="N259" s="540">
        <v>51</v>
      </c>
      <c r="O259" s="540">
        <v>43</v>
      </c>
      <c r="P259" s="540">
        <v>5</v>
      </c>
      <c r="Q259" s="540">
        <v>33</v>
      </c>
      <c r="R259" s="540">
        <v>9</v>
      </c>
      <c r="S259" s="540">
        <v>23</v>
      </c>
      <c r="T259" s="540">
        <v>19</v>
      </c>
      <c r="U259" s="540">
        <v>30</v>
      </c>
      <c r="V259" s="540">
        <v>31</v>
      </c>
      <c r="W259" s="540">
        <v>40</v>
      </c>
      <c r="X259" s="540">
        <v>3</v>
      </c>
      <c r="Y259" s="540">
        <v>24</v>
      </c>
      <c r="Z259" s="540">
        <v>50</v>
      </c>
      <c r="AA259" s="540">
        <v>41</v>
      </c>
      <c r="AB259" s="540">
        <v>29</v>
      </c>
      <c r="AC259" s="540">
        <v>53</v>
      </c>
      <c r="AD259" s="540">
        <v>17</v>
      </c>
      <c r="AE259" s="540">
        <v>25</v>
      </c>
      <c r="AF259" s="540">
        <v>1</v>
      </c>
      <c r="AG259" s="540">
        <v>54</v>
      </c>
      <c r="AH259" s="540">
        <v>47</v>
      </c>
      <c r="AI259" s="540">
        <v>16</v>
      </c>
      <c r="AJ259" s="540">
        <v>4</v>
      </c>
      <c r="AK259" s="540">
        <v>15</v>
      </c>
      <c r="AL259" s="540">
        <v>35</v>
      </c>
      <c r="AM259" s="540">
        <v>48</v>
      </c>
      <c r="AN259" s="540">
        <v>37</v>
      </c>
      <c r="AO259" s="540">
        <v>13</v>
      </c>
      <c r="AP259" s="540">
        <v>49</v>
      </c>
      <c r="AQ259" s="540">
        <v>52</v>
      </c>
      <c r="AR259" s="540">
        <v>42</v>
      </c>
      <c r="AS259" s="540">
        <v>18</v>
      </c>
      <c r="AT259" s="540">
        <v>34</v>
      </c>
      <c r="AU259" s="540">
        <v>14</v>
      </c>
      <c r="AV259" s="540">
        <v>10</v>
      </c>
      <c r="AW259" s="540">
        <v>26</v>
      </c>
      <c r="AX259" s="540">
        <v>46</v>
      </c>
      <c r="AY259" s="540">
        <v>44</v>
      </c>
      <c r="AZ259" s="540">
        <v>28</v>
      </c>
      <c r="BA259" s="540">
        <v>32</v>
      </c>
      <c r="BB259" s="540">
        <v>7</v>
      </c>
      <c r="BC259" s="540">
        <v>21</v>
      </c>
      <c r="BD259" s="540">
        <v>20</v>
      </c>
      <c r="BE259" s="540">
        <v>11</v>
      </c>
      <c r="BF259" s="540">
        <v>22</v>
      </c>
      <c r="BG259" s="540">
        <v>36</v>
      </c>
    </row>
    <row r="260" spans="1:64" s="540" customFormat="1" x14ac:dyDescent="0.2">
      <c r="E260" s="535" t="s">
        <v>159</v>
      </c>
      <c r="F260" s="540">
        <v>29</v>
      </c>
      <c r="G260" s="540">
        <v>46</v>
      </c>
      <c r="H260" s="540">
        <v>44</v>
      </c>
      <c r="I260" s="540">
        <v>11</v>
      </c>
      <c r="J260" s="540">
        <v>8</v>
      </c>
      <c r="K260" s="540">
        <v>53</v>
      </c>
      <c r="L260" s="540">
        <v>30</v>
      </c>
      <c r="M260" s="540">
        <v>20</v>
      </c>
      <c r="N260" s="540">
        <v>32</v>
      </c>
      <c r="O260" s="540">
        <v>13</v>
      </c>
      <c r="P260" s="540">
        <v>19</v>
      </c>
      <c r="Q260" s="540">
        <v>35</v>
      </c>
      <c r="R260" s="540">
        <v>47</v>
      </c>
      <c r="S260" s="540">
        <v>52</v>
      </c>
      <c r="T260" s="540">
        <v>6</v>
      </c>
      <c r="U260" s="540">
        <v>24</v>
      </c>
      <c r="V260" s="540">
        <v>48</v>
      </c>
      <c r="W260" s="540">
        <v>45</v>
      </c>
      <c r="X260" s="540">
        <v>1</v>
      </c>
      <c r="Y260" s="540">
        <v>36</v>
      </c>
      <c r="Z260" s="540">
        <v>49</v>
      </c>
      <c r="AA260" s="540">
        <v>43</v>
      </c>
      <c r="AB260" s="540">
        <v>16</v>
      </c>
      <c r="AC260" s="540">
        <v>22</v>
      </c>
      <c r="AD260" s="540">
        <v>2</v>
      </c>
      <c r="AE260" s="540">
        <v>18</v>
      </c>
      <c r="AF260" s="540">
        <v>40</v>
      </c>
      <c r="AG260" s="540">
        <v>25</v>
      </c>
      <c r="AH260" s="540">
        <v>5</v>
      </c>
      <c r="AI260" s="540">
        <v>41</v>
      </c>
      <c r="AJ260" s="540">
        <v>15</v>
      </c>
      <c r="AK260" s="540">
        <v>23</v>
      </c>
      <c r="AL260" s="540">
        <v>42</v>
      </c>
      <c r="AM260" s="540">
        <v>50</v>
      </c>
      <c r="AN260" s="540">
        <v>26</v>
      </c>
      <c r="AO260" s="540">
        <v>38</v>
      </c>
      <c r="AP260" s="540">
        <v>51</v>
      </c>
      <c r="AQ260" s="540">
        <v>7</v>
      </c>
      <c r="AR260" s="540">
        <v>33</v>
      </c>
      <c r="AS260" s="540">
        <v>4</v>
      </c>
      <c r="AT260" s="540">
        <v>9</v>
      </c>
      <c r="AU260" s="540">
        <v>39</v>
      </c>
      <c r="AV260" s="540">
        <v>14</v>
      </c>
      <c r="AW260" s="540">
        <v>28</v>
      </c>
      <c r="AX260" s="540">
        <v>31</v>
      </c>
      <c r="AY260" s="540">
        <v>3</v>
      </c>
      <c r="AZ260" s="540">
        <v>54</v>
      </c>
      <c r="BA260" s="540">
        <v>17</v>
      </c>
      <c r="BB260" s="540">
        <v>27</v>
      </c>
      <c r="BC260" s="540">
        <v>34</v>
      </c>
      <c r="BD260" s="540">
        <v>37</v>
      </c>
      <c r="BE260" s="540">
        <v>10</v>
      </c>
      <c r="BF260" s="540">
        <v>12</v>
      </c>
      <c r="BG260" s="540">
        <v>21</v>
      </c>
    </row>
    <row r="261" spans="1:64" s="540" customFormat="1" x14ac:dyDescent="0.2"/>
    <row r="262" spans="1:64" s="540" customFormat="1" x14ac:dyDescent="0.2">
      <c r="D262" s="539">
        <v>55</v>
      </c>
      <c r="E262" s="541" t="s">
        <v>179</v>
      </c>
    </row>
    <row r="263" spans="1:64" s="540" customFormat="1" x14ac:dyDescent="0.2">
      <c r="E263" s="535" t="s">
        <v>130</v>
      </c>
      <c r="F263" s="540">
        <v>1</v>
      </c>
      <c r="G263" s="540">
        <v>2</v>
      </c>
      <c r="H263" s="540">
        <v>3</v>
      </c>
      <c r="I263" s="540">
        <v>4</v>
      </c>
      <c r="J263" s="540">
        <v>5</v>
      </c>
      <c r="K263" s="540">
        <v>6</v>
      </c>
      <c r="L263" s="540">
        <v>7</v>
      </c>
      <c r="M263" s="540">
        <v>8</v>
      </c>
      <c r="N263" s="540">
        <v>9</v>
      </c>
      <c r="O263" s="540">
        <v>10</v>
      </c>
      <c r="P263" s="540">
        <v>11</v>
      </c>
      <c r="Q263" s="540">
        <v>12</v>
      </c>
      <c r="R263" s="540">
        <v>13</v>
      </c>
      <c r="S263" s="540">
        <v>14</v>
      </c>
      <c r="T263" s="540">
        <v>15</v>
      </c>
      <c r="U263" s="540">
        <v>16</v>
      </c>
      <c r="V263" s="540">
        <v>17</v>
      </c>
      <c r="W263" s="540">
        <v>18</v>
      </c>
      <c r="X263" s="540">
        <v>19</v>
      </c>
      <c r="Y263" s="540">
        <v>20</v>
      </c>
      <c r="Z263" s="540">
        <v>21</v>
      </c>
      <c r="AA263" s="540">
        <v>22</v>
      </c>
      <c r="AB263" s="540">
        <v>23</v>
      </c>
      <c r="AC263" s="540">
        <v>24</v>
      </c>
      <c r="AD263" s="540">
        <v>25</v>
      </c>
      <c r="AE263" s="540">
        <v>26</v>
      </c>
      <c r="AF263" s="540">
        <v>27</v>
      </c>
      <c r="AG263" s="540">
        <v>28</v>
      </c>
      <c r="AH263" s="540">
        <v>29</v>
      </c>
      <c r="AI263" s="540">
        <v>30</v>
      </c>
      <c r="AJ263" s="540">
        <v>31</v>
      </c>
      <c r="AK263" s="540">
        <v>32</v>
      </c>
      <c r="AL263" s="540">
        <v>33</v>
      </c>
      <c r="AM263" s="540">
        <v>34</v>
      </c>
      <c r="AN263" s="540">
        <v>35</v>
      </c>
      <c r="AO263" s="540">
        <v>36</v>
      </c>
      <c r="AP263" s="540">
        <v>37</v>
      </c>
      <c r="AQ263" s="540">
        <v>38</v>
      </c>
      <c r="AR263" s="540">
        <v>39</v>
      </c>
      <c r="AS263" s="540">
        <v>40</v>
      </c>
      <c r="AT263" s="540">
        <v>41</v>
      </c>
      <c r="AU263" s="540">
        <v>42</v>
      </c>
      <c r="AV263" s="540">
        <v>43</v>
      </c>
      <c r="AW263" s="540">
        <v>44</v>
      </c>
      <c r="AX263" s="540">
        <v>45</v>
      </c>
      <c r="AY263" s="540">
        <v>46</v>
      </c>
      <c r="AZ263" s="540">
        <v>47</v>
      </c>
      <c r="BA263" s="540">
        <v>48</v>
      </c>
      <c r="BB263" s="540">
        <v>49</v>
      </c>
      <c r="BC263" s="540">
        <v>50</v>
      </c>
      <c r="BD263" s="540">
        <v>51</v>
      </c>
      <c r="BE263" s="540">
        <v>52</v>
      </c>
      <c r="BF263" s="540">
        <v>53</v>
      </c>
      <c r="BG263" s="540">
        <v>54</v>
      </c>
      <c r="BH263" s="540">
        <v>55</v>
      </c>
    </row>
    <row r="264" spans="1:64" s="540" customFormat="1" x14ac:dyDescent="0.2">
      <c r="E264" s="535" t="s">
        <v>157</v>
      </c>
      <c r="F264" s="540">
        <v>27</v>
      </c>
      <c r="G264" s="540">
        <v>39</v>
      </c>
      <c r="H264" s="540">
        <v>52</v>
      </c>
      <c r="I264" s="540">
        <v>6</v>
      </c>
      <c r="J264" s="540">
        <v>22</v>
      </c>
      <c r="K264" s="540">
        <v>24</v>
      </c>
      <c r="L264" s="540">
        <v>45</v>
      </c>
      <c r="M264" s="540">
        <v>37</v>
      </c>
      <c r="N264" s="540">
        <v>46</v>
      </c>
      <c r="O264" s="540">
        <v>18</v>
      </c>
      <c r="P264" s="540">
        <v>35</v>
      </c>
      <c r="Q264" s="540">
        <v>8</v>
      </c>
      <c r="R264" s="540">
        <v>2</v>
      </c>
      <c r="S264" s="540">
        <v>48</v>
      </c>
      <c r="T264" s="540">
        <v>12</v>
      </c>
      <c r="U264" s="540">
        <v>49</v>
      </c>
      <c r="V264" s="540">
        <v>41</v>
      </c>
      <c r="W264" s="540">
        <v>31</v>
      </c>
      <c r="X264" s="540">
        <v>36</v>
      </c>
      <c r="Y264" s="540">
        <v>1</v>
      </c>
      <c r="Z264" s="540">
        <v>4</v>
      </c>
      <c r="AA264" s="540">
        <v>10</v>
      </c>
      <c r="AB264" s="540">
        <v>20</v>
      </c>
      <c r="AC264" s="540">
        <v>21</v>
      </c>
      <c r="AD264" s="540">
        <v>28</v>
      </c>
      <c r="AE264" s="540">
        <v>33</v>
      </c>
      <c r="AF264" s="540">
        <v>38</v>
      </c>
      <c r="AG264" s="540">
        <v>25</v>
      </c>
      <c r="AH264" s="540">
        <v>5</v>
      </c>
      <c r="AI264" s="540">
        <v>14</v>
      </c>
      <c r="AJ264" s="540">
        <v>50</v>
      </c>
      <c r="AK264" s="540">
        <v>55</v>
      </c>
      <c r="AL264" s="540">
        <v>7</v>
      </c>
      <c r="AM264" s="540">
        <v>17</v>
      </c>
      <c r="AN264" s="540">
        <v>32</v>
      </c>
      <c r="AO264" s="540">
        <v>9</v>
      </c>
      <c r="AP264" s="540">
        <v>54</v>
      </c>
      <c r="AQ264" s="540">
        <v>29</v>
      </c>
      <c r="AR264" s="540">
        <v>15</v>
      </c>
      <c r="AS264" s="540">
        <v>42</v>
      </c>
      <c r="AT264" s="540">
        <v>43</v>
      </c>
      <c r="AU264" s="540">
        <v>40</v>
      </c>
      <c r="AV264" s="540">
        <v>11</v>
      </c>
      <c r="AW264" s="540">
        <v>16</v>
      </c>
      <c r="AX264" s="540">
        <v>53</v>
      </c>
      <c r="AY264" s="540">
        <v>23</v>
      </c>
      <c r="AZ264" s="540">
        <v>13</v>
      </c>
      <c r="BA264" s="540">
        <v>19</v>
      </c>
      <c r="BB264" s="540">
        <v>30</v>
      </c>
      <c r="BC264" s="540">
        <v>47</v>
      </c>
      <c r="BD264" s="540">
        <v>44</v>
      </c>
      <c r="BE264" s="540">
        <v>3</v>
      </c>
      <c r="BF264" s="540">
        <v>34</v>
      </c>
      <c r="BG264" s="540">
        <v>26</v>
      </c>
      <c r="BH264" s="540">
        <v>51</v>
      </c>
    </row>
    <row r="265" spans="1:64" s="540" customFormat="1" x14ac:dyDescent="0.2">
      <c r="E265" s="535" t="s">
        <v>159</v>
      </c>
      <c r="F265" s="540">
        <v>54</v>
      </c>
      <c r="G265" s="540">
        <v>1</v>
      </c>
      <c r="H265" s="540">
        <v>16</v>
      </c>
      <c r="I265" s="540">
        <v>33</v>
      </c>
      <c r="J265" s="540">
        <v>13</v>
      </c>
      <c r="K265" s="540">
        <v>32</v>
      </c>
      <c r="L265" s="540">
        <v>25</v>
      </c>
      <c r="M265" s="540">
        <v>45</v>
      </c>
      <c r="N265" s="540">
        <v>11</v>
      </c>
      <c r="O265" s="540">
        <v>36</v>
      </c>
      <c r="P265" s="540">
        <v>47</v>
      </c>
      <c r="Q265" s="540">
        <v>14</v>
      </c>
      <c r="R265" s="540">
        <v>10</v>
      </c>
      <c r="S265" s="540">
        <v>31</v>
      </c>
      <c r="T265" s="540">
        <v>26</v>
      </c>
      <c r="U265" s="540">
        <v>34</v>
      </c>
      <c r="V265" s="540">
        <v>48</v>
      </c>
      <c r="W265" s="540">
        <v>17</v>
      </c>
      <c r="X265" s="540">
        <v>27</v>
      </c>
      <c r="Y265" s="540">
        <v>43</v>
      </c>
      <c r="Z265" s="540">
        <v>30</v>
      </c>
      <c r="AA265" s="540">
        <v>53</v>
      </c>
      <c r="AB265" s="540">
        <v>46</v>
      </c>
      <c r="AC265" s="540">
        <v>42</v>
      </c>
      <c r="AD265" s="540">
        <v>7</v>
      </c>
      <c r="AE265" s="540">
        <v>18</v>
      </c>
      <c r="AF265" s="540">
        <v>9</v>
      </c>
      <c r="AG265" s="540">
        <v>40</v>
      </c>
      <c r="AH265" s="540">
        <v>2</v>
      </c>
      <c r="AI265" s="540">
        <v>52</v>
      </c>
      <c r="AJ265" s="540">
        <v>12</v>
      </c>
      <c r="AK265" s="540">
        <v>29</v>
      </c>
      <c r="AL265" s="540">
        <v>21</v>
      </c>
      <c r="AM265" s="540">
        <v>3</v>
      </c>
      <c r="AN265" s="540">
        <v>38</v>
      </c>
      <c r="AO265" s="540">
        <v>5</v>
      </c>
      <c r="AP265" s="540">
        <v>20</v>
      </c>
      <c r="AQ265" s="540">
        <v>39</v>
      </c>
      <c r="AR265" s="540">
        <v>23</v>
      </c>
      <c r="AS265" s="540">
        <v>44</v>
      </c>
      <c r="AT265" s="540">
        <v>55</v>
      </c>
      <c r="AU265" s="540">
        <v>24</v>
      </c>
      <c r="AV265" s="540">
        <v>6</v>
      </c>
      <c r="AW265" s="540">
        <v>35</v>
      </c>
      <c r="AX265" s="540">
        <v>49</v>
      </c>
      <c r="AY265" s="540">
        <v>15</v>
      </c>
      <c r="AZ265" s="540">
        <v>19</v>
      </c>
      <c r="BA265" s="540">
        <v>4</v>
      </c>
      <c r="BB265" s="540">
        <v>41</v>
      </c>
      <c r="BC265" s="540">
        <v>37</v>
      </c>
      <c r="BD265" s="540">
        <v>22</v>
      </c>
      <c r="BE265" s="540">
        <v>28</v>
      </c>
      <c r="BF265" s="540">
        <v>50</v>
      </c>
      <c r="BG265" s="540">
        <v>51</v>
      </c>
      <c r="BH265" s="540">
        <v>8</v>
      </c>
    </row>
    <row r="266" spans="1:64" s="540" customFormat="1" x14ac:dyDescent="0.2"/>
    <row r="267" spans="1:64" s="540" customFormat="1" x14ac:dyDescent="0.2">
      <c r="D267" s="539">
        <v>56</v>
      </c>
      <c r="E267" s="541" t="s">
        <v>179</v>
      </c>
    </row>
    <row r="268" spans="1:64" s="540" customFormat="1" x14ac:dyDescent="0.2">
      <c r="E268" s="535" t="s">
        <v>130</v>
      </c>
      <c r="F268" s="540">
        <v>1</v>
      </c>
      <c r="G268" s="540">
        <v>2</v>
      </c>
      <c r="H268" s="540">
        <v>3</v>
      </c>
      <c r="I268" s="540">
        <v>4</v>
      </c>
      <c r="J268" s="540">
        <v>5</v>
      </c>
      <c r="K268" s="540">
        <v>6</v>
      </c>
      <c r="L268" s="540">
        <v>7</v>
      </c>
      <c r="M268" s="540">
        <v>8</v>
      </c>
      <c r="N268" s="540">
        <v>9</v>
      </c>
      <c r="O268" s="540">
        <v>10</v>
      </c>
      <c r="P268" s="540">
        <v>11</v>
      </c>
      <c r="Q268" s="540">
        <v>12</v>
      </c>
      <c r="R268" s="540">
        <v>13</v>
      </c>
      <c r="S268" s="540">
        <v>14</v>
      </c>
      <c r="T268" s="540">
        <v>15</v>
      </c>
      <c r="U268" s="540">
        <v>16</v>
      </c>
      <c r="V268" s="540">
        <v>17</v>
      </c>
      <c r="W268" s="540">
        <v>18</v>
      </c>
      <c r="X268" s="540">
        <v>19</v>
      </c>
      <c r="Y268" s="540">
        <v>20</v>
      </c>
      <c r="Z268" s="540">
        <v>21</v>
      </c>
      <c r="AA268" s="540">
        <v>22</v>
      </c>
      <c r="AB268" s="540">
        <v>23</v>
      </c>
      <c r="AC268" s="540">
        <v>24</v>
      </c>
      <c r="AD268" s="540">
        <v>25</v>
      </c>
      <c r="AE268" s="540">
        <v>26</v>
      </c>
      <c r="AF268" s="540">
        <v>27</v>
      </c>
      <c r="AG268" s="540">
        <v>28</v>
      </c>
      <c r="AH268" s="540">
        <v>29</v>
      </c>
      <c r="AI268" s="540">
        <v>30</v>
      </c>
      <c r="AJ268" s="540">
        <v>31</v>
      </c>
      <c r="AK268" s="540">
        <v>32</v>
      </c>
      <c r="AL268" s="540">
        <v>33</v>
      </c>
      <c r="AM268" s="540">
        <v>34</v>
      </c>
      <c r="AN268" s="540">
        <v>35</v>
      </c>
      <c r="AO268" s="540">
        <v>36</v>
      </c>
      <c r="AP268" s="540">
        <v>37</v>
      </c>
      <c r="AQ268" s="540">
        <v>38</v>
      </c>
      <c r="AR268" s="540">
        <v>39</v>
      </c>
      <c r="AS268" s="540">
        <v>40</v>
      </c>
      <c r="AT268" s="540">
        <v>41</v>
      </c>
      <c r="AU268" s="540">
        <v>42</v>
      </c>
      <c r="AV268" s="540">
        <v>43</v>
      </c>
      <c r="AW268" s="540">
        <v>44</v>
      </c>
      <c r="AY268" s="540">
        <v>45</v>
      </c>
      <c r="AZ268" s="540">
        <v>46</v>
      </c>
      <c r="BA268" s="540">
        <v>47</v>
      </c>
      <c r="BB268" s="540">
        <v>48</v>
      </c>
      <c r="BD268" s="540">
        <v>49</v>
      </c>
      <c r="BE268" s="540">
        <v>50</v>
      </c>
      <c r="BF268" s="540">
        <v>51</v>
      </c>
      <c r="BG268" s="540">
        <v>52</v>
      </c>
      <c r="BI268" s="540">
        <v>53</v>
      </c>
      <c r="BJ268" s="540">
        <v>54</v>
      </c>
      <c r="BK268" s="540">
        <v>55</v>
      </c>
      <c r="BL268" s="540">
        <v>56</v>
      </c>
    </row>
    <row r="269" spans="1:64" s="540" customFormat="1" x14ac:dyDescent="0.2">
      <c r="E269" s="535" t="s">
        <v>157</v>
      </c>
      <c r="F269" s="540">
        <v>15</v>
      </c>
      <c r="G269" s="540">
        <v>9</v>
      </c>
      <c r="H269" s="540">
        <v>2</v>
      </c>
      <c r="I269" s="540">
        <v>26</v>
      </c>
      <c r="J269" s="540">
        <v>56</v>
      </c>
      <c r="K269" s="540">
        <v>43</v>
      </c>
      <c r="L269" s="540">
        <v>47</v>
      </c>
      <c r="M269" s="540">
        <v>19</v>
      </c>
      <c r="N269" s="540">
        <v>21</v>
      </c>
      <c r="O269" s="540">
        <v>50</v>
      </c>
      <c r="P269" s="540">
        <v>52</v>
      </c>
      <c r="Q269" s="540">
        <v>45</v>
      </c>
      <c r="R269" s="540">
        <v>29</v>
      </c>
      <c r="S269" s="540">
        <v>53</v>
      </c>
      <c r="T269" s="540">
        <v>32</v>
      </c>
      <c r="U269" s="540">
        <v>28</v>
      </c>
      <c r="V269" s="540">
        <v>41</v>
      </c>
      <c r="W269" s="540">
        <v>31</v>
      </c>
      <c r="X269" s="540">
        <v>37</v>
      </c>
      <c r="Y269" s="540">
        <v>24</v>
      </c>
      <c r="Z269" s="540">
        <v>40</v>
      </c>
      <c r="AA269" s="540">
        <v>48</v>
      </c>
      <c r="AB269" s="540">
        <v>25</v>
      </c>
      <c r="AC269" s="540">
        <v>8</v>
      </c>
      <c r="AD269" s="540">
        <v>54</v>
      </c>
      <c r="AE269" s="540">
        <v>44</v>
      </c>
      <c r="AF269" s="540">
        <v>49</v>
      </c>
      <c r="AG269" s="540">
        <v>10</v>
      </c>
      <c r="AH269" s="540">
        <v>13</v>
      </c>
      <c r="AI269" s="540">
        <v>16</v>
      </c>
      <c r="AJ269" s="540">
        <v>51</v>
      </c>
      <c r="AK269" s="540">
        <v>55</v>
      </c>
      <c r="AL269" s="540">
        <v>42</v>
      </c>
      <c r="AM269" s="540">
        <v>33</v>
      </c>
      <c r="AN269" s="540">
        <v>1</v>
      </c>
      <c r="AO269" s="540">
        <v>35</v>
      </c>
      <c r="AP269" s="540">
        <v>20</v>
      </c>
      <c r="AQ269" s="540">
        <v>46</v>
      </c>
      <c r="AR269" s="540">
        <v>23</v>
      </c>
      <c r="AS269" s="540">
        <v>12</v>
      </c>
      <c r="AT269" s="540">
        <v>34</v>
      </c>
      <c r="AU269" s="540">
        <v>14</v>
      </c>
      <c r="AV269" s="540">
        <v>27</v>
      </c>
      <c r="AW269" s="540">
        <v>36</v>
      </c>
      <c r="AY269" s="540">
        <v>3</v>
      </c>
      <c r="AZ269" s="540">
        <v>39</v>
      </c>
      <c r="BA269" s="540">
        <v>7</v>
      </c>
      <c r="BB269" s="540">
        <v>17</v>
      </c>
      <c r="BD269" s="540">
        <v>5</v>
      </c>
      <c r="BE269" s="540">
        <v>38</v>
      </c>
      <c r="BF269" s="540">
        <v>30</v>
      </c>
      <c r="BG269" s="540">
        <v>11</v>
      </c>
      <c r="BI269" s="540">
        <v>22</v>
      </c>
      <c r="BJ269" s="540">
        <v>18</v>
      </c>
      <c r="BK269" s="540">
        <v>4</v>
      </c>
      <c r="BL269" s="540">
        <v>6</v>
      </c>
    </row>
    <row r="270" spans="1:64" s="540" customFormat="1" x14ac:dyDescent="0.2">
      <c r="E270" s="535" t="s">
        <v>159</v>
      </c>
      <c r="F270" s="540">
        <v>32</v>
      </c>
      <c r="G270" s="540">
        <v>44</v>
      </c>
      <c r="H270" s="540">
        <v>48</v>
      </c>
      <c r="I270" s="540">
        <v>27</v>
      </c>
      <c r="J270" s="540">
        <v>3</v>
      </c>
      <c r="K270" s="540">
        <v>54</v>
      </c>
      <c r="L270" s="540">
        <v>5</v>
      </c>
      <c r="M270" s="540">
        <v>39</v>
      </c>
      <c r="N270" s="540">
        <v>28</v>
      </c>
      <c r="O270" s="540">
        <v>49</v>
      </c>
      <c r="P270" s="540">
        <v>29</v>
      </c>
      <c r="Q270" s="540">
        <v>6</v>
      </c>
      <c r="R270" s="540">
        <v>36</v>
      </c>
      <c r="S270" s="540">
        <v>46</v>
      </c>
      <c r="T270" s="540">
        <v>51</v>
      </c>
      <c r="U270" s="540">
        <v>56</v>
      </c>
      <c r="V270" s="540">
        <v>11</v>
      </c>
      <c r="W270" s="540">
        <v>52</v>
      </c>
      <c r="X270" s="540">
        <v>42</v>
      </c>
      <c r="Y270" s="540">
        <v>7</v>
      </c>
      <c r="Z270" s="540">
        <v>8</v>
      </c>
      <c r="AA270" s="540">
        <v>13</v>
      </c>
      <c r="AB270" s="540">
        <v>50</v>
      </c>
      <c r="AC270" s="540">
        <v>18</v>
      </c>
      <c r="AD270" s="540">
        <v>45</v>
      </c>
      <c r="AE270" s="540">
        <v>20</v>
      </c>
      <c r="AF270" s="540">
        <v>30</v>
      </c>
      <c r="AG270" s="540">
        <v>53</v>
      </c>
      <c r="AH270" s="540">
        <v>47</v>
      </c>
      <c r="AI270" s="540">
        <v>22</v>
      </c>
      <c r="AJ270" s="540">
        <v>14</v>
      </c>
      <c r="AK270" s="540">
        <v>43</v>
      </c>
      <c r="AL270" s="540">
        <v>17</v>
      </c>
      <c r="AM270" s="540">
        <v>55</v>
      </c>
      <c r="AN270" s="540">
        <v>31</v>
      </c>
      <c r="AO270" s="540">
        <v>4</v>
      </c>
      <c r="AP270" s="540">
        <v>34</v>
      </c>
      <c r="AQ270" s="540">
        <v>21</v>
      </c>
      <c r="AR270" s="540">
        <v>38</v>
      </c>
      <c r="AS270" s="540">
        <v>41</v>
      </c>
      <c r="AT270" s="540">
        <v>24</v>
      </c>
      <c r="AU270" s="540">
        <v>19</v>
      </c>
      <c r="AV270" s="540">
        <v>12</v>
      </c>
      <c r="AW270" s="540">
        <v>2</v>
      </c>
      <c r="AY270" s="540">
        <v>10</v>
      </c>
      <c r="AZ270" s="540">
        <v>26</v>
      </c>
      <c r="BA270" s="540">
        <v>37</v>
      </c>
      <c r="BB270" s="540">
        <v>1</v>
      </c>
      <c r="BD270" s="540">
        <v>23</v>
      </c>
      <c r="BE270" s="540">
        <v>33</v>
      </c>
      <c r="BF270" s="540">
        <v>15</v>
      </c>
      <c r="BG270" s="540">
        <v>40</v>
      </c>
      <c r="BI270" s="540">
        <v>25</v>
      </c>
      <c r="BJ270" s="540">
        <v>35</v>
      </c>
      <c r="BK270" s="540">
        <v>9</v>
      </c>
      <c r="BL270" s="540">
        <v>16</v>
      </c>
    </row>
    <row r="271" spans="1:64" s="540" customFormat="1" x14ac:dyDescent="0.2"/>
    <row r="272" spans="1:64" s="540" customFormat="1" x14ac:dyDescent="0.2">
      <c r="D272" s="539">
        <v>57</v>
      </c>
      <c r="E272" s="541" t="s">
        <v>179</v>
      </c>
    </row>
    <row r="273" spans="4:65" s="540" customFormat="1" x14ac:dyDescent="0.2">
      <c r="E273" s="535" t="s">
        <v>130</v>
      </c>
      <c r="F273" s="540">
        <v>1</v>
      </c>
      <c r="G273" s="540">
        <v>2</v>
      </c>
      <c r="H273" s="540">
        <v>3</v>
      </c>
      <c r="I273" s="540">
        <v>4</v>
      </c>
      <c r="J273" s="540">
        <v>5</v>
      </c>
      <c r="K273" s="540">
        <v>6</v>
      </c>
      <c r="L273" s="540">
        <v>7</v>
      </c>
      <c r="M273" s="540">
        <v>8</v>
      </c>
      <c r="N273" s="540">
        <v>9</v>
      </c>
      <c r="O273" s="540">
        <v>10</v>
      </c>
      <c r="P273" s="540">
        <v>11</v>
      </c>
      <c r="Q273" s="540">
        <v>12</v>
      </c>
      <c r="R273" s="540">
        <v>13</v>
      </c>
      <c r="S273" s="540">
        <v>14</v>
      </c>
      <c r="T273" s="540">
        <v>15</v>
      </c>
      <c r="U273" s="540">
        <v>16</v>
      </c>
      <c r="V273" s="540">
        <v>17</v>
      </c>
      <c r="W273" s="540">
        <v>18</v>
      </c>
      <c r="X273" s="540">
        <v>19</v>
      </c>
      <c r="Y273" s="540">
        <v>20</v>
      </c>
      <c r="Z273" s="540">
        <v>21</v>
      </c>
      <c r="AA273" s="540">
        <v>22</v>
      </c>
      <c r="AB273" s="540">
        <v>23</v>
      </c>
      <c r="AC273" s="540">
        <v>24</v>
      </c>
      <c r="AD273" s="540">
        <v>25</v>
      </c>
      <c r="AE273" s="540">
        <v>26</v>
      </c>
      <c r="AF273" s="540">
        <v>27</v>
      </c>
      <c r="AG273" s="540">
        <v>28</v>
      </c>
      <c r="AH273" s="540">
        <v>29</v>
      </c>
      <c r="AI273" s="540">
        <v>30</v>
      </c>
      <c r="AJ273" s="540">
        <v>31</v>
      </c>
      <c r="AK273" s="540">
        <v>32</v>
      </c>
      <c r="AL273" s="540">
        <v>33</v>
      </c>
      <c r="AM273" s="540">
        <v>34</v>
      </c>
      <c r="AN273" s="540">
        <v>35</v>
      </c>
      <c r="AO273" s="540">
        <v>36</v>
      </c>
      <c r="AP273" s="540">
        <v>37</v>
      </c>
      <c r="AQ273" s="540">
        <v>38</v>
      </c>
      <c r="AR273" s="540">
        <v>39</v>
      </c>
      <c r="AS273" s="540">
        <v>40</v>
      </c>
      <c r="AT273" s="540">
        <v>41</v>
      </c>
      <c r="AU273" s="540">
        <v>42</v>
      </c>
      <c r="AV273" s="540">
        <v>43</v>
      </c>
      <c r="AW273" s="540">
        <v>44</v>
      </c>
      <c r="AX273" s="540">
        <v>45</v>
      </c>
      <c r="AY273" s="540">
        <v>46</v>
      </c>
      <c r="AZ273" s="540">
        <v>47</v>
      </c>
      <c r="BA273" s="540">
        <v>48</v>
      </c>
      <c r="BB273" s="540">
        <v>49</v>
      </c>
      <c r="BD273" s="540">
        <v>50</v>
      </c>
      <c r="BE273" s="540">
        <v>51</v>
      </c>
      <c r="BF273" s="540">
        <v>52</v>
      </c>
      <c r="BG273" s="540">
        <v>53</v>
      </c>
      <c r="BI273" s="540">
        <v>54</v>
      </c>
      <c r="BJ273" s="540">
        <v>55</v>
      </c>
      <c r="BK273" s="540">
        <v>56</v>
      </c>
      <c r="BL273" s="540">
        <v>57</v>
      </c>
    </row>
    <row r="274" spans="4:65" s="540" customFormat="1" x14ac:dyDescent="0.2">
      <c r="E274" s="535" t="s">
        <v>157</v>
      </c>
      <c r="F274" s="540">
        <v>38</v>
      </c>
      <c r="G274" s="540">
        <v>35</v>
      </c>
      <c r="H274" s="540">
        <v>10</v>
      </c>
      <c r="I274" s="540">
        <v>50</v>
      </c>
      <c r="J274" s="540">
        <v>47</v>
      </c>
      <c r="K274" s="540">
        <v>51</v>
      </c>
      <c r="L274" s="540">
        <v>34</v>
      </c>
      <c r="M274" s="540">
        <v>55</v>
      </c>
      <c r="N274" s="540">
        <v>11</v>
      </c>
      <c r="O274" s="540">
        <v>41</v>
      </c>
      <c r="P274" s="540">
        <v>53</v>
      </c>
      <c r="Q274" s="540">
        <v>3</v>
      </c>
      <c r="R274" s="540">
        <v>17</v>
      </c>
      <c r="S274" s="540">
        <v>54</v>
      </c>
      <c r="T274" s="540">
        <v>36</v>
      </c>
      <c r="U274" s="540">
        <v>14</v>
      </c>
      <c r="V274" s="540">
        <v>40</v>
      </c>
      <c r="W274" s="540">
        <v>22</v>
      </c>
      <c r="X274" s="540">
        <v>48</v>
      </c>
      <c r="Y274" s="540">
        <v>56</v>
      </c>
      <c r="Z274" s="540">
        <v>52</v>
      </c>
      <c r="AA274" s="540">
        <v>45</v>
      </c>
      <c r="AB274" s="540">
        <v>29</v>
      </c>
      <c r="AC274" s="540">
        <v>33</v>
      </c>
      <c r="AD274" s="540">
        <v>18</v>
      </c>
      <c r="AE274" s="540">
        <v>44</v>
      </c>
      <c r="AF274" s="540">
        <v>16</v>
      </c>
      <c r="AG274" s="540">
        <v>49</v>
      </c>
      <c r="AH274" s="540">
        <v>23</v>
      </c>
      <c r="AI274" s="540">
        <v>28</v>
      </c>
      <c r="AJ274" s="540">
        <v>57</v>
      </c>
      <c r="AK274" s="540">
        <v>4</v>
      </c>
      <c r="AL274" s="540">
        <v>26</v>
      </c>
      <c r="AM274" s="540">
        <v>25</v>
      </c>
      <c r="AN274" s="540">
        <v>46</v>
      </c>
      <c r="AO274" s="540">
        <v>19</v>
      </c>
      <c r="AP274" s="540">
        <v>30</v>
      </c>
      <c r="AQ274" s="540">
        <v>42</v>
      </c>
      <c r="AR274" s="540">
        <v>15</v>
      </c>
      <c r="AS274" s="540">
        <v>7</v>
      </c>
      <c r="AT274" s="540">
        <v>13</v>
      </c>
      <c r="AU274" s="540">
        <v>20</v>
      </c>
      <c r="AV274" s="540">
        <v>31</v>
      </c>
      <c r="AW274" s="540">
        <v>43</v>
      </c>
      <c r="AX274" s="540">
        <v>1</v>
      </c>
      <c r="AY274" s="540">
        <v>9</v>
      </c>
      <c r="AZ274" s="540">
        <v>5</v>
      </c>
      <c r="BA274" s="540">
        <v>12</v>
      </c>
      <c r="BB274" s="540">
        <v>32</v>
      </c>
      <c r="BD274" s="540">
        <v>39</v>
      </c>
      <c r="BE274" s="540">
        <v>6</v>
      </c>
      <c r="BF274" s="540">
        <v>2</v>
      </c>
      <c r="BG274" s="540">
        <v>21</v>
      </c>
      <c r="BI274" s="540">
        <v>27</v>
      </c>
      <c r="BJ274" s="540">
        <v>8</v>
      </c>
      <c r="BK274" s="540">
        <v>24</v>
      </c>
      <c r="BL274" s="540">
        <v>37</v>
      </c>
    </row>
    <row r="275" spans="4:65" s="540" customFormat="1" x14ac:dyDescent="0.2">
      <c r="E275" s="535" t="s">
        <v>159</v>
      </c>
      <c r="F275" s="540">
        <v>40</v>
      </c>
      <c r="G275" s="540">
        <v>21</v>
      </c>
      <c r="H275" s="540">
        <v>5</v>
      </c>
      <c r="I275" s="540">
        <v>41</v>
      </c>
      <c r="J275" s="540">
        <v>16</v>
      </c>
      <c r="K275" s="540">
        <v>47</v>
      </c>
      <c r="L275" s="540">
        <v>19</v>
      </c>
      <c r="M275" s="540">
        <v>37</v>
      </c>
      <c r="N275" s="540">
        <v>55</v>
      </c>
      <c r="O275" s="540">
        <v>9</v>
      </c>
      <c r="P275" s="540">
        <v>15</v>
      </c>
      <c r="Q275" s="540">
        <v>46</v>
      </c>
      <c r="R275" s="540">
        <v>35</v>
      </c>
      <c r="S275" s="540">
        <v>22</v>
      </c>
      <c r="T275" s="540">
        <v>39</v>
      </c>
      <c r="U275" s="540">
        <v>30</v>
      </c>
      <c r="V275" s="540">
        <v>49</v>
      </c>
      <c r="W275" s="540">
        <v>36</v>
      </c>
      <c r="X275" s="540">
        <v>52</v>
      </c>
      <c r="Y275" s="540">
        <v>6</v>
      </c>
      <c r="Z275" s="540">
        <v>2</v>
      </c>
      <c r="AA275" s="540">
        <v>54</v>
      </c>
      <c r="AB275" s="540">
        <v>32</v>
      </c>
      <c r="AC275" s="540">
        <v>27</v>
      </c>
      <c r="AD275" s="540">
        <v>13</v>
      </c>
      <c r="AE275" s="540">
        <v>45</v>
      </c>
      <c r="AF275" s="540">
        <v>24</v>
      </c>
      <c r="AG275" s="540">
        <v>53</v>
      </c>
      <c r="AH275" s="540">
        <v>1</v>
      </c>
      <c r="AI275" s="540">
        <v>12</v>
      </c>
      <c r="AJ275" s="540">
        <v>25</v>
      </c>
      <c r="AK275" s="540">
        <v>56</v>
      </c>
      <c r="AL275" s="540">
        <v>44</v>
      </c>
      <c r="AM275" s="540">
        <v>51</v>
      </c>
      <c r="AN275" s="540">
        <v>38</v>
      </c>
      <c r="AO275" s="540">
        <v>48</v>
      </c>
      <c r="AP275" s="540">
        <v>28</v>
      </c>
      <c r="AQ275" s="540">
        <v>50</v>
      </c>
      <c r="AR275" s="540">
        <v>8</v>
      </c>
      <c r="AS275" s="540">
        <v>57</v>
      </c>
      <c r="AT275" s="540">
        <v>20</v>
      </c>
      <c r="AU275" s="540">
        <v>23</v>
      </c>
      <c r="AV275" s="540">
        <v>34</v>
      </c>
      <c r="AW275" s="540">
        <v>3</v>
      </c>
      <c r="AX275" s="540">
        <v>26</v>
      </c>
      <c r="AY275" s="540">
        <v>43</v>
      </c>
      <c r="AZ275" s="540">
        <v>33</v>
      </c>
      <c r="BA275" s="540">
        <v>11</v>
      </c>
      <c r="BB275" s="540">
        <v>17</v>
      </c>
      <c r="BD275" s="540">
        <v>7</v>
      </c>
      <c r="BE275" s="540">
        <v>18</v>
      </c>
      <c r="BF275" s="540">
        <v>4</v>
      </c>
      <c r="BG275" s="540">
        <v>31</v>
      </c>
      <c r="BI275" s="540">
        <v>29</v>
      </c>
      <c r="BJ275" s="540">
        <v>10</v>
      </c>
      <c r="BK275" s="540">
        <v>14</v>
      </c>
      <c r="BL275" s="540">
        <v>42</v>
      </c>
    </row>
    <row r="276" spans="4:65" s="540" customFormat="1" x14ac:dyDescent="0.2"/>
    <row r="277" spans="4:65" s="540" customFormat="1" x14ac:dyDescent="0.2">
      <c r="D277" s="539">
        <v>58</v>
      </c>
      <c r="E277" s="541" t="s">
        <v>179</v>
      </c>
    </row>
    <row r="278" spans="4:65" s="540" customFormat="1" x14ac:dyDescent="0.2">
      <c r="E278" s="535" t="s">
        <v>130</v>
      </c>
      <c r="F278" s="540">
        <v>1</v>
      </c>
      <c r="G278" s="540">
        <v>2</v>
      </c>
      <c r="H278" s="540">
        <v>3</v>
      </c>
      <c r="I278" s="540">
        <v>4</v>
      </c>
      <c r="J278" s="540">
        <v>5</v>
      </c>
      <c r="K278" s="540">
        <v>6</v>
      </c>
      <c r="L278" s="540">
        <v>7</v>
      </c>
      <c r="M278" s="540">
        <v>8</v>
      </c>
      <c r="N278" s="540">
        <v>9</v>
      </c>
      <c r="O278" s="540">
        <v>10</v>
      </c>
      <c r="P278" s="540">
        <v>11</v>
      </c>
      <c r="Q278" s="540">
        <v>12</v>
      </c>
      <c r="R278" s="540">
        <v>13</v>
      </c>
      <c r="S278" s="540">
        <v>14</v>
      </c>
      <c r="T278" s="540">
        <v>15</v>
      </c>
      <c r="U278" s="540">
        <v>16</v>
      </c>
      <c r="V278" s="540">
        <v>17</v>
      </c>
      <c r="W278" s="540">
        <v>18</v>
      </c>
      <c r="X278" s="540">
        <v>19</v>
      </c>
      <c r="Y278" s="540">
        <v>20</v>
      </c>
      <c r="Z278" s="540">
        <v>21</v>
      </c>
      <c r="AA278" s="540">
        <v>22</v>
      </c>
      <c r="AB278" s="540">
        <v>23</v>
      </c>
      <c r="AC278" s="540">
        <v>24</v>
      </c>
      <c r="AD278" s="540">
        <v>25</v>
      </c>
      <c r="AE278" s="540">
        <v>26</v>
      </c>
      <c r="AF278" s="540">
        <v>27</v>
      </c>
      <c r="AG278" s="540">
        <v>28</v>
      </c>
      <c r="AH278" s="540">
        <v>29</v>
      </c>
      <c r="AI278" s="540">
        <v>30</v>
      </c>
      <c r="AJ278" s="540">
        <v>31</v>
      </c>
      <c r="AK278" s="540">
        <v>32</v>
      </c>
      <c r="AL278" s="540">
        <v>33</v>
      </c>
      <c r="AM278" s="540">
        <v>34</v>
      </c>
      <c r="AN278" s="540">
        <v>35</v>
      </c>
      <c r="AO278" s="540">
        <v>36</v>
      </c>
      <c r="AP278" s="540">
        <v>37</v>
      </c>
      <c r="AQ278" s="540">
        <v>38</v>
      </c>
      <c r="AR278" s="540">
        <v>39</v>
      </c>
      <c r="AS278" s="540">
        <v>40</v>
      </c>
      <c r="AT278" s="540">
        <v>41</v>
      </c>
      <c r="AU278" s="540">
        <v>42</v>
      </c>
      <c r="AV278" s="540">
        <v>43</v>
      </c>
      <c r="AW278" s="540">
        <v>44</v>
      </c>
      <c r="AX278" s="540">
        <v>45</v>
      </c>
      <c r="AY278" s="540">
        <v>46</v>
      </c>
      <c r="AZ278" s="540">
        <v>47</v>
      </c>
      <c r="BA278" s="540">
        <v>48</v>
      </c>
      <c r="BB278" s="540">
        <v>49</v>
      </c>
      <c r="BC278" s="540">
        <v>50</v>
      </c>
      <c r="BD278" s="540">
        <v>51</v>
      </c>
      <c r="BE278" s="540">
        <v>52</v>
      </c>
      <c r="BF278" s="540">
        <v>53</v>
      </c>
      <c r="BG278" s="540">
        <v>54</v>
      </c>
      <c r="BI278" s="540">
        <v>55</v>
      </c>
      <c r="BJ278" s="540">
        <v>56</v>
      </c>
      <c r="BK278" s="540">
        <v>57</v>
      </c>
      <c r="BL278" s="540">
        <v>58</v>
      </c>
    </row>
    <row r="279" spans="4:65" s="540" customFormat="1" x14ac:dyDescent="0.2">
      <c r="E279" s="535" t="s">
        <v>157</v>
      </c>
      <c r="F279" s="540">
        <v>52</v>
      </c>
      <c r="G279" s="540">
        <v>34</v>
      </c>
      <c r="H279" s="540">
        <v>12</v>
      </c>
      <c r="I279" s="540">
        <v>43</v>
      </c>
      <c r="J279" s="540">
        <v>58</v>
      </c>
      <c r="K279" s="540">
        <v>15</v>
      </c>
      <c r="L279" s="540">
        <v>49</v>
      </c>
      <c r="M279" s="540">
        <v>39</v>
      </c>
      <c r="N279" s="540">
        <v>10</v>
      </c>
      <c r="O279" s="540">
        <v>57</v>
      </c>
      <c r="P279" s="540">
        <v>54</v>
      </c>
      <c r="Q279" s="540">
        <v>20</v>
      </c>
      <c r="R279" s="540">
        <v>32</v>
      </c>
      <c r="S279" s="540">
        <v>36</v>
      </c>
      <c r="T279" s="540">
        <v>6</v>
      </c>
      <c r="U279" s="540">
        <v>17</v>
      </c>
      <c r="V279" s="540">
        <v>30</v>
      </c>
      <c r="W279" s="540">
        <v>21</v>
      </c>
      <c r="X279" s="540">
        <v>33</v>
      </c>
      <c r="Y279" s="540">
        <v>3</v>
      </c>
      <c r="Z279" s="540">
        <v>4</v>
      </c>
      <c r="AA279" s="540">
        <v>48</v>
      </c>
      <c r="AB279" s="540">
        <v>19</v>
      </c>
      <c r="AC279" s="540">
        <v>42</v>
      </c>
      <c r="AD279" s="540">
        <v>56</v>
      </c>
      <c r="AE279" s="540">
        <v>8</v>
      </c>
      <c r="AF279" s="540">
        <v>41</v>
      </c>
      <c r="AG279" s="540">
        <v>51</v>
      </c>
      <c r="AH279" s="540">
        <v>31</v>
      </c>
      <c r="AI279" s="540">
        <v>22</v>
      </c>
      <c r="AJ279" s="540">
        <v>2</v>
      </c>
      <c r="AK279" s="540">
        <v>38</v>
      </c>
      <c r="AL279" s="540">
        <v>44</v>
      </c>
      <c r="AM279" s="540">
        <v>16</v>
      </c>
      <c r="AN279" s="540">
        <v>13</v>
      </c>
      <c r="AO279" s="540">
        <v>9</v>
      </c>
      <c r="AP279" s="540">
        <v>25</v>
      </c>
      <c r="AQ279" s="540">
        <v>37</v>
      </c>
      <c r="AR279" s="540">
        <v>28</v>
      </c>
      <c r="AS279" s="540">
        <v>11</v>
      </c>
      <c r="AT279" s="540">
        <v>27</v>
      </c>
      <c r="AU279" s="540">
        <v>55</v>
      </c>
      <c r="AV279" s="540">
        <v>24</v>
      </c>
      <c r="AW279" s="540">
        <v>47</v>
      </c>
      <c r="AX279" s="540">
        <v>53</v>
      </c>
      <c r="AY279" s="540">
        <v>18</v>
      </c>
      <c r="AZ279" s="540">
        <v>1</v>
      </c>
      <c r="BA279" s="540">
        <v>14</v>
      </c>
      <c r="BB279" s="540">
        <v>40</v>
      </c>
      <c r="BC279" s="540">
        <v>29</v>
      </c>
      <c r="BD279" s="540">
        <v>5</v>
      </c>
      <c r="BE279" s="540">
        <v>50</v>
      </c>
      <c r="BF279" s="540">
        <v>45</v>
      </c>
      <c r="BG279" s="540">
        <v>26</v>
      </c>
      <c r="BI279" s="540">
        <v>7</v>
      </c>
      <c r="BJ279" s="540">
        <v>46</v>
      </c>
      <c r="BK279" s="540">
        <v>35</v>
      </c>
      <c r="BL279" s="540">
        <v>23</v>
      </c>
    </row>
    <row r="280" spans="4:65" s="540" customFormat="1" x14ac:dyDescent="0.2">
      <c r="E280" s="535" t="s">
        <v>159</v>
      </c>
      <c r="F280" s="540">
        <v>19</v>
      </c>
      <c r="G280" s="540">
        <v>44</v>
      </c>
      <c r="H280" s="540">
        <v>22</v>
      </c>
      <c r="I280" s="540">
        <v>52</v>
      </c>
      <c r="J280" s="540">
        <v>46</v>
      </c>
      <c r="K280" s="540">
        <v>35</v>
      </c>
      <c r="L280" s="540">
        <v>45</v>
      </c>
      <c r="M280" s="540">
        <v>25</v>
      </c>
      <c r="N280" s="540">
        <v>48</v>
      </c>
      <c r="O280" s="540">
        <v>2</v>
      </c>
      <c r="P280" s="540">
        <v>29</v>
      </c>
      <c r="Q280" s="540">
        <v>57</v>
      </c>
      <c r="R280" s="540">
        <v>20</v>
      </c>
      <c r="S280" s="540">
        <v>21</v>
      </c>
      <c r="T280" s="540">
        <v>8</v>
      </c>
      <c r="U280" s="540">
        <v>28</v>
      </c>
      <c r="V280" s="540">
        <v>23</v>
      </c>
      <c r="W280" s="540">
        <v>50</v>
      </c>
      <c r="X280" s="540">
        <v>1</v>
      </c>
      <c r="Y280" s="540">
        <v>36</v>
      </c>
      <c r="Z280" s="540">
        <v>58</v>
      </c>
      <c r="AA280" s="540">
        <v>26</v>
      </c>
      <c r="AB280" s="540">
        <v>42</v>
      </c>
      <c r="AC280" s="540">
        <v>7</v>
      </c>
      <c r="AD280" s="540">
        <v>51</v>
      </c>
      <c r="AE280" s="540">
        <v>49</v>
      </c>
      <c r="AF280" s="540">
        <v>3</v>
      </c>
      <c r="AG280" s="540">
        <v>16</v>
      </c>
      <c r="AH280" s="540">
        <v>6</v>
      </c>
      <c r="AI280" s="540">
        <v>12</v>
      </c>
      <c r="AJ280" s="540">
        <v>10</v>
      </c>
      <c r="AK280" s="540">
        <v>24</v>
      </c>
      <c r="AL280" s="540">
        <v>30</v>
      </c>
      <c r="AM280" s="540">
        <v>37</v>
      </c>
      <c r="AN280" s="540">
        <v>32</v>
      </c>
      <c r="AO280" s="540">
        <v>13</v>
      </c>
      <c r="AP280" s="540">
        <v>43</v>
      </c>
      <c r="AQ280" s="540">
        <v>5</v>
      </c>
      <c r="AR280" s="540">
        <v>27</v>
      </c>
      <c r="AS280" s="540">
        <v>31</v>
      </c>
      <c r="AT280" s="540">
        <v>39</v>
      </c>
      <c r="AU280" s="540">
        <v>54</v>
      </c>
      <c r="AV280" s="540">
        <v>34</v>
      </c>
      <c r="AW280" s="540">
        <v>55</v>
      </c>
      <c r="AX280" s="540">
        <v>18</v>
      </c>
      <c r="AY280" s="540">
        <v>53</v>
      </c>
      <c r="AZ280" s="540">
        <v>14</v>
      </c>
      <c r="BA280" s="540">
        <v>56</v>
      </c>
      <c r="BB280" s="540">
        <v>41</v>
      </c>
      <c r="BC280" s="540">
        <v>17</v>
      </c>
      <c r="BD280" s="540">
        <v>40</v>
      </c>
      <c r="BE280" s="540">
        <v>9</v>
      </c>
      <c r="BF280" s="540">
        <v>47</v>
      </c>
      <c r="BG280" s="540">
        <v>15</v>
      </c>
      <c r="BI280" s="540">
        <v>33</v>
      </c>
      <c r="BJ280" s="540">
        <v>11</v>
      </c>
      <c r="BK280" s="540">
        <v>4</v>
      </c>
      <c r="BL280" s="540">
        <v>38</v>
      </c>
    </row>
    <row r="281" spans="4:65" s="540" customFormat="1" x14ac:dyDescent="0.2"/>
    <row r="282" spans="4:65" s="540" customFormat="1" x14ac:dyDescent="0.2">
      <c r="D282" s="539">
        <v>59</v>
      </c>
      <c r="E282" s="541" t="s">
        <v>179</v>
      </c>
    </row>
    <row r="283" spans="4:65" s="540" customFormat="1" x14ac:dyDescent="0.2">
      <c r="E283" s="535" t="s">
        <v>130</v>
      </c>
      <c r="F283" s="540">
        <v>1</v>
      </c>
      <c r="G283" s="540">
        <v>2</v>
      </c>
      <c r="H283" s="540">
        <v>3</v>
      </c>
      <c r="I283" s="540">
        <v>4</v>
      </c>
      <c r="J283" s="540">
        <v>5</v>
      </c>
      <c r="K283" s="540">
        <v>6</v>
      </c>
      <c r="L283" s="540">
        <v>7</v>
      </c>
      <c r="M283" s="540">
        <v>8</v>
      </c>
      <c r="N283" s="540">
        <v>9</v>
      </c>
      <c r="O283" s="540">
        <v>10</v>
      </c>
      <c r="P283" s="540">
        <v>11</v>
      </c>
      <c r="Q283" s="540">
        <v>12</v>
      </c>
      <c r="R283" s="540">
        <v>13</v>
      </c>
      <c r="S283" s="540">
        <v>14</v>
      </c>
      <c r="T283" s="540">
        <v>15</v>
      </c>
      <c r="U283" s="540">
        <v>16</v>
      </c>
      <c r="V283" s="540">
        <v>17</v>
      </c>
      <c r="W283" s="540">
        <v>18</v>
      </c>
      <c r="X283" s="540">
        <v>19</v>
      </c>
      <c r="Y283" s="540">
        <v>20</v>
      </c>
      <c r="Z283" s="540">
        <v>21</v>
      </c>
      <c r="AA283" s="540">
        <v>22</v>
      </c>
      <c r="AB283" s="540">
        <v>23</v>
      </c>
      <c r="AC283" s="540">
        <v>24</v>
      </c>
      <c r="AD283" s="540">
        <v>25</v>
      </c>
      <c r="AE283" s="540">
        <v>26</v>
      </c>
      <c r="AF283" s="540">
        <v>27</v>
      </c>
      <c r="AG283" s="540">
        <v>28</v>
      </c>
      <c r="AH283" s="540">
        <v>29</v>
      </c>
      <c r="AI283" s="540">
        <v>30</v>
      </c>
      <c r="AJ283" s="540">
        <v>31</v>
      </c>
      <c r="AK283" s="540">
        <v>32</v>
      </c>
      <c r="AL283" s="540">
        <v>33</v>
      </c>
      <c r="AM283" s="540">
        <v>34</v>
      </c>
      <c r="AN283" s="540">
        <v>35</v>
      </c>
      <c r="AO283" s="540">
        <v>36</v>
      </c>
      <c r="AP283" s="540">
        <v>37</v>
      </c>
      <c r="AQ283" s="540">
        <v>38</v>
      </c>
      <c r="AR283" s="540">
        <v>39</v>
      </c>
      <c r="AS283" s="540">
        <v>40</v>
      </c>
      <c r="AT283" s="540">
        <v>41</v>
      </c>
      <c r="AU283" s="540">
        <v>42</v>
      </c>
      <c r="AV283" s="540">
        <v>43</v>
      </c>
      <c r="AW283" s="540">
        <v>44</v>
      </c>
      <c r="AX283" s="540">
        <v>45</v>
      </c>
      <c r="AY283" s="540">
        <v>46</v>
      </c>
      <c r="AZ283" s="540">
        <v>47</v>
      </c>
      <c r="BA283" s="540">
        <v>48</v>
      </c>
      <c r="BB283" s="540">
        <v>49</v>
      </c>
      <c r="BC283" s="540">
        <v>50</v>
      </c>
      <c r="BD283" s="540">
        <v>51</v>
      </c>
      <c r="BE283" s="540">
        <v>52</v>
      </c>
      <c r="BF283" s="540">
        <v>53</v>
      </c>
      <c r="BG283" s="540">
        <v>54</v>
      </c>
      <c r="BH283" s="540">
        <v>55</v>
      </c>
      <c r="BI283" s="540">
        <v>56</v>
      </c>
      <c r="BJ283" s="540">
        <v>57</v>
      </c>
      <c r="BK283" s="540">
        <v>58</v>
      </c>
      <c r="BL283" s="540">
        <v>59</v>
      </c>
    </row>
    <row r="284" spans="4:65" s="540" customFormat="1" x14ac:dyDescent="0.2">
      <c r="E284" s="535" t="s">
        <v>157</v>
      </c>
      <c r="F284" s="540">
        <v>29</v>
      </c>
      <c r="G284" s="540">
        <v>39</v>
      </c>
      <c r="H284" s="540">
        <v>34</v>
      </c>
      <c r="I284" s="540">
        <v>41</v>
      </c>
      <c r="J284" s="540">
        <v>52</v>
      </c>
      <c r="K284" s="540">
        <v>47</v>
      </c>
      <c r="L284" s="540">
        <v>6</v>
      </c>
      <c r="M284" s="540">
        <v>35</v>
      </c>
      <c r="N284" s="540">
        <v>56</v>
      </c>
      <c r="O284" s="540">
        <v>28</v>
      </c>
      <c r="P284" s="540">
        <v>18</v>
      </c>
      <c r="Q284" s="540">
        <v>26</v>
      </c>
      <c r="R284" s="540">
        <v>40</v>
      </c>
      <c r="S284" s="540">
        <v>32</v>
      </c>
      <c r="T284" s="540">
        <v>57</v>
      </c>
      <c r="U284" s="540">
        <v>12</v>
      </c>
      <c r="V284" s="540">
        <v>9</v>
      </c>
      <c r="W284" s="540">
        <v>16</v>
      </c>
      <c r="X284" s="540">
        <v>3</v>
      </c>
      <c r="Y284" s="540">
        <v>37</v>
      </c>
      <c r="Z284" s="540">
        <v>20</v>
      </c>
      <c r="AA284" s="540">
        <v>53</v>
      </c>
      <c r="AB284" s="540">
        <v>1</v>
      </c>
      <c r="AC284" s="540">
        <v>38</v>
      </c>
      <c r="AD284" s="540">
        <v>31</v>
      </c>
      <c r="AE284" s="540">
        <v>2</v>
      </c>
      <c r="AF284" s="540">
        <v>43</v>
      </c>
      <c r="AG284" s="540">
        <v>59</v>
      </c>
      <c r="AH284" s="540">
        <v>48</v>
      </c>
      <c r="AI284" s="540">
        <v>21</v>
      </c>
      <c r="AJ284" s="540">
        <v>42</v>
      </c>
      <c r="AK284" s="540">
        <v>30</v>
      </c>
      <c r="AL284" s="540">
        <v>4</v>
      </c>
      <c r="AM284" s="540">
        <v>11</v>
      </c>
      <c r="AN284" s="540">
        <v>46</v>
      </c>
      <c r="AO284" s="540">
        <v>5</v>
      </c>
      <c r="AP284" s="540">
        <v>25</v>
      </c>
      <c r="AQ284" s="540">
        <v>49</v>
      </c>
      <c r="AR284" s="540">
        <v>36</v>
      </c>
      <c r="AS284" s="540">
        <v>17</v>
      </c>
      <c r="AT284" s="540">
        <v>58</v>
      </c>
      <c r="AU284" s="540">
        <v>50</v>
      </c>
      <c r="AV284" s="540">
        <v>55</v>
      </c>
      <c r="AW284" s="540">
        <v>45</v>
      </c>
      <c r="AX284" s="540">
        <v>24</v>
      </c>
      <c r="AY284" s="540">
        <v>8</v>
      </c>
      <c r="AZ284" s="540">
        <v>33</v>
      </c>
      <c r="BA284" s="540">
        <v>14</v>
      </c>
      <c r="BB284" s="540">
        <v>22</v>
      </c>
      <c r="BC284" s="540">
        <v>19</v>
      </c>
      <c r="BD284" s="540">
        <v>44</v>
      </c>
      <c r="BE284" s="540">
        <v>13</v>
      </c>
      <c r="BF284" s="540">
        <v>51</v>
      </c>
      <c r="BG284" s="540">
        <v>27</v>
      </c>
      <c r="BH284" s="540">
        <v>7</v>
      </c>
      <c r="BI284" s="540">
        <v>15</v>
      </c>
      <c r="BJ284" s="540">
        <v>23</v>
      </c>
      <c r="BK284" s="540">
        <v>54</v>
      </c>
      <c r="BL284" s="540">
        <v>10</v>
      </c>
    </row>
    <row r="285" spans="4:65" s="540" customFormat="1" x14ac:dyDescent="0.2">
      <c r="E285" s="535" t="s">
        <v>159</v>
      </c>
      <c r="F285" s="540">
        <v>34</v>
      </c>
      <c r="G285" s="540">
        <v>59</v>
      </c>
      <c r="H285" s="540">
        <v>50</v>
      </c>
      <c r="I285" s="540">
        <v>16</v>
      </c>
      <c r="J285" s="540">
        <v>11</v>
      </c>
      <c r="K285" s="540">
        <v>45</v>
      </c>
      <c r="L285" s="540">
        <v>31</v>
      </c>
      <c r="M285" s="540">
        <v>46</v>
      </c>
      <c r="N285" s="540">
        <v>23</v>
      </c>
      <c r="O285" s="540">
        <v>51</v>
      </c>
      <c r="P285" s="540">
        <v>27</v>
      </c>
      <c r="Q285" s="540">
        <v>49</v>
      </c>
      <c r="R285" s="540">
        <v>52</v>
      </c>
      <c r="S285" s="540">
        <v>8</v>
      </c>
      <c r="T285" s="540">
        <v>12</v>
      </c>
      <c r="U285" s="540">
        <v>48</v>
      </c>
      <c r="V285" s="540">
        <v>54</v>
      </c>
      <c r="W285" s="540">
        <v>9</v>
      </c>
      <c r="X285" s="540">
        <v>5</v>
      </c>
      <c r="Y285" s="540">
        <v>33</v>
      </c>
      <c r="Z285" s="540">
        <v>10</v>
      </c>
      <c r="AA285" s="540">
        <v>4</v>
      </c>
      <c r="AB285" s="540">
        <v>29</v>
      </c>
      <c r="AC285" s="540">
        <v>18</v>
      </c>
      <c r="AD285" s="540">
        <v>58</v>
      </c>
      <c r="AE285" s="540">
        <v>3</v>
      </c>
      <c r="AF285" s="540">
        <v>41</v>
      </c>
      <c r="AG285" s="540">
        <v>22</v>
      </c>
      <c r="AH285" s="540">
        <v>13</v>
      </c>
      <c r="AI285" s="540">
        <v>36</v>
      </c>
      <c r="AJ285" s="540">
        <v>17</v>
      </c>
      <c r="AK285" s="540">
        <v>35</v>
      </c>
      <c r="AL285" s="540">
        <v>39</v>
      </c>
      <c r="AM285" s="540">
        <v>1</v>
      </c>
      <c r="AN285" s="540">
        <v>43</v>
      </c>
      <c r="AO285" s="540">
        <v>30</v>
      </c>
      <c r="AP285" s="540">
        <v>55</v>
      </c>
      <c r="AQ285" s="540">
        <v>7</v>
      </c>
      <c r="AR285" s="540">
        <v>20</v>
      </c>
      <c r="AS285" s="540">
        <v>2</v>
      </c>
      <c r="AT285" s="540">
        <v>19</v>
      </c>
      <c r="AU285" s="540">
        <v>40</v>
      </c>
      <c r="AV285" s="540">
        <v>21</v>
      </c>
      <c r="AW285" s="540">
        <v>6</v>
      </c>
      <c r="AX285" s="540">
        <v>44</v>
      </c>
      <c r="AY285" s="540">
        <v>38</v>
      </c>
      <c r="AZ285" s="540">
        <v>56</v>
      </c>
      <c r="BA285" s="540">
        <v>25</v>
      </c>
      <c r="BB285" s="540">
        <v>15</v>
      </c>
      <c r="BC285" s="540">
        <v>26</v>
      </c>
      <c r="BD285" s="540">
        <v>37</v>
      </c>
      <c r="BE285" s="540">
        <v>28</v>
      </c>
      <c r="BF285" s="540">
        <v>57</v>
      </c>
      <c r="BG285" s="540">
        <v>53</v>
      </c>
      <c r="BH285" s="540">
        <v>42</v>
      </c>
      <c r="BI285" s="540">
        <v>24</v>
      </c>
      <c r="BJ285" s="540">
        <v>14</v>
      </c>
      <c r="BK285" s="540">
        <v>32</v>
      </c>
      <c r="BL285" s="540">
        <v>47</v>
      </c>
    </row>
    <row r="286" spans="4:65" s="540" customFormat="1" x14ac:dyDescent="0.2"/>
    <row r="287" spans="4:65" s="540" customFormat="1" x14ac:dyDescent="0.2">
      <c r="D287" s="539">
        <v>60</v>
      </c>
      <c r="E287" s="541" t="s">
        <v>179</v>
      </c>
    </row>
    <row r="288" spans="4:65" s="540" customFormat="1" x14ac:dyDescent="0.2">
      <c r="E288" s="535" t="s">
        <v>130</v>
      </c>
      <c r="F288" s="540">
        <v>1</v>
      </c>
      <c r="G288" s="540">
        <v>2</v>
      </c>
      <c r="H288" s="540">
        <v>3</v>
      </c>
      <c r="I288" s="540">
        <v>4</v>
      </c>
      <c r="J288" s="540">
        <v>5</v>
      </c>
      <c r="K288" s="540">
        <v>6</v>
      </c>
      <c r="L288" s="540">
        <v>7</v>
      </c>
      <c r="M288" s="540">
        <v>8</v>
      </c>
      <c r="N288" s="540">
        <v>9</v>
      </c>
      <c r="O288" s="540">
        <v>10</v>
      </c>
      <c r="P288" s="540">
        <v>11</v>
      </c>
      <c r="Q288" s="540">
        <v>12</v>
      </c>
      <c r="R288" s="540">
        <v>13</v>
      </c>
      <c r="S288" s="540">
        <v>14</v>
      </c>
      <c r="T288" s="540">
        <v>15</v>
      </c>
      <c r="U288" s="540">
        <v>16</v>
      </c>
      <c r="V288" s="540">
        <v>17</v>
      </c>
      <c r="W288" s="540">
        <v>18</v>
      </c>
      <c r="X288" s="540">
        <v>19</v>
      </c>
      <c r="Y288" s="540">
        <v>20</v>
      </c>
      <c r="Z288" s="540">
        <v>21</v>
      </c>
      <c r="AA288" s="540">
        <v>22</v>
      </c>
      <c r="AB288" s="540">
        <v>23</v>
      </c>
      <c r="AC288" s="540">
        <v>24</v>
      </c>
      <c r="AD288" s="540">
        <v>25</v>
      </c>
      <c r="AE288" s="540">
        <v>26</v>
      </c>
      <c r="AF288" s="540">
        <v>27</v>
      </c>
      <c r="AG288" s="540">
        <v>28</v>
      </c>
      <c r="AH288" s="540">
        <v>29</v>
      </c>
      <c r="AI288" s="540">
        <v>30</v>
      </c>
      <c r="AJ288" s="540">
        <v>31</v>
      </c>
      <c r="AK288" s="540">
        <v>32</v>
      </c>
      <c r="AL288" s="540">
        <v>33</v>
      </c>
      <c r="AM288" s="540">
        <v>34</v>
      </c>
      <c r="AN288" s="540">
        <v>35</v>
      </c>
      <c r="AO288" s="540">
        <v>36</v>
      </c>
      <c r="AP288" s="540">
        <v>37</v>
      </c>
      <c r="AQ288" s="540">
        <v>38</v>
      </c>
      <c r="AR288" s="540">
        <v>39</v>
      </c>
      <c r="AS288" s="540">
        <v>40</v>
      </c>
      <c r="AT288" s="540">
        <v>41</v>
      </c>
      <c r="AU288" s="540">
        <v>42</v>
      </c>
      <c r="AV288" s="540">
        <v>43</v>
      </c>
      <c r="AW288" s="540">
        <v>44</v>
      </c>
      <c r="AX288" s="540">
        <v>45</v>
      </c>
      <c r="AY288" s="540">
        <v>46</v>
      </c>
      <c r="AZ288" s="540">
        <v>47</v>
      </c>
      <c r="BA288" s="540">
        <v>48</v>
      </c>
      <c r="BB288" s="540">
        <v>49</v>
      </c>
      <c r="BC288" s="540">
        <v>50</v>
      </c>
      <c r="BD288" s="540">
        <v>51</v>
      </c>
      <c r="BE288" s="540">
        <v>52</v>
      </c>
      <c r="BF288" s="540">
        <v>53</v>
      </c>
      <c r="BG288" s="540">
        <v>54</v>
      </c>
      <c r="BH288" s="540">
        <v>55</v>
      </c>
      <c r="BI288" s="540">
        <v>56</v>
      </c>
      <c r="BJ288" s="540">
        <v>57</v>
      </c>
      <c r="BK288" s="540">
        <v>58</v>
      </c>
      <c r="BL288" s="540">
        <v>59</v>
      </c>
      <c r="BM288" s="540">
        <v>60</v>
      </c>
    </row>
    <row r="289" spans="4:69" s="540" customFormat="1" x14ac:dyDescent="0.2">
      <c r="E289" s="535" t="s">
        <v>157</v>
      </c>
      <c r="F289" s="540">
        <v>59</v>
      </c>
      <c r="G289" s="540">
        <v>54</v>
      </c>
      <c r="H289" s="540">
        <v>32</v>
      </c>
      <c r="I289" s="540">
        <v>15</v>
      </c>
      <c r="J289" s="540">
        <v>42</v>
      </c>
      <c r="K289" s="540">
        <v>25</v>
      </c>
      <c r="L289" s="540">
        <v>33</v>
      </c>
      <c r="M289" s="540">
        <v>4</v>
      </c>
      <c r="N289" s="540">
        <v>6</v>
      </c>
      <c r="O289" s="540">
        <v>17</v>
      </c>
      <c r="P289" s="540">
        <v>7</v>
      </c>
      <c r="Q289" s="540">
        <v>48</v>
      </c>
      <c r="R289" s="540">
        <v>22</v>
      </c>
      <c r="S289" s="540">
        <v>40</v>
      </c>
      <c r="T289" s="540">
        <v>44</v>
      </c>
      <c r="U289" s="540">
        <v>30</v>
      </c>
      <c r="V289" s="540">
        <v>45</v>
      </c>
      <c r="W289" s="540">
        <v>35</v>
      </c>
      <c r="X289" s="540">
        <v>51</v>
      </c>
      <c r="Y289" s="540">
        <v>47</v>
      </c>
      <c r="Z289" s="540">
        <v>18</v>
      </c>
      <c r="AA289" s="540">
        <v>55</v>
      </c>
      <c r="AB289" s="540">
        <v>34</v>
      </c>
      <c r="AC289" s="540">
        <v>28</v>
      </c>
      <c r="AD289" s="540">
        <v>39</v>
      </c>
      <c r="AE289" s="540">
        <v>5</v>
      </c>
      <c r="AF289" s="540">
        <v>26</v>
      </c>
      <c r="AG289" s="540">
        <v>12</v>
      </c>
      <c r="AH289" s="540">
        <v>21</v>
      </c>
      <c r="AI289" s="540">
        <v>16</v>
      </c>
      <c r="AJ289" s="540">
        <v>50</v>
      </c>
      <c r="AK289" s="540">
        <v>10</v>
      </c>
      <c r="AL289" s="540">
        <v>56</v>
      </c>
      <c r="AM289" s="540">
        <v>13</v>
      </c>
      <c r="AN289" s="540">
        <v>1</v>
      </c>
      <c r="AO289" s="540">
        <v>9</v>
      </c>
      <c r="AP289" s="540">
        <v>29</v>
      </c>
      <c r="AQ289" s="540">
        <v>19</v>
      </c>
      <c r="AR289" s="540">
        <v>46</v>
      </c>
      <c r="AS289" s="540">
        <v>24</v>
      </c>
      <c r="AT289" s="540">
        <v>58</v>
      </c>
      <c r="AU289" s="540">
        <v>23</v>
      </c>
      <c r="AV289" s="540">
        <v>27</v>
      </c>
      <c r="AW289" s="540">
        <v>31</v>
      </c>
      <c r="AX289" s="540">
        <v>43</v>
      </c>
      <c r="AY289" s="540">
        <v>2</v>
      </c>
      <c r="AZ289" s="540">
        <v>8</v>
      </c>
      <c r="BA289" s="540">
        <v>37</v>
      </c>
      <c r="BB289" s="540">
        <v>60</v>
      </c>
      <c r="BC289" s="540">
        <v>41</v>
      </c>
      <c r="BD289" s="540">
        <v>57</v>
      </c>
      <c r="BE289" s="540">
        <v>53</v>
      </c>
      <c r="BF289" s="540">
        <v>14</v>
      </c>
      <c r="BG289" s="540">
        <v>20</v>
      </c>
      <c r="BH289" s="540">
        <v>36</v>
      </c>
      <c r="BI289" s="540">
        <v>3</v>
      </c>
      <c r="BJ289" s="540">
        <v>49</v>
      </c>
      <c r="BK289" s="540">
        <v>52</v>
      </c>
      <c r="BL289" s="540">
        <v>11</v>
      </c>
      <c r="BM289" s="540">
        <v>38</v>
      </c>
    </row>
    <row r="290" spans="4:69" s="540" customFormat="1" x14ac:dyDescent="0.2">
      <c r="E290" s="535" t="s">
        <v>159</v>
      </c>
      <c r="F290" s="540">
        <v>24</v>
      </c>
      <c r="G290" s="540">
        <v>14</v>
      </c>
      <c r="H290" s="540">
        <v>54</v>
      </c>
      <c r="I290" s="540">
        <v>18</v>
      </c>
      <c r="J290" s="540">
        <v>37</v>
      </c>
      <c r="K290" s="540">
        <v>28</v>
      </c>
      <c r="L290" s="540">
        <v>21</v>
      </c>
      <c r="M290" s="540">
        <v>45</v>
      </c>
      <c r="N290" s="540">
        <v>56</v>
      </c>
      <c r="O290" s="540">
        <v>53</v>
      </c>
      <c r="P290" s="540">
        <v>39</v>
      </c>
      <c r="Q290" s="540">
        <v>35</v>
      </c>
      <c r="R290" s="540">
        <v>9</v>
      </c>
      <c r="S290" s="540">
        <v>2</v>
      </c>
      <c r="T290" s="540">
        <v>26</v>
      </c>
      <c r="U290" s="540">
        <v>40</v>
      </c>
      <c r="V290" s="540">
        <v>43</v>
      </c>
      <c r="W290" s="540">
        <v>49</v>
      </c>
      <c r="X290" s="540">
        <v>32</v>
      </c>
      <c r="Y290" s="540">
        <v>57</v>
      </c>
      <c r="Z290" s="540">
        <v>60</v>
      </c>
      <c r="AA290" s="540">
        <v>30</v>
      </c>
      <c r="AB290" s="540">
        <v>42</v>
      </c>
      <c r="AC290" s="540">
        <v>25</v>
      </c>
      <c r="AD290" s="540">
        <v>12</v>
      </c>
      <c r="AE290" s="540">
        <v>34</v>
      </c>
      <c r="AF290" s="540">
        <v>41</v>
      </c>
      <c r="AG290" s="540">
        <v>6</v>
      </c>
      <c r="AH290" s="540">
        <v>5</v>
      </c>
      <c r="AI290" s="540">
        <v>46</v>
      </c>
      <c r="AJ290" s="540">
        <v>15</v>
      </c>
      <c r="AK290" s="540">
        <v>19</v>
      </c>
      <c r="AL290" s="540">
        <v>47</v>
      </c>
      <c r="AM290" s="540">
        <v>7</v>
      </c>
      <c r="AN290" s="540">
        <v>52</v>
      </c>
      <c r="AO290" s="540">
        <v>4</v>
      </c>
      <c r="AP290" s="540">
        <v>50</v>
      </c>
      <c r="AQ290" s="540">
        <v>29</v>
      </c>
      <c r="AR290" s="540">
        <v>22</v>
      </c>
      <c r="AS290" s="540">
        <v>58</v>
      </c>
      <c r="AT290" s="540">
        <v>10</v>
      </c>
      <c r="AU290" s="540">
        <v>36</v>
      </c>
      <c r="AV290" s="540">
        <v>16</v>
      </c>
      <c r="AW290" s="540">
        <v>33</v>
      </c>
      <c r="AX290" s="540">
        <v>23</v>
      </c>
      <c r="AY290" s="540">
        <v>20</v>
      </c>
      <c r="AZ290" s="540">
        <v>1</v>
      </c>
      <c r="BA290" s="540">
        <v>11</v>
      </c>
      <c r="BB290" s="540">
        <v>48</v>
      </c>
      <c r="BC290" s="540">
        <v>27</v>
      </c>
      <c r="BD290" s="540">
        <v>44</v>
      </c>
      <c r="BE290" s="540">
        <v>59</v>
      </c>
      <c r="BF290" s="540">
        <v>55</v>
      </c>
      <c r="BG290" s="540">
        <v>3</v>
      </c>
      <c r="BH290" s="540">
        <v>31</v>
      </c>
      <c r="BI290" s="540">
        <v>13</v>
      </c>
      <c r="BJ290" s="540">
        <v>38</v>
      </c>
      <c r="BK290" s="540">
        <v>17</v>
      </c>
      <c r="BL290" s="540">
        <v>8</v>
      </c>
      <c r="BM290" s="540">
        <v>51</v>
      </c>
    </row>
    <row r="291" spans="4:69" s="540" customFormat="1" x14ac:dyDescent="0.2"/>
    <row r="292" spans="4:69" s="540" customFormat="1" x14ac:dyDescent="0.2">
      <c r="D292" s="539">
        <v>61</v>
      </c>
      <c r="E292" s="541" t="s">
        <v>179</v>
      </c>
    </row>
    <row r="293" spans="4:69" s="540" customFormat="1" x14ac:dyDescent="0.2">
      <c r="E293" s="535" t="s">
        <v>130</v>
      </c>
      <c r="F293" s="540">
        <v>1</v>
      </c>
      <c r="G293" s="540">
        <v>2</v>
      </c>
      <c r="H293" s="540">
        <v>3</v>
      </c>
      <c r="I293" s="540">
        <v>4</v>
      </c>
      <c r="J293" s="540">
        <v>5</v>
      </c>
      <c r="K293" s="540">
        <v>6</v>
      </c>
      <c r="L293" s="540">
        <v>7</v>
      </c>
      <c r="M293" s="540">
        <v>8</v>
      </c>
      <c r="N293" s="540">
        <v>9</v>
      </c>
      <c r="O293" s="540">
        <v>10</v>
      </c>
      <c r="P293" s="540">
        <v>11</v>
      </c>
      <c r="Q293" s="540">
        <v>12</v>
      </c>
      <c r="R293" s="540">
        <v>13</v>
      </c>
      <c r="S293" s="540">
        <v>14</v>
      </c>
      <c r="T293" s="540">
        <v>15</v>
      </c>
      <c r="U293" s="540">
        <v>16</v>
      </c>
      <c r="V293" s="540">
        <v>17</v>
      </c>
      <c r="W293" s="540">
        <v>18</v>
      </c>
      <c r="X293" s="540">
        <v>19</v>
      </c>
      <c r="Y293" s="540">
        <v>20</v>
      </c>
      <c r="Z293" s="540">
        <v>21</v>
      </c>
      <c r="AA293" s="540">
        <v>22</v>
      </c>
      <c r="AB293" s="540">
        <v>23</v>
      </c>
      <c r="AC293" s="540">
        <v>24</v>
      </c>
      <c r="AD293" s="540">
        <v>25</v>
      </c>
      <c r="AE293" s="540">
        <v>26</v>
      </c>
      <c r="AF293" s="540">
        <v>27</v>
      </c>
      <c r="AG293" s="540">
        <v>28</v>
      </c>
      <c r="AH293" s="540">
        <v>29</v>
      </c>
      <c r="AI293" s="540">
        <v>30</v>
      </c>
      <c r="AJ293" s="540">
        <v>31</v>
      </c>
      <c r="AK293" s="540">
        <v>32</v>
      </c>
      <c r="AL293" s="540">
        <v>33</v>
      </c>
      <c r="AM293" s="540">
        <v>34</v>
      </c>
      <c r="AN293" s="540">
        <v>35</v>
      </c>
      <c r="AO293" s="540">
        <v>36</v>
      </c>
      <c r="AP293" s="540">
        <v>37</v>
      </c>
      <c r="AQ293" s="540">
        <v>38</v>
      </c>
      <c r="AR293" s="540">
        <v>39</v>
      </c>
      <c r="AS293" s="540">
        <v>40</v>
      </c>
      <c r="AT293" s="540">
        <v>41</v>
      </c>
      <c r="AU293" s="540">
        <v>42</v>
      </c>
      <c r="AV293" s="540">
        <v>43</v>
      </c>
      <c r="AW293" s="540">
        <v>44</v>
      </c>
      <c r="AX293" s="540">
        <v>45</v>
      </c>
      <c r="AY293" s="540">
        <v>46</v>
      </c>
      <c r="AZ293" s="540">
        <v>47</v>
      </c>
      <c r="BA293" s="540">
        <v>48</v>
      </c>
      <c r="BB293" s="540">
        <v>49</v>
      </c>
      <c r="BD293" s="540">
        <v>50</v>
      </c>
      <c r="BE293" s="540">
        <v>51</v>
      </c>
      <c r="BF293" s="540">
        <v>52</v>
      </c>
      <c r="BG293" s="540">
        <v>53</v>
      </c>
      <c r="BI293" s="540">
        <v>54</v>
      </c>
      <c r="BJ293" s="540">
        <v>55</v>
      </c>
      <c r="BK293" s="540">
        <v>56</v>
      </c>
      <c r="BL293" s="540">
        <v>57</v>
      </c>
      <c r="BN293" s="540">
        <v>58</v>
      </c>
      <c r="BO293" s="540">
        <v>59</v>
      </c>
      <c r="BP293" s="540">
        <v>60</v>
      </c>
      <c r="BQ293" s="540">
        <v>61</v>
      </c>
    </row>
    <row r="294" spans="4:69" s="540" customFormat="1" x14ac:dyDescent="0.2">
      <c r="E294" s="535" t="s">
        <v>157</v>
      </c>
      <c r="F294" s="540">
        <v>19</v>
      </c>
      <c r="G294" s="540">
        <v>50</v>
      </c>
      <c r="H294" s="540">
        <v>4</v>
      </c>
      <c r="I294" s="540">
        <v>11</v>
      </c>
      <c r="J294" s="540">
        <v>37</v>
      </c>
      <c r="K294" s="540">
        <v>53</v>
      </c>
      <c r="L294" s="540">
        <v>28</v>
      </c>
      <c r="M294" s="540">
        <v>1</v>
      </c>
      <c r="N294" s="540">
        <v>46</v>
      </c>
      <c r="O294" s="540">
        <v>17</v>
      </c>
      <c r="P294" s="540">
        <v>40</v>
      </c>
      <c r="Q294" s="540">
        <v>29</v>
      </c>
      <c r="R294" s="540">
        <v>34</v>
      </c>
      <c r="S294" s="540">
        <v>41</v>
      </c>
      <c r="T294" s="540">
        <v>8</v>
      </c>
      <c r="U294" s="540">
        <v>10</v>
      </c>
      <c r="V294" s="540">
        <v>26</v>
      </c>
      <c r="W294" s="540">
        <v>57</v>
      </c>
      <c r="X294" s="540">
        <v>18</v>
      </c>
      <c r="Y294" s="540">
        <v>3</v>
      </c>
      <c r="Z294" s="540">
        <v>7</v>
      </c>
      <c r="AA294" s="540">
        <v>25</v>
      </c>
      <c r="AB294" s="540">
        <v>58</v>
      </c>
      <c r="AC294" s="540">
        <v>54</v>
      </c>
      <c r="AD294" s="540">
        <v>12</v>
      </c>
      <c r="AE294" s="540">
        <v>61</v>
      </c>
      <c r="AF294" s="540">
        <v>43</v>
      </c>
      <c r="AG294" s="540">
        <v>22</v>
      </c>
      <c r="AH294" s="540">
        <v>52</v>
      </c>
      <c r="AI294" s="540">
        <v>47</v>
      </c>
      <c r="AJ294" s="540">
        <v>59</v>
      </c>
      <c r="AK294" s="540">
        <v>39</v>
      </c>
      <c r="AL294" s="540">
        <v>55</v>
      </c>
      <c r="AM294" s="540">
        <v>16</v>
      </c>
      <c r="AN294" s="540">
        <v>13</v>
      </c>
      <c r="AO294" s="540">
        <v>48</v>
      </c>
      <c r="AP294" s="540">
        <v>24</v>
      </c>
      <c r="AQ294" s="540">
        <v>20</v>
      </c>
      <c r="AR294" s="540">
        <v>60</v>
      </c>
      <c r="AS294" s="540">
        <v>56</v>
      </c>
      <c r="AT294" s="540">
        <v>38</v>
      </c>
      <c r="AU294" s="540">
        <v>49</v>
      </c>
      <c r="AV294" s="540">
        <v>27</v>
      </c>
      <c r="AW294" s="540">
        <v>2</v>
      </c>
      <c r="AX294" s="540">
        <v>51</v>
      </c>
      <c r="AY294" s="540">
        <v>45</v>
      </c>
      <c r="AZ294" s="540">
        <v>15</v>
      </c>
      <c r="BA294" s="540">
        <v>35</v>
      </c>
      <c r="BB294" s="540">
        <v>30</v>
      </c>
      <c r="BD294" s="540">
        <v>42</v>
      </c>
      <c r="BE294" s="540">
        <v>31</v>
      </c>
      <c r="BF294" s="540">
        <v>6</v>
      </c>
      <c r="BG294" s="540">
        <v>23</v>
      </c>
      <c r="BI294" s="540">
        <v>44</v>
      </c>
      <c r="BJ294" s="540">
        <v>33</v>
      </c>
      <c r="BK294" s="540">
        <v>9</v>
      </c>
      <c r="BL294" s="540">
        <v>21</v>
      </c>
      <c r="BN294" s="540">
        <v>14</v>
      </c>
      <c r="BO294" s="540">
        <v>5</v>
      </c>
      <c r="BP294" s="540">
        <v>32</v>
      </c>
      <c r="BQ294" s="540">
        <v>36</v>
      </c>
    </row>
    <row r="295" spans="4:69" s="540" customFormat="1" x14ac:dyDescent="0.2">
      <c r="E295" s="535" t="s">
        <v>159</v>
      </c>
      <c r="F295" s="540">
        <v>30</v>
      </c>
      <c r="G295" s="540">
        <v>20</v>
      </c>
      <c r="H295" s="540">
        <v>49</v>
      </c>
      <c r="I295" s="540">
        <v>42</v>
      </c>
      <c r="J295" s="540">
        <v>14</v>
      </c>
      <c r="K295" s="540">
        <v>57</v>
      </c>
      <c r="L295" s="540">
        <v>41</v>
      </c>
      <c r="M295" s="540">
        <v>61</v>
      </c>
      <c r="N295" s="540">
        <v>31</v>
      </c>
      <c r="O295" s="540">
        <v>50</v>
      </c>
      <c r="P295" s="540">
        <v>15</v>
      </c>
      <c r="Q295" s="540">
        <v>9</v>
      </c>
      <c r="R295" s="540">
        <v>5</v>
      </c>
      <c r="S295" s="540">
        <v>27</v>
      </c>
      <c r="T295" s="540">
        <v>59</v>
      </c>
      <c r="U295" s="540">
        <v>51</v>
      </c>
      <c r="V295" s="540">
        <v>60</v>
      </c>
      <c r="W295" s="540">
        <v>37</v>
      </c>
      <c r="X295" s="540">
        <v>33</v>
      </c>
      <c r="Y295" s="540">
        <v>55</v>
      </c>
      <c r="Z295" s="540">
        <v>56</v>
      </c>
      <c r="AA295" s="540">
        <v>13</v>
      </c>
      <c r="AB295" s="540">
        <v>21</v>
      </c>
      <c r="AC295" s="540">
        <v>28</v>
      </c>
      <c r="AD295" s="540">
        <v>6</v>
      </c>
      <c r="AE295" s="540">
        <v>35</v>
      </c>
      <c r="AF295" s="540">
        <v>54</v>
      </c>
      <c r="AG295" s="540">
        <v>36</v>
      </c>
      <c r="AH295" s="540">
        <v>43</v>
      </c>
      <c r="AI295" s="540">
        <v>1</v>
      </c>
      <c r="AJ295" s="540">
        <v>47</v>
      </c>
      <c r="AK295" s="540">
        <v>34</v>
      </c>
      <c r="AL295" s="540">
        <v>19</v>
      </c>
      <c r="AM295" s="540">
        <v>58</v>
      </c>
      <c r="AN295" s="540">
        <v>26</v>
      </c>
      <c r="AO295" s="540">
        <v>52</v>
      </c>
      <c r="AP295" s="540">
        <v>18</v>
      </c>
      <c r="AQ295" s="540">
        <v>46</v>
      </c>
      <c r="AR295" s="540">
        <v>32</v>
      </c>
      <c r="AS295" s="540">
        <v>44</v>
      </c>
      <c r="AT295" s="540">
        <v>23</v>
      </c>
      <c r="AU295" s="540">
        <v>45</v>
      </c>
      <c r="AV295" s="540">
        <v>53</v>
      </c>
      <c r="AW295" s="540">
        <v>40</v>
      </c>
      <c r="AX295" s="540">
        <v>48</v>
      </c>
      <c r="AY295" s="540">
        <v>24</v>
      </c>
      <c r="AZ295" s="540">
        <v>11</v>
      </c>
      <c r="BA295" s="540">
        <v>39</v>
      </c>
      <c r="BB295" s="540">
        <v>7</v>
      </c>
      <c r="BD295" s="540">
        <v>2</v>
      </c>
      <c r="BE295" s="540">
        <v>16</v>
      </c>
      <c r="BF295" s="540">
        <v>25</v>
      </c>
      <c r="BG295" s="540">
        <v>10</v>
      </c>
      <c r="BI295" s="540">
        <v>12</v>
      </c>
      <c r="BJ295" s="540">
        <v>3</v>
      </c>
      <c r="BK295" s="540">
        <v>29</v>
      </c>
      <c r="BL295" s="540">
        <v>38</v>
      </c>
      <c r="BN295" s="540">
        <v>4</v>
      </c>
      <c r="BO295" s="540">
        <v>8</v>
      </c>
      <c r="BP295" s="540">
        <v>17</v>
      </c>
      <c r="BQ295" s="540">
        <v>22</v>
      </c>
    </row>
    <row r="296" spans="4:69" s="540" customFormat="1" x14ac:dyDescent="0.2"/>
    <row r="297" spans="4:69" s="540" customFormat="1" x14ac:dyDescent="0.2">
      <c r="D297" s="539">
        <v>62</v>
      </c>
      <c r="E297" s="541" t="s">
        <v>179</v>
      </c>
    </row>
    <row r="298" spans="4:69" s="540" customFormat="1" x14ac:dyDescent="0.2">
      <c r="E298" s="535" t="s">
        <v>130</v>
      </c>
      <c r="F298" s="540">
        <v>1</v>
      </c>
      <c r="G298" s="540">
        <v>2</v>
      </c>
      <c r="H298" s="540">
        <v>3</v>
      </c>
      <c r="I298" s="540">
        <v>4</v>
      </c>
      <c r="J298" s="540">
        <v>5</v>
      </c>
      <c r="K298" s="540">
        <v>6</v>
      </c>
      <c r="L298" s="540">
        <v>7</v>
      </c>
      <c r="M298" s="540">
        <v>8</v>
      </c>
      <c r="N298" s="540">
        <v>9</v>
      </c>
      <c r="O298" s="540">
        <v>10</v>
      </c>
      <c r="P298" s="540">
        <v>11</v>
      </c>
      <c r="Q298" s="540">
        <v>12</v>
      </c>
      <c r="R298" s="540">
        <v>13</v>
      </c>
      <c r="S298" s="540">
        <v>14</v>
      </c>
      <c r="T298" s="540">
        <v>15</v>
      </c>
      <c r="U298" s="540">
        <v>16</v>
      </c>
      <c r="V298" s="540">
        <v>17</v>
      </c>
      <c r="W298" s="540">
        <v>18</v>
      </c>
      <c r="X298" s="540">
        <v>19</v>
      </c>
      <c r="Y298" s="540">
        <v>20</v>
      </c>
      <c r="Z298" s="540">
        <v>21</v>
      </c>
      <c r="AA298" s="540">
        <v>22</v>
      </c>
      <c r="AB298" s="540">
        <v>23</v>
      </c>
      <c r="AC298" s="540">
        <v>24</v>
      </c>
      <c r="AD298" s="540">
        <v>25</v>
      </c>
      <c r="AE298" s="540">
        <v>26</v>
      </c>
      <c r="AF298" s="540">
        <v>27</v>
      </c>
      <c r="AG298" s="540">
        <v>28</v>
      </c>
      <c r="AH298" s="540">
        <v>29</v>
      </c>
      <c r="AI298" s="540">
        <v>30</v>
      </c>
      <c r="AJ298" s="540">
        <v>31</v>
      </c>
      <c r="AK298" s="540">
        <v>32</v>
      </c>
      <c r="AL298" s="540">
        <v>33</v>
      </c>
      <c r="AM298" s="540">
        <v>34</v>
      </c>
      <c r="AN298" s="540">
        <v>35</v>
      </c>
      <c r="AO298" s="540">
        <v>36</v>
      </c>
      <c r="AP298" s="540">
        <v>37</v>
      </c>
      <c r="AQ298" s="540">
        <v>38</v>
      </c>
      <c r="AR298" s="540">
        <v>39</v>
      </c>
      <c r="AS298" s="540">
        <v>40</v>
      </c>
      <c r="AT298" s="540">
        <v>41</v>
      </c>
      <c r="AU298" s="540">
        <v>42</v>
      </c>
      <c r="AV298" s="540">
        <v>43</v>
      </c>
      <c r="AW298" s="540">
        <v>44</v>
      </c>
      <c r="AX298" s="540">
        <v>45</v>
      </c>
      <c r="AY298" s="540">
        <v>46</v>
      </c>
      <c r="AZ298" s="540">
        <v>47</v>
      </c>
      <c r="BA298" s="540">
        <v>48</v>
      </c>
      <c r="BB298" s="540">
        <v>49</v>
      </c>
      <c r="BC298" s="540">
        <v>50</v>
      </c>
      <c r="BD298" s="540">
        <v>51</v>
      </c>
      <c r="BE298" s="540">
        <v>52</v>
      </c>
      <c r="BF298" s="540">
        <v>53</v>
      </c>
      <c r="BG298" s="540">
        <v>54</v>
      </c>
      <c r="BI298" s="540">
        <v>55</v>
      </c>
      <c r="BJ298" s="540">
        <v>56</v>
      </c>
      <c r="BK298" s="540">
        <v>57</v>
      </c>
      <c r="BL298" s="540">
        <v>58</v>
      </c>
      <c r="BN298" s="540">
        <v>59</v>
      </c>
      <c r="BO298" s="540">
        <v>60</v>
      </c>
      <c r="BP298" s="540">
        <v>61</v>
      </c>
      <c r="BQ298" s="540">
        <v>62</v>
      </c>
    </row>
    <row r="299" spans="4:69" s="540" customFormat="1" x14ac:dyDescent="0.2">
      <c r="E299" s="535" t="s">
        <v>157</v>
      </c>
      <c r="F299" s="540">
        <v>15</v>
      </c>
      <c r="G299" s="540">
        <v>58</v>
      </c>
      <c r="H299" s="540">
        <v>51</v>
      </c>
      <c r="I299" s="540">
        <v>37</v>
      </c>
      <c r="J299" s="540">
        <v>24</v>
      </c>
      <c r="K299" s="540">
        <v>4</v>
      </c>
      <c r="L299" s="540">
        <v>59</v>
      </c>
      <c r="M299" s="540">
        <v>29</v>
      </c>
      <c r="N299" s="540">
        <v>6</v>
      </c>
      <c r="O299" s="540">
        <v>43</v>
      </c>
      <c r="P299" s="540">
        <v>60</v>
      </c>
      <c r="Q299" s="540">
        <v>30</v>
      </c>
      <c r="R299" s="540">
        <v>52</v>
      </c>
      <c r="S299" s="540">
        <v>7</v>
      </c>
      <c r="T299" s="540">
        <v>56</v>
      </c>
      <c r="U299" s="540">
        <v>62</v>
      </c>
      <c r="V299" s="540">
        <v>34</v>
      </c>
      <c r="W299" s="540">
        <v>12</v>
      </c>
      <c r="X299" s="540">
        <v>53</v>
      </c>
      <c r="Y299" s="540">
        <v>1</v>
      </c>
      <c r="Z299" s="540">
        <v>54</v>
      </c>
      <c r="AA299" s="540">
        <v>41</v>
      </c>
      <c r="AB299" s="540">
        <v>39</v>
      </c>
      <c r="AC299" s="540">
        <v>28</v>
      </c>
      <c r="AD299" s="540">
        <v>55</v>
      </c>
      <c r="AE299" s="540">
        <v>57</v>
      </c>
      <c r="AF299" s="540">
        <v>19</v>
      </c>
      <c r="AG299" s="540">
        <v>50</v>
      </c>
      <c r="AH299" s="540">
        <v>36</v>
      </c>
      <c r="AI299" s="540">
        <v>22</v>
      </c>
      <c r="AJ299" s="540">
        <v>8</v>
      </c>
      <c r="AK299" s="540">
        <v>25</v>
      </c>
      <c r="AL299" s="540">
        <v>47</v>
      </c>
      <c r="AM299" s="540">
        <v>18</v>
      </c>
      <c r="AN299" s="540">
        <v>31</v>
      </c>
      <c r="AO299" s="540">
        <v>35</v>
      </c>
      <c r="AP299" s="540">
        <v>9</v>
      </c>
      <c r="AQ299" s="540">
        <v>2</v>
      </c>
      <c r="AR299" s="540">
        <v>46</v>
      </c>
      <c r="AS299" s="540">
        <v>11</v>
      </c>
      <c r="AT299" s="540">
        <v>49</v>
      </c>
      <c r="AU299" s="540">
        <v>14</v>
      </c>
      <c r="AV299" s="540">
        <v>44</v>
      </c>
      <c r="AW299" s="540">
        <v>17</v>
      </c>
      <c r="AX299" s="540">
        <v>23</v>
      </c>
      <c r="AY299" s="540">
        <v>13</v>
      </c>
      <c r="AZ299" s="540">
        <v>10</v>
      </c>
      <c r="BA299" s="540">
        <v>27</v>
      </c>
      <c r="BB299" s="540">
        <v>40</v>
      </c>
      <c r="BC299" s="540">
        <v>61</v>
      </c>
      <c r="BD299" s="540">
        <v>20</v>
      </c>
      <c r="BE299" s="540">
        <v>5</v>
      </c>
      <c r="BF299" s="540">
        <v>32</v>
      </c>
      <c r="BG299" s="540">
        <v>21</v>
      </c>
      <c r="BI299" s="540">
        <v>48</v>
      </c>
      <c r="BJ299" s="540">
        <v>33</v>
      </c>
      <c r="BK299" s="540">
        <v>26</v>
      </c>
      <c r="BL299" s="540">
        <v>42</v>
      </c>
      <c r="BN299" s="540">
        <v>3</v>
      </c>
      <c r="BO299" s="540">
        <v>38</v>
      </c>
      <c r="BP299" s="540">
        <v>16</v>
      </c>
      <c r="BQ299" s="540">
        <v>45</v>
      </c>
    </row>
    <row r="300" spans="4:69" s="540" customFormat="1" x14ac:dyDescent="0.2">
      <c r="E300" s="535" t="s">
        <v>159</v>
      </c>
      <c r="F300" s="540">
        <v>58</v>
      </c>
      <c r="G300" s="540">
        <v>18</v>
      </c>
      <c r="H300" s="540">
        <v>9</v>
      </c>
      <c r="I300" s="540">
        <v>12</v>
      </c>
      <c r="J300" s="540">
        <v>59</v>
      </c>
      <c r="K300" s="540">
        <v>37</v>
      </c>
      <c r="L300" s="540">
        <v>46</v>
      </c>
      <c r="M300" s="540">
        <v>25</v>
      </c>
      <c r="N300" s="540">
        <v>33</v>
      </c>
      <c r="O300" s="540">
        <v>27</v>
      </c>
      <c r="P300" s="540">
        <v>45</v>
      </c>
      <c r="Q300" s="540">
        <v>23</v>
      </c>
      <c r="R300" s="540">
        <v>5</v>
      </c>
      <c r="S300" s="540">
        <v>26</v>
      </c>
      <c r="T300" s="540">
        <v>52</v>
      </c>
      <c r="U300" s="540">
        <v>24</v>
      </c>
      <c r="V300" s="540">
        <v>43</v>
      </c>
      <c r="W300" s="540">
        <v>56</v>
      </c>
      <c r="X300" s="540">
        <v>32</v>
      </c>
      <c r="Y300" s="540">
        <v>49</v>
      </c>
      <c r="Z300" s="540">
        <v>14</v>
      </c>
      <c r="AA300" s="540">
        <v>62</v>
      </c>
      <c r="AB300" s="540">
        <v>54</v>
      </c>
      <c r="AC300" s="540">
        <v>16</v>
      </c>
      <c r="AD300" s="540">
        <v>36</v>
      </c>
      <c r="AE300" s="540">
        <v>29</v>
      </c>
      <c r="AF300" s="540">
        <v>35</v>
      </c>
      <c r="AG300" s="540">
        <v>55</v>
      </c>
      <c r="AH300" s="540">
        <v>38</v>
      </c>
      <c r="AI300" s="540">
        <v>8</v>
      </c>
      <c r="AJ300" s="540">
        <v>39</v>
      </c>
      <c r="AK300" s="540">
        <v>6</v>
      </c>
      <c r="AL300" s="540">
        <v>19</v>
      </c>
      <c r="AM300" s="540">
        <v>51</v>
      </c>
      <c r="AN300" s="540">
        <v>2</v>
      </c>
      <c r="AO300" s="540">
        <v>40</v>
      </c>
      <c r="AP300" s="540">
        <v>44</v>
      </c>
      <c r="AQ300" s="540">
        <v>21</v>
      </c>
      <c r="AR300" s="540">
        <v>60</v>
      </c>
      <c r="AS300" s="540">
        <v>4</v>
      </c>
      <c r="AT300" s="540">
        <v>61</v>
      </c>
      <c r="AU300" s="540">
        <v>53</v>
      </c>
      <c r="AV300" s="540">
        <v>17</v>
      </c>
      <c r="AW300" s="540">
        <v>57</v>
      </c>
      <c r="AX300" s="540">
        <v>48</v>
      </c>
      <c r="AY300" s="540">
        <v>7</v>
      </c>
      <c r="AZ300" s="540">
        <v>20</v>
      </c>
      <c r="BA300" s="540">
        <v>42</v>
      </c>
      <c r="BB300" s="540">
        <v>47</v>
      </c>
      <c r="BC300" s="540">
        <v>3</v>
      </c>
      <c r="BD300" s="540">
        <v>34</v>
      </c>
      <c r="BE300" s="540">
        <v>15</v>
      </c>
      <c r="BF300" s="540">
        <v>22</v>
      </c>
      <c r="BG300" s="540">
        <v>41</v>
      </c>
      <c r="BI300" s="540">
        <v>28</v>
      </c>
      <c r="BJ300" s="540">
        <v>1</v>
      </c>
      <c r="BK300" s="540">
        <v>10</v>
      </c>
      <c r="BL300" s="540">
        <v>11</v>
      </c>
      <c r="BN300" s="540">
        <v>50</v>
      </c>
      <c r="BO300" s="540">
        <v>31</v>
      </c>
      <c r="BP300" s="540">
        <v>30</v>
      </c>
      <c r="BQ300" s="540">
        <v>13</v>
      </c>
    </row>
    <row r="301" spans="4:69" s="540" customFormat="1" x14ac:dyDescent="0.2"/>
    <row r="302" spans="4:69" s="540" customFormat="1" x14ac:dyDescent="0.2">
      <c r="D302" s="539">
        <v>63</v>
      </c>
      <c r="E302" s="541" t="s">
        <v>179</v>
      </c>
    </row>
    <row r="303" spans="4:69" s="540" customFormat="1" x14ac:dyDescent="0.2">
      <c r="E303" s="535" t="s">
        <v>130</v>
      </c>
      <c r="F303" s="540">
        <v>1</v>
      </c>
      <c r="G303" s="540">
        <v>2</v>
      </c>
      <c r="H303" s="540">
        <v>3</v>
      </c>
      <c r="I303" s="540">
        <v>4</v>
      </c>
      <c r="J303" s="540">
        <v>5</v>
      </c>
      <c r="K303" s="540">
        <v>6</v>
      </c>
      <c r="L303" s="540">
        <v>7</v>
      </c>
      <c r="M303" s="540">
        <v>8</v>
      </c>
      <c r="N303" s="540">
        <v>9</v>
      </c>
      <c r="O303" s="540">
        <v>10</v>
      </c>
      <c r="P303" s="540">
        <v>11</v>
      </c>
      <c r="Q303" s="540">
        <v>12</v>
      </c>
      <c r="R303" s="540">
        <v>13</v>
      </c>
      <c r="S303" s="540">
        <v>14</v>
      </c>
      <c r="T303" s="540">
        <v>15</v>
      </c>
      <c r="U303" s="540">
        <v>16</v>
      </c>
      <c r="V303" s="540">
        <v>17</v>
      </c>
      <c r="W303" s="540">
        <v>18</v>
      </c>
      <c r="X303" s="540">
        <v>19</v>
      </c>
      <c r="Y303" s="540">
        <v>20</v>
      </c>
      <c r="Z303" s="540">
        <v>21</v>
      </c>
      <c r="AA303" s="540">
        <v>22</v>
      </c>
      <c r="AB303" s="540">
        <v>23</v>
      </c>
      <c r="AC303" s="540">
        <v>24</v>
      </c>
      <c r="AD303" s="540">
        <v>25</v>
      </c>
      <c r="AE303" s="540">
        <v>26</v>
      </c>
      <c r="AF303" s="540">
        <v>27</v>
      </c>
      <c r="AG303" s="540">
        <v>28</v>
      </c>
      <c r="AH303" s="540">
        <v>29</v>
      </c>
      <c r="AI303" s="540">
        <v>30</v>
      </c>
      <c r="AJ303" s="540">
        <v>31</v>
      </c>
      <c r="AK303" s="540">
        <v>32</v>
      </c>
      <c r="AL303" s="540">
        <v>33</v>
      </c>
      <c r="AM303" s="540">
        <v>34</v>
      </c>
      <c r="AN303" s="540">
        <v>35</v>
      </c>
      <c r="AO303" s="540">
        <v>36</v>
      </c>
      <c r="AP303" s="540">
        <v>37</v>
      </c>
      <c r="AQ303" s="540">
        <v>38</v>
      </c>
      <c r="AR303" s="540">
        <v>39</v>
      </c>
      <c r="AS303" s="540">
        <v>40</v>
      </c>
      <c r="AT303" s="540">
        <v>41</v>
      </c>
      <c r="AU303" s="540">
        <v>42</v>
      </c>
      <c r="AV303" s="540">
        <v>43</v>
      </c>
      <c r="AW303" s="540">
        <v>44</v>
      </c>
      <c r="AX303" s="540">
        <v>45</v>
      </c>
      <c r="AY303" s="540">
        <v>46</v>
      </c>
      <c r="AZ303" s="540">
        <v>47</v>
      </c>
      <c r="BA303" s="540">
        <v>48</v>
      </c>
      <c r="BB303" s="540">
        <v>49</v>
      </c>
      <c r="BC303" s="540">
        <v>50</v>
      </c>
      <c r="BD303" s="540">
        <v>51</v>
      </c>
      <c r="BE303" s="540">
        <v>52</v>
      </c>
      <c r="BF303" s="540">
        <v>53</v>
      </c>
      <c r="BG303" s="540">
        <v>54</v>
      </c>
      <c r="BH303" s="540">
        <v>55</v>
      </c>
      <c r="BI303" s="540">
        <v>56</v>
      </c>
      <c r="BJ303" s="540">
        <v>57</v>
      </c>
      <c r="BK303" s="540">
        <v>58</v>
      </c>
      <c r="BL303" s="540">
        <v>59</v>
      </c>
      <c r="BN303" s="540">
        <v>60</v>
      </c>
      <c r="BO303" s="540">
        <v>61</v>
      </c>
      <c r="BP303" s="540">
        <v>62</v>
      </c>
      <c r="BQ303" s="540">
        <v>63</v>
      </c>
    </row>
    <row r="304" spans="4:69" s="540" customFormat="1" x14ac:dyDescent="0.2">
      <c r="E304" s="535" t="s">
        <v>157</v>
      </c>
      <c r="F304" s="540">
        <v>45</v>
      </c>
      <c r="G304" s="540">
        <v>16</v>
      </c>
      <c r="H304" s="540">
        <v>2</v>
      </c>
      <c r="I304" s="540">
        <v>7</v>
      </c>
      <c r="J304" s="540">
        <v>47</v>
      </c>
      <c r="K304" s="540">
        <v>40</v>
      </c>
      <c r="L304" s="540">
        <v>15</v>
      </c>
      <c r="M304" s="540">
        <v>57</v>
      </c>
      <c r="N304" s="540">
        <v>41</v>
      </c>
      <c r="O304" s="540">
        <v>17</v>
      </c>
      <c r="P304" s="540">
        <v>5</v>
      </c>
      <c r="Q304" s="540">
        <v>23</v>
      </c>
      <c r="R304" s="540">
        <v>44</v>
      </c>
      <c r="S304" s="540">
        <v>27</v>
      </c>
      <c r="T304" s="540">
        <v>6</v>
      </c>
      <c r="U304" s="540">
        <v>10</v>
      </c>
      <c r="V304" s="540">
        <v>13</v>
      </c>
      <c r="W304" s="540">
        <v>36</v>
      </c>
      <c r="X304" s="540">
        <v>22</v>
      </c>
      <c r="Y304" s="540">
        <v>18</v>
      </c>
      <c r="Z304" s="540">
        <v>19</v>
      </c>
      <c r="AA304" s="540">
        <v>14</v>
      </c>
      <c r="AB304" s="540">
        <v>21</v>
      </c>
      <c r="AC304" s="540">
        <v>33</v>
      </c>
      <c r="AD304" s="540">
        <v>9</v>
      </c>
      <c r="AE304" s="540">
        <v>59</v>
      </c>
      <c r="AF304" s="540">
        <v>25</v>
      </c>
      <c r="AG304" s="540">
        <v>34</v>
      </c>
      <c r="AH304" s="540">
        <v>61</v>
      </c>
      <c r="AI304" s="540">
        <v>38</v>
      </c>
      <c r="AJ304" s="540">
        <v>42</v>
      </c>
      <c r="AK304" s="540">
        <v>30</v>
      </c>
      <c r="AL304" s="540">
        <v>4</v>
      </c>
      <c r="AM304" s="540">
        <v>60</v>
      </c>
      <c r="AN304" s="540">
        <v>32</v>
      </c>
      <c r="AO304" s="540">
        <v>37</v>
      </c>
      <c r="AP304" s="540">
        <v>50</v>
      </c>
      <c r="AQ304" s="540">
        <v>24</v>
      </c>
      <c r="AR304" s="540">
        <v>53</v>
      </c>
      <c r="AS304" s="540">
        <v>3</v>
      </c>
      <c r="AT304" s="540">
        <v>55</v>
      </c>
      <c r="AU304" s="540">
        <v>62</v>
      </c>
      <c r="AV304" s="540">
        <v>49</v>
      </c>
      <c r="AW304" s="540">
        <v>58</v>
      </c>
      <c r="AX304" s="540">
        <v>11</v>
      </c>
      <c r="AY304" s="540">
        <v>48</v>
      </c>
      <c r="AZ304" s="540">
        <v>31</v>
      </c>
      <c r="BA304" s="540">
        <v>56</v>
      </c>
      <c r="BB304" s="540">
        <v>51</v>
      </c>
      <c r="BC304" s="540">
        <v>28</v>
      </c>
      <c r="BD304" s="540">
        <v>54</v>
      </c>
      <c r="BE304" s="540">
        <v>63</v>
      </c>
      <c r="BF304" s="540">
        <v>35</v>
      </c>
      <c r="BG304" s="540">
        <v>26</v>
      </c>
      <c r="BH304" s="540">
        <v>1</v>
      </c>
      <c r="BI304" s="540">
        <v>43</v>
      </c>
      <c r="BJ304" s="540">
        <v>46</v>
      </c>
      <c r="BK304" s="540">
        <v>20</v>
      </c>
      <c r="BL304" s="540">
        <v>8</v>
      </c>
      <c r="BN304" s="540">
        <v>12</v>
      </c>
      <c r="BO304" s="540">
        <v>39</v>
      </c>
      <c r="BP304" s="540">
        <v>29</v>
      </c>
      <c r="BQ304" s="540">
        <v>52</v>
      </c>
    </row>
    <row r="305" spans="4:74" s="540" customFormat="1" x14ac:dyDescent="0.2">
      <c r="E305" s="535" t="s">
        <v>159</v>
      </c>
      <c r="F305" s="540">
        <v>33</v>
      </c>
      <c r="G305" s="540">
        <v>28</v>
      </c>
      <c r="H305" s="540">
        <v>6</v>
      </c>
      <c r="I305" s="540">
        <v>36</v>
      </c>
      <c r="J305" s="540">
        <v>57</v>
      </c>
      <c r="K305" s="540">
        <v>3</v>
      </c>
      <c r="L305" s="540">
        <v>20</v>
      </c>
      <c r="M305" s="540">
        <v>27</v>
      </c>
      <c r="N305" s="540">
        <v>40</v>
      </c>
      <c r="O305" s="540">
        <v>42</v>
      </c>
      <c r="P305" s="540">
        <v>29</v>
      </c>
      <c r="Q305" s="540">
        <v>60</v>
      </c>
      <c r="R305" s="540">
        <v>22</v>
      </c>
      <c r="S305" s="540">
        <v>45</v>
      </c>
      <c r="T305" s="540">
        <v>54</v>
      </c>
      <c r="U305" s="540">
        <v>50</v>
      </c>
      <c r="V305" s="540">
        <v>35</v>
      </c>
      <c r="W305" s="540">
        <v>52</v>
      </c>
      <c r="X305" s="540">
        <v>56</v>
      </c>
      <c r="Y305" s="540">
        <v>19</v>
      </c>
      <c r="Z305" s="540">
        <v>32</v>
      </c>
      <c r="AA305" s="540">
        <v>18</v>
      </c>
      <c r="AB305" s="540">
        <v>39</v>
      </c>
      <c r="AC305" s="540">
        <v>62</v>
      </c>
      <c r="AD305" s="540">
        <v>23</v>
      </c>
      <c r="AE305" s="540">
        <v>58</v>
      </c>
      <c r="AF305" s="540">
        <v>8</v>
      </c>
      <c r="AG305" s="540">
        <v>5</v>
      </c>
      <c r="AH305" s="540">
        <v>12</v>
      </c>
      <c r="AI305" s="540">
        <v>16</v>
      </c>
      <c r="AJ305" s="540">
        <v>44</v>
      </c>
      <c r="AK305" s="540">
        <v>11</v>
      </c>
      <c r="AL305" s="540">
        <v>63</v>
      </c>
      <c r="AM305" s="540">
        <v>37</v>
      </c>
      <c r="AN305" s="540">
        <v>51</v>
      </c>
      <c r="AO305" s="540">
        <v>24</v>
      </c>
      <c r="AP305" s="540">
        <v>34</v>
      </c>
      <c r="AQ305" s="540">
        <v>14</v>
      </c>
      <c r="AR305" s="540">
        <v>55</v>
      </c>
      <c r="AS305" s="540">
        <v>46</v>
      </c>
      <c r="AT305" s="540">
        <v>17</v>
      </c>
      <c r="AU305" s="540">
        <v>49</v>
      </c>
      <c r="AV305" s="540">
        <v>61</v>
      </c>
      <c r="AW305" s="540">
        <v>31</v>
      </c>
      <c r="AX305" s="540">
        <v>26</v>
      </c>
      <c r="AY305" s="540">
        <v>9</v>
      </c>
      <c r="AZ305" s="540">
        <v>53</v>
      </c>
      <c r="BA305" s="540">
        <v>15</v>
      </c>
      <c r="BB305" s="540">
        <v>2</v>
      </c>
      <c r="BC305" s="540">
        <v>48</v>
      </c>
      <c r="BD305" s="540">
        <v>30</v>
      </c>
      <c r="BE305" s="540">
        <v>10</v>
      </c>
      <c r="BF305" s="540">
        <v>47</v>
      </c>
      <c r="BG305" s="540">
        <v>43</v>
      </c>
      <c r="BH305" s="540">
        <v>59</v>
      </c>
      <c r="BI305" s="540">
        <v>7</v>
      </c>
      <c r="BJ305" s="540">
        <v>1</v>
      </c>
      <c r="BK305" s="540">
        <v>25</v>
      </c>
      <c r="BL305" s="540">
        <v>13</v>
      </c>
      <c r="BN305" s="540">
        <v>38</v>
      </c>
      <c r="BO305" s="540">
        <v>4</v>
      </c>
      <c r="BP305" s="540">
        <v>41</v>
      </c>
      <c r="BQ305" s="540">
        <v>21</v>
      </c>
    </row>
    <row r="306" spans="4:74" s="540" customFormat="1" x14ac:dyDescent="0.2"/>
    <row r="307" spans="4:74" s="540" customFormat="1" x14ac:dyDescent="0.2">
      <c r="D307" s="539">
        <v>64</v>
      </c>
      <c r="E307" s="541" t="s">
        <v>179</v>
      </c>
    </row>
    <row r="308" spans="4:74" s="540" customFormat="1" x14ac:dyDescent="0.2">
      <c r="E308" s="535" t="s">
        <v>130</v>
      </c>
      <c r="F308" s="540">
        <v>1</v>
      </c>
      <c r="G308" s="540">
        <v>2</v>
      </c>
      <c r="H308" s="540">
        <v>3</v>
      </c>
      <c r="I308" s="540">
        <v>4</v>
      </c>
      <c r="J308" s="540">
        <v>5</v>
      </c>
      <c r="K308" s="540">
        <v>6</v>
      </c>
      <c r="L308" s="540">
        <v>7</v>
      </c>
      <c r="M308" s="540">
        <v>8</v>
      </c>
      <c r="N308" s="540">
        <v>9</v>
      </c>
      <c r="O308" s="540">
        <v>10</v>
      </c>
      <c r="P308" s="540">
        <v>11</v>
      </c>
      <c r="Q308" s="540">
        <v>12</v>
      </c>
      <c r="R308" s="540">
        <v>13</v>
      </c>
      <c r="S308" s="540">
        <v>14</v>
      </c>
      <c r="T308" s="540">
        <v>15</v>
      </c>
      <c r="U308" s="540">
        <v>16</v>
      </c>
      <c r="V308" s="540">
        <v>17</v>
      </c>
      <c r="W308" s="540">
        <v>18</v>
      </c>
      <c r="X308" s="540">
        <v>19</v>
      </c>
      <c r="Y308" s="540">
        <v>20</v>
      </c>
      <c r="Z308" s="540">
        <v>21</v>
      </c>
      <c r="AA308" s="540">
        <v>22</v>
      </c>
      <c r="AB308" s="540">
        <v>23</v>
      </c>
      <c r="AC308" s="540">
        <v>24</v>
      </c>
      <c r="AD308" s="540">
        <v>25</v>
      </c>
      <c r="AE308" s="540">
        <v>26</v>
      </c>
      <c r="AF308" s="540">
        <v>27</v>
      </c>
      <c r="AG308" s="540">
        <v>28</v>
      </c>
      <c r="AH308" s="540">
        <v>29</v>
      </c>
      <c r="AI308" s="540">
        <v>30</v>
      </c>
      <c r="AJ308" s="540">
        <v>31</v>
      </c>
      <c r="AK308" s="540">
        <v>32</v>
      </c>
      <c r="AL308" s="540">
        <v>33</v>
      </c>
      <c r="AM308" s="540">
        <v>34</v>
      </c>
      <c r="AN308" s="540">
        <v>35</v>
      </c>
      <c r="AO308" s="540">
        <v>36</v>
      </c>
      <c r="AP308" s="540">
        <v>37</v>
      </c>
      <c r="AQ308" s="540">
        <v>38</v>
      </c>
      <c r="AR308" s="540">
        <v>39</v>
      </c>
      <c r="AS308" s="540">
        <v>40</v>
      </c>
      <c r="AT308" s="540">
        <v>41</v>
      </c>
      <c r="AU308" s="540">
        <v>42</v>
      </c>
      <c r="AV308" s="540">
        <v>43</v>
      </c>
      <c r="AW308" s="540">
        <v>44</v>
      </c>
      <c r="AX308" s="540">
        <v>45</v>
      </c>
      <c r="AY308" s="540">
        <v>46</v>
      </c>
      <c r="AZ308" s="540">
        <v>47</v>
      </c>
      <c r="BA308" s="540">
        <v>48</v>
      </c>
      <c r="BB308" s="540">
        <v>49</v>
      </c>
      <c r="BC308" s="540">
        <v>50</v>
      </c>
      <c r="BD308" s="540">
        <v>51</v>
      </c>
      <c r="BE308" s="540">
        <v>52</v>
      </c>
      <c r="BF308" s="540">
        <v>53</v>
      </c>
      <c r="BG308" s="540">
        <v>54</v>
      </c>
      <c r="BH308" s="540">
        <v>55</v>
      </c>
      <c r="BI308" s="540">
        <v>56</v>
      </c>
      <c r="BJ308" s="540">
        <v>57</v>
      </c>
      <c r="BK308" s="540">
        <v>58</v>
      </c>
      <c r="BL308" s="540">
        <v>59</v>
      </c>
      <c r="BM308" s="540">
        <v>60</v>
      </c>
      <c r="BN308" s="540">
        <v>61</v>
      </c>
      <c r="BO308" s="540">
        <v>62</v>
      </c>
      <c r="BP308" s="540">
        <v>63</v>
      </c>
      <c r="BQ308" s="540">
        <v>64</v>
      </c>
    </row>
    <row r="309" spans="4:74" s="540" customFormat="1" x14ac:dyDescent="0.2">
      <c r="E309" s="535" t="s">
        <v>157</v>
      </c>
      <c r="F309" s="540">
        <v>5</v>
      </c>
      <c r="G309" s="540">
        <v>25</v>
      </c>
      <c r="H309" s="540">
        <v>14</v>
      </c>
      <c r="I309" s="540">
        <v>17</v>
      </c>
      <c r="J309" s="540">
        <v>62</v>
      </c>
      <c r="K309" s="540">
        <v>59</v>
      </c>
      <c r="L309" s="540">
        <v>38</v>
      </c>
      <c r="M309" s="540">
        <v>47</v>
      </c>
      <c r="N309" s="540">
        <v>53</v>
      </c>
      <c r="O309" s="540">
        <v>1</v>
      </c>
      <c r="P309" s="540">
        <v>7</v>
      </c>
      <c r="Q309" s="540">
        <v>28</v>
      </c>
      <c r="R309" s="540">
        <v>15</v>
      </c>
      <c r="S309" s="540">
        <v>57</v>
      </c>
      <c r="T309" s="540">
        <v>54</v>
      </c>
      <c r="U309" s="540">
        <v>27</v>
      </c>
      <c r="V309" s="540">
        <v>10</v>
      </c>
      <c r="W309" s="540">
        <v>21</v>
      </c>
      <c r="X309" s="540">
        <v>40</v>
      </c>
      <c r="Y309" s="540">
        <v>51</v>
      </c>
      <c r="Z309" s="540">
        <v>22</v>
      </c>
      <c r="AA309" s="540">
        <v>64</v>
      </c>
      <c r="AB309" s="540">
        <v>34</v>
      </c>
      <c r="AC309" s="540">
        <v>41</v>
      </c>
      <c r="AD309" s="540">
        <v>4</v>
      </c>
      <c r="AE309" s="540">
        <v>23</v>
      </c>
      <c r="AF309" s="540">
        <v>13</v>
      </c>
      <c r="AG309" s="540">
        <v>32</v>
      </c>
      <c r="AH309" s="540">
        <v>63</v>
      </c>
      <c r="AI309" s="540">
        <v>6</v>
      </c>
      <c r="AJ309" s="540">
        <v>49</v>
      </c>
      <c r="AK309" s="540">
        <v>56</v>
      </c>
      <c r="AL309" s="540">
        <v>31</v>
      </c>
      <c r="AM309" s="540">
        <v>26</v>
      </c>
      <c r="AN309" s="540">
        <v>12</v>
      </c>
      <c r="AO309" s="540">
        <v>45</v>
      </c>
      <c r="AP309" s="540">
        <v>3</v>
      </c>
      <c r="AQ309" s="540">
        <v>52</v>
      </c>
      <c r="AR309" s="540">
        <v>8</v>
      </c>
      <c r="AS309" s="540">
        <v>16</v>
      </c>
      <c r="AT309" s="540">
        <v>35</v>
      </c>
      <c r="AU309" s="540">
        <v>44</v>
      </c>
      <c r="AV309" s="540">
        <v>37</v>
      </c>
      <c r="AW309" s="540">
        <v>58</v>
      </c>
      <c r="AX309" s="540">
        <v>2</v>
      </c>
      <c r="AY309" s="540">
        <v>60</v>
      </c>
      <c r="AZ309" s="540">
        <v>9</v>
      </c>
      <c r="BA309" s="540">
        <v>55</v>
      </c>
      <c r="BB309" s="540">
        <v>33</v>
      </c>
      <c r="BC309" s="540">
        <v>19</v>
      </c>
      <c r="BD309" s="540">
        <v>20</v>
      </c>
      <c r="BE309" s="540">
        <v>39</v>
      </c>
      <c r="BF309" s="540">
        <v>61</v>
      </c>
      <c r="BG309" s="540">
        <v>46</v>
      </c>
      <c r="BH309" s="540">
        <v>42</v>
      </c>
      <c r="BI309" s="540">
        <v>24</v>
      </c>
      <c r="BJ309" s="540">
        <v>50</v>
      </c>
      <c r="BK309" s="540">
        <v>11</v>
      </c>
      <c r="BL309" s="540">
        <v>30</v>
      </c>
      <c r="BM309" s="540">
        <v>18</v>
      </c>
      <c r="BN309" s="540">
        <v>43</v>
      </c>
      <c r="BO309" s="540">
        <v>48</v>
      </c>
      <c r="BP309" s="540">
        <v>29</v>
      </c>
      <c r="BQ309" s="540">
        <v>36</v>
      </c>
    </row>
    <row r="310" spans="4:74" s="540" customFormat="1" x14ac:dyDescent="0.2">
      <c r="E310" s="535" t="s">
        <v>159</v>
      </c>
      <c r="F310" s="540">
        <v>63</v>
      </c>
      <c r="G310" s="540">
        <v>33</v>
      </c>
      <c r="H310" s="540">
        <v>51</v>
      </c>
      <c r="I310" s="540">
        <v>48</v>
      </c>
      <c r="J310" s="540">
        <v>56</v>
      </c>
      <c r="K310" s="540">
        <v>25</v>
      </c>
      <c r="L310" s="540">
        <v>8</v>
      </c>
      <c r="M310" s="540">
        <v>60</v>
      </c>
      <c r="N310" s="540">
        <v>35</v>
      </c>
      <c r="O310" s="540">
        <v>13</v>
      </c>
      <c r="P310" s="540">
        <v>54</v>
      </c>
      <c r="Q310" s="540">
        <v>14</v>
      </c>
      <c r="R310" s="540">
        <v>46</v>
      </c>
      <c r="S310" s="540">
        <v>38</v>
      </c>
      <c r="T310" s="540">
        <v>27</v>
      </c>
      <c r="U310" s="540">
        <v>4</v>
      </c>
      <c r="V310" s="540">
        <v>53</v>
      </c>
      <c r="W310" s="540">
        <v>42</v>
      </c>
      <c r="X310" s="540">
        <v>23</v>
      </c>
      <c r="Y310" s="540">
        <v>11</v>
      </c>
      <c r="Z310" s="540">
        <v>58</v>
      </c>
      <c r="AA310" s="540">
        <v>55</v>
      </c>
      <c r="AB310" s="540">
        <v>50</v>
      </c>
      <c r="AC310" s="540">
        <v>6</v>
      </c>
      <c r="AD310" s="540">
        <v>61</v>
      </c>
      <c r="AE310" s="540">
        <v>12</v>
      </c>
      <c r="AF310" s="540">
        <v>59</v>
      </c>
      <c r="AG310" s="540">
        <v>64</v>
      </c>
      <c r="AH310" s="540">
        <v>52</v>
      </c>
      <c r="AI310" s="540">
        <v>28</v>
      </c>
      <c r="AJ310" s="540">
        <v>30</v>
      </c>
      <c r="AK310" s="540">
        <v>15</v>
      </c>
      <c r="AL310" s="540">
        <v>9</v>
      </c>
      <c r="AM310" s="540">
        <v>16</v>
      </c>
      <c r="AN310" s="540">
        <v>41</v>
      </c>
      <c r="AO310" s="540">
        <v>62</v>
      </c>
      <c r="AP310" s="540">
        <v>36</v>
      </c>
      <c r="AQ310" s="540">
        <v>49</v>
      </c>
      <c r="AR310" s="540">
        <v>22</v>
      </c>
      <c r="AS310" s="540">
        <v>7</v>
      </c>
      <c r="AT310" s="540">
        <v>18</v>
      </c>
      <c r="AU310" s="540">
        <v>45</v>
      </c>
      <c r="AV310" s="540">
        <v>39</v>
      </c>
      <c r="AW310" s="540">
        <v>5</v>
      </c>
      <c r="AX310" s="540">
        <v>47</v>
      </c>
      <c r="AY310" s="540">
        <v>10</v>
      </c>
      <c r="AZ310" s="540">
        <v>34</v>
      </c>
      <c r="BA310" s="540">
        <v>17</v>
      </c>
      <c r="BB310" s="540">
        <v>37</v>
      </c>
      <c r="BC310" s="540">
        <v>3</v>
      </c>
      <c r="BD310" s="540">
        <v>19</v>
      </c>
      <c r="BE310" s="540">
        <v>29</v>
      </c>
      <c r="BF310" s="540">
        <v>2</v>
      </c>
      <c r="BG310" s="540">
        <v>31</v>
      </c>
      <c r="BH310" s="540">
        <v>24</v>
      </c>
      <c r="BI310" s="540">
        <v>40</v>
      </c>
      <c r="BJ310" s="540">
        <v>20</v>
      </c>
      <c r="BK310" s="540">
        <v>57</v>
      </c>
      <c r="BL310" s="540">
        <v>32</v>
      </c>
      <c r="BM310" s="540">
        <v>43</v>
      </c>
      <c r="BN310" s="540">
        <v>44</v>
      </c>
      <c r="BO310" s="540">
        <v>26</v>
      </c>
      <c r="BP310" s="540">
        <v>1</v>
      </c>
      <c r="BQ310" s="540">
        <v>21</v>
      </c>
    </row>
    <row r="311" spans="4:74" s="540" customFormat="1" x14ac:dyDescent="0.2"/>
    <row r="312" spans="4:74" s="540" customFormat="1" x14ac:dyDescent="0.2">
      <c r="D312" s="539">
        <v>65</v>
      </c>
      <c r="E312" s="541" t="s">
        <v>179</v>
      </c>
    </row>
    <row r="313" spans="4:74" s="540" customFormat="1" x14ac:dyDescent="0.2">
      <c r="E313" s="535" t="s">
        <v>130</v>
      </c>
      <c r="F313" s="540">
        <v>1</v>
      </c>
      <c r="G313" s="540">
        <v>2</v>
      </c>
      <c r="H313" s="540">
        <v>3</v>
      </c>
      <c r="I313" s="540">
        <v>4</v>
      </c>
      <c r="J313" s="540">
        <v>5</v>
      </c>
      <c r="K313" s="540">
        <v>6</v>
      </c>
      <c r="L313" s="540">
        <v>7</v>
      </c>
      <c r="M313" s="540">
        <v>8</v>
      </c>
      <c r="N313" s="540">
        <v>9</v>
      </c>
      <c r="O313" s="540">
        <v>10</v>
      </c>
      <c r="P313" s="540">
        <v>11</v>
      </c>
      <c r="Q313" s="540">
        <v>12</v>
      </c>
      <c r="R313" s="540">
        <v>13</v>
      </c>
      <c r="S313" s="540">
        <v>14</v>
      </c>
      <c r="T313" s="540">
        <v>15</v>
      </c>
      <c r="U313" s="540">
        <v>16</v>
      </c>
      <c r="V313" s="540">
        <v>17</v>
      </c>
      <c r="W313" s="540">
        <v>18</v>
      </c>
      <c r="X313" s="540">
        <v>19</v>
      </c>
      <c r="Y313" s="540">
        <v>20</v>
      </c>
      <c r="Z313" s="540">
        <v>21</v>
      </c>
      <c r="AA313" s="540">
        <v>22</v>
      </c>
      <c r="AB313" s="540">
        <v>23</v>
      </c>
      <c r="AC313" s="540">
        <v>24</v>
      </c>
      <c r="AD313" s="540">
        <v>25</v>
      </c>
      <c r="AE313" s="540">
        <v>26</v>
      </c>
      <c r="AF313" s="540">
        <v>27</v>
      </c>
      <c r="AG313" s="540">
        <v>28</v>
      </c>
      <c r="AH313" s="540">
        <v>29</v>
      </c>
      <c r="AI313" s="540">
        <v>30</v>
      </c>
      <c r="AJ313" s="540">
        <v>31</v>
      </c>
      <c r="AK313" s="540">
        <v>32</v>
      </c>
      <c r="AL313" s="540">
        <v>33</v>
      </c>
      <c r="AM313" s="540">
        <v>34</v>
      </c>
      <c r="AN313" s="540">
        <v>35</v>
      </c>
      <c r="AO313" s="540">
        <v>36</v>
      </c>
      <c r="AP313" s="540">
        <v>37</v>
      </c>
      <c r="AQ313" s="540">
        <v>38</v>
      </c>
      <c r="AR313" s="540">
        <v>39</v>
      </c>
      <c r="AS313" s="540">
        <v>40</v>
      </c>
      <c r="AT313" s="540">
        <v>41</v>
      </c>
      <c r="AU313" s="540">
        <v>42</v>
      </c>
      <c r="AV313" s="540">
        <v>43</v>
      </c>
      <c r="AW313" s="540">
        <v>44</v>
      </c>
      <c r="AX313" s="540">
        <v>45</v>
      </c>
      <c r="AY313" s="540">
        <v>46</v>
      </c>
      <c r="AZ313" s="540">
        <v>47</v>
      </c>
      <c r="BA313" s="540">
        <v>48</v>
      </c>
      <c r="BB313" s="540">
        <v>49</v>
      </c>
      <c r="BC313" s="540">
        <v>50</v>
      </c>
      <c r="BD313" s="540">
        <v>51</v>
      </c>
      <c r="BE313" s="540">
        <v>52</v>
      </c>
      <c r="BF313" s="540">
        <v>53</v>
      </c>
      <c r="BG313" s="540">
        <v>54</v>
      </c>
      <c r="BH313" s="540">
        <v>55</v>
      </c>
      <c r="BI313" s="540">
        <v>56</v>
      </c>
      <c r="BJ313" s="540">
        <v>57</v>
      </c>
      <c r="BK313" s="540">
        <v>58</v>
      </c>
      <c r="BL313" s="540">
        <v>59</v>
      </c>
      <c r="BM313" s="540">
        <v>60</v>
      </c>
      <c r="BN313" s="540">
        <v>61</v>
      </c>
      <c r="BO313" s="540">
        <v>62</v>
      </c>
      <c r="BP313" s="540">
        <v>63</v>
      </c>
      <c r="BQ313" s="540">
        <v>64</v>
      </c>
      <c r="BR313" s="540">
        <v>65</v>
      </c>
    </row>
    <row r="314" spans="4:74" s="540" customFormat="1" x14ac:dyDescent="0.2">
      <c r="E314" s="535" t="s">
        <v>157</v>
      </c>
      <c r="F314" s="540">
        <v>55</v>
      </c>
      <c r="G314" s="540">
        <v>60</v>
      </c>
      <c r="H314" s="540">
        <v>22</v>
      </c>
      <c r="I314" s="540">
        <v>13</v>
      </c>
      <c r="J314" s="540">
        <v>49</v>
      </c>
      <c r="K314" s="540">
        <v>59</v>
      </c>
      <c r="L314" s="540">
        <v>34</v>
      </c>
      <c r="M314" s="540">
        <v>21</v>
      </c>
      <c r="N314" s="540">
        <v>50</v>
      </c>
      <c r="O314" s="540">
        <v>3</v>
      </c>
      <c r="P314" s="540">
        <v>12</v>
      </c>
      <c r="Q314" s="540">
        <v>40</v>
      </c>
      <c r="R314" s="540">
        <v>41</v>
      </c>
      <c r="S314" s="540">
        <v>51</v>
      </c>
      <c r="T314" s="540">
        <v>7</v>
      </c>
      <c r="U314" s="540">
        <v>25</v>
      </c>
      <c r="V314" s="540">
        <v>46</v>
      </c>
      <c r="W314" s="540">
        <v>4</v>
      </c>
      <c r="X314" s="540">
        <v>62</v>
      </c>
      <c r="Y314" s="540">
        <v>31</v>
      </c>
      <c r="Z314" s="540">
        <v>42</v>
      </c>
      <c r="AA314" s="540">
        <v>24</v>
      </c>
      <c r="AB314" s="540">
        <v>10</v>
      </c>
      <c r="AC314" s="540">
        <v>18</v>
      </c>
      <c r="AD314" s="540">
        <v>39</v>
      </c>
      <c r="AE314" s="540">
        <v>9</v>
      </c>
      <c r="AF314" s="540">
        <v>23</v>
      </c>
      <c r="AG314" s="540">
        <v>20</v>
      </c>
      <c r="AH314" s="540">
        <v>15</v>
      </c>
      <c r="AI314" s="540">
        <v>63</v>
      </c>
      <c r="AJ314" s="540">
        <v>8</v>
      </c>
      <c r="AK314" s="540">
        <v>30</v>
      </c>
      <c r="AL314" s="540">
        <v>45</v>
      </c>
      <c r="AM314" s="540">
        <v>53</v>
      </c>
      <c r="AN314" s="540">
        <v>64</v>
      </c>
      <c r="AO314" s="540">
        <v>2</v>
      </c>
      <c r="AP314" s="540">
        <v>61</v>
      </c>
      <c r="AQ314" s="540">
        <v>29</v>
      </c>
      <c r="AR314" s="540">
        <v>36</v>
      </c>
      <c r="AS314" s="540">
        <v>11</v>
      </c>
      <c r="AT314" s="540">
        <v>5</v>
      </c>
      <c r="AU314" s="540">
        <v>48</v>
      </c>
      <c r="AV314" s="540">
        <v>57</v>
      </c>
      <c r="AW314" s="540">
        <v>37</v>
      </c>
      <c r="AX314" s="540">
        <v>19</v>
      </c>
      <c r="AY314" s="540">
        <v>65</v>
      </c>
      <c r="AZ314" s="540">
        <v>43</v>
      </c>
      <c r="BA314" s="540">
        <v>16</v>
      </c>
      <c r="BB314" s="540">
        <v>35</v>
      </c>
      <c r="BC314" s="540">
        <v>56</v>
      </c>
      <c r="BD314" s="540">
        <v>17</v>
      </c>
      <c r="BE314" s="540">
        <v>58</v>
      </c>
      <c r="BF314" s="540">
        <v>54</v>
      </c>
      <c r="BG314" s="540">
        <v>38</v>
      </c>
      <c r="BH314" s="540">
        <v>28</v>
      </c>
      <c r="BI314" s="540">
        <v>52</v>
      </c>
      <c r="BJ314" s="540">
        <v>1</v>
      </c>
      <c r="BK314" s="540">
        <v>14</v>
      </c>
      <c r="BL314" s="540">
        <v>32</v>
      </c>
      <c r="BM314" s="540">
        <v>26</v>
      </c>
      <c r="BN314" s="540">
        <v>44</v>
      </c>
      <c r="BO314" s="540">
        <v>33</v>
      </c>
      <c r="BP314" s="540">
        <v>47</v>
      </c>
      <c r="BQ314" s="540">
        <v>6</v>
      </c>
      <c r="BR314" s="540">
        <v>27</v>
      </c>
    </row>
    <row r="315" spans="4:74" s="540" customFormat="1" x14ac:dyDescent="0.2">
      <c r="E315" s="535" t="s">
        <v>159</v>
      </c>
      <c r="F315" s="540">
        <v>4</v>
      </c>
      <c r="G315" s="540">
        <v>63</v>
      </c>
      <c r="H315" s="540">
        <v>34</v>
      </c>
      <c r="I315" s="540">
        <v>52</v>
      </c>
      <c r="J315" s="540">
        <v>42</v>
      </c>
      <c r="K315" s="540">
        <v>35</v>
      </c>
      <c r="L315" s="540">
        <v>53</v>
      </c>
      <c r="M315" s="540">
        <v>40</v>
      </c>
      <c r="N315" s="540">
        <v>46</v>
      </c>
      <c r="O315" s="540">
        <v>22</v>
      </c>
      <c r="P315" s="540">
        <v>50</v>
      </c>
      <c r="Q315" s="540">
        <v>9</v>
      </c>
      <c r="R315" s="540">
        <v>25</v>
      </c>
      <c r="S315" s="540">
        <v>43</v>
      </c>
      <c r="T315" s="540">
        <v>12</v>
      </c>
      <c r="U315" s="540">
        <v>27</v>
      </c>
      <c r="V315" s="540">
        <v>54</v>
      </c>
      <c r="W315" s="540">
        <v>31</v>
      </c>
      <c r="X315" s="540">
        <v>57</v>
      </c>
      <c r="Y315" s="540">
        <v>21</v>
      </c>
      <c r="Z315" s="540">
        <v>24</v>
      </c>
      <c r="AA315" s="540">
        <v>36</v>
      </c>
      <c r="AB315" s="540">
        <v>62</v>
      </c>
      <c r="AC315" s="540">
        <v>26</v>
      </c>
      <c r="AD315" s="540">
        <v>33</v>
      </c>
      <c r="AE315" s="540">
        <v>37</v>
      </c>
      <c r="AF315" s="540">
        <v>28</v>
      </c>
      <c r="AG315" s="540">
        <v>60</v>
      </c>
      <c r="AH315" s="540">
        <v>8</v>
      </c>
      <c r="AI315" s="540">
        <v>41</v>
      </c>
      <c r="AJ315" s="540">
        <v>19</v>
      </c>
      <c r="AK315" s="540">
        <v>38</v>
      </c>
      <c r="AL315" s="540">
        <v>65</v>
      </c>
      <c r="AM315" s="540">
        <v>47</v>
      </c>
      <c r="AN315" s="540">
        <v>2</v>
      </c>
      <c r="AO315" s="540">
        <v>64</v>
      </c>
      <c r="AP315" s="540">
        <v>20</v>
      </c>
      <c r="AQ315" s="540">
        <v>32</v>
      </c>
      <c r="AR315" s="540">
        <v>48</v>
      </c>
      <c r="AS315" s="540">
        <v>6</v>
      </c>
      <c r="AT315" s="540">
        <v>3</v>
      </c>
      <c r="AU315" s="540">
        <v>14</v>
      </c>
      <c r="AV315" s="540">
        <v>51</v>
      </c>
      <c r="AW315" s="540">
        <v>61</v>
      </c>
      <c r="AX315" s="540">
        <v>58</v>
      </c>
      <c r="AY315" s="540">
        <v>15</v>
      </c>
      <c r="AZ315" s="540">
        <v>10</v>
      </c>
      <c r="BA315" s="540">
        <v>5</v>
      </c>
      <c r="BB315" s="540">
        <v>56</v>
      </c>
      <c r="BC315" s="540">
        <v>17</v>
      </c>
      <c r="BD315" s="540">
        <v>29</v>
      </c>
      <c r="BE315" s="540">
        <v>13</v>
      </c>
      <c r="BF315" s="540">
        <v>7</v>
      </c>
      <c r="BG315" s="540">
        <v>16</v>
      </c>
      <c r="BH315" s="540">
        <v>44</v>
      </c>
      <c r="BI315" s="540">
        <v>49</v>
      </c>
      <c r="BJ315" s="540">
        <v>18</v>
      </c>
      <c r="BK315" s="540">
        <v>30</v>
      </c>
      <c r="BL315" s="540">
        <v>23</v>
      </c>
      <c r="BM315" s="540">
        <v>1</v>
      </c>
      <c r="BN315" s="540">
        <v>39</v>
      </c>
      <c r="BO315" s="540">
        <v>45</v>
      </c>
      <c r="BP315" s="540">
        <v>11</v>
      </c>
      <c r="BQ315" s="540">
        <v>55</v>
      </c>
      <c r="BR315" s="540">
        <v>59</v>
      </c>
    </row>
    <row r="316" spans="4:74" s="540" customFormat="1" x14ac:dyDescent="0.2"/>
    <row r="317" spans="4:74" s="540" customFormat="1" x14ac:dyDescent="0.2">
      <c r="D317" s="539">
        <v>66</v>
      </c>
      <c r="E317" s="541" t="s">
        <v>179</v>
      </c>
    </row>
    <row r="318" spans="4:74" s="540" customFormat="1" x14ac:dyDescent="0.2">
      <c r="E318" s="535" t="s">
        <v>130</v>
      </c>
      <c r="F318" s="540">
        <v>1</v>
      </c>
      <c r="G318" s="540">
        <v>2</v>
      </c>
      <c r="H318" s="540">
        <v>3</v>
      </c>
      <c r="I318" s="540">
        <v>4</v>
      </c>
      <c r="J318" s="540">
        <v>5</v>
      </c>
      <c r="K318" s="540">
        <v>6</v>
      </c>
      <c r="L318" s="540">
        <v>7</v>
      </c>
      <c r="M318" s="540">
        <v>8</v>
      </c>
      <c r="N318" s="540">
        <v>9</v>
      </c>
      <c r="O318" s="540">
        <v>10</v>
      </c>
      <c r="P318" s="540">
        <v>11</v>
      </c>
      <c r="Q318" s="540">
        <v>12</v>
      </c>
      <c r="R318" s="540">
        <v>13</v>
      </c>
      <c r="S318" s="540">
        <v>14</v>
      </c>
      <c r="T318" s="540">
        <v>15</v>
      </c>
      <c r="U318" s="540">
        <v>16</v>
      </c>
      <c r="V318" s="540">
        <v>17</v>
      </c>
      <c r="W318" s="540">
        <v>18</v>
      </c>
      <c r="X318" s="540">
        <v>19</v>
      </c>
      <c r="Y318" s="540">
        <v>20</v>
      </c>
      <c r="Z318" s="540">
        <v>21</v>
      </c>
      <c r="AA318" s="540">
        <v>22</v>
      </c>
      <c r="AB318" s="540">
        <v>23</v>
      </c>
      <c r="AC318" s="540">
        <v>24</v>
      </c>
      <c r="AD318" s="540">
        <v>25</v>
      </c>
      <c r="AE318" s="540">
        <v>26</v>
      </c>
      <c r="AF318" s="540">
        <v>27</v>
      </c>
      <c r="AG318" s="540">
        <v>28</v>
      </c>
      <c r="AH318" s="540">
        <v>29</v>
      </c>
      <c r="AI318" s="540">
        <v>30</v>
      </c>
      <c r="AJ318" s="540">
        <v>31</v>
      </c>
      <c r="AK318" s="540">
        <v>32</v>
      </c>
      <c r="AL318" s="540">
        <v>33</v>
      </c>
      <c r="AM318" s="540">
        <v>34</v>
      </c>
      <c r="AN318" s="540">
        <v>35</v>
      </c>
      <c r="AO318" s="540">
        <v>36</v>
      </c>
      <c r="AP318" s="540">
        <v>37</v>
      </c>
      <c r="AQ318" s="540">
        <v>38</v>
      </c>
      <c r="AR318" s="540">
        <v>39</v>
      </c>
      <c r="AS318" s="540">
        <v>40</v>
      </c>
      <c r="AT318" s="540">
        <v>41</v>
      </c>
      <c r="AU318" s="540">
        <v>42</v>
      </c>
      <c r="AV318" s="540">
        <v>43</v>
      </c>
      <c r="AW318" s="540">
        <v>44</v>
      </c>
      <c r="AX318" s="540">
        <v>45</v>
      </c>
      <c r="AY318" s="540">
        <v>46</v>
      </c>
      <c r="AZ318" s="540">
        <v>47</v>
      </c>
      <c r="BA318" s="540">
        <v>48</v>
      </c>
      <c r="BB318" s="540">
        <v>49</v>
      </c>
      <c r="BC318" s="540">
        <v>50</v>
      </c>
      <c r="BD318" s="540">
        <v>51</v>
      </c>
      <c r="BE318" s="540">
        <v>52</v>
      </c>
      <c r="BF318" s="540">
        <v>53</v>
      </c>
      <c r="BG318" s="540">
        <v>54</v>
      </c>
      <c r="BI318" s="540">
        <v>55</v>
      </c>
      <c r="BJ318" s="540">
        <v>56</v>
      </c>
      <c r="BK318" s="540">
        <v>57</v>
      </c>
      <c r="BL318" s="540">
        <v>58</v>
      </c>
      <c r="BN318" s="540">
        <v>59</v>
      </c>
      <c r="BO318" s="540">
        <v>60</v>
      </c>
      <c r="BP318" s="540">
        <v>61</v>
      </c>
      <c r="BQ318" s="540">
        <v>62</v>
      </c>
      <c r="BS318" s="540">
        <v>63</v>
      </c>
      <c r="BT318" s="540">
        <v>64</v>
      </c>
      <c r="BU318" s="540">
        <v>65</v>
      </c>
      <c r="BV318" s="540">
        <v>66</v>
      </c>
    </row>
    <row r="319" spans="4:74" s="540" customFormat="1" x14ac:dyDescent="0.2">
      <c r="E319" s="535" t="s">
        <v>157</v>
      </c>
      <c r="F319" s="540">
        <v>42</v>
      </c>
      <c r="G319" s="540">
        <v>39</v>
      </c>
      <c r="H319" s="540">
        <v>6</v>
      </c>
      <c r="I319" s="540">
        <v>53</v>
      </c>
      <c r="J319" s="540">
        <v>14</v>
      </c>
      <c r="K319" s="540">
        <v>18</v>
      </c>
      <c r="L319" s="540">
        <v>29</v>
      </c>
      <c r="M319" s="540">
        <v>52</v>
      </c>
      <c r="N319" s="540">
        <v>40</v>
      </c>
      <c r="O319" s="540">
        <v>63</v>
      </c>
      <c r="P319" s="540">
        <v>60</v>
      </c>
      <c r="Q319" s="540">
        <v>50</v>
      </c>
      <c r="R319" s="540">
        <v>51</v>
      </c>
      <c r="S319" s="540">
        <v>30</v>
      </c>
      <c r="T319" s="540">
        <v>58</v>
      </c>
      <c r="U319" s="540">
        <v>38</v>
      </c>
      <c r="V319" s="540">
        <v>46</v>
      </c>
      <c r="W319" s="540">
        <v>64</v>
      </c>
      <c r="X319" s="540">
        <v>23</v>
      </c>
      <c r="Y319" s="540">
        <v>41</v>
      </c>
      <c r="Z319" s="540">
        <v>62</v>
      </c>
      <c r="AA319" s="540">
        <v>24</v>
      </c>
      <c r="AB319" s="540">
        <v>19</v>
      </c>
      <c r="AC319" s="540">
        <v>33</v>
      </c>
      <c r="AD319" s="540">
        <v>65</v>
      </c>
      <c r="AE319" s="540">
        <v>15</v>
      </c>
      <c r="AF319" s="540">
        <v>57</v>
      </c>
      <c r="AG319" s="540">
        <v>26</v>
      </c>
      <c r="AH319" s="540">
        <v>48</v>
      </c>
      <c r="AI319" s="540">
        <v>32</v>
      </c>
      <c r="AJ319" s="540">
        <v>22</v>
      </c>
      <c r="AK319" s="540">
        <v>54</v>
      </c>
      <c r="AL319" s="540">
        <v>16</v>
      </c>
      <c r="AM319" s="540">
        <v>55</v>
      </c>
      <c r="AN319" s="540">
        <v>31</v>
      </c>
      <c r="AO319" s="540">
        <v>34</v>
      </c>
      <c r="AP319" s="540">
        <v>61</v>
      </c>
      <c r="AQ319" s="540">
        <v>20</v>
      </c>
      <c r="AR319" s="540">
        <v>43</v>
      </c>
      <c r="AS319" s="540">
        <v>37</v>
      </c>
      <c r="AT319" s="540">
        <v>5</v>
      </c>
      <c r="AU319" s="540">
        <v>9</v>
      </c>
      <c r="AV319" s="540">
        <v>12</v>
      </c>
      <c r="AW319" s="540">
        <v>47</v>
      </c>
      <c r="AX319" s="540">
        <v>56</v>
      </c>
      <c r="AY319" s="540">
        <v>44</v>
      </c>
      <c r="AZ319" s="540">
        <v>3</v>
      </c>
      <c r="BA319" s="540">
        <v>66</v>
      </c>
      <c r="BB319" s="540">
        <v>59</v>
      </c>
      <c r="BC319" s="540">
        <v>17</v>
      </c>
      <c r="BD319" s="540">
        <v>13</v>
      </c>
      <c r="BE319" s="540">
        <v>8</v>
      </c>
      <c r="BF319" s="540">
        <v>36</v>
      </c>
      <c r="BG319" s="540">
        <v>28</v>
      </c>
      <c r="BI319" s="540">
        <v>2</v>
      </c>
      <c r="BJ319" s="540">
        <v>49</v>
      </c>
      <c r="BK319" s="540">
        <v>27</v>
      </c>
      <c r="BL319" s="540">
        <v>7</v>
      </c>
      <c r="BN319" s="540">
        <v>35</v>
      </c>
      <c r="BO319" s="540">
        <v>11</v>
      </c>
      <c r="BP319" s="540">
        <v>21</v>
      </c>
      <c r="BQ319" s="540">
        <v>1</v>
      </c>
      <c r="BS319" s="540">
        <v>4</v>
      </c>
      <c r="BT319" s="540">
        <v>10</v>
      </c>
      <c r="BU319" s="540">
        <v>25</v>
      </c>
      <c r="BV319" s="540">
        <v>45</v>
      </c>
    </row>
    <row r="320" spans="4:74" s="540" customFormat="1" x14ac:dyDescent="0.2">
      <c r="E320" s="535" t="s">
        <v>159</v>
      </c>
      <c r="F320" s="540">
        <v>30</v>
      </c>
      <c r="G320" s="540">
        <v>59</v>
      </c>
      <c r="H320" s="540">
        <v>39</v>
      </c>
      <c r="I320" s="540">
        <v>46</v>
      </c>
      <c r="J320" s="540">
        <v>2</v>
      </c>
      <c r="K320" s="540">
        <v>53</v>
      </c>
      <c r="L320" s="540">
        <v>33</v>
      </c>
      <c r="M320" s="540">
        <v>9</v>
      </c>
      <c r="N320" s="540">
        <v>57</v>
      </c>
      <c r="O320" s="540">
        <v>60</v>
      </c>
      <c r="P320" s="540">
        <v>49</v>
      </c>
      <c r="Q320" s="540">
        <v>63</v>
      </c>
      <c r="R320" s="540">
        <v>55</v>
      </c>
      <c r="S320" s="540">
        <v>36</v>
      </c>
      <c r="T320" s="540">
        <v>3</v>
      </c>
      <c r="U320" s="540">
        <v>65</v>
      </c>
      <c r="V320" s="540">
        <v>25</v>
      </c>
      <c r="W320" s="540">
        <v>1</v>
      </c>
      <c r="X320" s="540">
        <v>51</v>
      </c>
      <c r="Y320" s="540">
        <v>12</v>
      </c>
      <c r="Z320" s="540">
        <v>8</v>
      </c>
      <c r="AA320" s="540">
        <v>35</v>
      </c>
      <c r="AB320" s="540">
        <v>56</v>
      </c>
      <c r="AC320" s="540">
        <v>16</v>
      </c>
      <c r="AD320" s="540">
        <v>61</v>
      </c>
      <c r="AE320" s="540">
        <v>58</v>
      </c>
      <c r="AF320" s="540">
        <v>41</v>
      </c>
      <c r="AG320" s="540">
        <v>10</v>
      </c>
      <c r="AH320" s="540">
        <v>52</v>
      </c>
      <c r="AI320" s="540">
        <v>21</v>
      </c>
      <c r="AJ320" s="540">
        <v>45</v>
      </c>
      <c r="AK320" s="540">
        <v>62</v>
      </c>
      <c r="AL320" s="540">
        <v>37</v>
      </c>
      <c r="AM320" s="540">
        <v>64</v>
      </c>
      <c r="AN320" s="540">
        <v>22</v>
      </c>
      <c r="AO320" s="540">
        <v>43</v>
      </c>
      <c r="AP320" s="540">
        <v>48</v>
      </c>
      <c r="AQ320" s="540">
        <v>17</v>
      </c>
      <c r="AR320" s="540">
        <v>27</v>
      </c>
      <c r="AS320" s="540">
        <v>13</v>
      </c>
      <c r="AT320" s="540">
        <v>7</v>
      </c>
      <c r="AU320" s="540">
        <v>66</v>
      </c>
      <c r="AV320" s="540">
        <v>34</v>
      </c>
      <c r="AW320" s="540">
        <v>11</v>
      </c>
      <c r="AX320" s="540">
        <v>42</v>
      </c>
      <c r="AY320" s="540">
        <v>28</v>
      </c>
      <c r="AZ320" s="540">
        <v>20</v>
      </c>
      <c r="BA320" s="540">
        <v>54</v>
      </c>
      <c r="BB320" s="540">
        <v>15</v>
      </c>
      <c r="BC320" s="540">
        <v>4</v>
      </c>
      <c r="BD320" s="540">
        <v>23</v>
      </c>
      <c r="BE320" s="540">
        <v>31</v>
      </c>
      <c r="BF320" s="540">
        <v>29</v>
      </c>
      <c r="BG320" s="540">
        <v>6</v>
      </c>
      <c r="BI320" s="540">
        <v>40</v>
      </c>
      <c r="BJ320" s="540">
        <v>19</v>
      </c>
      <c r="BK320" s="540">
        <v>47</v>
      </c>
      <c r="BL320" s="540">
        <v>26</v>
      </c>
      <c r="BN320" s="540">
        <v>50</v>
      </c>
      <c r="BO320" s="540">
        <v>44</v>
      </c>
      <c r="BP320" s="540">
        <v>24</v>
      </c>
      <c r="BQ320" s="540">
        <v>18</v>
      </c>
      <c r="BS320" s="540">
        <v>14</v>
      </c>
      <c r="BT320" s="540">
        <v>5</v>
      </c>
      <c r="BU320" s="540">
        <v>32</v>
      </c>
      <c r="BV320" s="540">
        <v>38</v>
      </c>
    </row>
    <row r="321" spans="4:74" s="540" customFormat="1" x14ac:dyDescent="0.2"/>
    <row r="322" spans="4:74" s="540" customFormat="1" x14ac:dyDescent="0.2">
      <c r="D322" s="539">
        <v>67</v>
      </c>
      <c r="E322" s="541" t="s">
        <v>179</v>
      </c>
    </row>
    <row r="323" spans="4:74" s="540" customFormat="1" x14ac:dyDescent="0.2">
      <c r="E323" s="535" t="s">
        <v>130</v>
      </c>
      <c r="F323" s="540">
        <v>1</v>
      </c>
      <c r="G323" s="540">
        <v>2</v>
      </c>
      <c r="H323" s="540">
        <v>3</v>
      </c>
      <c r="I323" s="540">
        <v>4</v>
      </c>
      <c r="J323" s="540">
        <v>5</v>
      </c>
      <c r="K323" s="540">
        <v>6</v>
      </c>
      <c r="L323" s="540">
        <v>7</v>
      </c>
      <c r="M323" s="540">
        <v>8</v>
      </c>
      <c r="N323" s="540">
        <v>9</v>
      </c>
      <c r="O323" s="540">
        <v>10</v>
      </c>
      <c r="P323" s="540">
        <v>11</v>
      </c>
      <c r="Q323" s="540">
        <v>12</v>
      </c>
      <c r="R323" s="540">
        <v>13</v>
      </c>
      <c r="S323" s="540">
        <v>14</v>
      </c>
      <c r="T323" s="540">
        <v>15</v>
      </c>
      <c r="U323" s="540">
        <v>16</v>
      </c>
      <c r="V323" s="540">
        <v>17</v>
      </c>
      <c r="W323" s="540">
        <v>18</v>
      </c>
      <c r="X323" s="540">
        <v>19</v>
      </c>
      <c r="Y323" s="540">
        <v>20</v>
      </c>
      <c r="Z323" s="540">
        <v>21</v>
      </c>
      <c r="AA323" s="540">
        <v>22</v>
      </c>
      <c r="AB323" s="540">
        <v>23</v>
      </c>
      <c r="AC323" s="540">
        <v>24</v>
      </c>
      <c r="AD323" s="540">
        <v>25</v>
      </c>
      <c r="AE323" s="540">
        <v>26</v>
      </c>
      <c r="AF323" s="540">
        <v>27</v>
      </c>
      <c r="AG323" s="540">
        <v>28</v>
      </c>
      <c r="AH323" s="540">
        <v>29</v>
      </c>
      <c r="AI323" s="540">
        <v>30</v>
      </c>
      <c r="AJ323" s="540">
        <v>31</v>
      </c>
      <c r="AK323" s="540">
        <v>32</v>
      </c>
      <c r="AL323" s="540">
        <v>33</v>
      </c>
      <c r="AM323" s="540">
        <v>34</v>
      </c>
      <c r="AN323" s="540">
        <v>35</v>
      </c>
      <c r="AO323" s="540">
        <v>36</v>
      </c>
      <c r="AP323" s="540">
        <v>37</v>
      </c>
      <c r="AQ323" s="540">
        <v>38</v>
      </c>
      <c r="AR323" s="540">
        <v>39</v>
      </c>
      <c r="AS323" s="540">
        <v>40</v>
      </c>
      <c r="AT323" s="540">
        <v>41</v>
      </c>
      <c r="AU323" s="540">
        <v>42</v>
      </c>
      <c r="AV323" s="540">
        <v>43</v>
      </c>
      <c r="AW323" s="540">
        <v>44</v>
      </c>
      <c r="AX323" s="540">
        <v>45</v>
      </c>
      <c r="AY323" s="540">
        <v>46</v>
      </c>
      <c r="AZ323" s="540">
        <v>47</v>
      </c>
      <c r="BA323" s="540">
        <v>48</v>
      </c>
      <c r="BB323" s="540">
        <v>49</v>
      </c>
      <c r="BC323" s="540">
        <v>50</v>
      </c>
      <c r="BD323" s="540">
        <v>51</v>
      </c>
      <c r="BE323" s="540">
        <v>52</v>
      </c>
      <c r="BF323" s="540">
        <v>53</v>
      </c>
      <c r="BG323" s="540">
        <v>54</v>
      </c>
      <c r="BH323" s="540">
        <v>55</v>
      </c>
      <c r="BI323" s="540">
        <v>56</v>
      </c>
      <c r="BJ323" s="540">
        <v>57</v>
      </c>
      <c r="BK323" s="540">
        <v>58</v>
      </c>
      <c r="BL323" s="540">
        <v>59</v>
      </c>
      <c r="BN323" s="540">
        <v>60</v>
      </c>
      <c r="BO323" s="540">
        <v>61</v>
      </c>
      <c r="BP323" s="540">
        <v>62</v>
      </c>
      <c r="BQ323" s="540">
        <v>63</v>
      </c>
      <c r="BS323" s="540">
        <v>64</v>
      </c>
      <c r="BT323" s="540">
        <v>65</v>
      </c>
      <c r="BU323" s="540">
        <v>66</v>
      </c>
      <c r="BV323" s="540">
        <v>67</v>
      </c>
    </row>
    <row r="324" spans="4:74" s="540" customFormat="1" x14ac:dyDescent="0.2">
      <c r="E324" s="535" t="s">
        <v>157</v>
      </c>
      <c r="F324" s="540">
        <v>9</v>
      </c>
      <c r="G324" s="540">
        <v>24</v>
      </c>
      <c r="H324" s="540">
        <v>61</v>
      </c>
      <c r="I324" s="540">
        <v>52</v>
      </c>
      <c r="J324" s="540">
        <v>16</v>
      </c>
      <c r="K324" s="540">
        <v>25</v>
      </c>
      <c r="L324" s="540">
        <v>55</v>
      </c>
      <c r="M324" s="540">
        <v>20</v>
      </c>
      <c r="N324" s="540">
        <v>43</v>
      </c>
      <c r="O324" s="540">
        <v>37</v>
      </c>
      <c r="P324" s="540">
        <v>17</v>
      </c>
      <c r="Q324" s="540">
        <v>67</v>
      </c>
      <c r="R324" s="540">
        <v>10</v>
      </c>
      <c r="S324" s="540">
        <v>53</v>
      </c>
      <c r="T324" s="540">
        <v>42</v>
      </c>
      <c r="U324" s="540">
        <v>59</v>
      </c>
      <c r="V324" s="540">
        <v>63</v>
      </c>
      <c r="W324" s="540">
        <v>14</v>
      </c>
      <c r="X324" s="540">
        <v>31</v>
      </c>
      <c r="Y324" s="540">
        <v>8</v>
      </c>
      <c r="Z324" s="540">
        <v>49</v>
      </c>
      <c r="AA324" s="540">
        <v>38</v>
      </c>
      <c r="AB324" s="540">
        <v>57</v>
      </c>
      <c r="AC324" s="540">
        <v>28</v>
      </c>
      <c r="AD324" s="540">
        <v>64</v>
      </c>
      <c r="AE324" s="540">
        <v>19</v>
      </c>
      <c r="AF324" s="540">
        <v>56</v>
      </c>
      <c r="AG324" s="540">
        <v>36</v>
      </c>
      <c r="AH324" s="540">
        <v>48</v>
      </c>
      <c r="AI324" s="540">
        <v>62</v>
      </c>
      <c r="AJ324" s="540">
        <v>54</v>
      </c>
      <c r="AK324" s="540">
        <v>35</v>
      </c>
      <c r="AL324" s="540">
        <v>27</v>
      </c>
      <c r="AM324" s="540">
        <v>50</v>
      </c>
      <c r="AN324" s="540">
        <v>4</v>
      </c>
      <c r="AO324" s="540">
        <v>33</v>
      </c>
      <c r="AP324" s="540">
        <v>39</v>
      </c>
      <c r="AQ324" s="540">
        <v>12</v>
      </c>
      <c r="AR324" s="540">
        <v>58</v>
      </c>
      <c r="AS324" s="540">
        <v>66</v>
      </c>
      <c r="AT324" s="540">
        <v>23</v>
      </c>
      <c r="AU324" s="540">
        <v>40</v>
      </c>
      <c r="AV324" s="540">
        <v>7</v>
      </c>
      <c r="AW324" s="540">
        <v>46</v>
      </c>
      <c r="AX324" s="540">
        <v>34</v>
      </c>
      <c r="AY324" s="540">
        <v>2</v>
      </c>
      <c r="AZ324" s="540">
        <v>60</v>
      </c>
      <c r="BA324" s="540">
        <v>41</v>
      </c>
      <c r="BB324" s="540">
        <v>13</v>
      </c>
      <c r="BC324" s="540">
        <v>47</v>
      </c>
      <c r="BD324" s="540">
        <v>22</v>
      </c>
      <c r="BE324" s="540">
        <v>18</v>
      </c>
      <c r="BF324" s="540">
        <v>65</v>
      </c>
      <c r="BG324" s="540">
        <v>26</v>
      </c>
      <c r="BH324" s="540">
        <v>51</v>
      </c>
      <c r="BI324" s="540">
        <v>3</v>
      </c>
      <c r="BJ324" s="540">
        <v>45</v>
      </c>
      <c r="BK324" s="540">
        <v>29</v>
      </c>
      <c r="BL324" s="540">
        <v>6</v>
      </c>
      <c r="BN324" s="540">
        <v>30</v>
      </c>
      <c r="BO324" s="540">
        <v>11</v>
      </c>
      <c r="BP324" s="540">
        <v>1</v>
      </c>
      <c r="BQ324" s="540">
        <v>32</v>
      </c>
      <c r="BS324" s="540">
        <v>5</v>
      </c>
      <c r="BT324" s="540">
        <v>44</v>
      </c>
      <c r="BU324" s="540">
        <v>21</v>
      </c>
      <c r="BV324" s="540">
        <v>15</v>
      </c>
    </row>
    <row r="325" spans="4:74" s="540" customFormat="1" x14ac:dyDescent="0.2">
      <c r="E325" s="535" t="s">
        <v>159</v>
      </c>
      <c r="F325" s="540">
        <v>67</v>
      </c>
      <c r="G325" s="540">
        <v>46</v>
      </c>
      <c r="H325" s="540">
        <v>16</v>
      </c>
      <c r="I325" s="540">
        <v>38</v>
      </c>
      <c r="J325" s="540">
        <v>59</v>
      </c>
      <c r="K325" s="540">
        <v>24</v>
      </c>
      <c r="L325" s="540">
        <v>64</v>
      </c>
      <c r="M325" s="540">
        <v>40</v>
      </c>
      <c r="N325" s="540">
        <v>60</v>
      </c>
      <c r="O325" s="540">
        <v>6</v>
      </c>
      <c r="P325" s="540">
        <v>55</v>
      </c>
      <c r="Q325" s="540">
        <v>58</v>
      </c>
      <c r="R325" s="540">
        <v>32</v>
      </c>
      <c r="S325" s="540">
        <v>61</v>
      </c>
      <c r="T325" s="540">
        <v>3</v>
      </c>
      <c r="U325" s="540">
        <v>37</v>
      </c>
      <c r="V325" s="540">
        <v>62</v>
      </c>
      <c r="W325" s="540">
        <v>51</v>
      </c>
      <c r="X325" s="540">
        <v>33</v>
      </c>
      <c r="Y325" s="540">
        <v>2</v>
      </c>
      <c r="Z325" s="540">
        <v>10</v>
      </c>
      <c r="AA325" s="540">
        <v>48</v>
      </c>
      <c r="AB325" s="540">
        <v>45</v>
      </c>
      <c r="AC325" s="540">
        <v>1</v>
      </c>
      <c r="AD325" s="540">
        <v>65</v>
      </c>
      <c r="AE325" s="540">
        <v>50</v>
      </c>
      <c r="AF325" s="540">
        <v>13</v>
      </c>
      <c r="AG325" s="540">
        <v>9</v>
      </c>
      <c r="AH325" s="540">
        <v>36</v>
      </c>
      <c r="AI325" s="540">
        <v>17</v>
      </c>
      <c r="AJ325" s="540">
        <v>43</v>
      </c>
      <c r="AK325" s="540">
        <v>54</v>
      </c>
      <c r="AL325" s="540">
        <v>47</v>
      </c>
      <c r="AM325" s="540">
        <v>21</v>
      </c>
      <c r="AN325" s="540">
        <v>56</v>
      </c>
      <c r="AO325" s="540">
        <v>53</v>
      </c>
      <c r="AP325" s="540">
        <v>29</v>
      </c>
      <c r="AQ325" s="540">
        <v>44</v>
      </c>
      <c r="AR325" s="540">
        <v>7</v>
      </c>
      <c r="AS325" s="540">
        <v>11</v>
      </c>
      <c r="AT325" s="540">
        <v>34</v>
      </c>
      <c r="AU325" s="540">
        <v>14</v>
      </c>
      <c r="AV325" s="540">
        <v>39</v>
      </c>
      <c r="AW325" s="540">
        <v>5</v>
      </c>
      <c r="AX325" s="540">
        <v>18</v>
      </c>
      <c r="AY325" s="540">
        <v>20</v>
      </c>
      <c r="AZ325" s="540">
        <v>66</v>
      </c>
      <c r="BA325" s="540">
        <v>63</v>
      </c>
      <c r="BB325" s="540">
        <v>57</v>
      </c>
      <c r="BC325" s="540">
        <v>27</v>
      </c>
      <c r="BD325" s="540">
        <v>15</v>
      </c>
      <c r="BE325" s="540">
        <v>19</v>
      </c>
      <c r="BF325" s="540">
        <v>35</v>
      </c>
      <c r="BG325" s="540">
        <v>30</v>
      </c>
      <c r="BH325" s="540">
        <v>41</v>
      </c>
      <c r="BI325" s="540">
        <v>42</v>
      </c>
      <c r="BJ325" s="540">
        <v>31</v>
      </c>
      <c r="BK325" s="540">
        <v>49</v>
      </c>
      <c r="BL325" s="540">
        <v>23</v>
      </c>
      <c r="BN325" s="540">
        <v>8</v>
      </c>
      <c r="BO325" s="540">
        <v>28</v>
      </c>
      <c r="BP325" s="540">
        <v>52</v>
      </c>
      <c r="BQ325" s="540">
        <v>22</v>
      </c>
      <c r="BS325" s="540">
        <v>4</v>
      </c>
      <c r="BT325" s="540">
        <v>25</v>
      </c>
      <c r="BU325" s="540">
        <v>26</v>
      </c>
      <c r="BV325" s="540">
        <v>12</v>
      </c>
    </row>
    <row r="326" spans="4:74" s="540" customFormat="1" x14ac:dyDescent="0.2"/>
    <row r="327" spans="4:74" s="540" customFormat="1" x14ac:dyDescent="0.2">
      <c r="D327" s="539">
        <v>68</v>
      </c>
      <c r="E327" s="541" t="s">
        <v>179</v>
      </c>
    </row>
    <row r="328" spans="4:74" s="540" customFormat="1" x14ac:dyDescent="0.2">
      <c r="E328" s="535" t="s">
        <v>130</v>
      </c>
      <c r="F328" s="540">
        <v>1</v>
      </c>
      <c r="G328" s="540">
        <v>2</v>
      </c>
      <c r="H328" s="540">
        <v>3</v>
      </c>
      <c r="I328" s="540">
        <v>4</v>
      </c>
      <c r="J328" s="540">
        <v>5</v>
      </c>
      <c r="K328" s="540">
        <v>6</v>
      </c>
      <c r="L328" s="540">
        <v>7</v>
      </c>
      <c r="M328" s="540">
        <v>8</v>
      </c>
      <c r="N328" s="540">
        <v>9</v>
      </c>
      <c r="O328" s="540">
        <v>10</v>
      </c>
      <c r="P328" s="540">
        <v>11</v>
      </c>
      <c r="Q328" s="540">
        <v>12</v>
      </c>
      <c r="R328" s="540">
        <v>13</v>
      </c>
      <c r="S328" s="540">
        <v>14</v>
      </c>
      <c r="T328" s="540">
        <v>15</v>
      </c>
      <c r="U328" s="540">
        <v>16</v>
      </c>
      <c r="V328" s="540">
        <v>17</v>
      </c>
      <c r="W328" s="540">
        <v>18</v>
      </c>
      <c r="X328" s="540">
        <v>19</v>
      </c>
      <c r="Y328" s="540">
        <v>20</v>
      </c>
      <c r="Z328" s="540">
        <v>21</v>
      </c>
      <c r="AA328" s="540">
        <v>22</v>
      </c>
      <c r="AB328" s="540">
        <v>23</v>
      </c>
      <c r="AC328" s="540">
        <v>24</v>
      </c>
      <c r="AD328" s="540">
        <v>25</v>
      </c>
      <c r="AE328" s="540">
        <v>26</v>
      </c>
      <c r="AF328" s="540">
        <v>27</v>
      </c>
      <c r="AG328" s="540">
        <v>28</v>
      </c>
      <c r="AH328" s="540">
        <v>29</v>
      </c>
      <c r="AI328" s="540">
        <v>30</v>
      </c>
      <c r="AJ328" s="540">
        <v>31</v>
      </c>
      <c r="AK328" s="540">
        <v>32</v>
      </c>
      <c r="AL328" s="540">
        <v>33</v>
      </c>
      <c r="AM328" s="540">
        <v>34</v>
      </c>
      <c r="AN328" s="540">
        <v>35</v>
      </c>
      <c r="AO328" s="540">
        <v>36</v>
      </c>
      <c r="AP328" s="540">
        <v>37</v>
      </c>
      <c r="AQ328" s="540">
        <v>38</v>
      </c>
      <c r="AR328" s="540">
        <v>39</v>
      </c>
      <c r="AS328" s="540">
        <v>40</v>
      </c>
      <c r="AT328" s="540">
        <v>41</v>
      </c>
      <c r="AU328" s="540">
        <v>42</v>
      </c>
      <c r="AV328" s="540">
        <v>43</v>
      </c>
      <c r="AW328" s="540">
        <v>44</v>
      </c>
      <c r="AX328" s="540">
        <v>45</v>
      </c>
      <c r="AY328" s="540">
        <v>46</v>
      </c>
      <c r="AZ328" s="540">
        <v>47</v>
      </c>
      <c r="BA328" s="540">
        <v>48</v>
      </c>
      <c r="BB328" s="540">
        <v>49</v>
      </c>
      <c r="BC328" s="540">
        <v>50</v>
      </c>
      <c r="BD328" s="540">
        <v>51</v>
      </c>
      <c r="BE328" s="540">
        <v>52</v>
      </c>
      <c r="BF328" s="540">
        <v>53</v>
      </c>
      <c r="BG328" s="540">
        <v>54</v>
      </c>
      <c r="BH328" s="540">
        <v>55</v>
      </c>
      <c r="BI328" s="540">
        <v>56</v>
      </c>
      <c r="BJ328" s="540">
        <v>57</v>
      </c>
      <c r="BK328" s="540">
        <v>58</v>
      </c>
      <c r="BL328" s="540">
        <v>59</v>
      </c>
      <c r="BM328" s="540">
        <v>60</v>
      </c>
      <c r="BN328" s="540">
        <v>61</v>
      </c>
      <c r="BO328" s="540">
        <v>62</v>
      </c>
      <c r="BP328" s="540">
        <v>63</v>
      </c>
      <c r="BQ328" s="540">
        <v>64</v>
      </c>
      <c r="BS328" s="540">
        <v>65</v>
      </c>
      <c r="BT328" s="540">
        <v>66</v>
      </c>
      <c r="BU328" s="540">
        <v>67</v>
      </c>
      <c r="BV328" s="540">
        <v>68</v>
      </c>
    </row>
    <row r="329" spans="4:74" s="540" customFormat="1" x14ac:dyDescent="0.2">
      <c r="E329" s="535" t="s">
        <v>157</v>
      </c>
      <c r="F329" s="540">
        <v>39</v>
      </c>
      <c r="G329" s="540">
        <v>15</v>
      </c>
      <c r="H329" s="540">
        <v>34</v>
      </c>
      <c r="I329" s="540">
        <v>46</v>
      </c>
      <c r="J329" s="540">
        <v>21</v>
      </c>
      <c r="K329" s="540">
        <v>53</v>
      </c>
      <c r="L329" s="540">
        <v>59</v>
      </c>
      <c r="M329" s="540">
        <v>11</v>
      </c>
      <c r="N329" s="540">
        <v>7</v>
      </c>
      <c r="O329" s="540">
        <v>63</v>
      </c>
      <c r="P329" s="540">
        <v>25</v>
      </c>
      <c r="Q329" s="540">
        <v>36</v>
      </c>
      <c r="R329" s="540">
        <v>16</v>
      </c>
      <c r="S329" s="540">
        <v>13</v>
      </c>
      <c r="T329" s="540">
        <v>56</v>
      </c>
      <c r="U329" s="540">
        <v>23</v>
      </c>
      <c r="V329" s="540">
        <v>29</v>
      </c>
      <c r="W329" s="540">
        <v>32</v>
      </c>
      <c r="X329" s="540">
        <v>41</v>
      </c>
      <c r="Y329" s="540">
        <v>49</v>
      </c>
      <c r="Z329" s="540">
        <v>24</v>
      </c>
      <c r="AA329" s="540">
        <v>45</v>
      </c>
      <c r="AB329" s="540">
        <v>6</v>
      </c>
      <c r="AC329" s="540">
        <v>38</v>
      </c>
      <c r="AD329" s="540">
        <v>57</v>
      </c>
      <c r="AE329" s="540">
        <v>52</v>
      </c>
      <c r="AF329" s="540">
        <v>5</v>
      </c>
      <c r="AG329" s="540">
        <v>26</v>
      </c>
      <c r="AH329" s="540">
        <v>65</v>
      </c>
      <c r="AI329" s="540">
        <v>61</v>
      </c>
      <c r="AJ329" s="540">
        <v>58</v>
      </c>
      <c r="AK329" s="540">
        <v>18</v>
      </c>
      <c r="AL329" s="540">
        <v>44</v>
      </c>
      <c r="AM329" s="540">
        <v>8</v>
      </c>
      <c r="AN329" s="540">
        <v>2</v>
      </c>
      <c r="AO329" s="540">
        <v>12</v>
      </c>
      <c r="AP329" s="540">
        <v>51</v>
      </c>
      <c r="AQ329" s="540">
        <v>62</v>
      </c>
      <c r="AR329" s="540">
        <v>35</v>
      </c>
      <c r="AS329" s="540">
        <v>28</v>
      </c>
      <c r="AT329" s="540">
        <v>40</v>
      </c>
      <c r="AU329" s="540">
        <v>50</v>
      </c>
      <c r="AV329" s="540">
        <v>68</v>
      </c>
      <c r="AW329" s="540">
        <v>43</v>
      </c>
      <c r="AX329" s="540">
        <v>19</v>
      </c>
      <c r="AY329" s="540">
        <v>55</v>
      </c>
      <c r="AZ329" s="540">
        <v>60</v>
      </c>
      <c r="BA329" s="540">
        <v>27</v>
      </c>
      <c r="BB329" s="540">
        <v>31</v>
      </c>
      <c r="BC329" s="540">
        <v>42</v>
      </c>
      <c r="BD329" s="540">
        <v>37</v>
      </c>
      <c r="BE329" s="540">
        <v>4</v>
      </c>
      <c r="BF329" s="540">
        <v>54</v>
      </c>
      <c r="BG329" s="540">
        <v>67</v>
      </c>
      <c r="BH329" s="540">
        <v>17</v>
      </c>
      <c r="BI329" s="540">
        <v>64</v>
      </c>
      <c r="BJ329" s="540">
        <v>1</v>
      </c>
      <c r="BK329" s="540">
        <v>22</v>
      </c>
      <c r="BL329" s="540">
        <v>66</v>
      </c>
      <c r="BM329" s="540">
        <v>47</v>
      </c>
      <c r="BN329" s="540">
        <v>30</v>
      </c>
      <c r="BO329" s="540">
        <v>3</v>
      </c>
      <c r="BP329" s="540">
        <v>14</v>
      </c>
      <c r="BQ329" s="540">
        <v>10</v>
      </c>
      <c r="BS329" s="540">
        <v>48</v>
      </c>
      <c r="BT329" s="540">
        <v>9</v>
      </c>
      <c r="BU329" s="540">
        <v>20</v>
      </c>
      <c r="BV329" s="540">
        <v>33</v>
      </c>
    </row>
    <row r="330" spans="4:74" s="540" customFormat="1" x14ac:dyDescent="0.2">
      <c r="E330" s="535" t="s">
        <v>159</v>
      </c>
      <c r="F330" s="540">
        <v>49</v>
      </c>
      <c r="G330" s="540">
        <v>67</v>
      </c>
      <c r="H330" s="540">
        <v>64</v>
      </c>
      <c r="I330" s="540">
        <v>27</v>
      </c>
      <c r="J330" s="540">
        <v>51</v>
      </c>
      <c r="K330" s="540">
        <v>20</v>
      </c>
      <c r="L330" s="540">
        <v>68</v>
      </c>
      <c r="M330" s="540">
        <v>4</v>
      </c>
      <c r="N330" s="540">
        <v>22</v>
      </c>
      <c r="O330" s="540">
        <v>53</v>
      </c>
      <c r="P330" s="540">
        <v>29</v>
      </c>
      <c r="Q330" s="540">
        <v>34</v>
      </c>
      <c r="R330" s="540">
        <v>60</v>
      </c>
      <c r="S330" s="540">
        <v>25</v>
      </c>
      <c r="T330" s="540">
        <v>11</v>
      </c>
      <c r="U330" s="540">
        <v>19</v>
      </c>
      <c r="V330" s="540">
        <v>63</v>
      </c>
      <c r="W330" s="540">
        <v>30</v>
      </c>
      <c r="X330" s="540">
        <v>1</v>
      </c>
      <c r="Y330" s="540">
        <v>37</v>
      </c>
      <c r="Z330" s="540">
        <v>10</v>
      </c>
      <c r="AA330" s="540">
        <v>21</v>
      </c>
      <c r="AB330" s="540">
        <v>41</v>
      </c>
      <c r="AC330" s="540">
        <v>61</v>
      </c>
      <c r="AD330" s="540">
        <v>48</v>
      </c>
      <c r="AE330" s="540">
        <v>13</v>
      </c>
      <c r="AF330" s="540">
        <v>33</v>
      </c>
      <c r="AG330" s="540">
        <v>65</v>
      </c>
      <c r="AH330" s="540">
        <v>62</v>
      </c>
      <c r="AI330" s="540">
        <v>3</v>
      </c>
      <c r="AJ330" s="540">
        <v>57</v>
      </c>
      <c r="AK330" s="540">
        <v>44</v>
      </c>
      <c r="AL330" s="540">
        <v>7</v>
      </c>
      <c r="AM330" s="540">
        <v>52</v>
      </c>
      <c r="AN330" s="540">
        <v>36</v>
      </c>
      <c r="AO330" s="540">
        <v>2</v>
      </c>
      <c r="AP330" s="540">
        <v>43</v>
      </c>
      <c r="AQ330" s="540">
        <v>15</v>
      </c>
      <c r="AR330" s="540">
        <v>6</v>
      </c>
      <c r="AS330" s="540">
        <v>23</v>
      </c>
      <c r="AT330" s="540">
        <v>59</v>
      </c>
      <c r="AU330" s="540">
        <v>54</v>
      </c>
      <c r="AV330" s="540">
        <v>42</v>
      </c>
      <c r="AW330" s="540">
        <v>18</v>
      </c>
      <c r="AX330" s="540">
        <v>32</v>
      </c>
      <c r="AY330" s="540">
        <v>35</v>
      </c>
      <c r="AZ330" s="540">
        <v>55</v>
      </c>
      <c r="BA330" s="540">
        <v>46</v>
      </c>
      <c r="BB330" s="540">
        <v>58</v>
      </c>
      <c r="BC330" s="540">
        <v>24</v>
      </c>
      <c r="BD330" s="540">
        <v>9</v>
      </c>
      <c r="BE330" s="540">
        <v>14</v>
      </c>
      <c r="BF330" s="540">
        <v>47</v>
      </c>
      <c r="BG330" s="540">
        <v>26</v>
      </c>
      <c r="BH330" s="540">
        <v>31</v>
      </c>
      <c r="BI330" s="540">
        <v>66</v>
      </c>
      <c r="BJ330" s="540">
        <v>8</v>
      </c>
      <c r="BK330" s="540">
        <v>45</v>
      </c>
      <c r="BL330" s="540">
        <v>56</v>
      </c>
      <c r="BM330" s="540">
        <v>39</v>
      </c>
      <c r="BN330" s="540">
        <v>50</v>
      </c>
      <c r="BO330" s="540">
        <v>38</v>
      </c>
      <c r="BP330" s="540">
        <v>17</v>
      </c>
      <c r="BQ330" s="540">
        <v>12</v>
      </c>
      <c r="BS330" s="540">
        <v>28</v>
      </c>
      <c r="BT330" s="540">
        <v>40</v>
      </c>
      <c r="BU330" s="540">
        <v>5</v>
      </c>
      <c r="BV330" s="540">
        <v>16</v>
      </c>
    </row>
    <row r="331" spans="4:74" s="540" customFormat="1" x14ac:dyDescent="0.2"/>
    <row r="332" spans="4:74" s="540" customFormat="1" x14ac:dyDescent="0.2">
      <c r="D332" s="539">
        <v>69</v>
      </c>
      <c r="E332" s="541" t="s">
        <v>179</v>
      </c>
    </row>
    <row r="333" spans="4:74" s="540" customFormat="1" x14ac:dyDescent="0.2">
      <c r="E333" s="535" t="s">
        <v>130</v>
      </c>
      <c r="F333" s="540">
        <v>1</v>
      </c>
      <c r="G333" s="540">
        <v>2</v>
      </c>
      <c r="H333" s="540">
        <v>3</v>
      </c>
      <c r="I333" s="540">
        <v>4</v>
      </c>
      <c r="J333" s="540">
        <v>5</v>
      </c>
      <c r="K333" s="540">
        <v>6</v>
      </c>
      <c r="L333" s="540">
        <v>7</v>
      </c>
      <c r="M333" s="540">
        <v>8</v>
      </c>
      <c r="N333" s="540">
        <v>9</v>
      </c>
      <c r="O333" s="540">
        <v>10</v>
      </c>
      <c r="P333" s="540">
        <v>11</v>
      </c>
      <c r="Q333" s="540">
        <v>12</v>
      </c>
      <c r="R333" s="540">
        <v>13</v>
      </c>
      <c r="S333" s="540">
        <v>14</v>
      </c>
      <c r="T333" s="540">
        <v>15</v>
      </c>
      <c r="U333" s="540">
        <v>16</v>
      </c>
      <c r="V333" s="540">
        <v>17</v>
      </c>
      <c r="W333" s="540">
        <v>18</v>
      </c>
      <c r="X333" s="540">
        <v>19</v>
      </c>
      <c r="Y333" s="540">
        <v>20</v>
      </c>
      <c r="Z333" s="540">
        <v>21</v>
      </c>
      <c r="AA333" s="540">
        <v>22</v>
      </c>
      <c r="AB333" s="540">
        <v>23</v>
      </c>
      <c r="AC333" s="540">
        <v>24</v>
      </c>
      <c r="AD333" s="540">
        <v>25</v>
      </c>
      <c r="AE333" s="540">
        <v>26</v>
      </c>
      <c r="AF333" s="540">
        <v>27</v>
      </c>
      <c r="AG333" s="540">
        <v>28</v>
      </c>
      <c r="AH333" s="540">
        <v>29</v>
      </c>
      <c r="AI333" s="540">
        <v>30</v>
      </c>
      <c r="AJ333" s="540">
        <v>31</v>
      </c>
      <c r="AK333" s="540">
        <v>32</v>
      </c>
      <c r="AL333" s="540">
        <v>33</v>
      </c>
      <c r="AM333" s="540">
        <v>34</v>
      </c>
      <c r="AN333" s="540">
        <v>35</v>
      </c>
      <c r="AO333" s="540">
        <v>36</v>
      </c>
      <c r="AP333" s="540">
        <v>37</v>
      </c>
      <c r="AQ333" s="540">
        <v>38</v>
      </c>
      <c r="AR333" s="540">
        <v>39</v>
      </c>
      <c r="AS333" s="540">
        <v>40</v>
      </c>
      <c r="AT333" s="540">
        <v>41</v>
      </c>
      <c r="AU333" s="540">
        <v>42</v>
      </c>
      <c r="AV333" s="540">
        <v>43</v>
      </c>
      <c r="AW333" s="540">
        <v>44</v>
      </c>
      <c r="AX333" s="540">
        <v>45</v>
      </c>
      <c r="AY333" s="540">
        <v>46</v>
      </c>
      <c r="AZ333" s="540">
        <v>47</v>
      </c>
      <c r="BA333" s="540">
        <v>48</v>
      </c>
      <c r="BB333" s="540">
        <v>49</v>
      </c>
      <c r="BC333" s="540">
        <v>50</v>
      </c>
      <c r="BD333" s="540">
        <v>51</v>
      </c>
      <c r="BE333" s="540">
        <v>52</v>
      </c>
      <c r="BF333" s="540">
        <v>53</v>
      </c>
      <c r="BG333" s="540">
        <v>54</v>
      </c>
      <c r="BH333" s="540">
        <v>55</v>
      </c>
      <c r="BI333" s="540">
        <v>56</v>
      </c>
      <c r="BJ333" s="540">
        <v>57</v>
      </c>
      <c r="BK333" s="540">
        <v>58</v>
      </c>
      <c r="BL333" s="540">
        <v>59</v>
      </c>
      <c r="BM333" s="540">
        <v>60</v>
      </c>
      <c r="BN333" s="540">
        <v>61</v>
      </c>
      <c r="BO333" s="540">
        <v>62</v>
      </c>
      <c r="BP333" s="540">
        <v>63</v>
      </c>
      <c r="BQ333" s="540">
        <v>64</v>
      </c>
      <c r="BR333" s="540">
        <v>65</v>
      </c>
      <c r="BS333" s="540">
        <v>66</v>
      </c>
      <c r="BT333" s="540">
        <v>67</v>
      </c>
      <c r="BU333" s="540">
        <v>68</v>
      </c>
      <c r="BV333" s="540">
        <v>69</v>
      </c>
    </row>
    <row r="334" spans="4:74" s="540" customFormat="1" x14ac:dyDescent="0.2">
      <c r="E334" s="535" t="s">
        <v>157</v>
      </c>
      <c r="F334" s="540">
        <v>52</v>
      </c>
      <c r="G334" s="540">
        <v>69</v>
      </c>
      <c r="H334" s="540">
        <v>36</v>
      </c>
      <c r="I334" s="540">
        <v>65</v>
      </c>
      <c r="J334" s="540">
        <v>8</v>
      </c>
      <c r="K334" s="540">
        <v>14</v>
      </c>
      <c r="L334" s="540">
        <v>64</v>
      </c>
      <c r="M334" s="540">
        <v>5</v>
      </c>
      <c r="N334" s="540">
        <v>68</v>
      </c>
      <c r="O334" s="540">
        <v>48</v>
      </c>
      <c r="P334" s="540">
        <v>20</v>
      </c>
      <c r="Q334" s="540">
        <v>33</v>
      </c>
      <c r="R334" s="540">
        <v>59</v>
      </c>
      <c r="S334" s="540">
        <v>1</v>
      </c>
      <c r="T334" s="540">
        <v>23</v>
      </c>
      <c r="U334" s="540">
        <v>55</v>
      </c>
      <c r="V334" s="540">
        <v>60</v>
      </c>
      <c r="W334" s="540">
        <v>61</v>
      </c>
      <c r="X334" s="540">
        <v>32</v>
      </c>
      <c r="Y334" s="540">
        <v>11</v>
      </c>
      <c r="Z334" s="540">
        <v>15</v>
      </c>
      <c r="AA334" s="540">
        <v>44</v>
      </c>
      <c r="AB334" s="540">
        <v>29</v>
      </c>
      <c r="AC334" s="540">
        <v>40</v>
      </c>
      <c r="AD334" s="540">
        <v>6</v>
      </c>
      <c r="AE334" s="540">
        <v>17</v>
      </c>
      <c r="AF334" s="540">
        <v>34</v>
      </c>
      <c r="AG334" s="540">
        <v>21</v>
      </c>
      <c r="AH334" s="540">
        <v>66</v>
      </c>
      <c r="AI334" s="540">
        <v>12</v>
      </c>
      <c r="AJ334" s="540">
        <v>9</v>
      </c>
      <c r="AK334" s="540">
        <v>58</v>
      </c>
      <c r="AL334" s="540">
        <v>22</v>
      </c>
      <c r="AM334" s="540">
        <v>53</v>
      </c>
      <c r="AN334" s="540">
        <v>46</v>
      </c>
      <c r="AO334" s="540">
        <v>25</v>
      </c>
      <c r="AP334" s="540">
        <v>3</v>
      </c>
      <c r="AQ334" s="540">
        <v>51</v>
      </c>
      <c r="AR334" s="540">
        <v>47</v>
      </c>
      <c r="AS334" s="540">
        <v>38</v>
      </c>
      <c r="AT334" s="540">
        <v>19</v>
      </c>
      <c r="AU334" s="540">
        <v>35</v>
      </c>
      <c r="AV334" s="540">
        <v>57</v>
      </c>
      <c r="AW334" s="540">
        <v>41</v>
      </c>
      <c r="AX334" s="540">
        <v>4</v>
      </c>
      <c r="AY334" s="540">
        <v>50</v>
      </c>
      <c r="AZ334" s="540">
        <v>28</v>
      </c>
      <c r="BA334" s="540">
        <v>45</v>
      </c>
      <c r="BB334" s="540">
        <v>56</v>
      </c>
      <c r="BC334" s="540">
        <v>67</v>
      </c>
      <c r="BD334" s="540">
        <v>24</v>
      </c>
      <c r="BE334" s="540">
        <v>39</v>
      </c>
      <c r="BF334" s="540">
        <v>42</v>
      </c>
      <c r="BG334" s="540">
        <v>30</v>
      </c>
      <c r="BH334" s="540">
        <v>16</v>
      </c>
      <c r="BI334" s="540">
        <v>63</v>
      </c>
      <c r="BJ334" s="540">
        <v>13</v>
      </c>
      <c r="BK334" s="540">
        <v>37</v>
      </c>
      <c r="BL334" s="540">
        <v>27</v>
      </c>
      <c r="BM334" s="540">
        <v>31</v>
      </c>
      <c r="BN334" s="540">
        <v>18</v>
      </c>
      <c r="BO334" s="540">
        <v>54</v>
      </c>
      <c r="BP334" s="540">
        <v>2</v>
      </c>
      <c r="BQ334" s="540">
        <v>7</v>
      </c>
      <c r="BR334" s="540">
        <v>62</v>
      </c>
      <c r="BS334" s="540">
        <v>49</v>
      </c>
      <c r="BT334" s="540">
        <v>43</v>
      </c>
      <c r="BU334" s="540">
        <v>26</v>
      </c>
      <c r="BV334" s="540">
        <v>10</v>
      </c>
    </row>
    <row r="335" spans="4:74" s="540" customFormat="1" x14ac:dyDescent="0.2">
      <c r="E335" s="535" t="s">
        <v>159</v>
      </c>
      <c r="F335" s="540">
        <v>59</v>
      </c>
      <c r="G335" s="540">
        <v>68</v>
      </c>
      <c r="H335" s="540">
        <v>27</v>
      </c>
      <c r="I335" s="540">
        <v>25</v>
      </c>
      <c r="J335" s="540">
        <v>18</v>
      </c>
      <c r="K335" s="540">
        <v>10</v>
      </c>
      <c r="L335" s="540">
        <v>66</v>
      </c>
      <c r="M335" s="540">
        <v>19</v>
      </c>
      <c r="N335" s="540">
        <v>42</v>
      </c>
      <c r="O335" s="540">
        <v>37</v>
      </c>
      <c r="P335" s="540">
        <v>30</v>
      </c>
      <c r="Q335" s="540">
        <v>45</v>
      </c>
      <c r="R335" s="540">
        <v>34</v>
      </c>
      <c r="S335" s="540">
        <v>36</v>
      </c>
      <c r="T335" s="540">
        <v>2</v>
      </c>
      <c r="U335" s="540">
        <v>35</v>
      </c>
      <c r="V335" s="540">
        <v>50</v>
      </c>
      <c r="W335" s="540">
        <v>62</v>
      </c>
      <c r="X335" s="540">
        <v>11</v>
      </c>
      <c r="Y335" s="540">
        <v>1</v>
      </c>
      <c r="Z335" s="540">
        <v>29</v>
      </c>
      <c r="AA335" s="540">
        <v>38</v>
      </c>
      <c r="AB335" s="540">
        <v>32</v>
      </c>
      <c r="AC335" s="540">
        <v>58</v>
      </c>
      <c r="AD335" s="540">
        <v>21</v>
      </c>
      <c r="AE335" s="540">
        <v>4</v>
      </c>
      <c r="AF335" s="540">
        <v>56</v>
      </c>
      <c r="AG335" s="540">
        <v>44</v>
      </c>
      <c r="AH335" s="540">
        <v>33</v>
      </c>
      <c r="AI335" s="540">
        <v>52</v>
      </c>
      <c r="AJ335" s="540">
        <v>53</v>
      </c>
      <c r="AK335" s="540">
        <v>24</v>
      </c>
      <c r="AL335" s="540">
        <v>60</v>
      </c>
      <c r="AM335" s="540">
        <v>20</v>
      </c>
      <c r="AN335" s="540">
        <v>3</v>
      </c>
      <c r="AO335" s="540">
        <v>47</v>
      </c>
      <c r="AP335" s="540">
        <v>6</v>
      </c>
      <c r="AQ335" s="540">
        <v>39</v>
      </c>
      <c r="AR335" s="540">
        <v>55</v>
      </c>
      <c r="AS335" s="540">
        <v>63</v>
      </c>
      <c r="AT335" s="540">
        <v>40</v>
      </c>
      <c r="AU335" s="540">
        <v>23</v>
      </c>
      <c r="AV335" s="540">
        <v>12</v>
      </c>
      <c r="AW335" s="540">
        <v>28</v>
      </c>
      <c r="AX335" s="540">
        <v>49</v>
      </c>
      <c r="AY335" s="540">
        <v>65</v>
      </c>
      <c r="AZ335" s="540">
        <v>14</v>
      </c>
      <c r="BA335" s="540">
        <v>7</v>
      </c>
      <c r="BB335" s="540">
        <v>43</v>
      </c>
      <c r="BC335" s="540">
        <v>17</v>
      </c>
      <c r="BD335" s="540">
        <v>67</v>
      </c>
      <c r="BE335" s="540">
        <v>48</v>
      </c>
      <c r="BF335" s="540">
        <v>31</v>
      </c>
      <c r="BG335" s="540">
        <v>57</v>
      </c>
      <c r="BH335" s="540">
        <v>51</v>
      </c>
      <c r="BI335" s="540">
        <v>64</v>
      </c>
      <c r="BJ335" s="540">
        <v>15</v>
      </c>
      <c r="BK335" s="540">
        <v>69</v>
      </c>
      <c r="BL335" s="540">
        <v>26</v>
      </c>
      <c r="BM335" s="540">
        <v>9</v>
      </c>
      <c r="BN335" s="540">
        <v>54</v>
      </c>
      <c r="BO335" s="540">
        <v>8</v>
      </c>
      <c r="BP335" s="540">
        <v>41</v>
      </c>
      <c r="BQ335" s="540">
        <v>22</v>
      </c>
      <c r="BR335" s="540">
        <v>13</v>
      </c>
      <c r="BS335" s="540">
        <v>5</v>
      </c>
      <c r="BT335" s="540">
        <v>46</v>
      </c>
      <c r="BU335" s="540">
        <v>16</v>
      </c>
      <c r="BV335" s="540">
        <v>61</v>
      </c>
    </row>
    <row r="336" spans="4:74" s="540" customFormat="1" x14ac:dyDescent="0.2"/>
    <row r="337" spans="4:79" s="540" customFormat="1" x14ac:dyDescent="0.2">
      <c r="D337" s="539">
        <v>70</v>
      </c>
      <c r="E337" s="541" t="s">
        <v>179</v>
      </c>
    </row>
    <row r="338" spans="4:79" s="540" customFormat="1" x14ac:dyDescent="0.2">
      <c r="E338" s="535" t="s">
        <v>130</v>
      </c>
      <c r="F338" s="540">
        <v>1</v>
      </c>
      <c r="G338" s="540">
        <v>2</v>
      </c>
      <c r="H338" s="540">
        <v>3</v>
      </c>
      <c r="I338" s="540">
        <v>4</v>
      </c>
      <c r="J338" s="540">
        <v>5</v>
      </c>
      <c r="K338" s="540">
        <v>6</v>
      </c>
      <c r="L338" s="540">
        <v>7</v>
      </c>
      <c r="M338" s="540">
        <v>8</v>
      </c>
      <c r="N338" s="540">
        <v>9</v>
      </c>
      <c r="O338" s="540">
        <v>10</v>
      </c>
      <c r="P338" s="540">
        <v>11</v>
      </c>
      <c r="Q338" s="540">
        <v>12</v>
      </c>
      <c r="R338" s="540">
        <v>13</v>
      </c>
      <c r="S338" s="540">
        <v>14</v>
      </c>
      <c r="T338" s="540">
        <v>15</v>
      </c>
      <c r="U338" s="540">
        <v>16</v>
      </c>
      <c r="V338" s="540">
        <v>17</v>
      </c>
      <c r="W338" s="540">
        <v>18</v>
      </c>
      <c r="X338" s="540">
        <v>19</v>
      </c>
      <c r="Y338" s="540">
        <v>20</v>
      </c>
      <c r="Z338" s="540">
        <v>21</v>
      </c>
      <c r="AA338" s="540">
        <v>22</v>
      </c>
      <c r="AB338" s="540">
        <v>23</v>
      </c>
      <c r="AC338" s="540">
        <v>24</v>
      </c>
      <c r="AD338" s="540">
        <v>25</v>
      </c>
      <c r="AE338" s="540">
        <v>26</v>
      </c>
      <c r="AF338" s="540">
        <v>27</v>
      </c>
      <c r="AG338" s="540">
        <v>28</v>
      </c>
      <c r="AH338" s="540">
        <v>29</v>
      </c>
      <c r="AI338" s="540">
        <v>30</v>
      </c>
      <c r="AJ338" s="540">
        <v>31</v>
      </c>
      <c r="AK338" s="540">
        <v>32</v>
      </c>
      <c r="AL338" s="540">
        <v>33</v>
      </c>
      <c r="AM338" s="540">
        <v>34</v>
      </c>
      <c r="AN338" s="540">
        <v>35</v>
      </c>
      <c r="AO338" s="540">
        <v>36</v>
      </c>
      <c r="AP338" s="540">
        <v>37</v>
      </c>
      <c r="AQ338" s="540">
        <v>38</v>
      </c>
      <c r="AR338" s="540">
        <v>39</v>
      </c>
      <c r="AS338" s="540">
        <v>40</v>
      </c>
      <c r="AT338" s="540">
        <v>41</v>
      </c>
      <c r="AU338" s="540">
        <v>42</v>
      </c>
      <c r="AV338" s="540">
        <v>43</v>
      </c>
      <c r="AW338" s="540">
        <v>44</v>
      </c>
      <c r="AX338" s="540">
        <v>45</v>
      </c>
      <c r="AY338" s="540">
        <v>46</v>
      </c>
      <c r="AZ338" s="540">
        <v>47</v>
      </c>
      <c r="BA338" s="540">
        <v>48</v>
      </c>
      <c r="BB338" s="540">
        <v>49</v>
      </c>
      <c r="BC338" s="540">
        <v>50</v>
      </c>
      <c r="BD338" s="540">
        <v>51</v>
      </c>
      <c r="BE338" s="540">
        <v>52</v>
      </c>
      <c r="BF338" s="540">
        <v>53</v>
      </c>
      <c r="BG338" s="540">
        <v>54</v>
      </c>
      <c r="BH338" s="540">
        <v>55</v>
      </c>
      <c r="BI338" s="540">
        <v>56</v>
      </c>
      <c r="BJ338" s="540">
        <v>57</v>
      </c>
      <c r="BK338" s="540">
        <v>58</v>
      </c>
      <c r="BL338" s="540">
        <v>59</v>
      </c>
      <c r="BM338" s="540">
        <v>60</v>
      </c>
      <c r="BN338" s="540">
        <v>61</v>
      </c>
      <c r="BO338" s="540">
        <v>62</v>
      </c>
      <c r="BP338" s="540">
        <v>63</v>
      </c>
      <c r="BQ338" s="540">
        <v>64</v>
      </c>
      <c r="BR338" s="540">
        <v>65</v>
      </c>
      <c r="BS338" s="540">
        <v>66</v>
      </c>
      <c r="BT338" s="540">
        <v>67</v>
      </c>
      <c r="BU338" s="540">
        <v>68</v>
      </c>
      <c r="BV338" s="540">
        <v>69</v>
      </c>
      <c r="BW338" s="540">
        <v>70</v>
      </c>
    </row>
    <row r="339" spans="4:79" s="540" customFormat="1" x14ac:dyDescent="0.2">
      <c r="E339" s="535" t="s">
        <v>157</v>
      </c>
      <c r="F339" s="540">
        <v>19</v>
      </c>
      <c r="G339" s="540">
        <v>10</v>
      </c>
      <c r="H339" s="540">
        <v>69</v>
      </c>
      <c r="I339" s="540">
        <v>61</v>
      </c>
      <c r="J339" s="540">
        <v>34</v>
      </c>
      <c r="K339" s="540">
        <v>29</v>
      </c>
      <c r="L339" s="540">
        <v>55</v>
      </c>
      <c r="M339" s="540">
        <v>7</v>
      </c>
      <c r="N339" s="540">
        <v>58</v>
      </c>
      <c r="O339" s="540">
        <v>42</v>
      </c>
      <c r="P339" s="540">
        <v>59</v>
      </c>
      <c r="Q339" s="540">
        <v>24</v>
      </c>
      <c r="R339" s="540">
        <v>44</v>
      </c>
      <c r="S339" s="540">
        <v>18</v>
      </c>
      <c r="T339" s="540">
        <v>32</v>
      </c>
      <c r="U339" s="540">
        <v>60</v>
      </c>
      <c r="V339" s="540">
        <v>39</v>
      </c>
      <c r="W339" s="540">
        <v>20</v>
      </c>
      <c r="X339" s="540">
        <v>33</v>
      </c>
      <c r="Y339" s="540">
        <v>11</v>
      </c>
      <c r="Z339" s="540">
        <v>57</v>
      </c>
      <c r="AA339" s="540">
        <v>21</v>
      </c>
      <c r="AB339" s="540">
        <v>16</v>
      </c>
      <c r="AC339" s="540">
        <v>31</v>
      </c>
      <c r="AD339" s="540">
        <v>66</v>
      </c>
      <c r="AE339" s="540">
        <v>70</v>
      </c>
      <c r="AF339" s="540">
        <v>1</v>
      </c>
      <c r="AG339" s="540">
        <v>25</v>
      </c>
      <c r="AH339" s="540">
        <v>45</v>
      </c>
      <c r="AI339" s="540">
        <v>52</v>
      </c>
      <c r="AJ339" s="540">
        <v>12</v>
      </c>
      <c r="AK339" s="540">
        <v>49</v>
      </c>
      <c r="AL339" s="540">
        <v>17</v>
      </c>
      <c r="AM339" s="540">
        <v>56</v>
      </c>
      <c r="AN339" s="540">
        <v>41</v>
      </c>
      <c r="AO339" s="540">
        <v>50</v>
      </c>
      <c r="AP339" s="540">
        <v>3</v>
      </c>
      <c r="AQ339" s="540">
        <v>65</v>
      </c>
      <c r="AR339" s="540">
        <v>40</v>
      </c>
      <c r="AS339" s="540">
        <v>51</v>
      </c>
      <c r="AT339" s="540">
        <v>35</v>
      </c>
      <c r="AU339" s="540">
        <v>28</v>
      </c>
      <c r="AV339" s="540">
        <v>22</v>
      </c>
      <c r="AW339" s="540">
        <v>13</v>
      </c>
      <c r="AX339" s="540">
        <v>8</v>
      </c>
      <c r="AY339" s="540">
        <v>37</v>
      </c>
      <c r="AZ339" s="540">
        <v>54</v>
      </c>
      <c r="BA339" s="540">
        <v>14</v>
      </c>
      <c r="BB339" s="540">
        <v>6</v>
      </c>
      <c r="BC339" s="540">
        <v>67</v>
      </c>
      <c r="BD339" s="540">
        <v>4</v>
      </c>
      <c r="BE339" s="540">
        <v>68</v>
      </c>
      <c r="BF339" s="540">
        <v>27</v>
      </c>
      <c r="BG339" s="540">
        <v>63</v>
      </c>
      <c r="BH339" s="540">
        <v>9</v>
      </c>
      <c r="BI339" s="540">
        <v>15</v>
      </c>
      <c r="BJ339" s="540">
        <v>48</v>
      </c>
      <c r="BK339" s="540">
        <v>2</v>
      </c>
      <c r="BL339" s="540">
        <v>43</v>
      </c>
      <c r="BM339" s="540">
        <v>23</v>
      </c>
      <c r="BN339" s="540">
        <v>30</v>
      </c>
      <c r="BO339" s="540">
        <v>53</v>
      </c>
      <c r="BP339" s="540">
        <v>64</v>
      </c>
      <c r="BQ339" s="540">
        <v>47</v>
      </c>
      <c r="BR339" s="540">
        <v>38</v>
      </c>
      <c r="BS339" s="540">
        <v>5</v>
      </c>
      <c r="BT339" s="540">
        <v>36</v>
      </c>
      <c r="BU339" s="540">
        <v>62</v>
      </c>
      <c r="BV339" s="540">
        <v>26</v>
      </c>
      <c r="BW339" s="540">
        <v>46</v>
      </c>
    </row>
    <row r="340" spans="4:79" s="540" customFormat="1" x14ac:dyDescent="0.2">
      <c r="E340" s="535" t="s">
        <v>159</v>
      </c>
      <c r="F340" s="540">
        <v>58</v>
      </c>
      <c r="G340" s="540">
        <v>64</v>
      </c>
      <c r="H340" s="540">
        <v>49</v>
      </c>
      <c r="I340" s="540">
        <v>3</v>
      </c>
      <c r="J340" s="540">
        <v>28</v>
      </c>
      <c r="K340" s="540">
        <v>34</v>
      </c>
      <c r="L340" s="540">
        <v>63</v>
      </c>
      <c r="M340" s="540">
        <v>41</v>
      </c>
      <c r="N340" s="540">
        <v>2</v>
      </c>
      <c r="O340" s="540">
        <v>21</v>
      </c>
      <c r="P340" s="540">
        <v>54</v>
      </c>
      <c r="Q340" s="540">
        <v>4</v>
      </c>
      <c r="R340" s="540">
        <v>42</v>
      </c>
      <c r="S340" s="540">
        <v>22</v>
      </c>
      <c r="T340" s="540">
        <v>12</v>
      </c>
      <c r="U340" s="540">
        <v>24</v>
      </c>
      <c r="V340" s="540">
        <v>31</v>
      </c>
      <c r="W340" s="540">
        <v>15</v>
      </c>
      <c r="X340" s="540">
        <v>1</v>
      </c>
      <c r="Y340" s="540">
        <v>19</v>
      </c>
      <c r="Z340" s="540">
        <v>44</v>
      </c>
      <c r="AA340" s="540">
        <v>33</v>
      </c>
      <c r="AB340" s="540">
        <v>46</v>
      </c>
      <c r="AC340" s="540">
        <v>16</v>
      </c>
      <c r="AD340" s="540">
        <v>27</v>
      </c>
      <c r="AE340" s="540">
        <v>23</v>
      </c>
      <c r="AF340" s="540">
        <v>13</v>
      </c>
      <c r="AG340" s="540">
        <v>6</v>
      </c>
      <c r="AH340" s="540">
        <v>53</v>
      </c>
      <c r="AI340" s="540">
        <v>56</v>
      </c>
      <c r="AJ340" s="540">
        <v>45</v>
      </c>
      <c r="AK340" s="540">
        <v>65</v>
      </c>
      <c r="AL340" s="540">
        <v>32</v>
      </c>
      <c r="AM340" s="540">
        <v>66</v>
      </c>
      <c r="AN340" s="540">
        <v>36</v>
      </c>
      <c r="AO340" s="540">
        <v>40</v>
      </c>
      <c r="AP340" s="540">
        <v>14</v>
      </c>
      <c r="AQ340" s="540">
        <v>47</v>
      </c>
      <c r="AR340" s="540">
        <v>7</v>
      </c>
      <c r="AS340" s="540">
        <v>26</v>
      </c>
      <c r="AT340" s="540">
        <v>38</v>
      </c>
      <c r="AU340" s="540">
        <v>25</v>
      </c>
      <c r="AV340" s="540">
        <v>55</v>
      </c>
      <c r="AW340" s="540">
        <v>68</v>
      </c>
      <c r="AX340" s="540">
        <v>48</v>
      </c>
      <c r="AY340" s="540">
        <v>9</v>
      </c>
      <c r="AZ340" s="540">
        <v>20</v>
      </c>
      <c r="BA340" s="540">
        <v>30</v>
      </c>
      <c r="BB340" s="540">
        <v>5</v>
      </c>
      <c r="BC340" s="540">
        <v>61</v>
      </c>
      <c r="BD340" s="540">
        <v>39</v>
      </c>
      <c r="BE340" s="540">
        <v>8</v>
      </c>
      <c r="BF340" s="540">
        <v>67</v>
      </c>
      <c r="BG340" s="540">
        <v>57</v>
      </c>
      <c r="BH340" s="540">
        <v>29</v>
      </c>
      <c r="BI340" s="540">
        <v>69</v>
      </c>
      <c r="BJ340" s="540">
        <v>35</v>
      </c>
      <c r="BK340" s="540">
        <v>50</v>
      </c>
      <c r="BL340" s="540">
        <v>11</v>
      </c>
      <c r="BM340" s="540">
        <v>59</v>
      </c>
      <c r="BN340" s="540">
        <v>18</v>
      </c>
      <c r="BO340" s="540">
        <v>70</v>
      </c>
      <c r="BP340" s="540">
        <v>51</v>
      </c>
      <c r="BQ340" s="540">
        <v>60</v>
      </c>
      <c r="BR340" s="540">
        <v>37</v>
      </c>
      <c r="BS340" s="540">
        <v>10</v>
      </c>
      <c r="BT340" s="540">
        <v>43</v>
      </c>
      <c r="BU340" s="540">
        <v>52</v>
      </c>
      <c r="BV340" s="540">
        <v>17</v>
      </c>
      <c r="BW340" s="540">
        <v>62</v>
      </c>
    </row>
    <row r="341" spans="4:79" s="540" customFormat="1" x14ac:dyDescent="0.2"/>
    <row r="342" spans="4:79" s="540" customFormat="1" x14ac:dyDescent="0.2">
      <c r="D342" s="539">
        <v>71</v>
      </c>
      <c r="E342" s="541" t="s">
        <v>179</v>
      </c>
    </row>
    <row r="343" spans="4:79" s="540" customFormat="1" x14ac:dyDescent="0.2">
      <c r="E343" s="535" t="s">
        <v>130</v>
      </c>
      <c r="F343" s="540">
        <v>1</v>
      </c>
      <c r="G343" s="540">
        <v>2</v>
      </c>
      <c r="H343" s="540">
        <v>3</v>
      </c>
      <c r="I343" s="540">
        <v>4</v>
      </c>
      <c r="J343" s="540">
        <v>5</v>
      </c>
      <c r="K343" s="540">
        <v>6</v>
      </c>
      <c r="L343" s="540">
        <v>7</v>
      </c>
      <c r="M343" s="540">
        <v>8</v>
      </c>
      <c r="N343" s="540">
        <v>9</v>
      </c>
      <c r="O343" s="540">
        <v>10</v>
      </c>
      <c r="P343" s="540">
        <v>11</v>
      </c>
      <c r="Q343" s="540">
        <v>12</v>
      </c>
      <c r="R343" s="540">
        <v>13</v>
      </c>
      <c r="S343" s="540">
        <v>14</v>
      </c>
      <c r="T343" s="540">
        <v>15</v>
      </c>
      <c r="U343" s="540">
        <v>16</v>
      </c>
      <c r="V343" s="540">
        <v>17</v>
      </c>
      <c r="W343" s="540">
        <v>18</v>
      </c>
      <c r="X343" s="540">
        <v>19</v>
      </c>
      <c r="Y343" s="540">
        <v>20</v>
      </c>
      <c r="Z343" s="540">
        <v>21</v>
      </c>
      <c r="AA343" s="540">
        <v>22</v>
      </c>
      <c r="AB343" s="540">
        <v>23</v>
      </c>
      <c r="AC343" s="540">
        <v>24</v>
      </c>
      <c r="AD343" s="540">
        <v>25</v>
      </c>
      <c r="AE343" s="540">
        <v>26</v>
      </c>
      <c r="AF343" s="540">
        <v>27</v>
      </c>
      <c r="AG343" s="540">
        <v>28</v>
      </c>
      <c r="AH343" s="540">
        <v>29</v>
      </c>
      <c r="AI343" s="540">
        <v>30</v>
      </c>
      <c r="AJ343" s="540">
        <v>31</v>
      </c>
      <c r="AK343" s="540">
        <v>32</v>
      </c>
      <c r="AL343" s="540">
        <v>33</v>
      </c>
      <c r="AM343" s="540">
        <v>34</v>
      </c>
      <c r="AN343" s="540">
        <v>35</v>
      </c>
      <c r="AO343" s="540">
        <v>36</v>
      </c>
      <c r="AP343" s="540">
        <v>37</v>
      </c>
      <c r="AQ343" s="540">
        <v>38</v>
      </c>
      <c r="AR343" s="540">
        <v>39</v>
      </c>
      <c r="AS343" s="540">
        <v>40</v>
      </c>
      <c r="AT343" s="540">
        <v>41</v>
      </c>
      <c r="AU343" s="540">
        <v>42</v>
      </c>
      <c r="AV343" s="540">
        <v>43</v>
      </c>
      <c r="AW343" s="540">
        <v>44</v>
      </c>
      <c r="AX343" s="540">
        <v>45</v>
      </c>
      <c r="AY343" s="540">
        <v>46</v>
      </c>
      <c r="AZ343" s="540">
        <v>47</v>
      </c>
      <c r="BA343" s="540">
        <v>48</v>
      </c>
      <c r="BB343" s="540">
        <v>49</v>
      </c>
      <c r="BC343" s="540">
        <v>50</v>
      </c>
      <c r="BD343" s="540">
        <v>51</v>
      </c>
      <c r="BE343" s="540">
        <v>52</v>
      </c>
      <c r="BF343" s="540">
        <v>53</v>
      </c>
      <c r="BG343" s="540">
        <v>54</v>
      </c>
      <c r="BH343" s="540">
        <v>55</v>
      </c>
      <c r="BI343" s="540">
        <v>56</v>
      </c>
      <c r="BJ343" s="540">
        <v>57</v>
      </c>
      <c r="BK343" s="540">
        <v>58</v>
      </c>
      <c r="BL343" s="540">
        <v>59</v>
      </c>
      <c r="BN343" s="540">
        <v>60</v>
      </c>
      <c r="BO343" s="540">
        <v>61</v>
      </c>
      <c r="BP343" s="540">
        <v>62</v>
      </c>
      <c r="BQ343" s="540">
        <v>63</v>
      </c>
      <c r="BS343" s="540">
        <v>64</v>
      </c>
      <c r="BT343" s="540">
        <v>65</v>
      </c>
      <c r="BU343" s="540">
        <v>66</v>
      </c>
      <c r="BV343" s="540">
        <v>67</v>
      </c>
      <c r="BX343" s="540">
        <v>68</v>
      </c>
      <c r="BY343" s="540">
        <v>69</v>
      </c>
      <c r="BZ343" s="540">
        <v>70</v>
      </c>
      <c r="CA343" s="540">
        <v>71</v>
      </c>
    </row>
    <row r="344" spans="4:79" s="540" customFormat="1" x14ac:dyDescent="0.2">
      <c r="E344" s="535" t="s">
        <v>157</v>
      </c>
      <c r="F344" s="540">
        <v>15</v>
      </c>
      <c r="G344" s="540">
        <v>6</v>
      </c>
      <c r="H344" s="540">
        <v>2</v>
      </c>
      <c r="I344" s="540">
        <v>58</v>
      </c>
      <c r="J344" s="540">
        <v>71</v>
      </c>
      <c r="K344" s="540">
        <v>70</v>
      </c>
      <c r="L344" s="540">
        <v>40</v>
      </c>
      <c r="M344" s="540">
        <v>17</v>
      </c>
      <c r="N344" s="540">
        <v>48</v>
      </c>
      <c r="O344" s="540">
        <v>52</v>
      </c>
      <c r="P344" s="540">
        <v>63</v>
      </c>
      <c r="Q344" s="540">
        <v>1</v>
      </c>
      <c r="R344" s="540">
        <v>19</v>
      </c>
      <c r="S344" s="540">
        <v>28</v>
      </c>
      <c r="T344" s="540">
        <v>68</v>
      </c>
      <c r="U344" s="540">
        <v>53</v>
      </c>
      <c r="V344" s="540">
        <v>59</v>
      </c>
      <c r="W344" s="540">
        <v>47</v>
      </c>
      <c r="X344" s="540">
        <v>65</v>
      </c>
      <c r="Y344" s="540">
        <v>60</v>
      </c>
      <c r="Z344" s="540">
        <v>67</v>
      </c>
      <c r="AA344" s="540">
        <v>26</v>
      </c>
      <c r="AB344" s="540">
        <v>4</v>
      </c>
      <c r="AC344" s="540">
        <v>22</v>
      </c>
      <c r="AD344" s="540">
        <v>33</v>
      </c>
      <c r="AE344" s="540">
        <v>62</v>
      </c>
      <c r="AF344" s="540">
        <v>23</v>
      </c>
      <c r="AG344" s="540">
        <v>56</v>
      </c>
      <c r="AH344" s="540">
        <v>32</v>
      </c>
      <c r="AI344" s="540">
        <v>36</v>
      </c>
      <c r="AJ344" s="540">
        <v>38</v>
      </c>
      <c r="AK344" s="540">
        <v>16</v>
      </c>
      <c r="AL344" s="540">
        <v>25</v>
      </c>
      <c r="AM344" s="540">
        <v>8</v>
      </c>
      <c r="AN344" s="540">
        <v>12</v>
      </c>
      <c r="AO344" s="540">
        <v>34</v>
      </c>
      <c r="AP344" s="540">
        <v>14</v>
      </c>
      <c r="AQ344" s="540">
        <v>5</v>
      </c>
      <c r="AR344" s="540">
        <v>57</v>
      </c>
      <c r="AS344" s="540">
        <v>7</v>
      </c>
      <c r="AT344" s="540">
        <v>29</v>
      </c>
      <c r="AU344" s="540">
        <v>50</v>
      </c>
      <c r="AV344" s="540">
        <v>61</v>
      </c>
      <c r="AW344" s="540">
        <v>21</v>
      </c>
      <c r="AX344" s="540">
        <v>42</v>
      </c>
      <c r="AY344" s="540">
        <v>9</v>
      </c>
      <c r="AZ344" s="540">
        <v>24</v>
      </c>
      <c r="BA344" s="540">
        <v>64</v>
      </c>
      <c r="BB344" s="540">
        <v>55</v>
      </c>
      <c r="BC344" s="540">
        <v>27</v>
      </c>
      <c r="BD344" s="540">
        <v>66</v>
      </c>
      <c r="BE344" s="540">
        <v>31</v>
      </c>
      <c r="BF344" s="540">
        <v>20</v>
      </c>
      <c r="BG344" s="540">
        <v>37</v>
      </c>
      <c r="BH344" s="540">
        <v>69</v>
      </c>
      <c r="BI344" s="540">
        <v>30</v>
      </c>
      <c r="BJ344" s="540">
        <v>3</v>
      </c>
      <c r="BK344" s="540">
        <v>49</v>
      </c>
      <c r="BL344" s="540">
        <v>45</v>
      </c>
      <c r="BN344" s="540">
        <v>39</v>
      </c>
      <c r="BO344" s="540">
        <v>43</v>
      </c>
      <c r="BP344" s="540">
        <v>10</v>
      </c>
      <c r="BQ344" s="540">
        <v>18</v>
      </c>
      <c r="BS344" s="540">
        <v>54</v>
      </c>
      <c r="BT344" s="540">
        <v>13</v>
      </c>
      <c r="BU344" s="540">
        <v>46</v>
      </c>
      <c r="BV344" s="540">
        <v>41</v>
      </c>
      <c r="BX344" s="540">
        <v>44</v>
      </c>
      <c r="BY344" s="540">
        <v>51</v>
      </c>
      <c r="BZ344" s="540">
        <v>35</v>
      </c>
      <c r="CA344" s="540">
        <v>11</v>
      </c>
    </row>
    <row r="345" spans="4:79" s="540" customFormat="1" x14ac:dyDescent="0.2">
      <c r="E345" s="535" t="s">
        <v>159</v>
      </c>
      <c r="F345" s="540">
        <v>45</v>
      </c>
      <c r="G345" s="540">
        <v>4</v>
      </c>
      <c r="H345" s="540">
        <v>69</v>
      </c>
      <c r="I345" s="540">
        <v>13</v>
      </c>
      <c r="J345" s="540">
        <v>56</v>
      </c>
      <c r="K345" s="540">
        <v>32</v>
      </c>
      <c r="L345" s="540">
        <v>30</v>
      </c>
      <c r="M345" s="540">
        <v>60</v>
      </c>
      <c r="N345" s="540">
        <v>16</v>
      </c>
      <c r="O345" s="540">
        <v>39</v>
      </c>
      <c r="P345" s="540">
        <v>25</v>
      </c>
      <c r="Q345" s="540">
        <v>33</v>
      </c>
      <c r="R345" s="540">
        <v>50</v>
      </c>
      <c r="S345" s="540">
        <v>68</v>
      </c>
      <c r="T345" s="540">
        <v>6</v>
      </c>
      <c r="U345" s="540">
        <v>8</v>
      </c>
      <c r="V345" s="540">
        <v>5</v>
      </c>
      <c r="W345" s="540">
        <v>24</v>
      </c>
      <c r="X345" s="540">
        <v>26</v>
      </c>
      <c r="Y345" s="540">
        <v>66</v>
      </c>
      <c r="Z345" s="540">
        <v>12</v>
      </c>
      <c r="AA345" s="540">
        <v>21</v>
      </c>
      <c r="AB345" s="540">
        <v>54</v>
      </c>
      <c r="AC345" s="540">
        <v>64</v>
      </c>
      <c r="AD345" s="540">
        <v>3</v>
      </c>
      <c r="AE345" s="540">
        <v>22</v>
      </c>
      <c r="AF345" s="540">
        <v>41</v>
      </c>
      <c r="AG345" s="540">
        <v>40</v>
      </c>
      <c r="AH345" s="540">
        <v>61</v>
      </c>
      <c r="AI345" s="540">
        <v>11</v>
      </c>
      <c r="AJ345" s="540">
        <v>65</v>
      </c>
      <c r="AK345" s="540">
        <v>15</v>
      </c>
      <c r="AL345" s="540">
        <v>44</v>
      </c>
      <c r="AM345" s="540">
        <v>46</v>
      </c>
      <c r="AN345" s="540">
        <v>34</v>
      </c>
      <c r="AO345" s="540">
        <v>58</v>
      </c>
      <c r="AP345" s="540">
        <v>49</v>
      </c>
      <c r="AQ345" s="540">
        <v>63</v>
      </c>
      <c r="AR345" s="540">
        <v>43</v>
      </c>
      <c r="AS345" s="540">
        <v>51</v>
      </c>
      <c r="AT345" s="540">
        <v>57</v>
      </c>
      <c r="AU345" s="540">
        <v>20</v>
      </c>
      <c r="AV345" s="540">
        <v>27</v>
      </c>
      <c r="AW345" s="540">
        <v>47</v>
      </c>
      <c r="AX345" s="540">
        <v>62</v>
      </c>
      <c r="AY345" s="540">
        <v>71</v>
      </c>
      <c r="AZ345" s="540">
        <v>10</v>
      </c>
      <c r="BA345" s="540">
        <v>59</v>
      </c>
      <c r="BB345" s="540">
        <v>17</v>
      </c>
      <c r="BC345" s="540">
        <v>38</v>
      </c>
      <c r="BD345" s="540">
        <v>18</v>
      </c>
      <c r="BE345" s="540">
        <v>35</v>
      </c>
      <c r="BF345" s="540">
        <v>67</v>
      </c>
      <c r="BG345" s="540">
        <v>70</v>
      </c>
      <c r="BH345" s="540">
        <v>1</v>
      </c>
      <c r="BI345" s="540">
        <v>7</v>
      </c>
      <c r="BJ345" s="540">
        <v>19</v>
      </c>
      <c r="BK345" s="540">
        <v>36</v>
      </c>
      <c r="BL345" s="540">
        <v>31</v>
      </c>
      <c r="BN345" s="540">
        <v>37</v>
      </c>
      <c r="BO345" s="540">
        <v>29</v>
      </c>
      <c r="BP345" s="540">
        <v>52</v>
      </c>
      <c r="BQ345" s="540">
        <v>2</v>
      </c>
      <c r="BS345" s="540">
        <v>55</v>
      </c>
      <c r="BT345" s="540">
        <v>48</v>
      </c>
      <c r="BU345" s="540">
        <v>42</v>
      </c>
      <c r="BV345" s="540">
        <v>23</v>
      </c>
      <c r="BX345" s="540">
        <v>14</v>
      </c>
      <c r="BY345" s="540">
        <v>28</v>
      </c>
      <c r="BZ345" s="540">
        <v>9</v>
      </c>
      <c r="CA345" s="540">
        <v>53</v>
      </c>
    </row>
    <row r="346" spans="4:79" s="540" customFormat="1" x14ac:dyDescent="0.2"/>
    <row r="347" spans="4:79" s="540" customFormat="1" x14ac:dyDescent="0.2">
      <c r="D347" s="539">
        <v>72</v>
      </c>
      <c r="E347" s="541" t="s">
        <v>179</v>
      </c>
    </row>
    <row r="348" spans="4:79" s="540" customFormat="1" x14ac:dyDescent="0.2">
      <c r="E348" s="535" t="s">
        <v>130</v>
      </c>
      <c r="F348" s="540">
        <v>1</v>
      </c>
      <c r="G348" s="540">
        <v>2</v>
      </c>
      <c r="H348" s="540">
        <v>3</v>
      </c>
      <c r="I348" s="540">
        <v>4</v>
      </c>
      <c r="J348" s="540">
        <v>5</v>
      </c>
      <c r="K348" s="540">
        <v>6</v>
      </c>
      <c r="L348" s="540">
        <v>7</v>
      </c>
      <c r="M348" s="540">
        <v>8</v>
      </c>
      <c r="N348" s="540">
        <v>9</v>
      </c>
      <c r="O348" s="540">
        <v>10</v>
      </c>
      <c r="P348" s="540">
        <v>11</v>
      </c>
      <c r="Q348" s="540">
        <v>12</v>
      </c>
      <c r="R348" s="540">
        <v>13</v>
      </c>
      <c r="S348" s="540">
        <v>14</v>
      </c>
      <c r="T348" s="540">
        <v>15</v>
      </c>
      <c r="U348" s="540">
        <v>16</v>
      </c>
      <c r="V348" s="540">
        <v>17</v>
      </c>
      <c r="W348" s="540">
        <v>18</v>
      </c>
      <c r="X348" s="540">
        <v>19</v>
      </c>
      <c r="Y348" s="540">
        <v>20</v>
      </c>
      <c r="Z348" s="540">
        <v>21</v>
      </c>
      <c r="AA348" s="540">
        <v>22</v>
      </c>
      <c r="AB348" s="540">
        <v>23</v>
      </c>
      <c r="AC348" s="540">
        <v>24</v>
      </c>
      <c r="AD348" s="540">
        <v>25</v>
      </c>
      <c r="AE348" s="540">
        <v>26</v>
      </c>
      <c r="AF348" s="540">
        <v>27</v>
      </c>
      <c r="AG348" s="540">
        <v>28</v>
      </c>
      <c r="AH348" s="540">
        <v>29</v>
      </c>
      <c r="AI348" s="540">
        <v>30</v>
      </c>
      <c r="AJ348" s="540">
        <v>31</v>
      </c>
      <c r="AK348" s="540">
        <v>32</v>
      </c>
      <c r="AL348" s="540">
        <v>33</v>
      </c>
      <c r="AM348" s="540">
        <v>34</v>
      </c>
      <c r="AN348" s="540">
        <v>35</v>
      </c>
      <c r="AO348" s="540">
        <v>36</v>
      </c>
      <c r="AP348" s="540">
        <v>37</v>
      </c>
      <c r="AQ348" s="540">
        <v>38</v>
      </c>
      <c r="AR348" s="540">
        <v>39</v>
      </c>
      <c r="AS348" s="540">
        <v>40</v>
      </c>
      <c r="AT348" s="540">
        <v>41</v>
      </c>
      <c r="AU348" s="540">
        <v>42</v>
      </c>
      <c r="AV348" s="540">
        <v>43</v>
      </c>
      <c r="AW348" s="540">
        <v>44</v>
      </c>
      <c r="AX348" s="540">
        <v>45</v>
      </c>
      <c r="AY348" s="540">
        <v>46</v>
      </c>
      <c r="AZ348" s="540">
        <v>47</v>
      </c>
      <c r="BA348" s="540">
        <v>48</v>
      </c>
      <c r="BB348" s="540">
        <v>49</v>
      </c>
      <c r="BC348" s="540">
        <v>50</v>
      </c>
      <c r="BD348" s="540">
        <v>51</v>
      </c>
      <c r="BE348" s="540">
        <v>52</v>
      </c>
      <c r="BF348" s="540">
        <v>53</v>
      </c>
      <c r="BG348" s="540">
        <v>54</v>
      </c>
      <c r="BH348" s="540">
        <v>55</v>
      </c>
      <c r="BI348" s="540">
        <v>56</v>
      </c>
      <c r="BJ348" s="540">
        <v>57</v>
      </c>
      <c r="BK348" s="540">
        <v>58</v>
      </c>
      <c r="BL348" s="540">
        <v>59</v>
      </c>
      <c r="BM348" s="540">
        <v>60</v>
      </c>
      <c r="BN348" s="540">
        <v>61</v>
      </c>
      <c r="BO348" s="540">
        <v>62</v>
      </c>
      <c r="BP348" s="540">
        <v>63</v>
      </c>
      <c r="BQ348" s="540">
        <v>64</v>
      </c>
      <c r="BS348" s="540">
        <v>65</v>
      </c>
      <c r="BT348" s="540">
        <v>66</v>
      </c>
      <c r="BU348" s="540">
        <v>67</v>
      </c>
      <c r="BV348" s="540">
        <v>68</v>
      </c>
      <c r="BX348" s="540">
        <v>69</v>
      </c>
      <c r="BY348" s="540">
        <v>70</v>
      </c>
      <c r="BZ348" s="540">
        <v>71</v>
      </c>
      <c r="CA348" s="540">
        <v>72</v>
      </c>
    </row>
    <row r="349" spans="4:79" s="540" customFormat="1" x14ac:dyDescent="0.2">
      <c r="E349" s="535" t="s">
        <v>157</v>
      </c>
      <c r="F349" s="540">
        <v>60</v>
      </c>
      <c r="G349" s="540">
        <v>51</v>
      </c>
      <c r="H349" s="540">
        <v>21</v>
      </c>
      <c r="I349" s="540">
        <v>69</v>
      </c>
      <c r="J349" s="540">
        <v>16</v>
      </c>
      <c r="K349" s="540">
        <v>40</v>
      </c>
      <c r="L349" s="540">
        <v>50</v>
      </c>
      <c r="M349" s="540">
        <v>17</v>
      </c>
      <c r="N349" s="540">
        <v>67</v>
      </c>
      <c r="O349" s="540">
        <v>61</v>
      </c>
      <c r="P349" s="540">
        <v>35</v>
      </c>
      <c r="Q349" s="540">
        <v>55</v>
      </c>
      <c r="R349" s="540">
        <v>22</v>
      </c>
      <c r="S349" s="540">
        <v>13</v>
      </c>
      <c r="T349" s="540">
        <v>64</v>
      </c>
      <c r="U349" s="540">
        <v>54</v>
      </c>
      <c r="V349" s="540">
        <v>31</v>
      </c>
      <c r="W349" s="540">
        <v>49</v>
      </c>
      <c r="X349" s="540">
        <v>43</v>
      </c>
      <c r="Y349" s="540">
        <v>66</v>
      </c>
      <c r="Z349" s="540">
        <v>20</v>
      </c>
      <c r="AA349" s="540">
        <v>23</v>
      </c>
      <c r="AB349" s="540">
        <v>1</v>
      </c>
      <c r="AC349" s="540">
        <v>7</v>
      </c>
      <c r="AD349" s="540">
        <v>46</v>
      </c>
      <c r="AE349" s="540">
        <v>39</v>
      </c>
      <c r="AF349" s="540">
        <v>41</v>
      </c>
      <c r="AG349" s="540">
        <v>65</v>
      </c>
      <c r="AH349" s="540">
        <v>57</v>
      </c>
      <c r="AI349" s="540">
        <v>2</v>
      </c>
      <c r="AJ349" s="540">
        <v>38</v>
      </c>
      <c r="AK349" s="540">
        <v>9</v>
      </c>
      <c r="AL349" s="540">
        <v>29</v>
      </c>
      <c r="AM349" s="540">
        <v>63</v>
      </c>
      <c r="AN349" s="540">
        <v>11</v>
      </c>
      <c r="AO349" s="540">
        <v>52</v>
      </c>
      <c r="AP349" s="540">
        <v>58</v>
      </c>
      <c r="AQ349" s="540">
        <v>5</v>
      </c>
      <c r="AR349" s="540">
        <v>48</v>
      </c>
      <c r="AS349" s="540">
        <v>70</v>
      </c>
      <c r="AT349" s="540">
        <v>3</v>
      </c>
      <c r="AU349" s="540">
        <v>24</v>
      </c>
      <c r="AV349" s="540">
        <v>59</v>
      </c>
      <c r="AW349" s="540">
        <v>37</v>
      </c>
      <c r="AX349" s="540">
        <v>72</v>
      </c>
      <c r="AY349" s="540">
        <v>4</v>
      </c>
      <c r="AZ349" s="540">
        <v>68</v>
      </c>
      <c r="BA349" s="540">
        <v>34</v>
      </c>
      <c r="BB349" s="540">
        <v>8</v>
      </c>
      <c r="BC349" s="540">
        <v>28</v>
      </c>
      <c r="BD349" s="540">
        <v>45</v>
      </c>
      <c r="BE349" s="540">
        <v>33</v>
      </c>
      <c r="BF349" s="540">
        <v>56</v>
      </c>
      <c r="BG349" s="540">
        <v>12</v>
      </c>
      <c r="BH349" s="540">
        <v>71</v>
      </c>
      <c r="BI349" s="540">
        <v>25</v>
      </c>
      <c r="BJ349" s="540">
        <v>36</v>
      </c>
      <c r="BK349" s="540">
        <v>42</v>
      </c>
      <c r="BL349" s="540">
        <v>62</v>
      </c>
      <c r="BM349" s="540">
        <v>26</v>
      </c>
      <c r="BN349" s="540">
        <v>32</v>
      </c>
      <c r="BO349" s="540">
        <v>44</v>
      </c>
      <c r="BP349" s="540">
        <v>15</v>
      </c>
      <c r="BQ349" s="540">
        <v>6</v>
      </c>
      <c r="BS349" s="540">
        <v>18</v>
      </c>
      <c r="BT349" s="540">
        <v>14</v>
      </c>
      <c r="BU349" s="540">
        <v>27</v>
      </c>
      <c r="BV349" s="540">
        <v>47</v>
      </c>
      <c r="BX349" s="540">
        <v>30</v>
      </c>
      <c r="BY349" s="540">
        <v>19</v>
      </c>
      <c r="BZ349" s="540">
        <v>10</v>
      </c>
      <c r="CA349" s="540">
        <v>53</v>
      </c>
    </row>
    <row r="350" spans="4:79" s="540" customFormat="1" x14ac:dyDescent="0.2">
      <c r="E350" s="535" t="s">
        <v>159</v>
      </c>
      <c r="F350" s="540">
        <v>64</v>
      </c>
      <c r="G350" s="540">
        <v>71</v>
      </c>
      <c r="H350" s="540">
        <v>9</v>
      </c>
      <c r="I350" s="540">
        <v>21</v>
      </c>
      <c r="J350" s="540">
        <v>32</v>
      </c>
      <c r="K350" s="540">
        <v>34</v>
      </c>
      <c r="L350" s="540">
        <v>53</v>
      </c>
      <c r="M350" s="540">
        <v>70</v>
      </c>
      <c r="N350" s="540">
        <v>3</v>
      </c>
      <c r="O350" s="540">
        <v>18</v>
      </c>
      <c r="P350" s="540">
        <v>7</v>
      </c>
      <c r="Q350" s="540">
        <v>48</v>
      </c>
      <c r="R350" s="540">
        <v>14</v>
      </c>
      <c r="S350" s="540">
        <v>38</v>
      </c>
      <c r="T350" s="540">
        <v>17</v>
      </c>
      <c r="U350" s="540">
        <v>8</v>
      </c>
      <c r="V350" s="540">
        <v>25</v>
      </c>
      <c r="W350" s="540">
        <v>47</v>
      </c>
      <c r="X350" s="540">
        <v>16</v>
      </c>
      <c r="Y350" s="540">
        <v>31</v>
      </c>
      <c r="Z350" s="540">
        <v>62</v>
      </c>
      <c r="AA350" s="540">
        <v>67</v>
      </c>
      <c r="AB350" s="540">
        <v>4</v>
      </c>
      <c r="AC350" s="540">
        <v>56</v>
      </c>
      <c r="AD350" s="540">
        <v>6</v>
      </c>
      <c r="AE350" s="540">
        <v>72</v>
      </c>
      <c r="AF350" s="540">
        <v>54</v>
      </c>
      <c r="AG350" s="540">
        <v>20</v>
      </c>
      <c r="AH350" s="540">
        <v>22</v>
      </c>
      <c r="AI350" s="540">
        <v>41</v>
      </c>
      <c r="AJ350" s="540">
        <v>55</v>
      </c>
      <c r="AK350" s="540">
        <v>40</v>
      </c>
      <c r="AL350" s="540">
        <v>66</v>
      </c>
      <c r="AM350" s="540">
        <v>33</v>
      </c>
      <c r="AN350" s="540">
        <v>58</v>
      </c>
      <c r="AO350" s="540">
        <v>13</v>
      </c>
      <c r="AP350" s="540">
        <v>49</v>
      </c>
      <c r="AQ350" s="540">
        <v>19</v>
      </c>
      <c r="AR350" s="540">
        <v>42</v>
      </c>
      <c r="AS350" s="540">
        <v>39</v>
      </c>
      <c r="AT350" s="540">
        <v>28</v>
      </c>
      <c r="AU350" s="540">
        <v>10</v>
      </c>
      <c r="AV350" s="540">
        <v>46</v>
      </c>
      <c r="AW350" s="540">
        <v>60</v>
      </c>
      <c r="AX350" s="540">
        <v>65</v>
      </c>
      <c r="AY350" s="540">
        <v>15</v>
      </c>
      <c r="AZ350" s="540">
        <v>61</v>
      </c>
      <c r="BA350" s="540">
        <v>69</v>
      </c>
      <c r="BB350" s="540">
        <v>45</v>
      </c>
      <c r="BC350" s="540">
        <v>23</v>
      </c>
      <c r="BD350" s="540">
        <v>63</v>
      </c>
      <c r="BE350" s="540">
        <v>59</v>
      </c>
      <c r="BF350" s="540">
        <v>68</v>
      </c>
      <c r="BG350" s="540">
        <v>30</v>
      </c>
      <c r="BH350" s="540">
        <v>1</v>
      </c>
      <c r="BI350" s="540">
        <v>24</v>
      </c>
      <c r="BJ350" s="540">
        <v>11</v>
      </c>
      <c r="BK350" s="540">
        <v>44</v>
      </c>
      <c r="BL350" s="540">
        <v>27</v>
      </c>
      <c r="BM350" s="540">
        <v>51</v>
      </c>
      <c r="BN350" s="540">
        <v>29</v>
      </c>
      <c r="BO350" s="540">
        <v>43</v>
      </c>
      <c r="BP350" s="540">
        <v>2</v>
      </c>
      <c r="BQ350" s="540">
        <v>36</v>
      </c>
      <c r="BS350" s="540">
        <v>50</v>
      </c>
      <c r="BT350" s="540">
        <v>5</v>
      </c>
      <c r="BU350" s="540">
        <v>57</v>
      </c>
      <c r="BV350" s="540">
        <v>26</v>
      </c>
      <c r="BX350" s="540">
        <v>37</v>
      </c>
      <c r="BY350" s="540">
        <v>35</v>
      </c>
      <c r="BZ350" s="540">
        <v>12</v>
      </c>
      <c r="CA350" s="540">
        <v>52</v>
      </c>
    </row>
    <row r="351" spans="4:79" s="540" customFormat="1" x14ac:dyDescent="0.2"/>
    <row r="352" spans="4:79" s="540" customFormat="1" x14ac:dyDescent="0.2">
      <c r="D352" s="539">
        <v>73</v>
      </c>
      <c r="E352" s="541" t="s">
        <v>179</v>
      </c>
    </row>
    <row r="353" spans="4:84" s="540" customFormat="1" x14ac:dyDescent="0.2">
      <c r="E353" s="535" t="s">
        <v>130</v>
      </c>
      <c r="F353" s="540">
        <v>1</v>
      </c>
      <c r="G353" s="540">
        <v>2</v>
      </c>
      <c r="H353" s="540">
        <v>3</v>
      </c>
      <c r="I353" s="540">
        <v>4</v>
      </c>
      <c r="J353" s="540">
        <v>5</v>
      </c>
      <c r="K353" s="540">
        <v>6</v>
      </c>
      <c r="L353" s="540">
        <v>7</v>
      </c>
      <c r="M353" s="540">
        <v>8</v>
      </c>
      <c r="N353" s="540">
        <v>9</v>
      </c>
      <c r="O353" s="540">
        <v>10</v>
      </c>
      <c r="P353" s="540">
        <v>11</v>
      </c>
      <c r="Q353" s="540">
        <v>12</v>
      </c>
      <c r="R353" s="540">
        <v>13</v>
      </c>
      <c r="S353" s="540">
        <v>14</v>
      </c>
      <c r="T353" s="540">
        <v>15</v>
      </c>
      <c r="U353" s="540">
        <v>16</v>
      </c>
      <c r="V353" s="540">
        <v>17</v>
      </c>
      <c r="W353" s="540">
        <v>18</v>
      </c>
      <c r="X353" s="540">
        <v>19</v>
      </c>
      <c r="Y353" s="540">
        <v>20</v>
      </c>
      <c r="Z353" s="540">
        <v>21</v>
      </c>
      <c r="AA353" s="540">
        <v>22</v>
      </c>
      <c r="AB353" s="540">
        <v>23</v>
      </c>
      <c r="AC353" s="540">
        <v>24</v>
      </c>
      <c r="AD353" s="540">
        <v>25</v>
      </c>
      <c r="AE353" s="540">
        <v>26</v>
      </c>
      <c r="AF353" s="540">
        <v>27</v>
      </c>
      <c r="AG353" s="540">
        <v>28</v>
      </c>
      <c r="AH353" s="540">
        <v>29</v>
      </c>
      <c r="AI353" s="540">
        <v>30</v>
      </c>
      <c r="AJ353" s="540">
        <v>31</v>
      </c>
      <c r="AK353" s="540">
        <v>32</v>
      </c>
      <c r="AL353" s="540">
        <v>33</v>
      </c>
      <c r="AM353" s="540">
        <v>34</v>
      </c>
      <c r="AN353" s="540">
        <v>35</v>
      </c>
      <c r="AO353" s="540">
        <v>36</v>
      </c>
      <c r="AP353" s="540">
        <v>37</v>
      </c>
      <c r="AQ353" s="540">
        <v>38</v>
      </c>
      <c r="AR353" s="540">
        <v>39</v>
      </c>
      <c r="AS353" s="540">
        <v>40</v>
      </c>
      <c r="AT353" s="540">
        <v>41</v>
      </c>
      <c r="AU353" s="540">
        <v>42</v>
      </c>
      <c r="AV353" s="540">
        <v>43</v>
      </c>
      <c r="AW353" s="540">
        <v>44</v>
      </c>
      <c r="AX353" s="540">
        <v>45</v>
      </c>
      <c r="AY353" s="540">
        <v>46</v>
      </c>
      <c r="AZ353" s="540">
        <v>47</v>
      </c>
      <c r="BA353" s="540">
        <v>48</v>
      </c>
      <c r="BB353" s="540">
        <v>49</v>
      </c>
      <c r="BC353" s="540">
        <v>50</v>
      </c>
      <c r="BD353" s="540">
        <v>51</v>
      </c>
      <c r="BE353" s="540">
        <v>52</v>
      </c>
      <c r="BF353" s="540">
        <v>53</v>
      </c>
      <c r="BG353" s="540">
        <v>54</v>
      </c>
      <c r="BH353" s="540">
        <v>55</v>
      </c>
      <c r="BI353" s="540">
        <v>56</v>
      </c>
      <c r="BJ353" s="540">
        <v>57</v>
      </c>
      <c r="BK353" s="540">
        <v>58</v>
      </c>
      <c r="BL353" s="540">
        <v>59</v>
      </c>
      <c r="BM353" s="540">
        <v>60</v>
      </c>
      <c r="BN353" s="540">
        <v>61</v>
      </c>
      <c r="BO353" s="540">
        <v>62</v>
      </c>
      <c r="BP353" s="540">
        <v>63</v>
      </c>
      <c r="BQ353" s="540">
        <v>64</v>
      </c>
      <c r="BR353" s="540">
        <v>65</v>
      </c>
      <c r="BS353" s="540">
        <v>66</v>
      </c>
      <c r="BT353" s="540">
        <v>67</v>
      </c>
      <c r="BU353" s="540">
        <v>68</v>
      </c>
      <c r="BV353" s="540">
        <v>69</v>
      </c>
      <c r="BX353" s="540">
        <v>70</v>
      </c>
      <c r="BY353" s="540">
        <v>71</v>
      </c>
      <c r="BZ353" s="540">
        <v>72</v>
      </c>
      <c r="CA353" s="540">
        <v>73</v>
      </c>
    </row>
    <row r="354" spans="4:84" s="540" customFormat="1" x14ac:dyDescent="0.2">
      <c r="E354" s="535" t="s">
        <v>157</v>
      </c>
      <c r="F354" s="540">
        <v>14</v>
      </c>
      <c r="G354" s="540">
        <v>28</v>
      </c>
      <c r="H354" s="540">
        <v>24</v>
      </c>
      <c r="I354" s="540">
        <v>71</v>
      </c>
      <c r="J354" s="540">
        <v>8</v>
      </c>
      <c r="K354" s="540">
        <v>73</v>
      </c>
      <c r="L354" s="540">
        <v>43</v>
      </c>
      <c r="M354" s="540">
        <v>5</v>
      </c>
      <c r="N354" s="540">
        <v>37</v>
      </c>
      <c r="O354" s="540">
        <v>12</v>
      </c>
      <c r="P354" s="540">
        <v>38</v>
      </c>
      <c r="Q354" s="540">
        <v>59</v>
      </c>
      <c r="R354" s="540">
        <v>65</v>
      </c>
      <c r="S354" s="540">
        <v>70</v>
      </c>
      <c r="T354" s="540">
        <v>9</v>
      </c>
      <c r="U354" s="540">
        <v>2</v>
      </c>
      <c r="V354" s="540">
        <v>68</v>
      </c>
      <c r="W354" s="540">
        <v>25</v>
      </c>
      <c r="X354" s="540">
        <v>50</v>
      </c>
      <c r="Y354" s="540">
        <v>64</v>
      </c>
      <c r="Z354" s="540">
        <v>67</v>
      </c>
      <c r="AA354" s="540">
        <v>45</v>
      </c>
      <c r="AB354" s="540">
        <v>34</v>
      </c>
      <c r="AC354" s="540">
        <v>3</v>
      </c>
      <c r="AD354" s="540">
        <v>11</v>
      </c>
      <c r="AE354" s="540">
        <v>48</v>
      </c>
      <c r="AF354" s="540">
        <v>36</v>
      </c>
      <c r="AG354" s="540">
        <v>29</v>
      </c>
      <c r="AH354" s="540">
        <v>16</v>
      </c>
      <c r="AI354" s="540">
        <v>7</v>
      </c>
      <c r="AJ354" s="540">
        <v>22</v>
      </c>
      <c r="AK354" s="540">
        <v>20</v>
      </c>
      <c r="AL354" s="540">
        <v>54</v>
      </c>
      <c r="AM354" s="540">
        <v>60</v>
      </c>
      <c r="AN354" s="540">
        <v>27</v>
      </c>
      <c r="AO354" s="540">
        <v>4</v>
      </c>
      <c r="AP354" s="540">
        <v>30</v>
      </c>
      <c r="AQ354" s="540">
        <v>55</v>
      </c>
      <c r="AR354" s="540">
        <v>35</v>
      </c>
      <c r="AS354" s="540">
        <v>66</v>
      </c>
      <c r="AT354" s="540">
        <v>57</v>
      </c>
      <c r="AU354" s="540">
        <v>31</v>
      </c>
      <c r="AV354" s="540">
        <v>6</v>
      </c>
      <c r="AW354" s="540">
        <v>51</v>
      </c>
      <c r="AX354" s="540">
        <v>46</v>
      </c>
      <c r="AY354" s="540">
        <v>63</v>
      </c>
      <c r="AZ354" s="540">
        <v>69</v>
      </c>
      <c r="BA354" s="540">
        <v>40</v>
      </c>
      <c r="BB354" s="540">
        <v>42</v>
      </c>
      <c r="BC354" s="540">
        <v>21</v>
      </c>
      <c r="BD354" s="540">
        <v>39</v>
      </c>
      <c r="BE354" s="540">
        <v>10</v>
      </c>
      <c r="BF354" s="540">
        <v>1</v>
      </c>
      <c r="BG354" s="540">
        <v>33</v>
      </c>
      <c r="BH354" s="540">
        <v>44</v>
      </c>
      <c r="BI354" s="540">
        <v>18</v>
      </c>
      <c r="BJ354" s="540">
        <v>41</v>
      </c>
      <c r="BK354" s="540">
        <v>47</v>
      </c>
      <c r="BL354" s="540">
        <v>13</v>
      </c>
      <c r="BM354" s="540">
        <v>23</v>
      </c>
      <c r="BN354" s="540">
        <v>49</v>
      </c>
      <c r="BO354" s="540">
        <v>19</v>
      </c>
      <c r="BP354" s="540">
        <v>62</v>
      </c>
      <c r="BQ354" s="540">
        <v>72</v>
      </c>
      <c r="BR354" s="540">
        <v>32</v>
      </c>
      <c r="BS354" s="540">
        <v>53</v>
      </c>
      <c r="BT354" s="540">
        <v>26</v>
      </c>
      <c r="BU354" s="540">
        <v>17</v>
      </c>
      <c r="BV354" s="540">
        <v>58</v>
      </c>
      <c r="BX354" s="540">
        <v>15</v>
      </c>
      <c r="BY354" s="540">
        <v>56</v>
      </c>
      <c r="BZ354" s="540">
        <v>52</v>
      </c>
      <c r="CA354" s="540">
        <v>61</v>
      </c>
    </row>
    <row r="355" spans="4:84" s="540" customFormat="1" x14ac:dyDescent="0.2">
      <c r="E355" s="535" t="s">
        <v>159</v>
      </c>
      <c r="F355" s="540">
        <v>72</v>
      </c>
      <c r="G355" s="540">
        <v>58</v>
      </c>
      <c r="H355" s="540">
        <v>7</v>
      </c>
      <c r="I355" s="540">
        <v>22</v>
      </c>
      <c r="J355" s="540">
        <v>43</v>
      </c>
      <c r="K355" s="540">
        <v>44</v>
      </c>
      <c r="L355" s="540">
        <v>3</v>
      </c>
      <c r="M355" s="540">
        <v>37</v>
      </c>
      <c r="N355" s="540">
        <v>15</v>
      </c>
      <c r="O355" s="540">
        <v>31</v>
      </c>
      <c r="P355" s="540">
        <v>25</v>
      </c>
      <c r="Q355" s="540">
        <v>54</v>
      </c>
      <c r="R355" s="540">
        <v>19</v>
      </c>
      <c r="S355" s="540">
        <v>57</v>
      </c>
      <c r="T355" s="540">
        <v>73</v>
      </c>
      <c r="U355" s="540">
        <v>20</v>
      </c>
      <c r="V355" s="540">
        <v>8</v>
      </c>
      <c r="W355" s="540">
        <v>21</v>
      </c>
      <c r="X355" s="540">
        <v>11</v>
      </c>
      <c r="Y355" s="540">
        <v>38</v>
      </c>
      <c r="Z355" s="540">
        <v>65</v>
      </c>
      <c r="AA355" s="540">
        <v>33</v>
      </c>
      <c r="AB355" s="540">
        <v>51</v>
      </c>
      <c r="AC355" s="540">
        <v>26</v>
      </c>
      <c r="AD355" s="540">
        <v>48</v>
      </c>
      <c r="AE355" s="540">
        <v>42</v>
      </c>
      <c r="AF355" s="540">
        <v>46</v>
      </c>
      <c r="AG355" s="540">
        <v>12</v>
      </c>
      <c r="AH355" s="540">
        <v>56</v>
      </c>
      <c r="AI355" s="540">
        <v>18</v>
      </c>
      <c r="AJ355" s="540">
        <v>35</v>
      </c>
      <c r="AK355" s="540">
        <v>39</v>
      </c>
      <c r="AL355" s="540">
        <v>59</v>
      </c>
      <c r="AM355" s="540">
        <v>2</v>
      </c>
      <c r="AN355" s="540">
        <v>17</v>
      </c>
      <c r="AO355" s="540">
        <v>64</v>
      </c>
      <c r="AP355" s="540">
        <v>4</v>
      </c>
      <c r="AQ355" s="540">
        <v>16</v>
      </c>
      <c r="AR355" s="540">
        <v>28</v>
      </c>
      <c r="AS355" s="540">
        <v>41</v>
      </c>
      <c r="AT355" s="540">
        <v>60</v>
      </c>
      <c r="AU355" s="540">
        <v>34</v>
      </c>
      <c r="AV355" s="540">
        <v>66</v>
      </c>
      <c r="AW355" s="540">
        <v>52</v>
      </c>
      <c r="AX355" s="540">
        <v>49</v>
      </c>
      <c r="AY355" s="540">
        <v>13</v>
      </c>
      <c r="AZ355" s="540">
        <v>29</v>
      </c>
      <c r="BA355" s="540">
        <v>70</v>
      </c>
      <c r="BB355" s="540">
        <v>1</v>
      </c>
      <c r="BC355" s="540">
        <v>61</v>
      </c>
      <c r="BD355" s="540">
        <v>23</v>
      </c>
      <c r="BE355" s="540">
        <v>55</v>
      </c>
      <c r="BF355" s="540">
        <v>71</v>
      </c>
      <c r="BG355" s="540">
        <v>67</v>
      </c>
      <c r="BH355" s="540">
        <v>6</v>
      </c>
      <c r="BI355" s="540">
        <v>10</v>
      </c>
      <c r="BJ355" s="540">
        <v>40</v>
      </c>
      <c r="BK355" s="540">
        <v>30</v>
      </c>
      <c r="BL355" s="540">
        <v>68</v>
      </c>
      <c r="BM355" s="540">
        <v>47</v>
      </c>
      <c r="BN355" s="540">
        <v>32</v>
      </c>
      <c r="BO355" s="540">
        <v>24</v>
      </c>
      <c r="BP355" s="540">
        <v>69</v>
      </c>
      <c r="BQ355" s="540">
        <v>36</v>
      </c>
      <c r="BR355" s="540">
        <v>53</v>
      </c>
      <c r="BS355" s="540">
        <v>9</v>
      </c>
      <c r="BT355" s="540">
        <v>5</v>
      </c>
      <c r="BU355" s="540">
        <v>45</v>
      </c>
      <c r="BV355" s="540">
        <v>63</v>
      </c>
      <c r="BX355" s="540">
        <v>50</v>
      </c>
      <c r="BY355" s="540">
        <v>14</v>
      </c>
      <c r="BZ355" s="540">
        <v>27</v>
      </c>
      <c r="CA355" s="540">
        <v>62</v>
      </c>
    </row>
    <row r="356" spans="4:84" s="540" customFormat="1" x14ac:dyDescent="0.2"/>
    <row r="357" spans="4:84" s="540" customFormat="1" x14ac:dyDescent="0.2">
      <c r="D357" s="539">
        <v>74</v>
      </c>
      <c r="E357" s="541" t="s">
        <v>179</v>
      </c>
    </row>
    <row r="358" spans="4:84" s="540" customFormat="1" x14ac:dyDescent="0.2">
      <c r="E358" s="535" t="s">
        <v>130</v>
      </c>
      <c r="F358" s="540">
        <v>1</v>
      </c>
      <c r="G358" s="540">
        <v>2</v>
      </c>
      <c r="H358" s="540">
        <v>3</v>
      </c>
      <c r="I358" s="540">
        <v>4</v>
      </c>
      <c r="J358" s="540">
        <v>5</v>
      </c>
      <c r="K358" s="540">
        <v>6</v>
      </c>
      <c r="L358" s="540">
        <v>7</v>
      </c>
      <c r="M358" s="540">
        <v>8</v>
      </c>
      <c r="N358" s="540">
        <v>9</v>
      </c>
      <c r="O358" s="540">
        <v>10</v>
      </c>
      <c r="P358" s="540">
        <v>11</v>
      </c>
      <c r="Q358" s="540">
        <v>12</v>
      </c>
      <c r="R358" s="540">
        <v>13</v>
      </c>
      <c r="S358" s="540">
        <v>14</v>
      </c>
      <c r="T358" s="540">
        <v>15</v>
      </c>
      <c r="U358" s="540">
        <v>16</v>
      </c>
      <c r="V358" s="540">
        <v>17</v>
      </c>
      <c r="W358" s="540">
        <v>18</v>
      </c>
      <c r="X358" s="540">
        <v>19</v>
      </c>
      <c r="Y358" s="540">
        <v>20</v>
      </c>
      <c r="Z358" s="540">
        <v>21</v>
      </c>
      <c r="AA358" s="540">
        <v>22</v>
      </c>
      <c r="AB358" s="540">
        <v>23</v>
      </c>
      <c r="AC358" s="540">
        <v>24</v>
      </c>
      <c r="AD358" s="540">
        <v>25</v>
      </c>
      <c r="AE358" s="540">
        <v>26</v>
      </c>
      <c r="AF358" s="540">
        <v>27</v>
      </c>
      <c r="AG358" s="540">
        <v>28</v>
      </c>
      <c r="AH358" s="540">
        <v>29</v>
      </c>
      <c r="AI358" s="540">
        <v>30</v>
      </c>
      <c r="AJ358" s="540">
        <v>31</v>
      </c>
      <c r="AK358" s="540">
        <v>32</v>
      </c>
      <c r="AL358" s="540">
        <v>33</v>
      </c>
      <c r="AM358" s="540">
        <v>34</v>
      </c>
      <c r="AN358" s="540">
        <v>35</v>
      </c>
      <c r="AO358" s="540">
        <v>36</v>
      </c>
      <c r="AP358" s="540">
        <v>37</v>
      </c>
      <c r="AQ358" s="540">
        <v>38</v>
      </c>
      <c r="AR358" s="540">
        <v>39</v>
      </c>
      <c r="AS358" s="540">
        <v>40</v>
      </c>
      <c r="AT358" s="540">
        <v>41</v>
      </c>
      <c r="AU358" s="540">
        <v>42</v>
      </c>
      <c r="AV358" s="540">
        <v>43</v>
      </c>
      <c r="AW358" s="540">
        <v>44</v>
      </c>
      <c r="AX358" s="540">
        <v>45</v>
      </c>
      <c r="AY358" s="540">
        <v>46</v>
      </c>
      <c r="AZ358" s="540">
        <v>47</v>
      </c>
      <c r="BA358" s="540">
        <v>48</v>
      </c>
      <c r="BB358" s="540">
        <v>49</v>
      </c>
      <c r="BC358" s="540">
        <v>50</v>
      </c>
      <c r="BD358" s="540">
        <v>51</v>
      </c>
      <c r="BE358" s="540">
        <v>52</v>
      </c>
      <c r="BF358" s="540">
        <v>53</v>
      </c>
      <c r="BG358" s="540">
        <v>54</v>
      </c>
      <c r="BH358" s="540">
        <v>55</v>
      </c>
      <c r="BI358" s="540">
        <v>56</v>
      </c>
      <c r="BJ358" s="540">
        <v>57</v>
      </c>
      <c r="BK358" s="540">
        <v>58</v>
      </c>
      <c r="BL358" s="540">
        <v>59</v>
      </c>
      <c r="BM358" s="540">
        <v>60</v>
      </c>
      <c r="BN358" s="540">
        <v>61</v>
      </c>
      <c r="BO358" s="540">
        <v>62</v>
      </c>
      <c r="BP358" s="540">
        <v>63</v>
      </c>
      <c r="BQ358" s="540">
        <v>64</v>
      </c>
      <c r="BR358" s="540">
        <v>65</v>
      </c>
      <c r="BS358" s="540">
        <v>66</v>
      </c>
      <c r="BT358" s="540">
        <v>67</v>
      </c>
      <c r="BU358" s="540">
        <v>68</v>
      </c>
      <c r="BV358" s="540">
        <v>69</v>
      </c>
      <c r="BW358" s="540">
        <v>70</v>
      </c>
      <c r="BX358" s="540">
        <v>71</v>
      </c>
      <c r="BY358" s="540">
        <v>72</v>
      </c>
      <c r="BZ358" s="540">
        <v>73</v>
      </c>
      <c r="CA358" s="540">
        <v>74</v>
      </c>
    </row>
    <row r="359" spans="4:84" s="540" customFormat="1" x14ac:dyDescent="0.2">
      <c r="E359" s="535" t="s">
        <v>157</v>
      </c>
      <c r="F359" s="540">
        <v>50</v>
      </c>
      <c r="G359" s="540">
        <v>25</v>
      </c>
      <c r="H359" s="540">
        <v>74</v>
      </c>
      <c r="I359" s="540">
        <v>65</v>
      </c>
      <c r="J359" s="540">
        <v>32</v>
      </c>
      <c r="K359" s="540">
        <v>43</v>
      </c>
      <c r="L359" s="540">
        <v>73</v>
      </c>
      <c r="M359" s="540">
        <v>17</v>
      </c>
      <c r="N359" s="540">
        <v>60</v>
      </c>
      <c r="O359" s="540">
        <v>48</v>
      </c>
      <c r="P359" s="540">
        <v>30</v>
      </c>
      <c r="Q359" s="540">
        <v>10</v>
      </c>
      <c r="R359" s="540">
        <v>12</v>
      </c>
      <c r="S359" s="540">
        <v>47</v>
      </c>
      <c r="T359" s="540">
        <v>62</v>
      </c>
      <c r="U359" s="540">
        <v>28</v>
      </c>
      <c r="V359" s="540">
        <v>8</v>
      </c>
      <c r="W359" s="540">
        <v>5</v>
      </c>
      <c r="X359" s="540">
        <v>22</v>
      </c>
      <c r="Y359" s="540">
        <v>33</v>
      </c>
      <c r="Z359" s="540">
        <v>14</v>
      </c>
      <c r="AA359" s="540">
        <v>51</v>
      </c>
      <c r="AB359" s="540">
        <v>35</v>
      </c>
      <c r="AC359" s="540">
        <v>18</v>
      </c>
      <c r="AD359" s="540">
        <v>3</v>
      </c>
      <c r="AE359" s="540">
        <v>69</v>
      </c>
      <c r="AF359" s="540">
        <v>38</v>
      </c>
      <c r="AG359" s="540">
        <v>7</v>
      </c>
      <c r="AH359" s="540">
        <v>56</v>
      </c>
      <c r="AI359" s="540">
        <v>11</v>
      </c>
      <c r="AJ359" s="540">
        <v>24</v>
      </c>
      <c r="AK359" s="540">
        <v>61</v>
      </c>
      <c r="AL359" s="540">
        <v>20</v>
      </c>
      <c r="AM359" s="540">
        <v>2</v>
      </c>
      <c r="AN359" s="540">
        <v>37</v>
      </c>
      <c r="AO359" s="540">
        <v>40</v>
      </c>
      <c r="AP359" s="540">
        <v>34</v>
      </c>
      <c r="AQ359" s="540">
        <v>27</v>
      </c>
      <c r="AR359" s="540">
        <v>46</v>
      </c>
      <c r="AS359" s="540">
        <v>52</v>
      </c>
      <c r="AT359" s="540">
        <v>44</v>
      </c>
      <c r="AU359" s="540">
        <v>13</v>
      </c>
      <c r="AV359" s="540">
        <v>29</v>
      </c>
      <c r="AW359" s="540">
        <v>16</v>
      </c>
      <c r="AX359" s="540">
        <v>71</v>
      </c>
      <c r="AY359" s="540">
        <v>39</v>
      </c>
      <c r="AZ359" s="540">
        <v>6</v>
      </c>
      <c r="BA359" s="540">
        <v>26</v>
      </c>
      <c r="BB359" s="540">
        <v>42</v>
      </c>
      <c r="BC359" s="540">
        <v>67</v>
      </c>
      <c r="BD359" s="540">
        <v>19</v>
      </c>
      <c r="BE359" s="540">
        <v>58</v>
      </c>
      <c r="BF359" s="540">
        <v>64</v>
      </c>
      <c r="BG359" s="540">
        <v>68</v>
      </c>
      <c r="BH359" s="540">
        <v>53</v>
      </c>
      <c r="BI359" s="540">
        <v>9</v>
      </c>
      <c r="BJ359" s="540">
        <v>41</v>
      </c>
      <c r="BK359" s="540">
        <v>70</v>
      </c>
      <c r="BL359" s="540">
        <v>31</v>
      </c>
      <c r="BM359" s="540">
        <v>49</v>
      </c>
      <c r="BN359" s="540">
        <v>4</v>
      </c>
      <c r="BO359" s="540">
        <v>54</v>
      </c>
      <c r="BP359" s="540">
        <v>21</v>
      </c>
      <c r="BQ359" s="540">
        <v>72</v>
      </c>
      <c r="BR359" s="540">
        <v>66</v>
      </c>
      <c r="BS359" s="540">
        <v>55</v>
      </c>
      <c r="BT359" s="540">
        <v>1</v>
      </c>
      <c r="BU359" s="540">
        <v>59</v>
      </c>
      <c r="BV359" s="540">
        <v>45</v>
      </c>
      <c r="BW359" s="540">
        <v>23</v>
      </c>
      <c r="BX359" s="540">
        <v>57</v>
      </c>
      <c r="BY359" s="540">
        <v>63</v>
      </c>
      <c r="BZ359" s="540">
        <v>15</v>
      </c>
      <c r="CA359" s="540">
        <v>36</v>
      </c>
    </row>
    <row r="360" spans="4:84" s="540" customFormat="1" x14ac:dyDescent="0.2">
      <c r="E360" s="535" t="s">
        <v>159</v>
      </c>
      <c r="F360" s="540">
        <v>70</v>
      </c>
      <c r="G360" s="540">
        <v>53</v>
      </c>
      <c r="H360" s="540">
        <v>32</v>
      </c>
      <c r="I360" s="540">
        <v>38</v>
      </c>
      <c r="J360" s="540">
        <v>16</v>
      </c>
      <c r="K360" s="540">
        <v>42</v>
      </c>
      <c r="L360" s="540">
        <v>5</v>
      </c>
      <c r="M360" s="540">
        <v>31</v>
      </c>
      <c r="N360" s="540">
        <v>51</v>
      </c>
      <c r="O360" s="540">
        <v>21</v>
      </c>
      <c r="P360" s="540">
        <v>29</v>
      </c>
      <c r="Q360" s="540">
        <v>74</v>
      </c>
      <c r="R360" s="540">
        <v>22</v>
      </c>
      <c r="S360" s="540">
        <v>58</v>
      </c>
      <c r="T360" s="540">
        <v>7</v>
      </c>
      <c r="U360" s="540">
        <v>35</v>
      </c>
      <c r="V360" s="540">
        <v>23</v>
      </c>
      <c r="W360" s="540">
        <v>62</v>
      </c>
      <c r="X360" s="540">
        <v>40</v>
      </c>
      <c r="Y360" s="540">
        <v>28</v>
      </c>
      <c r="Z360" s="540">
        <v>72</v>
      </c>
      <c r="AA360" s="540">
        <v>46</v>
      </c>
      <c r="AB360" s="540">
        <v>69</v>
      </c>
      <c r="AC360" s="540">
        <v>17</v>
      </c>
      <c r="AD360" s="540">
        <v>12</v>
      </c>
      <c r="AE360" s="540">
        <v>33</v>
      </c>
      <c r="AF360" s="540">
        <v>48</v>
      </c>
      <c r="AG360" s="540">
        <v>14</v>
      </c>
      <c r="AH360" s="540">
        <v>55</v>
      </c>
      <c r="AI360" s="540">
        <v>41</v>
      </c>
      <c r="AJ360" s="540">
        <v>45</v>
      </c>
      <c r="AK360" s="540">
        <v>11</v>
      </c>
      <c r="AL360" s="540">
        <v>9</v>
      </c>
      <c r="AM360" s="540">
        <v>50</v>
      </c>
      <c r="AN360" s="540">
        <v>57</v>
      </c>
      <c r="AO360" s="540">
        <v>60</v>
      </c>
      <c r="AP360" s="540">
        <v>68</v>
      </c>
      <c r="AQ360" s="540">
        <v>4</v>
      </c>
      <c r="AR360" s="540">
        <v>71</v>
      </c>
      <c r="AS360" s="540">
        <v>27</v>
      </c>
      <c r="AT360" s="540">
        <v>65</v>
      </c>
      <c r="AU360" s="540">
        <v>30</v>
      </c>
      <c r="AV360" s="540">
        <v>2</v>
      </c>
      <c r="AW360" s="540">
        <v>6</v>
      </c>
      <c r="AX360" s="540">
        <v>56</v>
      </c>
      <c r="AY360" s="540">
        <v>3</v>
      </c>
      <c r="AZ360" s="540">
        <v>20</v>
      </c>
      <c r="BA360" s="540">
        <v>10</v>
      </c>
      <c r="BB360" s="540">
        <v>13</v>
      </c>
      <c r="BC360" s="540">
        <v>36</v>
      </c>
      <c r="BD360" s="540">
        <v>18</v>
      </c>
      <c r="BE360" s="540">
        <v>15</v>
      </c>
      <c r="BF360" s="540">
        <v>24</v>
      </c>
      <c r="BG360" s="540">
        <v>66</v>
      </c>
      <c r="BH360" s="540">
        <v>73</v>
      </c>
      <c r="BI360" s="540">
        <v>34</v>
      </c>
      <c r="BJ360" s="540">
        <v>44</v>
      </c>
      <c r="BK360" s="540">
        <v>25</v>
      </c>
      <c r="BL360" s="540">
        <v>63</v>
      </c>
      <c r="BM360" s="540">
        <v>39</v>
      </c>
      <c r="BN360" s="540">
        <v>49</v>
      </c>
      <c r="BO360" s="540">
        <v>64</v>
      </c>
      <c r="BP360" s="540">
        <v>54</v>
      </c>
      <c r="BQ360" s="540">
        <v>1</v>
      </c>
      <c r="BR360" s="540">
        <v>26</v>
      </c>
      <c r="BS360" s="540">
        <v>37</v>
      </c>
      <c r="BT360" s="540">
        <v>59</v>
      </c>
      <c r="BU360" s="540">
        <v>67</v>
      </c>
      <c r="BV360" s="540">
        <v>43</v>
      </c>
      <c r="BW360" s="540">
        <v>8</v>
      </c>
      <c r="BX360" s="540">
        <v>47</v>
      </c>
      <c r="BY360" s="540">
        <v>19</v>
      </c>
      <c r="BZ360" s="540">
        <v>52</v>
      </c>
      <c r="CA360" s="540">
        <v>61</v>
      </c>
    </row>
    <row r="361" spans="4:84" s="540" customFormat="1" x14ac:dyDescent="0.2"/>
    <row r="362" spans="4:84" s="540" customFormat="1" x14ac:dyDescent="0.2">
      <c r="D362" s="539">
        <v>75</v>
      </c>
      <c r="E362" s="541" t="s">
        <v>179</v>
      </c>
    </row>
    <row r="363" spans="4:84" s="540" customFormat="1" x14ac:dyDescent="0.2">
      <c r="E363" s="535" t="s">
        <v>130</v>
      </c>
      <c r="F363" s="540">
        <v>1</v>
      </c>
      <c r="G363" s="540">
        <v>2</v>
      </c>
      <c r="H363" s="540">
        <v>3</v>
      </c>
      <c r="I363" s="540">
        <v>4</v>
      </c>
      <c r="J363" s="540">
        <v>5</v>
      </c>
      <c r="K363" s="540">
        <v>6</v>
      </c>
      <c r="L363" s="540">
        <v>7</v>
      </c>
      <c r="M363" s="540">
        <v>8</v>
      </c>
      <c r="N363" s="540">
        <v>9</v>
      </c>
      <c r="O363" s="540">
        <v>10</v>
      </c>
      <c r="P363" s="540">
        <v>11</v>
      </c>
      <c r="Q363" s="540">
        <v>12</v>
      </c>
      <c r="R363" s="540">
        <v>13</v>
      </c>
      <c r="S363" s="540">
        <v>14</v>
      </c>
      <c r="T363" s="540">
        <v>15</v>
      </c>
      <c r="U363" s="540">
        <v>16</v>
      </c>
      <c r="V363" s="540">
        <v>17</v>
      </c>
      <c r="W363" s="540">
        <v>18</v>
      </c>
      <c r="X363" s="540">
        <v>19</v>
      </c>
      <c r="Y363" s="540">
        <v>20</v>
      </c>
      <c r="Z363" s="540">
        <v>21</v>
      </c>
      <c r="AA363" s="540">
        <v>22</v>
      </c>
      <c r="AB363" s="540">
        <v>23</v>
      </c>
      <c r="AC363" s="540">
        <v>24</v>
      </c>
      <c r="AD363" s="540">
        <v>25</v>
      </c>
      <c r="AE363" s="540">
        <v>26</v>
      </c>
      <c r="AF363" s="540">
        <v>27</v>
      </c>
      <c r="AG363" s="540">
        <v>28</v>
      </c>
      <c r="AH363" s="540">
        <v>29</v>
      </c>
      <c r="AI363" s="540">
        <v>30</v>
      </c>
      <c r="AJ363" s="540">
        <v>31</v>
      </c>
      <c r="AK363" s="540">
        <v>32</v>
      </c>
      <c r="AL363" s="540">
        <v>33</v>
      </c>
      <c r="AM363" s="540">
        <v>34</v>
      </c>
      <c r="AN363" s="540">
        <v>35</v>
      </c>
      <c r="AO363" s="540">
        <v>36</v>
      </c>
      <c r="AP363" s="540">
        <v>37</v>
      </c>
      <c r="AQ363" s="540">
        <v>38</v>
      </c>
      <c r="AR363" s="540">
        <v>39</v>
      </c>
      <c r="AS363" s="540">
        <v>40</v>
      </c>
      <c r="AT363" s="540">
        <v>41</v>
      </c>
      <c r="AU363" s="540">
        <v>42</v>
      </c>
      <c r="AV363" s="540">
        <v>43</v>
      </c>
      <c r="AW363" s="540">
        <v>44</v>
      </c>
      <c r="AX363" s="540">
        <v>45</v>
      </c>
      <c r="AY363" s="540">
        <v>46</v>
      </c>
      <c r="AZ363" s="540">
        <v>47</v>
      </c>
      <c r="BA363" s="540">
        <v>48</v>
      </c>
      <c r="BB363" s="540">
        <v>49</v>
      </c>
      <c r="BC363" s="540">
        <v>50</v>
      </c>
      <c r="BD363" s="540">
        <v>51</v>
      </c>
      <c r="BE363" s="540">
        <v>52</v>
      </c>
      <c r="BF363" s="540">
        <v>53</v>
      </c>
      <c r="BG363" s="540">
        <v>54</v>
      </c>
      <c r="BH363" s="540">
        <v>55</v>
      </c>
      <c r="BI363" s="540">
        <v>56</v>
      </c>
      <c r="BJ363" s="540">
        <v>57</v>
      </c>
      <c r="BK363" s="540">
        <v>58</v>
      </c>
      <c r="BL363" s="540">
        <v>59</v>
      </c>
      <c r="BM363" s="540">
        <v>60</v>
      </c>
      <c r="BN363" s="540">
        <v>61</v>
      </c>
      <c r="BO363" s="540">
        <v>62</v>
      </c>
      <c r="BP363" s="540">
        <v>63</v>
      </c>
      <c r="BQ363" s="540">
        <v>64</v>
      </c>
      <c r="BR363" s="540">
        <v>65</v>
      </c>
      <c r="BS363" s="540">
        <v>66</v>
      </c>
      <c r="BT363" s="540">
        <v>67</v>
      </c>
      <c r="BU363" s="540">
        <v>68</v>
      </c>
      <c r="BV363" s="540">
        <v>69</v>
      </c>
      <c r="BW363" s="540">
        <v>70</v>
      </c>
      <c r="BX363" s="540">
        <v>71</v>
      </c>
      <c r="BY363" s="540">
        <v>72</v>
      </c>
      <c r="BZ363" s="540">
        <v>73</v>
      </c>
      <c r="CA363" s="540">
        <v>74</v>
      </c>
      <c r="CB363" s="540">
        <v>75</v>
      </c>
    </row>
    <row r="364" spans="4:84" s="540" customFormat="1" x14ac:dyDescent="0.2">
      <c r="E364" s="535" t="s">
        <v>157</v>
      </c>
      <c r="F364" s="540">
        <v>37</v>
      </c>
      <c r="G364" s="540">
        <v>65</v>
      </c>
      <c r="H364" s="540">
        <v>25</v>
      </c>
      <c r="I364" s="540">
        <v>26</v>
      </c>
      <c r="J364" s="540">
        <v>18</v>
      </c>
      <c r="K364" s="540">
        <v>23</v>
      </c>
      <c r="L364" s="540">
        <v>30</v>
      </c>
      <c r="M364" s="540">
        <v>2</v>
      </c>
      <c r="N364" s="540">
        <v>42</v>
      </c>
      <c r="O364" s="540">
        <v>11</v>
      </c>
      <c r="P364" s="540">
        <v>54</v>
      </c>
      <c r="Q364" s="540">
        <v>71</v>
      </c>
      <c r="R364" s="540">
        <v>20</v>
      </c>
      <c r="S364" s="540">
        <v>6</v>
      </c>
      <c r="T364" s="540">
        <v>66</v>
      </c>
      <c r="U364" s="540">
        <v>38</v>
      </c>
      <c r="V364" s="540">
        <v>43</v>
      </c>
      <c r="W364" s="540">
        <v>60</v>
      </c>
      <c r="X364" s="540">
        <v>31</v>
      </c>
      <c r="Y364" s="540">
        <v>67</v>
      </c>
      <c r="Z364" s="540">
        <v>33</v>
      </c>
      <c r="AA364" s="540">
        <v>48</v>
      </c>
      <c r="AB364" s="540">
        <v>45</v>
      </c>
      <c r="AC364" s="540">
        <v>51</v>
      </c>
      <c r="AD364" s="540">
        <v>74</v>
      </c>
      <c r="AE364" s="540">
        <v>34</v>
      </c>
      <c r="AF364" s="540">
        <v>59</v>
      </c>
      <c r="AG364" s="540">
        <v>10</v>
      </c>
      <c r="AH364" s="540">
        <v>62</v>
      </c>
      <c r="AI364" s="540">
        <v>19</v>
      </c>
      <c r="AJ364" s="540">
        <v>32</v>
      </c>
      <c r="AK364" s="540">
        <v>53</v>
      </c>
      <c r="AL364" s="540">
        <v>22</v>
      </c>
      <c r="AM364" s="540">
        <v>36</v>
      </c>
      <c r="AN364" s="540">
        <v>27</v>
      </c>
      <c r="AO364" s="540">
        <v>13</v>
      </c>
      <c r="AP364" s="540">
        <v>1</v>
      </c>
      <c r="AQ364" s="540">
        <v>44</v>
      </c>
      <c r="AR364" s="540">
        <v>73</v>
      </c>
      <c r="AS364" s="540">
        <v>29</v>
      </c>
      <c r="AT364" s="540">
        <v>50</v>
      </c>
      <c r="AU364" s="540">
        <v>9</v>
      </c>
      <c r="AV364" s="540">
        <v>4</v>
      </c>
      <c r="AW364" s="540">
        <v>75</v>
      </c>
      <c r="AX364" s="540">
        <v>64</v>
      </c>
      <c r="AY364" s="540">
        <v>35</v>
      </c>
      <c r="AZ364" s="540">
        <v>55</v>
      </c>
      <c r="BA364" s="540">
        <v>49</v>
      </c>
      <c r="BB364" s="540">
        <v>12</v>
      </c>
      <c r="BC364" s="540">
        <v>69</v>
      </c>
      <c r="BD364" s="540">
        <v>24</v>
      </c>
      <c r="BE364" s="540">
        <v>14</v>
      </c>
      <c r="BF364" s="540">
        <v>72</v>
      </c>
      <c r="BG364" s="540">
        <v>56</v>
      </c>
      <c r="BH364" s="540">
        <v>17</v>
      </c>
      <c r="BI364" s="540">
        <v>5</v>
      </c>
      <c r="BJ364" s="540">
        <v>70</v>
      </c>
      <c r="BK364" s="540">
        <v>7</v>
      </c>
      <c r="BL364" s="540">
        <v>41</v>
      </c>
      <c r="BM364" s="540">
        <v>46</v>
      </c>
      <c r="BN364" s="540">
        <v>40</v>
      </c>
      <c r="BO364" s="540">
        <v>68</v>
      </c>
      <c r="BP364" s="540">
        <v>16</v>
      </c>
      <c r="BQ364" s="540">
        <v>57</v>
      </c>
      <c r="BR364" s="540">
        <v>8</v>
      </c>
      <c r="BS364" s="540">
        <v>3</v>
      </c>
      <c r="BT364" s="540">
        <v>61</v>
      </c>
      <c r="BU364" s="540">
        <v>47</v>
      </c>
      <c r="BV364" s="540">
        <v>58</v>
      </c>
      <c r="BW364" s="540">
        <v>28</v>
      </c>
      <c r="BX364" s="540">
        <v>15</v>
      </c>
      <c r="BY364" s="540">
        <v>39</v>
      </c>
      <c r="BZ364" s="540">
        <v>21</v>
      </c>
      <c r="CA364" s="540">
        <v>52</v>
      </c>
      <c r="CB364" s="540">
        <v>63</v>
      </c>
    </row>
    <row r="365" spans="4:84" s="540" customFormat="1" x14ac:dyDescent="0.2">
      <c r="E365" s="535" t="s">
        <v>159</v>
      </c>
      <c r="F365" s="540">
        <v>62</v>
      </c>
      <c r="G365" s="540">
        <v>4</v>
      </c>
      <c r="H365" s="540">
        <v>30</v>
      </c>
      <c r="I365" s="540">
        <v>71</v>
      </c>
      <c r="J365" s="540">
        <v>13</v>
      </c>
      <c r="K365" s="540">
        <v>57</v>
      </c>
      <c r="L365" s="540">
        <v>28</v>
      </c>
      <c r="M365" s="540">
        <v>24</v>
      </c>
      <c r="N365" s="540">
        <v>53</v>
      </c>
      <c r="O365" s="540">
        <v>2</v>
      </c>
      <c r="P365" s="540">
        <v>29</v>
      </c>
      <c r="Q365" s="540">
        <v>51</v>
      </c>
      <c r="R365" s="540">
        <v>14</v>
      </c>
      <c r="S365" s="540">
        <v>66</v>
      </c>
      <c r="T365" s="540">
        <v>34</v>
      </c>
      <c r="U365" s="540">
        <v>18</v>
      </c>
      <c r="V365" s="540">
        <v>73</v>
      </c>
      <c r="W365" s="540">
        <v>46</v>
      </c>
      <c r="X365" s="540">
        <v>40</v>
      </c>
      <c r="Y365" s="540">
        <v>56</v>
      </c>
      <c r="Z365" s="540">
        <v>67</v>
      </c>
      <c r="AA365" s="540">
        <v>63</v>
      </c>
      <c r="AB365" s="540">
        <v>9</v>
      </c>
      <c r="AC365" s="540">
        <v>32</v>
      </c>
      <c r="AD365" s="540">
        <v>23</v>
      </c>
      <c r="AE365" s="540">
        <v>60</v>
      </c>
      <c r="AF365" s="540">
        <v>25</v>
      </c>
      <c r="AG365" s="540">
        <v>42</v>
      </c>
      <c r="AH365" s="540">
        <v>3</v>
      </c>
      <c r="AI365" s="540">
        <v>7</v>
      </c>
      <c r="AJ365" s="540">
        <v>64</v>
      </c>
      <c r="AK365" s="540">
        <v>8</v>
      </c>
      <c r="AL365" s="540">
        <v>26</v>
      </c>
      <c r="AM365" s="540">
        <v>35</v>
      </c>
      <c r="AN365" s="540">
        <v>22</v>
      </c>
      <c r="AO365" s="540">
        <v>75</v>
      </c>
      <c r="AP365" s="540">
        <v>5</v>
      </c>
      <c r="AQ365" s="540">
        <v>6</v>
      </c>
      <c r="AR365" s="540">
        <v>48</v>
      </c>
      <c r="AS365" s="540">
        <v>61</v>
      </c>
      <c r="AT365" s="540">
        <v>70</v>
      </c>
      <c r="AU365" s="540">
        <v>36</v>
      </c>
      <c r="AV365" s="540">
        <v>52</v>
      </c>
      <c r="AW365" s="540">
        <v>50</v>
      </c>
      <c r="AX365" s="540">
        <v>33</v>
      </c>
      <c r="AY365" s="540">
        <v>69</v>
      </c>
      <c r="AZ365" s="540">
        <v>10</v>
      </c>
      <c r="BA365" s="540">
        <v>39</v>
      </c>
      <c r="BB365" s="540">
        <v>16</v>
      </c>
      <c r="BC365" s="540">
        <v>1</v>
      </c>
      <c r="BD365" s="540">
        <v>12</v>
      </c>
      <c r="BE365" s="540">
        <v>20</v>
      </c>
      <c r="BF365" s="540">
        <v>27</v>
      </c>
      <c r="BG365" s="540">
        <v>43</v>
      </c>
      <c r="BH365" s="540">
        <v>47</v>
      </c>
      <c r="BI365" s="540">
        <v>58</v>
      </c>
      <c r="BJ365" s="540">
        <v>45</v>
      </c>
      <c r="BK365" s="540">
        <v>55</v>
      </c>
      <c r="BL365" s="540">
        <v>72</v>
      </c>
      <c r="BM365" s="540">
        <v>38</v>
      </c>
      <c r="BN365" s="540">
        <v>74</v>
      </c>
      <c r="BO365" s="540">
        <v>15</v>
      </c>
      <c r="BP365" s="540">
        <v>59</v>
      </c>
      <c r="BQ365" s="540">
        <v>37</v>
      </c>
      <c r="BR365" s="540">
        <v>54</v>
      </c>
      <c r="BS365" s="540">
        <v>19</v>
      </c>
      <c r="BT365" s="540">
        <v>44</v>
      </c>
      <c r="BU365" s="540">
        <v>65</v>
      </c>
      <c r="BV365" s="540">
        <v>21</v>
      </c>
      <c r="BW365" s="540">
        <v>68</v>
      </c>
      <c r="BX365" s="540">
        <v>17</v>
      </c>
      <c r="BY365" s="540">
        <v>49</v>
      </c>
      <c r="BZ365" s="540">
        <v>31</v>
      </c>
      <c r="CA365" s="540">
        <v>11</v>
      </c>
      <c r="CB365" s="540">
        <v>41</v>
      </c>
    </row>
    <row r="366" spans="4:84" s="540" customFormat="1" x14ac:dyDescent="0.2"/>
    <row r="367" spans="4:84" s="540" customFormat="1" x14ac:dyDescent="0.2">
      <c r="D367" s="539">
        <v>76</v>
      </c>
      <c r="E367" s="541" t="s">
        <v>179</v>
      </c>
    </row>
    <row r="368" spans="4:84" s="540" customFormat="1" x14ac:dyDescent="0.2">
      <c r="E368" s="535" t="s">
        <v>130</v>
      </c>
      <c r="F368" s="540">
        <v>1</v>
      </c>
      <c r="G368" s="540">
        <v>2</v>
      </c>
      <c r="H368" s="540">
        <v>3</v>
      </c>
      <c r="I368" s="540">
        <v>4</v>
      </c>
      <c r="J368" s="540">
        <v>5</v>
      </c>
      <c r="K368" s="540">
        <v>6</v>
      </c>
      <c r="L368" s="540">
        <v>7</v>
      </c>
      <c r="M368" s="540">
        <v>8</v>
      </c>
      <c r="N368" s="540">
        <v>9</v>
      </c>
      <c r="O368" s="540">
        <v>10</v>
      </c>
      <c r="P368" s="540">
        <v>11</v>
      </c>
      <c r="Q368" s="540">
        <v>12</v>
      </c>
      <c r="R368" s="540">
        <v>13</v>
      </c>
      <c r="S368" s="540">
        <v>14</v>
      </c>
      <c r="T368" s="540">
        <v>15</v>
      </c>
      <c r="U368" s="540">
        <v>16</v>
      </c>
      <c r="V368" s="540">
        <v>17</v>
      </c>
      <c r="W368" s="540">
        <v>18</v>
      </c>
      <c r="X368" s="540">
        <v>19</v>
      </c>
      <c r="Y368" s="540">
        <v>20</v>
      </c>
      <c r="Z368" s="540">
        <v>21</v>
      </c>
      <c r="AA368" s="540">
        <v>22</v>
      </c>
      <c r="AB368" s="540">
        <v>23</v>
      </c>
      <c r="AC368" s="540">
        <v>24</v>
      </c>
      <c r="AD368" s="540">
        <v>25</v>
      </c>
      <c r="AE368" s="540">
        <v>26</v>
      </c>
      <c r="AF368" s="540">
        <v>27</v>
      </c>
      <c r="AG368" s="540">
        <v>28</v>
      </c>
      <c r="AH368" s="540">
        <v>29</v>
      </c>
      <c r="AI368" s="540">
        <v>30</v>
      </c>
      <c r="AJ368" s="540">
        <v>31</v>
      </c>
      <c r="AK368" s="540">
        <v>32</v>
      </c>
      <c r="AL368" s="540">
        <v>33</v>
      </c>
      <c r="AM368" s="540">
        <v>34</v>
      </c>
      <c r="AN368" s="540">
        <v>35</v>
      </c>
      <c r="AO368" s="540">
        <v>36</v>
      </c>
      <c r="AP368" s="540">
        <v>37</v>
      </c>
      <c r="AQ368" s="540">
        <v>38</v>
      </c>
      <c r="AR368" s="540">
        <v>39</v>
      </c>
      <c r="AS368" s="540">
        <v>40</v>
      </c>
      <c r="AT368" s="540">
        <v>41</v>
      </c>
      <c r="AU368" s="540">
        <v>42</v>
      </c>
      <c r="AV368" s="540">
        <v>43</v>
      </c>
      <c r="AW368" s="540">
        <v>44</v>
      </c>
      <c r="AX368" s="540">
        <v>45</v>
      </c>
      <c r="AY368" s="540">
        <v>46</v>
      </c>
      <c r="AZ368" s="540">
        <v>47</v>
      </c>
      <c r="BA368" s="540">
        <v>48</v>
      </c>
      <c r="BB368" s="540">
        <v>49</v>
      </c>
      <c r="BC368" s="540">
        <v>50</v>
      </c>
      <c r="BD368" s="540">
        <v>51</v>
      </c>
      <c r="BE368" s="540">
        <v>52</v>
      </c>
      <c r="BF368" s="540">
        <v>53</v>
      </c>
      <c r="BG368" s="540">
        <v>54</v>
      </c>
      <c r="BH368" s="540">
        <v>55</v>
      </c>
      <c r="BI368" s="540">
        <v>56</v>
      </c>
      <c r="BJ368" s="540">
        <v>57</v>
      </c>
      <c r="BK368" s="540">
        <v>58</v>
      </c>
      <c r="BL368" s="540">
        <v>59</v>
      </c>
      <c r="BM368" s="540">
        <v>60</v>
      </c>
      <c r="BN368" s="540">
        <v>61</v>
      </c>
      <c r="BO368" s="540">
        <v>62</v>
      </c>
      <c r="BP368" s="540">
        <v>63</v>
      </c>
      <c r="BQ368" s="540">
        <v>64</v>
      </c>
      <c r="BS368" s="540">
        <v>65</v>
      </c>
      <c r="BT368" s="540">
        <v>66</v>
      </c>
      <c r="BU368" s="540">
        <v>67</v>
      </c>
      <c r="BV368" s="540">
        <v>68</v>
      </c>
      <c r="BX368" s="540">
        <v>69</v>
      </c>
      <c r="BY368" s="540">
        <v>70</v>
      </c>
      <c r="BZ368" s="540">
        <v>71</v>
      </c>
      <c r="CA368" s="540">
        <v>72</v>
      </c>
      <c r="CC368" s="540">
        <v>73</v>
      </c>
      <c r="CD368" s="540">
        <v>74</v>
      </c>
      <c r="CE368" s="540">
        <v>75</v>
      </c>
      <c r="CF368" s="540">
        <v>76</v>
      </c>
    </row>
    <row r="369" spans="4:84" s="540" customFormat="1" x14ac:dyDescent="0.2">
      <c r="E369" s="535" t="s">
        <v>157</v>
      </c>
      <c r="F369" s="540">
        <v>48</v>
      </c>
      <c r="G369" s="540">
        <v>69</v>
      </c>
      <c r="H369" s="540">
        <v>26</v>
      </c>
      <c r="I369" s="540">
        <v>3</v>
      </c>
      <c r="J369" s="540">
        <v>23</v>
      </c>
      <c r="K369" s="540">
        <v>20</v>
      </c>
      <c r="L369" s="540">
        <v>30</v>
      </c>
      <c r="M369" s="540">
        <v>14</v>
      </c>
      <c r="N369" s="540">
        <v>61</v>
      </c>
      <c r="O369" s="540">
        <v>73</v>
      </c>
      <c r="P369" s="540">
        <v>35</v>
      </c>
      <c r="Q369" s="540">
        <v>72</v>
      </c>
      <c r="R369" s="540">
        <v>21</v>
      </c>
      <c r="S369" s="540">
        <v>46</v>
      </c>
      <c r="T369" s="540">
        <v>56</v>
      </c>
      <c r="U369" s="540">
        <v>15</v>
      </c>
      <c r="V369" s="540">
        <v>28</v>
      </c>
      <c r="W369" s="540">
        <v>5</v>
      </c>
      <c r="X369" s="540">
        <v>57</v>
      </c>
      <c r="Y369" s="540">
        <v>70</v>
      </c>
      <c r="Z369" s="540">
        <v>76</v>
      </c>
      <c r="AA369" s="540">
        <v>38</v>
      </c>
      <c r="AB369" s="540">
        <v>44</v>
      </c>
      <c r="AC369" s="540">
        <v>31</v>
      </c>
      <c r="AD369" s="540">
        <v>66</v>
      </c>
      <c r="AE369" s="540">
        <v>63</v>
      </c>
      <c r="AF369" s="540">
        <v>4</v>
      </c>
      <c r="AG369" s="540">
        <v>39</v>
      </c>
      <c r="AH369" s="540">
        <v>51</v>
      </c>
      <c r="AI369" s="540">
        <v>27</v>
      </c>
      <c r="AJ369" s="540">
        <v>12</v>
      </c>
      <c r="AK369" s="540">
        <v>6</v>
      </c>
      <c r="AL369" s="540">
        <v>50</v>
      </c>
      <c r="AM369" s="540">
        <v>65</v>
      </c>
      <c r="AN369" s="540">
        <v>41</v>
      </c>
      <c r="AO369" s="540">
        <v>62</v>
      </c>
      <c r="AP369" s="540">
        <v>54</v>
      </c>
      <c r="AQ369" s="540">
        <v>17</v>
      </c>
      <c r="AR369" s="540">
        <v>11</v>
      </c>
      <c r="AS369" s="540">
        <v>24</v>
      </c>
      <c r="AT369" s="540">
        <v>53</v>
      </c>
      <c r="AU369" s="540">
        <v>10</v>
      </c>
      <c r="AV369" s="540">
        <v>68</v>
      </c>
      <c r="AW369" s="540">
        <v>45</v>
      </c>
      <c r="AX369" s="540">
        <v>75</v>
      </c>
      <c r="AY369" s="540">
        <v>64</v>
      </c>
      <c r="AZ369" s="540">
        <v>60</v>
      </c>
      <c r="BA369" s="540">
        <v>40</v>
      </c>
      <c r="BB369" s="540">
        <v>52</v>
      </c>
      <c r="BC369" s="540">
        <v>47</v>
      </c>
      <c r="BD369" s="540">
        <v>32</v>
      </c>
      <c r="BE369" s="540">
        <v>19</v>
      </c>
      <c r="BF369" s="540">
        <v>42</v>
      </c>
      <c r="BG369" s="540">
        <v>13</v>
      </c>
      <c r="BH369" s="540">
        <v>71</v>
      </c>
      <c r="BI369" s="540">
        <v>37</v>
      </c>
      <c r="BJ369" s="540">
        <v>16</v>
      </c>
      <c r="BK369" s="540">
        <v>74</v>
      </c>
      <c r="BL369" s="540">
        <v>67</v>
      </c>
      <c r="BM369" s="540">
        <v>1</v>
      </c>
      <c r="BN369" s="540">
        <v>34</v>
      </c>
      <c r="BO369" s="540">
        <v>43</v>
      </c>
      <c r="BP369" s="540">
        <v>36</v>
      </c>
      <c r="BQ369" s="540">
        <v>8</v>
      </c>
      <c r="BS369" s="540">
        <v>9</v>
      </c>
      <c r="BT369" s="540">
        <v>58</v>
      </c>
      <c r="BU369" s="540">
        <v>49</v>
      </c>
      <c r="BV369" s="540">
        <v>25</v>
      </c>
      <c r="BX369" s="540">
        <v>2</v>
      </c>
      <c r="BY369" s="540">
        <v>29</v>
      </c>
      <c r="BZ369" s="540">
        <v>55</v>
      </c>
      <c r="CA369" s="540">
        <v>7</v>
      </c>
      <c r="CC369" s="540">
        <v>22</v>
      </c>
      <c r="CD369" s="540">
        <v>18</v>
      </c>
      <c r="CE369" s="540">
        <v>59</v>
      </c>
      <c r="CF369" s="540">
        <v>33</v>
      </c>
    </row>
    <row r="370" spans="4:84" s="540" customFormat="1" x14ac:dyDescent="0.2">
      <c r="E370" s="535" t="s">
        <v>159</v>
      </c>
      <c r="F370" s="540">
        <v>60</v>
      </c>
      <c r="G370" s="540">
        <v>50</v>
      </c>
      <c r="H370" s="540">
        <v>70</v>
      </c>
      <c r="I370" s="540">
        <v>18</v>
      </c>
      <c r="J370" s="540">
        <v>43</v>
      </c>
      <c r="K370" s="540">
        <v>14</v>
      </c>
      <c r="L370" s="540">
        <v>9</v>
      </c>
      <c r="M370" s="540">
        <v>35</v>
      </c>
      <c r="N370" s="540">
        <v>62</v>
      </c>
      <c r="O370" s="540">
        <v>42</v>
      </c>
      <c r="P370" s="540">
        <v>45</v>
      </c>
      <c r="Q370" s="540">
        <v>33</v>
      </c>
      <c r="R370" s="540">
        <v>11</v>
      </c>
      <c r="S370" s="540">
        <v>63</v>
      </c>
      <c r="T370" s="540">
        <v>76</v>
      </c>
      <c r="U370" s="540">
        <v>49</v>
      </c>
      <c r="V370" s="540">
        <v>51</v>
      </c>
      <c r="W370" s="540">
        <v>20</v>
      </c>
      <c r="X370" s="540">
        <v>36</v>
      </c>
      <c r="Y370" s="540">
        <v>65</v>
      </c>
      <c r="Z370" s="540">
        <v>25</v>
      </c>
      <c r="AA370" s="540">
        <v>59</v>
      </c>
      <c r="AB370" s="540">
        <v>19</v>
      </c>
      <c r="AC370" s="540">
        <v>53</v>
      </c>
      <c r="AD370" s="540">
        <v>34</v>
      </c>
      <c r="AE370" s="540">
        <v>71</v>
      </c>
      <c r="AF370" s="540">
        <v>67</v>
      </c>
      <c r="AG370" s="540">
        <v>64</v>
      </c>
      <c r="AH370" s="540">
        <v>2</v>
      </c>
      <c r="AI370" s="540">
        <v>22</v>
      </c>
      <c r="AJ370" s="540">
        <v>66</v>
      </c>
      <c r="AK370" s="540">
        <v>5</v>
      </c>
      <c r="AL370" s="540">
        <v>10</v>
      </c>
      <c r="AM370" s="540">
        <v>32</v>
      </c>
      <c r="AN370" s="540">
        <v>74</v>
      </c>
      <c r="AO370" s="540">
        <v>4</v>
      </c>
      <c r="AP370" s="540">
        <v>40</v>
      </c>
      <c r="AQ370" s="540">
        <v>61</v>
      </c>
      <c r="AR370" s="540">
        <v>56</v>
      </c>
      <c r="AS370" s="540">
        <v>12</v>
      </c>
      <c r="AT370" s="540">
        <v>55</v>
      </c>
      <c r="AU370" s="540">
        <v>75</v>
      </c>
      <c r="AV370" s="540">
        <v>46</v>
      </c>
      <c r="AW370" s="540">
        <v>41</v>
      </c>
      <c r="AX370" s="540">
        <v>69</v>
      </c>
      <c r="AY370" s="540">
        <v>72</v>
      </c>
      <c r="AZ370" s="540">
        <v>13</v>
      </c>
      <c r="BA370" s="540">
        <v>7</v>
      </c>
      <c r="BB370" s="540">
        <v>37</v>
      </c>
      <c r="BC370" s="540">
        <v>28</v>
      </c>
      <c r="BD370" s="540">
        <v>24</v>
      </c>
      <c r="BE370" s="540">
        <v>68</v>
      </c>
      <c r="BF370" s="540">
        <v>29</v>
      </c>
      <c r="BG370" s="540">
        <v>58</v>
      </c>
      <c r="BH370" s="540">
        <v>16</v>
      </c>
      <c r="BI370" s="540">
        <v>8</v>
      </c>
      <c r="BJ370" s="540">
        <v>73</v>
      </c>
      <c r="BK370" s="540">
        <v>57</v>
      </c>
      <c r="BL370" s="540">
        <v>48</v>
      </c>
      <c r="BM370" s="540">
        <v>38</v>
      </c>
      <c r="BN370" s="540">
        <v>52</v>
      </c>
      <c r="BO370" s="540">
        <v>31</v>
      </c>
      <c r="BP370" s="540">
        <v>15</v>
      </c>
      <c r="BQ370" s="540">
        <v>26</v>
      </c>
      <c r="BS370" s="540">
        <v>44</v>
      </c>
      <c r="BT370" s="540">
        <v>23</v>
      </c>
      <c r="BU370" s="540">
        <v>27</v>
      </c>
      <c r="BV370" s="540">
        <v>17</v>
      </c>
      <c r="BX370" s="540">
        <v>47</v>
      </c>
      <c r="BY370" s="540">
        <v>3</v>
      </c>
      <c r="BZ370" s="540">
        <v>54</v>
      </c>
      <c r="CA370" s="540">
        <v>21</v>
      </c>
      <c r="CC370" s="540">
        <v>39</v>
      </c>
      <c r="CD370" s="540">
        <v>1</v>
      </c>
      <c r="CE370" s="540">
        <v>30</v>
      </c>
      <c r="CF370" s="540">
        <v>6</v>
      </c>
    </row>
    <row r="371" spans="4:84" s="540" customFormat="1" x14ac:dyDescent="0.2"/>
    <row r="372" spans="4:84" s="540" customFormat="1" x14ac:dyDescent="0.2">
      <c r="D372" s="539">
        <v>77</v>
      </c>
      <c r="E372" s="541" t="s">
        <v>179</v>
      </c>
    </row>
    <row r="373" spans="4:84" s="540" customFormat="1" x14ac:dyDescent="0.2">
      <c r="E373" s="535" t="s">
        <v>130</v>
      </c>
      <c r="F373" s="540">
        <v>1</v>
      </c>
      <c r="G373" s="540">
        <v>2</v>
      </c>
      <c r="H373" s="540">
        <v>3</v>
      </c>
      <c r="I373" s="540">
        <v>4</v>
      </c>
      <c r="J373" s="540">
        <v>5</v>
      </c>
      <c r="K373" s="540">
        <v>6</v>
      </c>
      <c r="L373" s="540">
        <v>7</v>
      </c>
      <c r="M373" s="540">
        <v>8</v>
      </c>
      <c r="N373" s="540">
        <v>9</v>
      </c>
      <c r="O373" s="540">
        <v>10</v>
      </c>
      <c r="P373" s="540">
        <v>11</v>
      </c>
      <c r="Q373" s="540">
        <v>12</v>
      </c>
      <c r="R373" s="540">
        <v>13</v>
      </c>
      <c r="S373" s="540">
        <v>14</v>
      </c>
      <c r="T373" s="540">
        <v>15</v>
      </c>
      <c r="U373" s="540">
        <v>16</v>
      </c>
      <c r="V373" s="540">
        <v>17</v>
      </c>
      <c r="W373" s="540">
        <v>18</v>
      </c>
      <c r="X373" s="540">
        <v>19</v>
      </c>
      <c r="Y373" s="540">
        <v>20</v>
      </c>
      <c r="Z373" s="540">
        <v>21</v>
      </c>
      <c r="AA373" s="540">
        <v>22</v>
      </c>
      <c r="AB373" s="540">
        <v>23</v>
      </c>
      <c r="AC373" s="540">
        <v>24</v>
      </c>
      <c r="AD373" s="540">
        <v>25</v>
      </c>
      <c r="AE373" s="540">
        <v>26</v>
      </c>
      <c r="AF373" s="540">
        <v>27</v>
      </c>
      <c r="AG373" s="540">
        <v>28</v>
      </c>
      <c r="AH373" s="540">
        <v>29</v>
      </c>
      <c r="AI373" s="540">
        <v>30</v>
      </c>
      <c r="AJ373" s="540">
        <v>31</v>
      </c>
      <c r="AK373" s="540">
        <v>32</v>
      </c>
      <c r="AL373" s="540">
        <v>33</v>
      </c>
      <c r="AM373" s="540">
        <v>34</v>
      </c>
      <c r="AN373" s="540">
        <v>35</v>
      </c>
      <c r="AO373" s="540">
        <v>36</v>
      </c>
      <c r="AP373" s="540">
        <v>37</v>
      </c>
      <c r="AQ373" s="540">
        <v>38</v>
      </c>
      <c r="AR373" s="540">
        <v>39</v>
      </c>
      <c r="AS373" s="540">
        <v>40</v>
      </c>
      <c r="AT373" s="540">
        <v>41</v>
      </c>
      <c r="AU373" s="540">
        <v>42</v>
      </c>
      <c r="AV373" s="540">
        <v>43</v>
      </c>
      <c r="AW373" s="540">
        <v>44</v>
      </c>
      <c r="AX373" s="540">
        <v>45</v>
      </c>
      <c r="AY373" s="540">
        <v>46</v>
      </c>
      <c r="AZ373" s="540">
        <v>47</v>
      </c>
      <c r="BA373" s="540">
        <v>48</v>
      </c>
      <c r="BB373" s="540">
        <v>49</v>
      </c>
      <c r="BC373" s="540">
        <v>50</v>
      </c>
      <c r="BD373" s="540">
        <v>51</v>
      </c>
      <c r="BE373" s="540">
        <v>52</v>
      </c>
      <c r="BF373" s="540">
        <v>53</v>
      </c>
      <c r="BG373" s="540">
        <v>54</v>
      </c>
      <c r="BH373" s="540">
        <v>55</v>
      </c>
      <c r="BI373" s="540">
        <v>56</v>
      </c>
      <c r="BJ373" s="540">
        <v>57</v>
      </c>
      <c r="BK373" s="540">
        <v>58</v>
      </c>
      <c r="BL373" s="540">
        <v>59</v>
      </c>
      <c r="BM373" s="540">
        <v>60</v>
      </c>
      <c r="BN373" s="540">
        <v>61</v>
      </c>
      <c r="BO373" s="540">
        <v>62</v>
      </c>
      <c r="BP373" s="540">
        <v>63</v>
      </c>
      <c r="BQ373" s="540">
        <v>64</v>
      </c>
      <c r="BR373" s="540">
        <v>65</v>
      </c>
      <c r="BS373" s="540">
        <v>66</v>
      </c>
      <c r="BT373" s="540">
        <v>67</v>
      </c>
      <c r="BU373" s="540">
        <v>68</v>
      </c>
      <c r="BV373" s="540">
        <v>69</v>
      </c>
      <c r="BX373" s="540">
        <v>70</v>
      </c>
      <c r="BY373" s="540">
        <v>71</v>
      </c>
      <c r="BZ373" s="540">
        <v>72</v>
      </c>
      <c r="CA373" s="540">
        <v>73</v>
      </c>
      <c r="CC373" s="540">
        <v>74</v>
      </c>
      <c r="CD373" s="540">
        <v>75</v>
      </c>
      <c r="CE373" s="540">
        <v>76</v>
      </c>
      <c r="CF373" s="540">
        <v>77</v>
      </c>
    </row>
    <row r="374" spans="4:84" s="540" customFormat="1" x14ac:dyDescent="0.2">
      <c r="E374" s="535" t="s">
        <v>157</v>
      </c>
      <c r="F374" s="540">
        <v>75</v>
      </c>
      <c r="G374" s="540">
        <v>23</v>
      </c>
      <c r="H374" s="540">
        <v>70</v>
      </c>
      <c r="I374" s="540">
        <v>26</v>
      </c>
      <c r="J374" s="540">
        <v>47</v>
      </c>
      <c r="K374" s="540">
        <v>24</v>
      </c>
      <c r="L374" s="540">
        <v>51</v>
      </c>
      <c r="M374" s="540">
        <v>39</v>
      </c>
      <c r="N374" s="540">
        <v>3</v>
      </c>
      <c r="O374" s="540">
        <v>77</v>
      </c>
      <c r="P374" s="540">
        <v>30</v>
      </c>
      <c r="Q374" s="540">
        <v>72</v>
      </c>
      <c r="R374" s="540">
        <v>67</v>
      </c>
      <c r="S374" s="540">
        <v>58</v>
      </c>
      <c r="T374" s="540">
        <v>13</v>
      </c>
      <c r="U374" s="540">
        <v>73</v>
      </c>
      <c r="V374" s="540">
        <v>54</v>
      </c>
      <c r="W374" s="540">
        <v>62</v>
      </c>
      <c r="X374" s="540">
        <v>74</v>
      </c>
      <c r="Y374" s="540">
        <v>66</v>
      </c>
      <c r="Z374" s="540">
        <v>65</v>
      </c>
      <c r="AA374" s="540">
        <v>50</v>
      </c>
      <c r="AB374" s="540">
        <v>15</v>
      </c>
      <c r="AC374" s="540">
        <v>41</v>
      </c>
      <c r="AD374" s="540">
        <v>57</v>
      </c>
      <c r="AE374" s="540">
        <v>43</v>
      </c>
      <c r="AF374" s="540">
        <v>55</v>
      </c>
      <c r="AG374" s="540">
        <v>29</v>
      </c>
      <c r="AH374" s="540">
        <v>63</v>
      </c>
      <c r="AI374" s="540">
        <v>12</v>
      </c>
      <c r="AJ374" s="540">
        <v>20</v>
      </c>
      <c r="AK374" s="540">
        <v>1</v>
      </c>
      <c r="AL374" s="540">
        <v>35</v>
      </c>
      <c r="AM374" s="540">
        <v>40</v>
      </c>
      <c r="AN374" s="540">
        <v>22</v>
      </c>
      <c r="AO374" s="540">
        <v>48</v>
      </c>
      <c r="AP374" s="540">
        <v>56</v>
      </c>
      <c r="AQ374" s="540">
        <v>42</v>
      </c>
      <c r="AR374" s="540">
        <v>76</v>
      </c>
      <c r="AS374" s="540">
        <v>34</v>
      </c>
      <c r="AT374" s="540">
        <v>2</v>
      </c>
      <c r="AU374" s="540">
        <v>69</v>
      </c>
      <c r="AV374" s="540">
        <v>14</v>
      </c>
      <c r="AW374" s="540">
        <v>16</v>
      </c>
      <c r="AX374" s="540">
        <v>8</v>
      </c>
      <c r="AY374" s="540">
        <v>59</v>
      </c>
      <c r="AZ374" s="540">
        <v>9</v>
      </c>
      <c r="BA374" s="540">
        <v>27</v>
      </c>
      <c r="BB374" s="540">
        <v>18</v>
      </c>
      <c r="BC374" s="540">
        <v>37</v>
      </c>
      <c r="BD374" s="540">
        <v>45</v>
      </c>
      <c r="BE374" s="540">
        <v>68</v>
      </c>
      <c r="BF374" s="540">
        <v>32</v>
      </c>
      <c r="BG374" s="540">
        <v>5</v>
      </c>
      <c r="BH374" s="540">
        <v>71</v>
      </c>
      <c r="BI374" s="540">
        <v>38</v>
      </c>
      <c r="BJ374" s="540">
        <v>25</v>
      </c>
      <c r="BK374" s="540">
        <v>10</v>
      </c>
      <c r="BL374" s="540">
        <v>46</v>
      </c>
      <c r="BM374" s="540">
        <v>61</v>
      </c>
      <c r="BN374" s="540">
        <v>60</v>
      </c>
      <c r="BO374" s="540">
        <v>64</v>
      </c>
      <c r="BP374" s="540">
        <v>31</v>
      </c>
      <c r="BQ374" s="540">
        <v>52</v>
      </c>
      <c r="BR374" s="540">
        <v>21</v>
      </c>
      <c r="BS374" s="540">
        <v>28</v>
      </c>
      <c r="BT374" s="540">
        <v>6</v>
      </c>
      <c r="BU374" s="540">
        <v>49</v>
      </c>
      <c r="BV374" s="540">
        <v>17</v>
      </c>
      <c r="BX374" s="540">
        <v>33</v>
      </c>
      <c r="BY374" s="540">
        <v>4</v>
      </c>
      <c r="BZ374" s="540">
        <v>36</v>
      </c>
      <c r="CA374" s="540">
        <v>7</v>
      </c>
      <c r="CC374" s="540">
        <v>19</v>
      </c>
      <c r="CD374" s="540">
        <v>53</v>
      </c>
      <c r="CE374" s="540">
        <v>44</v>
      </c>
      <c r="CF374" s="540">
        <v>11</v>
      </c>
    </row>
    <row r="375" spans="4:84" s="540" customFormat="1" x14ac:dyDescent="0.2">
      <c r="E375" s="535" t="s">
        <v>159</v>
      </c>
      <c r="F375" s="540">
        <v>52</v>
      </c>
      <c r="G375" s="540">
        <v>20</v>
      </c>
      <c r="H375" s="540">
        <v>41</v>
      </c>
      <c r="I375" s="540">
        <v>32</v>
      </c>
      <c r="J375" s="540">
        <v>11</v>
      </c>
      <c r="K375" s="540">
        <v>49</v>
      </c>
      <c r="L375" s="540">
        <v>66</v>
      </c>
      <c r="M375" s="540">
        <v>64</v>
      </c>
      <c r="N375" s="540">
        <v>1</v>
      </c>
      <c r="O375" s="540">
        <v>24</v>
      </c>
      <c r="P375" s="540">
        <v>44</v>
      </c>
      <c r="Q375" s="540">
        <v>39</v>
      </c>
      <c r="R375" s="540">
        <v>21</v>
      </c>
      <c r="S375" s="540">
        <v>28</v>
      </c>
      <c r="T375" s="540">
        <v>2</v>
      </c>
      <c r="U375" s="540">
        <v>76</v>
      </c>
      <c r="V375" s="540">
        <v>14</v>
      </c>
      <c r="W375" s="540">
        <v>4</v>
      </c>
      <c r="X375" s="540">
        <v>27</v>
      </c>
      <c r="Y375" s="540">
        <v>67</v>
      </c>
      <c r="Z375" s="540">
        <v>34</v>
      </c>
      <c r="AA375" s="540">
        <v>59</v>
      </c>
      <c r="AB375" s="540">
        <v>22</v>
      </c>
      <c r="AC375" s="540">
        <v>38</v>
      </c>
      <c r="AD375" s="540">
        <v>6</v>
      </c>
      <c r="AE375" s="540">
        <v>47</v>
      </c>
      <c r="AF375" s="540">
        <v>18</v>
      </c>
      <c r="AG375" s="540">
        <v>7</v>
      </c>
      <c r="AH375" s="540">
        <v>68</v>
      </c>
      <c r="AI375" s="540">
        <v>42</v>
      </c>
      <c r="AJ375" s="540">
        <v>17</v>
      </c>
      <c r="AK375" s="540">
        <v>26</v>
      </c>
      <c r="AL375" s="540">
        <v>71</v>
      </c>
      <c r="AM375" s="540">
        <v>62</v>
      </c>
      <c r="AN375" s="540">
        <v>56</v>
      </c>
      <c r="AO375" s="540">
        <v>15</v>
      </c>
      <c r="AP375" s="540">
        <v>19</v>
      </c>
      <c r="AQ375" s="540">
        <v>74</v>
      </c>
      <c r="AR375" s="540">
        <v>45</v>
      </c>
      <c r="AS375" s="540">
        <v>51</v>
      </c>
      <c r="AT375" s="540">
        <v>5</v>
      </c>
      <c r="AU375" s="540">
        <v>8</v>
      </c>
      <c r="AV375" s="540">
        <v>73</v>
      </c>
      <c r="AW375" s="540">
        <v>65</v>
      </c>
      <c r="AX375" s="540">
        <v>23</v>
      </c>
      <c r="AY375" s="540">
        <v>77</v>
      </c>
      <c r="AZ375" s="540">
        <v>46</v>
      </c>
      <c r="BA375" s="540">
        <v>55</v>
      </c>
      <c r="BB375" s="540">
        <v>36</v>
      </c>
      <c r="BC375" s="540">
        <v>72</v>
      </c>
      <c r="BD375" s="540">
        <v>40</v>
      </c>
      <c r="BE375" s="540">
        <v>63</v>
      </c>
      <c r="BF375" s="540">
        <v>9</v>
      </c>
      <c r="BG375" s="540">
        <v>33</v>
      </c>
      <c r="BH375" s="540">
        <v>53</v>
      </c>
      <c r="BI375" s="540">
        <v>10</v>
      </c>
      <c r="BJ375" s="540">
        <v>13</v>
      </c>
      <c r="BK375" s="540">
        <v>69</v>
      </c>
      <c r="BL375" s="540">
        <v>31</v>
      </c>
      <c r="BM375" s="540">
        <v>75</v>
      </c>
      <c r="BN375" s="540">
        <v>54</v>
      </c>
      <c r="BO375" s="540">
        <v>29</v>
      </c>
      <c r="BP375" s="540">
        <v>25</v>
      </c>
      <c r="BQ375" s="540">
        <v>60</v>
      </c>
      <c r="BR375" s="540">
        <v>70</v>
      </c>
      <c r="BS375" s="540">
        <v>57</v>
      </c>
      <c r="BT375" s="540">
        <v>3</v>
      </c>
      <c r="BU375" s="540">
        <v>37</v>
      </c>
      <c r="BV375" s="540">
        <v>30</v>
      </c>
      <c r="BX375" s="540">
        <v>35</v>
      </c>
      <c r="BY375" s="540">
        <v>61</v>
      </c>
      <c r="BZ375" s="540">
        <v>50</v>
      </c>
      <c r="CA375" s="540">
        <v>43</v>
      </c>
      <c r="CC375" s="540">
        <v>58</v>
      </c>
      <c r="CD375" s="540">
        <v>16</v>
      </c>
      <c r="CE375" s="540">
        <v>12</v>
      </c>
      <c r="CF375" s="540">
        <v>48</v>
      </c>
    </row>
    <row r="376" spans="4:84" s="540" customFormat="1" x14ac:dyDescent="0.2"/>
    <row r="377" spans="4:84" s="540" customFormat="1" x14ac:dyDescent="0.2">
      <c r="D377" s="539">
        <v>78</v>
      </c>
      <c r="E377" s="541" t="s">
        <v>179</v>
      </c>
    </row>
    <row r="378" spans="4:84" s="540" customFormat="1" x14ac:dyDescent="0.2">
      <c r="E378" s="535" t="s">
        <v>130</v>
      </c>
      <c r="F378" s="540">
        <v>1</v>
      </c>
      <c r="G378" s="540">
        <v>2</v>
      </c>
      <c r="H378" s="540">
        <v>3</v>
      </c>
      <c r="I378" s="540">
        <v>4</v>
      </c>
      <c r="J378" s="540">
        <v>5</v>
      </c>
      <c r="K378" s="540">
        <v>6</v>
      </c>
      <c r="L378" s="540">
        <v>7</v>
      </c>
      <c r="M378" s="540">
        <v>8</v>
      </c>
      <c r="N378" s="540">
        <v>9</v>
      </c>
      <c r="O378" s="540">
        <v>10</v>
      </c>
      <c r="P378" s="540">
        <v>11</v>
      </c>
      <c r="Q378" s="540">
        <v>12</v>
      </c>
      <c r="R378" s="540">
        <v>13</v>
      </c>
      <c r="S378" s="540">
        <v>14</v>
      </c>
      <c r="T378" s="540">
        <v>15</v>
      </c>
      <c r="U378" s="540">
        <v>16</v>
      </c>
      <c r="V378" s="540">
        <v>17</v>
      </c>
      <c r="W378" s="540">
        <v>18</v>
      </c>
      <c r="X378" s="540">
        <v>19</v>
      </c>
      <c r="Y378" s="540">
        <v>20</v>
      </c>
      <c r="Z378" s="540">
        <v>21</v>
      </c>
      <c r="AA378" s="540">
        <v>22</v>
      </c>
      <c r="AB378" s="540">
        <v>23</v>
      </c>
      <c r="AC378" s="540">
        <v>24</v>
      </c>
      <c r="AD378" s="540">
        <v>25</v>
      </c>
      <c r="AE378" s="540">
        <v>26</v>
      </c>
      <c r="AF378" s="540">
        <v>27</v>
      </c>
      <c r="AG378" s="540">
        <v>28</v>
      </c>
      <c r="AH378" s="540">
        <v>29</v>
      </c>
      <c r="AI378" s="540">
        <v>30</v>
      </c>
      <c r="AJ378" s="540">
        <v>31</v>
      </c>
      <c r="AK378" s="540">
        <v>32</v>
      </c>
      <c r="AL378" s="540">
        <v>33</v>
      </c>
      <c r="AM378" s="540">
        <v>34</v>
      </c>
      <c r="AN378" s="540">
        <v>35</v>
      </c>
      <c r="AO378" s="540">
        <v>36</v>
      </c>
      <c r="AP378" s="540">
        <v>37</v>
      </c>
      <c r="AQ378" s="540">
        <v>38</v>
      </c>
      <c r="AR378" s="540">
        <v>39</v>
      </c>
      <c r="AS378" s="540">
        <v>40</v>
      </c>
      <c r="AT378" s="540">
        <v>41</v>
      </c>
      <c r="AU378" s="540">
        <v>42</v>
      </c>
      <c r="AV378" s="540">
        <v>43</v>
      </c>
      <c r="AW378" s="540">
        <v>44</v>
      </c>
      <c r="AX378" s="540">
        <v>45</v>
      </c>
      <c r="AY378" s="540">
        <v>46</v>
      </c>
      <c r="AZ378" s="540">
        <v>47</v>
      </c>
      <c r="BA378" s="540">
        <v>48</v>
      </c>
      <c r="BB378" s="540">
        <v>49</v>
      </c>
      <c r="BC378" s="540">
        <v>50</v>
      </c>
      <c r="BD378" s="540">
        <v>51</v>
      </c>
      <c r="BE378" s="540">
        <v>52</v>
      </c>
      <c r="BF378" s="540">
        <v>53</v>
      </c>
      <c r="BG378" s="540">
        <v>54</v>
      </c>
      <c r="BH378" s="540">
        <v>55</v>
      </c>
      <c r="BI378" s="540">
        <v>56</v>
      </c>
      <c r="BJ378" s="540">
        <v>57</v>
      </c>
      <c r="BK378" s="540">
        <v>58</v>
      </c>
      <c r="BL378" s="540">
        <v>59</v>
      </c>
      <c r="BM378" s="540">
        <v>60</v>
      </c>
      <c r="BN378" s="540">
        <v>61</v>
      </c>
      <c r="BO378" s="540">
        <v>62</v>
      </c>
      <c r="BP378" s="540">
        <v>63</v>
      </c>
      <c r="BQ378" s="540">
        <v>64</v>
      </c>
      <c r="BR378" s="540">
        <v>65</v>
      </c>
      <c r="BS378" s="540">
        <v>66</v>
      </c>
      <c r="BT378" s="540">
        <v>67</v>
      </c>
      <c r="BU378" s="540">
        <v>68</v>
      </c>
      <c r="BV378" s="540">
        <v>69</v>
      </c>
      <c r="BW378" s="540">
        <v>70</v>
      </c>
      <c r="BX378" s="540">
        <v>71</v>
      </c>
      <c r="BY378" s="540">
        <v>72</v>
      </c>
      <c r="BZ378" s="540">
        <v>73</v>
      </c>
      <c r="CA378" s="540">
        <v>74</v>
      </c>
      <c r="CC378" s="540">
        <v>75</v>
      </c>
      <c r="CD378" s="540">
        <v>76</v>
      </c>
      <c r="CE378" s="540">
        <v>77</v>
      </c>
      <c r="CF378" s="540">
        <v>78</v>
      </c>
    </row>
    <row r="379" spans="4:84" s="540" customFormat="1" x14ac:dyDescent="0.2">
      <c r="E379" s="535" t="s">
        <v>157</v>
      </c>
      <c r="F379" s="540">
        <v>28</v>
      </c>
      <c r="G379" s="540">
        <v>40</v>
      </c>
      <c r="H379" s="540">
        <v>12</v>
      </c>
      <c r="I379" s="540">
        <v>25</v>
      </c>
      <c r="J379" s="540">
        <v>17</v>
      </c>
      <c r="K379" s="540">
        <v>50</v>
      </c>
      <c r="L379" s="540">
        <v>8</v>
      </c>
      <c r="M379" s="540">
        <v>26</v>
      </c>
      <c r="N379" s="540">
        <v>63</v>
      </c>
      <c r="O379" s="540">
        <v>69</v>
      </c>
      <c r="P379" s="540">
        <v>3</v>
      </c>
      <c r="Q379" s="540">
        <v>30</v>
      </c>
      <c r="R379" s="540">
        <v>72</v>
      </c>
      <c r="S379" s="540">
        <v>75</v>
      </c>
      <c r="T379" s="540">
        <v>31</v>
      </c>
      <c r="U379" s="540">
        <v>43</v>
      </c>
      <c r="V379" s="540">
        <v>71</v>
      </c>
      <c r="W379" s="540">
        <v>9</v>
      </c>
      <c r="X379" s="540">
        <v>51</v>
      </c>
      <c r="Y379" s="540">
        <v>66</v>
      </c>
      <c r="Z379" s="540">
        <v>20</v>
      </c>
      <c r="AA379" s="540">
        <v>24</v>
      </c>
      <c r="AB379" s="540">
        <v>56</v>
      </c>
      <c r="AC379" s="540">
        <v>36</v>
      </c>
      <c r="AD379" s="540">
        <v>77</v>
      </c>
      <c r="AE379" s="540">
        <v>49</v>
      </c>
      <c r="AF379" s="540">
        <v>23</v>
      </c>
      <c r="AG379" s="540">
        <v>74</v>
      </c>
      <c r="AH379" s="540">
        <v>1</v>
      </c>
      <c r="AI379" s="540">
        <v>42</v>
      </c>
      <c r="AJ379" s="540">
        <v>5</v>
      </c>
      <c r="AK379" s="540">
        <v>78</v>
      </c>
      <c r="AL379" s="540">
        <v>60</v>
      </c>
      <c r="AM379" s="540">
        <v>32</v>
      </c>
      <c r="AN379" s="540">
        <v>61</v>
      </c>
      <c r="AO379" s="540">
        <v>15</v>
      </c>
      <c r="AP379" s="540">
        <v>21</v>
      </c>
      <c r="AQ379" s="540">
        <v>62</v>
      </c>
      <c r="AR379" s="540">
        <v>52</v>
      </c>
      <c r="AS379" s="540">
        <v>7</v>
      </c>
      <c r="AT379" s="540">
        <v>35</v>
      </c>
      <c r="AU379" s="540">
        <v>46</v>
      </c>
      <c r="AV379" s="540">
        <v>44</v>
      </c>
      <c r="AW379" s="540">
        <v>13</v>
      </c>
      <c r="AX379" s="540">
        <v>18</v>
      </c>
      <c r="AY379" s="540">
        <v>55</v>
      </c>
      <c r="AZ379" s="540">
        <v>59</v>
      </c>
      <c r="BA379" s="540">
        <v>11</v>
      </c>
      <c r="BB379" s="540">
        <v>73</v>
      </c>
      <c r="BC379" s="540">
        <v>29</v>
      </c>
      <c r="BD379" s="540">
        <v>19</v>
      </c>
      <c r="BE379" s="540">
        <v>38</v>
      </c>
      <c r="BF379" s="540">
        <v>2</v>
      </c>
      <c r="BG379" s="540">
        <v>48</v>
      </c>
      <c r="BH379" s="540">
        <v>27</v>
      </c>
      <c r="BI379" s="540">
        <v>14</v>
      </c>
      <c r="BJ379" s="540">
        <v>10</v>
      </c>
      <c r="BK379" s="540">
        <v>57</v>
      </c>
      <c r="BL379" s="540">
        <v>37</v>
      </c>
      <c r="BM379" s="540">
        <v>16</v>
      </c>
      <c r="BN379" s="540">
        <v>34</v>
      </c>
      <c r="BO379" s="540">
        <v>53</v>
      </c>
      <c r="BP379" s="540">
        <v>45</v>
      </c>
      <c r="BQ379" s="540">
        <v>67</v>
      </c>
      <c r="BR379" s="540">
        <v>22</v>
      </c>
      <c r="BS379" s="540">
        <v>39</v>
      </c>
      <c r="BT379" s="540">
        <v>64</v>
      </c>
      <c r="BU379" s="540">
        <v>76</v>
      </c>
      <c r="BV379" s="540">
        <v>70</v>
      </c>
      <c r="BW379" s="540">
        <v>58</v>
      </c>
      <c r="BX379" s="540">
        <v>65</v>
      </c>
      <c r="BY379" s="540">
        <v>54</v>
      </c>
      <c r="BZ379" s="540">
        <v>41</v>
      </c>
      <c r="CA379" s="540">
        <v>6</v>
      </c>
      <c r="CC379" s="540">
        <v>47</v>
      </c>
      <c r="CD379" s="540">
        <v>68</v>
      </c>
      <c r="CE379" s="540">
        <v>4</v>
      </c>
      <c r="CF379" s="540">
        <v>33</v>
      </c>
    </row>
    <row r="380" spans="4:84" s="540" customFormat="1" x14ac:dyDescent="0.2">
      <c r="E380" s="535" t="s">
        <v>159</v>
      </c>
      <c r="F380" s="540">
        <v>24</v>
      </c>
      <c r="G380" s="540">
        <v>73</v>
      </c>
      <c r="H380" s="540">
        <v>54</v>
      </c>
      <c r="I380" s="540">
        <v>61</v>
      </c>
      <c r="J380" s="540">
        <v>38</v>
      </c>
      <c r="K380" s="540">
        <v>70</v>
      </c>
      <c r="L380" s="540">
        <v>16</v>
      </c>
      <c r="M380" s="540">
        <v>59</v>
      </c>
      <c r="N380" s="540">
        <v>12</v>
      </c>
      <c r="O380" s="540">
        <v>26</v>
      </c>
      <c r="P380" s="540">
        <v>58</v>
      </c>
      <c r="Q380" s="540">
        <v>50</v>
      </c>
      <c r="R380" s="540">
        <v>52</v>
      </c>
      <c r="S380" s="540">
        <v>28</v>
      </c>
      <c r="T380" s="540">
        <v>43</v>
      </c>
      <c r="U380" s="540">
        <v>69</v>
      </c>
      <c r="V380" s="540">
        <v>5</v>
      </c>
      <c r="W380" s="540">
        <v>75</v>
      </c>
      <c r="X380" s="540">
        <v>56</v>
      </c>
      <c r="Y380" s="540">
        <v>46</v>
      </c>
      <c r="Z380" s="540">
        <v>63</v>
      </c>
      <c r="AA380" s="540">
        <v>18</v>
      </c>
      <c r="AB380" s="540">
        <v>30</v>
      </c>
      <c r="AC380" s="540">
        <v>47</v>
      </c>
      <c r="AD380" s="540">
        <v>76</v>
      </c>
      <c r="AE380" s="540">
        <v>64</v>
      </c>
      <c r="AF380" s="540">
        <v>33</v>
      </c>
      <c r="AG380" s="540">
        <v>6</v>
      </c>
      <c r="AH380" s="540">
        <v>23</v>
      </c>
      <c r="AI380" s="540">
        <v>57</v>
      </c>
      <c r="AJ380" s="540">
        <v>27</v>
      </c>
      <c r="AK380" s="540">
        <v>1</v>
      </c>
      <c r="AL380" s="540">
        <v>51</v>
      </c>
      <c r="AM380" s="540">
        <v>35</v>
      </c>
      <c r="AN380" s="540">
        <v>21</v>
      </c>
      <c r="AO380" s="540">
        <v>67</v>
      </c>
      <c r="AP380" s="540">
        <v>60</v>
      </c>
      <c r="AQ380" s="540">
        <v>17</v>
      </c>
      <c r="AR380" s="540">
        <v>31</v>
      </c>
      <c r="AS380" s="540">
        <v>41</v>
      </c>
      <c r="AT380" s="540">
        <v>42</v>
      </c>
      <c r="AU380" s="540">
        <v>20</v>
      </c>
      <c r="AV380" s="540">
        <v>7</v>
      </c>
      <c r="AW380" s="540">
        <v>65</v>
      </c>
      <c r="AX380" s="540">
        <v>72</v>
      </c>
      <c r="AY380" s="540">
        <v>37</v>
      </c>
      <c r="AZ380" s="540">
        <v>74</v>
      </c>
      <c r="BA380" s="540">
        <v>78</v>
      </c>
      <c r="BB380" s="540">
        <v>66</v>
      </c>
      <c r="BC380" s="540">
        <v>34</v>
      </c>
      <c r="BD380" s="540">
        <v>25</v>
      </c>
      <c r="BE380" s="540">
        <v>13</v>
      </c>
      <c r="BF380" s="540">
        <v>10</v>
      </c>
      <c r="BG380" s="540">
        <v>3</v>
      </c>
      <c r="BH380" s="540">
        <v>68</v>
      </c>
      <c r="BI380" s="540">
        <v>32</v>
      </c>
      <c r="BJ380" s="540">
        <v>77</v>
      </c>
      <c r="BK380" s="540">
        <v>40</v>
      </c>
      <c r="BL380" s="540">
        <v>62</v>
      </c>
      <c r="BM380" s="540">
        <v>49</v>
      </c>
      <c r="BN380" s="540">
        <v>4</v>
      </c>
      <c r="BO380" s="540">
        <v>44</v>
      </c>
      <c r="BP380" s="540">
        <v>36</v>
      </c>
      <c r="BQ380" s="540">
        <v>53</v>
      </c>
      <c r="BR380" s="540">
        <v>8</v>
      </c>
      <c r="BS380" s="540">
        <v>48</v>
      </c>
      <c r="BT380" s="540">
        <v>55</v>
      </c>
      <c r="BU380" s="540">
        <v>22</v>
      </c>
      <c r="BV380" s="540">
        <v>15</v>
      </c>
      <c r="BW380" s="540">
        <v>71</v>
      </c>
      <c r="BX380" s="540">
        <v>45</v>
      </c>
      <c r="BY380" s="540">
        <v>39</v>
      </c>
      <c r="BZ380" s="540">
        <v>19</v>
      </c>
      <c r="CA380" s="540">
        <v>11</v>
      </c>
      <c r="CC380" s="540">
        <v>29</v>
      </c>
      <c r="CD380" s="540">
        <v>9</v>
      </c>
      <c r="CE380" s="540">
        <v>14</v>
      </c>
      <c r="CF380" s="540">
        <v>2</v>
      </c>
    </row>
    <row r="381" spans="4:84" s="540" customFormat="1" x14ac:dyDescent="0.2"/>
    <row r="382" spans="4:84" s="540" customFormat="1" x14ac:dyDescent="0.2">
      <c r="D382" s="539">
        <v>79</v>
      </c>
      <c r="E382" s="541" t="s">
        <v>179</v>
      </c>
    </row>
    <row r="383" spans="4:84" s="540" customFormat="1" x14ac:dyDescent="0.2">
      <c r="E383" s="535" t="s">
        <v>130</v>
      </c>
      <c r="F383" s="540">
        <v>1</v>
      </c>
      <c r="G383" s="540">
        <v>2</v>
      </c>
      <c r="H383" s="540">
        <v>3</v>
      </c>
      <c r="I383" s="540">
        <v>4</v>
      </c>
      <c r="J383" s="540">
        <v>5</v>
      </c>
      <c r="K383" s="540">
        <v>6</v>
      </c>
      <c r="L383" s="540">
        <v>7</v>
      </c>
      <c r="M383" s="540">
        <v>8</v>
      </c>
      <c r="N383" s="540">
        <v>9</v>
      </c>
      <c r="O383" s="540">
        <v>10</v>
      </c>
      <c r="P383" s="540">
        <v>11</v>
      </c>
      <c r="Q383" s="540">
        <v>12</v>
      </c>
      <c r="R383" s="540">
        <v>13</v>
      </c>
      <c r="S383" s="540">
        <v>14</v>
      </c>
      <c r="T383" s="540">
        <v>15</v>
      </c>
      <c r="U383" s="540">
        <v>16</v>
      </c>
      <c r="V383" s="540">
        <v>17</v>
      </c>
      <c r="W383" s="540">
        <v>18</v>
      </c>
      <c r="X383" s="540">
        <v>19</v>
      </c>
      <c r="Y383" s="540">
        <v>20</v>
      </c>
      <c r="Z383" s="540">
        <v>21</v>
      </c>
      <c r="AA383" s="540">
        <v>22</v>
      </c>
      <c r="AB383" s="540">
        <v>23</v>
      </c>
      <c r="AC383" s="540">
        <v>24</v>
      </c>
      <c r="AD383" s="540">
        <v>25</v>
      </c>
      <c r="AE383" s="540">
        <v>26</v>
      </c>
      <c r="AF383" s="540">
        <v>27</v>
      </c>
      <c r="AG383" s="540">
        <v>28</v>
      </c>
      <c r="AH383" s="540">
        <v>29</v>
      </c>
      <c r="AI383" s="540">
        <v>30</v>
      </c>
      <c r="AJ383" s="540">
        <v>31</v>
      </c>
      <c r="AK383" s="540">
        <v>32</v>
      </c>
      <c r="AL383" s="540">
        <v>33</v>
      </c>
      <c r="AM383" s="540">
        <v>34</v>
      </c>
      <c r="AN383" s="540">
        <v>35</v>
      </c>
      <c r="AO383" s="540">
        <v>36</v>
      </c>
      <c r="AP383" s="540">
        <v>37</v>
      </c>
      <c r="AQ383" s="540">
        <v>38</v>
      </c>
      <c r="AR383" s="540">
        <v>39</v>
      </c>
      <c r="AS383" s="540">
        <v>40</v>
      </c>
      <c r="AT383" s="540">
        <v>41</v>
      </c>
      <c r="AU383" s="540">
        <v>42</v>
      </c>
      <c r="AV383" s="540">
        <v>43</v>
      </c>
      <c r="AW383" s="540">
        <v>44</v>
      </c>
      <c r="AX383" s="540">
        <v>45</v>
      </c>
      <c r="AY383" s="540">
        <v>46</v>
      </c>
      <c r="AZ383" s="540">
        <v>47</v>
      </c>
      <c r="BA383" s="540">
        <v>48</v>
      </c>
      <c r="BB383" s="540">
        <v>49</v>
      </c>
      <c r="BC383" s="540">
        <v>50</v>
      </c>
      <c r="BD383" s="540">
        <v>51</v>
      </c>
      <c r="BE383" s="540">
        <v>52</v>
      </c>
      <c r="BF383" s="540">
        <v>53</v>
      </c>
      <c r="BG383" s="540">
        <v>54</v>
      </c>
      <c r="BH383" s="540">
        <v>55</v>
      </c>
      <c r="BI383" s="540">
        <v>56</v>
      </c>
      <c r="BJ383" s="540">
        <v>57</v>
      </c>
      <c r="BK383" s="540">
        <v>58</v>
      </c>
      <c r="BL383" s="540">
        <v>59</v>
      </c>
      <c r="BM383" s="540">
        <v>60</v>
      </c>
      <c r="BN383" s="540">
        <v>61</v>
      </c>
      <c r="BO383" s="540">
        <v>62</v>
      </c>
      <c r="BP383" s="540">
        <v>63</v>
      </c>
      <c r="BQ383" s="540">
        <v>64</v>
      </c>
      <c r="BR383" s="540">
        <v>65</v>
      </c>
      <c r="BS383" s="540">
        <v>66</v>
      </c>
      <c r="BT383" s="540">
        <v>67</v>
      </c>
      <c r="BU383" s="540">
        <v>68</v>
      </c>
      <c r="BV383" s="540">
        <v>69</v>
      </c>
      <c r="BW383" s="540">
        <v>70</v>
      </c>
      <c r="BX383" s="540">
        <v>71</v>
      </c>
      <c r="BY383" s="540">
        <v>72</v>
      </c>
      <c r="BZ383" s="540">
        <v>73</v>
      </c>
      <c r="CA383" s="540">
        <v>74</v>
      </c>
      <c r="CB383" s="540">
        <v>75</v>
      </c>
      <c r="CC383" s="540">
        <v>76</v>
      </c>
      <c r="CD383" s="540">
        <v>77</v>
      </c>
      <c r="CE383" s="540">
        <v>78</v>
      </c>
      <c r="CF383" s="540">
        <v>79</v>
      </c>
    </row>
    <row r="384" spans="4:84" s="540" customFormat="1" x14ac:dyDescent="0.2">
      <c r="E384" s="535" t="s">
        <v>157</v>
      </c>
      <c r="F384" s="540">
        <v>48</v>
      </c>
      <c r="G384" s="540">
        <v>71</v>
      </c>
      <c r="H384" s="540">
        <v>9</v>
      </c>
      <c r="I384" s="540">
        <v>16</v>
      </c>
      <c r="J384" s="540">
        <v>78</v>
      </c>
      <c r="K384" s="540">
        <v>5</v>
      </c>
      <c r="L384" s="540">
        <v>65</v>
      </c>
      <c r="M384" s="540">
        <v>57</v>
      </c>
      <c r="N384" s="540">
        <v>11</v>
      </c>
      <c r="O384" s="540">
        <v>51</v>
      </c>
      <c r="P384" s="540">
        <v>32</v>
      </c>
      <c r="Q384" s="540">
        <v>58</v>
      </c>
      <c r="R384" s="540">
        <v>79</v>
      </c>
      <c r="S384" s="540">
        <v>21</v>
      </c>
      <c r="T384" s="540">
        <v>47</v>
      </c>
      <c r="U384" s="540">
        <v>25</v>
      </c>
      <c r="V384" s="540">
        <v>44</v>
      </c>
      <c r="W384" s="540">
        <v>35</v>
      </c>
      <c r="X384" s="540">
        <v>60</v>
      </c>
      <c r="Y384" s="540">
        <v>74</v>
      </c>
      <c r="Z384" s="540">
        <v>64</v>
      </c>
      <c r="AA384" s="540">
        <v>10</v>
      </c>
      <c r="AB384" s="540">
        <v>37</v>
      </c>
      <c r="AC384" s="540">
        <v>3</v>
      </c>
      <c r="AD384" s="540">
        <v>17</v>
      </c>
      <c r="AE384" s="540">
        <v>19</v>
      </c>
      <c r="AF384" s="540">
        <v>56</v>
      </c>
      <c r="AG384" s="540">
        <v>76</v>
      </c>
      <c r="AH384" s="540">
        <v>33</v>
      </c>
      <c r="AI384" s="540">
        <v>43</v>
      </c>
      <c r="AJ384" s="540">
        <v>59</v>
      </c>
      <c r="AK384" s="540">
        <v>66</v>
      </c>
      <c r="AL384" s="540">
        <v>61</v>
      </c>
      <c r="AM384" s="540">
        <v>41</v>
      </c>
      <c r="AN384" s="540">
        <v>34</v>
      </c>
      <c r="AO384" s="540">
        <v>2</v>
      </c>
      <c r="AP384" s="540">
        <v>55</v>
      </c>
      <c r="AQ384" s="540">
        <v>27</v>
      </c>
      <c r="AR384" s="540">
        <v>67</v>
      </c>
      <c r="AS384" s="540">
        <v>36</v>
      </c>
      <c r="AT384" s="540">
        <v>69</v>
      </c>
      <c r="AU384" s="540">
        <v>29</v>
      </c>
      <c r="AV384" s="540">
        <v>14</v>
      </c>
      <c r="AW384" s="540">
        <v>7</v>
      </c>
      <c r="AX384" s="540">
        <v>18</v>
      </c>
      <c r="AY384" s="540">
        <v>42</v>
      </c>
      <c r="AZ384" s="540">
        <v>15</v>
      </c>
      <c r="BA384" s="540">
        <v>1</v>
      </c>
      <c r="BB384" s="540">
        <v>63</v>
      </c>
      <c r="BC384" s="540">
        <v>6</v>
      </c>
      <c r="BD384" s="540">
        <v>49</v>
      </c>
      <c r="BE384" s="540">
        <v>40</v>
      </c>
      <c r="BF384" s="540">
        <v>24</v>
      </c>
      <c r="BG384" s="540">
        <v>77</v>
      </c>
      <c r="BH384" s="540">
        <v>73</v>
      </c>
      <c r="BI384" s="540">
        <v>53</v>
      </c>
      <c r="BJ384" s="540">
        <v>8</v>
      </c>
      <c r="BK384" s="540">
        <v>12</v>
      </c>
      <c r="BL384" s="540">
        <v>75</v>
      </c>
      <c r="BM384" s="540">
        <v>26</v>
      </c>
      <c r="BN384" s="540">
        <v>23</v>
      </c>
      <c r="BO384" s="540">
        <v>4</v>
      </c>
      <c r="BP384" s="540">
        <v>45</v>
      </c>
      <c r="BQ384" s="540">
        <v>13</v>
      </c>
      <c r="BR384" s="540">
        <v>54</v>
      </c>
      <c r="BS384" s="540">
        <v>52</v>
      </c>
      <c r="BT384" s="540">
        <v>39</v>
      </c>
      <c r="BU384" s="540">
        <v>30</v>
      </c>
      <c r="BV384" s="540">
        <v>46</v>
      </c>
      <c r="BW384" s="540">
        <v>72</v>
      </c>
      <c r="BX384" s="540">
        <v>38</v>
      </c>
      <c r="BY384" s="540">
        <v>70</v>
      </c>
      <c r="BZ384" s="540">
        <v>62</v>
      </c>
      <c r="CA384" s="540">
        <v>20</v>
      </c>
      <c r="CB384" s="540">
        <v>31</v>
      </c>
      <c r="CC384" s="540">
        <v>28</v>
      </c>
      <c r="CD384" s="540">
        <v>68</v>
      </c>
      <c r="CE384" s="540">
        <v>50</v>
      </c>
      <c r="CF384" s="540">
        <v>22</v>
      </c>
    </row>
    <row r="385" spans="4:89" s="540" customFormat="1" x14ac:dyDescent="0.2">
      <c r="E385" s="535" t="s">
        <v>159</v>
      </c>
      <c r="F385" s="540">
        <v>50</v>
      </c>
      <c r="G385" s="540">
        <v>6</v>
      </c>
      <c r="H385" s="540">
        <v>40</v>
      </c>
      <c r="I385" s="540">
        <v>51</v>
      </c>
      <c r="J385" s="540">
        <v>59</v>
      </c>
      <c r="K385" s="540">
        <v>7</v>
      </c>
      <c r="L385" s="540">
        <v>78</v>
      </c>
      <c r="M385" s="540">
        <v>44</v>
      </c>
      <c r="N385" s="540">
        <v>12</v>
      </c>
      <c r="O385" s="540">
        <v>19</v>
      </c>
      <c r="P385" s="540">
        <v>33</v>
      </c>
      <c r="Q385" s="540">
        <v>9</v>
      </c>
      <c r="R385" s="540">
        <v>72</v>
      </c>
      <c r="S385" s="540">
        <v>1</v>
      </c>
      <c r="T385" s="540">
        <v>49</v>
      </c>
      <c r="U385" s="540">
        <v>10</v>
      </c>
      <c r="V385" s="540">
        <v>16</v>
      </c>
      <c r="W385" s="540">
        <v>77</v>
      </c>
      <c r="X385" s="540">
        <v>61</v>
      </c>
      <c r="Y385" s="540">
        <v>53</v>
      </c>
      <c r="Z385" s="540">
        <v>43</v>
      </c>
      <c r="AA385" s="540">
        <v>35</v>
      </c>
      <c r="AB385" s="540">
        <v>46</v>
      </c>
      <c r="AC385" s="540">
        <v>71</v>
      </c>
      <c r="AD385" s="540">
        <v>62</v>
      </c>
      <c r="AE385" s="540">
        <v>54</v>
      </c>
      <c r="AF385" s="540">
        <v>3</v>
      </c>
      <c r="AG385" s="540">
        <v>25</v>
      </c>
      <c r="AH385" s="540">
        <v>8</v>
      </c>
      <c r="AI385" s="540">
        <v>38</v>
      </c>
      <c r="AJ385" s="540">
        <v>39</v>
      </c>
      <c r="AK385" s="540">
        <v>79</v>
      </c>
      <c r="AL385" s="540">
        <v>29</v>
      </c>
      <c r="AM385" s="540">
        <v>57</v>
      </c>
      <c r="AN385" s="540">
        <v>2</v>
      </c>
      <c r="AO385" s="540">
        <v>17</v>
      </c>
      <c r="AP385" s="540">
        <v>45</v>
      </c>
      <c r="AQ385" s="540">
        <v>22</v>
      </c>
      <c r="AR385" s="540">
        <v>31</v>
      </c>
      <c r="AS385" s="540">
        <v>66</v>
      </c>
      <c r="AT385" s="540">
        <v>20</v>
      </c>
      <c r="AU385" s="540">
        <v>24</v>
      </c>
      <c r="AV385" s="540">
        <v>15</v>
      </c>
      <c r="AW385" s="540">
        <v>76</v>
      </c>
      <c r="AX385" s="540">
        <v>37</v>
      </c>
      <c r="AY385" s="540">
        <v>4</v>
      </c>
      <c r="AZ385" s="540">
        <v>26</v>
      </c>
      <c r="BA385" s="540">
        <v>55</v>
      </c>
      <c r="BB385" s="540">
        <v>48</v>
      </c>
      <c r="BC385" s="540">
        <v>42</v>
      </c>
      <c r="BD385" s="540">
        <v>75</v>
      </c>
      <c r="BE385" s="540">
        <v>64</v>
      </c>
      <c r="BF385" s="540">
        <v>41</v>
      </c>
      <c r="BG385" s="540">
        <v>36</v>
      </c>
      <c r="BH385" s="540">
        <v>11</v>
      </c>
      <c r="BI385" s="540">
        <v>74</v>
      </c>
      <c r="BJ385" s="540">
        <v>30</v>
      </c>
      <c r="BK385" s="540">
        <v>47</v>
      </c>
      <c r="BL385" s="540">
        <v>5</v>
      </c>
      <c r="BM385" s="540">
        <v>23</v>
      </c>
      <c r="BN385" s="540">
        <v>73</v>
      </c>
      <c r="BO385" s="540">
        <v>14</v>
      </c>
      <c r="BP385" s="540">
        <v>67</v>
      </c>
      <c r="BQ385" s="540">
        <v>32</v>
      </c>
      <c r="BR385" s="540">
        <v>28</v>
      </c>
      <c r="BS385" s="540">
        <v>60</v>
      </c>
      <c r="BT385" s="540">
        <v>63</v>
      </c>
      <c r="BU385" s="540">
        <v>69</v>
      </c>
      <c r="BV385" s="540">
        <v>52</v>
      </c>
      <c r="BW385" s="540">
        <v>27</v>
      </c>
      <c r="BX385" s="540">
        <v>34</v>
      </c>
      <c r="BY385" s="540">
        <v>13</v>
      </c>
      <c r="BZ385" s="540">
        <v>21</v>
      </c>
      <c r="CA385" s="540">
        <v>56</v>
      </c>
      <c r="CB385" s="540">
        <v>68</v>
      </c>
      <c r="CC385" s="540">
        <v>70</v>
      </c>
      <c r="CD385" s="540">
        <v>18</v>
      </c>
      <c r="CE385" s="540">
        <v>65</v>
      </c>
      <c r="CF385" s="540">
        <v>58</v>
      </c>
    </row>
    <row r="386" spans="4:89" s="540" customFormat="1" x14ac:dyDescent="0.2"/>
    <row r="387" spans="4:89" s="540" customFormat="1" x14ac:dyDescent="0.2">
      <c r="D387" s="539">
        <v>80</v>
      </c>
      <c r="E387" s="541" t="s">
        <v>179</v>
      </c>
    </row>
    <row r="388" spans="4:89" s="540" customFormat="1" x14ac:dyDescent="0.2">
      <c r="E388" s="535" t="s">
        <v>130</v>
      </c>
      <c r="F388" s="540">
        <v>1</v>
      </c>
      <c r="G388" s="540">
        <v>2</v>
      </c>
      <c r="H388" s="540">
        <v>3</v>
      </c>
      <c r="I388" s="540">
        <v>4</v>
      </c>
      <c r="J388" s="540">
        <v>5</v>
      </c>
      <c r="K388" s="540">
        <v>6</v>
      </c>
      <c r="L388" s="540">
        <v>7</v>
      </c>
      <c r="M388" s="540">
        <v>8</v>
      </c>
      <c r="N388" s="540">
        <v>9</v>
      </c>
      <c r="O388" s="540">
        <v>10</v>
      </c>
      <c r="P388" s="540">
        <v>11</v>
      </c>
      <c r="Q388" s="540">
        <v>12</v>
      </c>
      <c r="R388" s="540">
        <v>13</v>
      </c>
      <c r="S388" s="540">
        <v>14</v>
      </c>
      <c r="T388" s="540">
        <v>15</v>
      </c>
      <c r="U388" s="540">
        <v>16</v>
      </c>
      <c r="V388" s="540">
        <v>17</v>
      </c>
      <c r="W388" s="540">
        <v>18</v>
      </c>
      <c r="X388" s="540">
        <v>19</v>
      </c>
      <c r="Y388" s="540">
        <v>20</v>
      </c>
      <c r="Z388" s="540">
        <v>21</v>
      </c>
      <c r="AA388" s="540">
        <v>22</v>
      </c>
      <c r="AB388" s="540">
        <v>23</v>
      </c>
      <c r="AC388" s="540">
        <v>24</v>
      </c>
      <c r="AD388" s="540">
        <v>25</v>
      </c>
      <c r="AE388" s="540">
        <v>26</v>
      </c>
      <c r="AF388" s="540">
        <v>27</v>
      </c>
      <c r="AG388" s="540">
        <v>28</v>
      </c>
      <c r="AH388" s="540">
        <v>29</v>
      </c>
      <c r="AI388" s="540">
        <v>30</v>
      </c>
      <c r="AJ388" s="540">
        <v>31</v>
      </c>
      <c r="AK388" s="540">
        <v>32</v>
      </c>
      <c r="AL388" s="540">
        <v>33</v>
      </c>
      <c r="AM388" s="540">
        <v>34</v>
      </c>
      <c r="AN388" s="540">
        <v>35</v>
      </c>
      <c r="AO388" s="540">
        <v>36</v>
      </c>
      <c r="AP388" s="540">
        <v>37</v>
      </c>
      <c r="AQ388" s="540">
        <v>38</v>
      </c>
      <c r="AR388" s="540">
        <v>39</v>
      </c>
      <c r="AS388" s="540">
        <v>40</v>
      </c>
      <c r="AT388" s="540">
        <v>41</v>
      </c>
      <c r="AU388" s="540">
        <v>42</v>
      </c>
      <c r="AV388" s="540">
        <v>43</v>
      </c>
      <c r="AW388" s="540">
        <v>44</v>
      </c>
      <c r="AX388" s="540">
        <v>45</v>
      </c>
      <c r="AY388" s="540">
        <v>46</v>
      </c>
      <c r="AZ388" s="540">
        <v>47</v>
      </c>
      <c r="BA388" s="540">
        <v>48</v>
      </c>
      <c r="BB388" s="540">
        <v>49</v>
      </c>
      <c r="BC388" s="540">
        <v>50</v>
      </c>
      <c r="BD388" s="540">
        <v>51</v>
      </c>
      <c r="BE388" s="540">
        <v>52</v>
      </c>
      <c r="BF388" s="540">
        <v>53</v>
      </c>
      <c r="BG388" s="540">
        <v>54</v>
      </c>
      <c r="BH388" s="540">
        <v>55</v>
      </c>
      <c r="BI388" s="540">
        <v>56</v>
      </c>
      <c r="BJ388" s="540">
        <v>57</v>
      </c>
      <c r="BK388" s="540">
        <v>58</v>
      </c>
      <c r="BL388" s="540">
        <v>59</v>
      </c>
      <c r="BM388" s="540">
        <v>60</v>
      </c>
      <c r="BN388" s="540">
        <v>61</v>
      </c>
      <c r="BO388" s="540">
        <v>62</v>
      </c>
      <c r="BP388" s="540">
        <v>63</v>
      </c>
      <c r="BQ388" s="540">
        <v>64</v>
      </c>
      <c r="BR388" s="540">
        <v>65</v>
      </c>
      <c r="BS388" s="540">
        <v>66</v>
      </c>
      <c r="BT388" s="540">
        <v>67</v>
      </c>
      <c r="BU388" s="540">
        <v>68</v>
      </c>
      <c r="BV388" s="540">
        <v>69</v>
      </c>
      <c r="BW388" s="540">
        <v>70</v>
      </c>
      <c r="BX388" s="540">
        <v>71</v>
      </c>
      <c r="BY388" s="540">
        <v>72</v>
      </c>
      <c r="BZ388" s="540">
        <v>73</v>
      </c>
      <c r="CA388" s="540">
        <v>74</v>
      </c>
      <c r="CB388" s="540">
        <v>75</v>
      </c>
      <c r="CC388" s="540">
        <v>76</v>
      </c>
      <c r="CD388" s="540">
        <v>77</v>
      </c>
      <c r="CE388" s="540">
        <v>78</v>
      </c>
      <c r="CF388" s="540">
        <v>79</v>
      </c>
      <c r="CG388" s="540">
        <v>80</v>
      </c>
    </row>
    <row r="389" spans="4:89" s="540" customFormat="1" x14ac:dyDescent="0.2">
      <c r="E389" s="535" t="s">
        <v>157</v>
      </c>
      <c r="F389" s="540">
        <v>25</v>
      </c>
      <c r="G389" s="540">
        <v>58</v>
      </c>
      <c r="H389" s="540">
        <v>49</v>
      </c>
      <c r="I389" s="540">
        <v>33</v>
      </c>
      <c r="J389" s="540">
        <v>54</v>
      </c>
      <c r="K389" s="540">
        <v>69</v>
      </c>
      <c r="L389" s="540">
        <v>36</v>
      </c>
      <c r="M389" s="540">
        <v>55</v>
      </c>
      <c r="N389" s="540">
        <v>41</v>
      </c>
      <c r="O389" s="540">
        <v>76</v>
      </c>
      <c r="P389" s="540">
        <v>22</v>
      </c>
      <c r="Q389" s="540">
        <v>34</v>
      </c>
      <c r="R389" s="540">
        <v>30</v>
      </c>
      <c r="S389" s="540">
        <v>65</v>
      </c>
      <c r="T389" s="540">
        <v>73</v>
      </c>
      <c r="U389" s="540">
        <v>5</v>
      </c>
      <c r="V389" s="540">
        <v>24</v>
      </c>
      <c r="W389" s="540">
        <v>61</v>
      </c>
      <c r="X389" s="540">
        <v>46</v>
      </c>
      <c r="Y389" s="540">
        <v>26</v>
      </c>
      <c r="Z389" s="540">
        <v>70</v>
      </c>
      <c r="AA389" s="540">
        <v>28</v>
      </c>
      <c r="AB389" s="540">
        <v>39</v>
      </c>
      <c r="AC389" s="540">
        <v>16</v>
      </c>
      <c r="AD389" s="540">
        <v>43</v>
      </c>
      <c r="AE389" s="540">
        <v>20</v>
      </c>
      <c r="AF389" s="540">
        <v>59</v>
      </c>
      <c r="AG389" s="540">
        <v>66</v>
      </c>
      <c r="AH389" s="540">
        <v>50</v>
      </c>
      <c r="AI389" s="540">
        <v>79</v>
      </c>
      <c r="AJ389" s="540">
        <v>53</v>
      </c>
      <c r="AK389" s="540">
        <v>45</v>
      </c>
      <c r="AL389" s="540">
        <v>4</v>
      </c>
      <c r="AM389" s="540">
        <v>13</v>
      </c>
      <c r="AN389" s="540">
        <v>17</v>
      </c>
      <c r="AO389" s="540">
        <v>74</v>
      </c>
      <c r="AP389" s="540">
        <v>38</v>
      </c>
      <c r="AQ389" s="540">
        <v>27</v>
      </c>
      <c r="AR389" s="540">
        <v>42</v>
      </c>
      <c r="AS389" s="540">
        <v>18</v>
      </c>
      <c r="AT389" s="540">
        <v>37</v>
      </c>
      <c r="AU389" s="540">
        <v>63</v>
      </c>
      <c r="AV389" s="540">
        <v>32</v>
      </c>
      <c r="AW389" s="540">
        <v>51</v>
      </c>
      <c r="AX389" s="540">
        <v>6</v>
      </c>
      <c r="AY389" s="540">
        <v>19</v>
      </c>
      <c r="AZ389" s="540">
        <v>44</v>
      </c>
      <c r="BA389" s="540">
        <v>60</v>
      </c>
      <c r="BB389" s="540">
        <v>8</v>
      </c>
      <c r="BC389" s="540">
        <v>29</v>
      </c>
      <c r="BD389" s="540">
        <v>15</v>
      </c>
      <c r="BE389" s="540">
        <v>40</v>
      </c>
      <c r="BF389" s="540">
        <v>47</v>
      </c>
      <c r="BG389" s="540">
        <v>7</v>
      </c>
      <c r="BH389" s="540">
        <v>78</v>
      </c>
      <c r="BI389" s="540">
        <v>9</v>
      </c>
      <c r="BJ389" s="540">
        <v>80</v>
      </c>
      <c r="BK389" s="540">
        <v>21</v>
      </c>
      <c r="BL389" s="540">
        <v>57</v>
      </c>
      <c r="BM389" s="540">
        <v>48</v>
      </c>
      <c r="BN389" s="540">
        <v>64</v>
      </c>
      <c r="BO389" s="540">
        <v>10</v>
      </c>
      <c r="BP389" s="540">
        <v>67</v>
      </c>
      <c r="BQ389" s="540">
        <v>56</v>
      </c>
      <c r="BR389" s="540">
        <v>11</v>
      </c>
      <c r="BS389" s="540">
        <v>52</v>
      </c>
      <c r="BT389" s="540">
        <v>75</v>
      </c>
      <c r="BU389" s="540">
        <v>2</v>
      </c>
      <c r="BV389" s="540">
        <v>35</v>
      </c>
      <c r="BW389" s="540">
        <v>23</v>
      </c>
      <c r="BX389" s="540">
        <v>62</v>
      </c>
      <c r="BY389" s="540">
        <v>31</v>
      </c>
      <c r="BZ389" s="540">
        <v>72</v>
      </c>
      <c r="CA389" s="540">
        <v>1</v>
      </c>
      <c r="CB389" s="540">
        <v>14</v>
      </c>
      <c r="CC389" s="540">
        <v>77</v>
      </c>
      <c r="CD389" s="540">
        <v>3</v>
      </c>
      <c r="CE389" s="540">
        <v>12</v>
      </c>
      <c r="CF389" s="540">
        <v>71</v>
      </c>
      <c r="CG389" s="540">
        <v>68</v>
      </c>
    </row>
    <row r="390" spans="4:89" s="540" customFormat="1" x14ac:dyDescent="0.2">
      <c r="E390" s="535" t="s">
        <v>159</v>
      </c>
      <c r="F390" s="540">
        <v>33</v>
      </c>
      <c r="G390" s="540">
        <v>78</v>
      </c>
      <c r="H390" s="540">
        <v>71</v>
      </c>
      <c r="I390" s="540">
        <v>62</v>
      </c>
      <c r="J390" s="540">
        <v>36</v>
      </c>
      <c r="K390" s="540">
        <v>79</v>
      </c>
      <c r="L390" s="540">
        <v>15</v>
      </c>
      <c r="M390" s="540">
        <v>9</v>
      </c>
      <c r="N390" s="540">
        <v>3</v>
      </c>
      <c r="O390" s="540">
        <v>52</v>
      </c>
      <c r="P390" s="540">
        <v>54</v>
      </c>
      <c r="Q390" s="540">
        <v>19</v>
      </c>
      <c r="R390" s="540">
        <v>6</v>
      </c>
      <c r="S390" s="540">
        <v>27</v>
      </c>
      <c r="T390" s="540">
        <v>64</v>
      </c>
      <c r="U390" s="540">
        <v>73</v>
      </c>
      <c r="V390" s="540">
        <v>26</v>
      </c>
      <c r="W390" s="540">
        <v>42</v>
      </c>
      <c r="X390" s="540">
        <v>21</v>
      </c>
      <c r="Y390" s="540">
        <v>53</v>
      </c>
      <c r="Z390" s="540">
        <v>43</v>
      </c>
      <c r="AA390" s="540">
        <v>30</v>
      </c>
      <c r="AB390" s="540">
        <v>80</v>
      </c>
      <c r="AC390" s="540">
        <v>2</v>
      </c>
      <c r="AD390" s="540">
        <v>47</v>
      </c>
      <c r="AE390" s="540">
        <v>75</v>
      </c>
      <c r="AF390" s="540">
        <v>48</v>
      </c>
      <c r="AG390" s="540">
        <v>10</v>
      </c>
      <c r="AH390" s="540">
        <v>66</v>
      </c>
      <c r="AI390" s="540">
        <v>22</v>
      </c>
      <c r="AJ390" s="540">
        <v>65</v>
      </c>
      <c r="AK390" s="540">
        <v>49</v>
      </c>
      <c r="AL390" s="540">
        <v>74</v>
      </c>
      <c r="AM390" s="540">
        <v>37</v>
      </c>
      <c r="AN390" s="540">
        <v>41</v>
      </c>
      <c r="AO390" s="540">
        <v>40</v>
      </c>
      <c r="AP390" s="540">
        <v>60</v>
      </c>
      <c r="AQ390" s="540">
        <v>45</v>
      </c>
      <c r="AR390" s="540">
        <v>25</v>
      </c>
      <c r="AS390" s="540">
        <v>69</v>
      </c>
      <c r="AT390" s="540">
        <v>14</v>
      </c>
      <c r="AU390" s="540">
        <v>76</v>
      </c>
      <c r="AV390" s="540">
        <v>59</v>
      </c>
      <c r="AW390" s="540">
        <v>5</v>
      </c>
      <c r="AX390" s="540">
        <v>38</v>
      </c>
      <c r="AY390" s="540">
        <v>57</v>
      </c>
      <c r="AZ390" s="540">
        <v>23</v>
      </c>
      <c r="BA390" s="540">
        <v>7</v>
      </c>
      <c r="BB390" s="540">
        <v>63</v>
      </c>
      <c r="BC390" s="540">
        <v>31</v>
      </c>
      <c r="BD390" s="540">
        <v>44</v>
      </c>
      <c r="BE390" s="540">
        <v>39</v>
      </c>
      <c r="BF390" s="540">
        <v>17</v>
      </c>
      <c r="BG390" s="540">
        <v>67</v>
      </c>
      <c r="BH390" s="540">
        <v>12</v>
      </c>
      <c r="BI390" s="540">
        <v>55</v>
      </c>
      <c r="BJ390" s="540">
        <v>46</v>
      </c>
      <c r="BK390" s="540">
        <v>34</v>
      </c>
      <c r="BL390" s="540">
        <v>28</v>
      </c>
      <c r="BM390" s="540">
        <v>58</v>
      </c>
      <c r="BN390" s="540">
        <v>50</v>
      </c>
      <c r="BO390" s="540">
        <v>4</v>
      </c>
      <c r="BP390" s="540">
        <v>24</v>
      </c>
      <c r="BQ390" s="540">
        <v>77</v>
      </c>
      <c r="BR390" s="540">
        <v>72</v>
      </c>
      <c r="BS390" s="540">
        <v>35</v>
      </c>
      <c r="BT390" s="540">
        <v>18</v>
      </c>
      <c r="BU390" s="540">
        <v>11</v>
      </c>
      <c r="BV390" s="540">
        <v>70</v>
      </c>
      <c r="BW390" s="540">
        <v>51</v>
      </c>
      <c r="BX390" s="540">
        <v>8</v>
      </c>
      <c r="BY390" s="540">
        <v>68</v>
      </c>
      <c r="BZ390" s="540">
        <v>16</v>
      </c>
      <c r="CA390" s="540">
        <v>32</v>
      </c>
      <c r="CB390" s="540">
        <v>1</v>
      </c>
      <c r="CC390" s="540">
        <v>29</v>
      </c>
      <c r="CD390" s="540">
        <v>13</v>
      </c>
      <c r="CE390" s="540">
        <v>20</v>
      </c>
      <c r="CF390" s="540">
        <v>61</v>
      </c>
      <c r="CG390" s="540">
        <v>56</v>
      </c>
    </row>
    <row r="391" spans="4:89" s="540" customFormat="1" x14ac:dyDescent="0.2"/>
    <row r="392" spans="4:89" s="540" customFormat="1" x14ac:dyDescent="0.2">
      <c r="D392" s="539">
        <v>81</v>
      </c>
      <c r="E392" s="541" t="s">
        <v>179</v>
      </c>
    </row>
    <row r="393" spans="4:89" s="540" customFormat="1" x14ac:dyDescent="0.2">
      <c r="E393" s="535" t="s">
        <v>130</v>
      </c>
      <c r="F393" s="540">
        <v>1</v>
      </c>
      <c r="G393" s="540">
        <v>2</v>
      </c>
      <c r="H393" s="540">
        <v>3</v>
      </c>
      <c r="I393" s="540">
        <v>4</v>
      </c>
      <c r="J393" s="540">
        <v>5</v>
      </c>
      <c r="K393" s="540">
        <v>6</v>
      </c>
      <c r="L393" s="540">
        <v>7</v>
      </c>
      <c r="M393" s="540">
        <v>8</v>
      </c>
      <c r="N393" s="540">
        <v>9</v>
      </c>
      <c r="O393" s="540">
        <v>10</v>
      </c>
      <c r="P393" s="540">
        <v>11</v>
      </c>
      <c r="Q393" s="540">
        <v>12</v>
      </c>
      <c r="R393" s="540">
        <v>13</v>
      </c>
      <c r="S393" s="540">
        <v>14</v>
      </c>
      <c r="T393" s="540">
        <v>15</v>
      </c>
      <c r="U393" s="540">
        <v>16</v>
      </c>
      <c r="V393" s="540">
        <v>17</v>
      </c>
      <c r="W393" s="540">
        <v>18</v>
      </c>
      <c r="X393" s="540">
        <v>19</v>
      </c>
      <c r="Y393" s="540">
        <v>20</v>
      </c>
      <c r="Z393" s="540">
        <v>21</v>
      </c>
      <c r="AA393" s="540">
        <v>22</v>
      </c>
      <c r="AB393" s="540">
        <v>23</v>
      </c>
      <c r="AC393" s="540">
        <v>24</v>
      </c>
      <c r="AD393" s="540">
        <v>25</v>
      </c>
      <c r="AE393" s="540">
        <v>26</v>
      </c>
      <c r="AF393" s="540">
        <v>27</v>
      </c>
      <c r="AG393" s="540">
        <v>28</v>
      </c>
      <c r="AH393" s="540">
        <v>29</v>
      </c>
      <c r="AI393" s="540">
        <v>30</v>
      </c>
      <c r="AJ393" s="540">
        <v>31</v>
      </c>
      <c r="AK393" s="540">
        <v>32</v>
      </c>
      <c r="AL393" s="540">
        <v>33</v>
      </c>
      <c r="AM393" s="540">
        <v>34</v>
      </c>
      <c r="AN393" s="540">
        <v>35</v>
      </c>
      <c r="AO393" s="540">
        <v>36</v>
      </c>
      <c r="AP393" s="540">
        <v>37</v>
      </c>
      <c r="AQ393" s="540">
        <v>38</v>
      </c>
      <c r="AR393" s="540">
        <v>39</v>
      </c>
      <c r="AS393" s="540">
        <v>40</v>
      </c>
      <c r="AT393" s="540">
        <v>41</v>
      </c>
      <c r="AU393" s="540">
        <v>42</v>
      </c>
      <c r="AV393" s="540">
        <v>43</v>
      </c>
      <c r="AW393" s="540">
        <v>44</v>
      </c>
      <c r="AX393" s="540">
        <v>45</v>
      </c>
      <c r="AY393" s="540">
        <v>46</v>
      </c>
      <c r="AZ393" s="540">
        <v>47</v>
      </c>
      <c r="BA393" s="540">
        <v>48</v>
      </c>
      <c r="BB393" s="540">
        <v>49</v>
      </c>
      <c r="BC393" s="540">
        <v>50</v>
      </c>
      <c r="BD393" s="540">
        <v>51</v>
      </c>
      <c r="BE393" s="540">
        <v>52</v>
      </c>
      <c r="BF393" s="540">
        <v>53</v>
      </c>
      <c r="BG393" s="540">
        <v>54</v>
      </c>
      <c r="BH393" s="540">
        <v>55</v>
      </c>
      <c r="BI393" s="540">
        <v>56</v>
      </c>
      <c r="BJ393" s="540">
        <v>57</v>
      </c>
      <c r="BK393" s="540">
        <v>58</v>
      </c>
      <c r="BL393" s="540">
        <v>59</v>
      </c>
      <c r="BM393" s="540">
        <v>60</v>
      </c>
      <c r="BN393" s="540">
        <v>61</v>
      </c>
      <c r="BO393" s="540">
        <v>62</v>
      </c>
      <c r="BP393" s="540">
        <v>63</v>
      </c>
      <c r="BQ393" s="540">
        <v>64</v>
      </c>
      <c r="BR393" s="540">
        <v>65</v>
      </c>
      <c r="BS393" s="540">
        <v>66</v>
      </c>
      <c r="BT393" s="540">
        <v>67</v>
      </c>
      <c r="BU393" s="540">
        <v>68</v>
      </c>
      <c r="BV393" s="540">
        <v>69</v>
      </c>
      <c r="BX393" s="540">
        <v>70</v>
      </c>
      <c r="BY393" s="540">
        <v>71</v>
      </c>
      <c r="BZ393" s="540">
        <v>72</v>
      </c>
      <c r="CA393" s="540">
        <v>73</v>
      </c>
      <c r="CC393" s="540">
        <v>74</v>
      </c>
      <c r="CD393" s="540">
        <v>75</v>
      </c>
      <c r="CE393" s="540">
        <v>76</v>
      </c>
      <c r="CF393" s="540">
        <v>77</v>
      </c>
      <c r="CH393" s="540">
        <v>78</v>
      </c>
      <c r="CI393" s="540">
        <v>79</v>
      </c>
      <c r="CJ393" s="540">
        <v>80</v>
      </c>
      <c r="CK393" s="540">
        <v>81</v>
      </c>
    </row>
    <row r="394" spans="4:89" s="540" customFormat="1" x14ac:dyDescent="0.2">
      <c r="E394" s="535" t="s">
        <v>157</v>
      </c>
      <c r="F394" s="540">
        <v>25</v>
      </c>
      <c r="G394" s="540">
        <v>10</v>
      </c>
      <c r="H394" s="540">
        <v>52</v>
      </c>
      <c r="I394" s="540">
        <v>27</v>
      </c>
      <c r="J394" s="540">
        <v>72</v>
      </c>
      <c r="K394" s="540">
        <v>77</v>
      </c>
      <c r="L394" s="540">
        <v>63</v>
      </c>
      <c r="M394" s="540">
        <v>69</v>
      </c>
      <c r="N394" s="540">
        <v>60</v>
      </c>
      <c r="O394" s="540">
        <v>37</v>
      </c>
      <c r="P394" s="540">
        <v>22</v>
      </c>
      <c r="Q394" s="540">
        <v>20</v>
      </c>
      <c r="R394" s="540">
        <v>66</v>
      </c>
      <c r="S394" s="540">
        <v>7</v>
      </c>
      <c r="T394" s="540">
        <v>12</v>
      </c>
      <c r="U394" s="540">
        <v>53</v>
      </c>
      <c r="V394" s="540">
        <v>36</v>
      </c>
      <c r="W394" s="540">
        <v>35</v>
      </c>
      <c r="X394" s="540">
        <v>2</v>
      </c>
      <c r="Y394" s="540">
        <v>68</v>
      </c>
      <c r="Z394" s="540">
        <v>34</v>
      </c>
      <c r="AA394" s="540">
        <v>11</v>
      </c>
      <c r="AB394" s="540">
        <v>74</v>
      </c>
      <c r="AC394" s="540">
        <v>80</v>
      </c>
      <c r="AD394" s="540">
        <v>58</v>
      </c>
      <c r="AE394" s="540">
        <v>45</v>
      </c>
      <c r="AF394" s="540">
        <v>31</v>
      </c>
      <c r="AG394" s="540">
        <v>5</v>
      </c>
      <c r="AH394" s="540">
        <v>79</v>
      </c>
      <c r="AI394" s="540">
        <v>75</v>
      </c>
      <c r="AJ394" s="540">
        <v>55</v>
      </c>
      <c r="AK394" s="540">
        <v>41</v>
      </c>
      <c r="AL394" s="540">
        <v>24</v>
      </c>
      <c r="AM394" s="540">
        <v>62</v>
      </c>
      <c r="AN394" s="540">
        <v>18</v>
      </c>
      <c r="AO394" s="540">
        <v>38</v>
      </c>
      <c r="AP394" s="540">
        <v>13</v>
      </c>
      <c r="AQ394" s="540">
        <v>73</v>
      </c>
      <c r="AR394" s="540">
        <v>46</v>
      </c>
      <c r="AS394" s="540">
        <v>3</v>
      </c>
      <c r="AT394" s="540">
        <v>42</v>
      </c>
      <c r="AU394" s="540">
        <v>15</v>
      </c>
      <c r="AV394" s="540">
        <v>70</v>
      </c>
      <c r="AW394" s="540">
        <v>28</v>
      </c>
      <c r="AX394" s="540">
        <v>76</v>
      </c>
      <c r="AY394" s="540">
        <v>71</v>
      </c>
      <c r="AZ394" s="540">
        <v>40</v>
      </c>
      <c r="BA394" s="540">
        <v>57</v>
      </c>
      <c r="BB394" s="540">
        <v>61</v>
      </c>
      <c r="BC394" s="540">
        <v>23</v>
      </c>
      <c r="BD394" s="540">
        <v>44</v>
      </c>
      <c r="BE394" s="540">
        <v>39</v>
      </c>
      <c r="BF394" s="540">
        <v>67</v>
      </c>
      <c r="BG394" s="540">
        <v>51</v>
      </c>
      <c r="BH394" s="540">
        <v>78</v>
      </c>
      <c r="BI394" s="540">
        <v>64</v>
      </c>
      <c r="BJ394" s="540">
        <v>48</v>
      </c>
      <c r="BK394" s="540">
        <v>59</v>
      </c>
      <c r="BL394" s="540">
        <v>43</v>
      </c>
      <c r="BM394" s="540">
        <v>8</v>
      </c>
      <c r="BN394" s="540">
        <v>19</v>
      </c>
      <c r="BO394" s="540">
        <v>30</v>
      </c>
      <c r="BP394" s="540">
        <v>81</v>
      </c>
      <c r="BQ394" s="540">
        <v>21</v>
      </c>
      <c r="BR394" s="540">
        <v>56</v>
      </c>
      <c r="BS394" s="540">
        <v>9</v>
      </c>
      <c r="BT394" s="540">
        <v>26</v>
      </c>
      <c r="BU394" s="540">
        <v>32</v>
      </c>
      <c r="BV394" s="540">
        <v>47</v>
      </c>
      <c r="BX394" s="540">
        <v>29</v>
      </c>
      <c r="BY394" s="540">
        <v>54</v>
      </c>
      <c r="BZ394" s="540">
        <v>6</v>
      </c>
      <c r="CA394" s="540">
        <v>33</v>
      </c>
      <c r="CC394" s="540">
        <v>4</v>
      </c>
      <c r="CD394" s="540">
        <v>14</v>
      </c>
      <c r="CE394" s="540">
        <v>50</v>
      </c>
      <c r="CF394" s="540">
        <v>17</v>
      </c>
      <c r="CH394" s="540">
        <v>49</v>
      </c>
      <c r="CI394" s="540">
        <v>65</v>
      </c>
      <c r="CJ394" s="540">
        <v>1</v>
      </c>
      <c r="CK394" s="540">
        <v>16</v>
      </c>
    </row>
    <row r="395" spans="4:89" s="540" customFormat="1" x14ac:dyDescent="0.2">
      <c r="E395" s="535" t="s">
        <v>159</v>
      </c>
      <c r="F395" s="540">
        <v>68</v>
      </c>
      <c r="G395" s="540">
        <v>21</v>
      </c>
      <c r="H395" s="540">
        <v>10</v>
      </c>
      <c r="I395" s="540">
        <v>48</v>
      </c>
      <c r="J395" s="540">
        <v>71</v>
      </c>
      <c r="K395" s="540">
        <v>39</v>
      </c>
      <c r="L395" s="540">
        <v>69</v>
      </c>
      <c r="M395" s="540">
        <v>16</v>
      </c>
      <c r="N395" s="540">
        <v>11</v>
      </c>
      <c r="O395" s="540">
        <v>64</v>
      </c>
      <c r="P395" s="540">
        <v>80</v>
      </c>
      <c r="Q395" s="540">
        <v>33</v>
      </c>
      <c r="R395" s="540">
        <v>2</v>
      </c>
      <c r="S395" s="540">
        <v>70</v>
      </c>
      <c r="T395" s="540">
        <v>44</v>
      </c>
      <c r="U395" s="540">
        <v>72</v>
      </c>
      <c r="V395" s="540">
        <v>78</v>
      </c>
      <c r="W395" s="540">
        <v>49</v>
      </c>
      <c r="X395" s="540">
        <v>26</v>
      </c>
      <c r="Y395" s="540">
        <v>66</v>
      </c>
      <c r="Z395" s="540">
        <v>24</v>
      </c>
      <c r="AA395" s="540">
        <v>3</v>
      </c>
      <c r="AB395" s="540">
        <v>51</v>
      </c>
      <c r="AC395" s="540">
        <v>42</v>
      </c>
      <c r="AD395" s="540">
        <v>9</v>
      </c>
      <c r="AE395" s="540">
        <v>81</v>
      </c>
      <c r="AF395" s="540">
        <v>73</v>
      </c>
      <c r="AG395" s="540">
        <v>62</v>
      </c>
      <c r="AH395" s="540">
        <v>32</v>
      </c>
      <c r="AI395" s="540">
        <v>57</v>
      </c>
      <c r="AJ395" s="540">
        <v>75</v>
      </c>
      <c r="AK395" s="540">
        <v>50</v>
      </c>
      <c r="AL395" s="540">
        <v>12</v>
      </c>
      <c r="AM395" s="540">
        <v>53</v>
      </c>
      <c r="AN395" s="540">
        <v>19</v>
      </c>
      <c r="AO395" s="540">
        <v>30</v>
      </c>
      <c r="AP395" s="540">
        <v>58</v>
      </c>
      <c r="AQ395" s="540">
        <v>15</v>
      </c>
      <c r="AR395" s="540">
        <v>52</v>
      </c>
      <c r="AS395" s="540">
        <v>41</v>
      </c>
      <c r="AT395" s="540">
        <v>14</v>
      </c>
      <c r="AU395" s="540">
        <v>77</v>
      </c>
      <c r="AV395" s="540">
        <v>79</v>
      </c>
      <c r="AW395" s="540">
        <v>1</v>
      </c>
      <c r="AX395" s="540">
        <v>6</v>
      </c>
      <c r="AY395" s="540">
        <v>8</v>
      </c>
      <c r="AZ395" s="540">
        <v>76</v>
      </c>
      <c r="BA395" s="540">
        <v>4</v>
      </c>
      <c r="BB395" s="540">
        <v>38</v>
      </c>
      <c r="BC395" s="540">
        <v>29</v>
      </c>
      <c r="BD395" s="540">
        <v>23</v>
      </c>
      <c r="BE395" s="540">
        <v>34</v>
      </c>
      <c r="BF395" s="540">
        <v>47</v>
      </c>
      <c r="BG395" s="540">
        <v>63</v>
      </c>
      <c r="BH395" s="540">
        <v>36</v>
      </c>
      <c r="BI395" s="540">
        <v>18</v>
      </c>
      <c r="BJ395" s="540">
        <v>25</v>
      </c>
      <c r="BK395" s="540">
        <v>65</v>
      </c>
      <c r="BL395" s="540">
        <v>67</v>
      </c>
      <c r="BM395" s="540">
        <v>13</v>
      </c>
      <c r="BN395" s="540">
        <v>17</v>
      </c>
      <c r="BO395" s="540">
        <v>46</v>
      </c>
      <c r="BP395" s="540">
        <v>54</v>
      </c>
      <c r="BQ395" s="540">
        <v>22</v>
      </c>
      <c r="BR395" s="540">
        <v>74</v>
      </c>
      <c r="BS395" s="540">
        <v>20</v>
      </c>
      <c r="BT395" s="540">
        <v>59</v>
      </c>
      <c r="BU395" s="540">
        <v>27</v>
      </c>
      <c r="BV395" s="540">
        <v>37</v>
      </c>
      <c r="BX395" s="540">
        <v>60</v>
      </c>
      <c r="BY395" s="540">
        <v>5</v>
      </c>
      <c r="BZ395" s="540">
        <v>40</v>
      </c>
      <c r="CA395" s="540">
        <v>55</v>
      </c>
      <c r="CC395" s="540">
        <v>35</v>
      </c>
      <c r="CD395" s="540">
        <v>61</v>
      </c>
      <c r="CE395" s="540">
        <v>7</v>
      </c>
      <c r="CF395" s="540">
        <v>45</v>
      </c>
      <c r="CH395" s="540">
        <v>43</v>
      </c>
      <c r="CI395" s="540">
        <v>28</v>
      </c>
      <c r="CJ395" s="540">
        <v>56</v>
      </c>
      <c r="CK395" s="540">
        <v>31</v>
      </c>
    </row>
    <row r="396" spans="4:89" s="540" customFormat="1" x14ac:dyDescent="0.2"/>
    <row r="397" spans="4:89" s="540" customFormat="1" x14ac:dyDescent="0.2">
      <c r="D397" s="539">
        <v>82</v>
      </c>
      <c r="E397" s="541" t="s">
        <v>179</v>
      </c>
    </row>
    <row r="398" spans="4:89" s="540" customFormat="1" x14ac:dyDescent="0.2">
      <c r="E398" s="535" t="s">
        <v>130</v>
      </c>
      <c r="F398" s="540">
        <v>1</v>
      </c>
      <c r="G398" s="540">
        <v>2</v>
      </c>
      <c r="H398" s="540">
        <v>3</v>
      </c>
      <c r="I398" s="540">
        <v>4</v>
      </c>
      <c r="J398" s="540">
        <v>5</v>
      </c>
      <c r="K398" s="540">
        <v>6</v>
      </c>
      <c r="L398" s="540">
        <v>7</v>
      </c>
      <c r="M398" s="540">
        <v>8</v>
      </c>
      <c r="N398" s="540">
        <v>9</v>
      </c>
      <c r="O398" s="540">
        <v>10</v>
      </c>
      <c r="P398" s="540">
        <v>11</v>
      </c>
      <c r="Q398" s="540">
        <v>12</v>
      </c>
      <c r="R398" s="540">
        <v>13</v>
      </c>
      <c r="S398" s="540">
        <v>14</v>
      </c>
      <c r="T398" s="540">
        <v>15</v>
      </c>
      <c r="U398" s="540">
        <v>16</v>
      </c>
      <c r="V398" s="540">
        <v>17</v>
      </c>
      <c r="W398" s="540">
        <v>18</v>
      </c>
      <c r="X398" s="540">
        <v>19</v>
      </c>
      <c r="Y398" s="540">
        <v>20</v>
      </c>
      <c r="Z398" s="540">
        <v>21</v>
      </c>
      <c r="AA398" s="540">
        <v>22</v>
      </c>
      <c r="AB398" s="540">
        <v>23</v>
      </c>
      <c r="AC398" s="540">
        <v>24</v>
      </c>
      <c r="AD398" s="540">
        <v>25</v>
      </c>
      <c r="AE398" s="540">
        <v>26</v>
      </c>
      <c r="AF398" s="540">
        <v>27</v>
      </c>
      <c r="AG398" s="540">
        <v>28</v>
      </c>
      <c r="AH398" s="540">
        <v>29</v>
      </c>
      <c r="AI398" s="540">
        <v>30</v>
      </c>
      <c r="AJ398" s="540">
        <v>31</v>
      </c>
      <c r="AK398" s="540">
        <v>32</v>
      </c>
      <c r="AL398" s="540">
        <v>33</v>
      </c>
      <c r="AM398" s="540">
        <v>34</v>
      </c>
      <c r="AN398" s="540">
        <v>35</v>
      </c>
      <c r="AO398" s="540">
        <v>36</v>
      </c>
      <c r="AP398" s="540">
        <v>37</v>
      </c>
      <c r="AQ398" s="540">
        <v>38</v>
      </c>
      <c r="AR398" s="540">
        <v>39</v>
      </c>
      <c r="AS398" s="540">
        <v>40</v>
      </c>
      <c r="AT398" s="540">
        <v>41</v>
      </c>
      <c r="AU398" s="540">
        <v>42</v>
      </c>
      <c r="AV398" s="540">
        <v>43</v>
      </c>
      <c r="AW398" s="540">
        <v>44</v>
      </c>
      <c r="AX398" s="540">
        <v>45</v>
      </c>
      <c r="AY398" s="540">
        <v>46</v>
      </c>
      <c r="AZ398" s="540">
        <v>47</v>
      </c>
      <c r="BA398" s="540">
        <v>48</v>
      </c>
      <c r="BB398" s="540">
        <v>49</v>
      </c>
      <c r="BC398" s="540">
        <v>50</v>
      </c>
      <c r="BD398" s="540">
        <v>51</v>
      </c>
      <c r="BE398" s="540">
        <v>52</v>
      </c>
      <c r="BF398" s="540">
        <v>53</v>
      </c>
      <c r="BG398" s="540">
        <v>54</v>
      </c>
      <c r="BH398" s="540">
        <v>55</v>
      </c>
      <c r="BI398" s="540">
        <v>56</v>
      </c>
      <c r="BJ398" s="540">
        <v>57</v>
      </c>
      <c r="BK398" s="540">
        <v>58</v>
      </c>
      <c r="BL398" s="540">
        <v>59</v>
      </c>
      <c r="BM398" s="540">
        <v>60</v>
      </c>
      <c r="BN398" s="540">
        <v>61</v>
      </c>
      <c r="BO398" s="540">
        <v>62</v>
      </c>
      <c r="BP398" s="540">
        <v>63</v>
      </c>
      <c r="BQ398" s="540">
        <v>64</v>
      </c>
      <c r="BR398" s="540">
        <v>65</v>
      </c>
      <c r="BS398" s="540">
        <v>66</v>
      </c>
      <c r="BT398" s="540">
        <v>67</v>
      </c>
      <c r="BU398" s="540">
        <v>68</v>
      </c>
      <c r="BV398" s="540">
        <v>69</v>
      </c>
      <c r="BW398" s="540">
        <v>70</v>
      </c>
      <c r="BX398" s="540">
        <v>71</v>
      </c>
      <c r="BY398" s="540">
        <v>72</v>
      </c>
      <c r="BZ398" s="540">
        <v>73</v>
      </c>
      <c r="CA398" s="540">
        <v>74</v>
      </c>
      <c r="CC398" s="540">
        <v>75</v>
      </c>
      <c r="CD398" s="540">
        <v>76</v>
      </c>
      <c r="CE398" s="540">
        <v>77</v>
      </c>
      <c r="CF398" s="540">
        <v>78</v>
      </c>
      <c r="CH398" s="540">
        <v>79</v>
      </c>
      <c r="CI398" s="540">
        <v>80</v>
      </c>
      <c r="CJ398" s="540">
        <v>81</v>
      </c>
      <c r="CK398" s="540">
        <v>82</v>
      </c>
    </row>
    <row r="399" spans="4:89" s="540" customFormat="1" x14ac:dyDescent="0.2">
      <c r="E399" s="535" t="s">
        <v>157</v>
      </c>
      <c r="F399" s="540">
        <v>50</v>
      </c>
      <c r="G399" s="540">
        <v>73</v>
      </c>
      <c r="H399" s="540">
        <v>21</v>
      </c>
      <c r="I399" s="540">
        <v>2</v>
      </c>
      <c r="J399" s="540">
        <v>11</v>
      </c>
      <c r="K399" s="540">
        <v>69</v>
      </c>
      <c r="L399" s="540">
        <v>49</v>
      </c>
      <c r="M399" s="540">
        <v>30</v>
      </c>
      <c r="N399" s="540">
        <v>18</v>
      </c>
      <c r="O399" s="540">
        <v>32</v>
      </c>
      <c r="P399" s="540">
        <v>5</v>
      </c>
      <c r="Q399" s="540">
        <v>82</v>
      </c>
      <c r="R399" s="540">
        <v>70</v>
      </c>
      <c r="S399" s="540">
        <v>48</v>
      </c>
      <c r="T399" s="540">
        <v>63</v>
      </c>
      <c r="U399" s="540">
        <v>40</v>
      </c>
      <c r="V399" s="540">
        <v>9</v>
      </c>
      <c r="W399" s="540">
        <v>12</v>
      </c>
      <c r="X399" s="540">
        <v>77</v>
      </c>
      <c r="Y399" s="540">
        <v>26</v>
      </c>
      <c r="Z399" s="540">
        <v>19</v>
      </c>
      <c r="AA399" s="540">
        <v>55</v>
      </c>
      <c r="AB399" s="540">
        <v>65</v>
      </c>
      <c r="AC399" s="540">
        <v>15</v>
      </c>
      <c r="AD399" s="540">
        <v>38</v>
      </c>
      <c r="AE399" s="540">
        <v>52</v>
      </c>
      <c r="AF399" s="540">
        <v>71</v>
      </c>
      <c r="AG399" s="540">
        <v>34</v>
      </c>
      <c r="AH399" s="540">
        <v>81</v>
      </c>
      <c r="AI399" s="540">
        <v>8</v>
      </c>
      <c r="AJ399" s="540">
        <v>45</v>
      </c>
      <c r="AK399" s="540">
        <v>61</v>
      </c>
      <c r="AL399" s="540">
        <v>72</v>
      </c>
      <c r="AM399" s="540">
        <v>57</v>
      </c>
      <c r="AN399" s="540">
        <v>7</v>
      </c>
      <c r="AO399" s="540">
        <v>54</v>
      </c>
      <c r="AP399" s="540">
        <v>36</v>
      </c>
      <c r="AQ399" s="540">
        <v>22</v>
      </c>
      <c r="AR399" s="540">
        <v>13</v>
      </c>
      <c r="AS399" s="540">
        <v>78</v>
      </c>
      <c r="AT399" s="540">
        <v>44</v>
      </c>
      <c r="AU399" s="540">
        <v>6</v>
      </c>
      <c r="AV399" s="540">
        <v>74</v>
      </c>
      <c r="AW399" s="540">
        <v>67</v>
      </c>
      <c r="AX399" s="540">
        <v>31</v>
      </c>
      <c r="AY399" s="540">
        <v>25</v>
      </c>
      <c r="AZ399" s="540">
        <v>68</v>
      </c>
      <c r="BA399" s="540">
        <v>60</v>
      </c>
      <c r="BB399" s="540">
        <v>53</v>
      </c>
      <c r="BC399" s="540">
        <v>3</v>
      </c>
      <c r="BD399" s="540">
        <v>64</v>
      </c>
      <c r="BE399" s="540">
        <v>1</v>
      </c>
      <c r="BF399" s="540">
        <v>20</v>
      </c>
      <c r="BG399" s="540">
        <v>47</v>
      </c>
      <c r="BH399" s="540">
        <v>14</v>
      </c>
      <c r="BI399" s="540">
        <v>27</v>
      </c>
      <c r="BJ399" s="540">
        <v>4</v>
      </c>
      <c r="BK399" s="540">
        <v>16</v>
      </c>
      <c r="BL399" s="540">
        <v>76</v>
      </c>
      <c r="BM399" s="540">
        <v>24</v>
      </c>
      <c r="BN399" s="540">
        <v>80</v>
      </c>
      <c r="BO399" s="540">
        <v>23</v>
      </c>
      <c r="BP399" s="540">
        <v>75</v>
      </c>
      <c r="BQ399" s="540">
        <v>33</v>
      </c>
      <c r="BR399" s="540">
        <v>37</v>
      </c>
      <c r="BS399" s="540">
        <v>39</v>
      </c>
      <c r="BT399" s="540">
        <v>46</v>
      </c>
      <c r="BU399" s="540">
        <v>62</v>
      </c>
      <c r="BV399" s="540">
        <v>58</v>
      </c>
      <c r="BW399" s="540">
        <v>79</v>
      </c>
      <c r="BX399" s="540">
        <v>29</v>
      </c>
      <c r="BY399" s="540">
        <v>56</v>
      </c>
      <c r="BZ399" s="540">
        <v>66</v>
      </c>
      <c r="CA399" s="540">
        <v>43</v>
      </c>
      <c r="CC399" s="540">
        <v>28</v>
      </c>
      <c r="CD399" s="540">
        <v>41</v>
      </c>
      <c r="CE399" s="540">
        <v>35</v>
      </c>
      <c r="CF399" s="540">
        <v>51</v>
      </c>
      <c r="CH399" s="540">
        <v>10</v>
      </c>
      <c r="CI399" s="540">
        <v>59</v>
      </c>
      <c r="CJ399" s="540">
        <v>42</v>
      </c>
      <c r="CK399" s="540">
        <v>17</v>
      </c>
    </row>
    <row r="400" spans="4:89" s="540" customFormat="1" x14ac:dyDescent="0.2">
      <c r="E400" s="535" t="s">
        <v>159</v>
      </c>
      <c r="F400" s="540">
        <v>65</v>
      </c>
      <c r="G400" s="540">
        <v>30</v>
      </c>
      <c r="H400" s="540">
        <v>50</v>
      </c>
      <c r="I400" s="540">
        <v>79</v>
      </c>
      <c r="J400" s="540">
        <v>71</v>
      </c>
      <c r="K400" s="540">
        <v>9</v>
      </c>
      <c r="L400" s="540">
        <v>70</v>
      </c>
      <c r="M400" s="540">
        <v>57</v>
      </c>
      <c r="N400" s="540">
        <v>16</v>
      </c>
      <c r="O400" s="540">
        <v>1</v>
      </c>
      <c r="P400" s="540">
        <v>24</v>
      </c>
      <c r="Q400" s="540">
        <v>34</v>
      </c>
      <c r="R400" s="540">
        <v>37</v>
      </c>
      <c r="S400" s="540">
        <v>5</v>
      </c>
      <c r="T400" s="540">
        <v>61</v>
      </c>
      <c r="U400" s="540">
        <v>81</v>
      </c>
      <c r="V400" s="540">
        <v>13</v>
      </c>
      <c r="W400" s="540">
        <v>49</v>
      </c>
      <c r="X400" s="540">
        <v>27</v>
      </c>
      <c r="Y400" s="540">
        <v>72</v>
      </c>
      <c r="Z400" s="540">
        <v>15</v>
      </c>
      <c r="AA400" s="540">
        <v>60</v>
      </c>
      <c r="AB400" s="540">
        <v>45</v>
      </c>
      <c r="AC400" s="540">
        <v>22</v>
      </c>
      <c r="AD400" s="540">
        <v>75</v>
      </c>
      <c r="AE400" s="540">
        <v>77</v>
      </c>
      <c r="AF400" s="540">
        <v>63</v>
      </c>
      <c r="AG400" s="540">
        <v>59</v>
      </c>
      <c r="AH400" s="540">
        <v>21</v>
      </c>
      <c r="AI400" s="540">
        <v>39</v>
      </c>
      <c r="AJ400" s="540">
        <v>8</v>
      </c>
      <c r="AK400" s="540">
        <v>58</v>
      </c>
      <c r="AL400" s="540">
        <v>76</v>
      </c>
      <c r="AM400" s="540">
        <v>23</v>
      </c>
      <c r="AN400" s="540">
        <v>12</v>
      </c>
      <c r="AO400" s="540">
        <v>2</v>
      </c>
      <c r="AP400" s="540">
        <v>40</v>
      </c>
      <c r="AQ400" s="540">
        <v>51</v>
      </c>
      <c r="AR400" s="540">
        <v>10</v>
      </c>
      <c r="AS400" s="540">
        <v>80</v>
      </c>
      <c r="AT400" s="540">
        <v>7</v>
      </c>
      <c r="AU400" s="540">
        <v>33</v>
      </c>
      <c r="AV400" s="540">
        <v>54</v>
      </c>
      <c r="AW400" s="540">
        <v>11</v>
      </c>
      <c r="AX400" s="540">
        <v>41</v>
      </c>
      <c r="AY400" s="540">
        <v>18</v>
      </c>
      <c r="AZ400" s="540">
        <v>35</v>
      </c>
      <c r="BA400" s="540">
        <v>67</v>
      </c>
      <c r="BB400" s="540">
        <v>46</v>
      </c>
      <c r="BC400" s="540">
        <v>56</v>
      </c>
      <c r="BD400" s="540">
        <v>53</v>
      </c>
      <c r="BE400" s="540">
        <v>74</v>
      </c>
      <c r="BF400" s="540">
        <v>82</v>
      </c>
      <c r="BG400" s="540">
        <v>42</v>
      </c>
      <c r="BH400" s="540">
        <v>69</v>
      </c>
      <c r="BI400" s="540">
        <v>78</v>
      </c>
      <c r="BJ400" s="540">
        <v>31</v>
      </c>
      <c r="BK400" s="540">
        <v>55</v>
      </c>
      <c r="BL400" s="540">
        <v>28</v>
      </c>
      <c r="BM400" s="540">
        <v>66</v>
      </c>
      <c r="BN400" s="540">
        <v>17</v>
      </c>
      <c r="BO400" s="540">
        <v>64</v>
      </c>
      <c r="BP400" s="540">
        <v>29</v>
      </c>
      <c r="BQ400" s="540">
        <v>73</v>
      </c>
      <c r="BR400" s="540">
        <v>6</v>
      </c>
      <c r="BS400" s="540">
        <v>43</v>
      </c>
      <c r="BT400" s="540">
        <v>48</v>
      </c>
      <c r="BU400" s="540">
        <v>4</v>
      </c>
      <c r="BV400" s="540">
        <v>68</v>
      </c>
      <c r="BW400" s="540">
        <v>19</v>
      </c>
      <c r="BX400" s="540">
        <v>32</v>
      </c>
      <c r="BY400" s="540">
        <v>26</v>
      </c>
      <c r="BZ400" s="540">
        <v>47</v>
      </c>
      <c r="CA400" s="540">
        <v>52</v>
      </c>
      <c r="CC400" s="540">
        <v>3</v>
      </c>
      <c r="CD400" s="540">
        <v>20</v>
      </c>
      <c r="CE400" s="540">
        <v>44</v>
      </c>
      <c r="CF400" s="540">
        <v>36</v>
      </c>
      <c r="CH400" s="540">
        <v>14</v>
      </c>
      <c r="CI400" s="540">
        <v>38</v>
      </c>
      <c r="CJ400" s="540">
        <v>25</v>
      </c>
      <c r="CK400" s="540">
        <v>62</v>
      </c>
    </row>
    <row r="401" spans="4:90" s="540" customFormat="1" x14ac:dyDescent="0.2"/>
    <row r="402" spans="4:90" s="540" customFormat="1" x14ac:dyDescent="0.2">
      <c r="D402" s="539">
        <v>83</v>
      </c>
      <c r="E402" s="541" t="s">
        <v>179</v>
      </c>
    </row>
    <row r="403" spans="4:90" s="540" customFormat="1" x14ac:dyDescent="0.2">
      <c r="E403" s="535" t="s">
        <v>130</v>
      </c>
      <c r="F403" s="540">
        <v>1</v>
      </c>
      <c r="G403" s="540">
        <v>2</v>
      </c>
      <c r="H403" s="540">
        <v>3</v>
      </c>
      <c r="I403" s="540">
        <v>4</v>
      </c>
      <c r="J403" s="540">
        <v>5</v>
      </c>
      <c r="K403" s="540">
        <v>6</v>
      </c>
      <c r="L403" s="540">
        <v>7</v>
      </c>
      <c r="M403" s="540">
        <v>8</v>
      </c>
      <c r="N403" s="540">
        <v>9</v>
      </c>
      <c r="O403" s="540">
        <v>10</v>
      </c>
      <c r="P403" s="540">
        <v>11</v>
      </c>
      <c r="Q403" s="540">
        <v>12</v>
      </c>
      <c r="R403" s="540">
        <v>13</v>
      </c>
      <c r="S403" s="540">
        <v>14</v>
      </c>
      <c r="T403" s="540">
        <v>15</v>
      </c>
      <c r="U403" s="540">
        <v>16</v>
      </c>
      <c r="V403" s="540">
        <v>17</v>
      </c>
      <c r="W403" s="540">
        <v>18</v>
      </c>
      <c r="X403" s="540">
        <v>19</v>
      </c>
      <c r="Y403" s="540">
        <v>20</v>
      </c>
      <c r="Z403" s="540">
        <v>21</v>
      </c>
      <c r="AA403" s="540">
        <v>22</v>
      </c>
      <c r="AB403" s="540">
        <v>23</v>
      </c>
      <c r="AC403" s="540">
        <v>24</v>
      </c>
      <c r="AD403" s="540">
        <v>25</v>
      </c>
      <c r="AE403" s="540">
        <v>26</v>
      </c>
      <c r="AF403" s="540">
        <v>27</v>
      </c>
      <c r="AG403" s="540">
        <v>28</v>
      </c>
      <c r="AH403" s="540">
        <v>29</v>
      </c>
      <c r="AI403" s="540">
        <v>30</v>
      </c>
      <c r="AJ403" s="540">
        <v>31</v>
      </c>
      <c r="AK403" s="540">
        <v>32</v>
      </c>
      <c r="AL403" s="540">
        <v>33</v>
      </c>
      <c r="AM403" s="540">
        <v>34</v>
      </c>
      <c r="AN403" s="540">
        <v>35</v>
      </c>
      <c r="AO403" s="540">
        <v>36</v>
      </c>
      <c r="AP403" s="540">
        <v>37</v>
      </c>
      <c r="AQ403" s="540">
        <v>38</v>
      </c>
      <c r="AR403" s="540">
        <v>39</v>
      </c>
      <c r="AS403" s="540">
        <v>40</v>
      </c>
      <c r="AT403" s="540">
        <v>41</v>
      </c>
      <c r="AU403" s="540">
        <v>42</v>
      </c>
      <c r="AV403" s="540">
        <v>43</v>
      </c>
      <c r="AW403" s="540">
        <v>44</v>
      </c>
      <c r="AX403" s="540">
        <v>45</v>
      </c>
      <c r="AY403" s="540">
        <v>46</v>
      </c>
      <c r="AZ403" s="540">
        <v>47</v>
      </c>
      <c r="BA403" s="540">
        <v>48</v>
      </c>
      <c r="BB403" s="540">
        <v>49</v>
      </c>
      <c r="BC403" s="540">
        <v>50</v>
      </c>
      <c r="BD403" s="540">
        <v>51</v>
      </c>
      <c r="BE403" s="540">
        <v>52</v>
      </c>
      <c r="BF403" s="540">
        <v>53</v>
      </c>
      <c r="BG403" s="540">
        <v>54</v>
      </c>
      <c r="BH403" s="540">
        <v>55</v>
      </c>
      <c r="BI403" s="540">
        <v>56</v>
      </c>
      <c r="BJ403" s="540">
        <v>57</v>
      </c>
      <c r="BK403" s="540">
        <v>58</v>
      </c>
      <c r="BL403" s="540">
        <v>59</v>
      </c>
      <c r="BM403" s="540">
        <v>60</v>
      </c>
      <c r="BN403" s="540">
        <v>61</v>
      </c>
      <c r="BO403" s="540">
        <v>62</v>
      </c>
      <c r="BP403" s="540">
        <v>63</v>
      </c>
      <c r="BQ403" s="540">
        <v>64</v>
      </c>
      <c r="BR403" s="540">
        <v>65</v>
      </c>
      <c r="BS403" s="540">
        <v>66</v>
      </c>
      <c r="BT403" s="540">
        <v>67</v>
      </c>
      <c r="BU403" s="540">
        <v>68</v>
      </c>
      <c r="BV403" s="540">
        <v>69</v>
      </c>
      <c r="BW403" s="540">
        <v>70</v>
      </c>
      <c r="BX403" s="540">
        <v>71</v>
      </c>
      <c r="BY403" s="540">
        <v>72</v>
      </c>
      <c r="BZ403" s="540">
        <v>73</v>
      </c>
      <c r="CA403" s="540">
        <v>74</v>
      </c>
      <c r="CB403" s="540">
        <v>75</v>
      </c>
      <c r="CC403" s="540">
        <v>76</v>
      </c>
      <c r="CD403" s="540">
        <v>77</v>
      </c>
      <c r="CE403" s="540">
        <v>78</v>
      </c>
      <c r="CF403" s="540">
        <v>79</v>
      </c>
      <c r="CH403" s="540">
        <v>80</v>
      </c>
      <c r="CI403" s="540">
        <v>81</v>
      </c>
      <c r="CJ403" s="540">
        <v>82</v>
      </c>
      <c r="CK403" s="540">
        <v>83</v>
      </c>
    </row>
    <row r="404" spans="4:90" s="540" customFormat="1" x14ac:dyDescent="0.2">
      <c r="E404" s="535" t="s">
        <v>157</v>
      </c>
      <c r="F404" s="540">
        <v>65</v>
      </c>
      <c r="G404" s="540">
        <v>20</v>
      </c>
      <c r="H404" s="540">
        <v>60</v>
      </c>
      <c r="I404" s="540">
        <v>72</v>
      </c>
      <c r="J404" s="540">
        <v>52</v>
      </c>
      <c r="K404" s="540">
        <v>30</v>
      </c>
      <c r="L404" s="540">
        <v>36</v>
      </c>
      <c r="M404" s="540">
        <v>9</v>
      </c>
      <c r="N404" s="540">
        <v>71</v>
      </c>
      <c r="O404" s="540">
        <v>82</v>
      </c>
      <c r="P404" s="540">
        <v>27</v>
      </c>
      <c r="Q404" s="540">
        <v>41</v>
      </c>
      <c r="R404" s="540">
        <v>5</v>
      </c>
      <c r="S404" s="540">
        <v>46</v>
      </c>
      <c r="T404" s="540">
        <v>78</v>
      </c>
      <c r="U404" s="540">
        <v>68</v>
      </c>
      <c r="V404" s="540">
        <v>13</v>
      </c>
      <c r="W404" s="540">
        <v>76</v>
      </c>
      <c r="X404" s="540">
        <v>58</v>
      </c>
      <c r="Y404" s="540">
        <v>22</v>
      </c>
      <c r="Z404" s="540">
        <v>12</v>
      </c>
      <c r="AA404" s="540">
        <v>56</v>
      </c>
      <c r="AB404" s="540">
        <v>32</v>
      </c>
      <c r="AC404" s="540">
        <v>23</v>
      </c>
      <c r="AD404" s="540">
        <v>77</v>
      </c>
      <c r="AE404" s="540">
        <v>70</v>
      </c>
      <c r="AF404" s="540">
        <v>50</v>
      </c>
      <c r="AG404" s="540">
        <v>45</v>
      </c>
      <c r="AH404" s="540">
        <v>31</v>
      </c>
      <c r="AI404" s="540">
        <v>1</v>
      </c>
      <c r="AJ404" s="540">
        <v>29</v>
      </c>
      <c r="AK404" s="540">
        <v>64</v>
      </c>
      <c r="AL404" s="540">
        <v>69</v>
      </c>
      <c r="AM404" s="540">
        <v>11</v>
      </c>
      <c r="AN404" s="540">
        <v>80</v>
      </c>
      <c r="AO404" s="540">
        <v>42</v>
      </c>
      <c r="AP404" s="540">
        <v>18</v>
      </c>
      <c r="AQ404" s="540">
        <v>81</v>
      </c>
      <c r="AR404" s="540">
        <v>6</v>
      </c>
      <c r="AS404" s="540">
        <v>79</v>
      </c>
      <c r="AT404" s="540">
        <v>47</v>
      </c>
      <c r="AU404" s="540">
        <v>54</v>
      </c>
      <c r="AV404" s="540">
        <v>83</v>
      </c>
      <c r="AW404" s="540">
        <v>63</v>
      </c>
      <c r="AX404" s="540">
        <v>28</v>
      </c>
      <c r="AY404" s="540">
        <v>34</v>
      </c>
      <c r="AZ404" s="540">
        <v>4</v>
      </c>
      <c r="BA404" s="540">
        <v>37</v>
      </c>
      <c r="BB404" s="540">
        <v>21</v>
      </c>
      <c r="BC404" s="540">
        <v>49</v>
      </c>
      <c r="BD404" s="540">
        <v>75</v>
      </c>
      <c r="BE404" s="540">
        <v>33</v>
      </c>
      <c r="BF404" s="540">
        <v>19</v>
      </c>
      <c r="BG404" s="540">
        <v>3</v>
      </c>
      <c r="BH404" s="540">
        <v>14</v>
      </c>
      <c r="BI404" s="540">
        <v>39</v>
      </c>
      <c r="BJ404" s="540">
        <v>35</v>
      </c>
      <c r="BK404" s="540">
        <v>62</v>
      </c>
      <c r="BL404" s="540">
        <v>57</v>
      </c>
      <c r="BM404" s="540">
        <v>66</v>
      </c>
      <c r="BN404" s="540">
        <v>17</v>
      </c>
      <c r="BO404" s="540">
        <v>53</v>
      </c>
      <c r="BP404" s="540">
        <v>44</v>
      </c>
      <c r="BQ404" s="540">
        <v>7</v>
      </c>
      <c r="BR404" s="540">
        <v>67</v>
      </c>
      <c r="BS404" s="540">
        <v>74</v>
      </c>
      <c r="BT404" s="540">
        <v>59</v>
      </c>
      <c r="BU404" s="540">
        <v>25</v>
      </c>
      <c r="BV404" s="540">
        <v>16</v>
      </c>
      <c r="BW404" s="540">
        <v>26</v>
      </c>
      <c r="BX404" s="540">
        <v>24</v>
      </c>
      <c r="BY404" s="540">
        <v>43</v>
      </c>
      <c r="BZ404" s="540">
        <v>55</v>
      </c>
      <c r="CA404" s="540">
        <v>10</v>
      </c>
      <c r="CB404" s="540">
        <v>73</v>
      </c>
      <c r="CC404" s="540">
        <v>48</v>
      </c>
      <c r="CD404" s="540">
        <v>8</v>
      </c>
      <c r="CE404" s="540">
        <v>15</v>
      </c>
      <c r="CF404" s="540">
        <v>40</v>
      </c>
      <c r="CH404" s="540">
        <v>2</v>
      </c>
      <c r="CI404" s="540">
        <v>38</v>
      </c>
      <c r="CJ404" s="540">
        <v>51</v>
      </c>
      <c r="CK404" s="540">
        <v>61</v>
      </c>
    </row>
    <row r="405" spans="4:90" s="540" customFormat="1" x14ac:dyDescent="0.2">
      <c r="E405" s="535" t="s">
        <v>159</v>
      </c>
      <c r="F405" s="540">
        <v>10</v>
      </c>
      <c r="G405" s="540">
        <v>78</v>
      </c>
      <c r="H405" s="540">
        <v>74</v>
      </c>
      <c r="I405" s="540">
        <v>2</v>
      </c>
      <c r="J405" s="540">
        <v>48</v>
      </c>
      <c r="K405" s="540">
        <v>54</v>
      </c>
      <c r="L405" s="540">
        <v>73</v>
      </c>
      <c r="M405" s="540">
        <v>80</v>
      </c>
      <c r="N405" s="540">
        <v>1</v>
      </c>
      <c r="O405" s="540">
        <v>32</v>
      </c>
      <c r="P405" s="540">
        <v>25</v>
      </c>
      <c r="Q405" s="540">
        <v>69</v>
      </c>
      <c r="R405" s="540">
        <v>77</v>
      </c>
      <c r="S405" s="540">
        <v>8</v>
      </c>
      <c r="T405" s="540">
        <v>46</v>
      </c>
      <c r="U405" s="540">
        <v>82</v>
      </c>
      <c r="V405" s="540">
        <v>15</v>
      </c>
      <c r="W405" s="540">
        <v>22</v>
      </c>
      <c r="X405" s="540">
        <v>38</v>
      </c>
      <c r="Y405" s="540">
        <v>27</v>
      </c>
      <c r="Z405" s="540">
        <v>49</v>
      </c>
      <c r="AA405" s="540">
        <v>3</v>
      </c>
      <c r="AB405" s="540">
        <v>31</v>
      </c>
      <c r="AC405" s="540">
        <v>36</v>
      </c>
      <c r="AD405" s="540">
        <v>16</v>
      </c>
      <c r="AE405" s="540">
        <v>40</v>
      </c>
      <c r="AF405" s="540">
        <v>44</v>
      </c>
      <c r="AG405" s="540">
        <v>61</v>
      </c>
      <c r="AH405" s="540">
        <v>47</v>
      </c>
      <c r="AI405" s="540">
        <v>18</v>
      </c>
      <c r="AJ405" s="540">
        <v>19</v>
      </c>
      <c r="AK405" s="540">
        <v>9</v>
      </c>
      <c r="AL405" s="540">
        <v>35</v>
      </c>
      <c r="AM405" s="540">
        <v>41</v>
      </c>
      <c r="AN405" s="540">
        <v>68</v>
      </c>
      <c r="AO405" s="540">
        <v>67</v>
      </c>
      <c r="AP405" s="540">
        <v>6</v>
      </c>
      <c r="AQ405" s="540">
        <v>71</v>
      </c>
      <c r="AR405" s="540">
        <v>33</v>
      </c>
      <c r="AS405" s="540">
        <v>37</v>
      </c>
      <c r="AT405" s="540">
        <v>23</v>
      </c>
      <c r="AU405" s="540">
        <v>60</v>
      </c>
      <c r="AV405" s="540">
        <v>4</v>
      </c>
      <c r="AW405" s="540">
        <v>26</v>
      </c>
      <c r="AX405" s="540">
        <v>81</v>
      </c>
      <c r="AY405" s="540">
        <v>83</v>
      </c>
      <c r="AZ405" s="540">
        <v>29</v>
      </c>
      <c r="BA405" s="540">
        <v>21</v>
      </c>
      <c r="BB405" s="540">
        <v>13</v>
      </c>
      <c r="BC405" s="540">
        <v>51</v>
      </c>
      <c r="BD405" s="540">
        <v>14</v>
      </c>
      <c r="BE405" s="540">
        <v>34</v>
      </c>
      <c r="BF405" s="540">
        <v>64</v>
      </c>
      <c r="BG405" s="540">
        <v>53</v>
      </c>
      <c r="BH405" s="540">
        <v>24</v>
      </c>
      <c r="BI405" s="540">
        <v>57</v>
      </c>
      <c r="BJ405" s="540">
        <v>70</v>
      </c>
      <c r="BK405" s="540">
        <v>20</v>
      </c>
      <c r="BL405" s="540">
        <v>30</v>
      </c>
      <c r="BM405" s="540">
        <v>42</v>
      </c>
      <c r="BN405" s="540">
        <v>58</v>
      </c>
      <c r="BO405" s="540">
        <v>63</v>
      </c>
      <c r="BP405" s="540">
        <v>72</v>
      </c>
      <c r="BQ405" s="540">
        <v>17</v>
      </c>
      <c r="BR405" s="540">
        <v>12</v>
      </c>
      <c r="BS405" s="540">
        <v>79</v>
      </c>
      <c r="BT405" s="540">
        <v>55</v>
      </c>
      <c r="BU405" s="540">
        <v>39</v>
      </c>
      <c r="BV405" s="540">
        <v>65</v>
      </c>
      <c r="BW405" s="540">
        <v>56</v>
      </c>
      <c r="BX405" s="540">
        <v>50</v>
      </c>
      <c r="BY405" s="540">
        <v>28</v>
      </c>
      <c r="BZ405" s="540">
        <v>75</v>
      </c>
      <c r="CA405" s="540">
        <v>76</v>
      </c>
      <c r="CB405" s="540">
        <v>43</v>
      </c>
      <c r="CC405" s="540">
        <v>52</v>
      </c>
      <c r="CD405" s="540">
        <v>5</v>
      </c>
      <c r="CE405" s="540">
        <v>11</v>
      </c>
      <c r="CF405" s="540">
        <v>62</v>
      </c>
      <c r="CH405" s="540">
        <v>7</v>
      </c>
      <c r="CI405" s="540">
        <v>45</v>
      </c>
      <c r="CJ405" s="540">
        <v>59</v>
      </c>
      <c r="CK405" s="540">
        <v>66</v>
      </c>
    </row>
    <row r="406" spans="4:90" s="540" customFormat="1" x14ac:dyDescent="0.2"/>
    <row r="407" spans="4:90" s="540" customFormat="1" x14ac:dyDescent="0.2">
      <c r="D407" s="539">
        <v>84</v>
      </c>
      <c r="E407" s="541" t="s">
        <v>179</v>
      </c>
    </row>
    <row r="408" spans="4:90" s="540" customFormat="1" x14ac:dyDescent="0.2">
      <c r="E408" s="535" t="s">
        <v>130</v>
      </c>
      <c r="F408" s="540">
        <v>1</v>
      </c>
      <c r="G408" s="540">
        <v>2</v>
      </c>
      <c r="H408" s="540">
        <v>3</v>
      </c>
      <c r="I408" s="540">
        <v>4</v>
      </c>
      <c r="J408" s="540">
        <v>5</v>
      </c>
      <c r="K408" s="540">
        <v>6</v>
      </c>
      <c r="L408" s="540">
        <v>7</v>
      </c>
      <c r="M408" s="540">
        <v>8</v>
      </c>
      <c r="N408" s="540">
        <v>9</v>
      </c>
      <c r="O408" s="540">
        <v>10</v>
      </c>
      <c r="P408" s="540">
        <v>11</v>
      </c>
      <c r="Q408" s="540">
        <v>12</v>
      </c>
      <c r="R408" s="540">
        <v>13</v>
      </c>
      <c r="S408" s="540">
        <v>14</v>
      </c>
      <c r="T408" s="540">
        <v>15</v>
      </c>
      <c r="U408" s="540">
        <v>16</v>
      </c>
      <c r="V408" s="540">
        <v>17</v>
      </c>
      <c r="W408" s="540">
        <v>18</v>
      </c>
      <c r="X408" s="540">
        <v>19</v>
      </c>
      <c r="Y408" s="540">
        <v>20</v>
      </c>
      <c r="Z408" s="540">
        <v>21</v>
      </c>
      <c r="AA408" s="540">
        <v>22</v>
      </c>
      <c r="AB408" s="540">
        <v>23</v>
      </c>
      <c r="AC408" s="540">
        <v>24</v>
      </c>
      <c r="AD408" s="540">
        <v>25</v>
      </c>
      <c r="AE408" s="540">
        <v>26</v>
      </c>
      <c r="AF408" s="540">
        <v>27</v>
      </c>
      <c r="AG408" s="540">
        <v>28</v>
      </c>
      <c r="AH408" s="540">
        <v>29</v>
      </c>
      <c r="AI408" s="540">
        <v>30</v>
      </c>
      <c r="AJ408" s="540">
        <v>31</v>
      </c>
      <c r="AK408" s="540">
        <v>32</v>
      </c>
      <c r="AL408" s="540">
        <v>33</v>
      </c>
      <c r="AM408" s="540">
        <v>34</v>
      </c>
      <c r="AN408" s="540">
        <v>35</v>
      </c>
      <c r="AO408" s="540">
        <v>36</v>
      </c>
      <c r="AP408" s="540">
        <v>37</v>
      </c>
      <c r="AQ408" s="540">
        <v>38</v>
      </c>
      <c r="AR408" s="540">
        <v>39</v>
      </c>
      <c r="AS408" s="540">
        <v>40</v>
      </c>
      <c r="AT408" s="540">
        <v>41</v>
      </c>
      <c r="AU408" s="540">
        <v>42</v>
      </c>
      <c r="AV408" s="540">
        <v>43</v>
      </c>
      <c r="AW408" s="540">
        <v>44</v>
      </c>
      <c r="AX408" s="540">
        <v>45</v>
      </c>
      <c r="AY408" s="540">
        <v>46</v>
      </c>
      <c r="AZ408" s="540">
        <v>47</v>
      </c>
      <c r="BA408" s="540">
        <v>48</v>
      </c>
      <c r="BB408" s="540">
        <v>49</v>
      </c>
      <c r="BC408" s="540">
        <v>50</v>
      </c>
      <c r="BD408" s="540">
        <v>51</v>
      </c>
      <c r="BE408" s="540">
        <v>52</v>
      </c>
      <c r="BF408" s="540">
        <v>53</v>
      </c>
      <c r="BG408" s="540">
        <v>54</v>
      </c>
      <c r="BH408" s="540">
        <v>55</v>
      </c>
      <c r="BI408" s="540">
        <v>56</v>
      </c>
      <c r="BJ408" s="540">
        <v>57</v>
      </c>
      <c r="BK408" s="540">
        <v>58</v>
      </c>
      <c r="BL408" s="540">
        <v>59</v>
      </c>
      <c r="BM408" s="540">
        <v>60</v>
      </c>
      <c r="BN408" s="540">
        <v>61</v>
      </c>
      <c r="BO408" s="540">
        <v>62</v>
      </c>
      <c r="BP408" s="540">
        <v>63</v>
      </c>
      <c r="BQ408" s="540">
        <v>64</v>
      </c>
      <c r="BR408" s="540">
        <v>65</v>
      </c>
      <c r="BS408" s="540">
        <v>66</v>
      </c>
      <c r="BT408" s="540">
        <v>67</v>
      </c>
      <c r="BU408" s="540">
        <v>68</v>
      </c>
      <c r="BV408" s="540">
        <v>69</v>
      </c>
      <c r="BW408" s="540">
        <v>70</v>
      </c>
      <c r="BX408" s="540">
        <v>71</v>
      </c>
      <c r="BY408" s="540">
        <v>72</v>
      </c>
      <c r="BZ408" s="540">
        <v>73</v>
      </c>
      <c r="CA408" s="540">
        <v>74</v>
      </c>
      <c r="CB408" s="540">
        <v>75</v>
      </c>
      <c r="CC408" s="540">
        <v>76</v>
      </c>
      <c r="CD408" s="540">
        <v>77</v>
      </c>
      <c r="CE408" s="540">
        <v>78</v>
      </c>
      <c r="CF408" s="540">
        <v>79</v>
      </c>
      <c r="CG408" s="540">
        <v>80</v>
      </c>
      <c r="CH408" s="540">
        <v>81</v>
      </c>
      <c r="CI408" s="540">
        <v>82</v>
      </c>
      <c r="CJ408" s="540">
        <v>83</v>
      </c>
      <c r="CK408" s="540">
        <v>84</v>
      </c>
    </row>
    <row r="409" spans="4:90" s="540" customFormat="1" x14ac:dyDescent="0.2">
      <c r="E409" s="535" t="s">
        <v>157</v>
      </c>
      <c r="F409" s="540">
        <v>19</v>
      </c>
      <c r="G409" s="540">
        <v>3</v>
      </c>
      <c r="H409" s="540">
        <v>14</v>
      </c>
      <c r="I409" s="540">
        <v>66</v>
      </c>
      <c r="J409" s="540">
        <v>61</v>
      </c>
      <c r="K409" s="540">
        <v>84</v>
      </c>
      <c r="L409" s="540">
        <v>28</v>
      </c>
      <c r="M409" s="540">
        <v>56</v>
      </c>
      <c r="N409" s="540">
        <v>2</v>
      </c>
      <c r="O409" s="540">
        <v>23</v>
      </c>
      <c r="P409" s="540">
        <v>75</v>
      </c>
      <c r="Q409" s="540">
        <v>44</v>
      </c>
      <c r="R409" s="540">
        <v>9</v>
      </c>
      <c r="S409" s="540">
        <v>65</v>
      </c>
      <c r="T409" s="540">
        <v>52</v>
      </c>
      <c r="U409" s="540">
        <v>79</v>
      </c>
      <c r="V409" s="540">
        <v>53</v>
      </c>
      <c r="W409" s="540">
        <v>69</v>
      </c>
      <c r="X409" s="540">
        <v>58</v>
      </c>
      <c r="Y409" s="540">
        <v>12</v>
      </c>
      <c r="Z409" s="540">
        <v>74</v>
      </c>
      <c r="AA409" s="540">
        <v>48</v>
      </c>
      <c r="AB409" s="540">
        <v>22</v>
      </c>
      <c r="AC409" s="540">
        <v>62</v>
      </c>
      <c r="AD409" s="540">
        <v>39</v>
      </c>
      <c r="AE409" s="540">
        <v>55</v>
      </c>
      <c r="AF409" s="540">
        <v>43</v>
      </c>
      <c r="AG409" s="540">
        <v>82</v>
      </c>
      <c r="AH409" s="540">
        <v>68</v>
      </c>
      <c r="AI409" s="540">
        <v>63</v>
      </c>
      <c r="AJ409" s="540">
        <v>13</v>
      </c>
      <c r="AK409" s="540">
        <v>18</v>
      </c>
      <c r="AL409" s="540">
        <v>45</v>
      </c>
      <c r="AM409" s="540">
        <v>77</v>
      </c>
      <c r="AN409" s="540">
        <v>71</v>
      </c>
      <c r="AO409" s="540">
        <v>83</v>
      </c>
      <c r="AP409" s="540">
        <v>11</v>
      </c>
      <c r="AQ409" s="540">
        <v>54</v>
      </c>
      <c r="AR409" s="540">
        <v>16</v>
      </c>
      <c r="AS409" s="540">
        <v>21</v>
      </c>
      <c r="AT409" s="540">
        <v>24</v>
      </c>
      <c r="AU409" s="540">
        <v>33</v>
      </c>
      <c r="AV409" s="540">
        <v>1</v>
      </c>
      <c r="AW409" s="540">
        <v>51</v>
      </c>
      <c r="AX409" s="540">
        <v>8</v>
      </c>
      <c r="AY409" s="540">
        <v>20</v>
      </c>
      <c r="AZ409" s="540">
        <v>15</v>
      </c>
      <c r="BA409" s="540">
        <v>10</v>
      </c>
      <c r="BB409" s="540">
        <v>40</v>
      </c>
      <c r="BC409" s="540">
        <v>41</v>
      </c>
      <c r="BD409" s="540">
        <v>80</v>
      </c>
      <c r="BE409" s="540">
        <v>59</v>
      </c>
      <c r="BF409" s="540">
        <v>17</v>
      </c>
      <c r="BG409" s="540">
        <v>73</v>
      </c>
      <c r="BH409" s="540">
        <v>26</v>
      </c>
      <c r="BI409" s="540">
        <v>27</v>
      </c>
      <c r="BJ409" s="540">
        <v>64</v>
      </c>
      <c r="BK409" s="540">
        <v>70</v>
      </c>
      <c r="BL409" s="540">
        <v>38</v>
      </c>
      <c r="BM409" s="540">
        <v>6</v>
      </c>
      <c r="BN409" s="540">
        <v>5</v>
      </c>
      <c r="BO409" s="540">
        <v>50</v>
      </c>
      <c r="BP409" s="540">
        <v>37</v>
      </c>
      <c r="BQ409" s="540">
        <v>57</v>
      </c>
      <c r="BR409" s="540">
        <v>78</v>
      </c>
      <c r="BS409" s="540">
        <v>60</v>
      </c>
      <c r="BT409" s="540">
        <v>34</v>
      </c>
      <c r="BU409" s="540">
        <v>42</v>
      </c>
      <c r="BV409" s="540">
        <v>67</v>
      </c>
      <c r="BW409" s="540">
        <v>46</v>
      </c>
      <c r="BX409" s="540">
        <v>30</v>
      </c>
      <c r="BY409" s="540">
        <v>76</v>
      </c>
      <c r="BZ409" s="540">
        <v>7</v>
      </c>
      <c r="CA409" s="540">
        <v>32</v>
      </c>
      <c r="CB409" s="540">
        <v>47</v>
      </c>
      <c r="CC409" s="540">
        <v>72</v>
      </c>
      <c r="CD409" s="540">
        <v>25</v>
      </c>
      <c r="CE409" s="540">
        <v>35</v>
      </c>
      <c r="CF409" s="540">
        <v>36</v>
      </c>
      <c r="CG409" s="540">
        <v>81</v>
      </c>
      <c r="CH409" s="540">
        <v>29</v>
      </c>
      <c r="CI409" s="540">
        <v>49</v>
      </c>
      <c r="CJ409" s="540">
        <v>4</v>
      </c>
      <c r="CK409" s="540">
        <v>31</v>
      </c>
    </row>
    <row r="410" spans="4:90" s="540" customFormat="1" x14ac:dyDescent="0.2">
      <c r="E410" s="535" t="s">
        <v>159</v>
      </c>
      <c r="F410" s="540">
        <v>25</v>
      </c>
      <c r="G410" s="540">
        <v>69</v>
      </c>
      <c r="H410" s="540">
        <v>59</v>
      </c>
      <c r="I410" s="540">
        <v>83</v>
      </c>
      <c r="J410" s="540">
        <v>28</v>
      </c>
      <c r="K410" s="540">
        <v>39</v>
      </c>
      <c r="L410" s="540">
        <v>9</v>
      </c>
      <c r="M410" s="540">
        <v>19</v>
      </c>
      <c r="N410" s="540">
        <v>1</v>
      </c>
      <c r="O410" s="540">
        <v>29</v>
      </c>
      <c r="P410" s="540">
        <v>49</v>
      </c>
      <c r="Q410" s="540">
        <v>58</v>
      </c>
      <c r="R410" s="540">
        <v>74</v>
      </c>
      <c r="S410" s="540">
        <v>17</v>
      </c>
      <c r="T410" s="540">
        <v>11</v>
      </c>
      <c r="U410" s="540">
        <v>63</v>
      </c>
      <c r="V410" s="540">
        <v>71</v>
      </c>
      <c r="W410" s="540">
        <v>2</v>
      </c>
      <c r="X410" s="540">
        <v>60</v>
      </c>
      <c r="Y410" s="540">
        <v>76</v>
      </c>
      <c r="Z410" s="540">
        <v>50</v>
      </c>
      <c r="AA410" s="540">
        <v>20</v>
      </c>
      <c r="AB410" s="540">
        <v>66</v>
      </c>
      <c r="AC410" s="540">
        <v>6</v>
      </c>
      <c r="AD410" s="540">
        <v>72</v>
      </c>
      <c r="AE410" s="540">
        <v>65</v>
      </c>
      <c r="AF410" s="540">
        <v>10</v>
      </c>
      <c r="AG410" s="540">
        <v>21</v>
      </c>
      <c r="AH410" s="540">
        <v>37</v>
      </c>
      <c r="AI410" s="540">
        <v>18</v>
      </c>
      <c r="AJ410" s="540">
        <v>47</v>
      </c>
      <c r="AK410" s="540">
        <v>38</v>
      </c>
      <c r="AL410" s="540">
        <v>75</v>
      </c>
      <c r="AM410" s="540">
        <v>13</v>
      </c>
      <c r="AN410" s="540">
        <v>22</v>
      </c>
      <c r="AO410" s="540">
        <v>14</v>
      </c>
      <c r="AP410" s="540">
        <v>45</v>
      </c>
      <c r="AQ410" s="540">
        <v>32</v>
      </c>
      <c r="AR410" s="540">
        <v>82</v>
      </c>
      <c r="AS410" s="540">
        <v>56</v>
      </c>
      <c r="AT410" s="540">
        <v>64</v>
      </c>
      <c r="AU410" s="540">
        <v>68</v>
      </c>
      <c r="AV410" s="540">
        <v>57</v>
      </c>
      <c r="AW410" s="540">
        <v>81</v>
      </c>
      <c r="AX410" s="540">
        <v>79</v>
      </c>
      <c r="AY410" s="540">
        <v>78</v>
      </c>
      <c r="AZ410" s="540">
        <v>54</v>
      </c>
      <c r="BA410" s="540">
        <v>34</v>
      </c>
      <c r="BB410" s="540">
        <v>3</v>
      </c>
      <c r="BC410" s="540">
        <v>7</v>
      </c>
      <c r="BD410" s="540">
        <v>15</v>
      </c>
      <c r="BE410" s="540">
        <v>23</v>
      </c>
      <c r="BF410" s="540">
        <v>80</v>
      </c>
      <c r="BG410" s="540">
        <v>33</v>
      </c>
      <c r="BH410" s="540">
        <v>43</v>
      </c>
      <c r="BI410" s="540">
        <v>40</v>
      </c>
      <c r="BJ410" s="540">
        <v>5</v>
      </c>
      <c r="BK410" s="540">
        <v>12</v>
      </c>
      <c r="BL410" s="540">
        <v>55</v>
      </c>
      <c r="BM410" s="540">
        <v>31</v>
      </c>
      <c r="BN410" s="540">
        <v>4</v>
      </c>
      <c r="BO410" s="540">
        <v>73</v>
      </c>
      <c r="BP410" s="540">
        <v>46</v>
      </c>
      <c r="BQ410" s="540">
        <v>41</v>
      </c>
      <c r="BR410" s="540">
        <v>51</v>
      </c>
      <c r="BS410" s="540">
        <v>62</v>
      </c>
      <c r="BT410" s="540">
        <v>36</v>
      </c>
      <c r="BU410" s="540">
        <v>67</v>
      </c>
      <c r="BV410" s="540">
        <v>26</v>
      </c>
      <c r="BW410" s="540">
        <v>84</v>
      </c>
      <c r="BX410" s="540">
        <v>35</v>
      </c>
      <c r="BY410" s="540">
        <v>70</v>
      </c>
      <c r="BZ410" s="540">
        <v>52</v>
      </c>
      <c r="CA410" s="540">
        <v>42</v>
      </c>
      <c r="CB410" s="540">
        <v>48</v>
      </c>
      <c r="CC410" s="540">
        <v>44</v>
      </c>
      <c r="CD410" s="540">
        <v>24</v>
      </c>
      <c r="CE410" s="540">
        <v>77</v>
      </c>
      <c r="CF410" s="540">
        <v>27</v>
      </c>
      <c r="CG410" s="540">
        <v>53</v>
      </c>
      <c r="CH410" s="540">
        <v>8</v>
      </c>
      <c r="CI410" s="540">
        <v>16</v>
      </c>
      <c r="CJ410" s="540">
        <v>61</v>
      </c>
      <c r="CK410" s="540">
        <v>30</v>
      </c>
    </row>
    <row r="411" spans="4:90" s="540" customFormat="1" x14ac:dyDescent="0.2"/>
    <row r="412" spans="4:90" s="540" customFormat="1" x14ac:dyDescent="0.2">
      <c r="D412" s="539">
        <v>85</v>
      </c>
      <c r="E412" s="541" t="s">
        <v>179</v>
      </c>
    </row>
    <row r="413" spans="4:90" s="540" customFormat="1" x14ac:dyDescent="0.2">
      <c r="E413" s="535" t="s">
        <v>130</v>
      </c>
      <c r="F413" s="540">
        <v>1</v>
      </c>
      <c r="G413" s="540">
        <v>2</v>
      </c>
      <c r="H413" s="540">
        <v>3</v>
      </c>
      <c r="I413" s="540">
        <v>4</v>
      </c>
      <c r="J413" s="540">
        <v>5</v>
      </c>
      <c r="K413" s="540">
        <v>6</v>
      </c>
      <c r="L413" s="540">
        <v>7</v>
      </c>
      <c r="M413" s="540">
        <v>8</v>
      </c>
      <c r="N413" s="540">
        <v>9</v>
      </c>
      <c r="O413" s="540">
        <v>10</v>
      </c>
      <c r="P413" s="540">
        <v>11</v>
      </c>
      <c r="Q413" s="540">
        <v>12</v>
      </c>
      <c r="R413" s="540">
        <v>13</v>
      </c>
      <c r="S413" s="540">
        <v>14</v>
      </c>
      <c r="T413" s="540">
        <v>15</v>
      </c>
      <c r="U413" s="540">
        <v>16</v>
      </c>
      <c r="V413" s="540">
        <v>17</v>
      </c>
      <c r="W413" s="540">
        <v>18</v>
      </c>
      <c r="X413" s="540">
        <v>19</v>
      </c>
      <c r="Y413" s="540">
        <v>20</v>
      </c>
      <c r="Z413" s="540">
        <v>21</v>
      </c>
      <c r="AA413" s="540">
        <v>22</v>
      </c>
      <c r="AB413" s="540">
        <v>23</v>
      </c>
      <c r="AC413" s="540">
        <v>24</v>
      </c>
      <c r="AD413" s="540">
        <v>25</v>
      </c>
      <c r="AE413" s="540">
        <v>26</v>
      </c>
      <c r="AF413" s="540">
        <v>27</v>
      </c>
      <c r="AG413" s="540">
        <v>28</v>
      </c>
      <c r="AH413" s="540">
        <v>29</v>
      </c>
      <c r="AI413" s="540">
        <v>30</v>
      </c>
      <c r="AJ413" s="540">
        <v>31</v>
      </c>
      <c r="AK413" s="540">
        <v>32</v>
      </c>
      <c r="AL413" s="540">
        <v>33</v>
      </c>
      <c r="AM413" s="540">
        <v>34</v>
      </c>
      <c r="AN413" s="540">
        <v>35</v>
      </c>
      <c r="AO413" s="540">
        <v>36</v>
      </c>
      <c r="AP413" s="540">
        <v>37</v>
      </c>
      <c r="AQ413" s="540">
        <v>38</v>
      </c>
      <c r="AR413" s="540">
        <v>39</v>
      </c>
      <c r="AS413" s="540">
        <v>40</v>
      </c>
      <c r="AT413" s="540">
        <v>41</v>
      </c>
      <c r="AU413" s="540">
        <v>42</v>
      </c>
      <c r="AV413" s="540">
        <v>43</v>
      </c>
      <c r="AW413" s="540">
        <v>44</v>
      </c>
      <c r="AX413" s="540">
        <v>45</v>
      </c>
      <c r="AY413" s="540">
        <v>46</v>
      </c>
      <c r="AZ413" s="540">
        <v>47</v>
      </c>
      <c r="BA413" s="540">
        <v>48</v>
      </c>
      <c r="BB413" s="540">
        <v>49</v>
      </c>
      <c r="BC413" s="540">
        <v>50</v>
      </c>
      <c r="BD413" s="540">
        <v>51</v>
      </c>
      <c r="BE413" s="540">
        <v>52</v>
      </c>
      <c r="BF413" s="540">
        <v>53</v>
      </c>
      <c r="BG413" s="540">
        <v>54</v>
      </c>
      <c r="BH413" s="540">
        <v>55</v>
      </c>
      <c r="BI413" s="540">
        <v>56</v>
      </c>
      <c r="BJ413" s="540">
        <v>57</v>
      </c>
      <c r="BK413" s="540">
        <v>58</v>
      </c>
      <c r="BL413" s="540">
        <v>59</v>
      </c>
      <c r="BM413" s="540">
        <v>60</v>
      </c>
      <c r="BN413" s="540">
        <v>61</v>
      </c>
      <c r="BO413" s="540">
        <v>62</v>
      </c>
      <c r="BP413" s="540">
        <v>63</v>
      </c>
      <c r="BQ413" s="540">
        <v>64</v>
      </c>
      <c r="BR413" s="540">
        <v>65</v>
      </c>
      <c r="BS413" s="540">
        <v>66</v>
      </c>
      <c r="BT413" s="540">
        <v>67</v>
      </c>
      <c r="BU413" s="540">
        <v>68</v>
      </c>
      <c r="BV413" s="540">
        <v>69</v>
      </c>
      <c r="BW413" s="540">
        <v>70</v>
      </c>
      <c r="BX413" s="540">
        <v>71</v>
      </c>
      <c r="BY413" s="540">
        <v>72</v>
      </c>
      <c r="BZ413" s="540">
        <v>73</v>
      </c>
      <c r="CA413" s="540">
        <v>74</v>
      </c>
      <c r="CB413" s="540">
        <v>75</v>
      </c>
      <c r="CC413" s="540">
        <v>76</v>
      </c>
      <c r="CD413" s="540">
        <v>77</v>
      </c>
      <c r="CE413" s="540">
        <v>78</v>
      </c>
      <c r="CF413" s="540">
        <v>79</v>
      </c>
      <c r="CG413" s="540">
        <v>80</v>
      </c>
      <c r="CH413" s="540">
        <v>81</v>
      </c>
      <c r="CI413" s="540">
        <v>82</v>
      </c>
      <c r="CJ413" s="540">
        <v>83</v>
      </c>
      <c r="CK413" s="540">
        <v>84</v>
      </c>
      <c r="CL413" s="540">
        <v>85</v>
      </c>
    </row>
    <row r="414" spans="4:90" s="540" customFormat="1" x14ac:dyDescent="0.2">
      <c r="E414" s="535" t="s">
        <v>157</v>
      </c>
      <c r="F414" s="540">
        <v>42</v>
      </c>
      <c r="G414" s="540">
        <v>40</v>
      </c>
      <c r="H414" s="540">
        <v>15</v>
      </c>
      <c r="I414" s="540">
        <v>27</v>
      </c>
      <c r="J414" s="540">
        <v>81</v>
      </c>
      <c r="K414" s="540">
        <v>44</v>
      </c>
      <c r="L414" s="540">
        <v>13</v>
      </c>
      <c r="M414" s="540">
        <v>20</v>
      </c>
      <c r="N414" s="540">
        <v>22</v>
      </c>
      <c r="O414" s="540">
        <v>38</v>
      </c>
      <c r="P414" s="540">
        <v>4</v>
      </c>
      <c r="Q414" s="540">
        <v>46</v>
      </c>
      <c r="R414" s="540">
        <v>82</v>
      </c>
      <c r="S414" s="540">
        <v>61</v>
      </c>
      <c r="T414" s="540">
        <v>29</v>
      </c>
      <c r="U414" s="540">
        <v>77</v>
      </c>
      <c r="V414" s="540">
        <v>68</v>
      </c>
      <c r="W414" s="540">
        <v>21</v>
      </c>
      <c r="X414" s="540">
        <v>72</v>
      </c>
      <c r="Y414" s="540">
        <v>12</v>
      </c>
      <c r="Z414" s="540">
        <v>55</v>
      </c>
      <c r="AA414" s="540">
        <v>43</v>
      </c>
      <c r="AB414" s="540">
        <v>75</v>
      </c>
      <c r="AC414" s="540">
        <v>63</v>
      </c>
      <c r="AD414" s="540">
        <v>18</v>
      </c>
      <c r="AE414" s="540">
        <v>84</v>
      </c>
      <c r="AF414" s="540">
        <v>24</v>
      </c>
      <c r="AG414" s="540">
        <v>52</v>
      </c>
      <c r="AH414" s="540">
        <v>31</v>
      </c>
      <c r="AI414" s="540">
        <v>19</v>
      </c>
      <c r="AJ414" s="540">
        <v>62</v>
      </c>
      <c r="AK414" s="540">
        <v>16</v>
      </c>
      <c r="AL414" s="540">
        <v>7</v>
      </c>
      <c r="AM414" s="540">
        <v>47</v>
      </c>
      <c r="AN414" s="540">
        <v>28</v>
      </c>
      <c r="AO414" s="540">
        <v>70</v>
      </c>
      <c r="AP414" s="540">
        <v>48</v>
      </c>
      <c r="AQ414" s="540">
        <v>10</v>
      </c>
      <c r="AR414" s="540">
        <v>1</v>
      </c>
      <c r="AS414" s="540">
        <v>76</v>
      </c>
      <c r="AT414" s="540">
        <v>32</v>
      </c>
      <c r="AU414" s="540">
        <v>23</v>
      </c>
      <c r="AV414" s="540">
        <v>69</v>
      </c>
      <c r="AW414" s="540">
        <v>3</v>
      </c>
      <c r="AX414" s="540">
        <v>53</v>
      </c>
      <c r="AY414" s="540">
        <v>39</v>
      </c>
      <c r="AZ414" s="540">
        <v>33</v>
      </c>
      <c r="BA414" s="540">
        <v>85</v>
      </c>
      <c r="BB414" s="540">
        <v>51</v>
      </c>
      <c r="BC414" s="540">
        <v>8</v>
      </c>
      <c r="BD414" s="540">
        <v>57</v>
      </c>
      <c r="BE414" s="540">
        <v>74</v>
      </c>
      <c r="BF414" s="540">
        <v>25</v>
      </c>
      <c r="BG414" s="540">
        <v>78</v>
      </c>
      <c r="BH414" s="540">
        <v>14</v>
      </c>
      <c r="BI414" s="540">
        <v>79</v>
      </c>
      <c r="BJ414" s="540">
        <v>34</v>
      </c>
      <c r="BK414" s="540">
        <v>67</v>
      </c>
      <c r="BL414" s="540">
        <v>60</v>
      </c>
      <c r="BM414" s="540">
        <v>71</v>
      </c>
      <c r="BN414" s="540">
        <v>37</v>
      </c>
      <c r="BO414" s="540">
        <v>41</v>
      </c>
      <c r="BP414" s="540">
        <v>49</v>
      </c>
      <c r="BQ414" s="540">
        <v>2</v>
      </c>
      <c r="BR414" s="540">
        <v>17</v>
      </c>
      <c r="BS414" s="540">
        <v>80</v>
      </c>
      <c r="BT414" s="540">
        <v>58</v>
      </c>
      <c r="BU414" s="540">
        <v>65</v>
      </c>
      <c r="BV414" s="540">
        <v>50</v>
      </c>
      <c r="BW414" s="540">
        <v>66</v>
      </c>
      <c r="BX414" s="540">
        <v>59</v>
      </c>
      <c r="BY414" s="540">
        <v>73</v>
      </c>
      <c r="BZ414" s="540">
        <v>30</v>
      </c>
      <c r="CA414" s="540">
        <v>35</v>
      </c>
      <c r="CB414" s="540">
        <v>6</v>
      </c>
      <c r="CC414" s="540">
        <v>45</v>
      </c>
      <c r="CD414" s="540">
        <v>36</v>
      </c>
      <c r="CE414" s="540">
        <v>54</v>
      </c>
      <c r="CF414" s="540">
        <v>56</v>
      </c>
      <c r="CG414" s="540">
        <v>83</v>
      </c>
      <c r="CH414" s="540">
        <v>5</v>
      </c>
      <c r="CI414" s="540">
        <v>9</v>
      </c>
      <c r="CJ414" s="540">
        <v>64</v>
      </c>
      <c r="CK414" s="540">
        <v>26</v>
      </c>
      <c r="CL414" s="540">
        <v>11</v>
      </c>
    </row>
    <row r="415" spans="4:90" s="540" customFormat="1" x14ac:dyDescent="0.2">
      <c r="E415" s="535" t="s">
        <v>159</v>
      </c>
      <c r="F415" s="540">
        <v>29</v>
      </c>
      <c r="G415" s="540">
        <v>71</v>
      </c>
      <c r="H415" s="540">
        <v>22</v>
      </c>
      <c r="I415" s="540">
        <v>16</v>
      </c>
      <c r="J415" s="540">
        <v>77</v>
      </c>
      <c r="K415" s="540">
        <v>8</v>
      </c>
      <c r="L415" s="540">
        <v>45</v>
      </c>
      <c r="M415" s="540">
        <v>34</v>
      </c>
      <c r="N415" s="540">
        <v>68</v>
      </c>
      <c r="O415" s="540">
        <v>37</v>
      </c>
      <c r="P415" s="540">
        <v>65</v>
      </c>
      <c r="Q415" s="540">
        <v>20</v>
      </c>
      <c r="R415" s="540">
        <v>24</v>
      </c>
      <c r="S415" s="540">
        <v>36</v>
      </c>
      <c r="T415" s="540">
        <v>46</v>
      </c>
      <c r="U415" s="540">
        <v>38</v>
      </c>
      <c r="V415" s="540">
        <v>49</v>
      </c>
      <c r="W415" s="540">
        <v>84</v>
      </c>
      <c r="X415" s="540">
        <v>43</v>
      </c>
      <c r="Y415" s="540">
        <v>59</v>
      </c>
      <c r="Z415" s="540">
        <v>85</v>
      </c>
      <c r="AA415" s="540">
        <v>3</v>
      </c>
      <c r="AB415" s="540">
        <v>27</v>
      </c>
      <c r="AC415" s="540">
        <v>11</v>
      </c>
      <c r="AD415" s="540">
        <v>31</v>
      </c>
      <c r="AE415" s="540">
        <v>35</v>
      </c>
      <c r="AF415" s="540">
        <v>63</v>
      </c>
      <c r="AG415" s="540">
        <v>17</v>
      </c>
      <c r="AH415" s="540">
        <v>80</v>
      </c>
      <c r="AI415" s="540">
        <v>39</v>
      </c>
      <c r="AJ415" s="540">
        <v>83</v>
      </c>
      <c r="AK415" s="540">
        <v>30</v>
      </c>
      <c r="AL415" s="540">
        <v>70</v>
      </c>
      <c r="AM415" s="540">
        <v>52</v>
      </c>
      <c r="AN415" s="540">
        <v>61</v>
      </c>
      <c r="AO415" s="540">
        <v>18</v>
      </c>
      <c r="AP415" s="540">
        <v>10</v>
      </c>
      <c r="AQ415" s="540">
        <v>81</v>
      </c>
      <c r="AR415" s="540">
        <v>33</v>
      </c>
      <c r="AS415" s="540">
        <v>67</v>
      </c>
      <c r="AT415" s="540">
        <v>15</v>
      </c>
      <c r="AU415" s="540">
        <v>55</v>
      </c>
      <c r="AV415" s="540">
        <v>47</v>
      </c>
      <c r="AW415" s="540">
        <v>23</v>
      </c>
      <c r="AX415" s="540">
        <v>79</v>
      </c>
      <c r="AY415" s="540">
        <v>19</v>
      </c>
      <c r="AZ415" s="540">
        <v>78</v>
      </c>
      <c r="BA415" s="540">
        <v>56</v>
      </c>
      <c r="BB415" s="540">
        <v>82</v>
      </c>
      <c r="BC415" s="540">
        <v>42</v>
      </c>
      <c r="BD415" s="540">
        <v>72</v>
      </c>
      <c r="BE415" s="540">
        <v>25</v>
      </c>
      <c r="BF415" s="540">
        <v>51</v>
      </c>
      <c r="BG415" s="540">
        <v>58</v>
      </c>
      <c r="BH415" s="540">
        <v>44</v>
      </c>
      <c r="BI415" s="540">
        <v>75</v>
      </c>
      <c r="BJ415" s="540">
        <v>69</v>
      </c>
      <c r="BK415" s="540">
        <v>40</v>
      </c>
      <c r="BL415" s="540">
        <v>62</v>
      </c>
      <c r="BM415" s="540">
        <v>26</v>
      </c>
      <c r="BN415" s="540">
        <v>53</v>
      </c>
      <c r="BO415" s="540">
        <v>4</v>
      </c>
      <c r="BP415" s="540">
        <v>12</v>
      </c>
      <c r="BQ415" s="540">
        <v>73</v>
      </c>
      <c r="BR415" s="540">
        <v>41</v>
      </c>
      <c r="BS415" s="540">
        <v>64</v>
      </c>
      <c r="BT415" s="540">
        <v>66</v>
      </c>
      <c r="BU415" s="540">
        <v>2</v>
      </c>
      <c r="BV415" s="540">
        <v>57</v>
      </c>
      <c r="BW415" s="540">
        <v>48</v>
      </c>
      <c r="BX415" s="540">
        <v>50</v>
      </c>
      <c r="BY415" s="540">
        <v>5</v>
      </c>
      <c r="BZ415" s="540">
        <v>74</v>
      </c>
      <c r="CA415" s="540">
        <v>13</v>
      </c>
      <c r="CB415" s="540">
        <v>7</v>
      </c>
      <c r="CC415" s="540">
        <v>60</v>
      </c>
      <c r="CD415" s="540">
        <v>54</v>
      </c>
      <c r="CE415" s="540">
        <v>9</v>
      </c>
      <c r="CF415" s="540">
        <v>32</v>
      </c>
      <c r="CG415" s="540">
        <v>1</v>
      </c>
      <c r="CH415" s="540">
        <v>14</v>
      </c>
      <c r="CI415" s="540">
        <v>28</v>
      </c>
      <c r="CJ415" s="540">
        <v>6</v>
      </c>
      <c r="CK415" s="540">
        <v>76</v>
      </c>
      <c r="CL415" s="540">
        <v>21</v>
      </c>
    </row>
    <row r="416" spans="4:90" s="540" customFormat="1" x14ac:dyDescent="0.2"/>
    <row r="417" spans="4:94" s="540" customFormat="1" x14ac:dyDescent="0.2">
      <c r="D417" s="539">
        <v>86</v>
      </c>
      <c r="E417" s="541" t="s">
        <v>179</v>
      </c>
    </row>
    <row r="418" spans="4:94" s="540" customFormat="1" x14ac:dyDescent="0.2">
      <c r="E418" s="535" t="s">
        <v>130</v>
      </c>
      <c r="F418" s="540">
        <v>1</v>
      </c>
      <c r="G418" s="540">
        <v>2</v>
      </c>
      <c r="H418" s="540">
        <v>3</v>
      </c>
      <c r="I418" s="540">
        <v>4</v>
      </c>
      <c r="J418" s="540">
        <v>5</v>
      </c>
      <c r="K418" s="540">
        <v>6</v>
      </c>
      <c r="L418" s="540">
        <v>7</v>
      </c>
      <c r="M418" s="540">
        <v>8</v>
      </c>
      <c r="N418" s="540">
        <v>9</v>
      </c>
      <c r="O418" s="540">
        <v>10</v>
      </c>
      <c r="P418" s="540">
        <v>11</v>
      </c>
      <c r="Q418" s="540">
        <v>12</v>
      </c>
      <c r="R418" s="540">
        <v>13</v>
      </c>
      <c r="S418" s="540">
        <v>14</v>
      </c>
      <c r="T418" s="540">
        <v>15</v>
      </c>
      <c r="U418" s="540">
        <v>16</v>
      </c>
      <c r="V418" s="540">
        <v>17</v>
      </c>
      <c r="W418" s="540">
        <v>18</v>
      </c>
      <c r="X418" s="540">
        <v>19</v>
      </c>
      <c r="Y418" s="540">
        <v>20</v>
      </c>
      <c r="Z418" s="540">
        <v>21</v>
      </c>
      <c r="AA418" s="540">
        <v>22</v>
      </c>
      <c r="AB418" s="540">
        <v>23</v>
      </c>
      <c r="AC418" s="540">
        <v>24</v>
      </c>
      <c r="AD418" s="540">
        <v>25</v>
      </c>
      <c r="AE418" s="540">
        <v>26</v>
      </c>
      <c r="AF418" s="540">
        <v>27</v>
      </c>
      <c r="AG418" s="540">
        <v>28</v>
      </c>
      <c r="AH418" s="540">
        <v>29</v>
      </c>
      <c r="AI418" s="540">
        <v>30</v>
      </c>
      <c r="AJ418" s="540">
        <v>31</v>
      </c>
      <c r="AK418" s="540">
        <v>32</v>
      </c>
      <c r="AL418" s="540">
        <v>33</v>
      </c>
      <c r="AM418" s="540">
        <v>34</v>
      </c>
      <c r="AN418" s="540">
        <v>35</v>
      </c>
      <c r="AO418" s="540">
        <v>36</v>
      </c>
      <c r="AP418" s="540">
        <v>37</v>
      </c>
      <c r="AQ418" s="540">
        <v>38</v>
      </c>
      <c r="AR418" s="540">
        <v>39</v>
      </c>
      <c r="AS418" s="540">
        <v>40</v>
      </c>
      <c r="AT418" s="540">
        <v>41</v>
      </c>
      <c r="AU418" s="540">
        <v>42</v>
      </c>
      <c r="AV418" s="540">
        <v>43</v>
      </c>
      <c r="AW418" s="540">
        <v>44</v>
      </c>
      <c r="AX418" s="540">
        <v>45</v>
      </c>
      <c r="AY418" s="540">
        <v>46</v>
      </c>
      <c r="AZ418" s="540">
        <v>47</v>
      </c>
      <c r="BA418" s="540">
        <v>48</v>
      </c>
      <c r="BB418" s="540">
        <v>49</v>
      </c>
      <c r="BC418" s="540">
        <v>50</v>
      </c>
      <c r="BD418" s="540">
        <v>51</v>
      </c>
      <c r="BE418" s="540">
        <v>52</v>
      </c>
      <c r="BF418" s="540">
        <v>53</v>
      </c>
      <c r="BG418" s="540">
        <v>54</v>
      </c>
      <c r="BH418" s="540">
        <v>55</v>
      </c>
      <c r="BI418" s="540">
        <v>56</v>
      </c>
      <c r="BJ418" s="540">
        <v>57</v>
      </c>
      <c r="BK418" s="540">
        <v>58</v>
      </c>
      <c r="BL418" s="540">
        <v>59</v>
      </c>
      <c r="BM418" s="540">
        <v>60</v>
      </c>
      <c r="BN418" s="540">
        <v>61</v>
      </c>
      <c r="BO418" s="540">
        <v>62</v>
      </c>
      <c r="BP418" s="540">
        <v>63</v>
      </c>
      <c r="BQ418" s="540">
        <v>64</v>
      </c>
      <c r="BR418" s="540">
        <v>65</v>
      </c>
      <c r="BS418" s="540">
        <v>66</v>
      </c>
      <c r="BT418" s="540">
        <v>67</v>
      </c>
      <c r="BU418" s="540">
        <v>68</v>
      </c>
      <c r="BV418" s="540">
        <v>69</v>
      </c>
      <c r="BW418" s="540">
        <v>70</v>
      </c>
      <c r="BX418" s="540">
        <v>71</v>
      </c>
      <c r="BY418" s="540">
        <v>72</v>
      </c>
      <c r="BZ418" s="540">
        <v>73</v>
      </c>
      <c r="CA418" s="540">
        <v>74</v>
      </c>
      <c r="CC418" s="540">
        <v>75</v>
      </c>
      <c r="CD418" s="540">
        <v>76</v>
      </c>
      <c r="CE418" s="540">
        <v>77</v>
      </c>
      <c r="CF418" s="540">
        <v>78</v>
      </c>
      <c r="CH418" s="540">
        <v>79</v>
      </c>
      <c r="CI418" s="540">
        <v>80</v>
      </c>
      <c r="CJ418" s="540">
        <v>81</v>
      </c>
      <c r="CK418" s="540">
        <v>82</v>
      </c>
      <c r="CM418" s="540">
        <v>83</v>
      </c>
      <c r="CN418" s="540">
        <v>84</v>
      </c>
      <c r="CO418" s="540">
        <v>85</v>
      </c>
      <c r="CP418" s="540">
        <v>86</v>
      </c>
    </row>
    <row r="419" spans="4:94" s="540" customFormat="1" x14ac:dyDescent="0.2">
      <c r="E419" s="535" t="s">
        <v>157</v>
      </c>
      <c r="F419" s="540">
        <v>85</v>
      </c>
      <c r="G419" s="540">
        <v>33</v>
      </c>
      <c r="H419" s="540">
        <v>11</v>
      </c>
      <c r="I419" s="540">
        <v>23</v>
      </c>
      <c r="J419" s="540">
        <v>42</v>
      </c>
      <c r="K419" s="540">
        <v>18</v>
      </c>
      <c r="L419" s="540">
        <v>30</v>
      </c>
      <c r="M419" s="540">
        <v>74</v>
      </c>
      <c r="N419" s="540">
        <v>31</v>
      </c>
      <c r="O419" s="540">
        <v>13</v>
      </c>
      <c r="P419" s="540">
        <v>82</v>
      </c>
      <c r="Q419" s="540">
        <v>50</v>
      </c>
      <c r="R419" s="540">
        <v>36</v>
      </c>
      <c r="S419" s="540">
        <v>45</v>
      </c>
      <c r="T419" s="540">
        <v>9</v>
      </c>
      <c r="U419" s="540">
        <v>40</v>
      </c>
      <c r="V419" s="540">
        <v>20</v>
      </c>
      <c r="W419" s="540">
        <v>71</v>
      </c>
      <c r="X419" s="540">
        <v>66</v>
      </c>
      <c r="Y419" s="540">
        <v>75</v>
      </c>
      <c r="Z419" s="540">
        <v>62</v>
      </c>
      <c r="AA419" s="540">
        <v>73</v>
      </c>
      <c r="AB419" s="540">
        <v>7</v>
      </c>
      <c r="AC419" s="540">
        <v>38</v>
      </c>
      <c r="AD419" s="540">
        <v>1</v>
      </c>
      <c r="AE419" s="540">
        <v>5</v>
      </c>
      <c r="AF419" s="540">
        <v>35</v>
      </c>
      <c r="AG419" s="540">
        <v>78</v>
      </c>
      <c r="AH419" s="540">
        <v>83</v>
      </c>
      <c r="AI419" s="540">
        <v>47</v>
      </c>
      <c r="AJ419" s="540">
        <v>27</v>
      </c>
      <c r="AK419" s="540">
        <v>24</v>
      </c>
      <c r="AL419" s="540">
        <v>57</v>
      </c>
      <c r="AM419" s="540">
        <v>61</v>
      </c>
      <c r="AN419" s="540">
        <v>17</v>
      </c>
      <c r="AO419" s="540">
        <v>52</v>
      </c>
      <c r="AP419" s="540">
        <v>86</v>
      </c>
      <c r="AQ419" s="540">
        <v>25</v>
      </c>
      <c r="AR419" s="540">
        <v>77</v>
      </c>
      <c r="AS419" s="540">
        <v>28</v>
      </c>
      <c r="AT419" s="540">
        <v>15</v>
      </c>
      <c r="AU419" s="540">
        <v>44</v>
      </c>
      <c r="AV419" s="540">
        <v>49</v>
      </c>
      <c r="AW419" s="540">
        <v>3</v>
      </c>
      <c r="AX419" s="540">
        <v>16</v>
      </c>
      <c r="AY419" s="540">
        <v>54</v>
      </c>
      <c r="AZ419" s="540">
        <v>10</v>
      </c>
      <c r="BA419" s="540">
        <v>84</v>
      </c>
      <c r="BB419" s="540">
        <v>43</v>
      </c>
      <c r="BC419" s="540">
        <v>12</v>
      </c>
      <c r="BD419" s="540">
        <v>2</v>
      </c>
      <c r="BE419" s="540">
        <v>6</v>
      </c>
      <c r="BF419" s="540">
        <v>76</v>
      </c>
      <c r="BG419" s="540">
        <v>65</v>
      </c>
      <c r="BH419" s="540">
        <v>81</v>
      </c>
      <c r="BI419" s="540">
        <v>72</v>
      </c>
      <c r="BJ419" s="540">
        <v>63</v>
      </c>
      <c r="BK419" s="540">
        <v>69</v>
      </c>
      <c r="BL419" s="540">
        <v>60</v>
      </c>
      <c r="BM419" s="540">
        <v>26</v>
      </c>
      <c r="BN419" s="540">
        <v>39</v>
      </c>
      <c r="BO419" s="540">
        <v>21</v>
      </c>
      <c r="BP419" s="540">
        <v>34</v>
      </c>
      <c r="BQ419" s="540">
        <v>79</v>
      </c>
      <c r="BR419" s="540">
        <v>51</v>
      </c>
      <c r="BS419" s="540">
        <v>4</v>
      </c>
      <c r="BT419" s="540">
        <v>41</v>
      </c>
      <c r="BU419" s="540">
        <v>29</v>
      </c>
      <c r="BV419" s="540">
        <v>80</v>
      </c>
      <c r="BW419" s="540">
        <v>67</v>
      </c>
      <c r="BX419" s="540">
        <v>59</v>
      </c>
      <c r="BY419" s="540">
        <v>55</v>
      </c>
      <c r="BZ419" s="540">
        <v>22</v>
      </c>
      <c r="CA419" s="540">
        <v>8</v>
      </c>
      <c r="CC419" s="540">
        <v>68</v>
      </c>
      <c r="CD419" s="540">
        <v>53</v>
      </c>
      <c r="CE419" s="540">
        <v>19</v>
      </c>
      <c r="CF419" s="540">
        <v>56</v>
      </c>
      <c r="CH419" s="540">
        <v>64</v>
      </c>
      <c r="CI419" s="540">
        <v>14</v>
      </c>
      <c r="CJ419" s="540">
        <v>70</v>
      </c>
      <c r="CK419" s="540">
        <v>46</v>
      </c>
      <c r="CM419" s="540">
        <v>58</v>
      </c>
      <c r="CN419" s="540">
        <v>48</v>
      </c>
      <c r="CO419" s="540">
        <v>37</v>
      </c>
      <c r="CP419" s="540">
        <v>32</v>
      </c>
    </row>
    <row r="420" spans="4:94" s="540" customFormat="1" x14ac:dyDescent="0.2">
      <c r="E420" s="535" t="s">
        <v>159</v>
      </c>
      <c r="F420" s="540">
        <v>42</v>
      </c>
      <c r="G420" s="540">
        <v>69</v>
      </c>
      <c r="H420" s="540">
        <v>30</v>
      </c>
      <c r="I420" s="540">
        <v>22</v>
      </c>
      <c r="J420" s="540">
        <v>83</v>
      </c>
      <c r="K420" s="540">
        <v>12</v>
      </c>
      <c r="L420" s="540">
        <v>40</v>
      </c>
      <c r="M420" s="540">
        <v>86</v>
      </c>
      <c r="N420" s="540">
        <v>58</v>
      </c>
      <c r="O420" s="540">
        <v>73</v>
      </c>
      <c r="P420" s="540">
        <v>17</v>
      </c>
      <c r="Q420" s="540">
        <v>56</v>
      </c>
      <c r="R420" s="540">
        <v>26</v>
      </c>
      <c r="S420" s="540">
        <v>84</v>
      </c>
      <c r="T420" s="540">
        <v>37</v>
      </c>
      <c r="U420" s="540">
        <v>14</v>
      </c>
      <c r="V420" s="540">
        <v>8</v>
      </c>
      <c r="W420" s="540">
        <v>4</v>
      </c>
      <c r="X420" s="540">
        <v>27</v>
      </c>
      <c r="Y420" s="540">
        <v>21</v>
      </c>
      <c r="Z420" s="540">
        <v>81</v>
      </c>
      <c r="AA420" s="540">
        <v>77</v>
      </c>
      <c r="AB420" s="540">
        <v>32</v>
      </c>
      <c r="AC420" s="540">
        <v>63</v>
      </c>
      <c r="AD420" s="540">
        <v>36</v>
      </c>
      <c r="AE420" s="540">
        <v>23</v>
      </c>
      <c r="AF420" s="540">
        <v>19</v>
      </c>
      <c r="AG420" s="540">
        <v>75</v>
      </c>
      <c r="AH420" s="540">
        <v>2</v>
      </c>
      <c r="AI420" s="540">
        <v>82</v>
      </c>
      <c r="AJ420" s="540">
        <v>3</v>
      </c>
      <c r="AK420" s="540">
        <v>78</v>
      </c>
      <c r="AL420" s="540">
        <v>54</v>
      </c>
      <c r="AM420" s="540">
        <v>33</v>
      </c>
      <c r="AN420" s="540">
        <v>39</v>
      </c>
      <c r="AO420" s="540">
        <v>28</v>
      </c>
      <c r="AP420" s="540">
        <v>74</v>
      </c>
      <c r="AQ420" s="540">
        <v>47</v>
      </c>
      <c r="AR420" s="540">
        <v>51</v>
      </c>
      <c r="AS420" s="540">
        <v>59</v>
      </c>
      <c r="AT420" s="540">
        <v>38</v>
      </c>
      <c r="AU420" s="540">
        <v>70</v>
      </c>
      <c r="AV420" s="540">
        <v>24</v>
      </c>
      <c r="AW420" s="540">
        <v>48</v>
      </c>
      <c r="AX420" s="540">
        <v>71</v>
      </c>
      <c r="AY420" s="540">
        <v>25</v>
      </c>
      <c r="AZ420" s="540">
        <v>29</v>
      </c>
      <c r="BA420" s="540">
        <v>46</v>
      </c>
      <c r="BB420" s="540">
        <v>57</v>
      </c>
      <c r="BC420" s="540">
        <v>72</v>
      </c>
      <c r="BD420" s="540">
        <v>60</v>
      </c>
      <c r="BE420" s="540">
        <v>64</v>
      </c>
      <c r="BF420" s="540">
        <v>44</v>
      </c>
      <c r="BG420" s="540">
        <v>53</v>
      </c>
      <c r="BH420" s="540">
        <v>76</v>
      </c>
      <c r="BI420" s="540">
        <v>65</v>
      </c>
      <c r="BJ420" s="540">
        <v>49</v>
      </c>
      <c r="BK420" s="540">
        <v>55</v>
      </c>
      <c r="BL420" s="540">
        <v>11</v>
      </c>
      <c r="BM420" s="540">
        <v>41</v>
      </c>
      <c r="BN420" s="540">
        <v>45</v>
      </c>
      <c r="BO420" s="540">
        <v>13</v>
      </c>
      <c r="BP420" s="540">
        <v>80</v>
      </c>
      <c r="BQ420" s="540">
        <v>68</v>
      </c>
      <c r="BR420" s="540">
        <v>6</v>
      </c>
      <c r="BS420" s="540">
        <v>50</v>
      </c>
      <c r="BT420" s="540">
        <v>79</v>
      </c>
      <c r="BU420" s="540">
        <v>31</v>
      </c>
      <c r="BV420" s="540">
        <v>15</v>
      </c>
      <c r="BW420" s="540">
        <v>85</v>
      </c>
      <c r="BX420" s="540">
        <v>34</v>
      </c>
      <c r="BY420" s="540">
        <v>1</v>
      </c>
      <c r="BZ420" s="540">
        <v>10</v>
      </c>
      <c r="CA420" s="540">
        <v>18</v>
      </c>
      <c r="CC420" s="540">
        <v>43</v>
      </c>
      <c r="CD420" s="540">
        <v>16</v>
      </c>
      <c r="CE420" s="540">
        <v>61</v>
      </c>
      <c r="CF420" s="540">
        <v>7</v>
      </c>
      <c r="CH420" s="540">
        <v>67</v>
      </c>
      <c r="CI420" s="540">
        <v>5</v>
      </c>
      <c r="CJ420" s="540">
        <v>20</v>
      </c>
      <c r="CK420" s="540">
        <v>52</v>
      </c>
      <c r="CM420" s="540">
        <v>9</v>
      </c>
      <c r="CN420" s="540">
        <v>66</v>
      </c>
      <c r="CO420" s="540">
        <v>35</v>
      </c>
      <c r="CP420" s="540">
        <v>62</v>
      </c>
    </row>
    <row r="421" spans="4:94" s="540" customFormat="1" x14ac:dyDescent="0.2"/>
    <row r="422" spans="4:94" s="540" customFormat="1" x14ac:dyDescent="0.2">
      <c r="D422" s="539">
        <v>87</v>
      </c>
      <c r="E422" s="541" t="s">
        <v>179</v>
      </c>
    </row>
    <row r="423" spans="4:94" s="540" customFormat="1" x14ac:dyDescent="0.2">
      <c r="E423" s="535" t="s">
        <v>130</v>
      </c>
      <c r="F423" s="540">
        <v>1</v>
      </c>
      <c r="G423" s="540">
        <v>2</v>
      </c>
      <c r="H423" s="540">
        <v>3</v>
      </c>
      <c r="I423" s="540">
        <v>4</v>
      </c>
      <c r="J423" s="540">
        <v>5</v>
      </c>
      <c r="K423" s="540">
        <v>6</v>
      </c>
      <c r="L423" s="540">
        <v>7</v>
      </c>
      <c r="M423" s="540">
        <v>8</v>
      </c>
      <c r="N423" s="540">
        <v>9</v>
      </c>
      <c r="O423" s="540">
        <v>10</v>
      </c>
      <c r="P423" s="540">
        <v>11</v>
      </c>
      <c r="Q423" s="540">
        <v>12</v>
      </c>
      <c r="R423" s="540">
        <v>13</v>
      </c>
      <c r="S423" s="540">
        <v>14</v>
      </c>
      <c r="T423" s="540">
        <v>15</v>
      </c>
      <c r="U423" s="540">
        <v>16</v>
      </c>
      <c r="V423" s="540">
        <v>17</v>
      </c>
      <c r="W423" s="540">
        <v>18</v>
      </c>
      <c r="X423" s="540">
        <v>19</v>
      </c>
      <c r="Y423" s="540">
        <v>20</v>
      </c>
      <c r="Z423" s="540">
        <v>21</v>
      </c>
      <c r="AA423" s="540">
        <v>22</v>
      </c>
      <c r="AB423" s="540">
        <v>23</v>
      </c>
      <c r="AC423" s="540">
        <v>24</v>
      </c>
      <c r="AD423" s="540">
        <v>25</v>
      </c>
      <c r="AE423" s="540">
        <v>26</v>
      </c>
      <c r="AF423" s="540">
        <v>27</v>
      </c>
      <c r="AG423" s="540">
        <v>28</v>
      </c>
      <c r="AH423" s="540">
        <v>29</v>
      </c>
      <c r="AI423" s="540">
        <v>30</v>
      </c>
      <c r="AJ423" s="540">
        <v>31</v>
      </c>
      <c r="AK423" s="540">
        <v>32</v>
      </c>
      <c r="AL423" s="540">
        <v>33</v>
      </c>
      <c r="AM423" s="540">
        <v>34</v>
      </c>
      <c r="AN423" s="540">
        <v>35</v>
      </c>
      <c r="AO423" s="540">
        <v>36</v>
      </c>
      <c r="AP423" s="540">
        <v>37</v>
      </c>
      <c r="AQ423" s="540">
        <v>38</v>
      </c>
      <c r="AR423" s="540">
        <v>39</v>
      </c>
      <c r="AS423" s="540">
        <v>40</v>
      </c>
      <c r="AT423" s="540">
        <v>41</v>
      </c>
      <c r="AU423" s="540">
        <v>42</v>
      </c>
      <c r="AV423" s="540">
        <v>43</v>
      </c>
      <c r="AW423" s="540">
        <v>44</v>
      </c>
      <c r="AX423" s="540">
        <v>45</v>
      </c>
      <c r="AY423" s="540">
        <v>46</v>
      </c>
      <c r="AZ423" s="540">
        <v>47</v>
      </c>
      <c r="BA423" s="540">
        <v>48</v>
      </c>
      <c r="BB423" s="540">
        <v>49</v>
      </c>
      <c r="BC423" s="540">
        <v>50</v>
      </c>
      <c r="BD423" s="540">
        <v>51</v>
      </c>
      <c r="BE423" s="540">
        <v>52</v>
      </c>
      <c r="BF423" s="540">
        <v>53</v>
      </c>
      <c r="BG423" s="540">
        <v>54</v>
      </c>
      <c r="BH423" s="540">
        <v>55</v>
      </c>
      <c r="BI423" s="540">
        <v>56</v>
      </c>
      <c r="BJ423" s="540">
        <v>57</v>
      </c>
      <c r="BK423" s="540">
        <v>58</v>
      </c>
      <c r="BL423" s="540">
        <v>59</v>
      </c>
      <c r="BM423" s="540">
        <v>60</v>
      </c>
      <c r="BN423" s="540">
        <v>61</v>
      </c>
      <c r="BO423" s="540">
        <v>62</v>
      </c>
      <c r="BP423" s="540">
        <v>63</v>
      </c>
      <c r="BQ423" s="540">
        <v>64</v>
      </c>
      <c r="BR423" s="540">
        <v>65</v>
      </c>
      <c r="BS423" s="540">
        <v>66</v>
      </c>
      <c r="BT423" s="540">
        <v>67</v>
      </c>
      <c r="BU423" s="540">
        <v>68</v>
      </c>
      <c r="BV423" s="540">
        <v>69</v>
      </c>
      <c r="BW423" s="540">
        <v>70</v>
      </c>
      <c r="BX423" s="540">
        <v>71</v>
      </c>
      <c r="BY423" s="540">
        <v>72</v>
      </c>
      <c r="BZ423" s="540">
        <v>73</v>
      </c>
      <c r="CA423" s="540">
        <v>74</v>
      </c>
      <c r="CB423" s="540">
        <v>75</v>
      </c>
      <c r="CC423" s="540">
        <v>76</v>
      </c>
      <c r="CD423" s="540">
        <v>77</v>
      </c>
      <c r="CE423" s="540">
        <v>78</v>
      </c>
      <c r="CF423" s="540">
        <v>79</v>
      </c>
      <c r="CH423" s="540">
        <v>80</v>
      </c>
      <c r="CI423" s="540">
        <v>81</v>
      </c>
      <c r="CJ423" s="540">
        <v>82</v>
      </c>
      <c r="CK423" s="540">
        <v>83</v>
      </c>
      <c r="CM423" s="540">
        <v>84</v>
      </c>
      <c r="CN423" s="540">
        <v>85</v>
      </c>
      <c r="CO423" s="540">
        <v>86</v>
      </c>
      <c r="CP423" s="540">
        <v>87</v>
      </c>
    </row>
    <row r="424" spans="4:94" s="540" customFormat="1" x14ac:dyDescent="0.2">
      <c r="E424" s="535" t="s">
        <v>157</v>
      </c>
      <c r="F424" s="540">
        <v>23</v>
      </c>
      <c r="G424" s="540">
        <v>50</v>
      </c>
      <c r="H424" s="540">
        <v>40</v>
      </c>
      <c r="I424" s="540">
        <v>61</v>
      </c>
      <c r="J424" s="540">
        <v>79</v>
      </c>
      <c r="K424" s="540">
        <v>3</v>
      </c>
      <c r="L424" s="540">
        <v>64</v>
      </c>
      <c r="M424" s="540">
        <v>66</v>
      </c>
      <c r="N424" s="540">
        <v>58</v>
      </c>
      <c r="O424" s="540">
        <v>6</v>
      </c>
      <c r="P424" s="540">
        <v>34</v>
      </c>
      <c r="Q424" s="540">
        <v>25</v>
      </c>
      <c r="R424" s="540">
        <v>1</v>
      </c>
      <c r="S424" s="540">
        <v>56</v>
      </c>
      <c r="T424" s="540">
        <v>27</v>
      </c>
      <c r="U424" s="540">
        <v>87</v>
      </c>
      <c r="V424" s="540">
        <v>54</v>
      </c>
      <c r="W424" s="540">
        <v>42</v>
      </c>
      <c r="X424" s="540">
        <v>2</v>
      </c>
      <c r="Y424" s="540">
        <v>14</v>
      </c>
      <c r="Z424" s="540">
        <v>18</v>
      </c>
      <c r="AA424" s="540">
        <v>60</v>
      </c>
      <c r="AB424" s="540">
        <v>85</v>
      </c>
      <c r="AC424" s="540">
        <v>43</v>
      </c>
      <c r="AD424" s="540">
        <v>13</v>
      </c>
      <c r="AE424" s="540">
        <v>39</v>
      </c>
      <c r="AF424" s="540">
        <v>48</v>
      </c>
      <c r="AG424" s="540">
        <v>83</v>
      </c>
      <c r="AH424" s="540">
        <v>63</v>
      </c>
      <c r="AI424" s="540">
        <v>19</v>
      </c>
      <c r="AJ424" s="540">
        <v>38</v>
      </c>
      <c r="AK424" s="540">
        <v>51</v>
      </c>
      <c r="AL424" s="540">
        <v>12</v>
      </c>
      <c r="AM424" s="540">
        <v>72</v>
      </c>
      <c r="AN424" s="540">
        <v>26</v>
      </c>
      <c r="AO424" s="540">
        <v>57</v>
      </c>
      <c r="AP424" s="540">
        <v>24</v>
      </c>
      <c r="AQ424" s="540">
        <v>81</v>
      </c>
      <c r="AR424" s="540">
        <v>86</v>
      </c>
      <c r="AS424" s="540">
        <v>71</v>
      </c>
      <c r="AT424" s="540">
        <v>74</v>
      </c>
      <c r="AU424" s="540">
        <v>49</v>
      </c>
      <c r="AV424" s="540">
        <v>16</v>
      </c>
      <c r="AW424" s="540">
        <v>76</v>
      </c>
      <c r="AX424" s="540">
        <v>62</v>
      </c>
      <c r="AY424" s="540">
        <v>59</v>
      </c>
      <c r="AZ424" s="540">
        <v>78</v>
      </c>
      <c r="BA424" s="540">
        <v>35</v>
      </c>
      <c r="BB424" s="540">
        <v>80</v>
      </c>
      <c r="BC424" s="540">
        <v>21</v>
      </c>
      <c r="BD424" s="540">
        <v>73</v>
      </c>
      <c r="BE424" s="540">
        <v>28</v>
      </c>
      <c r="BF424" s="540">
        <v>22</v>
      </c>
      <c r="BG424" s="540">
        <v>10</v>
      </c>
      <c r="BH424" s="540">
        <v>11</v>
      </c>
      <c r="BI424" s="540">
        <v>44</v>
      </c>
      <c r="BJ424" s="540">
        <v>36</v>
      </c>
      <c r="BK424" s="540">
        <v>9</v>
      </c>
      <c r="BL424" s="540">
        <v>46</v>
      </c>
      <c r="BM424" s="540">
        <v>32</v>
      </c>
      <c r="BN424" s="540">
        <v>33</v>
      </c>
      <c r="BO424" s="540">
        <v>4</v>
      </c>
      <c r="BP424" s="540">
        <v>55</v>
      </c>
      <c r="BQ424" s="540">
        <v>67</v>
      </c>
      <c r="BR424" s="540">
        <v>37</v>
      </c>
      <c r="BS424" s="540">
        <v>20</v>
      </c>
      <c r="BT424" s="540">
        <v>8</v>
      </c>
      <c r="BU424" s="540">
        <v>84</v>
      </c>
      <c r="BV424" s="540">
        <v>82</v>
      </c>
      <c r="BW424" s="540">
        <v>77</v>
      </c>
      <c r="BX424" s="540">
        <v>52</v>
      </c>
      <c r="BY424" s="540">
        <v>75</v>
      </c>
      <c r="BZ424" s="540">
        <v>7</v>
      </c>
      <c r="CA424" s="540">
        <v>45</v>
      </c>
      <c r="CB424" s="540">
        <v>31</v>
      </c>
      <c r="CC424" s="540">
        <v>65</v>
      </c>
      <c r="CD424" s="540">
        <v>15</v>
      </c>
      <c r="CE424" s="540">
        <v>41</v>
      </c>
      <c r="CF424" s="540">
        <v>70</v>
      </c>
      <c r="CH424" s="540">
        <v>5</v>
      </c>
      <c r="CI424" s="540">
        <v>29</v>
      </c>
      <c r="CJ424" s="540">
        <v>69</v>
      </c>
      <c r="CK424" s="540">
        <v>17</v>
      </c>
      <c r="CM424" s="540">
        <v>68</v>
      </c>
      <c r="CN424" s="540">
        <v>53</v>
      </c>
      <c r="CO424" s="540">
        <v>30</v>
      </c>
      <c r="CP424" s="540">
        <v>47</v>
      </c>
    </row>
    <row r="425" spans="4:94" s="540" customFormat="1" x14ac:dyDescent="0.2">
      <c r="E425" s="535" t="s">
        <v>159</v>
      </c>
      <c r="F425" s="540">
        <v>86</v>
      </c>
      <c r="G425" s="540">
        <v>58</v>
      </c>
      <c r="H425" s="540">
        <v>2</v>
      </c>
      <c r="I425" s="540">
        <v>22</v>
      </c>
      <c r="J425" s="540">
        <v>12</v>
      </c>
      <c r="K425" s="540">
        <v>79</v>
      </c>
      <c r="L425" s="540">
        <v>21</v>
      </c>
      <c r="M425" s="540">
        <v>4</v>
      </c>
      <c r="N425" s="540">
        <v>36</v>
      </c>
      <c r="O425" s="540">
        <v>84</v>
      </c>
      <c r="P425" s="540">
        <v>19</v>
      </c>
      <c r="Q425" s="540">
        <v>82</v>
      </c>
      <c r="R425" s="540">
        <v>5</v>
      </c>
      <c r="S425" s="540">
        <v>7</v>
      </c>
      <c r="T425" s="540">
        <v>33</v>
      </c>
      <c r="U425" s="540">
        <v>17</v>
      </c>
      <c r="V425" s="540">
        <v>40</v>
      </c>
      <c r="W425" s="540">
        <v>34</v>
      </c>
      <c r="X425" s="540">
        <v>71</v>
      </c>
      <c r="Y425" s="540">
        <v>51</v>
      </c>
      <c r="Z425" s="540">
        <v>14</v>
      </c>
      <c r="AA425" s="540">
        <v>39</v>
      </c>
      <c r="AB425" s="540">
        <v>75</v>
      </c>
      <c r="AC425" s="540">
        <v>65</v>
      </c>
      <c r="AD425" s="540">
        <v>28</v>
      </c>
      <c r="AE425" s="540">
        <v>10</v>
      </c>
      <c r="AF425" s="540">
        <v>43</v>
      </c>
      <c r="AG425" s="540">
        <v>27</v>
      </c>
      <c r="AH425" s="540">
        <v>57</v>
      </c>
      <c r="AI425" s="540">
        <v>53</v>
      </c>
      <c r="AJ425" s="540">
        <v>49</v>
      </c>
      <c r="AK425" s="540">
        <v>87</v>
      </c>
      <c r="AL425" s="540">
        <v>59</v>
      </c>
      <c r="AM425" s="540">
        <v>52</v>
      </c>
      <c r="AN425" s="540">
        <v>41</v>
      </c>
      <c r="AO425" s="540">
        <v>70</v>
      </c>
      <c r="AP425" s="540">
        <v>76</v>
      </c>
      <c r="AQ425" s="540">
        <v>50</v>
      </c>
      <c r="AR425" s="540">
        <v>73</v>
      </c>
      <c r="AS425" s="540">
        <v>42</v>
      </c>
      <c r="AT425" s="540">
        <v>62</v>
      </c>
      <c r="AU425" s="540">
        <v>30</v>
      </c>
      <c r="AV425" s="540">
        <v>32</v>
      </c>
      <c r="AW425" s="540">
        <v>18</v>
      </c>
      <c r="AX425" s="540">
        <v>1</v>
      </c>
      <c r="AY425" s="540">
        <v>29</v>
      </c>
      <c r="AZ425" s="540">
        <v>80</v>
      </c>
      <c r="BA425" s="540">
        <v>24</v>
      </c>
      <c r="BB425" s="540">
        <v>66</v>
      </c>
      <c r="BC425" s="540">
        <v>38</v>
      </c>
      <c r="BD425" s="540">
        <v>45</v>
      </c>
      <c r="BE425" s="540">
        <v>63</v>
      </c>
      <c r="BF425" s="540">
        <v>25</v>
      </c>
      <c r="BG425" s="540">
        <v>16</v>
      </c>
      <c r="BH425" s="540">
        <v>78</v>
      </c>
      <c r="BI425" s="540">
        <v>67</v>
      </c>
      <c r="BJ425" s="540">
        <v>83</v>
      </c>
      <c r="BK425" s="540">
        <v>15</v>
      </c>
      <c r="BL425" s="540">
        <v>3</v>
      </c>
      <c r="BM425" s="540">
        <v>85</v>
      </c>
      <c r="BN425" s="540">
        <v>77</v>
      </c>
      <c r="BO425" s="540">
        <v>35</v>
      </c>
      <c r="BP425" s="540">
        <v>64</v>
      </c>
      <c r="BQ425" s="540">
        <v>68</v>
      </c>
      <c r="BR425" s="540">
        <v>74</v>
      </c>
      <c r="BS425" s="540">
        <v>60</v>
      </c>
      <c r="BT425" s="540">
        <v>44</v>
      </c>
      <c r="BU425" s="540">
        <v>47</v>
      </c>
      <c r="BV425" s="540">
        <v>81</v>
      </c>
      <c r="BW425" s="540">
        <v>8</v>
      </c>
      <c r="BX425" s="540">
        <v>69</v>
      </c>
      <c r="BY425" s="540">
        <v>55</v>
      </c>
      <c r="BZ425" s="540">
        <v>26</v>
      </c>
      <c r="CA425" s="540">
        <v>20</v>
      </c>
      <c r="CB425" s="540">
        <v>48</v>
      </c>
      <c r="CC425" s="540">
        <v>13</v>
      </c>
      <c r="CD425" s="540">
        <v>61</v>
      </c>
      <c r="CE425" s="540">
        <v>72</v>
      </c>
      <c r="CF425" s="540">
        <v>6</v>
      </c>
      <c r="CH425" s="540">
        <v>9</v>
      </c>
      <c r="CI425" s="540">
        <v>56</v>
      </c>
      <c r="CJ425" s="540">
        <v>54</v>
      </c>
      <c r="CK425" s="540">
        <v>11</v>
      </c>
      <c r="CM425" s="540">
        <v>37</v>
      </c>
      <c r="CN425" s="540">
        <v>31</v>
      </c>
      <c r="CO425" s="540">
        <v>46</v>
      </c>
      <c r="CP425" s="540">
        <v>23</v>
      </c>
    </row>
    <row r="426" spans="4:94" s="540" customFormat="1" x14ac:dyDescent="0.2"/>
    <row r="427" spans="4:94" s="540" customFormat="1" x14ac:dyDescent="0.2">
      <c r="D427" s="539">
        <v>88</v>
      </c>
      <c r="E427" s="541" t="s">
        <v>179</v>
      </c>
    </row>
    <row r="428" spans="4:94" s="540" customFormat="1" x14ac:dyDescent="0.2">
      <c r="E428" s="535" t="s">
        <v>130</v>
      </c>
      <c r="F428" s="540">
        <v>1</v>
      </c>
      <c r="G428" s="540">
        <v>2</v>
      </c>
      <c r="H428" s="540">
        <v>3</v>
      </c>
      <c r="I428" s="540">
        <v>4</v>
      </c>
      <c r="J428" s="540">
        <v>5</v>
      </c>
      <c r="K428" s="540">
        <v>6</v>
      </c>
      <c r="L428" s="540">
        <v>7</v>
      </c>
      <c r="M428" s="540">
        <v>8</v>
      </c>
      <c r="N428" s="540">
        <v>9</v>
      </c>
      <c r="O428" s="540">
        <v>10</v>
      </c>
      <c r="P428" s="540">
        <v>11</v>
      </c>
      <c r="Q428" s="540">
        <v>12</v>
      </c>
      <c r="R428" s="540">
        <v>13</v>
      </c>
      <c r="S428" s="540">
        <v>14</v>
      </c>
      <c r="T428" s="540">
        <v>15</v>
      </c>
      <c r="U428" s="540">
        <v>16</v>
      </c>
      <c r="V428" s="540">
        <v>17</v>
      </c>
      <c r="W428" s="540">
        <v>18</v>
      </c>
      <c r="X428" s="540">
        <v>19</v>
      </c>
      <c r="Y428" s="540">
        <v>20</v>
      </c>
      <c r="Z428" s="540">
        <v>21</v>
      </c>
      <c r="AA428" s="540">
        <v>22</v>
      </c>
      <c r="AB428" s="540">
        <v>23</v>
      </c>
      <c r="AC428" s="540">
        <v>24</v>
      </c>
      <c r="AD428" s="540">
        <v>25</v>
      </c>
      <c r="AE428" s="540">
        <v>26</v>
      </c>
      <c r="AF428" s="540">
        <v>27</v>
      </c>
      <c r="AG428" s="540">
        <v>28</v>
      </c>
      <c r="AH428" s="540">
        <v>29</v>
      </c>
      <c r="AI428" s="540">
        <v>30</v>
      </c>
      <c r="AJ428" s="540">
        <v>31</v>
      </c>
      <c r="AK428" s="540">
        <v>32</v>
      </c>
      <c r="AL428" s="540">
        <v>33</v>
      </c>
      <c r="AM428" s="540">
        <v>34</v>
      </c>
      <c r="AN428" s="540">
        <v>35</v>
      </c>
      <c r="AO428" s="540">
        <v>36</v>
      </c>
      <c r="AP428" s="540">
        <v>37</v>
      </c>
      <c r="AQ428" s="540">
        <v>38</v>
      </c>
      <c r="AR428" s="540">
        <v>39</v>
      </c>
      <c r="AS428" s="540">
        <v>40</v>
      </c>
      <c r="AT428" s="540">
        <v>41</v>
      </c>
      <c r="AU428" s="540">
        <v>42</v>
      </c>
      <c r="AV428" s="540">
        <v>43</v>
      </c>
      <c r="AW428" s="540">
        <v>44</v>
      </c>
      <c r="AX428" s="540">
        <v>45</v>
      </c>
      <c r="AY428" s="540">
        <v>46</v>
      </c>
      <c r="AZ428" s="540">
        <v>47</v>
      </c>
      <c r="BA428" s="540">
        <v>48</v>
      </c>
      <c r="BB428" s="540">
        <v>49</v>
      </c>
      <c r="BC428" s="540">
        <v>50</v>
      </c>
      <c r="BD428" s="540">
        <v>51</v>
      </c>
      <c r="BE428" s="540">
        <v>52</v>
      </c>
      <c r="BF428" s="540">
        <v>53</v>
      </c>
      <c r="BG428" s="540">
        <v>54</v>
      </c>
      <c r="BH428" s="540">
        <v>55</v>
      </c>
      <c r="BI428" s="540">
        <v>56</v>
      </c>
      <c r="BJ428" s="540">
        <v>57</v>
      </c>
      <c r="BK428" s="540">
        <v>58</v>
      </c>
      <c r="BL428" s="540">
        <v>59</v>
      </c>
      <c r="BM428" s="540">
        <v>60</v>
      </c>
      <c r="BN428" s="540">
        <v>61</v>
      </c>
      <c r="BO428" s="540">
        <v>62</v>
      </c>
      <c r="BP428" s="540">
        <v>63</v>
      </c>
      <c r="BQ428" s="540">
        <v>64</v>
      </c>
      <c r="BR428" s="540">
        <v>65</v>
      </c>
      <c r="BS428" s="540">
        <v>66</v>
      </c>
      <c r="BT428" s="540">
        <v>67</v>
      </c>
      <c r="BU428" s="540">
        <v>68</v>
      </c>
      <c r="BV428" s="540">
        <v>69</v>
      </c>
      <c r="BW428" s="540">
        <v>70</v>
      </c>
      <c r="BX428" s="540">
        <v>71</v>
      </c>
      <c r="BY428" s="540">
        <v>72</v>
      </c>
      <c r="BZ428" s="540">
        <v>73</v>
      </c>
      <c r="CA428" s="540">
        <v>74</v>
      </c>
      <c r="CB428" s="540">
        <v>75</v>
      </c>
      <c r="CC428" s="540">
        <v>76</v>
      </c>
      <c r="CD428" s="540">
        <v>77</v>
      </c>
      <c r="CE428" s="540">
        <v>78</v>
      </c>
      <c r="CF428" s="540">
        <v>79</v>
      </c>
      <c r="CG428" s="540">
        <v>80</v>
      </c>
      <c r="CH428" s="540">
        <v>81</v>
      </c>
      <c r="CI428" s="540">
        <v>82</v>
      </c>
      <c r="CJ428" s="540">
        <v>83</v>
      </c>
      <c r="CK428" s="540">
        <v>84</v>
      </c>
      <c r="CM428" s="540">
        <v>85</v>
      </c>
      <c r="CN428" s="540">
        <v>86</v>
      </c>
      <c r="CO428" s="540">
        <v>87</v>
      </c>
      <c r="CP428" s="540">
        <v>88</v>
      </c>
    </row>
    <row r="429" spans="4:94" s="540" customFormat="1" x14ac:dyDescent="0.2">
      <c r="E429" s="535" t="s">
        <v>157</v>
      </c>
      <c r="F429" s="540">
        <v>74</v>
      </c>
      <c r="G429" s="540">
        <v>85</v>
      </c>
      <c r="H429" s="540">
        <v>52</v>
      </c>
      <c r="I429" s="540">
        <v>2</v>
      </c>
      <c r="J429" s="540">
        <v>22</v>
      </c>
      <c r="K429" s="540">
        <v>19</v>
      </c>
      <c r="L429" s="540">
        <v>69</v>
      </c>
      <c r="M429" s="540">
        <v>42</v>
      </c>
      <c r="N429" s="540">
        <v>71</v>
      </c>
      <c r="O429" s="540">
        <v>13</v>
      </c>
      <c r="P429" s="540">
        <v>44</v>
      </c>
      <c r="Q429" s="540">
        <v>58</v>
      </c>
      <c r="R429" s="540">
        <v>66</v>
      </c>
      <c r="S429" s="540">
        <v>38</v>
      </c>
      <c r="T429" s="540">
        <v>26</v>
      </c>
      <c r="U429" s="540">
        <v>75</v>
      </c>
      <c r="V429" s="540">
        <v>50</v>
      </c>
      <c r="W429" s="540">
        <v>11</v>
      </c>
      <c r="X429" s="540">
        <v>1</v>
      </c>
      <c r="Y429" s="540">
        <v>77</v>
      </c>
      <c r="Z429" s="540">
        <v>30</v>
      </c>
      <c r="AA429" s="540">
        <v>83</v>
      </c>
      <c r="AB429" s="540">
        <v>54</v>
      </c>
      <c r="AC429" s="540">
        <v>40</v>
      </c>
      <c r="AD429" s="540">
        <v>41</v>
      </c>
      <c r="AE429" s="540">
        <v>12</v>
      </c>
      <c r="AF429" s="540">
        <v>88</v>
      </c>
      <c r="AG429" s="540">
        <v>72</v>
      </c>
      <c r="AH429" s="540">
        <v>56</v>
      </c>
      <c r="AI429" s="540">
        <v>62</v>
      </c>
      <c r="AJ429" s="540">
        <v>34</v>
      </c>
      <c r="AK429" s="540">
        <v>8</v>
      </c>
      <c r="AL429" s="540">
        <v>20</v>
      </c>
      <c r="AM429" s="540">
        <v>47</v>
      </c>
      <c r="AN429" s="540">
        <v>36</v>
      </c>
      <c r="AO429" s="540">
        <v>65</v>
      </c>
      <c r="AP429" s="540">
        <v>51</v>
      </c>
      <c r="AQ429" s="540">
        <v>57</v>
      </c>
      <c r="AR429" s="540">
        <v>82</v>
      </c>
      <c r="AS429" s="540">
        <v>17</v>
      </c>
      <c r="AT429" s="540">
        <v>48</v>
      </c>
      <c r="AU429" s="540">
        <v>10</v>
      </c>
      <c r="AV429" s="540">
        <v>45</v>
      </c>
      <c r="AW429" s="540">
        <v>87</v>
      </c>
      <c r="AX429" s="540">
        <v>31</v>
      </c>
      <c r="AY429" s="540">
        <v>35</v>
      </c>
      <c r="AZ429" s="540">
        <v>73</v>
      </c>
      <c r="BA429" s="540">
        <v>7</v>
      </c>
      <c r="BB429" s="540">
        <v>70</v>
      </c>
      <c r="BC429" s="540">
        <v>78</v>
      </c>
      <c r="BD429" s="540">
        <v>68</v>
      </c>
      <c r="BE429" s="540">
        <v>3</v>
      </c>
      <c r="BF429" s="540">
        <v>81</v>
      </c>
      <c r="BG429" s="540">
        <v>63</v>
      </c>
      <c r="BH429" s="540">
        <v>21</v>
      </c>
      <c r="BI429" s="540">
        <v>29</v>
      </c>
      <c r="BJ429" s="540">
        <v>43</v>
      </c>
      <c r="BK429" s="540">
        <v>60</v>
      </c>
      <c r="BL429" s="540">
        <v>5</v>
      </c>
      <c r="BM429" s="540">
        <v>16</v>
      </c>
      <c r="BN429" s="540">
        <v>55</v>
      </c>
      <c r="BO429" s="540">
        <v>39</v>
      </c>
      <c r="BP429" s="540">
        <v>64</v>
      </c>
      <c r="BQ429" s="540">
        <v>32</v>
      </c>
      <c r="BR429" s="540">
        <v>76</v>
      </c>
      <c r="BS429" s="540">
        <v>18</v>
      </c>
      <c r="BT429" s="540">
        <v>15</v>
      </c>
      <c r="BU429" s="540">
        <v>84</v>
      </c>
      <c r="BV429" s="540">
        <v>23</v>
      </c>
      <c r="BW429" s="540">
        <v>53</v>
      </c>
      <c r="BX429" s="540">
        <v>9</v>
      </c>
      <c r="BY429" s="540">
        <v>59</v>
      </c>
      <c r="BZ429" s="540">
        <v>25</v>
      </c>
      <c r="CA429" s="540">
        <v>37</v>
      </c>
      <c r="CB429" s="540">
        <v>79</v>
      </c>
      <c r="CC429" s="540">
        <v>24</v>
      </c>
      <c r="CD429" s="540">
        <v>33</v>
      </c>
      <c r="CE429" s="540">
        <v>86</v>
      </c>
      <c r="CF429" s="540">
        <v>28</v>
      </c>
      <c r="CG429" s="540">
        <v>6</v>
      </c>
      <c r="CH429" s="540">
        <v>49</v>
      </c>
      <c r="CI429" s="540">
        <v>14</v>
      </c>
      <c r="CJ429" s="540">
        <v>61</v>
      </c>
      <c r="CK429" s="540">
        <v>67</v>
      </c>
      <c r="CM429" s="540">
        <v>80</v>
      </c>
      <c r="CN429" s="540">
        <v>4</v>
      </c>
      <c r="CO429" s="540">
        <v>46</v>
      </c>
      <c r="CP429" s="540">
        <v>27</v>
      </c>
    </row>
    <row r="430" spans="4:94" s="540" customFormat="1" x14ac:dyDescent="0.2">
      <c r="E430" s="535" t="s">
        <v>159</v>
      </c>
      <c r="F430" s="540">
        <v>22</v>
      </c>
      <c r="G430" s="540">
        <v>20</v>
      </c>
      <c r="H430" s="540">
        <v>31</v>
      </c>
      <c r="I430" s="540">
        <v>68</v>
      </c>
      <c r="J430" s="540">
        <v>71</v>
      </c>
      <c r="K430" s="540">
        <v>4</v>
      </c>
      <c r="L430" s="540">
        <v>53</v>
      </c>
      <c r="M430" s="540">
        <v>47</v>
      </c>
      <c r="N430" s="540">
        <v>12</v>
      </c>
      <c r="O430" s="540">
        <v>9</v>
      </c>
      <c r="P430" s="540">
        <v>38</v>
      </c>
      <c r="Q430" s="540">
        <v>56</v>
      </c>
      <c r="R430" s="540">
        <v>32</v>
      </c>
      <c r="S430" s="540">
        <v>7</v>
      </c>
      <c r="T430" s="540">
        <v>81</v>
      </c>
      <c r="U430" s="540">
        <v>87</v>
      </c>
      <c r="V430" s="540">
        <v>19</v>
      </c>
      <c r="W430" s="540">
        <v>77</v>
      </c>
      <c r="X430" s="540">
        <v>65</v>
      </c>
      <c r="Y430" s="540">
        <v>74</v>
      </c>
      <c r="Z430" s="540">
        <v>17</v>
      </c>
      <c r="AA430" s="540">
        <v>1</v>
      </c>
      <c r="AB430" s="540">
        <v>14</v>
      </c>
      <c r="AC430" s="540">
        <v>86</v>
      </c>
      <c r="AD430" s="540">
        <v>29</v>
      </c>
      <c r="AE430" s="540">
        <v>23</v>
      </c>
      <c r="AF430" s="540">
        <v>44</v>
      </c>
      <c r="AG430" s="540">
        <v>88</v>
      </c>
      <c r="AH430" s="540">
        <v>30</v>
      </c>
      <c r="AI430" s="540">
        <v>73</v>
      </c>
      <c r="AJ430" s="540">
        <v>5</v>
      </c>
      <c r="AK430" s="540">
        <v>45</v>
      </c>
      <c r="AL430" s="540">
        <v>82</v>
      </c>
      <c r="AM430" s="540">
        <v>35</v>
      </c>
      <c r="AN430" s="540">
        <v>66</v>
      </c>
      <c r="AO430" s="540">
        <v>67</v>
      </c>
      <c r="AP430" s="540">
        <v>60</v>
      </c>
      <c r="AQ430" s="540">
        <v>27</v>
      </c>
      <c r="AR430" s="540">
        <v>55</v>
      </c>
      <c r="AS430" s="540">
        <v>18</v>
      </c>
      <c r="AT430" s="540">
        <v>84</v>
      </c>
      <c r="AU430" s="540">
        <v>25</v>
      </c>
      <c r="AV430" s="540">
        <v>26</v>
      </c>
      <c r="AW430" s="540">
        <v>8</v>
      </c>
      <c r="AX430" s="540">
        <v>33</v>
      </c>
      <c r="AY430" s="540">
        <v>59</v>
      </c>
      <c r="AZ430" s="540">
        <v>54</v>
      </c>
      <c r="BA430" s="540">
        <v>2</v>
      </c>
      <c r="BB430" s="540">
        <v>11</v>
      </c>
      <c r="BC430" s="540">
        <v>61</v>
      </c>
      <c r="BD430" s="540">
        <v>79</v>
      </c>
      <c r="BE430" s="540">
        <v>63</v>
      </c>
      <c r="BF430" s="540">
        <v>39</v>
      </c>
      <c r="BG430" s="540">
        <v>42</v>
      </c>
      <c r="BH430" s="540">
        <v>57</v>
      </c>
      <c r="BI430" s="540">
        <v>15</v>
      </c>
      <c r="BJ430" s="540">
        <v>6</v>
      </c>
      <c r="BK430" s="540">
        <v>21</v>
      </c>
      <c r="BL430" s="540">
        <v>46</v>
      </c>
      <c r="BM430" s="540">
        <v>58</v>
      </c>
      <c r="BN430" s="540">
        <v>69</v>
      </c>
      <c r="BO430" s="540">
        <v>16</v>
      </c>
      <c r="BP430" s="540">
        <v>50</v>
      </c>
      <c r="BQ430" s="540">
        <v>41</v>
      </c>
      <c r="BR430" s="540">
        <v>52</v>
      </c>
      <c r="BS430" s="540">
        <v>70</v>
      </c>
      <c r="BT430" s="540">
        <v>36</v>
      </c>
      <c r="BU430" s="540">
        <v>62</v>
      </c>
      <c r="BV430" s="540">
        <v>43</v>
      </c>
      <c r="BW430" s="540">
        <v>83</v>
      </c>
      <c r="BX430" s="540">
        <v>13</v>
      </c>
      <c r="BY430" s="540">
        <v>80</v>
      </c>
      <c r="BZ430" s="540">
        <v>24</v>
      </c>
      <c r="CA430" s="540">
        <v>75</v>
      </c>
      <c r="CB430" s="540">
        <v>85</v>
      </c>
      <c r="CC430" s="540">
        <v>40</v>
      </c>
      <c r="CD430" s="540">
        <v>49</v>
      </c>
      <c r="CE430" s="540">
        <v>76</v>
      </c>
      <c r="CF430" s="540">
        <v>51</v>
      </c>
      <c r="CG430" s="540">
        <v>72</v>
      </c>
      <c r="CH430" s="540">
        <v>37</v>
      </c>
      <c r="CI430" s="540">
        <v>28</v>
      </c>
      <c r="CJ430" s="540">
        <v>34</v>
      </c>
      <c r="CK430" s="540">
        <v>48</v>
      </c>
      <c r="CM430" s="540">
        <v>78</v>
      </c>
      <c r="CN430" s="540">
        <v>64</v>
      </c>
      <c r="CO430" s="540">
        <v>10</v>
      </c>
      <c r="CP430" s="540">
        <v>3</v>
      </c>
    </row>
    <row r="431" spans="4:94" s="540" customFormat="1" x14ac:dyDescent="0.2"/>
    <row r="432" spans="4:94" s="540" customFormat="1" x14ac:dyDescent="0.2">
      <c r="D432" s="539">
        <v>89</v>
      </c>
      <c r="E432" s="541" t="s">
        <v>179</v>
      </c>
    </row>
    <row r="433" spans="4:99" s="540" customFormat="1" x14ac:dyDescent="0.2">
      <c r="E433" s="535" t="s">
        <v>130</v>
      </c>
      <c r="F433" s="540">
        <v>1</v>
      </c>
      <c r="G433" s="540">
        <v>2</v>
      </c>
      <c r="H433" s="540">
        <v>3</v>
      </c>
      <c r="I433" s="540">
        <v>4</v>
      </c>
      <c r="J433" s="540">
        <v>5</v>
      </c>
      <c r="K433" s="540">
        <v>6</v>
      </c>
      <c r="L433" s="540">
        <v>7</v>
      </c>
      <c r="M433" s="540">
        <v>8</v>
      </c>
      <c r="N433" s="540">
        <v>9</v>
      </c>
      <c r="O433" s="540">
        <v>10</v>
      </c>
      <c r="P433" s="540">
        <v>11</v>
      </c>
      <c r="Q433" s="540">
        <v>12</v>
      </c>
      <c r="R433" s="540">
        <v>13</v>
      </c>
      <c r="S433" s="540">
        <v>14</v>
      </c>
      <c r="T433" s="540">
        <v>15</v>
      </c>
      <c r="U433" s="540">
        <v>16</v>
      </c>
      <c r="V433" s="540">
        <v>17</v>
      </c>
      <c r="W433" s="540">
        <v>18</v>
      </c>
      <c r="X433" s="540">
        <v>19</v>
      </c>
      <c r="Y433" s="540">
        <v>20</v>
      </c>
      <c r="Z433" s="540">
        <v>21</v>
      </c>
      <c r="AA433" s="540">
        <v>22</v>
      </c>
      <c r="AB433" s="540">
        <v>23</v>
      </c>
      <c r="AC433" s="540">
        <v>24</v>
      </c>
      <c r="AD433" s="540">
        <v>25</v>
      </c>
      <c r="AE433" s="540">
        <v>26</v>
      </c>
      <c r="AF433" s="540">
        <v>27</v>
      </c>
      <c r="AG433" s="540">
        <v>28</v>
      </c>
      <c r="AH433" s="540">
        <v>29</v>
      </c>
      <c r="AI433" s="540">
        <v>30</v>
      </c>
      <c r="AJ433" s="540">
        <v>31</v>
      </c>
      <c r="AK433" s="540">
        <v>32</v>
      </c>
      <c r="AL433" s="540">
        <v>33</v>
      </c>
      <c r="AM433" s="540">
        <v>34</v>
      </c>
      <c r="AN433" s="540">
        <v>35</v>
      </c>
      <c r="AO433" s="540">
        <v>36</v>
      </c>
      <c r="AP433" s="540">
        <v>37</v>
      </c>
      <c r="AQ433" s="540">
        <v>38</v>
      </c>
      <c r="AR433" s="540">
        <v>39</v>
      </c>
      <c r="AS433" s="540">
        <v>40</v>
      </c>
      <c r="AT433" s="540">
        <v>41</v>
      </c>
      <c r="AU433" s="540">
        <v>42</v>
      </c>
      <c r="AV433" s="540">
        <v>43</v>
      </c>
      <c r="AW433" s="540">
        <v>44</v>
      </c>
      <c r="AX433" s="540">
        <v>45</v>
      </c>
      <c r="AY433" s="540">
        <v>46</v>
      </c>
      <c r="AZ433" s="540">
        <v>47</v>
      </c>
      <c r="BA433" s="540">
        <v>48</v>
      </c>
      <c r="BB433" s="540">
        <v>49</v>
      </c>
      <c r="BC433" s="540">
        <v>50</v>
      </c>
      <c r="BD433" s="540">
        <v>51</v>
      </c>
      <c r="BE433" s="540">
        <v>52</v>
      </c>
      <c r="BF433" s="540">
        <v>53</v>
      </c>
      <c r="BG433" s="540">
        <v>54</v>
      </c>
      <c r="BH433" s="540">
        <v>55</v>
      </c>
      <c r="BI433" s="540">
        <v>56</v>
      </c>
      <c r="BJ433" s="540">
        <v>57</v>
      </c>
      <c r="BK433" s="540">
        <v>58</v>
      </c>
      <c r="BL433" s="540">
        <v>59</v>
      </c>
      <c r="BM433" s="540">
        <v>60</v>
      </c>
      <c r="BN433" s="540">
        <v>61</v>
      </c>
      <c r="BO433" s="540">
        <v>62</v>
      </c>
      <c r="BP433" s="540">
        <v>63</v>
      </c>
      <c r="BQ433" s="540">
        <v>64</v>
      </c>
      <c r="BR433" s="540">
        <v>65</v>
      </c>
      <c r="BS433" s="540">
        <v>66</v>
      </c>
      <c r="BT433" s="540">
        <v>67</v>
      </c>
      <c r="BU433" s="540">
        <v>68</v>
      </c>
      <c r="BV433" s="540">
        <v>69</v>
      </c>
      <c r="BW433" s="540">
        <v>70</v>
      </c>
      <c r="BX433" s="540">
        <v>71</v>
      </c>
      <c r="BY433" s="540">
        <v>72</v>
      </c>
      <c r="BZ433" s="540">
        <v>73</v>
      </c>
      <c r="CA433" s="540">
        <v>74</v>
      </c>
      <c r="CB433" s="540">
        <v>75</v>
      </c>
      <c r="CC433" s="540">
        <v>76</v>
      </c>
      <c r="CD433" s="540">
        <v>77</v>
      </c>
      <c r="CE433" s="540">
        <v>78</v>
      </c>
      <c r="CF433" s="540">
        <v>79</v>
      </c>
      <c r="CG433" s="540">
        <v>80</v>
      </c>
      <c r="CH433" s="540">
        <v>81</v>
      </c>
      <c r="CI433" s="540">
        <v>82</v>
      </c>
      <c r="CJ433" s="540">
        <v>83</v>
      </c>
      <c r="CK433" s="540">
        <v>84</v>
      </c>
      <c r="CL433" s="540">
        <v>85</v>
      </c>
      <c r="CM433" s="540">
        <v>86</v>
      </c>
      <c r="CN433" s="540">
        <v>87</v>
      </c>
      <c r="CO433" s="540">
        <v>88</v>
      </c>
      <c r="CP433" s="540">
        <v>89</v>
      </c>
    </row>
    <row r="434" spans="4:99" s="540" customFormat="1" x14ac:dyDescent="0.2">
      <c r="E434" s="535" t="s">
        <v>157</v>
      </c>
      <c r="F434" s="540">
        <v>30</v>
      </c>
      <c r="G434" s="540">
        <v>3</v>
      </c>
      <c r="H434" s="540">
        <v>44</v>
      </c>
      <c r="I434" s="540">
        <v>65</v>
      </c>
      <c r="J434" s="540">
        <v>46</v>
      </c>
      <c r="K434" s="540">
        <v>33</v>
      </c>
      <c r="L434" s="540">
        <v>50</v>
      </c>
      <c r="M434" s="540">
        <v>74</v>
      </c>
      <c r="N434" s="540">
        <v>57</v>
      </c>
      <c r="O434" s="540">
        <v>68</v>
      </c>
      <c r="P434" s="540">
        <v>73</v>
      </c>
      <c r="Q434" s="540">
        <v>11</v>
      </c>
      <c r="R434" s="540">
        <v>27</v>
      </c>
      <c r="S434" s="540">
        <v>53</v>
      </c>
      <c r="T434" s="540">
        <v>67</v>
      </c>
      <c r="U434" s="540">
        <v>20</v>
      </c>
      <c r="V434" s="540">
        <v>15</v>
      </c>
      <c r="W434" s="540">
        <v>62</v>
      </c>
      <c r="X434" s="540">
        <v>76</v>
      </c>
      <c r="Y434" s="540">
        <v>66</v>
      </c>
      <c r="Z434" s="540">
        <v>89</v>
      </c>
      <c r="AA434" s="540">
        <v>69</v>
      </c>
      <c r="AB434" s="540">
        <v>64</v>
      </c>
      <c r="AC434" s="540">
        <v>71</v>
      </c>
      <c r="AD434" s="540">
        <v>42</v>
      </c>
      <c r="AE434" s="540">
        <v>37</v>
      </c>
      <c r="AF434" s="540">
        <v>49</v>
      </c>
      <c r="AG434" s="540">
        <v>51</v>
      </c>
      <c r="AH434" s="540">
        <v>31</v>
      </c>
      <c r="AI434" s="540">
        <v>87</v>
      </c>
      <c r="AJ434" s="540">
        <v>84</v>
      </c>
      <c r="AK434" s="540">
        <v>38</v>
      </c>
      <c r="AL434" s="540">
        <v>6</v>
      </c>
      <c r="AM434" s="540">
        <v>75</v>
      </c>
      <c r="AN434" s="540">
        <v>23</v>
      </c>
      <c r="AO434" s="540">
        <v>14</v>
      </c>
      <c r="AP434" s="540">
        <v>59</v>
      </c>
      <c r="AQ434" s="540">
        <v>45</v>
      </c>
      <c r="AR434" s="540">
        <v>16</v>
      </c>
      <c r="AS434" s="540">
        <v>54</v>
      </c>
      <c r="AT434" s="540">
        <v>25</v>
      </c>
      <c r="AU434" s="540">
        <v>43</v>
      </c>
      <c r="AV434" s="540">
        <v>86</v>
      </c>
      <c r="AW434" s="540">
        <v>58</v>
      </c>
      <c r="AX434" s="540">
        <v>32</v>
      </c>
      <c r="AY434" s="540">
        <v>79</v>
      </c>
      <c r="AZ434" s="540">
        <v>24</v>
      </c>
      <c r="BA434" s="540">
        <v>82</v>
      </c>
      <c r="BB434" s="540">
        <v>18</v>
      </c>
      <c r="BC434" s="540">
        <v>41</v>
      </c>
      <c r="BD434" s="540">
        <v>85</v>
      </c>
      <c r="BE434" s="540">
        <v>39</v>
      </c>
      <c r="BF434" s="540">
        <v>29</v>
      </c>
      <c r="BG434" s="540">
        <v>48</v>
      </c>
      <c r="BH434" s="540">
        <v>56</v>
      </c>
      <c r="BI434" s="540">
        <v>5</v>
      </c>
      <c r="BJ434" s="540">
        <v>26</v>
      </c>
      <c r="BK434" s="540">
        <v>47</v>
      </c>
      <c r="BL434" s="540">
        <v>13</v>
      </c>
      <c r="BM434" s="540">
        <v>36</v>
      </c>
      <c r="BN434" s="540">
        <v>17</v>
      </c>
      <c r="BO434" s="540">
        <v>21</v>
      </c>
      <c r="BP434" s="540">
        <v>10</v>
      </c>
      <c r="BQ434" s="540">
        <v>78</v>
      </c>
      <c r="BR434" s="540">
        <v>28</v>
      </c>
      <c r="BS434" s="540">
        <v>35</v>
      </c>
      <c r="BT434" s="540">
        <v>63</v>
      </c>
      <c r="BU434" s="540">
        <v>4</v>
      </c>
      <c r="BV434" s="540">
        <v>22</v>
      </c>
      <c r="BW434" s="540">
        <v>7</v>
      </c>
      <c r="BX434" s="540">
        <v>83</v>
      </c>
      <c r="BY434" s="540">
        <v>88</v>
      </c>
      <c r="BZ434" s="540">
        <v>12</v>
      </c>
      <c r="CA434" s="540">
        <v>2</v>
      </c>
      <c r="CB434" s="540">
        <v>34</v>
      </c>
      <c r="CC434" s="540">
        <v>60</v>
      </c>
      <c r="CD434" s="540">
        <v>70</v>
      </c>
      <c r="CE434" s="540">
        <v>61</v>
      </c>
      <c r="CF434" s="540">
        <v>72</v>
      </c>
      <c r="CG434" s="540">
        <v>8</v>
      </c>
      <c r="CH434" s="540">
        <v>52</v>
      </c>
      <c r="CI434" s="540">
        <v>9</v>
      </c>
      <c r="CJ434" s="540">
        <v>81</v>
      </c>
      <c r="CK434" s="540">
        <v>1</v>
      </c>
      <c r="CL434" s="540">
        <v>77</v>
      </c>
      <c r="CM434" s="540">
        <v>80</v>
      </c>
      <c r="CN434" s="540">
        <v>19</v>
      </c>
      <c r="CO434" s="540">
        <v>55</v>
      </c>
      <c r="CP434" s="540">
        <v>40</v>
      </c>
    </row>
    <row r="435" spans="4:99" s="540" customFormat="1" x14ac:dyDescent="0.2">
      <c r="E435" s="535" t="s">
        <v>159</v>
      </c>
      <c r="F435" s="540">
        <v>78</v>
      </c>
      <c r="G435" s="540">
        <v>31</v>
      </c>
      <c r="H435" s="540">
        <v>70</v>
      </c>
      <c r="I435" s="540">
        <v>25</v>
      </c>
      <c r="J435" s="540">
        <v>88</v>
      </c>
      <c r="K435" s="540">
        <v>7</v>
      </c>
      <c r="L435" s="540">
        <v>80</v>
      </c>
      <c r="M435" s="540">
        <v>72</v>
      </c>
      <c r="N435" s="540">
        <v>51</v>
      </c>
      <c r="O435" s="540">
        <v>26</v>
      </c>
      <c r="P435" s="540">
        <v>75</v>
      </c>
      <c r="Q435" s="540">
        <v>29</v>
      </c>
      <c r="R435" s="540">
        <v>24</v>
      </c>
      <c r="S435" s="540">
        <v>86</v>
      </c>
      <c r="T435" s="540">
        <v>63</v>
      </c>
      <c r="U435" s="540">
        <v>65</v>
      </c>
      <c r="V435" s="540">
        <v>48</v>
      </c>
      <c r="W435" s="540">
        <v>42</v>
      </c>
      <c r="X435" s="540">
        <v>5</v>
      </c>
      <c r="Y435" s="540">
        <v>37</v>
      </c>
      <c r="Z435" s="540">
        <v>19</v>
      </c>
      <c r="AA435" s="540">
        <v>4</v>
      </c>
      <c r="AB435" s="540">
        <v>67</v>
      </c>
      <c r="AC435" s="540">
        <v>43</v>
      </c>
      <c r="AD435" s="540">
        <v>52</v>
      </c>
      <c r="AE435" s="540">
        <v>55</v>
      </c>
      <c r="AF435" s="540">
        <v>18</v>
      </c>
      <c r="AG435" s="540">
        <v>49</v>
      </c>
      <c r="AH435" s="540">
        <v>62</v>
      </c>
      <c r="AI435" s="540">
        <v>73</v>
      </c>
      <c r="AJ435" s="540">
        <v>87</v>
      </c>
      <c r="AK435" s="540">
        <v>8</v>
      </c>
      <c r="AL435" s="540">
        <v>84</v>
      </c>
      <c r="AM435" s="540">
        <v>56</v>
      </c>
      <c r="AN435" s="540">
        <v>14</v>
      </c>
      <c r="AO435" s="540">
        <v>45</v>
      </c>
      <c r="AP435" s="540">
        <v>20</v>
      </c>
      <c r="AQ435" s="540">
        <v>69</v>
      </c>
      <c r="AR435" s="540">
        <v>35</v>
      </c>
      <c r="AS435" s="540">
        <v>21</v>
      </c>
      <c r="AT435" s="540">
        <v>15</v>
      </c>
      <c r="AU435" s="540">
        <v>58</v>
      </c>
      <c r="AV435" s="540">
        <v>9</v>
      </c>
      <c r="AW435" s="540">
        <v>30</v>
      </c>
      <c r="AX435" s="540">
        <v>82</v>
      </c>
      <c r="AY435" s="540">
        <v>34</v>
      </c>
      <c r="AZ435" s="540">
        <v>23</v>
      </c>
      <c r="BA435" s="540">
        <v>59</v>
      </c>
      <c r="BB435" s="540">
        <v>81</v>
      </c>
      <c r="BC435" s="540">
        <v>76</v>
      </c>
      <c r="BD435" s="540">
        <v>13</v>
      </c>
      <c r="BE435" s="540">
        <v>41</v>
      </c>
      <c r="BF435" s="540">
        <v>1</v>
      </c>
      <c r="BG435" s="540">
        <v>6</v>
      </c>
      <c r="BH435" s="540">
        <v>83</v>
      </c>
      <c r="BI435" s="540">
        <v>74</v>
      </c>
      <c r="BJ435" s="540">
        <v>66</v>
      </c>
      <c r="BK435" s="540">
        <v>32</v>
      </c>
      <c r="BL435" s="540">
        <v>11</v>
      </c>
      <c r="BM435" s="540">
        <v>89</v>
      </c>
      <c r="BN435" s="540">
        <v>40</v>
      </c>
      <c r="BO435" s="540">
        <v>44</v>
      </c>
      <c r="BP435" s="540">
        <v>22</v>
      </c>
      <c r="BQ435" s="540">
        <v>33</v>
      </c>
      <c r="BR435" s="540">
        <v>47</v>
      </c>
      <c r="BS435" s="540">
        <v>57</v>
      </c>
      <c r="BT435" s="540">
        <v>28</v>
      </c>
      <c r="BU435" s="540">
        <v>36</v>
      </c>
      <c r="BV435" s="540">
        <v>85</v>
      </c>
      <c r="BW435" s="540">
        <v>3</v>
      </c>
      <c r="BX435" s="540">
        <v>77</v>
      </c>
      <c r="BY435" s="540">
        <v>16</v>
      </c>
      <c r="BZ435" s="540">
        <v>50</v>
      </c>
      <c r="CA435" s="540">
        <v>12</v>
      </c>
      <c r="CB435" s="540">
        <v>27</v>
      </c>
      <c r="CC435" s="540">
        <v>10</v>
      </c>
      <c r="CD435" s="540">
        <v>46</v>
      </c>
      <c r="CE435" s="540">
        <v>79</v>
      </c>
      <c r="CF435" s="540">
        <v>61</v>
      </c>
      <c r="CG435" s="540">
        <v>71</v>
      </c>
      <c r="CH435" s="540">
        <v>53</v>
      </c>
      <c r="CI435" s="540">
        <v>68</v>
      </c>
      <c r="CJ435" s="540">
        <v>2</v>
      </c>
      <c r="CK435" s="540">
        <v>17</v>
      </c>
      <c r="CL435" s="540">
        <v>38</v>
      </c>
      <c r="CM435" s="540">
        <v>54</v>
      </c>
      <c r="CN435" s="540">
        <v>64</v>
      </c>
      <c r="CO435" s="540">
        <v>39</v>
      </c>
      <c r="CP435" s="540">
        <v>60</v>
      </c>
    </row>
    <row r="436" spans="4:99" s="540" customFormat="1" x14ac:dyDescent="0.2"/>
    <row r="437" spans="4:99" s="540" customFormat="1" x14ac:dyDescent="0.2">
      <c r="D437" s="539">
        <v>90</v>
      </c>
      <c r="E437" s="541" t="s">
        <v>179</v>
      </c>
    </row>
    <row r="438" spans="4:99" s="540" customFormat="1" x14ac:dyDescent="0.2">
      <c r="E438" s="535" t="s">
        <v>130</v>
      </c>
      <c r="F438" s="540">
        <v>1</v>
      </c>
      <c r="G438" s="540">
        <v>2</v>
      </c>
      <c r="H438" s="540">
        <v>3</v>
      </c>
      <c r="I438" s="540">
        <v>4</v>
      </c>
      <c r="J438" s="540">
        <v>5</v>
      </c>
      <c r="K438" s="540">
        <v>6</v>
      </c>
      <c r="L438" s="540">
        <v>7</v>
      </c>
      <c r="M438" s="540">
        <v>8</v>
      </c>
      <c r="N438" s="540">
        <v>9</v>
      </c>
      <c r="O438" s="540">
        <v>10</v>
      </c>
      <c r="P438" s="540">
        <v>11</v>
      </c>
      <c r="Q438" s="540">
        <v>12</v>
      </c>
      <c r="R438" s="540">
        <v>13</v>
      </c>
      <c r="S438" s="540">
        <v>14</v>
      </c>
      <c r="T438" s="540">
        <v>15</v>
      </c>
      <c r="U438" s="540">
        <v>16</v>
      </c>
      <c r="V438" s="540">
        <v>17</v>
      </c>
      <c r="W438" s="540">
        <v>18</v>
      </c>
      <c r="X438" s="540">
        <v>19</v>
      </c>
      <c r="Y438" s="540">
        <v>20</v>
      </c>
      <c r="Z438" s="540">
        <v>21</v>
      </c>
      <c r="AA438" s="540">
        <v>22</v>
      </c>
      <c r="AB438" s="540">
        <v>23</v>
      </c>
      <c r="AC438" s="540">
        <v>24</v>
      </c>
      <c r="AD438" s="540">
        <v>25</v>
      </c>
      <c r="AE438" s="540">
        <v>26</v>
      </c>
      <c r="AF438" s="540">
        <v>27</v>
      </c>
      <c r="AG438" s="540">
        <v>28</v>
      </c>
      <c r="AH438" s="540">
        <v>29</v>
      </c>
      <c r="AI438" s="540">
        <v>30</v>
      </c>
      <c r="AJ438" s="540">
        <v>31</v>
      </c>
      <c r="AK438" s="540">
        <v>32</v>
      </c>
      <c r="AL438" s="540">
        <v>33</v>
      </c>
      <c r="AM438" s="540">
        <v>34</v>
      </c>
      <c r="AN438" s="540">
        <v>35</v>
      </c>
      <c r="AO438" s="540">
        <v>36</v>
      </c>
      <c r="AP438" s="540">
        <v>37</v>
      </c>
      <c r="AQ438" s="540">
        <v>38</v>
      </c>
      <c r="AR438" s="540">
        <v>39</v>
      </c>
      <c r="AS438" s="540">
        <v>40</v>
      </c>
      <c r="AT438" s="540">
        <v>41</v>
      </c>
      <c r="AU438" s="540">
        <v>42</v>
      </c>
      <c r="AV438" s="540">
        <v>43</v>
      </c>
      <c r="AW438" s="540">
        <v>44</v>
      </c>
      <c r="AX438" s="540">
        <v>45</v>
      </c>
      <c r="AY438" s="540">
        <v>46</v>
      </c>
      <c r="AZ438" s="540">
        <v>47</v>
      </c>
      <c r="BA438" s="540">
        <v>48</v>
      </c>
      <c r="BB438" s="540">
        <v>49</v>
      </c>
      <c r="BC438" s="540">
        <v>50</v>
      </c>
      <c r="BD438" s="540">
        <v>51</v>
      </c>
      <c r="BE438" s="540">
        <v>52</v>
      </c>
      <c r="BF438" s="540">
        <v>53</v>
      </c>
      <c r="BG438" s="540">
        <v>54</v>
      </c>
      <c r="BH438" s="540">
        <v>55</v>
      </c>
      <c r="BI438" s="540">
        <v>56</v>
      </c>
      <c r="BJ438" s="540">
        <v>57</v>
      </c>
      <c r="BK438" s="540">
        <v>58</v>
      </c>
      <c r="BL438" s="540">
        <v>59</v>
      </c>
      <c r="BM438" s="540">
        <v>60</v>
      </c>
      <c r="BN438" s="540">
        <v>61</v>
      </c>
      <c r="BO438" s="540">
        <v>62</v>
      </c>
      <c r="BP438" s="540">
        <v>63</v>
      </c>
      <c r="BQ438" s="540">
        <v>64</v>
      </c>
      <c r="BR438" s="540">
        <v>65</v>
      </c>
      <c r="BS438" s="540">
        <v>66</v>
      </c>
      <c r="BT438" s="540">
        <v>67</v>
      </c>
      <c r="BU438" s="540">
        <v>68</v>
      </c>
      <c r="BV438" s="540">
        <v>69</v>
      </c>
      <c r="BW438" s="540">
        <v>70</v>
      </c>
      <c r="BX438" s="540">
        <v>71</v>
      </c>
      <c r="BY438" s="540">
        <v>72</v>
      </c>
      <c r="BZ438" s="540">
        <v>73</v>
      </c>
      <c r="CA438" s="540">
        <v>74</v>
      </c>
      <c r="CB438" s="540">
        <v>75</v>
      </c>
      <c r="CC438" s="540">
        <v>76</v>
      </c>
      <c r="CD438" s="540">
        <v>77</v>
      </c>
      <c r="CE438" s="540">
        <v>78</v>
      </c>
      <c r="CF438" s="540">
        <v>79</v>
      </c>
      <c r="CG438" s="540">
        <v>80</v>
      </c>
      <c r="CH438" s="540">
        <v>81</v>
      </c>
      <c r="CI438" s="540">
        <v>82</v>
      </c>
      <c r="CJ438" s="540">
        <v>83</v>
      </c>
      <c r="CK438" s="540">
        <v>84</v>
      </c>
      <c r="CL438" s="540">
        <v>85</v>
      </c>
      <c r="CM438" s="540">
        <v>86</v>
      </c>
      <c r="CN438" s="540">
        <v>87</v>
      </c>
      <c r="CO438" s="540">
        <v>88</v>
      </c>
      <c r="CP438" s="540">
        <v>89</v>
      </c>
      <c r="CQ438" s="540">
        <v>90</v>
      </c>
    </row>
    <row r="439" spans="4:99" s="540" customFormat="1" x14ac:dyDescent="0.2">
      <c r="E439" s="535" t="s">
        <v>157</v>
      </c>
      <c r="F439" s="540">
        <v>89</v>
      </c>
      <c r="G439" s="540">
        <v>39</v>
      </c>
      <c r="H439" s="540">
        <v>42</v>
      </c>
      <c r="I439" s="540">
        <v>57</v>
      </c>
      <c r="J439" s="540">
        <v>21</v>
      </c>
      <c r="K439" s="540">
        <v>44</v>
      </c>
      <c r="L439" s="540">
        <v>19</v>
      </c>
      <c r="M439" s="540">
        <v>67</v>
      </c>
      <c r="N439" s="540">
        <v>78</v>
      </c>
      <c r="O439" s="540">
        <v>6</v>
      </c>
      <c r="P439" s="540">
        <v>72</v>
      </c>
      <c r="Q439" s="540">
        <v>8</v>
      </c>
      <c r="R439" s="540">
        <v>12</v>
      </c>
      <c r="S439" s="540">
        <v>51</v>
      </c>
      <c r="T439" s="540">
        <v>81</v>
      </c>
      <c r="U439" s="540">
        <v>9</v>
      </c>
      <c r="V439" s="540">
        <v>34</v>
      </c>
      <c r="W439" s="540">
        <v>46</v>
      </c>
      <c r="X439" s="540">
        <v>27</v>
      </c>
      <c r="Y439" s="540">
        <v>88</v>
      </c>
      <c r="Z439" s="540">
        <v>68</v>
      </c>
      <c r="AA439" s="540">
        <v>43</v>
      </c>
      <c r="AB439" s="540">
        <v>24</v>
      </c>
      <c r="AC439" s="540">
        <v>1</v>
      </c>
      <c r="AD439" s="540">
        <v>52</v>
      </c>
      <c r="AE439" s="540">
        <v>77</v>
      </c>
      <c r="AF439" s="540">
        <v>3</v>
      </c>
      <c r="AG439" s="540">
        <v>90</v>
      </c>
      <c r="AH439" s="540">
        <v>22</v>
      </c>
      <c r="AI439" s="540">
        <v>28</v>
      </c>
      <c r="AJ439" s="540">
        <v>55</v>
      </c>
      <c r="AK439" s="540">
        <v>63</v>
      </c>
      <c r="AL439" s="540">
        <v>25</v>
      </c>
      <c r="AM439" s="540">
        <v>32</v>
      </c>
      <c r="AN439" s="540">
        <v>71</v>
      </c>
      <c r="AO439" s="540">
        <v>84</v>
      </c>
      <c r="AP439" s="540">
        <v>76</v>
      </c>
      <c r="AQ439" s="540">
        <v>2</v>
      </c>
      <c r="AR439" s="540">
        <v>10</v>
      </c>
      <c r="AS439" s="540">
        <v>61</v>
      </c>
      <c r="AT439" s="540">
        <v>69</v>
      </c>
      <c r="AU439" s="540">
        <v>30</v>
      </c>
      <c r="AV439" s="540">
        <v>56</v>
      </c>
      <c r="AW439" s="540">
        <v>41</v>
      </c>
      <c r="AX439" s="540">
        <v>31</v>
      </c>
      <c r="AY439" s="540">
        <v>60</v>
      </c>
      <c r="AZ439" s="540">
        <v>40</v>
      </c>
      <c r="BA439" s="540">
        <v>5</v>
      </c>
      <c r="BB439" s="540">
        <v>45</v>
      </c>
      <c r="BC439" s="540">
        <v>79</v>
      </c>
      <c r="BD439" s="540">
        <v>47</v>
      </c>
      <c r="BE439" s="540">
        <v>58</v>
      </c>
      <c r="BF439" s="540">
        <v>65</v>
      </c>
      <c r="BG439" s="540">
        <v>15</v>
      </c>
      <c r="BH439" s="540">
        <v>23</v>
      </c>
      <c r="BI439" s="540">
        <v>53</v>
      </c>
      <c r="BJ439" s="540">
        <v>16</v>
      </c>
      <c r="BK439" s="540">
        <v>7</v>
      </c>
      <c r="BL439" s="540">
        <v>82</v>
      </c>
      <c r="BM439" s="540">
        <v>66</v>
      </c>
      <c r="BN439" s="540">
        <v>62</v>
      </c>
      <c r="BO439" s="540">
        <v>48</v>
      </c>
      <c r="BP439" s="540">
        <v>26</v>
      </c>
      <c r="BQ439" s="540">
        <v>83</v>
      </c>
      <c r="BR439" s="540">
        <v>36</v>
      </c>
      <c r="BS439" s="540">
        <v>75</v>
      </c>
      <c r="BT439" s="540">
        <v>33</v>
      </c>
      <c r="BU439" s="540">
        <v>37</v>
      </c>
      <c r="BV439" s="540">
        <v>18</v>
      </c>
      <c r="BW439" s="540">
        <v>49</v>
      </c>
      <c r="BX439" s="540">
        <v>54</v>
      </c>
      <c r="BY439" s="540">
        <v>11</v>
      </c>
      <c r="BZ439" s="540">
        <v>70</v>
      </c>
      <c r="CA439" s="540">
        <v>38</v>
      </c>
      <c r="CB439" s="540">
        <v>74</v>
      </c>
      <c r="CC439" s="540">
        <v>14</v>
      </c>
      <c r="CD439" s="540">
        <v>80</v>
      </c>
      <c r="CE439" s="540">
        <v>29</v>
      </c>
      <c r="CF439" s="540">
        <v>87</v>
      </c>
      <c r="CG439" s="540">
        <v>73</v>
      </c>
      <c r="CH439" s="540">
        <v>35</v>
      </c>
      <c r="CI439" s="540">
        <v>59</v>
      </c>
      <c r="CJ439" s="540">
        <v>64</v>
      </c>
      <c r="CK439" s="540">
        <v>17</v>
      </c>
      <c r="CL439" s="540">
        <v>13</v>
      </c>
      <c r="CM439" s="540">
        <v>85</v>
      </c>
      <c r="CN439" s="540">
        <v>50</v>
      </c>
      <c r="CO439" s="540">
        <v>4</v>
      </c>
      <c r="CP439" s="540">
        <v>20</v>
      </c>
      <c r="CQ439" s="540">
        <v>86</v>
      </c>
    </row>
    <row r="440" spans="4:99" s="540" customFormat="1" x14ac:dyDescent="0.2">
      <c r="E440" s="535" t="s">
        <v>159</v>
      </c>
      <c r="F440" s="540">
        <v>88</v>
      </c>
      <c r="G440" s="540">
        <v>54</v>
      </c>
      <c r="H440" s="540">
        <v>80</v>
      </c>
      <c r="I440" s="540">
        <v>7</v>
      </c>
      <c r="J440" s="540">
        <v>72</v>
      </c>
      <c r="K440" s="540">
        <v>29</v>
      </c>
      <c r="L440" s="540">
        <v>36</v>
      </c>
      <c r="M440" s="540">
        <v>57</v>
      </c>
      <c r="N440" s="540">
        <v>86</v>
      </c>
      <c r="O440" s="540">
        <v>69</v>
      </c>
      <c r="P440" s="540">
        <v>52</v>
      </c>
      <c r="Q440" s="540">
        <v>61</v>
      </c>
      <c r="R440" s="540">
        <v>40</v>
      </c>
      <c r="S440" s="540">
        <v>42</v>
      </c>
      <c r="T440" s="540">
        <v>26</v>
      </c>
      <c r="U440" s="540">
        <v>79</v>
      </c>
      <c r="V440" s="540">
        <v>31</v>
      </c>
      <c r="W440" s="540">
        <v>17</v>
      </c>
      <c r="X440" s="540">
        <v>62</v>
      </c>
      <c r="Y440" s="540">
        <v>37</v>
      </c>
      <c r="Z440" s="540">
        <v>73</v>
      </c>
      <c r="AA440" s="540">
        <v>9</v>
      </c>
      <c r="AB440" s="540">
        <v>32</v>
      </c>
      <c r="AC440" s="540">
        <v>47</v>
      </c>
      <c r="AD440" s="540">
        <v>43</v>
      </c>
      <c r="AE440" s="540">
        <v>83</v>
      </c>
      <c r="AF440" s="540">
        <v>5</v>
      </c>
      <c r="AG440" s="540">
        <v>66</v>
      </c>
      <c r="AH440" s="540">
        <v>56</v>
      </c>
      <c r="AI440" s="540">
        <v>14</v>
      </c>
      <c r="AJ440" s="540">
        <v>18</v>
      </c>
      <c r="AK440" s="540">
        <v>51</v>
      </c>
      <c r="AL440" s="540">
        <v>34</v>
      </c>
      <c r="AM440" s="540">
        <v>11</v>
      </c>
      <c r="AN440" s="540">
        <v>68</v>
      </c>
      <c r="AO440" s="540">
        <v>78</v>
      </c>
      <c r="AP440" s="540">
        <v>4</v>
      </c>
      <c r="AQ440" s="540">
        <v>22</v>
      </c>
      <c r="AR440" s="540">
        <v>35</v>
      </c>
      <c r="AS440" s="540">
        <v>58</v>
      </c>
      <c r="AT440" s="540">
        <v>15</v>
      </c>
      <c r="AU440" s="540">
        <v>25</v>
      </c>
      <c r="AV440" s="540">
        <v>60</v>
      </c>
      <c r="AW440" s="540">
        <v>6</v>
      </c>
      <c r="AX440" s="540">
        <v>46</v>
      </c>
      <c r="AY440" s="540">
        <v>10</v>
      </c>
      <c r="AZ440" s="540">
        <v>28</v>
      </c>
      <c r="BA440" s="540">
        <v>19</v>
      </c>
      <c r="BB440" s="540">
        <v>81</v>
      </c>
      <c r="BC440" s="540">
        <v>89</v>
      </c>
      <c r="BD440" s="540">
        <v>74</v>
      </c>
      <c r="BE440" s="540">
        <v>64</v>
      </c>
      <c r="BF440" s="540">
        <v>39</v>
      </c>
      <c r="BG440" s="540">
        <v>2</v>
      </c>
      <c r="BH440" s="540">
        <v>77</v>
      </c>
      <c r="BI440" s="540">
        <v>49</v>
      </c>
      <c r="BJ440" s="540">
        <v>13</v>
      </c>
      <c r="BK440" s="540">
        <v>82</v>
      </c>
      <c r="BL440" s="540">
        <v>63</v>
      </c>
      <c r="BM440" s="540">
        <v>8</v>
      </c>
      <c r="BN440" s="540">
        <v>87</v>
      </c>
      <c r="BO440" s="540">
        <v>23</v>
      </c>
      <c r="BP440" s="540">
        <v>85</v>
      </c>
      <c r="BQ440" s="540">
        <v>16</v>
      </c>
      <c r="BR440" s="540">
        <v>1</v>
      </c>
      <c r="BS440" s="540">
        <v>38</v>
      </c>
      <c r="BT440" s="540">
        <v>24</v>
      </c>
      <c r="BU440" s="540">
        <v>44</v>
      </c>
      <c r="BV440" s="540">
        <v>71</v>
      </c>
      <c r="BW440" s="540">
        <v>33</v>
      </c>
      <c r="BX440" s="540">
        <v>45</v>
      </c>
      <c r="BY440" s="540">
        <v>21</v>
      </c>
      <c r="BZ440" s="540">
        <v>30</v>
      </c>
      <c r="CA440" s="540">
        <v>48</v>
      </c>
      <c r="CB440" s="540">
        <v>84</v>
      </c>
      <c r="CC440" s="540">
        <v>20</v>
      </c>
      <c r="CD440" s="540">
        <v>55</v>
      </c>
      <c r="CE440" s="540">
        <v>27</v>
      </c>
      <c r="CF440" s="540">
        <v>76</v>
      </c>
      <c r="CG440" s="540">
        <v>3</v>
      </c>
      <c r="CH440" s="540">
        <v>90</v>
      </c>
      <c r="CI440" s="540">
        <v>41</v>
      </c>
      <c r="CJ440" s="540">
        <v>50</v>
      </c>
      <c r="CK440" s="540">
        <v>75</v>
      </c>
      <c r="CL440" s="540">
        <v>67</v>
      </c>
      <c r="CM440" s="540">
        <v>65</v>
      </c>
      <c r="CN440" s="540">
        <v>70</v>
      </c>
      <c r="CO440" s="540">
        <v>59</v>
      </c>
      <c r="CP440" s="540">
        <v>53</v>
      </c>
      <c r="CQ440" s="540">
        <v>12</v>
      </c>
    </row>
    <row r="441" spans="4:99" s="540" customFormat="1" x14ac:dyDescent="0.2"/>
    <row r="442" spans="4:99" s="540" customFormat="1" x14ac:dyDescent="0.2">
      <c r="D442" s="539">
        <v>91</v>
      </c>
      <c r="E442" s="541" t="s">
        <v>179</v>
      </c>
    </row>
    <row r="443" spans="4:99" s="540" customFormat="1" x14ac:dyDescent="0.2">
      <c r="E443" s="535" t="s">
        <v>130</v>
      </c>
      <c r="F443" s="540">
        <v>1</v>
      </c>
      <c r="G443" s="540">
        <v>2</v>
      </c>
      <c r="H443" s="540">
        <v>3</v>
      </c>
      <c r="I443" s="540">
        <v>4</v>
      </c>
      <c r="J443" s="540">
        <v>5</v>
      </c>
      <c r="K443" s="540">
        <v>6</v>
      </c>
      <c r="L443" s="540">
        <v>7</v>
      </c>
      <c r="M443" s="540">
        <v>8</v>
      </c>
      <c r="N443" s="540">
        <v>9</v>
      </c>
      <c r="O443" s="540">
        <v>10</v>
      </c>
      <c r="P443" s="540">
        <v>11</v>
      </c>
      <c r="Q443" s="540">
        <v>12</v>
      </c>
      <c r="R443" s="540">
        <v>13</v>
      </c>
      <c r="S443" s="540">
        <v>14</v>
      </c>
      <c r="T443" s="540">
        <v>15</v>
      </c>
      <c r="U443" s="540">
        <v>16</v>
      </c>
      <c r="V443" s="540">
        <v>17</v>
      </c>
      <c r="W443" s="540">
        <v>18</v>
      </c>
      <c r="X443" s="540">
        <v>19</v>
      </c>
      <c r="Y443" s="540">
        <v>20</v>
      </c>
      <c r="Z443" s="540">
        <v>21</v>
      </c>
      <c r="AA443" s="540">
        <v>22</v>
      </c>
      <c r="AB443" s="540">
        <v>23</v>
      </c>
      <c r="AC443" s="540">
        <v>24</v>
      </c>
      <c r="AD443" s="540">
        <v>25</v>
      </c>
      <c r="AE443" s="540">
        <v>26</v>
      </c>
      <c r="AF443" s="540">
        <v>27</v>
      </c>
      <c r="AG443" s="540">
        <v>28</v>
      </c>
      <c r="AH443" s="540">
        <v>29</v>
      </c>
      <c r="AI443" s="540">
        <v>30</v>
      </c>
      <c r="AJ443" s="540">
        <v>31</v>
      </c>
      <c r="AK443" s="540">
        <v>32</v>
      </c>
      <c r="AL443" s="540">
        <v>33</v>
      </c>
      <c r="AM443" s="540">
        <v>34</v>
      </c>
      <c r="AN443" s="540">
        <v>35</v>
      </c>
      <c r="AO443" s="540">
        <v>36</v>
      </c>
      <c r="AP443" s="540">
        <v>37</v>
      </c>
      <c r="AQ443" s="540">
        <v>38</v>
      </c>
      <c r="AR443" s="540">
        <v>39</v>
      </c>
      <c r="AS443" s="540">
        <v>40</v>
      </c>
      <c r="AT443" s="540">
        <v>41</v>
      </c>
      <c r="AU443" s="540">
        <v>42</v>
      </c>
      <c r="AV443" s="540">
        <v>43</v>
      </c>
      <c r="AW443" s="540">
        <v>44</v>
      </c>
      <c r="AX443" s="540">
        <v>45</v>
      </c>
      <c r="AY443" s="540">
        <v>46</v>
      </c>
      <c r="AZ443" s="540">
        <v>47</v>
      </c>
      <c r="BA443" s="540">
        <v>48</v>
      </c>
      <c r="BB443" s="540">
        <v>49</v>
      </c>
      <c r="BC443" s="540">
        <v>50</v>
      </c>
      <c r="BD443" s="540">
        <v>51</v>
      </c>
      <c r="BE443" s="540">
        <v>52</v>
      </c>
      <c r="BF443" s="540">
        <v>53</v>
      </c>
      <c r="BG443" s="540">
        <v>54</v>
      </c>
      <c r="BH443" s="540">
        <v>55</v>
      </c>
      <c r="BI443" s="540">
        <v>56</v>
      </c>
      <c r="BJ443" s="540">
        <v>57</v>
      </c>
      <c r="BK443" s="540">
        <v>58</v>
      </c>
      <c r="BL443" s="540">
        <v>59</v>
      </c>
      <c r="BM443" s="540">
        <v>60</v>
      </c>
      <c r="BN443" s="540">
        <v>61</v>
      </c>
      <c r="BO443" s="540">
        <v>62</v>
      </c>
      <c r="BP443" s="540">
        <v>63</v>
      </c>
      <c r="BQ443" s="540">
        <v>64</v>
      </c>
      <c r="BR443" s="540">
        <v>65</v>
      </c>
      <c r="BS443" s="540">
        <v>66</v>
      </c>
      <c r="BT443" s="540">
        <v>67</v>
      </c>
      <c r="BU443" s="540">
        <v>68</v>
      </c>
      <c r="BV443" s="540">
        <v>69</v>
      </c>
      <c r="BW443" s="540">
        <v>70</v>
      </c>
      <c r="BX443" s="540">
        <v>71</v>
      </c>
      <c r="BY443" s="540">
        <v>72</v>
      </c>
      <c r="BZ443" s="540">
        <v>73</v>
      </c>
      <c r="CA443" s="540">
        <v>74</v>
      </c>
      <c r="CB443" s="540">
        <v>75</v>
      </c>
      <c r="CC443" s="540">
        <v>76</v>
      </c>
      <c r="CD443" s="540">
        <v>77</v>
      </c>
      <c r="CE443" s="540">
        <v>78</v>
      </c>
      <c r="CF443" s="540">
        <v>79</v>
      </c>
      <c r="CH443" s="540">
        <v>80</v>
      </c>
      <c r="CI443" s="540">
        <v>81</v>
      </c>
      <c r="CJ443" s="540">
        <v>82</v>
      </c>
      <c r="CK443" s="540">
        <v>83</v>
      </c>
      <c r="CM443" s="540">
        <v>84</v>
      </c>
      <c r="CN443" s="540">
        <v>85</v>
      </c>
      <c r="CO443" s="540">
        <v>86</v>
      </c>
      <c r="CP443" s="540">
        <v>87</v>
      </c>
      <c r="CR443" s="540">
        <v>88</v>
      </c>
      <c r="CS443" s="540">
        <v>89</v>
      </c>
      <c r="CT443" s="540">
        <v>90</v>
      </c>
      <c r="CU443" s="540">
        <v>91</v>
      </c>
    </row>
    <row r="444" spans="4:99" s="540" customFormat="1" x14ac:dyDescent="0.2">
      <c r="E444" s="535" t="s">
        <v>157</v>
      </c>
      <c r="F444" s="540">
        <v>44</v>
      </c>
      <c r="G444" s="540">
        <v>61</v>
      </c>
      <c r="H444" s="540">
        <v>67</v>
      </c>
      <c r="I444" s="540">
        <v>76</v>
      </c>
      <c r="J444" s="540">
        <v>72</v>
      </c>
      <c r="K444" s="540">
        <v>64</v>
      </c>
      <c r="L444" s="540">
        <v>48</v>
      </c>
      <c r="M444" s="540">
        <v>54</v>
      </c>
      <c r="N444" s="540">
        <v>22</v>
      </c>
      <c r="O444" s="540">
        <v>57</v>
      </c>
      <c r="P444" s="540">
        <v>47</v>
      </c>
      <c r="Q444" s="540">
        <v>71</v>
      </c>
      <c r="R444" s="540">
        <v>40</v>
      </c>
      <c r="S444" s="540">
        <v>70</v>
      </c>
      <c r="T444" s="540">
        <v>1</v>
      </c>
      <c r="U444" s="540">
        <v>34</v>
      </c>
      <c r="V444" s="540">
        <v>84</v>
      </c>
      <c r="W444" s="540">
        <v>69</v>
      </c>
      <c r="X444" s="540">
        <v>80</v>
      </c>
      <c r="Y444" s="540">
        <v>26</v>
      </c>
      <c r="Z444" s="540">
        <v>87</v>
      </c>
      <c r="AA444" s="540">
        <v>43</v>
      </c>
      <c r="AB444" s="540">
        <v>19</v>
      </c>
      <c r="AC444" s="540">
        <v>52</v>
      </c>
      <c r="AD444" s="540">
        <v>31</v>
      </c>
      <c r="AE444" s="540">
        <v>20</v>
      </c>
      <c r="AF444" s="540">
        <v>78</v>
      </c>
      <c r="AG444" s="540">
        <v>35</v>
      </c>
      <c r="AH444" s="540">
        <v>41</v>
      </c>
      <c r="AI444" s="540">
        <v>21</v>
      </c>
      <c r="AJ444" s="540">
        <v>60</v>
      </c>
      <c r="AK444" s="540">
        <v>23</v>
      </c>
      <c r="AL444" s="540">
        <v>89</v>
      </c>
      <c r="AM444" s="540">
        <v>65</v>
      </c>
      <c r="AN444" s="540">
        <v>32</v>
      </c>
      <c r="AO444" s="540">
        <v>77</v>
      </c>
      <c r="AP444" s="540">
        <v>59</v>
      </c>
      <c r="AQ444" s="540">
        <v>7</v>
      </c>
      <c r="AR444" s="540">
        <v>85</v>
      </c>
      <c r="AS444" s="540">
        <v>42</v>
      </c>
      <c r="AT444" s="540">
        <v>29</v>
      </c>
      <c r="AU444" s="540">
        <v>55</v>
      </c>
      <c r="AV444" s="540">
        <v>83</v>
      </c>
      <c r="AW444" s="540">
        <v>63</v>
      </c>
      <c r="AX444" s="540">
        <v>88</v>
      </c>
      <c r="AY444" s="540">
        <v>74</v>
      </c>
      <c r="AZ444" s="540">
        <v>53</v>
      </c>
      <c r="BA444" s="540">
        <v>56</v>
      </c>
      <c r="BB444" s="540">
        <v>28</v>
      </c>
      <c r="BC444" s="540">
        <v>4</v>
      </c>
      <c r="BD444" s="540">
        <v>75</v>
      </c>
      <c r="BE444" s="540">
        <v>24</v>
      </c>
      <c r="BF444" s="540">
        <v>46</v>
      </c>
      <c r="BG444" s="540">
        <v>66</v>
      </c>
      <c r="BH444" s="540">
        <v>90</v>
      </c>
      <c r="BI444" s="540">
        <v>10</v>
      </c>
      <c r="BJ444" s="540">
        <v>16</v>
      </c>
      <c r="BK444" s="540">
        <v>45</v>
      </c>
      <c r="BL444" s="540">
        <v>58</v>
      </c>
      <c r="BM444" s="540">
        <v>68</v>
      </c>
      <c r="BN444" s="540">
        <v>91</v>
      </c>
      <c r="BO444" s="540">
        <v>5</v>
      </c>
      <c r="BP444" s="540">
        <v>49</v>
      </c>
      <c r="BQ444" s="540">
        <v>82</v>
      </c>
      <c r="BR444" s="540">
        <v>13</v>
      </c>
      <c r="BS444" s="540">
        <v>8</v>
      </c>
      <c r="BT444" s="540">
        <v>15</v>
      </c>
      <c r="BU444" s="540">
        <v>51</v>
      </c>
      <c r="BV444" s="540">
        <v>81</v>
      </c>
      <c r="BW444" s="540">
        <v>73</v>
      </c>
      <c r="BX444" s="540">
        <v>86</v>
      </c>
      <c r="BY444" s="540">
        <v>79</v>
      </c>
      <c r="BZ444" s="540">
        <v>14</v>
      </c>
      <c r="CA444" s="540">
        <v>17</v>
      </c>
      <c r="CB444" s="540">
        <v>9</v>
      </c>
      <c r="CC444" s="540">
        <v>39</v>
      </c>
      <c r="CD444" s="540">
        <v>3</v>
      </c>
      <c r="CE444" s="540">
        <v>11</v>
      </c>
      <c r="CF444" s="540">
        <v>62</v>
      </c>
      <c r="CH444" s="540">
        <v>50</v>
      </c>
      <c r="CI444" s="540">
        <v>6</v>
      </c>
      <c r="CJ444" s="540">
        <v>25</v>
      </c>
      <c r="CK444" s="540">
        <v>36</v>
      </c>
      <c r="CM444" s="540">
        <v>12</v>
      </c>
      <c r="CN444" s="540">
        <v>38</v>
      </c>
      <c r="CO444" s="540">
        <v>30</v>
      </c>
      <c r="CP444" s="540">
        <v>18</v>
      </c>
      <c r="CR444" s="540">
        <v>2</v>
      </c>
      <c r="CS444" s="540">
        <v>33</v>
      </c>
      <c r="CT444" s="540">
        <v>27</v>
      </c>
      <c r="CU444" s="540">
        <v>37</v>
      </c>
    </row>
    <row r="445" spans="4:99" s="540" customFormat="1" x14ac:dyDescent="0.2">
      <c r="E445" s="535" t="s">
        <v>159</v>
      </c>
      <c r="F445" s="540">
        <v>4</v>
      </c>
      <c r="G445" s="540">
        <v>83</v>
      </c>
      <c r="H445" s="540">
        <v>62</v>
      </c>
      <c r="I445" s="540">
        <v>47</v>
      </c>
      <c r="J445" s="540">
        <v>7</v>
      </c>
      <c r="K445" s="540">
        <v>32</v>
      </c>
      <c r="L445" s="540">
        <v>30</v>
      </c>
      <c r="M445" s="540">
        <v>81</v>
      </c>
      <c r="N445" s="540">
        <v>11</v>
      </c>
      <c r="O445" s="540">
        <v>2</v>
      </c>
      <c r="P445" s="540">
        <v>49</v>
      </c>
      <c r="Q445" s="540">
        <v>69</v>
      </c>
      <c r="R445" s="540">
        <v>55</v>
      </c>
      <c r="S445" s="540">
        <v>10</v>
      </c>
      <c r="T445" s="540">
        <v>78</v>
      </c>
      <c r="U445" s="540">
        <v>65</v>
      </c>
      <c r="V445" s="540">
        <v>66</v>
      </c>
      <c r="W445" s="540">
        <v>44</v>
      </c>
      <c r="X445" s="540">
        <v>84</v>
      </c>
      <c r="Y445" s="540">
        <v>27</v>
      </c>
      <c r="Z445" s="540">
        <v>90</v>
      </c>
      <c r="AA445" s="540">
        <v>58</v>
      </c>
      <c r="AB445" s="540">
        <v>34</v>
      </c>
      <c r="AC445" s="540">
        <v>51</v>
      </c>
      <c r="AD445" s="540">
        <v>74</v>
      </c>
      <c r="AE445" s="540">
        <v>82</v>
      </c>
      <c r="AF445" s="540">
        <v>76</v>
      </c>
      <c r="AG445" s="540">
        <v>64</v>
      </c>
      <c r="AH445" s="540">
        <v>3</v>
      </c>
      <c r="AI445" s="540">
        <v>6</v>
      </c>
      <c r="AJ445" s="540">
        <v>54</v>
      </c>
      <c r="AK445" s="540">
        <v>63</v>
      </c>
      <c r="AL445" s="540">
        <v>85</v>
      </c>
      <c r="AM445" s="540">
        <v>12</v>
      </c>
      <c r="AN445" s="540">
        <v>91</v>
      </c>
      <c r="AO445" s="540">
        <v>70</v>
      </c>
      <c r="AP445" s="540">
        <v>31</v>
      </c>
      <c r="AQ445" s="540">
        <v>24</v>
      </c>
      <c r="AR445" s="540">
        <v>38</v>
      </c>
      <c r="AS445" s="540">
        <v>77</v>
      </c>
      <c r="AT445" s="540">
        <v>72</v>
      </c>
      <c r="AU445" s="540">
        <v>25</v>
      </c>
      <c r="AV445" s="540">
        <v>79</v>
      </c>
      <c r="AW445" s="540">
        <v>43</v>
      </c>
      <c r="AX445" s="540">
        <v>53</v>
      </c>
      <c r="AY445" s="540">
        <v>9</v>
      </c>
      <c r="AZ445" s="540">
        <v>39</v>
      </c>
      <c r="BA445" s="540">
        <v>22</v>
      </c>
      <c r="BB445" s="540">
        <v>71</v>
      </c>
      <c r="BC445" s="540">
        <v>56</v>
      </c>
      <c r="BD445" s="540">
        <v>52</v>
      </c>
      <c r="BE445" s="540">
        <v>73</v>
      </c>
      <c r="BF445" s="540">
        <v>88</v>
      </c>
      <c r="BG445" s="540">
        <v>50</v>
      </c>
      <c r="BH445" s="540">
        <v>86</v>
      </c>
      <c r="BI445" s="540">
        <v>68</v>
      </c>
      <c r="BJ445" s="540">
        <v>87</v>
      </c>
      <c r="BK445" s="540">
        <v>80</v>
      </c>
      <c r="BL445" s="540">
        <v>1</v>
      </c>
      <c r="BM445" s="540">
        <v>89</v>
      </c>
      <c r="BN445" s="540">
        <v>28</v>
      </c>
      <c r="BO445" s="540">
        <v>35</v>
      </c>
      <c r="BP445" s="540">
        <v>5</v>
      </c>
      <c r="BQ445" s="540">
        <v>8</v>
      </c>
      <c r="BR445" s="540">
        <v>16</v>
      </c>
      <c r="BS445" s="540">
        <v>13</v>
      </c>
      <c r="BT445" s="540">
        <v>20</v>
      </c>
      <c r="BU445" s="540">
        <v>37</v>
      </c>
      <c r="BV445" s="540">
        <v>46</v>
      </c>
      <c r="BW445" s="540">
        <v>61</v>
      </c>
      <c r="BX445" s="540">
        <v>18</v>
      </c>
      <c r="BY445" s="540">
        <v>41</v>
      </c>
      <c r="BZ445" s="540">
        <v>36</v>
      </c>
      <c r="CA445" s="540">
        <v>48</v>
      </c>
      <c r="CB445" s="540">
        <v>33</v>
      </c>
      <c r="CC445" s="540">
        <v>14</v>
      </c>
      <c r="CD445" s="540">
        <v>45</v>
      </c>
      <c r="CE445" s="540">
        <v>57</v>
      </c>
      <c r="CF445" s="540">
        <v>23</v>
      </c>
      <c r="CH445" s="540">
        <v>42</v>
      </c>
      <c r="CI445" s="540">
        <v>40</v>
      </c>
      <c r="CJ445" s="540">
        <v>15</v>
      </c>
      <c r="CK445" s="540">
        <v>75</v>
      </c>
      <c r="CM445" s="540">
        <v>59</v>
      </c>
      <c r="CN445" s="540">
        <v>29</v>
      </c>
      <c r="CO445" s="540">
        <v>17</v>
      </c>
      <c r="CP445" s="540">
        <v>67</v>
      </c>
      <c r="CR445" s="540">
        <v>19</v>
      </c>
      <c r="CS445" s="540">
        <v>60</v>
      </c>
      <c r="CT445" s="540">
        <v>21</v>
      </c>
      <c r="CU445" s="540">
        <v>26</v>
      </c>
    </row>
    <row r="446" spans="4:99" s="540" customFormat="1" x14ac:dyDescent="0.2"/>
    <row r="447" spans="4:99" s="540" customFormat="1" x14ac:dyDescent="0.2">
      <c r="D447" s="539">
        <v>92</v>
      </c>
      <c r="E447" s="541" t="s">
        <v>179</v>
      </c>
    </row>
    <row r="448" spans="4:99" s="540" customFormat="1" x14ac:dyDescent="0.2">
      <c r="E448" s="535" t="s">
        <v>130</v>
      </c>
      <c r="F448" s="540">
        <v>1</v>
      </c>
      <c r="G448" s="540">
        <v>2</v>
      </c>
      <c r="H448" s="540">
        <v>3</v>
      </c>
      <c r="I448" s="540">
        <v>4</v>
      </c>
      <c r="J448" s="540">
        <v>5</v>
      </c>
      <c r="K448" s="540">
        <v>6</v>
      </c>
      <c r="L448" s="540">
        <v>7</v>
      </c>
      <c r="M448" s="540">
        <v>8</v>
      </c>
      <c r="N448" s="540">
        <v>9</v>
      </c>
      <c r="O448" s="540">
        <v>10</v>
      </c>
      <c r="P448" s="540">
        <v>11</v>
      </c>
      <c r="Q448" s="540">
        <v>12</v>
      </c>
      <c r="R448" s="540">
        <v>13</v>
      </c>
      <c r="S448" s="540">
        <v>14</v>
      </c>
      <c r="T448" s="540">
        <v>15</v>
      </c>
      <c r="U448" s="540">
        <v>16</v>
      </c>
      <c r="V448" s="540">
        <v>17</v>
      </c>
      <c r="W448" s="540">
        <v>18</v>
      </c>
      <c r="X448" s="540">
        <v>19</v>
      </c>
      <c r="Y448" s="540">
        <v>20</v>
      </c>
      <c r="Z448" s="540">
        <v>21</v>
      </c>
      <c r="AA448" s="540">
        <v>22</v>
      </c>
      <c r="AB448" s="540">
        <v>23</v>
      </c>
      <c r="AC448" s="540">
        <v>24</v>
      </c>
      <c r="AD448" s="540">
        <v>25</v>
      </c>
      <c r="AE448" s="540">
        <v>26</v>
      </c>
      <c r="AF448" s="540">
        <v>27</v>
      </c>
      <c r="AG448" s="540">
        <v>28</v>
      </c>
      <c r="AH448" s="540">
        <v>29</v>
      </c>
      <c r="AI448" s="540">
        <v>30</v>
      </c>
      <c r="AJ448" s="540">
        <v>31</v>
      </c>
      <c r="AK448" s="540">
        <v>32</v>
      </c>
      <c r="AL448" s="540">
        <v>33</v>
      </c>
      <c r="AM448" s="540">
        <v>34</v>
      </c>
      <c r="AN448" s="540">
        <v>35</v>
      </c>
      <c r="AO448" s="540">
        <v>36</v>
      </c>
      <c r="AP448" s="540">
        <v>37</v>
      </c>
      <c r="AQ448" s="540">
        <v>38</v>
      </c>
      <c r="AR448" s="540">
        <v>39</v>
      </c>
      <c r="AS448" s="540">
        <v>40</v>
      </c>
      <c r="AT448" s="540">
        <v>41</v>
      </c>
      <c r="AU448" s="540">
        <v>42</v>
      </c>
      <c r="AV448" s="540">
        <v>43</v>
      </c>
      <c r="AW448" s="540">
        <v>44</v>
      </c>
      <c r="AX448" s="540">
        <v>45</v>
      </c>
      <c r="AY448" s="540">
        <v>46</v>
      </c>
      <c r="AZ448" s="540">
        <v>47</v>
      </c>
      <c r="BA448" s="540">
        <v>48</v>
      </c>
      <c r="BB448" s="540">
        <v>49</v>
      </c>
      <c r="BC448" s="540">
        <v>50</v>
      </c>
      <c r="BD448" s="540">
        <v>51</v>
      </c>
      <c r="BE448" s="540">
        <v>52</v>
      </c>
      <c r="BF448" s="540">
        <v>53</v>
      </c>
      <c r="BG448" s="540">
        <v>54</v>
      </c>
      <c r="BH448" s="540">
        <v>55</v>
      </c>
      <c r="BI448" s="540">
        <v>56</v>
      </c>
      <c r="BJ448" s="540">
        <v>57</v>
      </c>
      <c r="BK448" s="540">
        <v>58</v>
      </c>
      <c r="BL448" s="540">
        <v>59</v>
      </c>
      <c r="BM448" s="540">
        <v>60</v>
      </c>
      <c r="BN448" s="540">
        <v>61</v>
      </c>
      <c r="BO448" s="540">
        <v>62</v>
      </c>
      <c r="BP448" s="540">
        <v>63</v>
      </c>
      <c r="BQ448" s="540">
        <v>64</v>
      </c>
      <c r="BR448" s="540">
        <v>65</v>
      </c>
      <c r="BS448" s="540">
        <v>66</v>
      </c>
      <c r="BT448" s="540">
        <v>67</v>
      </c>
      <c r="BU448" s="540">
        <v>68</v>
      </c>
      <c r="BV448" s="540">
        <v>69</v>
      </c>
      <c r="BW448" s="540">
        <v>70</v>
      </c>
      <c r="BX448" s="540">
        <v>71</v>
      </c>
      <c r="BY448" s="540">
        <v>72</v>
      </c>
      <c r="BZ448" s="540">
        <v>73</v>
      </c>
      <c r="CA448" s="540">
        <v>74</v>
      </c>
      <c r="CB448" s="540">
        <v>75</v>
      </c>
      <c r="CC448" s="540">
        <v>76</v>
      </c>
      <c r="CD448" s="540">
        <v>77</v>
      </c>
      <c r="CE448" s="540">
        <v>78</v>
      </c>
      <c r="CF448" s="540">
        <v>79</v>
      </c>
      <c r="CG448" s="540">
        <v>80</v>
      </c>
      <c r="CH448" s="540">
        <v>81</v>
      </c>
      <c r="CI448" s="540">
        <v>82</v>
      </c>
      <c r="CJ448" s="540">
        <v>83</v>
      </c>
      <c r="CK448" s="540">
        <v>84</v>
      </c>
      <c r="CM448" s="540">
        <v>85</v>
      </c>
      <c r="CN448" s="540">
        <v>86</v>
      </c>
      <c r="CO448" s="540">
        <v>87</v>
      </c>
      <c r="CP448" s="540">
        <v>88</v>
      </c>
      <c r="CR448" s="540">
        <v>89</v>
      </c>
      <c r="CS448" s="540">
        <v>90</v>
      </c>
      <c r="CT448" s="540">
        <v>91</v>
      </c>
      <c r="CU448" s="540">
        <v>92</v>
      </c>
    </row>
    <row r="449" spans="4:100" s="540" customFormat="1" x14ac:dyDescent="0.2">
      <c r="E449" s="535" t="s">
        <v>157</v>
      </c>
      <c r="F449" s="540">
        <v>25</v>
      </c>
      <c r="G449" s="540">
        <v>79</v>
      </c>
      <c r="H449" s="540">
        <v>92</v>
      </c>
      <c r="I449" s="540">
        <v>12</v>
      </c>
      <c r="J449" s="540">
        <v>58</v>
      </c>
      <c r="K449" s="540">
        <v>39</v>
      </c>
      <c r="L449" s="540">
        <v>9</v>
      </c>
      <c r="M449" s="540">
        <v>88</v>
      </c>
      <c r="N449" s="540">
        <v>2</v>
      </c>
      <c r="O449" s="540">
        <v>83</v>
      </c>
      <c r="P449" s="540">
        <v>64</v>
      </c>
      <c r="Q449" s="540">
        <v>33</v>
      </c>
      <c r="R449" s="540">
        <v>51</v>
      </c>
      <c r="S449" s="540">
        <v>21</v>
      </c>
      <c r="T449" s="540">
        <v>81</v>
      </c>
      <c r="U449" s="540">
        <v>74</v>
      </c>
      <c r="V449" s="540">
        <v>45</v>
      </c>
      <c r="W449" s="540">
        <v>56</v>
      </c>
      <c r="X449" s="540">
        <v>67</v>
      </c>
      <c r="Y449" s="540">
        <v>90</v>
      </c>
      <c r="Z449" s="540">
        <v>70</v>
      </c>
      <c r="AA449" s="540">
        <v>35</v>
      </c>
      <c r="AB449" s="540">
        <v>60</v>
      </c>
      <c r="AC449" s="540">
        <v>38</v>
      </c>
      <c r="AD449" s="540">
        <v>26</v>
      </c>
      <c r="AE449" s="540">
        <v>42</v>
      </c>
      <c r="AF449" s="540">
        <v>76</v>
      </c>
      <c r="AG449" s="540">
        <v>7</v>
      </c>
      <c r="AH449" s="540">
        <v>22</v>
      </c>
      <c r="AI449" s="540">
        <v>84</v>
      </c>
      <c r="AJ449" s="540">
        <v>27</v>
      </c>
      <c r="AK449" s="540">
        <v>73</v>
      </c>
      <c r="AL449" s="540">
        <v>17</v>
      </c>
      <c r="AM449" s="540">
        <v>47</v>
      </c>
      <c r="AN449" s="540">
        <v>11</v>
      </c>
      <c r="AO449" s="540">
        <v>20</v>
      </c>
      <c r="AP449" s="540">
        <v>55</v>
      </c>
      <c r="AQ449" s="540">
        <v>80</v>
      </c>
      <c r="AR449" s="540">
        <v>36</v>
      </c>
      <c r="AS449" s="540">
        <v>59</v>
      </c>
      <c r="AT449" s="540">
        <v>14</v>
      </c>
      <c r="AU449" s="540">
        <v>1</v>
      </c>
      <c r="AV449" s="540">
        <v>71</v>
      </c>
      <c r="AW449" s="540">
        <v>68</v>
      </c>
      <c r="AX449" s="540">
        <v>78</v>
      </c>
      <c r="AY449" s="540">
        <v>91</v>
      </c>
      <c r="AZ449" s="540">
        <v>29</v>
      </c>
      <c r="BA449" s="540">
        <v>86</v>
      </c>
      <c r="BB449" s="540">
        <v>16</v>
      </c>
      <c r="BC449" s="540">
        <v>3</v>
      </c>
      <c r="BD449" s="540">
        <v>75</v>
      </c>
      <c r="BE449" s="540">
        <v>49</v>
      </c>
      <c r="BF449" s="540">
        <v>62</v>
      </c>
      <c r="BG449" s="540">
        <v>8</v>
      </c>
      <c r="BH449" s="540">
        <v>41</v>
      </c>
      <c r="BI449" s="540">
        <v>40</v>
      </c>
      <c r="BJ449" s="540">
        <v>44</v>
      </c>
      <c r="BK449" s="540">
        <v>54</v>
      </c>
      <c r="BL449" s="540">
        <v>66</v>
      </c>
      <c r="BM449" s="540">
        <v>31</v>
      </c>
      <c r="BN449" s="540">
        <v>13</v>
      </c>
      <c r="BO449" s="540">
        <v>53</v>
      </c>
      <c r="BP449" s="540">
        <v>89</v>
      </c>
      <c r="BQ449" s="540">
        <v>48</v>
      </c>
      <c r="BR449" s="540">
        <v>61</v>
      </c>
      <c r="BS449" s="540">
        <v>43</v>
      </c>
      <c r="BT449" s="540">
        <v>19</v>
      </c>
      <c r="BU449" s="540">
        <v>65</v>
      </c>
      <c r="BV449" s="540">
        <v>37</v>
      </c>
      <c r="BW449" s="540">
        <v>87</v>
      </c>
      <c r="BX449" s="540">
        <v>77</v>
      </c>
      <c r="BY449" s="540">
        <v>18</v>
      </c>
      <c r="BZ449" s="540">
        <v>50</v>
      </c>
      <c r="CA449" s="540">
        <v>82</v>
      </c>
      <c r="CB449" s="540">
        <v>52</v>
      </c>
      <c r="CC449" s="540">
        <v>5</v>
      </c>
      <c r="CD449" s="540">
        <v>85</v>
      </c>
      <c r="CE449" s="540">
        <v>6</v>
      </c>
      <c r="CF449" s="540">
        <v>23</v>
      </c>
      <c r="CG449" s="540">
        <v>72</v>
      </c>
      <c r="CH449" s="540">
        <v>30</v>
      </c>
      <c r="CI449" s="540">
        <v>24</v>
      </c>
      <c r="CJ449" s="540">
        <v>34</v>
      </c>
      <c r="CK449" s="540">
        <v>46</v>
      </c>
      <c r="CM449" s="540">
        <v>4</v>
      </c>
      <c r="CN449" s="540">
        <v>69</v>
      </c>
      <c r="CO449" s="540">
        <v>15</v>
      </c>
      <c r="CP449" s="540">
        <v>57</v>
      </c>
      <c r="CR449" s="540">
        <v>63</v>
      </c>
      <c r="CS449" s="540">
        <v>28</v>
      </c>
      <c r="CT449" s="540">
        <v>10</v>
      </c>
      <c r="CU449" s="540">
        <v>32</v>
      </c>
    </row>
    <row r="450" spans="4:100" s="540" customFormat="1" x14ac:dyDescent="0.2">
      <c r="E450" s="535" t="s">
        <v>159</v>
      </c>
      <c r="F450" s="540">
        <v>83</v>
      </c>
      <c r="G450" s="540">
        <v>54</v>
      </c>
      <c r="H450" s="540">
        <v>5</v>
      </c>
      <c r="I450" s="540">
        <v>11</v>
      </c>
      <c r="J450" s="540">
        <v>76</v>
      </c>
      <c r="K450" s="540">
        <v>48</v>
      </c>
      <c r="L450" s="540">
        <v>14</v>
      </c>
      <c r="M450" s="540">
        <v>20</v>
      </c>
      <c r="N450" s="540">
        <v>6</v>
      </c>
      <c r="O450" s="540">
        <v>33</v>
      </c>
      <c r="P450" s="540">
        <v>34</v>
      </c>
      <c r="Q450" s="540">
        <v>78</v>
      </c>
      <c r="R450" s="540">
        <v>4</v>
      </c>
      <c r="S450" s="540">
        <v>7</v>
      </c>
      <c r="T450" s="540">
        <v>64</v>
      </c>
      <c r="U450" s="540">
        <v>90</v>
      </c>
      <c r="V450" s="540">
        <v>15</v>
      </c>
      <c r="W450" s="540">
        <v>52</v>
      </c>
      <c r="X450" s="540">
        <v>70</v>
      </c>
      <c r="Y450" s="540">
        <v>16</v>
      </c>
      <c r="Z450" s="540">
        <v>87</v>
      </c>
      <c r="AA450" s="540">
        <v>58</v>
      </c>
      <c r="AB450" s="540">
        <v>29</v>
      </c>
      <c r="AC450" s="540">
        <v>42</v>
      </c>
      <c r="AD450" s="540">
        <v>13</v>
      </c>
      <c r="AE450" s="540">
        <v>37</v>
      </c>
      <c r="AF450" s="540">
        <v>23</v>
      </c>
      <c r="AG450" s="540">
        <v>47</v>
      </c>
      <c r="AH450" s="540">
        <v>75</v>
      </c>
      <c r="AI450" s="540">
        <v>63</v>
      </c>
      <c r="AJ450" s="540">
        <v>69</v>
      </c>
      <c r="AK450" s="540">
        <v>38</v>
      </c>
      <c r="AL450" s="540">
        <v>2</v>
      </c>
      <c r="AM450" s="540">
        <v>77</v>
      </c>
      <c r="AN450" s="540">
        <v>17</v>
      </c>
      <c r="AO450" s="540">
        <v>68</v>
      </c>
      <c r="AP450" s="540">
        <v>92</v>
      </c>
      <c r="AQ450" s="540">
        <v>32</v>
      </c>
      <c r="AR450" s="540">
        <v>81</v>
      </c>
      <c r="AS450" s="540">
        <v>43</v>
      </c>
      <c r="AT450" s="540">
        <v>72</v>
      </c>
      <c r="AU450" s="540">
        <v>88</v>
      </c>
      <c r="AV450" s="540">
        <v>45</v>
      </c>
      <c r="AW450" s="540">
        <v>53</v>
      </c>
      <c r="AX450" s="540">
        <v>91</v>
      </c>
      <c r="AY450" s="540">
        <v>57</v>
      </c>
      <c r="AZ450" s="540">
        <v>3</v>
      </c>
      <c r="BA450" s="540">
        <v>24</v>
      </c>
      <c r="BB450" s="540">
        <v>28</v>
      </c>
      <c r="BC450" s="540">
        <v>89</v>
      </c>
      <c r="BD450" s="540">
        <v>59</v>
      </c>
      <c r="BE450" s="540">
        <v>46</v>
      </c>
      <c r="BF450" s="540">
        <v>44</v>
      </c>
      <c r="BG450" s="540">
        <v>62</v>
      </c>
      <c r="BH450" s="540">
        <v>86</v>
      </c>
      <c r="BI450" s="540">
        <v>65</v>
      </c>
      <c r="BJ450" s="540">
        <v>39</v>
      </c>
      <c r="BK450" s="540">
        <v>66</v>
      </c>
      <c r="BL450" s="540">
        <v>25</v>
      </c>
      <c r="BM450" s="540">
        <v>71</v>
      </c>
      <c r="BN450" s="540">
        <v>82</v>
      </c>
      <c r="BO450" s="540">
        <v>26</v>
      </c>
      <c r="BP450" s="540">
        <v>55</v>
      </c>
      <c r="BQ450" s="540">
        <v>41</v>
      </c>
      <c r="BR450" s="540">
        <v>56</v>
      </c>
      <c r="BS450" s="540">
        <v>10</v>
      </c>
      <c r="BT450" s="540">
        <v>50</v>
      </c>
      <c r="BU450" s="540">
        <v>30</v>
      </c>
      <c r="BV450" s="540">
        <v>85</v>
      </c>
      <c r="BW450" s="540">
        <v>73</v>
      </c>
      <c r="BX450" s="540">
        <v>22</v>
      </c>
      <c r="BY450" s="540">
        <v>31</v>
      </c>
      <c r="BZ450" s="540">
        <v>79</v>
      </c>
      <c r="CA450" s="540">
        <v>61</v>
      </c>
      <c r="CB450" s="540">
        <v>27</v>
      </c>
      <c r="CC450" s="540">
        <v>84</v>
      </c>
      <c r="CD450" s="540">
        <v>60</v>
      </c>
      <c r="CE450" s="540">
        <v>9</v>
      </c>
      <c r="CF450" s="540">
        <v>18</v>
      </c>
      <c r="CG450" s="540">
        <v>36</v>
      </c>
      <c r="CH450" s="540">
        <v>49</v>
      </c>
      <c r="CI450" s="540">
        <v>74</v>
      </c>
      <c r="CJ450" s="540">
        <v>35</v>
      </c>
      <c r="CK450" s="540">
        <v>1</v>
      </c>
      <c r="CM450" s="540">
        <v>19</v>
      </c>
      <c r="CN450" s="540">
        <v>80</v>
      </c>
      <c r="CO450" s="540">
        <v>21</v>
      </c>
      <c r="CP450" s="540">
        <v>40</v>
      </c>
      <c r="CR450" s="540">
        <v>67</v>
      </c>
      <c r="CS450" s="540">
        <v>8</v>
      </c>
      <c r="CT450" s="540">
        <v>12</v>
      </c>
      <c r="CU450" s="540">
        <v>51</v>
      </c>
    </row>
    <row r="451" spans="4:100" s="540" customFormat="1" x14ac:dyDescent="0.2"/>
    <row r="452" spans="4:100" s="540" customFormat="1" x14ac:dyDescent="0.2">
      <c r="D452" s="539">
        <v>93</v>
      </c>
      <c r="E452" s="541" t="s">
        <v>179</v>
      </c>
    </row>
    <row r="453" spans="4:100" s="540" customFormat="1" x14ac:dyDescent="0.2">
      <c r="E453" s="535" t="s">
        <v>130</v>
      </c>
      <c r="F453" s="540">
        <v>1</v>
      </c>
      <c r="G453" s="540">
        <v>2</v>
      </c>
      <c r="H453" s="540">
        <v>3</v>
      </c>
      <c r="I453" s="540">
        <v>4</v>
      </c>
      <c r="J453" s="540">
        <v>5</v>
      </c>
      <c r="K453" s="540">
        <v>6</v>
      </c>
      <c r="L453" s="540">
        <v>7</v>
      </c>
      <c r="M453" s="540">
        <v>8</v>
      </c>
      <c r="N453" s="540">
        <v>9</v>
      </c>
      <c r="O453" s="540">
        <v>10</v>
      </c>
      <c r="P453" s="540">
        <v>11</v>
      </c>
      <c r="Q453" s="540">
        <v>12</v>
      </c>
      <c r="R453" s="540">
        <v>13</v>
      </c>
      <c r="S453" s="540">
        <v>14</v>
      </c>
      <c r="T453" s="540">
        <v>15</v>
      </c>
      <c r="U453" s="540">
        <v>16</v>
      </c>
      <c r="V453" s="540">
        <v>17</v>
      </c>
      <c r="W453" s="540">
        <v>18</v>
      </c>
      <c r="X453" s="540">
        <v>19</v>
      </c>
      <c r="Y453" s="540">
        <v>20</v>
      </c>
      <c r="Z453" s="540">
        <v>21</v>
      </c>
      <c r="AA453" s="540">
        <v>22</v>
      </c>
      <c r="AB453" s="540">
        <v>23</v>
      </c>
      <c r="AC453" s="540">
        <v>24</v>
      </c>
      <c r="AD453" s="540">
        <v>25</v>
      </c>
      <c r="AE453" s="540">
        <v>26</v>
      </c>
      <c r="AF453" s="540">
        <v>27</v>
      </c>
      <c r="AG453" s="540">
        <v>28</v>
      </c>
      <c r="AH453" s="540">
        <v>29</v>
      </c>
      <c r="AI453" s="540">
        <v>30</v>
      </c>
      <c r="AJ453" s="540">
        <v>31</v>
      </c>
      <c r="AK453" s="540">
        <v>32</v>
      </c>
      <c r="AL453" s="540">
        <v>33</v>
      </c>
      <c r="AM453" s="540">
        <v>34</v>
      </c>
      <c r="AN453" s="540">
        <v>35</v>
      </c>
      <c r="AO453" s="540">
        <v>36</v>
      </c>
      <c r="AP453" s="540">
        <v>37</v>
      </c>
      <c r="AQ453" s="540">
        <v>38</v>
      </c>
      <c r="AR453" s="540">
        <v>39</v>
      </c>
      <c r="AS453" s="540">
        <v>40</v>
      </c>
      <c r="AT453" s="540">
        <v>41</v>
      </c>
      <c r="AU453" s="540">
        <v>42</v>
      </c>
      <c r="AV453" s="540">
        <v>43</v>
      </c>
      <c r="AW453" s="540">
        <v>44</v>
      </c>
      <c r="AX453" s="540">
        <v>45</v>
      </c>
      <c r="AY453" s="540">
        <v>46</v>
      </c>
      <c r="AZ453" s="540">
        <v>47</v>
      </c>
      <c r="BA453" s="540">
        <v>48</v>
      </c>
      <c r="BB453" s="540">
        <v>49</v>
      </c>
      <c r="BC453" s="540">
        <v>50</v>
      </c>
      <c r="BD453" s="540">
        <v>51</v>
      </c>
      <c r="BE453" s="540">
        <v>52</v>
      </c>
      <c r="BF453" s="540">
        <v>53</v>
      </c>
      <c r="BG453" s="540">
        <v>54</v>
      </c>
      <c r="BH453" s="540">
        <v>55</v>
      </c>
      <c r="BI453" s="540">
        <v>56</v>
      </c>
      <c r="BJ453" s="540">
        <v>57</v>
      </c>
      <c r="BK453" s="540">
        <v>58</v>
      </c>
      <c r="BL453" s="540">
        <v>59</v>
      </c>
      <c r="BM453" s="540">
        <v>60</v>
      </c>
      <c r="BN453" s="540">
        <v>61</v>
      </c>
      <c r="BO453" s="540">
        <v>62</v>
      </c>
      <c r="BP453" s="540">
        <v>63</v>
      </c>
      <c r="BQ453" s="540">
        <v>64</v>
      </c>
      <c r="BR453" s="540">
        <v>65</v>
      </c>
      <c r="BS453" s="540">
        <v>66</v>
      </c>
      <c r="BT453" s="540">
        <v>67</v>
      </c>
      <c r="BU453" s="540">
        <v>68</v>
      </c>
      <c r="BV453" s="540">
        <v>69</v>
      </c>
      <c r="BW453" s="540">
        <v>70</v>
      </c>
      <c r="BX453" s="540">
        <v>71</v>
      </c>
      <c r="BY453" s="540">
        <v>72</v>
      </c>
      <c r="BZ453" s="540">
        <v>73</v>
      </c>
      <c r="CA453" s="540">
        <v>74</v>
      </c>
      <c r="CB453" s="540">
        <v>75</v>
      </c>
      <c r="CC453" s="540">
        <v>76</v>
      </c>
      <c r="CD453" s="540">
        <v>77</v>
      </c>
      <c r="CE453" s="540">
        <v>78</v>
      </c>
      <c r="CF453" s="540">
        <v>79</v>
      </c>
      <c r="CG453" s="540">
        <v>80</v>
      </c>
      <c r="CH453" s="540">
        <v>81</v>
      </c>
      <c r="CI453" s="540">
        <v>82</v>
      </c>
      <c r="CJ453" s="540">
        <v>83</v>
      </c>
      <c r="CK453" s="540">
        <v>84</v>
      </c>
      <c r="CL453" s="540">
        <v>85</v>
      </c>
      <c r="CM453" s="540">
        <v>86</v>
      </c>
      <c r="CN453" s="540">
        <v>87</v>
      </c>
      <c r="CO453" s="540">
        <v>88</v>
      </c>
      <c r="CP453" s="540">
        <v>89</v>
      </c>
      <c r="CR453" s="540">
        <v>90</v>
      </c>
      <c r="CS453" s="540">
        <v>91</v>
      </c>
      <c r="CT453" s="540">
        <v>92</v>
      </c>
      <c r="CU453" s="540">
        <v>93</v>
      </c>
    </row>
    <row r="454" spans="4:100" s="540" customFormat="1" x14ac:dyDescent="0.2">
      <c r="E454" s="535" t="s">
        <v>157</v>
      </c>
      <c r="F454" s="540">
        <v>87</v>
      </c>
      <c r="G454" s="540">
        <v>78</v>
      </c>
      <c r="H454" s="540">
        <v>17</v>
      </c>
      <c r="I454" s="540">
        <v>26</v>
      </c>
      <c r="J454" s="540">
        <v>61</v>
      </c>
      <c r="K454" s="540">
        <v>7</v>
      </c>
      <c r="L454" s="540">
        <v>3</v>
      </c>
      <c r="M454" s="540">
        <v>19</v>
      </c>
      <c r="N454" s="540">
        <v>48</v>
      </c>
      <c r="O454" s="540">
        <v>12</v>
      </c>
      <c r="P454" s="540">
        <v>57</v>
      </c>
      <c r="Q454" s="540">
        <v>13</v>
      </c>
      <c r="R454" s="540">
        <v>42</v>
      </c>
      <c r="S454" s="540">
        <v>8</v>
      </c>
      <c r="T454" s="540">
        <v>49</v>
      </c>
      <c r="U454" s="540">
        <v>34</v>
      </c>
      <c r="V454" s="540">
        <v>60</v>
      </c>
      <c r="W454" s="540">
        <v>46</v>
      </c>
      <c r="X454" s="540">
        <v>51</v>
      </c>
      <c r="Y454" s="540">
        <v>38</v>
      </c>
      <c r="Z454" s="540">
        <v>92</v>
      </c>
      <c r="AA454" s="540">
        <v>73</v>
      </c>
      <c r="AB454" s="540">
        <v>27</v>
      </c>
      <c r="AC454" s="540">
        <v>81</v>
      </c>
      <c r="AD454" s="540">
        <v>54</v>
      </c>
      <c r="AE454" s="540">
        <v>50</v>
      </c>
      <c r="AF454" s="540">
        <v>55</v>
      </c>
      <c r="AG454" s="540">
        <v>2</v>
      </c>
      <c r="AH454" s="540">
        <v>62</v>
      </c>
      <c r="AI454" s="540">
        <v>91</v>
      </c>
      <c r="AJ454" s="540">
        <v>30</v>
      </c>
      <c r="AK454" s="540">
        <v>63</v>
      </c>
      <c r="AL454" s="540">
        <v>80</v>
      </c>
      <c r="AM454" s="540">
        <v>16</v>
      </c>
      <c r="AN454" s="540">
        <v>56</v>
      </c>
      <c r="AO454" s="540">
        <v>35</v>
      </c>
      <c r="AP454" s="540">
        <v>15</v>
      </c>
      <c r="AQ454" s="540">
        <v>25</v>
      </c>
      <c r="AR454" s="540">
        <v>36</v>
      </c>
      <c r="AS454" s="540">
        <v>66</v>
      </c>
      <c r="AT454" s="540">
        <v>22</v>
      </c>
      <c r="AU454" s="540">
        <v>9</v>
      </c>
      <c r="AV454" s="540">
        <v>84</v>
      </c>
      <c r="AW454" s="540">
        <v>90</v>
      </c>
      <c r="AX454" s="540">
        <v>32</v>
      </c>
      <c r="AY454" s="540">
        <v>68</v>
      </c>
      <c r="AZ454" s="540">
        <v>39</v>
      </c>
      <c r="BA454" s="540">
        <v>24</v>
      </c>
      <c r="BB454" s="540">
        <v>88</v>
      </c>
      <c r="BC454" s="540">
        <v>52</v>
      </c>
      <c r="BD454" s="540">
        <v>18</v>
      </c>
      <c r="BE454" s="540">
        <v>23</v>
      </c>
      <c r="BF454" s="540">
        <v>59</v>
      </c>
      <c r="BG454" s="540">
        <v>6</v>
      </c>
      <c r="BH454" s="540">
        <v>31</v>
      </c>
      <c r="BI454" s="540">
        <v>72</v>
      </c>
      <c r="BJ454" s="540">
        <v>20</v>
      </c>
      <c r="BK454" s="540">
        <v>79</v>
      </c>
      <c r="BL454" s="540">
        <v>43</v>
      </c>
      <c r="BM454" s="540">
        <v>86</v>
      </c>
      <c r="BN454" s="540">
        <v>5</v>
      </c>
      <c r="BO454" s="540">
        <v>28</v>
      </c>
      <c r="BP454" s="540">
        <v>45</v>
      </c>
      <c r="BQ454" s="540">
        <v>40</v>
      </c>
      <c r="BR454" s="540">
        <v>11</v>
      </c>
      <c r="BS454" s="540">
        <v>4</v>
      </c>
      <c r="BT454" s="540">
        <v>89</v>
      </c>
      <c r="BU454" s="540">
        <v>65</v>
      </c>
      <c r="BV454" s="540">
        <v>58</v>
      </c>
      <c r="BW454" s="540">
        <v>67</v>
      </c>
      <c r="BX454" s="540">
        <v>70</v>
      </c>
      <c r="BY454" s="540">
        <v>29</v>
      </c>
      <c r="BZ454" s="540">
        <v>44</v>
      </c>
      <c r="CA454" s="540">
        <v>33</v>
      </c>
      <c r="CB454" s="540">
        <v>76</v>
      </c>
      <c r="CC454" s="540">
        <v>64</v>
      </c>
      <c r="CD454" s="540">
        <v>41</v>
      </c>
      <c r="CE454" s="540">
        <v>21</v>
      </c>
      <c r="CF454" s="540">
        <v>85</v>
      </c>
      <c r="CG454" s="540">
        <v>37</v>
      </c>
      <c r="CH454" s="540">
        <v>75</v>
      </c>
      <c r="CI454" s="540">
        <v>14</v>
      </c>
      <c r="CJ454" s="540">
        <v>93</v>
      </c>
      <c r="CK454" s="540">
        <v>47</v>
      </c>
      <c r="CL454" s="540">
        <v>69</v>
      </c>
      <c r="CM454" s="540">
        <v>53</v>
      </c>
      <c r="CN454" s="540">
        <v>1</v>
      </c>
      <c r="CO454" s="540">
        <v>82</v>
      </c>
      <c r="CP454" s="540">
        <v>71</v>
      </c>
      <c r="CR454" s="540">
        <v>74</v>
      </c>
      <c r="CS454" s="540">
        <v>10</v>
      </c>
      <c r="CT454" s="540">
        <v>77</v>
      </c>
      <c r="CU454" s="540">
        <v>83</v>
      </c>
    </row>
    <row r="455" spans="4:100" s="540" customFormat="1" x14ac:dyDescent="0.2">
      <c r="E455" s="535" t="s">
        <v>159</v>
      </c>
      <c r="F455" s="540">
        <v>40</v>
      </c>
      <c r="G455" s="540">
        <v>30</v>
      </c>
      <c r="H455" s="540">
        <v>47</v>
      </c>
      <c r="I455" s="540">
        <v>86</v>
      </c>
      <c r="J455" s="540">
        <v>82</v>
      </c>
      <c r="K455" s="540">
        <v>9</v>
      </c>
      <c r="L455" s="540">
        <v>51</v>
      </c>
      <c r="M455" s="540">
        <v>14</v>
      </c>
      <c r="N455" s="540">
        <v>17</v>
      </c>
      <c r="O455" s="540">
        <v>27</v>
      </c>
      <c r="P455" s="540">
        <v>33</v>
      </c>
      <c r="Q455" s="540">
        <v>81</v>
      </c>
      <c r="R455" s="540">
        <v>90</v>
      </c>
      <c r="S455" s="540">
        <v>77</v>
      </c>
      <c r="T455" s="540">
        <v>68</v>
      </c>
      <c r="U455" s="540">
        <v>85</v>
      </c>
      <c r="V455" s="540">
        <v>6</v>
      </c>
      <c r="W455" s="540">
        <v>60</v>
      </c>
      <c r="X455" s="540">
        <v>92</v>
      </c>
      <c r="Y455" s="540">
        <v>63</v>
      </c>
      <c r="Z455" s="540">
        <v>48</v>
      </c>
      <c r="AA455" s="540">
        <v>4</v>
      </c>
      <c r="AB455" s="540">
        <v>64</v>
      </c>
      <c r="AC455" s="540">
        <v>23</v>
      </c>
      <c r="AD455" s="540">
        <v>36</v>
      </c>
      <c r="AE455" s="540">
        <v>67</v>
      </c>
      <c r="AF455" s="540">
        <v>45</v>
      </c>
      <c r="AG455" s="540">
        <v>32</v>
      </c>
      <c r="AH455" s="540">
        <v>53</v>
      </c>
      <c r="AI455" s="540">
        <v>2</v>
      </c>
      <c r="AJ455" s="540">
        <v>20</v>
      </c>
      <c r="AK455" s="540">
        <v>59</v>
      </c>
      <c r="AL455" s="540">
        <v>15</v>
      </c>
      <c r="AM455" s="540">
        <v>78</v>
      </c>
      <c r="AN455" s="540">
        <v>1</v>
      </c>
      <c r="AO455" s="540">
        <v>89</v>
      </c>
      <c r="AP455" s="540">
        <v>75</v>
      </c>
      <c r="AQ455" s="540">
        <v>31</v>
      </c>
      <c r="AR455" s="540">
        <v>57</v>
      </c>
      <c r="AS455" s="540">
        <v>7</v>
      </c>
      <c r="AT455" s="540">
        <v>69</v>
      </c>
      <c r="AU455" s="540">
        <v>35</v>
      </c>
      <c r="AV455" s="540">
        <v>37</v>
      </c>
      <c r="AW455" s="540">
        <v>56</v>
      </c>
      <c r="AX455" s="540">
        <v>3</v>
      </c>
      <c r="AY455" s="540">
        <v>93</v>
      </c>
      <c r="AZ455" s="540">
        <v>65</v>
      </c>
      <c r="BA455" s="540">
        <v>10</v>
      </c>
      <c r="BB455" s="540">
        <v>66</v>
      </c>
      <c r="BC455" s="540">
        <v>73</v>
      </c>
      <c r="BD455" s="540">
        <v>49</v>
      </c>
      <c r="BE455" s="540">
        <v>79</v>
      </c>
      <c r="BF455" s="540">
        <v>29</v>
      </c>
      <c r="BG455" s="540">
        <v>61</v>
      </c>
      <c r="BH455" s="540">
        <v>21</v>
      </c>
      <c r="BI455" s="540">
        <v>52</v>
      </c>
      <c r="BJ455" s="540">
        <v>80</v>
      </c>
      <c r="BK455" s="540">
        <v>70</v>
      </c>
      <c r="BL455" s="540">
        <v>50</v>
      </c>
      <c r="BM455" s="540">
        <v>22</v>
      </c>
      <c r="BN455" s="540">
        <v>62</v>
      </c>
      <c r="BO455" s="540">
        <v>83</v>
      </c>
      <c r="BP455" s="540">
        <v>39</v>
      </c>
      <c r="BQ455" s="540">
        <v>42</v>
      </c>
      <c r="BR455" s="540">
        <v>46</v>
      </c>
      <c r="BS455" s="540">
        <v>24</v>
      </c>
      <c r="BT455" s="540">
        <v>26</v>
      </c>
      <c r="BU455" s="540">
        <v>12</v>
      </c>
      <c r="BV455" s="540">
        <v>41</v>
      </c>
      <c r="BW455" s="540">
        <v>74</v>
      </c>
      <c r="BX455" s="540">
        <v>84</v>
      </c>
      <c r="BY455" s="540">
        <v>88</v>
      </c>
      <c r="BZ455" s="540">
        <v>91</v>
      </c>
      <c r="CA455" s="540">
        <v>13</v>
      </c>
      <c r="CB455" s="540">
        <v>18</v>
      </c>
      <c r="CC455" s="540">
        <v>54</v>
      </c>
      <c r="CD455" s="540">
        <v>58</v>
      </c>
      <c r="CE455" s="540">
        <v>34</v>
      </c>
      <c r="CF455" s="540">
        <v>72</v>
      </c>
      <c r="CG455" s="540">
        <v>87</v>
      </c>
      <c r="CH455" s="540">
        <v>43</v>
      </c>
      <c r="CI455" s="540">
        <v>38</v>
      </c>
      <c r="CJ455" s="540">
        <v>71</v>
      </c>
      <c r="CK455" s="540">
        <v>11</v>
      </c>
      <c r="CL455" s="540">
        <v>16</v>
      </c>
      <c r="CM455" s="540">
        <v>44</v>
      </c>
      <c r="CN455" s="540">
        <v>19</v>
      </c>
      <c r="CO455" s="540">
        <v>55</v>
      </c>
      <c r="CP455" s="540">
        <v>5</v>
      </c>
      <c r="CR455" s="540">
        <v>25</v>
      </c>
      <c r="CS455" s="540">
        <v>8</v>
      </c>
      <c r="CT455" s="540">
        <v>76</v>
      </c>
      <c r="CU455" s="540">
        <v>28</v>
      </c>
    </row>
    <row r="456" spans="4:100" s="540" customFormat="1" x14ac:dyDescent="0.2"/>
    <row r="457" spans="4:100" s="540" customFormat="1" x14ac:dyDescent="0.2">
      <c r="D457" s="539">
        <v>94</v>
      </c>
      <c r="E457" s="541" t="s">
        <v>179</v>
      </c>
    </row>
    <row r="458" spans="4:100" s="540" customFormat="1" x14ac:dyDescent="0.2">
      <c r="E458" s="535" t="s">
        <v>130</v>
      </c>
      <c r="F458" s="540">
        <v>1</v>
      </c>
      <c r="G458" s="540">
        <v>2</v>
      </c>
      <c r="H458" s="540">
        <v>3</v>
      </c>
      <c r="I458" s="540">
        <v>4</v>
      </c>
      <c r="J458" s="540">
        <v>5</v>
      </c>
      <c r="K458" s="540">
        <v>6</v>
      </c>
      <c r="L458" s="540">
        <v>7</v>
      </c>
      <c r="M458" s="540">
        <v>8</v>
      </c>
      <c r="N458" s="540">
        <v>9</v>
      </c>
      <c r="O458" s="540">
        <v>10</v>
      </c>
      <c r="P458" s="540">
        <v>11</v>
      </c>
      <c r="Q458" s="540">
        <v>12</v>
      </c>
      <c r="R458" s="540">
        <v>13</v>
      </c>
      <c r="S458" s="540">
        <v>14</v>
      </c>
      <c r="T458" s="540">
        <v>15</v>
      </c>
      <c r="U458" s="540">
        <v>16</v>
      </c>
      <c r="V458" s="540">
        <v>17</v>
      </c>
      <c r="W458" s="540">
        <v>18</v>
      </c>
      <c r="X458" s="540">
        <v>19</v>
      </c>
      <c r="Y458" s="540">
        <v>20</v>
      </c>
      <c r="Z458" s="540">
        <v>21</v>
      </c>
      <c r="AA458" s="540">
        <v>22</v>
      </c>
      <c r="AB458" s="540">
        <v>23</v>
      </c>
      <c r="AC458" s="540">
        <v>24</v>
      </c>
      <c r="AD458" s="540">
        <v>25</v>
      </c>
      <c r="AE458" s="540">
        <v>26</v>
      </c>
      <c r="AF458" s="540">
        <v>27</v>
      </c>
      <c r="AG458" s="540">
        <v>28</v>
      </c>
      <c r="AH458" s="540">
        <v>29</v>
      </c>
      <c r="AI458" s="540">
        <v>30</v>
      </c>
      <c r="AJ458" s="540">
        <v>31</v>
      </c>
      <c r="AK458" s="540">
        <v>32</v>
      </c>
      <c r="AL458" s="540">
        <v>33</v>
      </c>
      <c r="AM458" s="540">
        <v>34</v>
      </c>
      <c r="AN458" s="540">
        <v>35</v>
      </c>
      <c r="AO458" s="540">
        <v>36</v>
      </c>
      <c r="AP458" s="540">
        <v>37</v>
      </c>
      <c r="AQ458" s="540">
        <v>38</v>
      </c>
      <c r="AR458" s="540">
        <v>39</v>
      </c>
      <c r="AS458" s="540">
        <v>40</v>
      </c>
      <c r="AT458" s="540">
        <v>41</v>
      </c>
      <c r="AU458" s="540">
        <v>42</v>
      </c>
      <c r="AV458" s="540">
        <v>43</v>
      </c>
      <c r="AW458" s="540">
        <v>44</v>
      </c>
      <c r="AX458" s="540">
        <v>45</v>
      </c>
      <c r="AY458" s="540">
        <v>46</v>
      </c>
      <c r="AZ458" s="540">
        <v>47</v>
      </c>
      <c r="BA458" s="540">
        <v>48</v>
      </c>
      <c r="BB458" s="540">
        <v>49</v>
      </c>
      <c r="BC458" s="540">
        <v>50</v>
      </c>
      <c r="BD458" s="540">
        <v>51</v>
      </c>
      <c r="BE458" s="540">
        <v>52</v>
      </c>
      <c r="BF458" s="540">
        <v>53</v>
      </c>
      <c r="BG458" s="540">
        <v>54</v>
      </c>
      <c r="BH458" s="540">
        <v>55</v>
      </c>
      <c r="BI458" s="540">
        <v>56</v>
      </c>
      <c r="BJ458" s="540">
        <v>57</v>
      </c>
      <c r="BK458" s="540">
        <v>58</v>
      </c>
      <c r="BL458" s="540">
        <v>59</v>
      </c>
      <c r="BM458" s="540">
        <v>60</v>
      </c>
      <c r="BN458" s="540">
        <v>61</v>
      </c>
      <c r="BO458" s="540">
        <v>62</v>
      </c>
      <c r="BP458" s="540">
        <v>63</v>
      </c>
      <c r="BQ458" s="540">
        <v>64</v>
      </c>
      <c r="BR458" s="540">
        <v>65</v>
      </c>
      <c r="BS458" s="540">
        <v>66</v>
      </c>
      <c r="BT458" s="540">
        <v>67</v>
      </c>
      <c r="BU458" s="540">
        <v>68</v>
      </c>
      <c r="BV458" s="540">
        <v>69</v>
      </c>
      <c r="BW458" s="540">
        <v>70</v>
      </c>
      <c r="BX458" s="540">
        <v>71</v>
      </c>
      <c r="BY458" s="540">
        <v>72</v>
      </c>
      <c r="BZ458" s="540">
        <v>73</v>
      </c>
      <c r="CA458" s="540">
        <v>74</v>
      </c>
      <c r="CB458" s="540">
        <v>75</v>
      </c>
      <c r="CC458" s="540">
        <v>76</v>
      </c>
      <c r="CD458" s="540">
        <v>77</v>
      </c>
      <c r="CE458" s="540">
        <v>78</v>
      </c>
      <c r="CF458" s="540">
        <v>79</v>
      </c>
      <c r="CG458" s="540">
        <v>80</v>
      </c>
      <c r="CH458" s="540">
        <v>81</v>
      </c>
      <c r="CI458" s="540">
        <v>82</v>
      </c>
      <c r="CJ458" s="540">
        <v>83</v>
      </c>
      <c r="CK458" s="540">
        <v>84</v>
      </c>
      <c r="CL458" s="540">
        <v>85</v>
      </c>
      <c r="CM458" s="540">
        <v>86</v>
      </c>
      <c r="CN458" s="540">
        <v>87</v>
      </c>
      <c r="CO458" s="540">
        <v>88</v>
      </c>
      <c r="CP458" s="540">
        <v>89</v>
      </c>
      <c r="CQ458" s="540">
        <v>90</v>
      </c>
      <c r="CR458" s="540">
        <v>91</v>
      </c>
      <c r="CS458" s="540">
        <v>92</v>
      </c>
      <c r="CT458" s="540">
        <v>93</v>
      </c>
      <c r="CU458" s="540">
        <v>94</v>
      </c>
    </row>
    <row r="459" spans="4:100" s="540" customFormat="1" x14ac:dyDescent="0.2">
      <c r="E459" s="535" t="s">
        <v>157</v>
      </c>
      <c r="F459" s="540">
        <v>19</v>
      </c>
      <c r="G459" s="540">
        <v>26</v>
      </c>
      <c r="H459" s="540">
        <v>67</v>
      </c>
      <c r="I459" s="540">
        <v>25</v>
      </c>
      <c r="J459" s="540">
        <v>73</v>
      </c>
      <c r="K459" s="540">
        <v>69</v>
      </c>
      <c r="L459" s="540">
        <v>10</v>
      </c>
      <c r="M459" s="540">
        <v>30</v>
      </c>
      <c r="N459" s="540">
        <v>93</v>
      </c>
      <c r="O459" s="540">
        <v>13</v>
      </c>
      <c r="P459" s="540">
        <v>47</v>
      </c>
      <c r="Q459" s="540">
        <v>61</v>
      </c>
      <c r="R459" s="540">
        <v>72</v>
      </c>
      <c r="S459" s="540">
        <v>66</v>
      </c>
      <c r="T459" s="540">
        <v>76</v>
      </c>
      <c r="U459" s="540">
        <v>84</v>
      </c>
      <c r="V459" s="540">
        <v>80</v>
      </c>
      <c r="W459" s="540">
        <v>64</v>
      </c>
      <c r="X459" s="540">
        <v>90</v>
      </c>
      <c r="Y459" s="540">
        <v>16</v>
      </c>
      <c r="Z459" s="540">
        <v>40</v>
      </c>
      <c r="AA459" s="540">
        <v>28</v>
      </c>
      <c r="AB459" s="540">
        <v>45</v>
      </c>
      <c r="AC459" s="540">
        <v>63</v>
      </c>
      <c r="AD459" s="540">
        <v>8</v>
      </c>
      <c r="AE459" s="540">
        <v>78</v>
      </c>
      <c r="AF459" s="540">
        <v>11</v>
      </c>
      <c r="AG459" s="540">
        <v>17</v>
      </c>
      <c r="AH459" s="540">
        <v>71</v>
      </c>
      <c r="AI459" s="540">
        <v>58</v>
      </c>
      <c r="AJ459" s="540">
        <v>79</v>
      </c>
      <c r="AK459" s="540">
        <v>50</v>
      </c>
      <c r="AL459" s="540">
        <v>62</v>
      </c>
      <c r="AM459" s="540">
        <v>82</v>
      </c>
      <c r="AN459" s="540">
        <v>32</v>
      </c>
      <c r="AO459" s="540">
        <v>39</v>
      </c>
      <c r="AP459" s="540">
        <v>35</v>
      </c>
      <c r="AQ459" s="540">
        <v>51</v>
      </c>
      <c r="AR459" s="540">
        <v>41</v>
      </c>
      <c r="AS459" s="540">
        <v>3</v>
      </c>
      <c r="AT459" s="540">
        <v>88</v>
      </c>
      <c r="AU459" s="540">
        <v>68</v>
      </c>
      <c r="AV459" s="540">
        <v>57</v>
      </c>
      <c r="AW459" s="540">
        <v>48</v>
      </c>
      <c r="AX459" s="540">
        <v>23</v>
      </c>
      <c r="AY459" s="540">
        <v>34</v>
      </c>
      <c r="AZ459" s="540">
        <v>74</v>
      </c>
      <c r="BA459" s="540">
        <v>92</v>
      </c>
      <c r="BB459" s="540">
        <v>86</v>
      </c>
      <c r="BC459" s="540">
        <v>4</v>
      </c>
      <c r="BD459" s="540">
        <v>94</v>
      </c>
      <c r="BE459" s="540">
        <v>75</v>
      </c>
      <c r="BF459" s="540">
        <v>14</v>
      </c>
      <c r="BG459" s="540">
        <v>46</v>
      </c>
      <c r="BH459" s="540">
        <v>24</v>
      </c>
      <c r="BI459" s="540">
        <v>29</v>
      </c>
      <c r="BJ459" s="540">
        <v>43</v>
      </c>
      <c r="BK459" s="540">
        <v>12</v>
      </c>
      <c r="BL459" s="540">
        <v>60</v>
      </c>
      <c r="BM459" s="540">
        <v>87</v>
      </c>
      <c r="BN459" s="540">
        <v>27</v>
      </c>
      <c r="BO459" s="540">
        <v>53</v>
      </c>
      <c r="BP459" s="540">
        <v>81</v>
      </c>
      <c r="BQ459" s="540">
        <v>33</v>
      </c>
      <c r="BR459" s="540">
        <v>56</v>
      </c>
      <c r="BS459" s="540">
        <v>59</v>
      </c>
      <c r="BT459" s="540">
        <v>36</v>
      </c>
      <c r="BU459" s="540">
        <v>65</v>
      </c>
      <c r="BV459" s="540">
        <v>7</v>
      </c>
      <c r="BW459" s="540">
        <v>22</v>
      </c>
      <c r="BX459" s="540">
        <v>42</v>
      </c>
      <c r="BY459" s="540">
        <v>18</v>
      </c>
      <c r="BZ459" s="540">
        <v>91</v>
      </c>
      <c r="CA459" s="540">
        <v>83</v>
      </c>
      <c r="CB459" s="540">
        <v>52</v>
      </c>
      <c r="CC459" s="540">
        <v>37</v>
      </c>
      <c r="CD459" s="540">
        <v>31</v>
      </c>
      <c r="CE459" s="540">
        <v>89</v>
      </c>
      <c r="CF459" s="540">
        <v>85</v>
      </c>
      <c r="CG459" s="540">
        <v>49</v>
      </c>
      <c r="CH459" s="540">
        <v>15</v>
      </c>
      <c r="CI459" s="540">
        <v>54</v>
      </c>
      <c r="CJ459" s="540">
        <v>5</v>
      </c>
      <c r="CK459" s="540">
        <v>20</v>
      </c>
      <c r="CL459" s="540">
        <v>77</v>
      </c>
      <c r="CM459" s="540">
        <v>38</v>
      </c>
      <c r="CN459" s="540">
        <v>6</v>
      </c>
      <c r="CO459" s="540">
        <v>44</v>
      </c>
      <c r="CP459" s="540">
        <v>2</v>
      </c>
      <c r="CQ459" s="540">
        <v>21</v>
      </c>
      <c r="CR459" s="540">
        <v>70</v>
      </c>
      <c r="CS459" s="540">
        <v>55</v>
      </c>
      <c r="CT459" s="540">
        <v>9</v>
      </c>
      <c r="CU459" s="540">
        <v>1</v>
      </c>
    </row>
    <row r="460" spans="4:100" s="540" customFormat="1" x14ac:dyDescent="0.2">
      <c r="E460" s="535" t="s">
        <v>159</v>
      </c>
      <c r="F460" s="540">
        <v>25</v>
      </c>
      <c r="G460" s="540">
        <v>89</v>
      </c>
      <c r="H460" s="540">
        <v>7</v>
      </c>
      <c r="I460" s="540">
        <v>42</v>
      </c>
      <c r="J460" s="540">
        <v>72</v>
      </c>
      <c r="K460" s="540">
        <v>14</v>
      </c>
      <c r="L460" s="540">
        <v>48</v>
      </c>
      <c r="M460" s="540">
        <v>35</v>
      </c>
      <c r="N460" s="540">
        <v>18</v>
      </c>
      <c r="O460" s="540">
        <v>67</v>
      </c>
      <c r="P460" s="540">
        <v>60</v>
      </c>
      <c r="Q460" s="540">
        <v>76</v>
      </c>
      <c r="R460" s="540">
        <v>82</v>
      </c>
      <c r="S460" s="540">
        <v>16</v>
      </c>
      <c r="T460" s="540">
        <v>36</v>
      </c>
      <c r="U460" s="540">
        <v>8</v>
      </c>
      <c r="V460" s="540">
        <v>84</v>
      </c>
      <c r="W460" s="540">
        <v>59</v>
      </c>
      <c r="X460" s="540">
        <v>88</v>
      </c>
      <c r="Y460" s="540">
        <v>92</v>
      </c>
      <c r="Z460" s="540">
        <v>64</v>
      </c>
      <c r="AA460" s="540">
        <v>83</v>
      </c>
      <c r="AB460" s="540">
        <v>50</v>
      </c>
      <c r="AC460" s="540">
        <v>78</v>
      </c>
      <c r="AD460" s="540">
        <v>31</v>
      </c>
      <c r="AE460" s="540">
        <v>20</v>
      </c>
      <c r="AF460" s="540">
        <v>34</v>
      </c>
      <c r="AG460" s="540">
        <v>71</v>
      </c>
      <c r="AH460" s="540">
        <v>57</v>
      </c>
      <c r="AI460" s="540">
        <v>53</v>
      </c>
      <c r="AJ460" s="540">
        <v>9</v>
      </c>
      <c r="AK460" s="540">
        <v>41</v>
      </c>
      <c r="AL460" s="540">
        <v>2</v>
      </c>
      <c r="AM460" s="540">
        <v>27</v>
      </c>
      <c r="AN460" s="540">
        <v>19</v>
      </c>
      <c r="AO460" s="540">
        <v>58</v>
      </c>
      <c r="AP460" s="540">
        <v>73</v>
      </c>
      <c r="AQ460" s="540">
        <v>21</v>
      </c>
      <c r="AR460" s="540">
        <v>70</v>
      </c>
      <c r="AS460" s="540">
        <v>86</v>
      </c>
      <c r="AT460" s="540">
        <v>52</v>
      </c>
      <c r="AU460" s="540">
        <v>93</v>
      </c>
      <c r="AV460" s="540">
        <v>74</v>
      </c>
      <c r="AW460" s="540">
        <v>61</v>
      </c>
      <c r="AX460" s="540">
        <v>12</v>
      </c>
      <c r="AY460" s="540">
        <v>24</v>
      </c>
      <c r="AZ460" s="540">
        <v>3</v>
      </c>
      <c r="BA460" s="540">
        <v>54</v>
      </c>
      <c r="BB460" s="540">
        <v>6</v>
      </c>
      <c r="BC460" s="540">
        <v>11</v>
      </c>
      <c r="BD460" s="540">
        <v>49</v>
      </c>
      <c r="BE460" s="540">
        <v>44</v>
      </c>
      <c r="BF460" s="540">
        <v>10</v>
      </c>
      <c r="BG460" s="540">
        <v>62</v>
      </c>
      <c r="BH460" s="540">
        <v>28</v>
      </c>
      <c r="BI460" s="540">
        <v>33</v>
      </c>
      <c r="BJ460" s="540">
        <v>1</v>
      </c>
      <c r="BK460" s="540">
        <v>15</v>
      </c>
      <c r="BL460" s="540">
        <v>47</v>
      </c>
      <c r="BM460" s="540">
        <v>79</v>
      </c>
      <c r="BN460" s="540">
        <v>90</v>
      </c>
      <c r="BO460" s="540">
        <v>66</v>
      </c>
      <c r="BP460" s="540">
        <v>77</v>
      </c>
      <c r="BQ460" s="540">
        <v>40</v>
      </c>
      <c r="BR460" s="540">
        <v>81</v>
      </c>
      <c r="BS460" s="540">
        <v>4</v>
      </c>
      <c r="BT460" s="540">
        <v>13</v>
      </c>
      <c r="BU460" s="540">
        <v>75</v>
      </c>
      <c r="BV460" s="540">
        <v>26</v>
      </c>
      <c r="BW460" s="540">
        <v>37</v>
      </c>
      <c r="BX460" s="540">
        <v>80</v>
      </c>
      <c r="BY460" s="540">
        <v>29</v>
      </c>
      <c r="BZ460" s="540">
        <v>55</v>
      </c>
      <c r="CA460" s="540">
        <v>68</v>
      </c>
      <c r="CB460" s="540">
        <v>91</v>
      </c>
      <c r="CC460" s="540">
        <v>45</v>
      </c>
      <c r="CD460" s="540">
        <v>65</v>
      </c>
      <c r="CE460" s="540">
        <v>46</v>
      </c>
      <c r="CF460" s="540">
        <v>51</v>
      </c>
      <c r="CG460" s="540">
        <v>38</v>
      </c>
      <c r="CH460" s="540">
        <v>32</v>
      </c>
      <c r="CI460" s="540">
        <v>5</v>
      </c>
      <c r="CJ460" s="540">
        <v>22</v>
      </c>
      <c r="CK460" s="540">
        <v>17</v>
      </c>
      <c r="CL460" s="540">
        <v>39</v>
      </c>
      <c r="CM460" s="540">
        <v>30</v>
      </c>
      <c r="CN460" s="540">
        <v>23</v>
      </c>
      <c r="CO460" s="540">
        <v>87</v>
      </c>
      <c r="CP460" s="540">
        <v>56</v>
      </c>
      <c r="CQ460" s="540">
        <v>94</v>
      </c>
      <c r="CR460" s="540">
        <v>85</v>
      </c>
      <c r="CS460" s="540">
        <v>63</v>
      </c>
      <c r="CT460" s="540">
        <v>69</v>
      </c>
      <c r="CU460" s="540">
        <v>43</v>
      </c>
    </row>
    <row r="461" spans="4:100" s="540" customFormat="1" x14ac:dyDescent="0.2"/>
    <row r="462" spans="4:100" s="540" customFormat="1" x14ac:dyDescent="0.2">
      <c r="D462" s="539">
        <v>95</v>
      </c>
      <c r="E462" s="541" t="s">
        <v>179</v>
      </c>
    </row>
    <row r="463" spans="4:100" s="540" customFormat="1" x14ac:dyDescent="0.2">
      <c r="E463" s="535" t="s">
        <v>130</v>
      </c>
      <c r="F463" s="540">
        <v>1</v>
      </c>
      <c r="G463" s="540">
        <v>2</v>
      </c>
      <c r="H463" s="540">
        <v>3</v>
      </c>
      <c r="I463" s="540">
        <v>4</v>
      </c>
      <c r="J463" s="540">
        <v>5</v>
      </c>
      <c r="K463" s="540">
        <v>6</v>
      </c>
      <c r="L463" s="540">
        <v>7</v>
      </c>
      <c r="M463" s="540">
        <v>8</v>
      </c>
      <c r="N463" s="540">
        <v>9</v>
      </c>
      <c r="O463" s="540">
        <v>10</v>
      </c>
      <c r="P463" s="540">
        <v>11</v>
      </c>
      <c r="Q463" s="540">
        <v>12</v>
      </c>
      <c r="R463" s="540">
        <v>13</v>
      </c>
      <c r="S463" s="540">
        <v>14</v>
      </c>
      <c r="T463" s="540">
        <v>15</v>
      </c>
      <c r="U463" s="540">
        <v>16</v>
      </c>
      <c r="V463" s="540">
        <v>17</v>
      </c>
      <c r="W463" s="540">
        <v>18</v>
      </c>
      <c r="X463" s="540">
        <v>19</v>
      </c>
      <c r="Y463" s="540">
        <v>20</v>
      </c>
      <c r="Z463" s="540">
        <v>21</v>
      </c>
      <c r="AA463" s="540">
        <v>22</v>
      </c>
      <c r="AB463" s="540">
        <v>23</v>
      </c>
      <c r="AC463" s="540">
        <v>24</v>
      </c>
      <c r="AD463" s="540">
        <v>25</v>
      </c>
      <c r="AE463" s="540">
        <v>26</v>
      </c>
      <c r="AF463" s="540">
        <v>27</v>
      </c>
      <c r="AG463" s="540">
        <v>28</v>
      </c>
      <c r="AH463" s="540">
        <v>29</v>
      </c>
      <c r="AI463" s="540">
        <v>30</v>
      </c>
      <c r="AJ463" s="540">
        <v>31</v>
      </c>
      <c r="AK463" s="540">
        <v>32</v>
      </c>
      <c r="AL463" s="540">
        <v>33</v>
      </c>
      <c r="AM463" s="540">
        <v>34</v>
      </c>
      <c r="AN463" s="540">
        <v>35</v>
      </c>
      <c r="AO463" s="540">
        <v>36</v>
      </c>
      <c r="AP463" s="540">
        <v>37</v>
      </c>
      <c r="AQ463" s="540">
        <v>38</v>
      </c>
      <c r="AR463" s="540">
        <v>39</v>
      </c>
      <c r="AS463" s="540">
        <v>40</v>
      </c>
      <c r="AT463" s="540">
        <v>41</v>
      </c>
      <c r="AU463" s="540">
        <v>42</v>
      </c>
      <c r="AV463" s="540">
        <v>43</v>
      </c>
      <c r="AW463" s="540">
        <v>44</v>
      </c>
      <c r="AX463" s="540">
        <v>45</v>
      </c>
      <c r="AY463" s="540">
        <v>46</v>
      </c>
      <c r="AZ463" s="540">
        <v>47</v>
      </c>
      <c r="BA463" s="540">
        <v>48</v>
      </c>
      <c r="BB463" s="540">
        <v>49</v>
      </c>
      <c r="BC463" s="540">
        <v>50</v>
      </c>
      <c r="BD463" s="540">
        <v>51</v>
      </c>
      <c r="BE463" s="540">
        <v>52</v>
      </c>
      <c r="BF463" s="540">
        <v>53</v>
      </c>
      <c r="BG463" s="540">
        <v>54</v>
      </c>
      <c r="BH463" s="540">
        <v>55</v>
      </c>
      <c r="BI463" s="540">
        <v>56</v>
      </c>
      <c r="BJ463" s="540">
        <v>57</v>
      </c>
      <c r="BK463" s="540">
        <v>58</v>
      </c>
      <c r="BL463" s="540">
        <v>59</v>
      </c>
      <c r="BM463" s="540">
        <v>60</v>
      </c>
      <c r="BN463" s="540">
        <v>61</v>
      </c>
      <c r="BO463" s="540">
        <v>62</v>
      </c>
      <c r="BP463" s="540">
        <v>63</v>
      </c>
      <c r="BQ463" s="540">
        <v>64</v>
      </c>
      <c r="BR463" s="540">
        <v>65</v>
      </c>
      <c r="BS463" s="540">
        <v>66</v>
      </c>
      <c r="BT463" s="540">
        <v>67</v>
      </c>
      <c r="BU463" s="540">
        <v>68</v>
      </c>
      <c r="BV463" s="540">
        <v>69</v>
      </c>
      <c r="BW463" s="540">
        <v>70</v>
      </c>
      <c r="BX463" s="540">
        <v>71</v>
      </c>
      <c r="BY463" s="540">
        <v>72</v>
      </c>
      <c r="BZ463" s="540">
        <v>73</v>
      </c>
      <c r="CA463" s="540">
        <v>74</v>
      </c>
      <c r="CB463" s="540">
        <v>75</v>
      </c>
      <c r="CC463" s="540">
        <v>76</v>
      </c>
      <c r="CD463" s="540">
        <v>77</v>
      </c>
      <c r="CE463" s="540">
        <v>78</v>
      </c>
      <c r="CF463" s="540">
        <v>79</v>
      </c>
      <c r="CG463" s="540">
        <v>80</v>
      </c>
      <c r="CH463" s="540">
        <v>81</v>
      </c>
      <c r="CI463" s="540">
        <v>82</v>
      </c>
      <c r="CJ463" s="540">
        <v>83</v>
      </c>
      <c r="CK463" s="540">
        <v>84</v>
      </c>
      <c r="CL463" s="540">
        <v>85</v>
      </c>
      <c r="CM463" s="540">
        <v>86</v>
      </c>
      <c r="CN463" s="540">
        <v>87</v>
      </c>
      <c r="CO463" s="540">
        <v>88</v>
      </c>
      <c r="CP463" s="540">
        <v>89</v>
      </c>
      <c r="CQ463" s="540">
        <v>90</v>
      </c>
      <c r="CR463" s="540">
        <v>91</v>
      </c>
      <c r="CS463" s="540">
        <v>92</v>
      </c>
      <c r="CT463" s="540">
        <v>93</v>
      </c>
      <c r="CU463" s="540">
        <v>94</v>
      </c>
      <c r="CV463" s="540">
        <v>95</v>
      </c>
    </row>
    <row r="464" spans="4:100" s="540" customFormat="1" x14ac:dyDescent="0.2">
      <c r="E464" s="535" t="s">
        <v>157</v>
      </c>
      <c r="F464" s="540">
        <v>73</v>
      </c>
      <c r="G464" s="540">
        <v>65</v>
      </c>
      <c r="H464" s="540">
        <v>95</v>
      </c>
      <c r="I464" s="540">
        <v>46</v>
      </c>
      <c r="J464" s="540">
        <v>68</v>
      </c>
      <c r="K464" s="540">
        <v>14</v>
      </c>
      <c r="L464" s="540">
        <v>79</v>
      </c>
      <c r="M464" s="540">
        <v>9</v>
      </c>
      <c r="N464" s="540">
        <v>52</v>
      </c>
      <c r="O464" s="540">
        <v>39</v>
      </c>
      <c r="P464" s="540">
        <v>82</v>
      </c>
      <c r="Q464" s="540">
        <v>54</v>
      </c>
      <c r="R464" s="540">
        <v>45</v>
      </c>
      <c r="S464" s="540">
        <v>22</v>
      </c>
      <c r="T464" s="540">
        <v>37</v>
      </c>
      <c r="U464" s="540">
        <v>40</v>
      </c>
      <c r="V464" s="540">
        <v>13</v>
      </c>
      <c r="W464" s="540">
        <v>66</v>
      </c>
      <c r="X464" s="540">
        <v>33</v>
      </c>
      <c r="Y464" s="540">
        <v>42</v>
      </c>
      <c r="Z464" s="540">
        <v>80</v>
      </c>
      <c r="AA464" s="540">
        <v>59</v>
      </c>
      <c r="AB464" s="540">
        <v>2</v>
      </c>
      <c r="AC464" s="540">
        <v>72</v>
      </c>
      <c r="AD464" s="540">
        <v>17</v>
      </c>
      <c r="AE464" s="540">
        <v>12</v>
      </c>
      <c r="AF464" s="540">
        <v>16</v>
      </c>
      <c r="AG464" s="540">
        <v>85</v>
      </c>
      <c r="AH464" s="540">
        <v>21</v>
      </c>
      <c r="AI464" s="540">
        <v>29</v>
      </c>
      <c r="AJ464" s="540">
        <v>75</v>
      </c>
      <c r="AK464" s="540">
        <v>43</v>
      </c>
      <c r="AL464" s="540">
        <v>70</v>
      </c>
      <c r="AM464" s="540">
        <v>61</v>
      </c>
      <c r="AN464" s="540">
        <v>38</v>
      </c>
      <c r="AO464" s="540">
        <v>25</v>
      </c>
      <c r="AP464" s="540">
        <v>48</v>
      </c>
      <c r="AQ464" s="540">
        <v>5</v>
      </c>
      <c r="AR464" s="540">
        <v>93</v>
      </c>
      <c r="AS464" s="540">
        <v>8</v>
      </c>
      <c r="AT464" s="540">
        <v>83</v>
      </c>
      <c r="AU464" s="540">
        <v>58</v>
      </c>
      <c r="AV464" s="540">
        <v>62</v>
      </c>
      <c r="AW464" s="540">
        <v>91</v>
      </c>
      <c r="AX464" s="540">
        <v>87</v>
      </c>
      <c r="AY464" s="540">
        <v>60</v>
      </c>
      <c r="AZ464" s="540">
        <v>23</v>
      </c>
      <c r="BA464" s="540">
        <v>71</v>
      </c>
      <c r="BB464" s="540">
        <v>76</v>
      </c>
      <c r="BC464" s="540">
        <v>67</v>
      </c>
      <c r="BD464" s="540">
        <v>77</v>
      </c>
      <c r="BE464" s="540">
        <v>50</v>
      </c>
      <c r="BF464" s="540">
        <v>34</v>
      </c>
      <c r="BG464" s="540">
        <v>26</v>
      </c>
      <c r="BH464" s="540">
        <v>7</v>
      </c>
      <c r="BI464" s="540">
        <v>55</v>
      </c>
      <c r="BJ464" s="540">
        <v>6</v>
      </c>
      <c r="BK464" s="540">
        <v>27</v>
      </c>
      <c r="BL464" s="540">
        <v>31</v>
      </c>
      <c r="BM464" s="540">
        <v>69</v>
      </c>
      <c r="BN464" s="540">
        <v>4</v>
      </c>
      <c r="BO464" s="540">
        <v>90</v>
      </c>
      <c r="BP464" s="540">
        <v>94</v>
      </c>
      <c r="BQ464" s="540">
        <v>32</v>
      </c>
      <c r="BR464" s="540">
        <v>84</v>
      </c>
      <c r="BS464" s="540">
        <v>88</v>
      </c>
      <c r="BT464" s="540">
        <v>44</v>
      </c>
      <c r="BU464" s="540">
        <v>51</v>
      </c>
      <c r="BV464" s="540">
        <v>47</v>
      </c>
      <c r="BW464" s="540">
        <v>11</v>
      </c>
      <c r="BX464" s="540">
        <v>30</v>
      </c>
      <c r="BY464" s="540">
        <v>74</v>
      </c>
      <c r="BZ464" s="540">
        <v>24</v>
      </c>
      <c r="CA464" s="540">
        <v>18</v>
      </c>
      <c r="CB464" s="540">
        <v>63</v>
      </c>
      <c r="CC464" s="540">
        <v>49</v>
      </c>
      <c r="CD464" s="540">
        <v>3</v>
      </c>
      <c r="CE464" s="540">
        <v>56</v>
      </c>
      <c r="CF464" s="540">
        <v>78</v>
      </c>
      <c r="CG464" s="540">
        <v>81</v>
      </c>
      <c r="CH464" s="540">
        <v>20</v>
      </c>
      <c r="CI464" s="540">
        <v>35</v>
      </c>
      <c r="CJ464" s="540">
        <v>89</v>
      </c>
      <c r="CK464" s="540">
        <v>36</v>
      </c>
      <c r="CL464" s="540">
        <v>41</v>
      </c>
      <c r="CM464" s="540">
        <v>92</v>
      </c>
      <c r="CN464" s="540">
        <v>53</v>
      </c>
      <c r="CO464" s="540">
        <v>15</v>
      </c>
      <c r="CP464" s="540">
        <v>57</v>
      </c>
      <c r="CQ464" s="540">
        <v>86</v>
      </c>
      <c r="CR464" s="540">
        <v>64</v>
      </c>
      <c r="CS464" s="540">
        <v>28</v>
      </c>
      <c r="CT464" s="540">
        <v>10</v>
      </c>
      <c r="CU464" s="540">
        <v>1</v>
      </c>
      <c r="CV464" s="540">
        <v>19</v>
      </c>
    </row>
    <row r="465" spans="4:104" s="540" customFormat="1" x14ac:dyDescent="0.2">
      <c r="E465" s="535" t="s">
        <v>159</v>
      </c>
      <c r="F465" s="540">
        <v>84</v>
      </c>
      <c r="G465" s="540">
        <v>46</v>
      </c>
      <c r="H465" s="540">
        <v>44</v>
      </c>
      <c r="I465" s="540">
        <v>30</v>
      </c>
      <c r="J465" s="540">
        <v>6</v>
      </c>
      <c r="K465" s="540">
        <v>68</v>
      </c>
      <c r="L465" s="540">
        <v>94</v>
      </c>
      <c r="M465" s="540">
        <v>87</v>
      </c>
      <c r="N465" s="540">
        <v>71</v>
      </c>
      <c r="O465" s="540">
        <v>53</v>
      </c>
      <c r="P465" s="540">
        <v>19</v>
      </c>
      <c r="Q465" s="540">
        <v>15</v>
      </c>
      <c r="R465" s="540">
        <v>26</v>
      </c>
      <c r="S465" s="540">
        <v>43</v>
      </c>
      <c r="T465" s="540">
        <v>56</v>
      </c>
      <c r="U465" s="540">
        <v>85</v>
      </c>
      <c r="V465" s="540">
        <v>8</v>
      </c>
      <c r="W465" s="540">
        <v>90</v>
      </c>
      <c r="X465" s="540">
        <v>11</v>
      </c>
      <c r="Y465" s="540">
        <v>49</v>
      </c>
      <c r="Z465" s="540">
        <v>93</v>
      </c>
      <c r="AA465" s="540">
        <v>61</v>
      </c>
      <c r="AB465" s="540">
        <v>86</v>
      </c>
      <c r="AC465" s="540">
        <v>81</v>
      </c>
      <c r="AD465" s="540">
        <v>77</v>
      </c>
      <c r="AE465" s="540">
        <v>34</v>
      </c>
      <c r="AF465" s="540">
        <v>76</v>
      </c>
      <c r="AG465" s="540">
        <v>42</v>
      </c>
      <c r="AH465" s="540">
        <v>83</v>
      </c>
      <c r="AI465" s="540">
        <v>4</v>
      </c>
      <c r="AJ465" s="540">
        <v>29</v>
      </c>
      <c r="AK465" s="540">
        <v>95</v>
      </c>
      <c r="AL465" s="540">
        <v>22</v>
      </c>
      <c r="AM465" s="540">
        <v>62</v>
      </c>
      <c r="AN465" s="540">
        <v>13</v>
      </c>
      <c r="AO465" s="540">
        <v>18</v>
      </c>
      <c r="AP465" s="540">
        <v>33</v>
      </c>
      <c r="AQ465" s="540">
        <v>65</v>
      </c>
      <c r="AR465" s="540">
        <v>28</v>
      </c>
      <c r="AS465" s="540">
        <v>21</v>
      </c>
      <c r="AT465" s="540">
        <v>50</v>
      </c>
      <c r="AU465" s="540">
        <v>63</v>
      </c>
      <c r="AV465" s="540">
        <v>55</v>
      </c>
      <c r="AW465" s="540">
        <v>16</v>
      </c>
      <c r="AX465" s="540">
        <v>82</v>
      </c>
      <c r="AY465" s="540">
        <v>47</v>
      </c>
      <c r="AZ465" s="540">
        <v>78</v>
      </c>
      <c r="BA465" s="540">
        <v>60</v>
      </c>
      <c r="BB465" s="540">
        <v>20</v>
      </c>
      <c r="BC465" s="540">
        <v>2</v>
      </c>
      <c r="BD465" s="540">
        <v>69</v>
      </c>
      <c r="BE465" s="540">
        <v>41</v>
      </c>
      <c r="BF465" s="540">
        <v>59</v>
      </c>
      <c r="BG465" s="540">
        <v>3</v>
      </c>
      <c r="BH465" s="540">
        <v>88</v>
      </c>
      <c r="BI465" s="540">
        <v>52</v>
      </c>
      <c r="BJ465" s="540">
        <v>5</v>
      </c>
      <c r="BK465" s="540">
        <v>74</v>
      </c>
      <c r="BL465" s="540">
        <v>66</v>
      </c>
      <c r="BM465" s="540">
        <v>36</v>
      </c>
      <c r="BN465" s="540">
        <v>9</v>
      </c>
      <c r="BO465" s="540">
        <v>1</v>
      </c>
      <c r="BP465" s="540">
        <v>67</v>
      </c>
      <c r="BQ465" s="540">
        <v>80</v>
      </c>
      <c r="BR465" s="540">
        <v>91</v>
      </c>
      <c r="BS465" s="540">
        <v>39</v>
      </c>
      <c r="BT465" s="540">
        <v>45</v>
      </c>
      <c r="BU465" s="540">
        <v>72</v>
      </c>
      <c r="BV465" s="540">
        <v>48</v>
      </c>
      <c r="BW465" s="540">
        <v>58</v>
      </c>
      <c r="BX465" s="540">
        <v>54</v>
      </c>
      <c r="BY465" s="540">
        <v>25</v>
      </c>
      <c r="BZ465" s="540">
        <v>57</v>
      </c>
      <c r="CA465" s="540">
        <v>40</v>
      </c>
      <c r="CB465" s="540">
        <v>64</v>
      </c>
      <c r="CC465" s="540">
        <v>37</v>
      </c>
      <c r="CD465" s="540">
        <v>24</v>
      </c>
      <c r="CE465" s="540">
        <v>79</v>
      </c>
      <c r="CF465" s="540">
        <v>12</v>
      </c>
      <c r="CG465" s="540">
        <v>31</v>
      </c>
      <c r="CH465" s="540">
        <v>70</v>
      </c>
      <c r="CI465" s="540">
        <v>10</v>
      </c>
      <c r="CJ465" s="540">
        <v>35</v>
      </c>
      <c r="CK465" s="540">
        <v>27</v>
      </c>
      <c r="CL465" s="540">
        <v>92</v>
      </c>
      <c r="CM465" s="540">
        <v>89</v>
      </c>
      <c r="CN465" s="540">
        <v>75</v>
      </c>
      <c r="CO465" s="540">
        <v>32</v>
      </c>
      <c r="CP465" s="540">
        <v>51</v>
      </c>
      <c r="CQ465" s="540">
        <v>23</v>
      </c>
      <c r="CR465" s="540">
        <v>17</v>
      </c>
      <c r="CS465" s="540">
        <v>38</v>
      </c>
      <c r="CT465" s="540">
        <v>7</v>
      </c>
      <c r="CU465" s="540">
        <v>73</v>
      </c>
      <c r="CV465" s="540">
        <v>14</v>
      </c>
    </row>
    <row r="466" spans="4:104" s="540" customFormat="1" x14ac:dyDescent="0.2"/>
    <row r="467" spans="4:104" s="540" customFormat="1" x14ac:dyDescent="0.2">
      <c r="D467" s="539">
        <v>96</v>
      </c>
      <c r="E467" s="541" t="s">
        <v>179</v>
      </c>
    </row>
    <row r="468" spans="4:104" s="540" customFormat="1" x14ac:dyDescent="0.2">
      <c r="E468" s="535" t="s">
        <v>130</v>
      </c>
      <c r="F468" s="540">
        <v>1</v>
      </c>
      <c r="G468" s="540">
        <v>2</v>
      </c>
      <c r="H468" s="540">
        <v>3</v>
      </c>
      <c r="I468" s="540">
        <v>4</v>
      </c>
      <c r="J468" s="540">
        <v>5</v>
      </c>
      <c r="K468" s="540">
        <v>6</v>
      </c>
      <c r="L468" s="540">
        <v>7</v>
      </c>
      <c r="M468" s="540">
        <v>8</v>
      </c>
      <c r="N468" s="540">
        <v>9</v>
      </c>
      <c r="O468" s="540">
        <v>10</v>
      </c>
      <c r="P468" s="540">
        <v>11</v>
      </c>
      <c r="Q468" s="540">
        <v>12</v>
      </c>
      <c r="R468" s="540">
        <v>13</v>
      </c>
      <c r="S468" s="540">
        <v>14</v>
      </c>
      <c r="T468" s="540">
        <v>15</v>
      </c>
      <c r="U468" s="540">
        <v>16</v>
      </c>
      <c r="V468" s="540">
        <v>17</v>
      </c>
      <c r="W468" s="540">
        <v>18</v>
      </c>
      <c r="X468" s="540">
        <v>19</v>
      </c>
      <c r="Y468" s="540">
        <v>20</v>
      </c>
      <c r="Z468" s="540">
        <v>21</v>
      </c>
      <c r="AA468" s="540">
        <v>22</v>
      </c>
      <c r="AB468" s="540">
        <v>23</v>
      </c>
      <c r="AC468" s="540">
        <v>24</v>
      </c>
      <c r="AD468" s="540">
        <v>25</v>
      </c>
      <c r="AE468" s="540">
        <v>26</v>
      </c>
      <c r="AF468" s="540">
        <v>27</v>
      </c>
      <c r="AG468" s="540">
        <v>28</v>
      </c>
      <c r="AH468" s="540">
        <v>29</v>
      </c>
      <c r="AI468" s="540">
        <v>30</v>
      </c>
      <c r="AJ468" s="540">
        <v>31</v>
      </c>
      <c r="AK468" s="540">
        <v>32</v>
      </c>
      <c r="AL468" s="540">
        <v>33</v>
      </c>
      <c r="AM468" s="540">
        <v>34</v>
      </c>
      <c r="AN468" s="540">
        <v>35</v>
      </c>
      <c r="AO468" s="540">
        <v>36</v>
      </c>
      <c r="AP468" s="540">
        <v>37</v>
      </c>
      <c r="AQ468" s="540">
        <v>38</v>
      </c>
      <c r="AR468" s="540">
        <v>39</v>
      </c>
      <c r="AS468" s="540">
        <v>40</v>
      </c>
      <c r="AT468" s="540">
        <v>41</v>
      </c>
      <c r="AU468" s="540">
        <v>42</v>
      </c>
      <c r="AV468" s="540">
        <v>43</v>
      </c>
      <c r="AW468" s="540">
        <v>44</v>
      </c>
      <c r="AX468" s="540">
        <v>45</v>
      </c>
      <c r="AY468" s="540">
        <v>46</v>
      </c>
      <c r="AZ468" s="540">
        <v>47</v>
      </c>
      <c r="BA468" s="540">
        <v>48</v>
      </c>
      <c r="BB468" s="540">
        <v>49</v>
      </c>
      <c r="BC468" s="540">
        <v>50</v>
      </c>
      <c r="BD468" s="540">
        <v>51</v>
      </c>
      <c r="BE468" s="540">
        <v>52</v>
      </c>
      <c r="BF468" s="540">
        <v>53</v>
      </c>
      <c r="BG468" s="540">
        <v>54</v>
      </c>
      <c r="BH468" s="540">
        <v>55</v>
      </c>
      <c r="BI468" s="540">
        <v>56</v>
      </c>
      <c r="BJ468" s="540">
        <v>57</v>
      </c>
      <c r="BK468" s="540">
        <v>58</v>
      </c>
      <c r="BL468" s="540">
        <v>59</v>
      </c>
      <c r="BM468" s="540">
        <v>60</v>
      </c>
      <c r="BN468" s="540">
        <v>61</v>
      </c>
      <c r="BO468" s="540">
        <v>62</v>
      </c>
      <c r="BP468" s="540">
        <v>63</v>
      </c>
      <c r="BQ468" s="540">
        <v>64</v>
      </c>
      <c r="BR468" s="540">
        <v>65</v>
      </c>
      <c r="BS468" s="540">
        <v>66</v>
      </c>
      <c r="BT468" s="540">
        <v>67</v>
      </c>
      <c r="BU468" s="540">
        <v>68</v>
      </c>
      <c r="BV468" s="540">
        <v>69</v>
      </c>
      <c r="BW468" s="540">
        <v>70</v>
      </c>
      <c r="BX468" s="540">
        <v>71</v>
      </c>
      <c r="BY468" s="540">
        <v>72</v>
      </c>
      <c r="BZ468" s="540">
        <v>73</v>
      </c>
      <c r="CA468" s="540">
        <v>74</v>
      </c>
      <c r="CB468" s="540">
        <v>75</v>
      </c>
      <c r="CC468" s="540">
        <v>76</v>
      </c>
      <c r="CD468" s="540">
        <v>77</v>
      </c>
      <c r="CE468" s="540">
        <v>78</v>
      </c>
      <c r="CF468" s="540">
        <v>79</v>
      </c>
      <c r="CG468" s="540">
        <v>80</v>
      </c>
      <c r="CH468" s="540">
        <v>81</v>
      </c>
      <c r="CI468" s="540">
        <v>82</v>
      </c>
      <c r="CJ468" s="540">
        <v>83</v>
      </c>
      <c r="CK468" s="540">
        <v>84</v>
      </c>
      <c r="CM468" s="540">
        <v>85</v>
      </c>
      <c r="CN468" s="540">
        <v>86</v>
      </c>
      <c r="CO468" s="540">
        <v>87</v>
      </c>
      <c r="CP468" s="540">
        <v>88</v>
      </c>
      <c r="CR468" s="540">
        <v>89</v>
      </c>
      <c r="CS468" s="540">
        <v>90</v>
      </c>
      <c r="CT468" s="540">
        <v>91</v>
      </c>
      <c r="CU468" s="540">
        <v>92</v>
      </c>
      <c r="CW468" s="540">
        <v>93</v>
      </c>
      <c r="CX468" s="540">
        <v>94</v>
      </c>
      <c r="CY468" s="540">
        <v>95</v>
      </c>
      <c r="CZ468" s="540">
        <v>96</v>
      </c>
    </row>
    <row r="469" spans="4:104" s="540" customFormat="1" x14ac:dyDescent="0.2">
      <c r="E469" s="535" t="s">
        <v>157</v>
      </c>
      <c r="F469" s="540">
        <v>20</v>
      </c>
      <c r="G469" s="540">
        <v>87</v>
      </c>
      <c r="H469" s="540">
        <v>50</v>
      </c>
      <c r="I469" s="540">
        <v>40</v>
      </c>
      <c r="J469" s="540">
        <v>73</v>
      </c>
      <c r="K469" s="540">
        <v>69</v>
      </c>
      <c r="L469" s="540">
        <v>56</v>
      </c>
      <c r="M469" s="540">
        <v>89</v>
      </c>
      <c r="N469" s="540">
        <v>12</v>
      </c>
      <c r="O469" s="540">
        <v>47</v>
      </c>
      <c r="P469" s="540">
        <v>43</v>
      </c>
      <c r="Q469" s="540">
        <v>34</v>
      </c>
      <c r="R469" s="540">
        <v>71</v>
      </c>
      <c r="S469" s="540">
        <v>82</v>
      </c>
      <c r="T469" s="540">
        <v>38</v>
      </c>
      <c r="U469" s="540">
        <v>4</v>
      </c>
      <c r="V469" s="540">
        <v>14</v>
      </c>
      <c r="W469" s="540">
        <v>75</v>
      </c>
      <c r="X469" s="540">
        <v>53</v>
      </c>
      <c r="Y469" s="540">
        <v>95</v>
      </c>
      <c r="Z469" s="540">
        <v>88</v>
      </c>
      <c r="AA469" s="540">
        <v>18</v>
      </c>
      <c r="AB469" s="540">
        <v>84</v>
      </c>
      <c r="AC469" s="540">
        <v>8</v>
      </c>
      <c r="AD469" s="540">
        <v>42</v>
      </c>
      <c r="AE469" s="540">
        <v>45</v>
      </c>
      <c r="AF469" s="540">
        <v>83</v>
      </c>
      <c r="AG469" s="540">
        <v>90</v>
      </c>
      <c r="AH469" s="540">
        <v>80</v>
      </c>
      <c r="AI469" s="540">
        <v>96</v>
      </c>
      <c r="AJ469" s="540">
        <v>91</v>
      </c>
      <c r="AK469" s="540">
        <v>39</v>
      </c>
      <c r="AL469" s="540">
        <v>77</v>
      </c>
      <c r="AM469" s="540">
        <v>11</v>
      </c>
      <c r="AN469" s="540">
        <v>81</v>
      </c>
      <c r="AO469" s="540">
        <v>74</v>
      </c>
      <c r="AP469" s="540">
        <v>9</v>
      </c>
      <c r="AQ469" s="540">
        <v>44</v>
      </c>
      <c r="AR469" s="540">
        <v>32</v>
      </c>
      <c r="AS469" s="540">
        <v>93</v>
      </c>
      <c r="AT469" s="540">
        <v>49</v>
      </c>
      <c r="AU469" s="540">
        <v>25</v>
      </c>
      <c r="AV469" s="540">
        <v>72</v>
      </c>
      <c r="AW469" s="540">
        <v>68</v>
      </c>
      <c r="AX469" s="540">
        <v>6</v>
      </c>
      <c r="AY469" s="540">
        <v>78</v>
      </c>
      <c r="AZ469" s="540">
        <v>28</v>
      </c>
      <c r="BA469" s="540">
        <v>66</v>
      </c>
      <c r="BB469" s="540">
        <v>65</v>
      </c>
      <c r="BC469" s="540">
        <v>41</v>
      </c>
      <c r="BD469" s="540">
        <v>54</v>
      </c>
      <c r="BE469" s="540">
        <v>58</v>
      </c>
      <c r="BF469" s="540">
        <v>19</v>
      </c>
      <c r="BG469" s="540">
        <v>85</v>
      </c>
      <c r="BH469" s="540">
        <v>13</v>
      </c>
      <c r="BI469" s="540">
        <v>64</v>
      </c>
      <c r="BJ469" s="540">
        <v>21</v>
      </c>
      <c r="BK469" s="540">
        <v>30</v>
      </c>
      <c r="BL469" s="540">
        <v>86</v>
      </c>
      <c r="BM469" s="540">
        <v>46</v>
      </c>
      <c r="BN469" s="540">
        <v>35</v>
      </c>
      <c r="BO469" s="540">
        <v>23</v>
      </c>
      <c r="BP469" s="540">
        <v>94</v>
      </c>
      <c r="BQ469" s="540">
        <v>7</v>
      </c>
      <c r="BR469" s="540">
        <v>79</v>
      </c>
      <c r="BS469" s="540">
        <v>55</v>
      </c>
      <c r="BT469" s="540">
        <v>16</v>
      </c>
      <c r="BU469" s="540">
        <v>2</v>
      </c>
      <c r="BV469" s="540">
        <v>31</v>
      </c>
      <c r="BW469" s="540">
        <v>57</v>
      </c>
      <c r="BX469" s="540">
        <v>59</v>
      </c>
      <c r="BY469" s="540">
        <v>15</v>
      </c>
      <c r="BZ469" s="540">
        <v>67</v>
      </c>
      <c r="CA469" s="540">
        <v>3</v>
      </c>
      <c r="CB469" s="540">
        <v>92</v>
      </c>
      <c r="CC469" s="540">
        <v>5</v>
      </c>
      <c r="CD469" s="540">
        <v>33</v>
      </c>
      <c r="CE469" s="540">
        <v>62</v>
      </c>
      <c r="CF469" s="540">
        <v>36</v>
      </c>
      <c r="CG469" s="540">
        <v>29</v>
      </c>
      <c r="CH469" s="540">
        <v>63</v>
      </c>
      <c r="CI469" s="540">
        <v>60</v>
      </c>
      <c r="CJ469" s="540">
        <v>27</v>
      </c>
      <c r="CK469" s="540">
        <v>22</v>
      </c>
      <c r="CM469" s="540">
        <v>52</v>
      </c>
      <c r="CN469" s="540">
        <v>48</v>
      </c>
      <c r="CO469" s="540">
        <v>1</v>
      </c>
      <c r="CP469" s="540">
        <v>26</v>
      </c>
      <c r="CR469" s="540">
        <v>24</v>
      </c>
      <c r="CS469" s="540">
        <v>10</v>
      </c>
      <c r="CT469" s="540">
        <v>70</v>
      </c>
      <c r="CU469" s="540">
        <v>76</v>
      </c>
      <c r="CW469" s="540">
        <v>37</v>
      </c>
      <c r="CX469" s="540">
        <v>51</v>
      </c>
      <c r="CY469" s="540">
        <v>61</v>
      </c>
      <c r="CZ469" s="540">
        <v>17</v>
      </c>
    </row>
    <row r="470" spans="4:104" s="540" customFormat="1" x14ac:dyDescent="0.2">
      <c r="E470" s="535" t="s">
        <v>159</v>
      </c>
      <c r="F470" s="540">
        <v>68</v>
      </c>
      <c r="G470" s="540">
        <v>54</v>
      </c>
      <c r="H470" s="540">
        <v>5</v>
      </c>
      <c r="I470" s="540">
        <v>21</v>
      </c>
      <c r="J470" s="540">
        <v>63</v>
      </c>
      <c r="K470" s="540">
        <v>47</v>
      </c>
      <c r="L470" s="540">
        <v>45</v>
      </c>
      <c r="M470" s="540">
        <v>81</v>
      </c>
      <c r="N470" s="540">
        <v>71</v>
      </c>
      <c r="O470" s="540">
        <v>28</v>
      </c>
      <c r="P470" s="540">
        <v>65</v>
      </c>
      <c r="Q470" s="540">
        <v>75</v>
      </c>
      <c r="R470" s="540">
        <v>59</v>
      </c>
      <c r="S470" s="540">
        <v>6</v>
      </c>
      <c r="T470" s="540">
        <v>27</v>
      </c>
      <c r="U470" s="540">
        <v>13</v>
      </c>
      <c r="V470" s="540">
        <v>70</v>
      </c>
      <c r="W470" s="540">
        <v>9</v>
      </c>
      <c r="X470" s="540">
        <v>23</v>
      </c>
      <c r="Y470" s="540">
        <v>26</v>
      </c>
      <c r="Z470" s="540">
        <v>79</v>
      </c>
      <c r="AA470" s="540">
        <v>95</v>
      </c>
      <c r="AB470" s="540">
        <v>11</v>
      </c>
      <c r="AC470" s="540">
        <v>56</v>
      </c>
      <c r="AD470" s="540">
        <v>48</v>
      </c>
      <c r="AE470" s="540">
        <v>92</v>
      </c>
      <c r="AF470" s="540">
        <v>74</v>
      </c>
      <c r="AG470" s="540">
        <v>85</v>
      </c>
      <c r="AH470" s="540">
        <v>94</v>
      </c>
      <c r="AI470" s="540">
        <v>37</v>
      </c>
      <c r="AJ470" s="540">
        <v>34</v>
      </c>
      <c r="AK470" s="540">
        <v>88</v>
      </c>
      <c r="AL470" s="540">
        <v>10</v>
      </c>
      <c r="AM470" s="540">
        <v>90</v>
      </c>
      <c r="AN470" s="540">
        <v>49</v>
      </c>
      <c r="AO470" s="540">
        <v>57</v>
      </c>
      <c r="AP470" s="540">
        <v>30</v>
      </c>
      <c r="AQ470" s="540">
        <v>15</v>
      </c>
      <c r="AR470" s="540">
        <v>87</v>
      </c>
      <c r="AS470" s="540">
        <v>91</v>
      </c>
      <c r="AT470" s="540">
        <v>14</v>
      </c>
      <c r="AU470" s="540">
        <v>76</v>
      </c>
      <c r="AV470" s="540">
        <v>17</v>
      </c>
      <c r="AW470" s="540">
        <v>72</v>
      </c>
      <c r="AX470" s="540">
        <v>2</v>
      </c>
      <c r="AY470" s="540">
        <v>82</v>
      </c>
      <c r="AZ470" s="540">
        <v>31</v>
      </c>
      <c r="BA470" s="540">
        <v>93</v>
      </c>
      <c r="BB470" s="540">
        <v>18</v>
      </c>
      <c r="BC470" s="540">
        <v>51</v>
      </c>
      <c r="BD470" s="540">
        <v>60</v>
      </c>
      <c r="BE470" s="540">
        <v>24</v>
      </c>
      <c r="BF470" s="540">
        <v>4</v>
      </c>
      <c r="BG470" s="540">
        <v>83</v>
      </c>
      <c r="BH470" s="540">
        <v>61</v>
      </c>
      <c r="BI470" s="540">
        <v>96</v>
      </c>
      <c r="BJ470" s="540">
        <v>36</v>
      </c>
      <c r="BK470" s="540">
        <v>46</v>
      </c>
      <c r="BL470" s="540">
        <v>16</v>
      </c>
      <c r="BM470" s="540">
        <v>67</v>
      </c>
      <c r="BN470" s="540">
        <v>44</v>
      </c>
      <c r="BO470" s="540">
        <v>8</v>
      </c>
      <c r="BP470" s="540">
        <v>86</v>
      </c>
      <c r="BQ470" s="540">
        <v>77</v>
      </c>
      <c r="BR470" s="540">
        <v>58</v>
      </c>
      <c r="BS470" s="540">
        <v>73</v>
      </c>
      <c r="BT470" s="540">
        <v>3</v>
      </c>
      <c r="BU470" s="540">
        <v>12</v>
      </c>
      <c r="BV470" s="540">
        <v>66</v>
      </c>
      <c r="BW470" s="540">
        <v>52</v>
      </c>
      <c r="BX470" s="540">
        <v>22</v>
      </c>
      <c r="BY470" s="540">
        <v>84</v>
      </c>
      <c r="BZ470" s="540">
        <v>69</v>
      </c>
      <c r="CA470" s="540">
        <v>1</v>
      </c>
      <c r="CB470" s="540">
        <v>78</v>
      </c>
      <c r="CC470" s="540">
        <v>7</v>
      </c>
      <c r="CD470" s="540">
        <v>19</v>
      </c>
      <c r="CE470" s="540">
        <v>42</v>
      </c>
      <c r="CF470" s="540">
        <v>33</v>
      </c>
      <c r="CG470" s="540">
        <v>89</v>
      </c>
      <c r="CH470" s="540">
        <v>29</v>
      </c>
      <c r="CI470" s="540">
        <v>41</v>
      </c>
      <c r="CJ470" s="540">
        <v>64</v>
      </c>
      <c r="CK470" s="540">
        <v>20</v>
      </c>
      <c r="CM470" s="540">
        <v>80</v>
      </c>
      <c r="CN470" s="540">
        <v>55</v>
      </c>
      <c r="CO470" s="540">
        <v>39</v>
      </c>
      <c r="CP470" s="540">
        <v>43</v>
      </c>
      <c r="CR470" s="540">
        <v>38</v>
      </c>
      <c r="CS470" s="540">
        <v>50</v>
      </c>
      <c r="CT470" s="540">
        <v>25</v>
      </c>
      <c r="CU470" s="540">
        <v>35</v>
      </c>
      <c r="CW470" s="540">
        <v>40</v>
      </c>
      <c r="CX470" s="540">
        <v>53</v>
      </c>
      <c r="CY470" s="540">
        <v>32</v>
      </c>
      <c r="CZ470" s="540">
        <v>62</v>
      </c>
    </row>
    <row r="471" spans="4:104" s="540" customFormat="1" x14ac:dyDescent="0.2"/>
    <row r="472" spans="4:104" s="540" customFormat="1" x14ac:dyDescent="0.2">
      <c r="D472" s="539">
        <v>97</v>
      </c>
      <c r="E472" s="541" t="s">
        <v>179</v>
      </c>
    </row>
    <row r="473" spans="4:104" s="540" customFormat="1" x14ac:dyDescent="0.2">
      <c r="E473" s="535" t="s">
        <v>130</v>
      </c>
      <c r="F473" s="540">
        <v>1</v>
      </c>
      <c r="G473" s="540">
        <v>2</v>
      </c>
      <c r="H473" s="540">
        <v>3</v>
      </c>
      <c r="I473" s="540">
        <v>4</v>
      </c>
      <c r="J473" s="540">
        <v>5</v>
      </c>
      <c r="K473" s="540">
        <v>6</v>
      </c>
      <c r="L473" s="540">
        <v>7</v>
      </c>
      <c r="M473" s="540">
        <v>8</v>
      </c>
      <c r="N473" s="540">
        <v>9</v>
      </c>
      <c r="O473" s="540">
        <v>10</v>
      </c>
      <c r="P473" s="540">
        <v>11</v>
      </c>
      <c r="Q473" s="540">
        <v>12</v>
      </c>
      <c r="R473" s="540">
        <v>13</v>
      </c>
      <c r="S473" s="540">
        <v>14</v>
      </c>
      <c r="T473" s="540">
        <v>15</v>
      </c>
      <c r="U473" s="540">
        <v>16</v>
      </c>
      <c r="V473" s="540">
        <v>17</v>
      </c>
      <c r="W473" s="540">
        <v>18</v>
      </c>
      <c r="X473" s="540">
        <v>19</v>
      </c>
      <c r="Y473" s="540">
        <v>20</v>
      </c>
      <c r="Z473" s="540">
        <v>21</v>
      </c>
      <c r="AA473" s="540">
        <v>22</v>
      </c>
      <c r="AB473" s="540">
        <v>23</v>
      </c>
      <c r="AC473" s="540">
        <v>24</v>
      </c>
      <c r="AD473" s="540">
        <v>25</v>
      </c>
      <c r="AE473" s="540">
        <v>26</v>
      </c>
      <c r="AF473" s="540">
        <v>27</v>
      </c>
      <c r="AG473" s="540">
        <v>28</v>
      </c>
      <c r="AH473" s="540">
        <v>29</v>
      </c>
      <c r="AI473" s="540">
        <v>30</v>
      </c>
      <c r="AJ473" s="540">
        <v>31</v>
      </c>
      <c r="AK473" s="540">
        <v>32</v>
      </c>
      <c r="AL473" s="540">
        <v>33</v>
      </c>
      <c r="AM473" s="540">
        <v>34</v>
      </c>
      <c r="AN473" s="540">
        <v>35</v>
      </c>
      <c r="AO473" s="540">
        <v>36</v>
      </c>
      <c r="AP473" s="540">
        <v>37</v>
      </c>
      <c r="AQ473" s="540">
        <v>38</v>
      </c>
      <c r="AR473" s="540">
        <v>39</v>
      </c>
      <c r="AS473" s="540">
        <v>40</v>
      </c>
      <c r="AT473" s="540">
        <v>41</v>
      </c>
      <c r="AU473" s="540">
        <v>42</v>
      </c>
      <c r="AV473" s="540">
        <v>43</v>
      </c>
      <c r="AW473" s="540">
        <v>44</v>
      </c>
      <c r="AX473" s="540">
        <v>45</v>
      </c>
      <c r="AY473" s="540">
        <v>46</v>
      </c>
      <c r="AZ473" s="540">
        <v>47</v>
      </c>
      <c r="BA473" s="540">
        <v>48</v>
      </c>
      <c r="BB473" s="540">
        <v>49</v>
      </c>
      <c r="BC473" s="540">
        <v>50</v>
      </c>
      <c r="BD473" s="540">
        <v>51</v>
      </c>
      <c r="BE473" s="540">
        <v>52</v>
      </c>
      <c r="BF473" s="540">
        <v>53</v>
      </c>
      <c r="BG473" s="540">
        <v>54</v>
      </c>
      <c r="BH473" s="540">
        <v>55</v>
      </c>
      <c r="BI473" s="540">
        <v>56</v>
      </c>
      <c r="BJ473" s="540">
        <v>57</v>
      </c>
      <c r="BK473" s="540">
        <v>58</v>
      </c>
      <c r="BL473" s="540">
        <v>59</v>
      </c>
      <c r="BM473" s="540">
        <v>60</v>
      </c>
      <c r="BN473" s="540">
        <v>61</v>
      </c>
      <c r="BO473" s="540">
        <v>62</v>
      </c>
      <c r="BP473" s="540">
        <v>63</v>
      </c>
      <c r="BQ473" s="540">
        <v>64</v>
      </c>
      <c r="BR473" s="540">
        <v>65</v>
      </c>
      <c r="BS473" s="540">
        <v>66</v>
      </c>
      <c r="BT473" s="540">
        <v>67</v>
      </c>
      <c r="BU473" s="540">
        <v>68</v>
      </c>
      <c r="BV473" s="540">
        <v>69</v>
      </c>
      <c r="BW473" s="540">
        <v>70</v>
      </c>
      <c r="BX473" s="540">
        <v>71</v>
      </c>
      <c r="BY473" s="540">
        <v>72</v>
      </c>
      <c r="BZ473" s="540">
        <v>73</v>
      </c>
      <c r="CA473" s="540">
        <v>74</v>
      </c>
      <c r="CB473" s="540">
        <v>75</v>
      </c>
      <c r="CC473" s="540">
        <v>76</v>
      </c>
      <c r="CD473" s="540">
        <v>77</v>
      </c>
      <c r="CE473" s="540">
        <v>78</v>
      </c>
      <c r="CF473" s="540">
        <v>79</v>
      </c>
      <c r="CG473" s="540">
        <v>80</v>
      </c>
      <c r="CH473" s="540">
        <v>81</v>
      </c>
      <c r="CI473" s="540">
        <v>82</v>
      </c>
      <c r="CJ473" s="540">
        <v>83</v>
      </c>
      <c r="CK473" s="540">
        <v>84</v>
      </c>
      <c r="CL473" s="540">
        <v>85</v>
      </c>
      <c r="CM473" s="540">
        <v>86</v>
      </c>
      <c r="CN473" s="540">
        <v>87</v>
      </c>
      <c r="CO473" s="540">
        <v>88</v>
      </c>
      <c r="CP473" s="540">
        <v>89</v>
      </c>
      <c r="CR473" s="540">
        <v>90</v>
      </c>
      <c r="CS473" s="540">
        <v>91</v>
      </c>
      <c r="CT473" s="540">
        <v>92</v>
      </c>
      <c r="CU473" s="540">
        <v>93</v>
      </c>
      <c r="CW473" s="540">
        <v>94</v>
      </c>
      <c r="CX473" s="540">
        <v>95</v>
      </c>
      <c r="CY473" s="540">
        <v>96</v>
      </c>
      <c r="CZ473" s="540">
        <v>97</v>
      </c>
    </row>
    <row r="474" spans="4:104" s="540" customFormat="1" x14ac:dyDescent="0.2">
      <c r="E474" s="535" t="s">
        <v>157</v>
      </c>
      <c r="F474" s="540">
        <v>65</v>
      </c>
      <c r="G474" s="540">
        <v>76</v>
      </c>
      <c r="H474" s="540">
        <v>32</v>
      </c>
      <c r="I474" s="540">
        <v>83</v>
      </c>
      <c r="J474" s="540">
        <v>94</v>
      </c>
      <c r="K474" s="540">
        <v>79</v>
      </c>
      <c r="L474" s="540">
        <v>44</v>
      </c>
      <c r="M474" s="540">
        <v>12</v>
      </c>
      <c r="N474" s="540">
        <v>47</v>
      </c>
      <c r="O474" s="540">
        <v>73</v>
      </c>
      <c r="P474" s="540">
        <v>63</v>
      </c>
      <c r="Q474" s="540">
        <v>25</v>
      </c>
      <c r="R474" s="540">
        <v>69</v>
      </c>
      <c r="S474" s="540">
        <v>6</v>
      </c>
      <c r="T474" s="540">
        <v>27</v>
      </c>
      <c r="U474" s="540">
        <v>38</v>
      </c>
      <c r="V474" s="540">
        <v>50</v>
      </c>
      <c r="W474" s="540">
        <v>89</v>
      </c>
      <c r="X474" s="540">
        <v>45</v>
      </c>
      <c r="Y474" s="540">
        <v>22</v>
      </c>
      <c r="Z474" s="540">
        <v>80</v>
      </c>
      <c r="AA474" s="540">
        <v>4</v>
      </c>
      <c r="AB474" s="540">
        <v>34</v>
      </c>
      <c r="AC474" s="540">
        <v>48</v>
      </c>
      <c r="AD474" s="540">
        <v>95</v>
      </c>
      <c r="AE474" s="540">
        <v>64</v>
      </c>
      <c r="AF474" s="540">
        <v>33</v>
      </c>
      <c r="AG474" s="540">
        <v>72</v>
      </c>
      <c r="AH474" s="540">
        <v>68</v>
      </c>
      <c r="AI474" s="540">
        <v>1</v>
      </c>
      <c r="AJ474" s="540">
        <v>18</v>
      </c>
      <c r="AK474" s="540">
        <v>26</v>
      </c>
      <c r="AL474" s="540">
        <v>87</v>
      </c>
      <c r="AM474" s="540">
        <v>66</v>
      </c>
      <c r="AN474" s="540">
        <v>39</v>
      </c>
      <c r="AO474" s="540">
        <v>84</v>
      </c>
      <c r="AP474" s="540">
        <v>14</v>
      </c>
      <c r="AQ474" s="540">
        <v>74</v>
      </c>
      <c r="AR474" s="540">
        <v>61</v>
      </c>
      <c r="AS474" s="540">
        <v>86</v>
      </c>
      <c r="AT474" s="540">
        <v>9</v>
      </c>
      <c r="AU474" s="540">
        <v>23</v>
      </c>
      <c r="AV474" s="540">
        <v>91</v>
      </c>
      <c r="AW474" s="540">
        <v>52</v>
      </c>
      <c r="AX474" s="540">
        <v>88</v>
      </c>
      <c r="AY474" s="540">
        <v>78</v>
      </c>
      <c r="AZ474" s="540">
        <v>75</v>
      </c>
      <c r="BA474" s="540">
        <v>36</v>
      </c>
      <c r="BB474" s="540">
        <v>7</v>
      </c>
      <c r="BC474" s="540">
        <v>67</v>
      </c>
      <c r="BD474" s="540">
        <v>5</v>
      </c>
      <c r="BE474" s="540">
        <v>35</v>
      </c>
      <c r="BF474" s="540">
        <v>54</v>
      </c>
      <c r="BG474" s="540">
        <v>82</v>
      </c>
      <c r="BH474" s="540">
        <v>58</v>
      </c>
      <c r="BI474" s="540">
        <v>97</v>
      </c>
      <c r="BJ474" s="540">
        <v>92</v>
      </c>
      <c r="BK474" s="540">
        <v>17</v>
      </c>
      <c r="BL474" s="540">
        <v>11</v>
      </c>
      <c r="BM474" s="540">
        <v>8</v>
      </c>
      <c r="BN474" s="540">
        <v>28</v>
      </c>
      <c r="BO474" s="540">
        <v>43</v>
      </c>
      <c r="BP474" s="540">
        <v>57</v>
      </c>
      <c r="BQ474" s="540">
        <v>96</v>
      </c>
      <c r="BR474" s="540">
        <v>62</v>
      </c>
      <c r="BS474" s="540">
        <v>93</v>
      </c>
      <c r="BT474" s="540">
        <v>30</v>
      </c>
      <c r="BU474" s="540">
        <v>70</v>
      </c>
      <c r="BV474" s="540">
        <v>13</v>
      </c>
      <c r="BW474" s="540">
        <v>16</v>
      </c>
      <c r="BX474" s="540">
        <v>40</v>
      </c>
      <c r="BY474" s="540">
        <v>90</v>
      </c>
      <c r="BZ474" s="540">
        <v>10</v>
      </c>
      <c r="CA474" s="540">
        <v>77</v>
      </c>
      <c r="CB474" s="540">
        <v>21</v>
      </c>
      <c r="CC474" s="540">
        <v>2</v>
      </c>
      <c r="CD474" s="540">
        <v>24</v>
      </c>
      <c r="CE474" s="540">
        <v>85</v>
      </c>
      <c r="CF474" s="540">
        <v>51</v>
      </c>
      <c r="CG474" s="540">
        <v>46</v>
      </c>
      <c r="CH474" s="540">
        <v>3</v>
      </c>
      <c r="CI474" s="540">
        <v>53</v>
      </c>
      <c r="CJ474" s="540">
        <v>71</v>
      </c>
      <c r="CK474" s="540">
        <v>81</v>
      </c>
      <c r="CL474" s="540">
        <v>49</v>
      </c>
      <c r="CM474" s="540">
        <v>59</v>
      </c>
      <c r="CN474" s="540">
        <v>19</v>
      </c>
      <c r="CO474" s="540">
        <v>31</v>
      </c>
      <c r="CP474" s="540">
        <v>55</v>
      </c>
      <c r="CR474" s="540">
        <v>60</v>
      </c>
      <c r="CS474" s="540">
        <v>20</v>
      </c>
      <c r="CT474" s="540">
        <v>15</v>
      </c>
      <c r="CU474" s="540">
        <v>42</v>
      </c>
      <c r="CW474" s="540">
        <v>37</v>
      </c>
      <c r="CX474" s="540">
        <v>29</v>
      </c>
      <c r="CY474" s="540">
        <v>41</v>
      </c>
      <c r="CZ474" s="540">
        <v>56</v>
      </c>
    </row>
    <row r="475" spans="4:104" s="540" customFormat="1" x14ac:dyDescent="0.2">
      <c r="E475" s="535" t="s">
        <v>159</v>
      </c>
      <c r="F475" s="540">
        <v>95</v>
      </c>
      <c r="G475" s="540">
        <v>85</v>
      </c>
      <c r="H475" s="540">
        <v>19</v>
      </c>
      <c r="I475" s="540">
        <v>28</v>
      </c>
      <c r="J475" s="540">
        <v>63</v>
      </c>
      <c r="K475" s="540">
        <v>44</v>
      </c>
      <c r="L475" s="540">
        <v>70</v>
      </c>
      <c r="M475" s="540">
        <v>24</v>
      </c>
      <c r="N475" s="540">
        <v>53</v>
      </c>
      <c r="O475" s="540">
        <v>87</v>
      </c>
      <c r="P475" s="540">
        <v>75</v>
      </c>
      <c r="Q475" s="540">
        <v>40</v>
      </c>
      <c r="R475" s="540">
        <v>30</v>
      </c>
      <c r="S475" s="540">
        <v>31</v>
      </c>
      <c r="T475" s="540">
        <v>51</v>
      </c>
      <c r="U475" s="540">
        <v>88</v>
      </c>
      <c r="V475" s="540">
        <v>74</v>
      </c>
      <c r="W475" s="540">
        <v>81</v>
      </c>
      <c r="X475" s="540">
        <v>43</v>
      </c>
      <c r="Y475" s="540">
        <v>37</v>
      </c>
      <c r="Z475" s="540">
        <v>50</v>
      </c>
      <c r="AA475" s="540">
        <v>96</v>
      </c>
      <c r="AB475" s="540">
        <v>66</v>
      </c>
      <c r="AC475" s="540">
        <v>78</v>
      </c>
      <c r="AD475" s="540">
        <v>3</v>
      </c>
      <c r="AE475" s="540">
        <v>20</v>
      </c>
      <c r="AF475" s="540">
        <v>34</v>
      </c>
      <c r="AG475" s="540">
        <v>67</v>
      </c>
      <c r="AH475" s="540">
        <v>92</v>
      </c>
      <c r="AI475" s="540">
        <v>56</v>
      </c>
      <c r="AJ475" s="540">
        <v>55</v>
      </c>
      <c r="AK475" s="540">
        <v>61</v>
      </c>
      <c r="AL475" s="540">
        <v>7</v>
      </c>
      <c r="AM475" s="540">
        <v>71</v>
      </c>
      <c r="AN475" s="540">
        <v>79</v>
      </c>
      <c r="AO475" s="540">
        <v>62</v>
      </c>
      <c r="AP475" s="540">
        <v>9</v>
      </c>
      <c r="AQ475" s="540">
        <v>35</v>
      </c>
      <c r="AR475" s="540">
        <v>90</v>
      </c>
      <c r="AS475" s="540">
        <v>26</v>
      </c>
      <c r="AT475" s="540">
        <v>10</v>
      </c>
      <c r="AU475" s="540">
        <v>5</v>
      </c>
      <c r="AV475" s="540">
        <v>27</v>
      </c>
      <c r="AW475" s="540">
        <v>32</v>
      </c>
      <c r="AX475" s="540">
        <v>41</v>
      </c>
      <c r="AY475" s="540">
        <v>4</v>
      </c>
      <c r="AZ475" s="540">
        <v>69</v>
      </c>
      <c r="BA475" s="540">
        <v>82</v>
      </c>
      <c r="BB475" s="540">
        <v>46</v>
      </c>
      <c r="BC475" s="540">
        <v>12</v>
      </c>
      <c r="BD475" s="540">
        <v>54</v>
      </c>
      <c r="BE475" s="540">
        <v>6</v>
      </c>
      <c r="BF475" s="540">
        <v>21</v>
      </c>
      <c r="BG475" s="540">
        <v>94</v>
      </c>
      <c r="BH475" s="540">
        <v>36</v>
      </c>
      <c r="BI475" s="540">
        <v>73</v>
      </c>
      <c r="BJ475" s="540">
        <v>93</v>
      </c>
      <c r="BK475" s="540">
        <v>52</v>
      </c>
      <c r="BL475" s="540">
        <v>60</v>
      </c>
      <c r="BM475" s="540">
        <v>97</v>
      </c>
      <c r="BN475" s="540">
        <v>25</v>
      </c>
      <c r="BO475" s="540">
        <v>59</v>
      </c>
      <c r="BP475" s="540">
        <v>64</v>
      </c>
      <c r="BQ475" s="540">
        <v>86</v>
      </c>
      <c r="BR475" s="540">
        <v>17</v>
      </c>
      <c r="BS475" s="540">
        <v>42</v>
      </c>
      <c r="BT475" s="540">
        <v>58</v>
      </c>
      <c r="BU475" s="540">
        <v>47</v>
      </c>
      <c r="BV475" s="540">
        <v>18</v>
      </c>
      <c r="BW475" s="540">
        <v>33</v>
      </c>
      <c r="BX475" s="540">
        <v>68</v>
      </c>
      <c r="BY475" s="540">
        <v>48</v>
      </c>
      <c r="BZ475" s="540">
        <v>29</v>
      </c>
      <c r="CA475" s="540">
        <v>57</v>
      </c>
      <c r="CB475" s="540">
        <v>11</v>
      </c>
      <c r="CC475" s="540">
        <v>89</v>
      </c>
      <c r="CD475" s="540">
        <v>15</v>
      </c>
      <c r="CE475" s="540">
        <v>84</v>
      </c>
      <c r="CF475" s="540">
        <v>91</v>
      </c>
      <c r="CG475" s="540">
        <v>76</v>
      </c>
      <c r="CH475" s="540">
        <v>49</v>
      </c>
      <c r="CI475" s="540">
        <v>80</v>
      </c>
      <c r="CJ475" s="540">
        <v>14</v>
      </c>
      <c r="CK475" s="540">
        <v>23</v>
      </c>
      <c r="CL475" s="540">
        <v>2</v>
      </c>
      <c r="CM475" s="540">
        <v>45</v>
      </c>
      <c r="CN475" s="540">
        <v>8</v>
      </c>
      <c r="CO475" s="540">
        <v>16</v>
      </c>
      <c r="CP475" s="540">
        <v>65</v>
      </c>
      <c r="CR475" s="540">
        <v>39</v>
      </c>
      <c r="CS475" s="540">
        <v>13</v>
      </c>
      <c r="CT475" s="540">
        <v>22</v>
      </c>
      <c r="CU475" s="540">
        <v>72</v>
      </c>
      <c r="CW475" s="540">
        <v>83</v>
      </c>
      <c r="CX475" s="540">
        <v>1</v>
      </c>
      <c r="CY475" s="540">
        <v>77</v>
      </c>
      <c r="CZ475" s="540">
        <v>38</v>
      </c>
    </row>
    <row r="476" spans="4:104" s="540" customFormat="1" x14ac:dyDescent="0.2"/>
    <row r="477" spans="4:104" s="540" customFormat="1" x14ac:dyDescent="0.2">
      <c r="D477" s="539">
        <v>98</v>
      </c>
      <c r="E477" s="541" t="s">
        <v>179</v>
      </c>
    </row>
    <row r="478" spans="4:104" s="540" customFormat="1" x14ac:dyDescent="0.2">
      <c r="E478" s="535" t="s">
        <v>130</v>
      </c>
      <c r="F478" s="540">
        <v>1</v>
      </c>
      <c r="G478" s="540">
        <v>2</v>
      </c>
      <c r="H478" s="540">
        <v>3</v>
      </c>
      <c r="I478" s="540">
        <v>4</v>
      </c>
      <c r="J478" s="540">
        <v>5</v>
      </c>
      <c r="K478" s="540">
        <v>6</v>
      </c>
      <c r="L478" s="540">
        <v>7</v>
      </c>
      <c r="M478" s="540">
        <v>8</v>
      </c>
      <c r="N478" s="540">
        <v>9</v>
      </c>
      <c r="O478" s="540">
        <v>10</v>
      </c>
      <c r="P478" s="540">
        <v>11</v>
      </c>
      <c r="Q478" s="540">
        <v>12</v>
      </c>
      <c r="R478" s="540">
        <v>13</v>
      </c>
      <c r="S478" s="540">
        <v>14</v>
      </c>
      <c r="T478" s="540">
        <v>15</v>
      </c>
      <c r="U478" s="540">
        <v>16</v>
      </c>
      <c r="V478" s="540">
        <v>17</v>
      </c>
      <c r="W478" s="540">
        <v>18</v>
      </c>
      <c r="X478" s="540">
        <v>19</v>
      </c>
      <c r="Y478" s="540">
        <v>20</v>
      </c>
      <c r="Z478" s="540">
        <v>21</v>
      </c>
      <c r="AA478" s="540">
        <v>22</v>
      </c>
      <c r="AB478" s="540">
        <v>23</v>
      </c>
      <c r="AC478" s="540">
        <v>24</v>
      </c>
      <c r="AD478" s="540">
        <v>25</v>
      </c>
      <c r="AE478" s="540">
        <v>26</v>
      </c>
      <c r="AF478" s="540">
        <v>27</v>
      </c>
      <c r="AG478" s="540">
        <v>28</v>
      </c>
      <c r="AH478" s="540">
        <v>29</v>
      </c>
      <c r="AI478" s="540">
        <v>30</v>
      </c>
      <c r="AJ478" s="540">
        <v>31</v>
      </c>
      <c r="AK478" s="540">
        <v>32</v>
      </c>
      <c r="AL478" s="540">
        <v>33</v>
      </c>
      <c r="AM478" s="540">
        <v>34</v>
      </c>
      <c r="AN478" s="540">
        <v>35</v>
      </c>
      <c r="AO478" s="540">
        <v>36</v>
      </c>
      <c r="AP478" s="540">
        <v>37</v>
      </c>
      <c r="AQ478" s="540">
        <v>38</v>
      </c>
      <c r="AR478" s="540">
        <v>39</v>
      </c>
      <c r="AS478" s="540">
        <v>40</v>
      </c>
      <c r="AT478" s="540">
        <v>41</v>
      </c>
      <c r="AU478" s="540">
        <v>42</v>
      </c>
      <c r="AV478" s="540">
        <v>43</v>
      </c>
      <c r="AW478" s="540">
        <v>44</v>
      </c>
      <c r="AX478" s="540">
        <v>45</v>
      </c>
      <c r="AY478" s="540">
        <v>46</v>
      </c>
      <c r="AZ478" s="540">
        <v>47</v>
      </c>
      <c r="BA478" s="540">
        <v>48</v>
      </c>
      <c r="BB478" s="540">
        <v>49</v>
      </c>
      <c r="BC478" s="540">
        <v>50</v>
      </c>
      <c r="BD478" s="540">
        <v>51</v>
      </c>
      <c r="BE478" s="540">
        <v>52</v>
      </c>
      <c r="BF478" s="540">
        <v>53</v>
      </c>
      <c r="BG478" s="540">
        <v>54</v>
      </c>
      <c r="BH478" s="540">
        <v>55</v>
      </c>
      <c r="BI478" s="540">
        <v>56</v>
      </c>
      <c r="BJ478" s="540">
        <v>57</v>
      </c>
      <c r="BK478" s="540">
        <v>58</v>
      </c>
      <c r="BL478" s="540">
        <v>59</v>
      </c>
      <c r="BM478" s="540">
        <v>60</v>
      </c>
      <c r="BN478" s="540">
        <v>61</v>
      </c>
      <c r="BO478" s="540">
        <v>62</v>
      </c>
      <c r="BP478" s="540">
        <v>63</v>
      </c>
      <c r="BQ478" s="540">
        <v>64</v>
      </c>
      <c r="BR478" s="540">
        <v>65</v>
      </c>
      <c r="BS478" s="540">
        <v>66</v>
      </c>
      <c r="BT478" s="540">
        <v>67</v>
      </c>
      <c r="BU478" s="540">
        <v>68</v>
      </c>
      <c r="BV478" s="540">
        <v>69</v>
      </c>
      <c r="BW478" s="540">
        <v>70</v>
      </c>
      <c r="BX478" s="540">
        <v>71</v>
      </c>
      <c r="BY478" s="540">
        <v>72</v>
      </c>
      <c r="BZ478" s="540">
        <v>73</v>
      </c>
      <c r="CA478" s="540">
        <v>74</v>
      </c>
      <c r="CB478" s="540">
        <v>75</v>
      </c>
      <c r="CC478" s="540">
        <v>76</v>
      </c>
      <c r="CD478" s="540">
        <v>77</v>
      </c>
      <c r="CE478" s="540">
        <v>78</v>
      </c>
      <c r="CF478" s="540">
        <v>79</v>
      </c>
      <c r="CG478" s="540">
        <v>80</v>
      </c>
      <c r="CH478" s="540">
        <v>81</v>
      </c>
      <c r="CI478" s="540">
        <v>82</v>
      </c>
      <c r="CJ478" s="540">
        <v>83</v>
      </c>
      <c r="CK478" s="540">
        <v>84</v>
      </c>
      <c r="CL478" s="540">
        <v>85</v>
      </c>
      <c r="CM478" s="540">
        <v>86</v>
      </c>
      <c r="CN478" s="540">
        <v>87</v>
      </c>
      <c r="CO478" s="540">
        <v>88</v>
      </c>
      <c r="CP478" s="540">
        <v>89</v>
      </c>
      <c r="CQ478" s="540">
        <v>90</v>
      </c>
      <c r="CR478" s="540">
        <v>91</v>
      </c>
      <c r="CS478" s="540">
        <v>92</v>
      </c>
      <c r="CT478" s="540">
        <v>93</v>
      </c>
      <c r="CU478" s="540">
        <v>94</v>
      </c>
      <c r="CW478" s="540">
        <v>95</v>
      </c>
      <c r="CX478" s="540">
        <v>96</v>
      </c>
      <c r="CY478" s="540">
        <v>97</v>
      </c>
      <c r="CZ478" s="540">
        <v>98</v>
      </c>
    </row>
    <row r="479" spans="4:104" s="540" customFormat="1" x14ac:dyDescent="0.2">
      <c r="E479" s="535" t="s">
        <v>157</v>
      </c>
      <c r="F479" s="540">
        <v>19</v>
      </c>
      <c r="G479" s="540">
        <v>65</v>
      </c>
      <c r="H479" s="540">
        <v>9</v>
      </c>
      <c r="I479" s="540">
        <v>2</v>
      </c>
      <c r="J479" s="540">
        <v>71</v>
      </c>
      <c r="K479" s="540">
        <v>93</v>
      </c>
      <c r="L479" s="540">
        <v>49</v>
      </c>
      <c r="M479" s="540">
        <v>75</v>
      </c>
      <c r="N479" s="540">
        <v>5</v>
      </c>
      <c r="O479" s="540">
        <v>22</v>
      </c>
      <c r="P479" s="540">
        <v>25</v>
      </c>
      <c r="Q479" s="540">
        <v>74</v>
      </c>
      <c r="R479" s="540">
        <v>17</v>
      </c>
      <c r="S479" s="540">
        <v>86</v>
      </c>
      <c r="T479" s="540">
        <v>28</v>
      </c>
      <c r="U479" s="540">
        <v>79</v>
      </c>
      <c r="V479" s="540">
        <v>45</v>
      </c>
      <c r="W479" s="540">
        <v>70</v>
      </c>
      <c r="X479" s="540">
        <v>47</v>
      </c>
      <c r="Y479" s="540">
        <v>73</v>
      </c>
      <c r="Z479" s="540">
        <v>58</v>
      </c>
      <c r="AA479" s="540">
        <v>53</v>
      </c>
      <c r="AB479" s="540">
        <v>40</v>
      </c>
      <c r="AC479" s="540">
        <v>7</v>
      </c>
      <c r="AD479" s="540">
        <v>76</v>
      </c>
      <c r="AE479" s="540">
        <v>37</v>
      </c>
      <c r="AF479" s="540">
        <v>60</v>
      </c>
      <c r="AG479" s="540">
        <v>21</v>
      </c>
      <c r="AH479" s="540">
        <v>41</v>
      </c>
      <c r="AI479" s="540">
        <v>61</v>
      </c>
      <c r="AJ479" s="540">
        <v>23</v>
      </c>
      <c r="AK479" s="540">
        <v>13</v>
      </c>
      <c r="AL479" s="540">
        <v>96</v>
      </c>
      <c r="AM479" s="540">
        <v>46</v>
      </c>
      <c r="AN479" s="540">
        <v>83</v>
      </c>
      <c r="AO479" s="540">
        <v>27</v>
      </c>
      <c r="AP479" s="540">
        <v>91</v>
      </c>
      <c r="AQ479" s="540">
        <v>87</v>
      </c>
      <c r="AR479" s="540">
        <v>51</v>
      </c>
      <c r="AS479" s="540">
        <v>12</v>
      </c>
      <c r="AT479" s="540">
        <v>29</v>
      </c>
      <c r="AU479" s="540">
        <v>18</v>
      </c>
      <c r="AV479" s="540">
        <v>34</v>
      </c>
      <c r="AW479" s="540">
        <v>38</v>
      </c>
      <c r="AX479" s="540">
        <v>77</v>
      </c>
      <c r="AY479" s="540">
        <v>33</v>
      </c>
      <c r="AZ479" s="540">
        <v>1</v>
      </c>
      <c r="BA479" s="540">
        <v>42</v>
      </c>
      <c r="BB479" s="540">
        <v>68</v>
      </c>
      <c r="BC479" s="540">
        <v>36</v>
      </c>
      <c r="BD479" s="540">
        <v>39</v>
      </c>
      <c r="BE479" s="540">
        <v>43</v>
      </c>
      <c r="BF479" s="540">
        <v>81</v>
      </c>
      <c r="BG479" s="540">
        <v>92</v>
      </c>
      <c r="BH479" s="540">
        <v>78</v>
      </c>
      <c r="BI479" s="540">
        <v>80</v>
      </c>
      <c r="BJ479" s="540">
        <v>48</v>
      </c>
      <c r="BK479" s="540">
        <v>82</v>
      </c>
      <c r="BL479" s="540">
        <v>16</v>
      </c>
      <c r="BM479" s="540">
        <v>52</v>
      </c>
      <c r="BN479" s="540">
        <v>67</v>
      </c>
      <c r="BO479" s="540">
        <v>88</v>
      </c>
      <c r="BP479" s="540">
        <v>98</v>
      </c>
      <c r="BQ479" s="540">
        <v>26</v>
      </c>
      <c r="BR479" s="540">
        <v>11</v>
      </c>
      <c r="BS479" s="540">
        <v>69</v>
      </c>
      <c r="BT479" s="540">
        <v>3</v>
      </c>
      <c r="BU479" s="540">
        <v>84</v>
      </c>
      <c r="BV479" s="540">
        <v>31</v>
      </c>
      <c r="BW479" s="540">
        <v>57</v>
      </c>
      <c r="BX479" s="540">
        <v>59</v>
      </c>
      <c r="BY479" s="540">
        <v>6</v>
      </c>
      <c r="BZ479" s="540">
        <v>20</v>
      </c>
      <c r="CA479" s="540">
        <v>66</v>
      </c>
      <c r="CB479" s="540">
        <v>44</v>
      </c>
      <c r="CC479" s="540">
        <v>15</v>
      </c>
      <c r="CD479" s="540">
        <v>63</v>
      </c>
      <c r="CE479" s="540">
        <v>55</v>
      </c>
      <c r="CF479" s="540">
        <v>95</v>
      </c>
      <c r="CG479" s="540">
        <v>8</v>
      </c>
      <c r="CH479" s="540">
        <v>97</v>
      </c>
      <c r="CI479" s="540">
        <v>56</v>
      </c>
      <c r="CJ479" s="540">
        <v>35</v>
      </c>
      <c r="CK479" s="540">
        <v>30</v>
      </c>
      <c r="CL479" s="540">
        <v>64</v>
      </c>
      <c r="CM479" s="540">
        <v>14</v>
      </c>
      <c r="CN479" s="540">
        <v>4</v>
      </c>
      <c r="CO479" s="540">
        <v>94</v>
      </c>
      <c r="CP479" s="540">
        <v>90</v>
      </c>
      <c r="CQ479" s="540">
        <v>32</v>
      </c>
      <c r="CR479" s="540">
        <v>85</v>
      </c>
      <c r="CS479" s="540">
        <v>54</v>
      </c>
      <c r="CT479" s="540">
        <v>50</v>
      </c>
      <c r="CU479" s="540">
        <v>62</v>
      </c>
      <c r="CW479" s="540">
        <v>89</v>
      </c>
      <c r="CX479" s="540">
        <v>24</v>
      </c>
      <c r="CY479" s="540">
        <v>10</v>
      </c>
      <c r="CZ479" s="540">
        <v>72</v>
      </c>
    </row>
    <row r="480" spans="4:104" s="540" customFormat="1" x14ac:dyDescent="0.2">
      <c r="E480" s="535" t="s">
        <v>159</v>
      </c>
      <c r="F480" s="540">
        <v>34</v>
      </c>
      <c r="G480" s="540">
        <v>95</v>
      </c>
      <c r="H480" s="540">
        <v>92</v>
      </c>
      <c r="I480" s="540">
        <v>82</v>
      </c>
      <c r="J480" s="540">
        <v>37</v>
      </c>
      <c r="K480" s="540">
        <v>83</v>
      </c>
      <c r="L480" s="540">
        <v>79</v>
      </c>
      <c r="M480" s="540">
        <v>49</v>
      </c>
      <c r="N480" s="540">
        <v>87</v>
      </c>
      <c r="O480" s="540">
        <v>67</v>
      </c>
      <c r="P480" s="540">
        <v>90</v>
      </c>
      <c r="Q480" s="540">
        <v>38</v>
      </c>
      <c r="R480" s="540">
        <v>22</v>
      </c>
      <c r="S480" s="540">
        <v>6</v>
      </c>
      <c r="T480" s="540">
        <v>96</v>
      </c>
      <c r="U480" s="540">
        <v>28</v>
      </c>
      <c r="V480" s="540">
        <v>8</v>
      </c>
      <c r="W480" s="540">
        <v>72</v>
      </c>
      <c r="X480" s="540">
        <v>58</v>
      </c>
      <c r="Y480" s="540">
        <v>42</v>
      </c>
      <c r="Z480" s="540">
        <v>73</v>
      </c>
      <c r="AA480" s="540">
        <v>35</v>
      </c>
      <c r="AB480" s="540">
        <v>36</v>
      </c>
      <c r="AC480" s="540">
        <v>53</v>
      </c>
      <c r="AD480" s="540">
        <v>89</v>
      </c>
      <c r="AE480" s="540">
        <v>77</v>
      </c>
      <c r="AF480" s="540">
        <v>50</v>
      </c>
      <c r="AG480" s="540">
        <v>16</v>
      </c>
      <c r="AH480" s="540">
        <v>93</v>
      </c>
      <c r="AI480" s="540">
        <v>69</v>
      </c>
      <c r="AJ480" s="540">
        <v>64</v>
      </c>
      <c r="AK480" s="540">
        <v>9</v>
      </c>
      <c r="AL480" s="540">
        <v>14</v>
      </c>
      <c r="AM480" s="540">
        <v>3</v>
      </c>
      <c r="AN480" s="540">
        <v>41</v>
      </c>
      <c r="AO480" s="540">
        <v>55</v>
      </c>
      <c r="AP480" s="540">
        <v>68</v>
      </c>
      <c r="AQ480" s="540">
        <v>86</v>
      </c>
      <c r="AR480" s="540">
        <v>91</v>
      </c>
      <c r="AS480" s="540">
        <v>18</v>
      </c>
      <c r="AT480" s="540">
        <v>32</v>
      </c>
      <c r="AU480" s="540">
        <v>78</v>
      </c>
      <c r="AV480" s="540">
        <v>7</v>
      </c>
      <c r="AW480" s="540">
        <v>17</v>
      </c>
      <c r="AX480" s="540">
        <v>48</v>
      </c>
      <c r="AY480" s="540">
        <v>44</v>
      </c>
      <c r="AZ480" s="540">
        <v>71</v>
      </c>
      <c r="BA480" s="540">
        <v>47</v>
      </c>
      <c r="BB480" s="540">
        <v>85</v>
      </c>
      <c r="BC480" s="540">
        <v>97</v>
      </c>
      <c r="BD480" s="540">
        <v>57</v>
      </c>
      <c r="BE480" s="540">
        <v>15</v>
      </c>
      <c r="BF480" s="540">
        <v>24</v>
      </c>
      <c r="BG480" s="540">
        <v>88</v>
      </c>
      <c r="BH480" s="540">
        <v>39</v>
      </c>
      <c r="BI480" s="540">
        <v>60</v>
      </c>
      <c r="BJ480" s="540">
        <v>51</v>
      </c>
      <c r="BK480" s="540">
        <v>19</v>
      </c>
      <c r="BL480" s="540">
        <v>1</v>
      </c>
      <c r="BM480" s="540">
        <v>31</v>
      </c>
      <c r="BN480" s="540">
        <v>94</v>
      </c>
      <c r="BO480" s="540">
        <v>75</v>
      </c>
      <c r="BP480" s="540">
        <v>11</v>
      </c>
      <c r="BQ480" s="540">
        <v>56</v>
      </c>
      <c r="BR480" s="540">
        <v>23</v>
      </c>
      <c r="BS480" s="540">
        <v>30</v>
      </c>
      <c r="BT480" s="540">
        <v>10</v>
      </c>
      <c r="BU480" s="540">
        <v>52</v>
      </c>
      <c r="BV480" s="540">
        <v>61</v>
      </c>
      <c r="BW480" s="540">
        <v>46</v>
      </c>
      <c r="BX480" s="540">
        <v>20</v>
      </c>
      <c r="BY480" s="540">
        <v>98</v>
      </c>
      <c r="BZ480" s="540">
        <v>54</v>
      </c>
      <c r="CA480" s="540">
        <v>27</v>
      </c>
      <c r="CB480" s="540">
        <v>21</v>
      </c>
      <c r="CC480" s="540">
        <v>4</v>
      </c>
      <c r="CD480" s="540">
        <v>26</v>
      </c>
      <c r="CE480" s="540">
        <v>59</v>
      </c>
      <c r="CF480" s="540">
        <v>81</v>
      </c>
      <c r="CG480" s="540">
        <v>63</v>
      </c>
      <c r="CH480" s="540">
        <v>5</v>
      </c>
      <c r="CI480" s="540">
        <v>84</v>
      </c>
      <c r="CJ480" s="540">
        <v>62</v>
      </c>
      <c r="CK480" s="540">
        <v>76</v>
      </c>
      <c r="CL480" s="540">
        <v>13</v>
      </c>
      <c r="CM480" s="540">
        <v>12</v>
      </c>
      <c r="CN480" s="540">
        <v>40</v>
      </c>
      <c r="CO480" s="540">
        <v>45</v>
      </c>
      <c r="CP480" s="540">
        <v>25</v>
      </c>
      <c r="CQ480" s="540">
        <v>66</v>
      </c>
      <c r="CR480" s="540">
        <v>65</v>
      </c>
      <c r="CS480" s="540">
        <v>80</v>
      </c>
      <c r="CT480" s="540">
        <v>74</v>
      </c>
      <c r="CU480" s="540">
        <v>33</v>
      </c>
      <c r="CW480" s="540">
        <v>2</v>
      </c>
      <c r="CX480" s="540">
        <v>70</v>
      </c>
      <c r="CY480" s="540">
        <v>29</v>
      </c>
      <c r="CZ480" s="540">
        <v>43</v>
      </c>
    </row>
    <row r="481" spans="4:109" s="540" customFormat="1" x14ac:dyDescent="0.2"/>
    <row r="482" spans="4:109" s="540" customFormat="1" x14ac:dyDescent="0.2">
      <c r="D482" s="539">
        <v>99</v>
      </c>
      <c r="E482" s="541" t="s">
        <v>179</v>
      </c>
    </row>
    <row r="483" spans="4:109" s="540" customFormat="1" x14ac:dyDescent="0.2">
      <c r="E483" s="535" t="s">
        <v>130</v>
      </c>
      <c r="F483" s="540">
        <v>1</v>
      </c>
      <c r="G483" s="540">
        <v>2</v>
      </c>
      <c r="H483" s="540">
        <v>3</v>
      </c>
      <c r="I483" s="540">
        <v>4</v>
      </c>
      <c r="J483" s="540">
        <v>5</v>
      </c>
      <c r="K483" s="540">
        <v>6</v>
      </c>
      <c r="L483" s="540">
        <v>7</v>
      </c>
      <c r="M483" s="540">
        <v>8</v>
      </c>
      <c r="N483" s="540">
        <v>9</v>
      </c>
      <c r="O483" s="540">
        <v>10</v>
      </c>
      <c r="P483" s="540">
        <v>11</v>
      </c>
      <c r="Q483" s="540">
        <v>12</v>
      </c>
      <c r="R483" s="540">
        <v>13</v>
      </c>
      <c r="S483" s="540">
        <v>14</v>
      </c>
      <c r="T483" s="540">
        <v>15</v>
      </c>
      <c r="U483" s="540">
        <v>16</v>
      </c>
      <c r="V483" s="540">
        <v>17</v>
      </c>
      <c r="W483" s="540">
        <v>18</v>
      </c>
      <c r="X483" s="540">
        <v>19</v>
      </c>
      <c r="Y483" s="540">
        <v>20</v>
      </c>
      <c r="Z483" s="540">
        <v>21</v>
      </c>
      <c r="AA483" s="540">
        <v>22</v>
      </c>
      <c r="AB483" s="540">
        <v>23</v>
      </c>
      <c r="AC483" s="540">
        <v>24</v>
      </c>
      <c r="AD483" s="540">
        <v>25</v>
      </c>
      <c r="AE483" s="540">
        <v>26</v>
      </c>
      <c r="AF483" s="540">
        <v>27</v>
      </c>
      <c r="AG483" s="540">
        <v>28</v>
      </c>
      <c r="AH483" s="540">
        <v>29</v>
      </c>
      <c r="AI483" s="540">
        <v>30</v>
      </c>
      <c r="AJ483" s="540">
        <v>31</v>
      </c>
      <c r="AK483" s="540">
        <v>32</v>
      </c>
      <c r="AL483" s="540">
        <v>33</v>
      </c>
      <c r="AM483" s="540">
        <v>34</v>
      </c>
      <c r="AN483" s="540">
        <v>35</v>
      </c>
      <c r="AO483" s="540">
        <v>36</v>
      </c>
      <c r="AP483" s="540">
        <v>37</v>
      </c>
      <c r="AQ483" s="540">
        <v>38</v>
      </c>
      <c r="AR483" s="540">
        <v>39</v>
      </c>
      <c r="AS483" s="540">
        <v>40</v>
      </c>
      <c r="AT483" s="540">
        <v>41</v>
      </c>
      <c r="AU483" s="540">
        <v>42</v>
      </c>
      <c r="AV483" s="540">
        <v>43</v>
      </c>
      <c r="AW483" s="540">
        <v>44</v>
      </c>
      <c r="AX483" s="540">
        <v>45</v>
      </c>
      <c r="AY483" s="540">
        <v>46</v>
      </c>
      <c r="AZ483" s="540">
        <v>47</v>
      </c>
      <c r="BA483" s="540">
        <v>48</v>
      </c>
      <c r="BB483" s="540">
        <v>49</v>
      </c>
      <c r="BC483" s="540">
        <v>50</v>
      </c>
      <c r="BD483" s="540">
        <v>51</v>
      </c>
      <c r="BE483" s="540">
        <v>52</v>
      </c>
      <c r="BF483" s="540">
        <v>53</v>
      </c>
      <c r="BG483" s="540">
        <v>54</v>
      </c>
      <c r="BH483" s="540">
        <v>55</v>
      </c>
      <c r="BI483" s="540">
        <v>56</v>
      </c>
      <c r="BJ483" s="540">
        <v>57</v>
      </c>
      <c r="BK483" s="540">
        <v>58</v>
      </c>
      <c r="BL483" s="540">
        <v>59</v>
      </c>
      <c r="BM483" s="540">
        <v>60</v>
      </c>
      <c r="BN483" s="540">
        <v>61</v>
      </c>
      <c r="BO483" s="540">
        <v>62</v>
      </c>
      <c r="BP483" s="540">
        <v>63</v>
      </c>
      <c r="BQ483" s="540">
        <v>64</v>
      </c>
      <c r="BR483" s="540">
        <v>65</v>
      </c>
      <c r="BS483" s="540">
        <v>66</v>
      </c>
      <c r="BT483" s="540">
        <v>67</v>
      </c>
      <c r="BU483" s="540">
        <v>68</v>
      </c>
      <c r="BV483" s="540">
        <v>69</v>
      </c>
      <c r="BW483" s="540">
        <v>70</v>
      </c>
      <c r="BX483" s="540">
        <v>71</v>
      </c>
      <c r="BY483" s="540">
        <v>72</v>
      </c>
      <c r="BZ483" s="540">
        <v>73</v>
      </c>
      <c r="CA483" s="540">
        <v>74</v>
      </c>
      <c r="CB483" s="540">
        <v>75</v>
      </c>
      <c r="CC483" s="540">
        <v>76</v>
      </c>
      <c r="CD483" s="540">
        <v>77</v>
      </c>
      <c r="CE483" s="540">
        <v>78</v>
      </c>
      <c r="CF483" s="540">
        <v>79</v>
      </c>
      <c r="CG483" s="540">
        <v>80</v>
      </c>
      <c r="CH483" s="540">
        <v>81</v>
      </c>
      <c r="CI483" s="540">
        <v>82</v>
      </c>
      <c r="CJ483" s="540">
        <v>83</v>
      </c>
      <c r="CK483" s="540">
        <v>84</v>
      </c>
      <c r="CL483" s="540">
        <v>85</v>
      </c>
      <c r="CM483" s="540">
        <v>86</v>
      </c>
      <c r="CN483" s="540">
        <v>87</v>
      </c>
      <c r="CO483" s="540">
        <v>88</v>
      </c>
      <c r="CP483" s="540">
        <v>89</v>
      </c>
      <c r="CQ483" s="540">
        <v>90</v>
      </c>
      <c r="CR483" s="540">
        <v>91</v>
      </c>
      <c r="CS483" s="540">
        <v>92</v>
      </c>
      <c r="CT483" s="540">
        <v>93</v>
      </c>
      <c r="CU483" s="540">
        <v>94</v>
      </c>
      <c r="CV483" s="540">
        <v>95</v>
      </c>
      <c r="CW483" s="540">
        <v>96</v>
      </c>
      <c r="CX483" s="540">
        <v>97</v>
      </c>
      <c r="CY483" s="540">
        <v>98</v>
      </c>
      <c r="CZ483" s="540">
        <v>99</v>
      </c>
    </row>
    <row r="484" spans="4:109" s="540" customFormat="1" x14ac:dyDescent="0.2">
      <c r="E484" s="535" t="s">
        <v>157</v>
      </c>
      <c r="F484" s="540">
        <v>97</v>
      </c>
      <c r="G484" s="540">
        <v>34</v>
      </c>
      <c r="H484" s="540">
        <v>94</v>
      </c>
      <c r="I484" s="540">
        <v>47</v>
      </c>
      <c r="J484" s="540">
        <v>28</v>
      </c>
      <c r="K484" s="540">
        <v>20</v>
      </c>
      <c r="L484" s="540">
        <v>85</v>
      </c>
      <c r="M484" s="540">
        <v>29</v>
      </c>
      <c r="N484" s="540">
        <v>73</v>
      </c>
      <c r="O484" s="540">
        <v>11</v>
      </c>
      <c r="P484" s="540">
        <v>87</v>
      </c>
      <c r="Q484" s="540">
        <v>71</v>
      </c>
      <c r="R484" s="540">
        <v>96</v>
      </c>
      <c r="S484" s="540">
        <v>40</v>
      </c>
      <c r="T484" s="540">
        <v>18</v>
      </c>
      <c r="U484" s="540">
        <v>50</v>
      </c>
      <c r="V484" s="540">
        <v>10</v>
      </c>
      <c r="W484" s="540">
        <v>64</v>
      </c>
      <c r="X484" s="540">
        <v>98</v>
      </c>
      <c r="Y484" s="540">
        <v>12</v>
      </c>
      <c r="Z484" s="540">
        <v>14</v>
      </c>
      <c r="AA484" s="540">
        <v>68</v>
      </c>
      <c r="AB484" s="540">
        <v>82</v>
      </c>
      <c r="AC484" s="540">
        <v>52</v>
      </c>
      <c r="AD484" s="540">
        <v>59</v>
      </c>
      <c r="AE484" s="540">
        <v>38</v>
      </c>
      <c r="AF484" s="540">
        <v>83</v>
      </c>
      <c r="AG484" s="540">
        <v>67</v>
      </c>
      <c r="AH484" s="540">
        <v>8</v>
      </c>
      <c r="AI484" s="540">
        <v>63</v>
      </c>
      <c r="AJ484" s="540">
        <v>30</v>
      </c>
      <c r="AK484" s="540">
        <v>24</v>
      </c>
      <c r="AL484" s="540">
        <v>57</v>
      </c>
      <c r="AM484" s="540">
        <v>1</v>
      </c>
      <c r="AN484" s="540">
        <v>42</v>
      </c>
      <c r="AO484" s="540">
        <v>79</v>
      </c>
      <c r="AP484" s="540">
        <v>66</v>
      </c>
      <c r="AQ484" s="540">
        <v>26</v>
      </c>
      <c r="AR484" s="540">
        <v>56</v>
      </c>
      <c r="AS484" s="540">
        <v>6</v>
      </c>
      <c r="AT484" s="540">
        <v>5</v>
      </c>
      <c r="AU484" s="540">
        <v>35</v>
      </c>
      <c r="AV484" s="540">
        <v>61</v>
      </c>
      <c r="AW484" s="540">
        <v>95</v>
      </c>
      <c r="AX484" s="540">
        <v>22</v>
      </c>
      <c r="AY484" s="540">
        <v>74</v>
      </c>
      <c r="AZ484" s="540">
        <v>65</v>
      </c>
      <c r="BA484" s="540">
        <v>45</v>
      </c>
      <c r="BB484" s="540">
        <v>46</v>
      </c>
      <c r="BC484" s="540">
        <v>84</v>
      </c>
      <c r="BD484" s="540">
        <v>2</v>
      </c>
      <c r="BE484" s="540">
        <v>48</v>
      </c>
      <c r="BF484" s="540">
        <v>17</v>
      </c>
      <c r="BG484" s="540">
        <v>90</v>
      </c>
      <c r="BH484" s="540">
        <v>51</v>
      </c>
      <c r="BI484" s="540">
        <v>80</v>
      </c>
      <c r="BJ484" s="540">
        <v>23</v>
      </c>
      <c r="BK484" s="540">
        <v>62</v>
      </c>
      <c r="BL484" s="540">
        <v>72</v>
      </c>
      <c r="BM484" s="540">
        <v>69</v>
      </c>
      <c r="BN484" s="540">
        <v>25</v>
      </c>
      <c r="BO484" s="540">
        <v>58</v>
      </c>
      <c r="BP484" s="540">
        <v>54</v>
      </c>
      <c r="BQ484" s="540">
        <v>76</v>
      </c>
      <c r="BR484" s="540">
        <v>3</v>
      </c>
      <c r="BS484" s="540">
        <v>37</v>
      </c>
      <c r="BT484" s="540">
        <v>44</v>
      </c>
      <c r="BU484" s="540">
        <v>19</v>
      </c>
      <c r="BV484" s="540">
        <v>78</v>
      </c>
      <c r="BW484" s="540">
        <v>88</v>
      </c>
      <c r="BX484" s="540">
        <v>92</v>
      </c>
      <c r="BY484" s="540">
        <v>49</v>
      </c>
      <c r="BZ484" s="540">
        <v>55</v>
      </c>
      <c r="CA484" s="540">
        <v>60</v>
      </c>
      <c r="CB484" s="540">
        <v>81</v>
      </c>
      <c r="CC484" s="540">
        <v>15</v>
      </c>
      <c r="CD484" s="540">
        <v>4</v>
      </c>
      <c r="CE484" s="540">
        <v>77</v>
      </c>
      <c r="CF484" s="540">
        <v>93</v>
      </c>
      <c r="CG484" s="540">
        <v>43</v>
      </c>
      <c r="CH484" s="540">
        <v>9</v>
      </c>
      <c r="CI484" s="540">
        <v>39</v>
      </c>
      <c r="CJ484" s="540">
        <v>75</v>
      </c>
      <c r="CK484" s="540">
        <v>16</v>
      </c>
      <c r="CL484" s="540">
        <v>86</v>
      </c>
      <c r="CM484" s="540">
        <v>70</v>
      </c>
      <c r="CN484" s="540">
        <v>99</v>
      </c>
      <c r="CO484" s="540">
        <v>91</v>
      </c>
      <c r="CP484" s="540">
        <v>32</v>
      </c>
      <c r="CQ484" s="540">
        <v>27</v>
      </c>
      <c r="CR484" s="540">
        <v>53</v>
      </c>
      <c r="CS484" s="540">
        <v>89</v>
      </c>
      <c r="CT484" s="540">
        <v>36</v>
      </c>
      <c r="CU484" s="540">
        <v>41</v>
      </c>
      <c r="CV484" s="540">
        <v>31</v>
      </c>
      <c r="CW484" s="540">
        <v>13</v>
      </c>
      <c r="CX484" s="540">
        <v>33</v>
      </c>
      <c r="CY484" s="540">
        <v>7</v>
      </c>
      <c r="CZ484" s="540">
        <v>21</v>
      </c>
    </row>
    <row r="485" spans="4:109" s="540" customFormat="1" x14ac:dyDescent="0.2">
      <c r="E485" s="535" t="s">
        <v>159</v>
      </c>
      <c r="F485" s="540">
        <v>95</v>
      </c>
      <c r="G485" s="540">
        <v>19</v>
      </c>
      <c r="H485" s="540">
        <v>52</v>
      </c>
      <c r="I485" s="540">
        <v>71</v>
      </c>
      <c r="J485" s="540">
        <v>2</v>
      </c>
      <c r="K485" s="540">
        <v>85</v>
      </c>
      <c r="L485" s="540">
        <v>78</v>
      </c>
      <c r="M485" s="540">
        <v>24</v>
      </c>
      <c r="N485" s="540">
        <v>7</v>
      </c>
      <c r="O485" s="540">
        <v>87</v>
      </c>
      <c r="P485" s="540">
        <v>43</v>
      </c>
      <c r="Q485" s="540">
        <v>6</v>
      </c>
      <c r="R485" s="540">
        <v>89</v>
      </c>
      <c r="S485" s="540">
        <v>30</v>
      </c>
      <c r="T485" s="540">
        <v>23</v>
      </c>
      <c r="U485" s="540">
        <v>65</v>
      </c>
      <c r="V485" s="540">
        <v>94</v>
      </c>
      <c r="W485" s="540">
        <v>79</v>
      </c>
      <c r="X485" s="540">
        <v>53</v>
      </c>
      <c r="Y485" s="540">
        <v>83</v>
      </c>
      <c r="Z485" s="540">
        <v>75</v>
      </c>
      <c r="AA485" s="540">
        <v>28</v>
      </c>
      <c r="AB485" s="540">
        <v>15</v>
      </c>
      <c r="AC485" s="540">
        <v>58</v>
      </c>
      <c r="AD485" s="540">
        <v>61</v>
      </c>
      <c r="AE485" s="540">
        <v>44</v>
      </c>
      <c r="AF485" s="540">
        <v>16</v>
      </c>
      <c r="AG485" s="540">
        <v>46</v>
      </c>
      <c r="AH485" s="540">
        <v>31</v>
      </c>
      <c r="AI485" s="540">
        <v>14</v>
      </c>
      <c r="AJ485" s="540">
        <v>8</v>
      </c>
      <c r="AK485" s="540">
        <v>88</v>
      </c>
      <c r="AL485" s="540">
        <v>49</v>
      </c>
      <c r="AM485" s="540">
        <v>96</v>
      </c>
      <c r="AN485" s="540">
        <v>41</v>
      </c>
      <c r="AO485" s="540">
        <v>99</v>
      </c>
      <c r="AP485" s="540">
        <v>29</v>
      </c>
      <c r="AQ485" s="540">
        <v>22</v>
      </c>
      <c r="AR485" s="540">
        <v>80</v>
      </c>
      <c r="AS485" s="540">
        <v>1</v>
      </c>
      <c r="AT485" s="540">
        <v>35</v>
      </c>
      <c r="AU485" s="540">
        <v>3</v>
      </c>
      <c r="AV485" s="540">
        <v>86</v>
      </c>
      <c r="AW485" s="540">
        <v>62</v>
      </c>
      <c r="AX485" s="540">
        <v>92</v>
      </c>
      <c r="AY485" s="540">
        <v>84</v>
      </c>
      <c r="AZ485" s="540">
        <v>20</v>
      </c>
      <c r="BA485" s="540">
        <v>10</v>
      </c>
      <c r="BB485" s="540">
        <v>33</v>
      </c>
      <c r="BC485" s="540">
        <v>57</v>
      </c>
      <c r="BD485" s="540">
        <v>40</v>
      </c>
      <c r="BE485" s="540">
        <v>54</v>
      </c>
      <c r="BF485" s="540">
        <v>34</v>
      </c>
      <c r="BG485" s="540">
        <v>66</v>
      </c>
      <c r="BH485" s="540">
        <v>13</v>
      </c>
      <c r="BI485" s="540">
        <v>73</v>
      </c>
      <c r="BJ485" s="540">
        <v>50</v>
      </c>
      <c r="BK485" s="540">
        <v>4</v>
      </c>
      <c r="BL485" s="540">
        <v>91</v>
      </c>
      <c r="BM485" s="540">
        <v>97</v>
      </c>
      <c r="BN485" s="540">
        <v>59</v>
      </c>
      <c r="BO485" s="540">
        <v>11</v>
      </c>
      <c r="BP485" s="540">
        <v>39</v>
      </c>
      <c r="BQ485" s="540">
        <v>77</v>
      </c>
      <c r="BR485" s="540">
        <v>67</v>
      </c>
      <c r="BS485" s="540">
        <v>12</v>
      </c>
      <c r="BT485" s="540">
        <v>51</v>
      </c>
      <c r="BU485" s="540">
        <v>72</v>
      </c>
      <c r="BV485" s="540">
        <v>70</v>
      </c>
      <c r="BW485" s="540">
        <v>37</v>
      </c>
      <c r="BX485" s="540">
        <v>90</v>
      </c>
      <c r="BY485" s="540">
        <v>63</v>
      </c>
      <c r="BZ485" s="540">
        <v>81</v>
      </c>
      <c r="CA485" s="540">
        <v>25</v>
      </c>
      <c r="CB485" s="540">
        <v>9</v>
      </c>
      <c r="CC485" s="540">
        <v>60</v>
      </c>
      <c r="CD485" s="540">
        <v>64</v>
      </c>
      <c r="CE485" s="540">
        <v>21</v>
      </c>
      <c r="CF485" s="540">
        <v>82</v>
      </c>
      <c r="CG485" s="540">
        <v>26</v>
      </c>
      <c r="CH485" s="540">
        <v>42</v>
      </c>
      <c r="CI485" s="540">
        <v>98</v>
      </c>
      <c r="CJ485" s="540">
        <v>32</v>
      </c>
      <c r="CK485" s="540">
        <v>5</v>
      </c>
      <c r="CL485" s="540">
        <v>74</v>
      </c>
      <c r="CM485" s="540">
        <v>69</v>
      </c>
      <c r="CN485" s="540">
        <v>45</v>
      </c>
      <c r="CO485" s="540">
        <v>47</v>
      </c>
      <c r="CP485" s="540">
        <v>36</v>
      </c>
      <c r="CQ485" s="540">
        <v>17</v>
      </c>
      <c r="CR485" s="540">
        <v>18</v>
      </c>
      <c r="CS485" s="540">
        <v>56</v>
      </c>
      <c r="CT485" s="540">
        <v>76</v>
      </c>
      <c r="CU485" s="540">
        <v>48</v>
      </c>
      <c r="CV485" s="540">
        <v>68</v>
      </c>
      <c r="CW485" s="540">
        <v>55</v>
      </c>
      <c r="CX485" s="540">
        <v>93</v>
      </c>
      <c r="CY485" s="540">
        <v>27</v>
      </c>
      <c r="CZ485" s="540">
        <v>38</v>
      </c>
    </row>
    <row r="486" spans="4:109" s="540" customFormat="1" x14ac:dyDescent="0.2"/>
    <row r="487" spans="4:109" s="540" customFormat="1" x14ac:dyDescent="0.2">
      <c r="D487" s="539">
        <v>100</v>
      </c>
      <c r="E487" s="541" t="s">
        <v>179</v>
      </c>
    </row>
    <row r="488" spans="4:109" s="540" customFormat="1" x14ac:dyDescent="0.2">
      <c r="E488" s="535" t="s">
        <v>130</v>
      </c>
      <c r="F488" s="540">
        <v>1</v>
      </c>
      <c r="G488" s="540">
        <v>2</v>
      </c>
      <c r="H488" s="540">
        <v>3</v>
      </c>
      <c r="I488" s="540">
        <v>4</v>
      </c>
      <c r="J488" s="540">
        <v>5</v>
      </c>
      <c r="K488" s="540">
        <v>6</v>
      </c>
      <c r="L488" s="540">
        <v>7</v>
      </c>
      <c r="M488" s="540">
        <v>8</v>
      </c>
      <c r="N488" s="540">
        <v>9</v>
      </c>
      <c r="O488" s="540">
        <v>10</v>
      </c>
      <c r="P488" s="540">
        <v>11</v>
      </c>
      <c r="Q488" s="540">
        <v>12</v>
      </c>
      <c r="R488" s="540">
        <v>13</v>
      </c>
      <c r="S488" s="540">
        <v>14</v>
      </c>
      <c r="T488" s="540">
        <v>15</v>
      </c>
      <c r="U488" s="540">
        <v>16</v>
      </c>
      <c r="V488" s="540">
        <v>17</v>
      </c>
      <c r="W488" s="540">
        <v>18</v>
      </c>
      <c r="X488" s="540">
        <v>19</v>
      </c>
      <c r="Y488" s="540">
        <v>20</v>
      </c>
      <c r="Z488" s="540">
        <v>21</v>
      </c>
      <c r="AA488" s="540">
        <v>22</v>
      </c>
      <c r="AB488" s="540">
        <v>23</v>
      </c>
      <c r="AC488" s="540">
        <v>24</v>
      </c>
      <c r="AD488" s="540">
        <v>25</v>
      </c>
      <c r="AE488" s="540">
        <v>26</v>
      </c>
      <c r="AF488" s="540">
        <v>27</v>
      </c>
      <c r="AG488" s="540">
        <v>28</v>
      </c>
      <c r="AH488" s="540">
        <v>29</v>
      </c>
      <c r="AI488" s="540">
        <v>30</v>
      </c>
      <c r="AJ488" s="540">
        <v>31</v>
      </c>
      <c r="AK488" s="540">
        <v>32</v>
      </c>
      <c r="AL488" s="540">
        <v>33</v>
      </c>
      <c r="AM488" s="540">
        <v>34</v>
      </c>
      <c r="AN488" s="540">
        <v>35</v>
      </c>
      <c r="AO488" s="540">
        <v>36</v>
      </c>
      <c r="AP488" s="540">
        <v>37</v>
      </c>
      <c r="AQ488" s="540">
        <v>38</v>
      </c>
      <c r="AR488" s="540">
        <v>39</v>
      </c>
      <c r="AS488" s="540">
        <v>40</v>
      </c>
      <c r="AT488" s="540">
        <v>41</v>
      </c>
      <c r="AU488" s="540">
        <v>42</v>
      </c>
      <c r="AV488" s="540">
        <v>43</v>
      </c>
      <c r="AW488" s="540">
        <v>44</v>
      </c>
      <c r="AX488" s="540">
        <v>45</v>
      </c>
      <c r="AY488" s="540">
        <v>46</v>
      </c>
      <c r="AZ488" s="540">
        <v>47</v>
      </c>
      <c r="BA488" s="540">
        <v>48</v>
      </c>
      <c r="BB488" s="540">
        <v>49</v>
      </c>
      <c r="BC488" s="540">
        <v>50</v>
      </c>
      <c r="BD488" s="540">
        <v>51</v>
      </c>
      <c r="BE488" s="540">
        <v>52</v>
      </c>
      <c r="BF488" s="540">
        <v>53</v>
      </c>
      <c r="BG488" s="540">
        <v>54</v>
      </c>
      <c r="BH488" s="540">
        <v>55</v>
      </c>
      <c r="BI488" s="540">
        <v>56</v>
      </c>
      <c r="BJ488" s="540">
        <v>57</v>
      </c>
      <c r="BK488" s="540">
        <v>58</v>
      </c>
      <c r="BL488" s="540">
        <v>59</v>
      </c>
      <c r="BM488" s="540">
        <v>60</v>
      </c>
      <c r="BN488" s="540">
        <v>61</v>
      </c>
      <c r="BO488" s="540">
        <v>62</v>
      </c>
      <c r="BP488" s="540">
        <v>63</v>
      </c>
      <c r="BQ488" s="540">
        <v>64</v>
      </c>
      <c r="BR488" s="540">
        <v>65</v>
      </c>
      <c r="BS488" s="540">
        <v>66</v>
      </c>
      <c r="BT488" s="540">
        <v>67</v>
      </c>
      <c r="BU488" s="540">
        <v>68</v>
      </c>
      <c r="BV488" s="540">
        <v>69</v>
      </c>
      <c r="BW488" s="540">
        <v>70</v>
      </c>
      <c r="BX488" s="540">
        <v>71</v>
      </c>
      <c r="BY488" s="540">
        <v>72</v>
      </c>
      <c r="BZ488" s="540">
        <v>73</v>
      </c>
      <c r="CA488" s="540">
        <v>74</v>
      </c>
      <c r="CB488" s="540">
        <v>75</v>
      </c>
      <c r="CC488" s="540">
        <v>76</v>
      </c>
      <c r="CD488" s="540">
        <v>77</v>
      </c>
      <c r="CE488" s="540">
        <v>78</v>
      </c>
      <c r="CF488" s="540">
        <v>79</v>
      </c>
      <c r="CG488" s="540">
        <v>80</v>
      </c>
      <c r="CH488" s="540">
        <v>81</v>
      </c>
      <c r="CI488" s="540">
        <v>82</v>
      </c>
      <c r="CJ488" s="540">
        <v>83</v>
      </c>
      <c r="CK488" s="540">
        <v>84</v>
      </c>
      <c r="CL488" s="540">
        <v>85</v>
      </c>
      <c r="CM488" s="540">
        <v>86</v>
      </c>
      <c r="CN488" s="540">
        <v>87</v>
      </c>
      <c r="CO488" s="540">
        <v>88</v>
      </c>
      <c r="CP488" s="540">
        <v>89</v>
      </c>
      <c r="CQ488" s="540">
        <v>90</v>
      </c>
      <c r="CR488" s="540">
        <v>91</v>
      </c>
      <c r="CS488" s="540">
        <v>92</v>
      </c>
      <c r="CT488" s="540">
        <v>93</v>
      </c>
      <c r="CU488" s="540">
        <v>94</v>
      </c>
      <c r="CV488" s="540">
        <v>95</v>
      </c>
      <c r="CW488" s="540">
        <v>96</v>
      </c>
      <c r="CX488" s="540">
        <v>97</v>
      </c>
      <c r="CY488" s="540">
        <v>98</v>
      </c>
      <c r="CZ488" s="540">
        <v>99</v>
      </c>
      <c r="DA488" s="540">
        <v>100</v>
      </c>
    </row>
    <row r="489" spans="4:109" s="540" customFormat="1" x14ac:dyDescent="0.2">
      <c r="E489" s="535" t="s">
        <v>157</v>
      </c>
      <c r="F489" s="540">
        <v>14</v>
      </c>
      <c r="G489" s="540">
        <v>10</v>
      </c>
      <c r="H489" s="540">
        <v>1</v>
      </c>
      <c r="I489" s="540">
        <v>22</v>
      </c>
      <c r="J489" s="540">
        <v>18</v>
      </c>
      <c r="K489" s="540">
        <v>19</v>
      </c>
      <c r="L489" s="540">
        <v>15</v>
      </c>
      <c r="M489" s="540">
        <v>6</v>
      </c>
      <c r="N489" s="540">
        <v>2</v>
      </c>
      <c r="O489" s="540">
        <v>23</v>
      </c>
      <c r="P489" s="540">
        <v>24</v>
      </c>
      <c r="Q489" s="540">
        <v>20</v>
      </c>
      <c r="R489" s="540">
        <v>11</v>
      </c>
      <c r="S489" s="540">
        <v>7</v>
      </c>
      <c r="T489" s="540">
        <v>3</v>
      </c>
      <c r="U489" s="540">
        <v>4</v>
      </c>
      <c r="V489" s="540">
        <v>25</v>
      </c>
      <c r="W489" s="540">
        <v>16</v>
      </c>
      <c r="X489" s="540">
        <v>12</v>
      </c>
      <c r="Y489" s="540">
        <v>8</v>
      </c>
      <c r="Z489" s="540">
        <v>9</v>
      </c>
      <c r="AA489" s="540">
        <v>5</v>
      </c>
      <c r="AB489" s="540">
        <v>21</v>
      </c>
      <c r="AC489" s="540">
        <v>17</v>
      </c>
      <c r="AD489" s="540">
        <v>13</v>
      </c>
      <c r="AE489" s="540">
        <v>39</v>
      </c>
      <c r="AF489" s="540">
        <v>35</v>
      </c>
      <c r="AG489" s="540">
        <v>26</v>
      </c>
      <c r="AH489" s="540">
        <v>47</v>
      </c>
      <c r="AI489" s="540">
        <v>43</v>
      </c>
      <c r="AJ489" s="540">
        <v>44</v>
      </c>
      <c r="AK489" s="540">
        <v>40</v>
      </c>
      <c r="AL489" s="540">
        <v>31</v>
      </c>
      <c r="AM489" s="540">
        <v>27</v>
      </c>
      <c r="AN489" s="540">
        <v>48</v>
      </c>
      <c r="AO489" s="540">
        <v>49</v>
      </c>
      <c r="AP489" s="540">
        <v>45</v>
      </c>
      <c r="AQ489" s="540">
        <v>36</v>
      </c>
      <c r="AR489" s="540">
        <v>32</v>
      </c>
      <c r="AS489" s="540">
        <v>28</v>
      </c>
      <c r="AT489" s="540">
        <v>29</v>
      </c>
      <c r="AU489" s="540">
        <v>50</v>
      </c>
      <c r="AV489" s="540">
        <v>41</v>
      </c>
      <c r="AW489" s="540">
        <v>37</v>
      </c>
      <c r="AX489" s="540">
        <v>33</v>
      </c>
      <c r="AY489" s="540">
        <v>34</v>
      </c>
      <c r="AZ489" s="540">
        <v>30</v>
      </c>
      <c r="BA489" s="540">
        <v>46</v>
      </c>
      <c r="BB489" s="540">
        <v>42</v>
      </c>
      <c r="BC489" s="540">
        <v>38</v>
      </c>
      <c r="BD489" s="540">
        <v>64</v>
      </c>
      <c r="BE489" s="540">
        <v>60</v>
      </c>
      <c r="BF489" s="540">
        <v>51</v>
      </c>
      <c r="BG489" s="540">
        <v>72</v>
      </c>
      <c r="BH489" s="540">
        <v>68</v>
      </c>
      <c r="BI489" s="540">
        <v>69</v>
      </c>
      <c r="BJ489" s="540">
        <v>65</v>
      </c>
      <c r="BK489" s="540">
        <v>56</v>
      </c>
      <c r="BL489" s="540">
        <v>52</v>
      </c>
      <c r="BM489" s="540">
        <v>73</v>
      </c>
      <c r="BN489" s="540">
        <v>74</v>
      </c>
      <c r="BO489" s="540">
        <v>70</v>
      </c>
      <c r="BP489" s="540">
        <v>61</v>
      </c>
      <c r="BQ489" s="540">
        <v>57</v>
      </c>
      <c r="BR489" s="540">
        <v>53</v>
      </c>
      <c r="BS489" s="540">
        <v>54</v>
      </c>
      <c r="BT489" s="540">
        <v>75</v>
      </c>
      <c r="BU489" s="540">
        <v>66</v>
      </c>
      <c r="BV489" s="540">
        <v>62</v>
      </c>
      <c r="BW489" s="540">
        <v>58</v>
      </c>
      <c r="BX489" s="540">
        <v>59</v>
      </c>
      <c r="BY489" s="540">
        <v>55</v>
      </c>
      <c r="BZ489" s="540">
        <v>71</v>
      </c>
      <c r="CA489" s="540">
        <v>67</v>
      </c>
      <c r="CB489" s="540">
        <v>63</v>
      </c>
      <c r="CC489" s="540">
        <v>89</v>
      </c>
      <c r="CD489" s="540">
        <v>85</v>
      </c>
      <c r="CE489" s="540">
        <v>76</v>
      </c>
      <c r="CF489" s="540">
        <v>97</v>
      </c>
      <c r="CG489" s="540">
        <v>93</v>
      </c>
      <c r="CH489" s="540">
        <v>94</v>
      </c>
      <c r="CI489" s="540">
        <v>90</v>
      </c>
      <c r="CJ489" s="540">
        <v>81</v>
      </c>
      <c r="CK489" s="540">
        <v>77</v>
      </c>
      <c r="CL489" s="540">
        <v>98</v>
      </c>
      <c r="CM489" s="540">
        <v>99</v>
      </c>
      <c r="CN489" s="540">
        <v>95</v>
      </c>
      <c r="CO489" s="540">
        <v>86</v>
      </c>
      <c r="CP489" s="540">
        <v>82</v>
      </c>
      <c r="CQ489" s="540">
        <v>78</v>
      </c>
      <c r="CR489" s="540">
        <v>79</v>
      </c>
      <c r="CS489" s="540">
        <v>100</v>
      </c>
      <c r="CT489" s="540">
        <v>91</v>
      </c>
      <c r="CU489" s="540">
        <v>87</v>
      </c>
      <c r="CV489" s="540">
        <v>83</v>
      </c>
      <c r="CW489" s="540">
        <v>84</v>
      </c>
      <c r="CX489" s="540">
        <v>80</v>
      </c>
      <c r="CY489" s="540">
        <v>96</v>
      </c>
      <c r="CZ489" s="540">
        <v>92</v>
      </c>
      <c r="DA489" s="540">
        <v>88</v>
      </c>
    </row>
    <row r="490" spans="4:109" s="540" customFormat="1" x14ac:dyDescent="0.2">
      <c r="E490" s="535" t="s">
        <v>159</v>
      </c>
      <c r="F490" s="540">
        <v>12</v>
      </c>
      <c r="G490" s="540">
        <v>23</v>
      </c>
      <c r="H490" s="540">
        <v>9</v>
      </c>
      <c r="I490" s="540">
        <v>20</v>
      </c>
      <c r="J490" s="540">
        <v>1</v>
      </c>
      <c r="K490" s="540">
        <v>13</v>
      </c>
      <c r="L490" s="540">
        <v>24</v>
      </c>
      <c r="M490" s="540">
        <v>10</v>
      </c>
      <c r="N490" s="540">
        <v>16</v>
      </c>
      <c r="O490" s="540">
        <v>2</v>
      </c>
      <c r="P490" s="540">
        <v>17</v>
      </c>
      <c r="Q490" s="540">
        <v>3</v>
      </c>
      <c r="R490" s="540">
        <v>14</v>
      </c>
      <c r="S490" s="540">
        <v>25</v>
      </c>
      <c r="T490" s="540">
        <v>6</v>
      </c>
      <c r="U490" s="540">
        <v>7</v>
      </c>
      <c r="V490" s="540">
        <v>18</v>
      </c>
      <c r="W490" s="540">
        <v>4</v>
      </c>
      <c r="X490" s="540">
        <v>15</v>
      </c>
      <c r="Y490" s="540">
        <v>21</v>
      </c>
      <c r="Z490" s="540">
        <v>22</v>
      </c>
      <c r="AA490" s="540">
        <v>8</v>
      </c>
      <c r="AB490" s="540">
        <v>19</v>
      </c>
      <c r="AC490" s="540">
        <v>5</v>
      </c>
      <c r="AD490" s="540">
        <v>11</v>
      </c>
      <c r="AE490" s="540">
        <v>37</v>
      </c>
      <c r="AF490" s="540">
        <v>48</v>
      </c>
      <c r="AG490" s="540">
        <v>34</v>
      </c>
      <c r="AH490" s="540">
        <v>45</v>
      </c>
      <c r="AI490" s="540">
        <v>26</v>
      </c>
      <c r="AJ490" s="540">
        <v>38</v>
      </c>
      <c r="AK490" s="540">
        <v>49</v>
      </c>
      <c r="AL490" s="540">
        <v>35</v>
      </c>
      <c r="AM490" s="540">
        <v>41</v>
      </c>
      <c r="AN490" s="540">
        <v>27</v>
      </c>
      <c r="AO490" s="540">
        <v>42</v>
      </c>
      <c r="AP490" s="540">
        <v>28</v>
      </c>
      <c r="AQ490" s="540">
        <v>39</v>
      </c>
      <c r="AR490" s="540">
        <v>50</v>
      </c>
      <c r="AS490" s="540">
        <v>31</v>
      </c>
      <c r="AT490" s="540">
        <v>32</v>
      </c>
      <c r="AU490" s="540">
        <v>43</v>
      </c>
      <c r="AV490" s="540">
        <v>29</v>
      </c>
      <c r="AW490" s="540">
        <v>40</v>
      </c>
      <c r="AX490" s="540">
        <v>46</v>
      </c>
      <c r="AY490" s="540">
        <v>47</v>
      </c>
      <c r="AZ490" s="540">
        <v>33</v>
      </c>
      <c r="BA490" s="540">
        <v>44</v>
      </c>
      <c r="BB490" s="540">
        <v>30</v>
      </c>
      <c r="BC490" s="540">
        <v>36</v>
      </c>
      <c r="BD490" s="540">
        <v>62</v>
      </c>
      <c r="BE490" s="540">
        <v>73</v>
      </c>
      <c r="BF490" s="540">
        <v>59</v>
      </c>
      <c r="BG490" s="540">
        <v>70</v>
      </c>
      <c r="BH490" s="540">
        <v>51</v>
      </c>
      <c r="BI490" s="540">
        <v>63</v>
      </c>
      <c r="BJ490" s="540">
        <v>74</v>
      </c>
      <c r="BK490" s="540">
        <v>60</v>
      </c>
      <c r="BL490" s="540">
        <v>66</v>
      </c>
      <c r="BM490" s="540">
        <v>52</v>
      </c>
      <c r="BN490" s="540">
        <v>67</v>
      </c>
      <c r="BO490" s="540">
        <v>53</v>
      </c>
      <c r="BP490" s="540">
        <v>64</v>
      </c>
      <c r="BQ490" s="540">
        <v>75</v>
      </c>
      <c r="BR490" s="540">
        <v>56</v>
      </c>
      <c r="BS490" s="540">
        <v>57</v>
      </c>
      <c r="BT490" s="540">
        <v>68</v>
      </c>
      <c r="BU490" s="540">
        <v>54</v>
      </c>
      <c r="BV490" s="540">
        <v>65</v>
      </c>
      <c r="BW490" s="540">
        <v>71</v>
      </c>
      <c r="BX490" s="540">
        <v>72</v>
      </c>
      <c r="BY490" s="540">
        <v>58</v>
      </c>
      <c r="BZ490" s="540">
        <v>69</v>
      </c>
      <c r="CA490" s="540">
        <v>55</v>
      </c>
      <c r="CB490" s="540">
        <v>61</v>
      </c>
      <c r="CC490" s="540">
        <v>87</v>
      </c>
      <c r="CD490" s="540">
        <v>98</v>
      </c>
      <c r="CE490" s="540">
        <v>84</v>
      </c>
      <c r="CF490" s="540">
        <v>95</v>
      </c>
      <c r="CG490" s="540">
        <v>76</v>
      </c>
      <c r="CH490" s="540">
        <v>88</v>
      </c>
      <c r="CI490" s="540">
        <v>99</v>
      </c>
      <c r="CJ490" s="540">
        <v>85</v>
      </c>
      <c r="CK490" s="540">
        <v>91</v>
      </c>
      <c r="CL490" s="540">
        <v>77</v>
      </c>
      <c r="CM490" s="540">
        <v>92</v>
      </c>
      <c r="CN490" s="540">
        <v>78</v>
      </c>
      <c r="CO490" s="540">
        <v>89</v>
      </c>
      <c r="CP490" s="540">
        <v>100</v>
      </c>
      <c r="CQ490" s="540">
        <v>81</v>
      </c>
      <c r="CR490" s="540">
        <v>82</v>
      </c>
      <c r="CS490" s="540">
        <v>93</v>
      </c>
      <c r="CT490" s="540">
        <v>79</v>
      </c>
      <c r="CU490" s="540">
        <v>90</v>
      </c>
      <c r="CV490" s="540">
        <v>96</v>
      </c>
      <c r="CW490" s="540">
        <v>97</v>
      </c>
      <c r="CX490" s="540">
        <v>83</v>
      </c>
      <c r="CY490" s="540">
        <v>94</v>
      </c>
      <c r="CZ490" s="540">
        <v>80</v>
      </c>
      <c r="DA490" s="540">
        <v>86</v>
      </c>
    </row>
    <row r="491" spans="4:109" s="540" customFormat="1" x14ac:dyDescent="0.2"/>
    <row r="492" spans="4:109" s="540" customFormat="1" x14ac:dyDescent="0.2">
      <c r="D492" s="539">
        <v>101</v>
      </c>
      <c r="E492" s="541" t="s">
        <v>179</v>
      </c>
    </row>
    <row r="493" spans="4:109" s="540" customFormat="1" x14ac:dyDescent="0.2">
      <c r="E493" s="535" t="s">
        <v>130</v>
      </c>
      <c r="F493" s="540">
        <v>1</v>
      </c>
      <c r="G493" s="540">
        <v>2</v>
      </c>
      <c r="H493" s="540">
        <v>3</v>
      </c>
      <c r="I493" s="540">
        <v>4</v>
      </c>
      <c r="J493" s="540">
        <v>5</v>
      </c>
      <c r="K493" s="540">
        <v>6</v>
      </c>
      <c r="L493" s="540">
        <v>7</v>
      </c>
      <c r="M493" s="540">
        <v>8</v>
      </c>
      <c r="N493" s="540">
        <v>9</v>
      </c>
      <c r="O493" s="540">
        <v>10</v>
      </c>
      <c r="P493" s="540">
        <v>11</v>
      </c>
      <c r="Q493" s="540">
        <v>12</v>
      </c>
      <c r="R493" s="540">
        <v>13</v>
      </c>
      <c r="S493" s="540">
        <v>14</v>
      </c>
      <c r="T493" s="540">
        <v>15</v>
      </c>
      <c r="U493" s="540">
        <v>16</v>
      </c>
      <c r="V493" s="540">
        <v>17</v>
      </c>
      <c r="W493" s="540">
        <v>18</v>
      </c>
      <c r="X493" s="540">
        <v>19</v>
      </c>
      <c r="Y493" s="540">
        <v>20</v>
      </c>
      <c r="Z493" s="540">
        <v>21</v>
      </c>
      <c r="AA493" s="540">
        <v>22</v>
      </c>
      <c r="AB493" s="540">
        <v>23</v>
      </c>
      <c r="AC493" s="540">
        <v>24</v>
      </c>
      <c r="AD493" s="540">
        <v>25</v>
      </c>
      <c r="AE493" s="540">
        <v>26</v>
      </c>
      <c r="AF493" s="540">
        <v>27</v>
      </c>
      <c r="AG493" s="540">
        <v>28</v>
      </c>
      <c r="AH493" s="540">
        <v>29</v>
      </c>
      <c r="AI493" s="540">
        <v>30</v>
      </c>
      <c r="AJ493" s="540">
        <v>31</v>
      </c>
      <c r="AK493" s="540">
        <v>32</v>
      </c>
      <c r="AL493" s="540">
        <v>33</v>
      </c>
      <c r="AM493" s="540">
        <v>34</v>
      </c>
      <c r="AN493" s="540">
        <v>35</v>
      </c>
      <c r="AO493" s="540">
        <v>36</v>
      </c>
      <c r="AP493" s="540">
        <v>37</v>
      </c>
      <c r="AQ493" s="540">
        <v>38</v>
      </c>
      <c r="AR493" s="540">
        <v>39</v>
      </c>
      <c r="AS493" s="540">
        <v>40</v>
      </c>
      <c r="AT493" s="540">
        <v>41</v>
      </c>
      <c r="AU493" s="540">
        <v>42</v>
      </c>
      <c r="AV493" s="540">
        <v>43</v>
      </c>
      <c r="AW493" s="540">
        <v>44</v>
      </c>
      <c r="AX493" s="540">
        <v>45</v>
      </c>
      <c r="AY493" s="540">
        <v>46</v>
      </c>
      <c r="AZ493" s="540">
        <v>47</v>
      </c>
      <c r="BA493" s="540">
        <v>48</v>
      </c>
      <c r="BB493" s="540">
        <v>49</v>
      </c>
      <c r="BC493" s="540">
        <v>50</v>
      </c>
      <c r="BD493" s="540">
        <v>51</v>
      </c>
      <c r="BE493" s="540">
        <v>52</v>
      </c>
      <c r="BF493" s="540">
        <v>53</v>
      </c>
      <c r="BG493" s="540">
        <v>54</v>
      </c>
      <c r="BH493" s="540">
        <v>55</v>
      </c>
      <c r="BI493" s="540">
        <v>56</v>
      </c>
      <c r="BJ493" s="540">
        <v>57</v>
      </c>
      <c r="BK493" s="540">
        <v>58</v>
      </c>
      <c r="BL493" s="540">
        <v>59</v>
      </c>
      <c r="BM493" s="540">
        <v>60</v>
      </c>
      <c r="BN493" s="540">
        <v>61</v>
      </c>
      <c r="BO493" s="540">
        <v>62</v>
      </c>
      <c r="BP493" s="540">
        <v>63</v>
      </c>
      <c r="BQ493" s="540">
        <v>64</v>
      </c>
      <c r="BR493" s="540">
        <v>65</v>
      </c>
      <c r="BS493" s="540">
        <v>66</v>
      </c>
      <c r="BT493" s="540">
        <v>67</v>
      </c>
      <c r="BU493" s="540">
        <v>68</v>
      </c>
      <c r="BV493" s="540">
        <v>69</v>
      </c>
      <c r="BW493" s="540">
        <v>70</v>
      </c>
      <c r="BX493" s="540">
        <v>71</v>
      </c>
      <c r="BY493" s="540">
        <v>72</v>
      </c>
      <c r="BZ493" s="540">
        <v>73</v>
      </c>
      <c r="CA493" s="540">
        <v>74</v>
      </c>
      <c r="CB493" s="540">
        <v>75</v>
      </c>
      <c r="CC493" s="540">
        <v>76</v>
      </c>
      <c r="CD493" s="540">
        <v>77</v>
      </c>
      <c r="CE493" s="540">
        <v>78</v>
      </c>
      <c r="CF493" s="540">
        <v>79</v>
      </c>
      <c r="CG493" s="540">
        <v>80</v>
      </c>
      <c r="CH493" s="540">
        <v>81</v>
      </c>
      <c r="CI493" s="540">
        <v>82</v>
      </c>
      <c r="CJ493" s="540">
        <v>83</v>
      </c>
      <c r="CK493" s="540">
        <v>84</v>
      </c>
      <c r="CL493" s="540">
        <v>85</v>
      </c>
      <c r="CM493" s="540">
        <v>86</v>
      </c>
      <c r="CN493" s="540">
        <v>87</v>
      </c>
      <c r="CO493" s="540">
        <v>88</v>
      </c>
      <c r="CP493" s="540">
        <v>89</v>
      </c>
      <c r="CR493" s="540">
        <v>90</v>
      </c>
      <c r="CS493" s="540">
        <v>91</v>
      </c>
      <c r="CT493" s="540">
        <v>92</v>
      </c>
      <c r="CU493" s="540">
        <v>93</v>
      </c>
      <c r="CW493" s="540">
        <v>94</v>
      </c>
      <c r="CX493" s="540">
        <v>95</v>
      </c>
      <c r="CY493" s="540">
        <v>96</v>
      </c>
      <c r="CZ493" s="540">
        <v>97</v>
      </c>
      <c r="DB493" s="540">
        <v>98</v>
      </c>
      <c r="DC493" s="540">
        <v>99</v>
      </c>
      <c r="DD493" s="540">
        <v>100</v>
      </c>
      <c r="DE493" s="540">
        <v>101</v>
      </c>
    </row>
    <row r="494" spans="4:109" s="540" customFormat="1" x14ac:dyDescent="0.2">
      <c r="E494" s="535" t="s">
        <v>157</v>
      </c>
      <c r="F494" s="540">
        <v>93</v>
      </c>
      <c r="G494" s="540">
        <v>33</v>
      </c>
      <c r="H494" s="540">
        <v>19</v>
      </c>
      <c r="I494" s="540">
        <v>72</v>
      </c>
      <c r="J494" s="540">
        <v>56</v>
      </c>
      <c r="K494" s="540">
        <v>87</v>
      </c>
      <c r="L494" s="540">
        <v>78</v>
      </c>
      <c r="M494" s="540">
        <v>47</v>
      </c>
      <c r="N494" s="540">
        <v>42</v>
      </c>
      <c r="O494" s="540">
        <v>29</v>
      </c>
      <c r="P494" s="540">
        <v>89</v>
      </c>
      <c r="Q494" s="540">
        <v>90</v>
      </c>
      <c r="R494" s="540">
        <v>4</v>
      </c>
      <c r="S494" s="540">
        <v>71</v>
      </c>
      <c r="T494" s="540">
        <v>16</v>
      </c>
      <c r="U494" s="540">
        <v>7</v>
      </c>
      <c r="V494" s="540">
        <v>40</v>
      </c>
      <c r="W494" s="540">
        <v>101</v>
      </c>
      <c r="X494" s="540">
        <v>23</v>
      </c>
      <c r="Y494" s="540">
        <v>31</v>
      </c>
      <c r="Z494" s="540">
        <v>28</v>
      </c>
      <c r="AA494" s="540">
        <v>85</v>
      </c>
      <c r="AB494" s="540">
        <v>66</v>
      </c>
      <c r="AC494" s="540">
        <v>94</v>
      </c>
      <c r="AD494" s="540">
        <v>57</v>
      </c>
      <c r="AE494" s="540">
        <v>100</v>
      </c>
      <c r="AF494" s="540">
        <v>79</v>
      </c>
      <c r="AG494" s="540">
        <v>81</v>
      </c>
      <c r="AH494" s="540">
        <v>63</v>
      </c>
      <c r="AI494" s="540">
        <v>41</v>
      </c>
      <c r="AJ494" s="540">
        <v>20</v>
      </c>
      <c r="AK494" s="540">
        <v>73</v>
      </c>
      <c r="AL494" s="540">
        <v>54</v>
      </c>
      <c r="AM494" s="540">
        <v>35</v>
      </c>
      <c r="AN494" s="540">
        <v>96</v>
      </c>
      <c r="AO494" s="540">
        <v>99</v>
      </c>
      <c r="AP494" s="540">
        <v>36</v>
      </c>
      <c r="AQ494" s="540">
        <v>26</v>
      </c>
      <c r="AR494" s="540">
        <v>25</v>
      </c>
      <c r="AS494" s="540">
        <v>17</v>
      </c>
      <c r="AT494" s="540">
        <v>5</v>
      </c>
      <c r="AU494" s="540">
        <v>58</v>
      </c>
      <c r="AV494" s="540">
        <v>50</v>
      </c>
      <c r="AW494" s="540">
        <v>76</v>
      </c>
      <c r="AX494" s="540">
        <v>12</v>
      </c>
      <c r="AY494" s="540">
        <v>39</v>
      </c>
      <c r="AZ494" s="540">
        <v>34</v>
      </c>
      <c r="BA494" s="540">
        <v>80</v>
      </c>
      <c r="BB494" s="540">
        <v>86</v>
      </c>
      <c r="BC494" s="540">
        <v>1</v>
      </c>
      <c r="BD494" s="540">
        <v>30</v>
      </c>
      <c r="BE494" s="540">
        <v>55</v>
      </c>
      <c r="BF494" s="540">
        <v>65</v>
      </c>
      <c r="BG494" s="540">
        <v>8</v>
      </c>
      <c r="BH494" s="540">
        <v>84</v>
      </c>
      <c r="BI494" s="540">
        <v>97</v>
      </c>
      <c r="BJ494" s="540">
        <v>11</v>
      </c>
      <c r="BK494" s="540">
        <v>9</v>
      </c>
      <c r="BL494" s="540">
        <v>18</v>
      </c>
      <c r="BM494" s="540">
        <v>21</v>
      </c>
      <c r="BN494" s="540">
        <v>38</v>
      </c>
      <c r="BO494" s="540">
        <v>88</v>
      </c>
      <c r="BP494" s="540">
        <v>44</v>
      </c>
      <c r="BQ494" s="540">
        <v>92</v>
      </c>
      <c r="BR494" s="540">
        <v>13</v>
      </c>
      <c r="BS494" s="540">
        <v>37</v>
      </c>
      <c r="BT494" s="540">
        <v>70</v>
      </c>
      <c r="BU494" s="540">
        <v>59</v>
      </c>
      <c r="BV494" s="540">
        <v>77</v>
      </c>
      <c r="BW494" s="540">
        <v>46</v>
      </c>
      <c r="BX494" s="540">
        <v>64</v>
      </c>
      <c r="BY494" s="540">
        <v>14</v>
      </c>
      <c r="BZ494" s="540">
        <v>52</v>
      </c>
      <c r="CA494" s="540">
        <v>83</v>
      </c>
      <c r="CB494" s="540">
        <v>95</v>
      </c>
      <c r="CC494" s="540">
        <v>74</v>
      </c>
      <c r="CD494" s="540">
        <v>69</v>
      </c>
      <c r="CE494" s="540">
        <v>15</v>
      </c>
      <c r="CF494" s="540">
        <v>98</v>
      </c>
      <c r="CG494" s="540">
        <v>48</v>
      </c>
      <c r="CH494" s="540">
        <v>24</v>
      </c>
      <c r="CI494" s="540">
        <v>43</v>
      </c>
      <c r="CJ494" s="540">
        <v>82</v>
      </c>
      <c r="CK494" s="540">
        <v>62</v>
      </c>
      <c r="CL494" s="540">
        <v>91</v>
      </c>
      <c r="CM494" s="540">
        <v>53</v>
      </c>
      <c r="CN494" s="540">
        <v>61</v>
      </c>
      <c r="CO494" s="540">
        <v>22</v>
      </c>
      <c r="CP494" s="540">
        <v>27</v>
      </c>
      <c r="CR494" s="540">
        <v>75</v>
      </c>
      <c r="CS494" s="540">
        <v>49</v>
      </c>
      <c r="CT494" s="540">
        <v>32</v>
      </c>
      <c r="CU494" s="540">
        <v>2</v>
      </c>
      <c r="CW494" s="540">
        <v>10</v>
      </c>
      <c r="CX494" s="540">
        <v>68</v>
      </c>
      <c r="CY494" s="540">
        <v>60</v>
      </c>
      <c r="CZ494" s="540">
        <v>3</v>
      </c>
      <c r="DB494" s="540">
        <v>45</v>
      </c>
      <c r="DC494" s="540">
        <v>51</v>
      </c>
      <c r="DD494" s="540">
        <v>6</v>
      </c>
      <c r="DE494" s="540">
        <v>67</v>
      </c>
    </row>
    <row r="495" spans="4:109" s="540" customFormat="1" x14ac:dyDescent="0.2">
      <c r="E495" s="535" t="s">
        <v>159</v>
      </c>
      <c r="F495" s="540">
        <v>2</v>
      </c>
      <c r="G495" s="540">
        <v>80</v>
      </c>
      <c r="H495" s="540">
        <v>57</v>
      </c>
      <c r="I495" s="540">
        <v>99</v>
      </c>
      <c r="J495" s="540">
        <v>24</v>
      </c>
      <c r="K495" s="540">
        <v>25</v>
      </c>
      <c r="L495" s="540">
        <v>60</v>
      </c>
      <c r="M495" s="540">
        <v>71</v>
      </c>
      <c r="N495" s="540">
        <v>46</v>
      </c>
      <c r="O495" s="540">
        <v>28</v>
      </c>
      <c r="P495" s="540">
        <v>77</v>
      </c>
      <c r="Q495" s="540">
        <v>97</v>
      </c>
      <c r="R495" s="540">
        <v>98</v>
      </c>
      <c r="S495" s="540">
        <v>73</v>
      </c>
      <c r="T495" s="540">
        <v>51</v>
      </c>
      <c r="U495" s="540">
        <v>67</v>
      </c>
      <c r="V495" s="540">
        <v>96</v>
      </c>
      <c r="W495" s="540">
        <v>62</v>
      </c>
      <c r="X495" s="540">
        <v>11</v>
      </c>
      <c r="Y495" s="540">
        <v>89</v>
      </c>
      <c r="Z495" s="540">
        <v>83</v>
      </c>
      <c r="AA495" s="540">
        <v>41</v>
      </c>
      <c r="AB495" s="540">
        <v>17</v>
      </c>
      <c r="AC495" s="540">
        <v>78</v>
      </c>
      <c r="AD495" s="540">
        <v>38</v>
      </c>
      <c r="AE495" s="540">
        <v>29</v>
      </c>
      <c r="AF495" s="540">
        <v>92</v>
      </c>
      <c r="AG495" s="540">
        <v>39</v>
      </c>
      <c r="AH495" s="540">
        <v>10</v>
      </c>
      <c r="AI495" s="540">
        <v>22</v>
      </c>
      <c r="AJ495" s="540">
        <v>72</v>
      </c>
      <c r="AK495" s="540">
        <v>45</v>
      </c>
      <c r="AL495" s="540">
        <v>20</v>
      </c>
      <c r="AM495" s="540">
        <v>66</v>
      </c>
      <c r="AN495" s="540">
        <v>90</v>
      </c>
      <c r="AO495" s="540">
        <v>3</v>
      </c>
      <c r="AP495" s="540">
        <v>8</v>
      </c>
      <c r="AQ495" s="540">
        <v>85</v>
      </c>
      <c r="AR495" s="540">
        <v>47</v>
      </c>
      <c r="AS495" s="540">
        <v>58</v>
      </c>
      <c r="AT495" s="540">
        <v>44</v>
      </c>
      <c r="AU495" s="540">
        <v>93</v>
      </c>
      <c r="AV495" s="540">
        <v>30</v>
      </c>
      <c r="AW495" s="540">
        <v>82</v>
      </c>
      <c r="AX495" s="540">
        <v>100</v>
      </c>
      <c r="AY495" s="540">
        <v>48</v>
      </c>
      <c r="AZ495" s="540">
        <v>21</v>
      </c>
      <c r="BA495" s="540">
        <v>40</v>
      </c>
      <c r="BB495" s="540">
        <v>87</v>
      </c>
      <c r="BC495" s="540">
        <v>81</v>
      </c>
      <c r="BD495" s="540">
        <v>42</v>
      </c>
      <c r="BE495" s="540">
        <v>31</v>
      </c>
      <c r="BF495" s="540">
        <v>95</v>
      </c>
      <c r="BG495" s="540">
        <v>53</v>
      </c>
      <c r="BH495" s="540">
        <v>68</v>
      </c>
      <c r="BI495" s="540">
        <v>9</v>
      </c>
      <c r="BJ495" s="540">
        <v>101</v>
      </c>
      <c r="BK495" s="540">
        <v>91</v>
      </c>
      <c r="BL495" s="540">
        <v>1</v>
      </c>
      <c r="BM495" s="540">
        <v>52</v>
      </c>
      <c r="BN495" s="540">
        <v>23</v>
      </c>
      <c r="BO495" s="540">
        <v>59</v>
      </c>
      <c r="BP495" s="540">
        <v>49</v>
      </c>
      <c r="BQ495" s="540">
        <v>6</v>
      </c>
      <c r="BR495" s="540">
        <v>74</v>
      </c>
      <c r="BS495" s="540">
        <v>65</v>
      </c>
      <c r="BT495" s="540">
        <v>5</v>
      </c>
      <c r="BU495" s="540">
        <v>86</v>
      </c>
      <c r="BV495" s="540">
        <v>75</v>
      </c>
      <c r="BW495" s="540">
        <v>33</v>
      </c>
      <c r="BX495" s="540">
        <v>79</v>
      </c>
      <c r="BY495" s="540">
        <v>19</v>
      </c>
      <c r="BZ495" s="540">
        <v>14</v>
      </c>
      <c r="CA495" s="540">
        <v>32</v>
      </c>
      <c r="CB495" s="540">
        <v>43</v>
      </c>
      <c r="CC495" s="540">
        <v>15</v>
      </c>
      <c r="CD495" s="540">
        <v>64</v>
      </c>
      <c r="CE495" s="540">
        <v>27</v>
      </c>
      <c r="CF495" s="540">
        <v>36</v>
      </c>
      <c r="CG495" s="540">
        <v>88</v>
      </c>
      <c r="CH495" s="540">
        <v>50</v>
      </c>
      <c r="CI495" s="540">
        <v>94</v>
      </c>
      <c r="CJ495" s="540">
        <v>55</v>
      </c>
      <c r="CK495" s="540">
        <v>61</v>
      </c>
      <c r="CL495" s="540">
        <v>7</v>
      </c>
      <c r="CM495" s="540">
        <v>12</v>
      </c>
      <c r="CN495" s="540">
        <v>18</v>
      </c>
      <c r="CO495" s="540">
        <v>69</v>
      </c>
      <c r="CP495" s="540">
        <v>56</v>
      </c>
      <c r="CR495" s="540">
        <v>84</v>
      </c>
      <c r="CS495" s="540">
        <v>54</v>
      </c>
      <c r="CT495" s="540">
        <v>76</v>
      </c>
      <c r="CU495" s="540">
        <v>26</v>
      </c>
      <c r="CW495" s="540">
        <v>35</v>
      </c>
      <c r="CX495" s="540">
        <v>63</v>
      </c>
      <c r="CY495" s="540">
        <v>70</v>
      </c>
      <c r="CZ495" s="540">
        <v>16</v>
      </c>
      <c r="DB495" s="540">
        <v>13</v>
      </c>
      <c r="DC495" s="540">
        <v>4</v>
      </c>
      <c r="DD495" s="540">
        <v>34</v>
      </c>
      <c r="DE495" s="540">
        <v>37</v>
      </c>
    </row>
    <row r="496" spans="4:109" s="540" customFormat="1" x14ac:dyDescent="0.2"/>
    <row r="497" spans="4:109" s="540" customFormat="1" x14ac:dyDescent="0.2">
      <c r="D497" s="539">
        <v>102</v>
      </c>
      <c r="E497" s="541" t="s">
        <v>179</v>
      </c>
    </row>
    <row r="498" spans="4:109" s="540" customFormat="1" x14ac:dyDescent="0.2">
      <c r="E498" s="535" t="s">
        <v>130</v>
      </c>
      <c r="F498" s="540">
        <v>1</v>
      </c>
      <c r="G498" s="540">
        <v>2</v>
      </c>
      <c r="H498" s="540">
        <v>3</v>
      </c>
      <c r="I498" s="540">
        <v>4</v>
      </c>
      <c r="J498" s="540">
        <v>5</v>
      </c>
      <c r="K498" s="540">
        <v>6</v>
      </c>
      <c r="L498" s="540">
        <v>7</v>
      </c>
      <c r="M498" s="540">
        <v>8</v>
      </c>
      <c r="N498" s="540">
        <v>9</v>
      </c>
      <c r="O498" s="540">
        <v>10</v>
      </c>
      <c r="P498" s="540">
        <v>11</v>
      </c>
      <c r="Q498" s="540">
        <v>12</v>
      </c>
      <c r="R498" s="540">
        <v>13</v>
      </c>
      <c r="S498" s="540">
        <v>14</v>
      </c>
      <c r="T498" s="540">
        <v>15</v>
      </c>
      <c r="U498" s="540">
        <v>16</v>
      </c>
      <c r="V498" s="540">
        <v>17</v>
      </c>
      <c r="W498" s="540">
        <v>18</v>
      </c>
      <c r="X498" s="540">
        <v>19</v>
      </c>
      <c r="Y498" s="540">
        <v>20</v>
      </c>
      <c r="Z498" s="540">
        <v>21</v>
      </c>
      <c r="AA498" s="540">
        <v>22</v>
      </c>
      <c r="AB498" s="540">
        <v>23</v>
      </c>
      <c r="AC498" s="540">
        <v>24</v>
      </c>
      <c r="AD498" s="540">
        <v>25</v>
      </c>
      <c r="AE498" s="540">
        <v>26</v>
      </c>
      <c r="AF498" s="540">
        <v>27</v>
      </c>
      <c r="AG498" s="540">
        <v>28</v>
      </c>
      <c r="AH498" s="540">
        <v>29</v>
      </c>
      <c r="AI498" s="540">
        <v>30</v>
      </c>
      <c r="AJ498" s="540">
        <v>31</v>
      </c>
      <c r="AK498" s="540">
        <v>32</v>
      </c>
      <c r="AL498" s="540">
        <v>33</v>
      </c>
      <c r="AM498" s="540">
        <v>34</v>
      </c>
      <c r="AN498" s="540">
        <v>35</v>
      </c>
      <c r="AO498" s="540">
        <v>36</v>
      </c>
      <c r="AP498" s="540">
        <v>37</v>
      </c>
      <c r="AQ498" s="540">
        <v>38</v>
      </c>
      <c r="AR498" s="540">
        <v>39</v>
      </c>
      <c r="AS498" s="540">
        <v>40</v>
      </c>
      <c r="AT498" s="540">
        <v>41</v>
      </c>
      <c r="AU498" s="540">
        <v>42</v>
      </c>
      <c r="AV498" s="540">
        <v>43</v>
      </c>
      <c r="AW498" s="540">
        <v>44</v>
      </c>
      <c r="AX498" s="540">
        <v>45</v>
      </c>
      <c r="AY498" s="540">
        <v>46</v>
      </c>
      <c r="AZ498" s="540">
        <v>47</v>
      </c>
      <c r="BA498" s="540">
        <v>48</v>
      </c>
      <c r="BB498" s="540">
        <v>49</v>
      </c>
      <c r="BC498" s="540">
        <v>50</v>
      </c>
      <c r="BD498" s="540">
        <v>51</v>
      </c>
      <c r="BE498" s="540">
        <v>52</v>
      </c>
      <c r="BF498" s="540">
        <v>53</v>
      </c>
      <c r="BG498" s="540">
        <v>54</v>
      </c>
      <c r="BH498" s="540">
        <v>55</v>
      </c>
      <c r="BI498" s="540">
        <v>56</v>
      </c>
      <c r="BJ498" s="540">
        <v>57</v>
      </c>
      <c r="BK498" s="540">
        <v>58</v>
      </c>
      <c r="BL498" s="540">
        <v>59</v>
      </c>
      <c r="BM498" s="540">
        <v>60</v>
      </c>
      <c r="BN498" s="540">
        <v>61</v>
      </c>
      <c r="BO498" s="540">
        <v>62</v>
      </c>
      <c r="BP498" s="540">
        <v>63</v>
      </c>
      <c r="BQ498" s="540">
        <v>64</v>
      </c>
      <c r="BR498" s="540">
        <v>65</v>
      </c>
      <c r="BS498" s="540">
        <v>66</v>
      </c>
      <c r="BT498" s="540">
        <v>67</v>
      </c>
      <c r="BU498" s="540">
        <v>68</v>
      </c>
      <c r="BV498" s="540">
        <v>69</v>
      </c>
      <c r="BW498" s="540">
        <v>70</v>
      </c>
      <c r="BX498" s="540">
        <v>71</v>
      </c>
      <c r="BY498" s="540">
        <v>72</v>
      </c>
      <c r="BZ498" s="540">
        <v>73</v>
      </c>
      <c r="CA498" s="540">
        <v>74</v>
      </c>
      <c r="CB498" s="540">
        <v>75</v>
      </c>
      <c r="CC498" s="540">
        <v>76</v>
      </c>
      <c r="CD498" s="540">
        <v>77</v>
      </c>
      <c r="CE498" s="540">
        <v>78</v>
      </c>
      <c r="CF498" s="540">
        <v>79</v>
      </c>
      <c r="CG498" s="540">
        <v>80</v>
      </c>
      <c r="CH498" s="540">
        <v>81</v>
      </c>
      <c r="CI498" s="540">
        <v>82</v>
      </c>
      <c r="CJ498" s="540">
        <v>83</v>
      </c>
      <c r="CK498" s="540">
        <v>84</v>
      </c>
      <c r="CL498" s="540">
        <v>85</v>
      </c>
      <c r="CM498" s="540">
        <v>86</v>
      </c>
      <c r="CN498" s="540">
        <v>87</v>
      </c>
      <c r="CO498" s="540">
        <v>88</v>
      </c>
      <c r="CP498" s="540">
        <v>89</v>
      </c>
      <c r="CQ498" s="540">
        <v>90</v>
      </c>
      <c r="CR498" s="540">
        <v>91</v>
      </c>
      <c r="CS498" s="540">
        <v>92</v>
      </c>
      <c r="CT498" s="540">
        <v>93</v>
      </c>
      <c r="CU498" s="540">
        <v>94</v>
      </c>
      <c r="CW498" s="540">
        <v>95</v>
      </c>
      <c r="CX498" s="540">
        <v>96</v>
      </c>
      <c r="CY498" s="540">
        <v>97</v>
      </c>
      <c r="CZ498" s="540">
        <v>98</v>
      </c>
      <c r="DB498" s="540">
        <v>99</v>
      </c>
      <c r="DC498" s="540">
        <v>100</v>
      </c>
      <c r="DD498" s="540">
        <v>101</v>
      </c>
      <c r="DE498" s="540">
        <v>102</v>
      </c>
    </row>
    <row r="499" spans="4:109" s="540" customFormat="1" x14ac:dyDescent="0.2">
      <c r="E499" s="535" t="s">
        <v>157</v>
      </c>
      <c r="F499" s="540">
        <v>48</v>
      </c>
      <c r="G499" s="540">
        <v>84</v>
      </c>
      <c r="H499" s="540">
        <v>5</v>
      </c>
      <c r="I499" s="540">
        <v>70</v>
      </c>
      <c r="J499" s="540">
        <v>18</v>
      </c>
      <c r="K499" s="540">
        <v>75</v>
      </c>
      <c r="L499" s="540">
        <v>79</v>
      </c>
      <c r="M499" s="540">
        <v>40</v>
      </c>
      <c r="N499" s="540">
        <v>63</v>
      </c>
      <c r="O499" s="540">
        <v>83</v>
      </c>
      <c r="P499" s="540">
        <v>72</v>
      </c>
      <c r="Q499" s="540">
        <v>64</v>
      </c>
      <c r="R499" s="540">
        <v>22</v>
      </c>
      <c r="S499" s="540">
        <v>8</v>
      </c>
      <c r="T499" s="540">
        <v>67</v>
      </c>
      <c r="U499" s="540">
        <v>45</v>
      </c>
      <c r="V499" s="540">
        <v>14</v>
      </c>
      <c r="W499" s="540">
        <v>9</v>
      </c>
      <c r="X499" s="540">
        <v>91</v>
      </c>
      <c r="Y499" s="540">
        <v>32</v>
      </c>
      <c r="Z499" s="540">
        <v>59</v>
      </c>
      <c r="AA499" s="540">
        <v>4</v>
      </c>
      <c r="AB499" s="540">
        <v>102</v>
      </c>
      <c r="AC499" s="540">
        <v>26</v>
      </c>
      <c r="AD499" s="540">
        <v>6</v>
      </c>
      <c r="AE499" s="540">
        <v>28</v>
      </c>
      <c r="AF499" s="540">
        <v>95</v>
      </c>
      <c r="AG499" s="540">
        <v>80</v>
      </c>
      <c r="AH499" s="540">
        <v>93</v>
      </c>
      <c r="AI499" s="540">
        <v>56</v>
      </c>
      <c r="AJ499" s="540">
        <v>53</v>
      </c>
      <c r="AK499" s="540">
        <v>19</v>
      </c>
      <c r="AL499" s="540">
        <v>87</v>
      </c>
      <c r="AM499" s="540">
        <v>78</v>
      </c>
      <c r="AN499" s="540">
        <v>43</v>
      </c>
      <c r="AO499" s="540">
        <v>58</v>
      </c>
      <c r="AP499" s="540">
        <v>49</v>
      </c>
      <c r="AQ499" s="540">
        <v>15</v>
      </c>
      <c r="AR499" s="540">
        <v>36</v>
      </c>
      <c r="AS499" s="540">
        <v>42</v>
      </c>
      <c r="AT499" s="540">
        <v>25</v>
      </c>
      <c r="AU499" s="540">
        <v>31</v>
      </c>
      <c r="AV499" s="540">
        <v>37</v>
      </c>
      <c r="AW499" s="540">
        <v>52</v>
      </c>
      <c r="AX499" s="540">
        <v>73</v>
      </c>
      <c r="AY499" s="540">
        <v>34</v>
      </c>
      <c r="AZ499" s="540">
        <v>101</v>
      </c>
      <c r="BA499" s="540">
        <v>92</v>
      </c>
      <c r="BB499" s="540">
        <v>81</v>
      </c>
      <c r="BC499" s="540">
        <v>76</v>
      </c>
      <c r="BD499" s="540">
        <v>54</v>
      </c>
      <c r="BE499" s="540">
        <v>88</v>
      </c>
      <c r="BF499" s="540">
        <v>47</v>
      </c>
      <c r="BG499" s="540">
        <v>71</v>
      </c>
      <c r="BH499" s="540">
        <v>29</v>
      </c>
      <c r="BI499" s="540">
        <v>27</v>
      </c>
      <c r="BJ499" s="540">
        <v>90</v>
      </c>
      <c r="BK499" s="540">
        <v>82</v>
      </c>
      <c r="BL499" s="540">
        <v>61</v>
      </c>
      <c r="BM499" s="540">
        <v>100</v>
      </c>
      <c r="BN499" s="540">
        <v>65</v>
      </c>
      <c r="BO499" s="540">
        <v>68</v>
      </c>
      <c r="BP499" s="540">
        <v>44</v>
      </c>
      <c r="BQ499" s="540">
        <v>21</v>
      </c>
      <c r="BR499" s="540">
        <v>74</v>
      </c>
      <c r="BS499" s="540">
        <v>39</v>
      </c>
      <c r="BT499" s="540">
        <v>97</v>
      </c>
      <c r="BU499" s="540">
        <v>62</v>
      </c>
      <c r="BV499" s="540">
        <v>17</v>
      </c>
      <c r="BW499" s="540">
        <v>94</v>
      </c>
      <c r="BX499" s="540">
        <v>98</v>
      </c>
      <c r="BY499" s="540">
        <v>33</v>
      </c>
      <c r="BZ499" s="540">
        <v>77</v>
      </c>
      <c r="CA499" s="540">
        <v>46</v>
      </c>
      <c r="CB499" s="540">
        <v>23</v>
      </c>
      <c r="CC499" s="540">
        <v>50</v>
      </c>
      <c r="CD499" s="540">
        <v>1</v>
      </c>
      <c r="CE499" s="540">
        <v>55</v>
      </c>
      <c r="CF499" s="540">
        <v>86</v>
      </c>
      <c r="CG499" s="540">
        <v>24</v>
      </c>
      <c r="CH499" s="540">
        <v>89</v>
      </c>
      <c r="CI499" s="540">
        <v>38</v>
      </c>
      <c r="CJ499" s="540">
        <v>96</v>
      </c>
      <c r="CK499" s="540">
        <v>35</v>
      </c>
      <c r="CL499" s="540">
        <v>51</v>
      </c>
      <c r="CM499" s="540">
        <v>30</v>
      </c>
      <c r="CN499" s="540">
        <v>99</v>
      </c>
      <c r="CO499" s="540">
        <v>60</v>
      </c>
      <c r="CP499" s="540">
        <v>12</v>
      </c>
      <c r="CQ499" s="540">
        <v>3</v>
      </c>
      <c r="CR499" s="540">
        <v>69</v>
      </c>
      <c r="CS499" s="540">
        <v>10</v>
      </c>
      <c r="CT499" s="540">
        <v>20</v>
      </c>
      <c r="CU499" s="540">
        <v>13</v>
      </c>
      <c r="CW499" s="540">
        <v>57</v>
      </c>
      <c r="CX499" s="540">
        <v>66</v>
      </c>
      <c r="CY499" s="540">
        <v>16</v>
      </c>
      <c r="CZ499" s="540">
        <v>41</v>
      </c>
      <c r="DB499" s="540">
        <v>85</v>
      </c>
      <c r="DC499" s="540">
        <v>11</v>
      </c>
      <c r="DD499" s="540">
        <v>2</v>
      </c>
      <c r="DE499" s="540">
        <v>7</v>
      </c>
    </row>
    <row r="500" spans="4:109" s="540" customFormat="1" x14ac:dyDescent="0.2">
      <c r="E500" s="535" t="s">
        <v>159</v>
      </c>
      <c r="F500" s="540">
        <v>74</v>
      </c>
      <c r="G500" s="540">
        <v>15</v>
      </c>
      <c r="H500" s="540">
        <v>84</v>
      </c>
      <c r="I500" s="540">
        <v>99</v>
      </c>
      <c r="J500" s="540">
        <v>87</v>
      </c>
      <c r="K500" s="540">
        <v>23</v>
      </c>
      <c r="L500" s="540">
        <v>71</v>
      </c>
      <c r="M500" s="540">
        <v>91</v>
      </c>
      <c r="N500" s="540">
        <v>50</v>
      </c>
      <c r="O500" s="540">
        <v>28</v>
      </c>
      <c r="P500" s="540">
        <v>93</v>
      </c>
      <c r="Q500" s="540">
        <v>20</v>
      </c>
      <c r="R500" s="540">
        <v>81</v>
      </c>
      <c r="S500" s="540">
        <v>66</v>
      </c>
      <c r="T500" s="540">
        <v>37</v>
      </c>
      <c r="U500" s="540">
        <v>55</v>
      </c>
      <c r="V500" s="540">
        <v>78</v>
      </c>
      <c r="W500" s="540">
        <v>49</v>
      </c>
      <c r="X500" s="540">
        <v>62</v>
      </c>
      <c r="Y500" s="540">
        <v>96</v>
      </c>
      <c r="Z500" s="540">
        <v>12</v>
      </c>
      <c r="AA500" s="540">
        <v>73</v>
      </c>
      <c r="AB500" s="540">
        <v>17</v>
      </c>
      <c r="AC500" s="540">
        <v>53</v>
      </c>
      <c r="AD500" s="540">
        <v>34</v>
      </c>
      <c r="AE500" s="540">
        <v>67</v>
      </c>
      <c r="AF500" s="540">
        <v>44</v>
      </c>
      <c r="AG500" s="540">
        <v>25</v>
      </c>
      <c r="AH500" s="540">
        <v>47</v>
      </c>
      <c r="AI500" s="540">
        <v>77</v>
      </c>
      <c r="AJ500" s="540">
        <v>29</v>
      </c>
      <c r="AK500" s="540">
        <v>69</v>
      </c>
      <c r="AL500" s="540">
        <v>100</v>
      </c>
      <c r="AM500" s="540">
        <v>72</v>
      </c>
      <c r="AN500" s="540">
        <v>38</v>
      </c>
      <c r="AO500" s="540">
        <v>70</v>
      </c>
      <c r="AP500" s="540">
        <v>6</v>
      </c>
      <c r="AQ500" s="540">
        <v>36</v>
      </c>
      <c r="AR500" s="540">
        <v>57</v>
      </c>
      <c r="AS500" s="540">
        <v>31</v>
      </c>
      <c r="AT500" s="540">
        <v>4</v>
      </c>
      <c r="AU500" s="540">
        <v>13</v>
      </c>
      <c r="AV500" s="540">
        <v>7</v>
      </c>
      <c r="AW500" s="540">
        <v>16</v>
      </c>
      <c r="AX500" s="540">
        <v>95</v>
      </c>
      <c r="AY500" s="540">
        <v>60</v>
      </c>
      <c r="AZ500" s="540">
        <v>18</v>
      </c>
      <c r="BA500" s="540">
        <v>90</v>
      </c>
      <c r="BB500" s="540">
        <v>33</v>
      </c>
      <c r="BC500" s="540">
        <v>97</v>
      </c>
      <c r="BD500" s="540">
        <v>9</v>
      </c>
      <c r="BE500" s="540">
        <v>3</v>
      </c>
      <c r="BF500" s="540">
        <v>39</v>
      </c>
      <c r="BG500" s="540">
        <v>85</v>
      </c>
      <c r="BH500" s="540">
        <v>101</v>
      </c>
      <c r="BI500" s="540">
        <v>43</v>
      </c>
      <c r="BJ500" s="540">
        <v>54</v>
      </c>
      <c r="BK500" s="540">
        <v>10</v>
      </c>
      <c r="BL500" s="540">
        <v>75</v>
      </c>
      <c r="BM500" s="540">
        <v>22</v>
      </c>
      <c r="BN500" s="540">
        <v>83</v>
      </c>
      <c r="BO500" s="540">
        <v>61</v>
      </c>
      <c r="BP500" s="540">
        <v>42</v>
      </c>
      <c r="BQ500" s="540">
        <v>88</v>
      </c>
      <c r="BR500" s="540">
        <v>11</v>
      </c>
      <c r="BS500" s="540">
        <v>14</v>
      </c>
      <c r="BT500" s="540">
        <v>26</v>
      </c>
      <c r="BU500" s="540">
        <v>98</v>
      </c>
      <c r="BV500" s="540">
        <v>58</v>
      </c>
      <c r="BW500" s="540">
        <v>89</v>
      </c>
      <c r="BX500" s="540">
        <v>64</v>
      </c>
      <c r="BY500" s="540">
        <v>21</v>
      </c>
      <c r="BZ500" s="540">
        <v>79</v>
      </c>
      <c r="CA500" s="540">
        <v>1</v>
      </c>
      <c r="CB500" s="540">
        <v>59</v>
      </c>
      <c r="CC500" s="540">
        <v>94</v>
      </c>
      <c r="CD500" s="540">
        <v>41</v>
      </c>
      <c r="CE500" s="540">
        <v>19</v>
      </c>
      <c r="CF500" s="540">
        <v>2</v>
      </c>
      <c r="CG500" s="540">
        <v>86</v>
      </c>
      <c r="CH500" s="540">
        <v>35</v>
      </c>
      <c r="CI500" s="540">
        <v>102</v>
      </c>
      <c r="CJ500" s="540">
        <v>45</v>
      </c>
      <c r="CK500" s="540">
        <v>56</v>
      </c>
      <c r="CL500" s="540">
        <v>82</v>
      </c>
      <c r="CM500" s="540">
        <v>32</v>
      </c>
      <c r="CN500" s="540">
        <v>63</v>
      </c>
      <c r="CO500" s="540">
        <v>52</v>
      </c>
      <c r="CP500" s="540">
        <v>92</v>
      </c>
      <c r="CQ500" s="540">
        <v>48</v>
      </c>
      <c r="CR500" s="540">
        <v>8</v>
      </c>
      <c r="CS500" s="540">
        <v>40</v>
      </c>
      <c r="CT500" s="540">
        <v>65</v>
      </c>
      <c r="CU500" s="540">
        <v>27</v>
      </c>
      <c r="CW500" s="540">
        <v>24</v>
      </c>
      <c r="CX500" s="540">
        <v>5</v>
      </c>
      <c r="CY500" s="540">
        <v>76</v>
      </c>
      <c r="CZ500" s="540">
        <v>68</v>
      </c>
      <c r="DB500" s="540">
        <v>80</v>
      </c>
      <c r="DC500" s="540">
        <v>30</v>
      </c>
      <c r="DD500" s="540">
        <v>46</v>
      </c>
      <c r="DE500" s="540">
        <v>51</v>
      </c>
    </row>
    <row r="501" spans="4:109" s="540" customFormat="1" x14ac:dyDescent="0.2"/>
    <row r="502" spans="4:109" s="540" customFormat="1" x14ac:dyDescent="0.2">
      <c r="D502" s="539">
        <v>103</v>
      </c>
      <c r="E502" s="541" t="s">
        <v>179</v>
      </c>
    </row>
    <row r="503" spans="4:109" s="540" customFormat="1" x14ac:dyDescent="0.2">
      <c r="E503" s="535" t="s">
        <v>130</v>
      </c>
      <c r="F503" s="540">
        <v>1</v>
      </c>
      <c r="G503" s="540">
        <v>2</v>
      </c>
      <c r="H503" s="540">
        <v>3</v>
      </c>
      <c r="I503" s="540">
        <v>4</v>
      </c>
      <c r="J503" s="540">
        <v>5</v>
      </c>
      <c r="K503" s="540">
        <v>6</v>
      </c>
      <c r="L503" s="540">
        <v>7</v>
      </c>
      <c r="M503" s="540">
        <v>8</v>
      </c>
      <c r="N503" s="540">
        <v>9</v>
      </c>
      <c r="O503" s="540">
        <v>10</v>
      </c>
      <c r="P503" s="540">
        <v>11</v>
      </c>
      <c r="Q503" s="540">
        <v>12</v>
      </c>
      <c r="R503" s="540">
        <v>13</v>
      </c>
      <c r="S503" s="540">
        <v>14</v>
      </c>
      <c r="T503" s="540">
        <v>15</v>
      </c>
      <c r="U503" s="540">
        <v>16</v>
      </c>
      <c r="V503" s="540">
        <v>17</v>
      </c>
      <c r="W503" s="540">
        <v>18</v>
      </c>
      <c r="X503" s="540">
        <v>19</v>
      </c>
      <c r="Y503" s="540">
        <v>20</v>
      </c>
      <c r="Z503" s="540">
        <v>21</v>
      </c>
      <c r="AA503" s="540">
        <v>22</v>
      </c>
      <c r="AB503" s="540">
        <v>23</v>
      </c>
      <c r="AC503" s="540">
        <v>24</v>
      </c>
      <c r="AD503" s="540">
        <v>25</v>
      </c>
      <c r="AE503" s="540">
        <v>26</v>
      </c>
      <c r="AF503" s="540">
        <v>27</v>
      </c>
      <c r="AG503" s="540">
        <v>28</v>
      </c>
      <c r="AH503" s="540">
        <v>29</v>
      </c>
      <c r="AI503" s="540">
        <v>30</v>
      </c>
      <c r="AJ503" s="540">
        <v>31</v>
      </c>
      <c r="AK503" s="540">
        <v>32</v>
      </c>
      <c r="AL503" s="540">
        <v>33</v>
      </c>
      <c r="AM503" s="540">
        <v>34</v>
      </c>
      <c r="AN503" s="540">
        <v>35</v>
      </c>
      <c r="AO503" s="540">
        <v>36</v>
      </c>
      <c r="AP503" s="540">
        <v>37</v>
      </c>
      <c r="AQ503" s="540">
        <v>38</v>
      </c>
      <c r="AR503" s="540">
        <v>39</v>
      </c>
      <c r="AS503" s="540">
        <v>40</v>
      </c>
      <c r="AT503" s="540">
        <v>41</v>
      </c>
      <c r="AU503" s="540">
        <v>42</v>
      </c>
      <c r="AV503" s="540">
        <v>43</v>
      </c>
      <c r="AW503" s="540">
        <v>44</v>
      </c>
      <c r="AX503" s="540">
        <v>45</v>
      </c>
      <c r="AY503" s="540">
        <v>46</v>
      </c>
      <c r="AZ503" s="540">
        <v>47</v>
      </c>
      <c r="BA503" s="540">
        <v>48</v>
      </c>
      <c r="BB503" s="540">
        <v>49</v>
      </c>
      <c r="BC503" s="540">
        <v>50</v>
      </c>
      <c r="BD503" s="540">
        <v>51</v>
      </c>
      <c r="BE503" s="540">
        <v>52</v>
      </c>
      <c r="BF503" s="540">
        <v>53</v>
      </c>
      <c r="BG503" s="540">
        <v>54</v>
      </c>
      <c r="BH503" s="540">
        <v>55</v>
      </c>
      <c r="BI503" s="540">
        <v>56</v>
      </c>
      <c r="BJ503" s="540">
        <v>57</v>
      </c>
      <c r="BK503" s="540">
        <v>58</v>
      </c>
      <c r="BL503" s="540">
        <v>59</v>
      </c>
      <c r="BM503" s="540">
        <v>60</v>
      </c>
      <c r="BN503" s="540">
        <v>61</v>
      </c>
      <c r="BO503" s="540">
        <v>62</v>
      </c>
      <c r="BP503" s="540">
        <v>63</v>
      </c>
      <c r="BQ503" s="540">
        <v>64</v>
      </c>
      <c r="BR503" s="540">
        <v>65</v>
      </c>
      <c r="BS503" s="540">
        <v>66</v>
      </c>
      <c r="BT503" s="540">
        <v>67</v>
      </c>
      <c r="BU503" s="540">
        <v>68</v>
      </c>
      <c r="BV503" s="540">
        <v>69</v>
      </c>
      <c r="BW503" s="540">
        <v>70</v>
      </c>
      <c r="BX503" s="540">
        <v>71</v>
      </c>
      <c r="BY503" s="540">
        <v>72</v>
      </c>
      <c r="BZ503" s="540">
        <v>73</v>
      </c>
      <c r="CA503" s="540">
        <v>74</v>
      </c>
      <c r="CB503" s="540">
        <v>75</v>
      </c>
      <c r="CC503" s="540">
        <v>76</v>
      </c>
      <c r="CD503" s="540">
        <v>77</v>
      </c>
      <c r="CE503" s="540">
        <v>78</v>
      </c>
      <c r="CF503" s="540">
        <v>79</v>
      </c>
      <c r="CG503" s="540">
        <v>80</v>
      </c>
      <c r="CH503" s="540">
        <v>81</v>
      </c>
      <c r="CI503" s="540">
        <v>82</v>
      </c>
      <c r="CJ503" s="540">
        <v>83</v>
      </c>
      <c r="CK503" s="540">
        <v>84</v>
      </c>
      <c r="CL503" s="540">
        <v>85</v>
      </c>
      <c r="CM503" s="540">
        <v>86</v>
      </c>
      <c r="CN503" s="540">
        <v>87</v>
      </c>
      <c r="CO503" s="540">
        <v>88</v>
      </c>
      <c r="CP503" s="540">
        <v>89</v>
      </c>
      <c r="CQ503" s="540">
        <v>90</v>
      </c>
      <c r="CR503" s="540">
        <v>91</v>
      </c>
      <c r="CS503" s="540">
        <v>92</v>
      </c>
      <c r="CT503" s="540">
        <v>93</v>
      </c>
      <c r="CU503" s="540">
        <v>94</v>
      </c>
      <c r="CV503" s="540">
        <v>95</v>
      </c>
      <c r="CW503" s="540">
        <v>96</v>
      </c>
      <c r="CX503" s="540">
        <v>97</v>
      </c>
      <c r="CY503" s="540">
        <v>98</v>
      </c>
      <c r="CZ503" s="540">
        <v>99</v>
      </c>
      <c r="DB503" s="540">
        <v>100</v>
      </c>
      <c r="DC503" s="540">
        <v>101</v>
      </c>
      <c r="DD503" s="540">
        <v>102</v>
      </c>
      <c r="DE503" s="540">
        <v>103</v>
      </c>
    </row>
    <row r="504" spans="4:109" s="540" customFormat="1" x14ac:dyDescent="0.2">
      <c r="E504" s="535" t="s">
        <v>157</v>
      </c>
      <c r="F504" s="540">
        <v>25</v>
      </c>
      <c r="G504" s="540">
        <v>51</v>
      </c>
      <c r="H504" s="540">
        <v>103</v>
      </c>
      <c r="I504" s="540">
        <v>87</v>
      </c>
      <c r="J504" s="540">
        <v>58</v>
      </c>
      <c r="K504" s="540">
        <v>98</v>
      </c>
      <c r="L504" s="540">
        <v>35</v>
      </c>
      <c r="M504" s="540">
        <v>77</v>
      </c>
      <c r="N504" s="540">
        <v>61</v>
      </c>
      <c r="O504" s="540">
        <v>81</v>
      </c>
      <c r="P504" s="540">
        <v>30</v>
      </c>
      <c r="Q504" s="540">
        <v>74</v>
      </c>
      <c r="R504" s="540">
        <v>82</v>
      </c>
      <c r="S504" s="540">
        <v>22</v>
      </c>
      <c r="T504" s="540">
        <v>96</v>
      </c>
      <c r="U504" s="540">
        <v>63</v>
      </c>
      <c r="V504" s="540">
        <v>43</v>
      </c>
      <c r="W504" s="540">
        <v>7</v>
      </c>
      <c r="X504" s="540">
        <v>56</v>
      </c>
      <c r="Y504" s="540">
        <v>28</v>
      </c>
      <c r="Z504" s="540">
        <v>78</v>
      </c>
      <c r="AA504" s="540">
        <v>46</v>
      </c>
      <c r="AB504" s="540">
        <v>20</v>
      </c>
      <c r="AC504" s="540">
        <v>5</v>
      </c>
      <c r="AD504" s="540">
        <v>67</v>
      </c>
      <c r="AE504" s="540">
        <v>8</v>
      </c>
      <c r="AF504" s="540">
        <v>15</v>
      </c>
      <c r="AG504" s="540">
        <v>16</v>
      </c>
      <c r="AH504" s="540">
        <v>48</v>
      </c>
      <c r="AI504" s="540">
        <v>68</v>
      </c>
      <c r="AJ504" s="540">
        <v>99</v>
      </c>
      <c r="AK504" s="540">
        <v>53</v>
      </c>
      <c r="AL504" s="540">
        <v>11</v>
      </c>
      <c r="AM504" s="540">
        <v>80</v>
      </c>
      <c r="AN504" s="540">
        <v>17</v>
      </c>
      <c r="AO504" s="540">
        <v>34</v>
      </c>
      <c r="AP504" s="540">
        <v>86</v>
      </c>
      <c r="AQ504" s="540">
        <v>41</v>
      </c>
      <c r="AR504" s="540">
        <v>62</v>
      </c>
      <c r="AS504" s="540">
        <v>92</v>
      </c>
      <c r="AT504" s="540">
        <v>52</v>
      </c>
      <c r="AU504" s="540">
        <v>88</v>
      </c>
      <c r="AV504" s="540">
        <v>36</v>
      </c>
      <c r="AW504" s="540">
        <v>71</v>
      </c>
      <c r="AX504" s="540">
        <v>6</v>
      </c>
      <c r="AY504" s="540">
        <v>9</v>
      </c>
      <c r="AZ504" s="540">
        <v>91</v>
      </c>
      <c r="BA504" s="540">
        <v>1</v>
      </c>
      <c r="BB504" s="540">
        <v>100</v>
      </c>
      <c r="BC504" s="540">
        <v>21</v>
      </c>
      <c r="BD504" s="540">
        <v>69</v>
      </c>
      <c r="BE504" s="540">
        <v>31</v>
      </c>
      <c r="BF504" s="540">
        <v>39</v>
      </c>
      <c r="BG504" s="540">
        <v>75</v>
      </c>
      <c r="BH504" s="540">
        <v>27</v>
      </c>
      <c r="BI504" s="540">
        <v>54</v>
      </c>
      <c r="BJ504" s="540">
        <v>94</v>
      </c>
      <c r="BK504" s="540">
        <v>24</v>
      </c>
      <c r="BL504" s="540">
        <v>73</v>
      </c>
      <c r="BM504" s="540">
        <v>66</v>
      </c>
      <c r="BN504" s="540">
        <v>90</v>
      </c>
      <c r="BO504" s="540">
        <v>38</v>
      </c>
      <c r="BP504" s="540">
        <v>4</v>
      </c>
      <c r="BQ504" s="540">
        <v>18</v>
      </c>
      <c r="BR504" s="540">
        <v>76</v>
      </c>
      <c r="BS504" s="540">
        <v>79</v>
      </c>
      <c r="BT504" s="540">
        <v>102</v>
      </c>
      <c r="BU504" s="540">
        <v>12</v>
      </c>
      <c r="BV504" s="540">
        <v>83</v>
      </c>
      <c r="BW504" s="540">
        <v>44</v>
      </c>
      <c r="BX504" s="540">
        <v>97</v>
      </c>
      <c r="BY504" s="540">
        <v>85</v>
      </c>
      <c r="BZ504" s="540">
        <v>32</v>
      </c>
      <c r="CA504" s="540">
        <v>93</v>
      </c>
      <c r="CB504" s="540">
        <v>49</v>
      </c>
      <c r="CC504" s="540">
        <v>40</v>
      </c>
      <c r="CD504" s="540">
        <v>26</v>
      </c>
      <c r="CE504" s="540">
        <v>10</v>
      </c>
      <c r="CF504" s="540">
        <v>60</v>
      </c>
      <c r="CG504" s="540">
        <v>14</v>
      </c>
      <c r="CH504" s="540">
        <v>101</v>
      </c>
      <c r="CI504" s="540">
        <v>13</v>
      </c>
      <c r="CJ504" s="540">
        <v>50</v>
      </c>
      <c r="CK504" s="540">
        <v>55</v>
      </c>
      <c r="CL504" s="540">
        <v>29</v>
      </c>
      <c r="CM504" s="540">
        <v>37</v>
      </c>
      <c r="CN504" s="540">
        <v>23</v>
      </c>
      <c r="CO504" s="540">
        <v>42</v>
      </c>
      <c r="CP504" s="540">
        <v>47</v>
      </c>
      <c r="CQ504" s="540">
        <v>33</v>
      </c>
      <c r="CR504" s="540">
        <v>65</v>
      </c>
      <c r="CS504" s="540">
        <v>45</v>
      </c>
      <c r="CT504" s="540">
        <v>84</v>
      </c>
      <c r="CU504" s="540">
        <v>57</v>
      </c>
      <c r="CV504" s="540">
        <v>72</v>
      </c>
      <c r="CW504" s="540">
        <v>95</v>
      </c>
      <c r="CX504" s="540">
        <v>19</v>
      </c>
      <c r="CY504" s="540">
        <v>89</v>
      </c>
      <c r="CZ504" s="540">
        <v>2</v>
      </c>
      <c r="DB504" s="540">
        <v>59</v>
      </c>
      <c r="DC504" s="540">
        <v>64</v>
      </c>
      <c r="DD504" s="540">
        <v>70</v>
      </c>
      <c r="DE504" s="540">
        <v>3</v>
      </c>
    </row>
    <row r="505" spans="4:109" s="540" customFormat="1" x14ac:dyDescent="0.2">
      <c r="E505" s="535" t="s">
        <v>159</v>
      </c>
      <c r="F505" s="540">
        <v>18</v>
      </c>
      <c r="G505" s="540">
        <v>59</v>
      </c>
      <c r="H505" s="540">
        <v>45</v>
      </c>
      <c r="I505" s="540">
        <v>88</v>
      </c>
      <c r="J505" s="540">
        <v>99</v>
      </c>
      <c r="K505" s="540">
        <v>5</v>
      </c>
      <c r="L505" s="540">
        <v>103</v>
      </c>
      <c r="M505" s="540">
        <v>47</v>
      </c>
      <c r="N505" s="540">
        <v>38</v>
      </c>
      <c r="O505" s="540">
        <v>34</v>
      </c>
      <c r="P505" s="540">
        <v>62</v>
      </c>
      <c r="Q505" s="540">
        <v>73</v>
      </c>
      <c r="R505" s="540">
        <v>85</v>
      </c>
      <c r="S505" s="540">
        <v>36</v>
      </c>
      <c r="T505" s="540">
        <v>7</v>
      </c>
      <c r="U505" s="540">
        <v>80</v>
      </c>
      <c r="V505" s="540">
        <v>4</v>
      </c>
      <c r="W505" s="540">
        <v>95</v>
      </c>
      <c r="X505" s="540">
        <v>13</v>
      </c>
      <c r="Y505" s="540">
        <v>51</v>
      </c>
      <c r="Z505" s="540">
        <v>17</v>
      </c>
      <c r="AA505" s="540">
        <v>61</v>
      </c>
      <c r="AB505" s="540">
        <v>2</v>
      </c>
      <c r="AC505" s="540">
        <v>52</v>
      </c>
      <c r="AD505" s="540">
        <v>86</v>
      </c>
      <c r="AE505" s="540">
        <v>49</v>
      </c>
      <c r="AF505" s="540">
        <v>84</v>
      </c>
      <c r="AG505" s="540">
        <v>92</v>
      </c>
      <c r="AH505" s="540">
        <v>16</v>
      </c>
      <c r="AI505" s="540">
        <v>26</v>
      </c>
      <c r="AJ505" s="540">
        <v>35</v>
      </c>
      <c r="AK505" s="540">
        <v>89</v>
      </c>
      <c r="AL505" s="540">
        <v>96</v>
      </c>
      <c r="AM505" s="540">
        <v>76</v>
      </c>
      <c r="AN505" s="540">
        <v>23</v>
      </c>
      <c r="AO505" s="540">
        <v>14</v>
      </c>
      <c r="AP505" s="540">
        <v>68</v>
      </c>
      <c r="AQ505" s="540">
        <v>57</v>
      </c>
      <c r="AR505" s="540">
        <v>37</v>
      </c>
      <c r="AS505" s="540">
        <v>79</v>
      </c>
      <c r="AT505" s="540">
        <v>93</v>
      </c>
      <c r="AU505" s="540">
        <v>70</v>
      </c>
      <c r="AV505" s="540">
        <v>81</v>
      </c>
      <c r="AW505" s="540">
        <v>46</v>
      </c>
      <c r="AX505" s="540">
        <v>63</v>
      </c>
      <c r="AY505" s="540">
        <v>55</v>
      </c>
      <c r="AZ505" s="540">
        <v>65</v>
      </c>
      <c r="BA505" s="540">
        <v>67</v>
      </c>
      <c r="BB505" s="540">
        <v>91</v>
      </c>
      <c r="BC505" s="540">
        <v>8</v>
      </c>
      <c r="BD505" s="540">
        <v>74</v>
      </c>
      <c r="BE505" s="540">
        <v>9</v>
      </c>
      <c r="BF505" s="540">
        <v>69</v>
      </c>
      <c r="BG505" s="540">
        <v>101</v>
      </c>
      <c r="BH505" s="540">
        <v>42</v>
      </c>
      <c r="BI505" s="540">
        <v>60</v>
      </c>
      <c r="BJ505" s="540">
        <v>50</v>
      </c>
      <c r="BK505" s="540">
        <v>15</v>
      </c>
      <c r="BL505" s="540">
        <v>82</v>
      </c>
      <c r="BM505" s="540">
        <v>54</v>
      </c>
      <c r="BN505" s="540">
        <v>33</v>
      </c>
      <c r="BO505" s="540">
        <v>25</v>
      </c>
      <c r="BP505" s="540">
        <v>30</v>
      </c>
      <c r="BQ505" s="540">
        <v>77</v>
      </c>
      <c r="BR505" s="540">
        <v>12</v>
      </c>
      <c r="BS505" s="540">
        <v>39</v>
      </c>
      <c r="BT505" s="540">
        <v>20</v>
      </c>
      <c r="BU505" s="540">
        <v>22</v>
      </c>
      <c r="BV505" s="540">
        <v>53</v>
      </c>
      <c r="BW505" s="540">
        <v>71</v>
      </c>
      <c r="BX505" s="540">
        <v>3</v>
      </c>
      <c r="BY505" s="540">
        <v>58</v>
      </c>
      <c r="BZ505" s="540">
        <v>21</v>
      </c>
      <c r="CA505" s="540">
        <v>32</v>
      </c>
      <c r="CB505" s="540">
        <v>41</v>
      </c>
      <c r="CC505" s="540">
        <v>83</v>
      </c>
      <c r="CD505" s="540">
        <v>10</v>
      </c>
      <c r="CE505" s="540">
        <v>100</v>
      </c>
      <c r="CF505" s="540">
        <v>43</v>
      </c>
      <c r="CG505" s="540">
        <v>31</v>
      </c>
      <c r="CH505" s="540">
        <v>75</v>
      </c>
      <c r="CI505" s="540">
        <v>90</v>
      </c>
      <c r="CJ505" s="540">
        <v>19</v>
      </c>
      <c r="CK505" s="540">
        <v>102</v>
      </c>
      <c r="CL505" s="540">
        <v>97</v>
      </c>
      <c r="CM505" s="540">
        <v>29</v>
      </c>
      <c r="CN505" s="540">
        <v>40</v>
      </c>
      <c r="CO505" s="540">
        <v>87</v>
      </c>
      <c r="CP505" s="540">
        <v>1</v>
      </c>
      <c r="CQ505" s="540">
        <v>11</v>
      </c>
      <c r="CR505" s="540">
        <v>24</v>
      </c>
      <c r="CS505" s="540">
        <v>28</v>
      </c>
      <c r="CT505" s="540">
        <v>64</v>
      </c>
      <c r="CU505" s="540">
        <v>98</v>
      </c>
      <c r="CV505" s="540">
        <v>78</v>
      </c>
      <c r="CW505" s="540">
        <v>94</v>
      </c>
      <c r="CX505" s="540">
        <v>48</v>
      </c>
      <c r="CY505" s="540">
        <v>72</v>
      </c>
      <c r="CZ505" s="540">
        <v>6</v>
      </c>
      <c r="DB505" s="540">
        <v>44</v>
      </c>
      <c r="DC505" s="540">
        <v>56</v>
      </c>
      <c r="DD505" s="540">
        <v>27</v>
      </c>
      <c r="DE505" s="540">
        <v>66</v>
      </c>
    </row>
    <row r="506" spans="4:109" s="540" customFormat="1" x14ac:dyDescent="0.2"/>
    <row r="507" spans="4:109" s="540" customFormat="1" x14ac:dyDescent="0.2">
      <c r="D507" s="539">
        <v>104</v>
      </c>
      <c r="E507" s="541" t="s">
        <v>179</v>
      </c>
    </row>
    <row r="508" spans="4:109" s="540" customFormat="1" x14ac:dyDescent="0.2">
      <c r="E508" s="535" t="s">
        <v>130</v>
      </c>
      <c r="F508" s="540">
        <v>1</v>
      </c>
      <c r="G508" s="540">
        <v>2</v>
      </c>
      <c r="H508" s="540">
        <v>3</v>
      </c>
      <c r="I508" s="540">
        <v>4</v>
      </c>
      <c r="J508" s="540">
        <v>5</v>
      </c>
      <c r="K508" s="540">
        <v>6</v>
      </c>
      <c r="L508" s="540">
        <v>7</v>
      </c>
      <c r="M508" s="540">
        <v>8</v>
      </c>
      <c r="N508" s="540">
        <v>9</v>
      </c>
      <c r="O508" s="540">
        <v>10</v>
      </c>
      <c r="P508" s="540">
        <v>11</v>
      </c>
      <c r="Q508" s="540">
        <v>12</v>
      </c>
      <c r="R508" s="540">
        <v>13</v>
      </c>
      <c r="S508" s="540">
        <v>14</v>
      </c>
      <c r="T508" s="540">
        <v>15</v>
      </c>
      <c r="U508" s="540">
        <v>16</v>
      </c>
      <c r="V508" s="540">
        <v>17</v>
      </c>
      <c r="W508" s="540">
        <v>18</v>
      </c>
      <c r="X508" s="540">
        <v>19</v>
      </c>
      <c r="Y508" s="540">
        <v>20</v>
      </c>
      <c r="Z508" s="540">
        <v>21</v>
      </c>
      <c r="AA508" s="540">
        <v>22</v>
      </c>
      <c r="AB508" s="540">
        <v>23</v>
      </c>
      <c r="AC508" s="540">
        <v>24</v>
      </c>
      <c r="AD508" s="540">
        <v>25</v>
      </c>
      <c r="AE508" s="540">
        <v>26</v>
      </c>
      <c r="AF508" s="540">
        <v>27</v>
      </c>
      <c r="AG508" s="540">
        <v>28</v>
      </c>
      <c r="AH508" s="540">
        <v>29</v>
      </c>
      <c r="AI508" s="540">
        <v>30</v>
      </c>
      <c r="AJ508" s="540">
        <v>31</v>
      </c>
      <c r="AK508" s="540">
        <v>32</v>
      </c>
      <c r="AL508" s="540">
        <v>33</v>
      </c>
      <c r="AM508" s="540">
        <v>34</v>
      </c>
      <c r="AN508" s="540">
        <v>35</v>
      </c>
      <c r="AO508" s="540">
        <v>36</v>
      </c>
      <c r="AP508" s="540">
        <v>37</v>
      </c>
      <c r="AQ508" s="540">
        <v>38</v>
      </c>
      <c r="AR508" s="540">
        <v>39</v>
      </c>
      <c r="AS508" s="540">
        <v>40</v>
      </c>
      <c r="AT508" s="540">
        <v>41</v>
      </c>
      <c r="AU508" s="540">
        <v>42</v>
      </c>
      <c r="AV508" s="540">
        <v>43</v>
      </c>
      <c r="AW508" s="540">
        <v>44</v>
      </c>
      <c r="AX508" s="540">
        <v>45</v>
      </c>
      <c r="AY508" s="540">
        <v>46</v>
      </c>
      <c r="AZ508" s="540">
        <v>47</v>
      </c>
      <c r="BA508" s="540">
        <v>48</v>
      </c>
      <c r="BB508" s="540">
        <v>49</v>
      </c>
      <c r="BC508" s="540">
        <v>50</v>
      </c>
      <c r="BD508" s="540">
        <v>51</v>
      </c>
      <c r="BE508" s="540">
        <v>52</v>
      </c>
      <c r="BF508" s="540">
        <v>53</v>
      </c>
      <c r="BG508" s="540">
        <v>54</v>
      </c>
      <c r="BH508" s="540">
        <v>55</v>
      </c>
      <c r="BI508" s="540">
        <v>56</v>
      </c>
      <c r="BJ508" s="540">
        <v>57</v>
      </c>
      <c r="BK508" s="540">
        <v>58</v>
      </c>
      <c r="BL508" s="540">
        <v>59</v>
      </c>
      <c r="BM508" s="540">
        <v>60</v>
      </c>
      <c r="BN508" s="540">
        <v>61</v>
      </c>
      <c r="BO508" s="540">
        <v>62</v>
      </c>
      <c r="BP508" s="540">
        <v>63</v>
      </c>
      <c r="BQ508" s="540">
        <v>64</v>
      </c>
      <c r="BR508" s="540">
        <v>65</v>
      </c>
      <c r="BS508" s="540">
        <v>66</v>
      </c>
      <c r="BT508" s="540">
        <v>67</v>
      </c>
      <c r="BU508" s="540">
        <v>68</v>
      </c>
      <c r="BV508" s="540">
        <v>69</v>
      </c>
      <c r="BW508" s="540">
        <v>70</v>
      </c>
      <c r="BX508" s="540">
        <v>71</v>
      </c>
      <c r="BY508" s="540">
        <v>72</v>
      </c>
      <c r="BZ508" s="540">
        <v>73</v>
      </c>
      <c r="CA508" s="540">
        <v>74</v>
      </c>
      <c r="CB508" s="540">
        <v>75</v>
      </c>
      <c r="CC508" s="540">
        <v>76</v>
      </c>
      <c r="CD508" s="540">
        <v>77</v>
      </c>
      <c r="CE508" s="540">
        <v>78</v>
      </c>
      <c r="CF508" s="540">
        <v>79</v>
      </c>
      <c r="CG508" s="540">
        <v>80</v>
      </c>
      <c r="CH508" s="540">
        <v>81</v>
      </c>
      <c r="CI508" s="540">
        <v>82</v>
      </c>
      <c r="CJ508" s="540">
        <v>83</v>
      </c>
      <c r="CK508" s="540">
        <v>84</v>
      </c>
      <c r="CL508" s="540">
        <v>85</v>
      </c>
      <c r="CM508" s="540">
        <v>86</v>
      </c>
      <c r="CN508" s="540">
        <v>87</v>
      </c>
      <c r="CO508" s="540">
        <v>88</v>
      </c>
      <c r="CP508" s="540">
        <v>89</v>
      </c>
      <c r="CQ508" s="540">
        <v>90</v>
      </c>
      <c r="CR508" s="540">
        <v>91</v>
      </c>
      <c r="CS508" s="540">
        <v>92</v>
      </c>
      <c r="CT508" s="540">
        <v>93</v>
      </c>
      <c r="CU508" s="540">
        <v>94</v>
      </c>
      <c r="CV508" s="540">
        <v>95</v>
      </c>
      <c r="CW508" s="540">
        <v>96</v>
      </c>
      <c r="CX508" s="540">
        <v>97</v>
      </c>
      <c r="CY508" s="540">
        <v>98</v>
      </c>
      <c r="CZ508" s="540">
        <v>99</v>
      </c>
      <c r="DA508" s="540">
        <v>100</v>
      </c>
      <c r="DB508" s="540">
        <v>101</v>
      </c>
      <c r="DC508" s="540">
        <v>102</v>
      </c>
      <c r="DD508" s="540">
        <v>103</v>
      </c>
      <c r="DE508" s="540">
        <v>104</v>
      </c>
    </row>
    <row r="509" spans="4:109" s="540" customFormat="1" x14ac:dyDescent="0.2">
      <c r="E509" s="535" t="s">
        <v>157</v>
      </c>
      <c r="F509" s="540">
        <v>82</v>
      </c>
      <c r="G509" s="540">
        <v>91</v>
      </c>
      <c r="H509" s="540">
        <v>59</v>
      </c>
      <c r="I509" s="540">
        <v>46</v>
      </c>
      <c r="J509" s="540">
        <v>27</v>
      </c>
      <c r="K509" s="540">
        <v>95</v>
      </c>
      <c r="L509" s="540">
        <v>23</v>
      </c>
      <c r="M509" s="540">
        <v>66</v>
      </c>
      <c r="N509" s="540">
        <v>1</v>
      </c>
      <c r="O509" s="540">
        <v>57</v>
      </c>
      <c r="P509" s="540">
        <v>97</v>
      </c>
      <c r="Q509" s="540">
        <v>103</v>
      </c>
      <c r="R509" s="540">
        <v>41</v>
      </c>
      <c r="S509" s="540">
        <v>72</v>
      </c>
      <c r="T509" s="540">
        <v>53</v>
      </c>
      <c r="U509" s="540">
        <v>43</v>
      </c>
      <c r="V509" s="540">
        <v>10</v>
      </c>
      <c r="W509" s="540">
        <v>74</v>
      </c>
      <c r="X509" s="540">
        <v>92</v>
      </c>
      <c r="Y509" s="540">
        <v>77</v>
      </c>
      <c r="Z509" s="540">
        <v>45</v>
      </c>
      <c r="AA509" s="540">
        <v>51</v>
      </c>
      <c r="AB509" s="540">
        <v>87</v>
      </c>
      <c r="AC509" s="540">
        <v>101</v>
      </c>
      <c r="AD509" s="540">
        <v>28</v>
      </c>
      <c r="AE509" s="540">
        <v>7</v>
      </c>
      <c r="AF509" s="540">
        <v>63</v>
      </c>
      <c r="AG509" s="540">
        <v>30</v>
      </c>
      <c r="AH509" s="540">
        <v>90</v>
      </c>
      <c r="AI509" s="540">
        <v>67</v>
      </c>
      <c r="AJ509" s="540">
        <v>78</v>
      </c>
      <c r="AK509" s="540">
        <v>68</v>
      </c>
      <c r="AL509" s="540">
        <v>52</v>
      </c>
      <c r="AM509" s="540">
        <v>83</v>
      </c>
      <c r="AN509" s="540">
        <v>31</v>
      </c>
      <c r="AO509" s="540">
        <v>32</v>
      </c>
      <c r="AP509" s="540">
        <v>19</v>
      </c>
      <c r="AQ509" s="540">
        <v>84</v>
      </c>
      <c r="AR509" s="540">
        <v>25</v>
      </c>
      <c r="AS509" s="540">
        <v>61</v>
      </c>
      <c r="AT509" s="540">
        <v>65</v>
      </c>
      <c r="AU509" s="540">
        <v>35</v>
      </c>
      <c r="AV509" s="540">
        <v>16</v>
      </c>
      <c r="AW509" s="540">
        <v>100</v>
      </c>
      <c r="AX509" s="540">
        <v>73</v>
      </c>
      <c r="AY509" s="540">
        <v>20</v>
      </c>
      <c r="AZ509" s="540">
        <v>85</v>
      </c>
      <c r="BA509" s="540">
        <v>29</v>
      </c>
      <c r="BB509" s="540">
        <v>76</v>
      </c>
      <c r="BC509" s="540">
        <v>11</v>
      </c>
      <c r="BD509" s="540">
        <v>79</v>
      </c>
      <c r="BE509" s="540">
        <v>4</v>
      </c>
      <c r="BF509" s="540">
        <v>15</v>
      </c>
      <c r="BG509" s="540">
        <v>17</v>
      </c>
      <c r="BH509" s="540">
        <v>8</v>
      </c>
      <c r="BI509" s="540">
        <v>5</v>
      </c>
      <c r="BJ509" s="540">
        <v>93</v>
      </c>
      <c r="BK509" s="540">
        <v>6</v>
      </c>
      <c r="BL509" s="540">
        <v>50</v>
      </c>
      <c r="BM509" s="540">
        <v>33</v>
      </c>
      <c r="BN509" s="540">
        <v>49</v>
      </c>
      <c r="BO509" s="540">
        <v>3</v>
      </c>
      <c r="BP509" s="540">
        <v>54</v>
      </c>
      <c r="BQ509" s="540">
        <v>21</v>
      </c>
      <c r="BR509" s="540">
        <v>98</v>
      </c>
      <c r="BS509" s="540">
        <v>88</v>
      </c>
      <c r="BT509" s="540">
        <v>75</v>
      </c>
      <c r="BU509" s="540">
        <v>104</v>
      </c>
      <c r="BV509" s="540">
        <v>22</v>
      </c>
      <c r="BW509" s="540">
        <v>9</v>
      </c>
      <c r="BX509" s="540">
        <v>14</v>
      </c>
      <c r="BY509" s="540">
        <v>71</v>
      </c>
      <c r="BZ509" s="540">
        <v>99</v>
      </c>
      <c r="CA509" s="540">
        <v>18</v>
      </c>
      <c r="CB509" s="540">
        <v>81</v>
      </c>
      <c r="CC509" s="540">
        <v>62</v>
      </c>
      <c r="CD509" s="540">
        <v>89</v>
      </c>
      <c r="CE509" s="540">
        <v>36</v>
      </c>
      <c r="CF509" s="540">
        <v>12</v>
      </c>
      <c r="CG509" s="540">
        <v>42</v>
      </c>
      <c r="CH509" s="540">
        <v>102</v>
      </c>
      <c r="CI509" s="540">
        <v>69</v>
      </c>
      <c r="CJ509" s="540">
        <v>34</v>
      </c>
      <c r="CK509" s="540">
        <v>38</v>
      </c>
      <c r="CL509" s="540">
        <v>48</v>
      </c>
      <c r="CM509" s="540">
        <v>64</v>
      </c>
      <c r="CN509" s="540">
        <v>39</v>
      </c>
      <c r="CO509" s="540">
        <v>47</v>
      </c>
      <c r="CP509" s="540">
        <v>86</v>
      </c>
      <c r="CQ509" s="540">
        <v>26</v>
      </c>
      <c r="CR509" s="540">
        <v>80</v>
      </c>
      <c r="CS509" s="540">
        <v>13</v>
      </c>
      <c r="CT509" s="540">
        <v>96</v>
      </c>
      <c r="CU509" s="540">
        <v>58</v>
      </c>
      <c r="CV509" s="540">
        <v>2</v>
      </c>
      <c r="CW509" s="540">
        <v>70</v>
      </c>
      <c r="CX509" s="540">
        <v>60</v>
      </c>
      <c r="CY509" s="540">
        <v>94</v>
      </c>
      <c r="CZ509" s="540">
        <v>40</v>
      </c>
      <c r="DA509" s="540">
        <v>44</v>
      </c>
      <c r="DB509" s="540">
        <v>24</v>
      </c>
      <c r="DC509" s="540">
        <v>55</v>
      </c>
      <c r="DD509" s="540">
        <v>37</v>
      </c>
      <c r="DE509" s="540">
        <v>56</v>
      </c>
    </row>
    <row r="510" spans="4:109" s="540" customFormat="1" x14ac:dyDescent="0.2">
      <c r="E510" s="535" t="s">
        <v>159</v>
      </c>
      <c r="F510" s="540">
        <v>100</v>
      </c>
      <c r="G510" s="540">
        <v>28</v>
      </c>
      <c r="H510" s="540">
        <v>57</v>
      </c>
      <c r="I510" s="540">
        <v>103</v>
      </c>
      <c r="J510" s="540">
        <v>82</v>
      </c>
      <c r="K510" s="540">
        <v>73</v>
      </c>
      <c r="L510" s="540">
        <v>64</v>
      </c>
      <c r="M510" s="540">
        <v>85</v>
      </c>
      <c r="N510" s="540">
        <v>51</v>
      </c>
      <c r="O510" s="540">
        <v>93</v>
      </c>
      <c r="P510" s="540">
        <v>19</v>
      </c>
      <c r="Q510" s="540">
        <v>31</v>
      </c>
      <c r="R510" s="540">
        <v>77</v>
      </c>
      <c r="S510" s="540">
        <v>88</v>
      </c>
      <c r="T510" s="540">
        <v>24</v>
      </c>
      <c r="U510" s="540">
        <v>72</v>
      </c>
      <c r="V510" s="540">
        <v>83</v>
      </c>
      <c r="W510" s="540">
        <v>11</v>
      </c>
      <c r="X510" s="540">
        <v>32</v>
      </c>
      <c r="Y510" s="540">
        <v>62</v>
      </c>
      <c r="Z510" s="540">
        <v>90</v>
      </c>
      <c r="AA510" s="540">
        <v>74</v>
      </c>
      <c r="AB510" s="540">
        <v>42</v>
      </c>
      <c r="AC510" s="540">
        <v>95</v>
      </c>
      <c r="AD510" s="540">
        <v>102</v>
      </c>
      <c r="AE510" s="540">
        <v>25</v>
      </c>
      <c r="AF510" s="540">
        <v>99</v>
      </c>
      <c r="AG510" s="540">
        <v>17</v>
      </c>
      <c r="AH510" s="540">
        <v>87</v>
      </c>
      <c r="AI510" s="540">
        <v>66</v>
      </c>
      <c r="AJ510" s="540">
        <v>48</v>
      </c>
      <c r="AK510" s="540">
        <v>15</v>
      </c>
      <c r="AL510" s="540">
        <v>39</v>
      </c>
      <c r="AM510" s="540">
        <v>70</v>
      </c>
      <c r="AN510" s="540">
        <v>56</v>
      </c>
      <c r="AO510" s="540">
        <v>50</v>
      </c>
      <c r="AP510" s="540">
        <v>8</v>
      </c>
      <c r="AQ510" s="540">
        <v>81</v>
      </c>
      <c r="AR510" s="540">
        <v>80</v>
      </c>
      <c r="AS510" s="540">
        <v>86</v>
      </c>
      <c r="AT510" s="540">
        <v>40</v>
      </c>
      <c r="AU510" s="540">
        <v>1</v>
      </c>
      <c r="AV510" s="540">
        <v>22</v>
      </c>
      <c r="AW510" s="540">
        <v>6</v>
      </c>
      <c r="AX510" s="540">
        <v>97</v>
      </c>
      <c r="AY510" s="540">
        <v>27</v>
      </c>
      <c r="AZ510" s="540">
        <v>54</v>
      </c>
      <c r="BA510" s="540">
        <v>14</v>
      </c>
      <c r="BB510" s="540">
        <v>61</v>
      </c>
      <c r="BC510" s="540">
        <v>36</v>
      </c>
      <c r="BD510" s="540">
        <v>58</v>
      </c>
      <c r="BE510" s="540">
        <v>30</v>
      </c>
      <c r="BF510" s="540">
        <v>75</v>
      </c>
      <c r="BG510" s="540">
        <v>45</v>
      </c>
      <c r="BH510" s="540">
        <v>78</v>
      </c>
      <c r="BI510" s="540">
        <v>92</v>
      </c>
      <c r="BJ510" s="540">
        <v>59</v>
      </c>
      <c r="BK510" s="540">
        <v>26</v>
      </c>
      <c r="BL510" s="540">
        <v>3</v>
      </c>
      <c r="BM510" s="540">
        <v>41</v>
      </c>
      <c r="BN510" s="540">
        <v>60</v>
      </c>
      <c r="BO510" s="540">
        <v>84</v>
      </c>
      <c r="BP510" s="540">
        <v>2</v>
      </c>
      <c r="BQ510" s="540">
        <v>68</v>
      </c>
      <c r="BR510" s="540">
        <v>23</v>
      </c>
      <c r="BS510" s="540">
        <v>34</v>
      </c>
      <c r="BT510" s="540">
        <v>18</v>
      </c>
      <c r="BU510" s="540">
        <v>4</v>
      </c>
      <c r="BV510" s="540">
        <v>13</v>
      </c>
      <c r="BW510" s="540">
        <v>76</v>
      </c>
      <c r="BX510" s="540">
        <v>29</v>
      </c>
      <c r="BY510" s="540">
        <v>65</v>
      </c>
      <c r="BZ510" s="540">
        <v>101</v>
      </c>
      <c r="CA510" s="540">
        <v>43</v>
      </c>
      <c r="CB510" s="540">
        <v>52</v>
      </c>
      <c r="CC510" s="540">
        <v>53</v>
      </c>
      <c r="CD510" s="540">
        <v>38</v>
      </c>
      <c r="CE510" s="540">
        <v>49</v>
      </c>
      <c r="CF510" s="540">
        <v>63</v>
      </c>
      <c r="CG510" s="540">
        <v>79</v>
      </c>
      <c r="CH510" s="540">
        <v>69</v>
      </c>
      <c r="CI510" s="540">
        <v>5</v>
      </c>
      <c r="CJ510" s="540">
        <v>12</v>
      </c>
      <c r="CK510" s="540">
        <v>96</v>
      </c>
      <c r="CL510" s="540">
        <v>46</v>
      </c>
      <c r="CM510" s="540">
        <v>44</v>
      </c>
      <c r="CN510" s="540">
        <v>33</v>
      </c>
      <c r="CO510" s="540">
        <v>55</v>
      </c>
      <c r="CP510" s="540">
        <v>7</v>
      </c>
      <c r="CQ510" s="540">
        <v>21</v>
      </c>
      <c r="CR510" s="540">
        <v>104</v>
      </c>
      <c r="CS510" s="540">
        <v>94</v>
      </c>
      <c r="CT510" s="540">
        <v>10</v>
      </c>
      <c r="CU510" s="540">
        <v>47</v>
      </c>
      <c r="CV510" s="540">
        <v>16</v>
      </c>
      <c r="CW510" s="540">
        <v>67</v>
      </c>
      <c r="CX510" s="540">
        <v>20</v>
      </c>
      <c r="CY510" s="540">
        <v>89</v>
      </c>
      <c r="CZ510" s="540">
        <v>37</v>
      </c>
      <c r="DA510" s="540">
        <v>71</v>
      </c>
      <c r="DB510" s="540">
        <v>9</v>
      </c>
      <c r="DC510" s="540">
        <v>98</v>
      </c>
      <c r="DD510" s="540">
        <v>35</v>
      </c>
      <c r="DE510" s="540">
        <v>91</v>
      </c>
    </row>
    <row r="511" spans="4:109" s="540" customFormat="1" x14ac:dyDescent="0.2"/>
    <row r="512" spans="4:109" s="540" customFormat="1" x14ac:dyDescent="0.2">
      <c r="D512" s="539">
        <v>105</v>
      </c>
      <c r="E512" s="541" t="s">
        <v>179</v>
      </c>
    </row>
    <row r="513" spans="4:114" s="540" customFormat="1" x14ac:dyDescent="0.2">
      <c r="E513" s="535" t="s">
        <v>130</v>
      </c>
      <c r="F513" s="540">
        <v>1</v>
      </c>
      <c r="G513" s="540">
        <v>2</v>
      </c>
      <c r="H513" s="540">
        <v>3</v>
      </c>
      <c r="I513" s="540">
        <v>4</v>
      </c>
      <c r="J513" s="540">
        <v>5</v>
      </c>
      <c r="K513" s="540">
        <v>6</v>
      </c>
      <c r="L513" s="540">
        <v>7</v>
      </c>
      <c r="M513" s="540">
        <v>8</v>
      </c>
      <c r="N513" s="540">
        <v>9</v>
      </c>
      <c r="O513" s="540">
        <v>10</v>
      </c>
      <c r="P513" s="540">
        <v>11</v>
      </c>
      <c r="Q513" s="540">
        <v>12</v>
      </c>
      <c r="R513" s="540">
        <v>13</v>
      </c>
      <c r="S513" s="540">
        <v>14</v>
      </c>
      <c r="T513" s="540">
        <v>15</v>
      </c>
      <c r="U513" s="540">
        <v>16</v>
      </c>
      <c r="V513" s="540">
        <v>17</v>
      </c>
      <c r="W513" s="540">
        <v>18</v>
      </c>
      <c r="X513" s="540">
        <v>19</v>
      </c>
      <c r="Y513" s="540">
        <v>20</v>
      </c>
      <c r="Z513" s="540">
        <v>21</v>
      </c>
      <c r="AA513" s="540">
        <v>22</v>
      </c>
      <c r="AB513" s="540">
        <v>23</v>
      </c>
      <c r="AC513" s="540">
        <v>24</v>
      </c>
      <c r="AD513" s="540">
        <v>25</v>
      </c>
      <c r="AE513" s="540">
        <v>26</v>
      </c>
      <c r="AF513" s="540">
        <v>27</v>
      </c>
      <c r="AG513" s="540">
        <v>28</v>
      </c>
      <c r="AH513" s="540">
        <v>29</v>
      </c>
      <c r="AI513" s="540">
        <v>30</v>
      </c>
      <c r="AJ513" s="540">
        <v>31</v>
      </c>
      <c r="AK513" s="540">
        <v>32</v>
      </c>
      <c r="AL513" s="540">
        <v>33</v>
      </c>
      <c r="AM513" s="540">
        <v>34</v>
      </c>
      <c r="AN513" s="540">
        <v>35</v>
      </c>
      <c r="AO513" s="540">
        <v>36</v>
      </c>
      <c r="AP513" s="540">
        <v>37</v>
      </c>
      <c r="AQ513" s="540">
        <v>38</v>
      </c>
      <c r="AR513" s="540">
        <v>39</v>
      </c>
      <c r="AS513" s="540">
        <v>40</v>
      </c>
      <c r="AT513" s="540">
        <v>41</v>
      </c>
      <c r="AU513" s="540">
        <v>42</v>
      </c>
      <c r="AV513" s="540">
        <v>43</v>
      </c>
      <c r="AW513" s="540">
        <v>44</v>
      </c>
      <c r="AX513" s="540">
        <v>45</v>
      </c>
      <c r="AY513" s="540">
        <v>46</v>
      </c>
      <c r="AZ513" s="540">
        <v>47</v>
      </c>
      <c r="BA513" s="540">
        <v>48</v>
      </c>
      <c r="BB513" s="540">
        <v>49</v>
      </c>
      <c r="BC513" s="540">
        <v>50</v>
      </c>
      <c r="BD513" s="540">
        <v>51</v>
      </c>
      <c r="BE513" s="540">
        <v>52</v>
      </c>
      <c r="BF513" s="540">
        <v>53</v>
      </c>
      <c r="BG513" s="540">
        <v>54</v>
      </c>
      <c r="BH513" s="540">
        <v>55</v>
      </c>
      <c r="BI513" s="540">
        <v>56</v>
      </c>
      <c r="BJ513" s="540">
        <v>57</v>
      </c>
      <c r="BK513" s="540">
        <v>58</v>
      </c>
      <c r="BL513" s="540">
        <v>59</v>
      </c>
      <c r="BM513" s="540">
        <v>60</v>
      </c>
      <c r="BN513" s="540">
        <v>61</v>
      </c>
      <c r="BO513" s="540">
        <v>62</v>
      </c>
      <c r="BP513" s="540">
        <v>63</v>
      </c>
      <c r="BQ513" s="540">
        <v>64</v>
      </c>
      <c r="BR513" s="540">
        <v>65</v>
      </c>
      <c r="BS513" s="540">
        <v>66</v>
      </c>
      <c r="BT513" s="540">
        <v>67</v>
      </c>
      <c r="BU513" s="540">
        <v>68</v>
      </c>
      <c r="BV513" s="540">
        <v>69</v>
      </c>
      <c r="BW513" s="540">
        <v>70</v>
      </c>
      <c r="BX513" s="540">
        <v>71</v>
      </c>
      <c r="BY513" s="540">
        <v>72</v>
      </c>
      <c r="BZ513" s="540">
        <v>73</v>
      </c>
      <c r="CA513" s="540">
        <v>74</v>
      </c>
      <c r="CB513" s="540">
        <v>75</v>
      </c>
      <c r="CC513" s="540">
        <v>76</v>
      </c>
      <c r="CD513" s="540">
        <v>77</v>
      </c>
      <c r="CE513" s="540">
        <v>78</v>
      </c>
      <c r="CF513" s="540">
        <v>79</v>
      </c>
      <c r="CG513" s="540">
        <v>80</v>
      </c>
      <c r="CH513" s="540">
        <v>81</v>
      </c>
      <c r="CI513" s="540">
        <v>82</v>
      </c>
      <c r="CJ513" s="540">
        <v>83</v>
      </c>
      <c r="CK513" s="540">
        <v>84</v>
      </c>
      <c r="CL513" s="540">
        <v>85</v>
      </c>
      <c r="CM513" s="540">
        <v>86</v>
      </c>
      <c r="CN513" s="540">
        <v>87</v>
      </c>
      <c r="CO513" s="540">
        <v>88</v>
      </c>
      <c r="CP513" s="540">
        <v>89</v>
      </c>
      <c r="CQ513" s="540">
        <v>90</v>
      </c>
      <c r="CR513" s="540">
        <v>91</v>
      </c>
      <c r="CS513" s="540">
        <v>92</v>
      </c>
      <c r="CT513" s="540">
        <v>93</v>
      </c>
      <c r="CU513" s="540">
        <v>94</v>
      </c>
      <c r="CV513" s="540">
        <v>95</v>
      </c>
      <c r="CW513" s="540">
        <v>96</v>
      </c>
      <c r="CX513" s="540">
        <v>97</v>
      </c>
      <c r="CY513" s="540">
        <v>98</v>
      </c>
      <c r="CZ513" s="540">
        <v>99</v>
      </c>
      <c r="DA513" s="540">
        <v>100</v>
      </c>
      <c r="DB513" s="540">
        <v>101</v>
      </c>
      <c r="DC513" s="540">
        <v>102</v>
      </c>
      <c r="DD513" s="540">
        <v>103</v>
      </c>
      <c r="DE513" s="540">
        <v>104</v>
      </c>
      <c r="DF513" s="540">
        <v>105</v>
      </c>
    </row>
    <row r="514" spans="4:114" s="540" customFormat="1" x14ac:dyDescent="0.2">
      <c r="E514" s="535" t="s">
        <v>157</v>
      </c>
      <c r="F514" s="540">
        <v>55</v>
      </c>
      <c r="G514" s="540">
        <v>93</v>
      </c>
      <c r="H514" s="540">
        <v>22</v>
      </c>
      <c r="I514" s="540">
        <v>102</v>
      </c>
      <c r="J514" s="540">
        <v>84</v>
      </c>
      <c r="K514" s="540">
        <v>25</v>
      </c>
      <c r="L514" s="540">
        <v>91</v>
      </c>
      <c r="M514" s="540">
        <v>100</v>
      </c>
      <c r="N514" s="540">
        <v>88</v>
      </c>
      <c r="O514" s="540">
        <v>78</v>
      </c>
      <c r="P514" s="540">
        <v>65</v>
      </c>
      <c r="Q514" s="540">
        <v>80</v>
      </c>
      <c r="R514" s="540">
        <v>69</v>
      </c>
      <c r="S514" s="540">
        <v>51</v>
      </c>
      <c r="T514" s="540">
        <v>23</v>
      </c>
      <c r="U514" s="540">
        <v>45</v>
      </c>
      <c r="V514" s="540">
        <v>39</v>
      </c>
      <c r="W514" s="540">
        <v>50</v>
      </c>
      <c r="X514" s="540">
        <v>90</v>
      </c>
      <c r="Y514" s="540">
        <v>4</v>
      </c>
      <c r="Z514" s="540">
        <v>94</v>
      </c>
      <c r="AA514" s="540">
        <v>105</v>
      </c>
      <c r="AB514" s="540">
        <v>27</v>
      </c>
      <c r="AC514" s="540">
        <v>98</v>
      </c>
      <c r="AD514" s="540">
        <v>41</v>
      </c>
      <c r="AE514" s="540">
        <v>104</v>
      </c>
      <c r="AF514" s="540">
        <v>38</v>
      </c>
      <c r="AG514" s="540">
        <v>52</v>
      </c>
      <c r="AH514" s="540">
        <v>11</v>
      </c>
      <c r="AI514" s="540">
        <v>8</v>
      </c>
      <c r="AJ514" s="540">
        <v>35</v>
      </c>
      <c r="AK514" s="540">
        <v>86</v>
      </c>
      <c r="AL514" s="540">
        <v>92</v>
      </c>
      <c r="AM514" s="540">
        <v>71</v>
      </c>
      <c r="AN514" s="540">
        <v>53</v>
      </c>
      <c r="AO514" s="540">
        <v>63</v>
      </c>
      <c r="AP514" s="540">
        <v>99</v>
      </c>
      <c r="AQ514" s="540">
        <v>17</v>
      </c>
      <c r="AR514" s="540">
        <v>42</v>
      </c>
      <c r="AS514" s="540">
        <v>14</v>
      </c>
      <c r="AT514" s="540">
        <v>75</v>
      </c>
      <c r="AU514" s="540">
        <v>83</v>
      </c>
      <c r="AV514" s="540">
        <v>24</v>
      </c>
      <c r="AW514" s="540">
        <v>32</v>
      </c>
      <c r="AX514" s="540">
        <v>77</v>
      </c>
      <c r="AY514" s="540">
        <v>60</v>
      </c>
      <c r="AZ514" s="540">
        <v>103</v>
      </c>
      <c r="BA514" s="540">
        <v>10</v>
      </c>
      <c r="BB514" s="540">
        <v>61</v>
      </c>
      <c r="BC514" s="540">
        <v>76</v>
      </c>
      <c r="BD514" s="540">
        <v>30</v>
      </c>
      <c r="BE514" s="540">
        <v>15</v>
      </c>
      <c r="BF514" s="540">
        <v>40</v>
      </c>
      <c r="BG514" s="540">
        <v>58</v>
      </c>
      <c r="BH514" s="540">
        <v>1</v>
      </c>
      <c r="BI514" s="540">
        <v>64</v>
      </c>
      <c r="BJ514" s="540">
        <v>33</v>
      </c>
      <c r="BK514" s="540">
        <v>95</v>
      </c>
      <c r="BL514" s="540">
        <v>2</v>
      </c>
      <c r="BM514" s="540">
        <v>28</v>
      </c>
      <c r="BN514" s="540">
        <v>49</v>
      </c>
      <c r="BO514" s="540">
        <v>34</v>
      </c>
      <c r="BP514" s="540">
        <v>96</v>
      </c>
      <c r="BQ514" s="540">
        <v>16</v>
      </c>
      <c r="BR514" s="540">
        <v>36</v>
      </c>
      <c r="BS514" s="540">
        <v>13</v>
      </c>
      <c r="BT514" s="540">
        <v>44</v>
      </c>
      <c r="BU514" s="540">
        <v>74</v>
      </c>
      <c r="BV514" s="540">
        <v>101</v>
      </c>
      <c r="BW514" s="540">
        <v>68</v>
      </c>
      <c r="BX514" s="540">
        <v>20</v>
      </c>
      <c r="BY514" s="540">
        <v>59</v>
      </c>
      <c r="BZ514" s="540">
        <v>72</v>
      </c>
      <c r="CA514" s="540">
        <v>21</v>
      </c>
      <c r="CB514" s="540">
        <v>46</v>
      </c>
      <c r="CC514" s="540">
        <v>47</v>
      </c>
      <c r="CD514" s="540">
        <v>9</v>
      </c>
      <c r="CE514" s="540">
        <v>37</v>
      </c>
      <c r="CF514" s="540">
        <v>97</v>
      </c>
      <c r="CG514" s="540">
        <v>43</v>
      </c>
      <c r="CH514" s="540">
        <v>12</v>
      </c>
      <c r="CI514" s="540">
        <v>66</v>
      </c>
      <c r="CJ514" s="540">
        <v>62</v>
      </c>
      <c r="CK514" s="540">
        <v>81</v>
      </c>
      <c r="CL514" s="540">
        <v>48</v>
      </c>
      <c r="CM514" s="540">
        <v>57</v>
      </c>
      <c r="CN514" s="540">
        <v>54</v>
      </c>
      <c r="CO514" s="540">
        <v>6</v>
      </c>
      <c r="CP514" s="540">
        <v>67</v>
      </c>
      <c r="CQ514" s="540">
        <v>19</v>
      </c>
      <c r="CR514" s="540">
        <v>82</v>
      </c>
      <c r="CS514" s="540">
        <v>5</v>
      </c>
      <c r="CT514" s="540">
        <v>26</v>
      </c>
      <c r="CU514" s="540">
        <v>73</v>
      </c>
      <c r="CV514" s="540">
        <v>56</v>
      </c>
      <c r="CW514" s="540">
        <v>70</v>
      </c>
      <c r="CX514" s="540">
        <v>18</v>
      </c>
      <c r="CY514" s="540">
        <v>29</v>
      </c>
      <c r="CZ514" s="540">
        <v>31</v>
      </c>
      <c r="DA514" s="540">
        <v>87</v>
      </c>
      <c r="DB514" s="540">
        <v>89</v>
      </c>
      <c r="DC514" s="540">
        <v>79</v>
      </c>
      <c r="DD514" s="540">
        <v>7</v>
      </c>
      <c r="DE514" s="540">
        <v>85</v>
      </c>
      <c r="DF514" s="540">
        <v>3</v>
      </c>
    </row>
    <row r="515" spans="4:114" s="540" customFormat="1" x14ac:dyDescent="0.2">
      <c r="E515" s="535" t="s">
        <v>159</v>
      </c>
      <c r="F515" s="540">
        <v>42</v>
      </c>
      <c r="G515" s="540">
        <v>51</v>
      </c>
      <c r="H515" s="540">
        <v>1</v>
      </c>
      <c r="I515" s="540">
        <v>83</v>
      </c>
      <c r="J515" s="540">
        <v>91</v>
      </c>
      <c r="K515" s="540">
        <v>90</v>
      </c>
      <c r="L515" s="540">
        <v>70</v>
      </c>
      <c r="M515" s="540">
        <v>56</v>
      </c>
      <c r="N515" s="540">
        <v>65</v>
      </c>
      <c r="O515" s="540">
        <v>104</v>
      </c>
      <c r="P515" s="540">
        <v>80</v>
      </c>
      <c r="Q515" s="540">
        <v>3</v>
      </c>
      <c r="R515" s="540">
        <v>102</v>
      </c>
      <c r="S515" s="540">
        <v>38</v>
      </c>
      <c r="T515" s="540">
        <v>64</v>
      </c>
      <c r="U515" s="540">
        <v>50</v>
      </c>
      <c r="V515" s="540">
        <v>78</v>
      </c>
      <c r="W515" s="540">
        <v>44</v>
      </c>
      <c r="X515" s="540">
        <v>82</v>
      </c>
      <c r="Y515" s="540">
        <v>37</v>
      </c>
      <c r="Z515" s="540">
        <v>39</v>
      </c>
      <c r="AA515" s="540">
        <v>16</v>
      </c>
      <c r="AB515" s="540">
        <v>15</v>
      </c>
      <c r="AC515" s="540">
        <v>33</v>
      </c>
      <c r="AD515" s="540">
        <v>7</v>
      </c>
      <c r="AE515" s="540">
        <v>85</v>
      </c>
      <c r="AF515" s="540">
        <v>28</v>
      </c>
      <c r="AG515" s="540">
        <v>55</v>
      </c>
      <c r="AH515" s="540">
        <v>63</v>
      </c>
      <c r="AI515" s="540">
        <v>11</v>
      </c>
      <c r="AJ515" s="540">
        <v>48</v>
      </c>
      <c r="AK515" s="540">
        <v>74</v>
      </c>
      <c r="AL515" s="540">
        <v>59</v>
      </c>
      <c r="AM515" s="540">
        <v>41</v>
      </c>
      <c r="AN515" s="540">
        <v>93</v>
      </c>
      <c r="AO515" s="540">
        <v>14</v>
      </c>
      <c r="AP515" s="540">
        <v>36</v>
      </c>
      <c r="AQ515" s="540">
        <v>9</v>
      </c>
      <c r="AR515" s="540">
        <v>52</v>
      </c>
      <c r="AS515" s="540">
        <v>31</v>
      </c>
      <c r="AT515" s="540">
        <v>88</v>
      </c>
      <c r="AU515" s="540">
        <v>71</v>
      </c>
      <c r="AV515" s="540">
        <v>32</v>
      </c>
      <c r="AW515" s="540">
        <v>22</v>
      </c>
      <c r="AX515" s="540">
        <v>62</v>
      </c>
      <c r="AY515" s="540">
        <v>84</v>
      </c>
      <c r="AZ515" s="540">
        <v>10</v>
      </c>
      <c r="BA515" s="540">
        <v>35</v>
      </c>
      <c r="BB515" s="540">
        <v>18</v>
      </c>
      <c r="BC515" s="540">
        <v>94</v>
      </c>
      <c r="BD515" s="540">
        <v>23</v>
      </c>
      <c r="BE515" s="540">
        <v>68</v>
      </c>
      <c r="BF515" s="540">
        <v>61</v>
      </c>
      <c r="BG515" s="540">
        <v>75</v>
      </c>
      <c r="BH515" s="540">
        <v>27</v>
      </c>
      <c r="BI515" s="540">
        <v>100</v>
      </c>
      <c r="BJ515" s="540">
        <v>8</v>
      </c>
      <c r="BK515" s="540">
        <v>77</v>
      </c>
      <c r="BL515" s="540">
        <v>86</v>
      </c>
      <c r="BM515" s="540">
        <v>13</v>
      </c>
      <c r="BN515" s="540">
        <v>53</v>
      </c>
      <c r="BO515" s="540">
        <v>76</v>
      </c>
      <c r="BP515" s="540">
        <v>34</v>
      </c>
      <c r="BQ515" s="540">
        <v>20</v>
      </c>
      <c r="BR515" s="540">
        <v>81</v>
      </c>
      <c r="BS515" s="540">
        <v>43</v>
      </c>
      <c r="BT515" s="540">
        <v>40</v>
      </c>
      <c r="BU515" s="540">
        <v>99</v>
      </c>
      <c r="BV515" s="540">
        <v>92</v>
      </c>
      <c r="BW515" s="540">
        <v>72</v>
      </c>
      <c r="BX515" s="540">
        <v>19</v>
      </c>
      <c r="BY515" s="540">
        <v>69</v>
      </c>
      <c r="BZ515" s="540">
        <v>105</v>
      </c>
      <c r="CA515" s="540">
        <v>26</v>
      </c>
      <c r="CB515" s="540">
        <v>21</v>
      </c>
      <c r="CC515" s="540">
        <v>67</v>
      </c>
      <c r="CD515" s="540">
        <v>58</v>
      </c>
      <c r="CE515" s="540">
        <v>49</v>
      </c>
      <c r="CF515" s="540">
        <v>12</v>
      </c>
      <c r="CG515" s="540">
        <v>89</v>
      </c>
      <c r="CH515" s="540">
        <v>5</v>
      </c>
      <c r="CI515" s="540">
        <v>29</v>
      </c>
      <c r="CJ515" s="540">
        <v>97</v>
      </c>
      <c r="CK515" s="540">
        <v>6</v>
      </c>
      <c r="CL515" s="540">
        <v>103</v>
      </c>
      <c r="CM515" s="540">
        <v>4</v>
      </c>
      <c r="CN515" s="540">
        <v>95</v>
      </c>
      <c r="CO515" s="540">
        <v>87</v>
      </c>
      <c r="CP515" s="540">
        <v>47</v>
      </c>
      <c r="CQ515" s="540">
        <v>66</v>
      </c>
      <c r="CR515" s="540">
        <v>98</v>
      </c>
      <c r="CS515" s="540">
        <v>24</v>
      </c>
      <c r="CT515" s="540">
        <v>54</v>
      </c>
      <c r="CU515" s="540">
        <v>45</v>
      </c>
      <c r="CV515" s="540">
        <v>17</v>
      </c>
      <c r="CW515" s="540">
        <v>73</v>
      </c>
      <c r="CX515" s="540">
        <v>101</v>
      </c>
      <c r="CY515" s="540">
        <v>25</v>
      </c>
      <c r="CZ515" s="540">
        <v>46</v>
      </c>
      <c r="DA515" s="540">
        <v>57</v>
      </c>
      <c r="DB515" s="540">
        <v>2</v>
      </c>
      <c r="DC515" s="540">
        <v>60</v>
      </c>
      <c r="DD515" s="540">
        <v>79</v>
      </c>
      <c r="DE515" s="540">
        <v>30</v>
      </c>
      <c r="DF515" s="540">
        <v>96</v>
      </c>
    </row>
    <row r="516" spans="4:114" s="540" customFormat="1" x14ac:dyDescent="0.2"/>
    <row r="517" spans="4:114" s="540" customFormat="1" x14ac:dyDescent="0.2">
      <c r="D517" s="539">
        <v>106</v>
      </c>
      <c r="E517" s="541" t="s">
        <v>179</v>
      </c>
    </row>
    <row r="518" spans="4:114" s="540" customFormat="1" x14ac:dyDescent="0.2">
      <c r="E518" s="535" t="s">
        <v>130</v>
      </c>
      <c r="F518" s="540">
        <v>1</v>
      </c>
      <c r="G518" s="540">
        <v>2</v>
      </c>
      <c r="H518" s="540">
        <v>3</v>
      </c>
      <c r="I518" s="540">
        <v>4</v>
      </c>
      <c r="J518" s="540">
        <v>5</v>
      </c>
      <c r="K518" s="540">
        <v>6</v>
      </c>
      <c r="L518" s="540">
        <v>7</v>
      </c>
      <c r="M518" s="540">
        <v>8</v>
      </c>
      <c r="N518" s="540">
        <v>9</v>
      </c>
      <c r="O518" s="540">
        <v>10</v>
      </c>
      <c r="P518" s="540">
        <v>11</v>
      </c>
      <c r="Q518" s="540">
        <v>12</v>
      </c>
      <c r="R518" s="540">
        <v>13</v>
      </c>
      <c r="S518" s="540">
        <v>14</v>
      </c>
      <c r="T518" s="540">
        <v>15</v>
      </c>
      <c r="U518" s="540">
        <v>16</v>
      </c>
      <c r="V518" s="540">
        <v>17</v>
      </c>
      <c r="W518" s="540">
        <v>18</v>
      </c>
      <c r="X518" s="540">
        <v>19</v>
      </c>
      <c r="Y518" s="540">
        <v>20</v>
      </c>
      <c r="Z518" s="540">
        <v>21</v>
      </c>
      <c r="AA518" s="540">
        <v>22</v>
      </c>
      <c r="AB518" s="540">
        <v>23</v>
      </c>
      <c r="AC518" s="540">
        <v>24</v>
      </c>
      <c r="AD518" s="540">
        <v>25</v>
      </c>
      <c r="AE518" s="540">
        <v>26</v>
      </c>
      <c r="AF518" s="540">
        <v>27</v>
      </c>
      <c r="AG518" s="540">
        <v>28</v>
      </c>
      <c r="AH518" s="540">
        <v>29</v>
      </c>
      <c r="AI518" s="540">
        <v>30</v>
      </c>
      <c r="AJ518" s="540">
        <v>31</v>
      </c>
      <c r="AK518" s="540">
        <v>32</v>
      </c>
      <c r="AL518" s="540">
        <v>33</v>
      </c>
      <c r="AM518" s="540">
        <v>34</v>
      </c>
      <c r="AN518" s="540">
        <v>35</v>
      </c>
      <c r="AO518" s="540">
        <v>36</v>
      </c>
      <c r="AP518" s="540">
        <v>37</v>
      </c>
      <c r="AQ518" s="540">
        <v>38</v>
      </c>
      <c r="AR518" s="540">
        <v>39</v>
      </c>
      <c r="AS518" s="540">
        <v>40</v>
      </c>
      <c r="AT518" s="540">
        <v>41</v>
      </c>
      <c r="AU518" s="540">
        <v>42</v>
      </c>
      <c r="AV518" s="540">
        <v>43</v>
      </c>
      <c r="AW518" s="540">
        <v>44</v>
      </c>
      <c r="AX518" s="540">
        <v>45</v>
      </c>
      <c r="AY518" s="540">
        <v>46</v>
      </c>
      <c r="AZ518" s="540">
        <v>47</v>
      </c>
      <c r="BA518" s="540">
        <v>48</v>
      </c>
      <c r="BB518" s="540">
        <v>49</v>
      </c>
      <c r="BC518" s="540">
        <v>50</v>
      </c>
      <c r="BD518" s="540">
        <v>51</v>
      </c>
      <c r="BE518" s="540">
        <v>52</v>
      </c>
      <c r="BF518" s="540">
        <v>53</v>
      </c>
      <c r="BG518" s="540">
        <v>54</v>
      </c>
      <c r="BH518" s="540">
        <v>55</v>
      </c>
      <c r="BI518" s="540">
        <v>56</v>
      </c>
      <c r="BJ518" s="540">
        <v>57</v>
      </c>
      <c r="BK518" s="540">
        <v>58</v>
      </c>
      <c r="BL518" s="540">
        <v>59</v>
      </c>
      <c r="BM518" s="540">
        <v>60</v>
      </c>
      <c r="BN518" s="540">
        <v>61</v>
      </c>
      <c r="BO518" s="540">
        <v>62</v>
      </c>
      <c r="BP518" s="540">
        <v>63</v>
      </c>
      <c r="BQ518" s="540">
        <v>64</v>
      </c>
      <c r="BR518" s="540">
        <v>65</v>
      </c>
      <c r="BS518" s="540">
        <v>66</v>
      </c>
      <c r="BT518" s="540">
        <v>67</v>
      </c>
      <c r="BU518" s="540">
        <v>68</v>
      </c>
      <c r="BV518" s="540">
        <v>69</v>
      </c>
      <c r="BW518" s="540">
        <v>70</v>
      </c>
      <c r="BX518" s="540">
        <v>71</v>
      </c>
      <c r="BY518" s="540">
        <v>72</v>
      </c>
      <c r="BZ518" s="540">
        <v>73</v>
      </c>
      <c r="CA518" s="540">
        <v>74</v>
      </c>
      <c r="CB518" s="540">
        <v>75</v>
      </c>
      <c r="CC518" s="540">
        <v>76</v>
      </c>
      <c r="CD518" s="540">
        <v>77</v>
      </c>
      <c r="CE518" s="540">
        <v>78</v>
      </c>
      <c r="CF518" s="540">
        <v>79</v>
      </c>
      <c r="CG518" s="540">
        <v>80</v>
      </c>
      <c r="CH518" s="540">
        <v>81</v>
      </c>
      <c r="CI518" s="540">
        <v>82</v>
      </c>
      <c r="CJ518" s="540">
        <v>83</v>
      </c>
      <c r="CK518" s="540">
        <v>84</v>
      </c>
      <c r="CL518" s="540">
        <v>85</v>
      </c>
      <c r="CM518" s="540">
        <v>86</v>
      </c>
      <c r="CN518" s="540">
        <v>87</v>
      </c>
      <c r="CO518" s="540">
        <v>88</v>
      </c>
      <c r="CP518" s="540">
        <v>89</v>
      </c>
      <c r="CQ518" s="540">
        <v>90</v>
      </c>
      <c r="CR518" s="540">
        <v>91</v>
      </c>
      <c r="CS518" s="540">
        <v>92</v>
      </c>
      <c r="CT518" s="540">
        <v>93</v>
      </c>
      <c r="CU518" s="540">
        <v>94</v>
      </c>
      <c r="CW518" s="540">
        <v>95</v>
      </c>
      <c r="CX518" s="540">
        <v>96</v>
      </c>
      <c r="CY518" s="540">
        <v>97</v>
      </c>
      <c r="CZ518" s="540">
        <v>98</v>
      </c>
      <c r="DB518" s="540">
        <v>99</v>
      </c>
      <c r="DC518" s="540">
        <v>100</v>
      </c>
      <c r="DD518" s="540">
        <v>101</v>
      </c>
      <c r="DE518" s="540">
        <v>102</v>
      </c>
      <c r="DG518" s="540">
        <v>103</v>
      </c>
      <c r="DH518" s="540">
        <v>104</v>
      </c>
      <c r="DI518" s="540">
        <v>105</v>
      </c>
      <c r="DJ518" s="540">
        <v>106</v>
      </c>
    </row>
    <row r="519" spans="4:114" s="540" customFormat="1" x14ac:dyDescent="0.2">
      <c r="E519" s="535" t="s">
        <v>157</v>
      </c>
      <c r="F519" s="540">
        <v>52</v>
      </c>
      <c r="G519" s="540">
        <v>43</v>
      </c>
      <c r="H519" s="540">
        <v>91</v>
      </c>
      <c r="I519" s="540">
        <v>8</v>
      </c>
      <c r="J519" s="540">
        <v>103</v>
      </c>
      <c r="K519" s="540">
        <v>20</v>
      </c>
      <c r="L519" s="540">
        <v>105</v>
      </c>
      <c r="M519" s="540">
        <v>4</v>
      </c>
      <c r="N519" s="540">
        <v>48</v>
      </c>
      <c r="O519" s="540">
        <v>23</v>
      </c>
      <c r="P519" s="540">
        <v>14</v>
      </c>
      <c r="Q519" s="540">
        <v>89</v>
      </c>
      <c r="R519" s="540">
        <v>7</v>
      </c>
      <c r="S519" s="540">
        <v>63</v>
      </c>
      <c r="T519" s="540">
        <v>92</v>
      </c>
      <c r="U519" s="540">
        <v>18</v>
      </c>
      <c r="V519" s="540">
        <v>54</v>
      </c>
      <c r="W519" s="540">
        <v>85</v>
      </c>
      <c r="X519" s="540">
        <v>21</v>
      </c>
      <c r="Y519" s="540">
        <v>95</v>
      </c>
      <c r="Z519" s="540">
        <v>74</v>
      </c>
      <c r="AA519" s="540">
        <v>102</v>
      </c>
      <c r="AB519" s="540">
        <v>41</v>
      </c>
      <c r="AC519" s="540">
        <v>3</v>
      </c>
      <c r="AD519" s="540">
        <v>61</v>
      </c>
      <c r="AE519" s="540">
        <v>67</v>
      </c>
      <c r="AF519" s="540">
        <v>53</v>
      </c>
      <c r="AG519" s="540">
        <v>75</v>
      </c>
      <c r="AH519" s="540">
        <v>28</v>
      </c>
      <c r="AI519" s="540">
        <v>32</v>
      </c>
      <c r="AJ519" s="540">
        <v>101</v>
      </c>
      <c r="AK519" s="540">
        <v>39</v>
      </c>
      <c r="AL519" s="540">
        <v>84</v>
      </c>
      <c r="AM519" s="540">
        <v>56</v>
      </c>
      <c r="AN519" s="540">
        <v>106</v>
      </c>
      <c r="AO519" s="540">
        <v>57</v>
      </c>
      <c r="AP519" s="540">
        <v>13</v>
      </c>
      <c r="AQ519" s="540">
        <v>104</v>
      </c>
      <c r="AR519" s="540">
        <v>81</v>
      </c>
      <c r="AS519" s="540">
        <v>38</v>
      </c>
      <c r="AT519" s="540">
        <v>55</v>
      </c>
      <c r="AU519" s="540">
        <v>97</v>
      </c>
      <c r="AV519" s="540">
        <v>87</v>
      </c>
      <c r="AW519" s="540">
        <v>1</v>
      </c>
      <c r="AX519" s="540">
        <v>76</v>
      </c>
      <c r="AY519" s="540">
        <v>10</v>
      </c>
      <c r="AZ519" s="540">
        <v>25</v>
      </c>
      <c r="BA519" s="540">
        <v>72</v>
      </c>
      <c r="BB519" s="540">
        <v>46</v>
      </c>
      <c r="BC519" s="540">
        <v>26</v>
      </c>
      <c r="BD519" s="540">
        <v>78</v>
      </c>
      <c r="BE519" s="540">
        <v>68</v>
      </c>
      <c r="BF519" s="540">
        <v>37</v>
      </c>
      <c r="BG519" s="540">
        <v>100</v>
      </c>
      <c r="BH519" s="540">
        <v>62</v>
      </c>
      <c r="BI519" s="540">
        <v>34</v>
      </c>
      <c r="BJ519" s="540">
        <v>73</v>
      </c>
      <c r="BK519" s="540">
        <v>2</v>
      </c>
      <c r="BL519" s="540">
        <v>96</v>
      </c>
      <c r="BM519" s="540">
        <v>69</v>
      </c>
      <c r="BN519" s="540">
        <v>29</v>
      </c>
      <c r="BO519" s="540">
        <v>40</v>
      </c>
      <c r="BP519" s="540">
        <v>86</v>
      </c>
      <c r="BQ519" s="540">
        <v>99</v>
      </c>
      <c r="BR519" s="540">
        <v>79</v>
      </c>
      <c r="BS519" s="540">
        <v>94</v>
      </c>
      <c r="BT519" s="540">
        <v>98</v>
      </c>
      <c r="BU519" s="540">
        <v>6</v>
      </c>
      <c r="BV519" s="540">
        <v>60</v>
      </c>
      <c r="BW519" s="540">
        <v>77</v>
      </c>
      <c r="BX519" s="540">
        <v>50</v>
      </c>
      <c r="BY519" s="540">
        <v>19</v>
      </c>
      <c r="BZ519" s="540">
        <v>64</v>
      </c>
      <c r="CA519" s="540">
        <v>45</v>
      </c>
      <c r="CB519" s="540">
        <v>93</v>
      </c>
      <c r="CC519" s="540">
        <v>70</v>
      </c>
      <c r="CD519" s="540">
        <v>83</v>
      </c>
      <c r="CE519" s="540">
        <v>22</v>
      </c>
      <c r="CF519" s="540">
        <v>30</v>
      </c>
      <c r="CG519" s="540">
        <v>11</v>
      </c>
      <c r="CH519" s="540">
        <v>80</v>
      </c>
      <c r="CI519" s="540">
        <v>90</v>
      </c>
      <c r="CJ519" s="540">
        <v>9</v>
      </c>
      <c r="CK519" s="540">
        <v>33</v>
      </c>
      <c r="CL519" s="540">
        <v>36</v>
      </c>
      <c r="CM519" s="540">
        <v>35</v>
      </c>
      <c r="CN519" s="540">
        <v>16</v>
      </c>
      <c r="CO519" s="540">
        <v>65</v>
      </c>
      <c r="CP519" s="540">
        <v>12</v>
      </c>
      <c r="CQ519" s="540">
        <v>58</v>
      </c>
      <c r="CR519" s="540">
        <v>49</v>
      </c>
      <c r="CS519" s="540">
        <v>31</v>
      </c>
      <c r="CT519" s="540">
        <v>82</v>
      </c>
      <c r="CU519" s="540">
        <v>66</v>
      </c>
      <c r="CW519" s="540">
        <v>5</v>
      </c>
      <c r="CX519" s="540">
        <v>59</v>
      </c>
      <c r="CY519" s="540">
        <v>42</v>
      </c>
      <c r="CZ519" s="540">
        <v>88</v>
      </c>
      <c r="DB519" s="540">
        <v>44</v>
      </c>
      <c r="DC519" s="540">
        <v>24</v>
      </c>
      <c r="DD519" s="540">
        <v>17</v>
      </c>
      <c r="DE519" s="540">
        <v>27</v>
      </c>
      <c r="DG519" s="540">
        <v>47</v>
      </c>
      <c r="DH519" s="540">
        <v>51</v>
      </c>
      <c r="DI519" s="540">
        <v>71</v>
      </c>
      <c r="DJ519" s="540">
        <v>15</v>
      </c>
    </row>
    <row r="520" spans="4:114" s="540" customFormat="1" x14ac:dyDescent="0.2">
      <c r="E520" s="535" t="s">
        <v>159</v>
      </c>
      <c r="F520" s="540">
        <v>60</v>
      </c>
      <c r="G520" s="540">
        <v>65</v>
      </c>
      <c r="H520" s="540">
        <v>21</v>
      </c>
      <c r="I520" s="540">
        <v>97</v>
      </c>
      <c r="J520" s="540">
        <v>52</v>
      </c>
      <c r="K520" s="540">
        <v>8</v>
      </c>
      <c r="L520" s="540">
        <v>55</v>
      </c>
      <c r="M520" s="540">
        <v>25</v>
      </c>
      <c r="N520" s="540">
        <v>101</v>
      </c>
      <c r="O520" s="540">
        <v>47</v>
      </c>
      <c r="P520" s="540">
        <v>64</v>
      </c>
      <c r="Q520" s="540">
        <v>28</v>
      </c>
      <c r="R520" s="540">
        <v>100</v>
      </c>
      <c r="S520" s="540">
        <v>57</v>
      </c>
      <c r="T520" s="540">
        <v>49</v>
      </c>
      <c r="U520" s="540">
        <v>79</v>
      </c>
      <c r="V520" s="540">
        <v>46</v>
      </c>
      <c r="W520" s="540">
        <v>92</v>
      </c>
      <c r="X520" s="540">
        <v>11</v>
      </c>
      <c r="Y520" s="540">
        <v>37</v>
      </c>
      <c r="Z520" s="540">
        <v>19</v>
      </c>
      <c r="AA520" s="540">
        <v>88</v>
      </c>
      <c r="AB520" s="540">
        <v>29</v>
      </c>
      <c r="AC520" s="540">
        <v>72</v>
      </c>
      <c r="AD520" s="540">
        <v>14</v>
      </c>
      <c r="AE520" s="540">
        <v>45</v>
      </c>
      <c r="AF520" s="540">
        <v>66</v>
      </c>
      <c r="AG520" s="540">
        <v>96</v>
      </c>
      <c r="AH520" s="540">
        <v>5</v>
      </c>
      <c r="AI520" s="540">
        <v>17</v>
      </c>
      <c r="AJ520" s="540">
        <v>24</v>
      </c>
      <c r="AK520" s="540">
        <v>3</v>
      </c>
      <c r="AL520" s="540">
        <v>32</v>
      </c>
      <c r="AM520" s="540">
        <v>71</v>
      </c>
      <c r="AN520" s="540">
        <v>6</v>
      </c>
      <c r="AO520" s="540">
        <v>58</v>
      </c>
      <c r="AP520" s="540">
        <v>76</v>
      </c>
      <c r="AQ520" s="540">
        <v>40</v>
      </c>
      <c r="AR520" s="540">
        <v>41</v>
      </c>
      <c r="AS520" s="540">
        <v>91</v>
      </c>
      <c r="AT520" s="540">
        <v>69</v>
      </c>
      <c r="AU520" s="540">
        <v>9</v>
      </c>
      <c r="AV520" s="540">
        <v>103</v>
      </c>
      <c r="AW520" s="540">
        <v>82</v>
      </c>
      <c r="AX520" s="540">
        <v>74</v>
      </c>
      <c r="AY520" s="540">
        <v>30</v>
      </c>
      <c r="AZ520" s="540">
        <v>10</v>
      </c>
      <c r="BA520" s="540">
        <v>77</v>
      </c>
      <c r="BB520" s="540">
        <v>51</v>
      </c>
      <c r="BC520" s="540">
        <v>16</v>
      </c>
      <c r="BD520" s="540">
        <v>15</v>
      </c>
      <c r="BE520" s="540">
        <v>99</v>
      </c>
      <c r="BF520" s="540">
        <v>98</v>
      </c>
      <c r="BG520" s="540">
        <v>43</v>
      </c>
      <c r="BH520" s="540">
        <v>7</v>
      </c>
      <c r="BI520" s="540">
        <v>102</v>
      </c>
      <c r="BJ520" s="540">
        <v>48</v>
      </c>
      <c r="BK520" s="540">
        <v>56</v>
      </c>
      <c r="BL520" s="540">
        <v>31</v>
      </c>
      <c r="BM520" s="540">
        <v>42</v>
      </c>
      <c r="BN520" s="540">
        <v>93</v>
      </c>
      <c r="BO520" s="540">
        <v>23</v>
      </c>
      <c r="BP520" s="540">
        <v>70</v>
      </c>
      <c r="BQ520" s="540">
        <v>86</v>
      </c>
      <c r="BR520" s="540">
        <v>104</v>
      </c>
      <c r="BS520" s="540">
        <v>106</v>
      </c>
      <c r="BT520" s="540">
        <v>80</v>
      </c>
      <c r="BU520" s="540">
        <v>62</v>
      </c>
      <c r="BV520" s="540">
        <v>95</v>
      </c>
      <c r="BW520" s="540">
        <v>87</v>
      </c>
      <c r="BX520" s="540">
        <v>59</v>
      </c>
      <c r="BY520" s="540">
        <v>84</v>
      </c>
      <c r="BZ520" s="540">
        <v>90</v>
      </c>
      <c r="CA520" s="540">
        <v>50</v>
      </c>
      <c r="CB520" s="540">
        <v>68</v>
      </c>
      <c r="CC520" s="540">
        <v>39</v>
      </c>
      <c r="CD520" s="540">
        <v>94</v>
      </c>
      <c r="CE520" s="540">
        <v>27</v>
      </c>
      <c r="CF520" s="540">
        <v>83</v>
      </c>
      <c r="CG520" s="540">
        <v>2</v>
      </c>
      <c r="CH520" s="540">
        <v>12</v>
      </c>
      <c r="CI520" s="540">
        <v>44</v>
      </c>
      <c r="CJ520" s="540">
        <v>54</v>
      </c>
      <c r="CK520" s="540">
        <v>105</v>
      </c>
      <c r="CL520" s="540">
        <v>67</v>
      </c>
      <c r="CM520" s="540">
        <v>33</v>
      </c>
      <c r="CN520" s="540">
        <v>81</v>
      </c>
      <c r="CO520" s="540">
        <v>89</v>
      </c>
      <c r="CP520" s="540">
        <v>22</v>
      </c>
      <c r="CQ520" s="540">
        <v>78</v>
      </c>
      <c r="CR520" s="540">
        <v>38</v>
      </c>
      <c r="CS520" s="540">
        <v>35</v>
      </c>
      <c r="CT520" s="540">
        <v>1</v>
      </c>
      <c r="CU520" s="540">
        <v>18</v>
      </c>
      <c r="CW520" s="540">
        <v>85</v>
      </c>
      <c r="CX520" s="540">
        <v>36</v>
      </c>
      <c r="CY520" s="540">
        <v>20</v>
      </c>
      <c r="CZ520" s="540">
        <v>53</v>
      </c>
      <c r="DB520" s="540">
        <v>75</v>
      </c>
      <c r="DC520" s="540">
        <v>61</v>
      </c>
      <c r="DD520" s="540">
        <v>34</v>
      </c>
      <c r="DE520" s="540">
        <v>13</v>
      </c>
      <c r="DG520" s="540">
        <v>4</v>
      </c>
      <c r="DH520" s="540">
        <v>63</v>
      </c>
      <c r="DI520" s="540">
        <v>26</v>
      </c>
      <c r="DJ520" s="540">
        <v>73</v>
      </c>
    </row>
    <row r="521" spans="4:114" s="540" customFormat="1" x14ac:dyDescent="0.2"/>
    <row r="522" spans="4:114" s="540" customFormat="1" x14ac:dyDescent="0.2">
      <c r="D522" s="539">
        <v>107</v>
      </c>
      <c r="E522" s="541" t="s">
        <v>179</v>
      </c>
    </row>
    <row r="523" spans="4:114" s="540" customFormat="1" x14ac:dyDescent="0.2">
      <c r="E523" s="535" t="s">
        <v>130</v>
      </c>
      <c r="F523" s="540">
        <v>1</v>
      </c>
      <c r="G523" s="540">
        <v>2</v>
      </c>
      <c r="H523" s="540">
        <v>3</v>
      </c>
      <c r="I523" s="540">
        <v>4</v>
      </c>
      <c r="J523" s="540">
        <v>5</v>
      </c>
      <c r="K523" s="540">
        <v>6</v>
      </c>
      <c r="L523" s="540">
        <v>7</v>
      </c>
      <c r="M523" s="540">
        <v>8</v>
      </c>
      <c r="N523" s="540">
        <v>9</v>
      </c>
      <c r="O523" s="540">
        <v>10</v>
      </c>
      <c r="P523" s="540">
        <v>11</v>
      </c>
      <c r="Q523" s="540">
        <v>12</v>
      </c>
      <c r="R523" s="540">
        <v>13</v>
      </c>
      <c r="S523" s="540">
        <v>14</v>
      </c>
      <c r="T523" s="540">
        <v>15</v>
      </c>
      <c r="U523" s="540">
        <v>16</v>
      </c>
      <c r="V523" s="540">
        <v>17</v>
      </c>
      <c r="W523" s="540">
        <v>18</v>
      </c>
      <c r="X523" s="540">
        <v>19</v>
      </c>
      <c r="Y523" s="540">
        <v>20</v>
      </c>
      <c r="Z523" s="540">
        <v>21</v>
      </c>
      <c r="AA523" s="540">
        <v>22</v>
      </c>
      <c r="AB523" s="540">
        <v>23</v>
      </c>
      <c r="AC523" s="540">
        <v>24</v>
      </c>
      <c r="AD523" s="540">
        <v>25</v>
      </c>
      <c r="AE523" s="540">
        <v>26</v>
      </c>
      <c r="AF523" s="540">
        <v>27</v>
      </c>
      <c r="AG523" s="540">
        <v>28</v>
      </c>
      <c r="AH523" s="540">
        <v>29</v>
      </c>
      <c r="AI523" s="540">
        <v>30</v>
      </c>
      <c r="AJ523" s="540">
        <v>31</v>
      </c>
      <c r="AK523" s="540">
        <v>32</v>
      </c>
      <c r="AL523" s="540">
        <v>33</v>
      </c>
      <c r="AM523" s="540">
        <v>34</v>
      </c>
      <c r="AN523" s="540">
        <v>35</v>
      </c>
      <c r="AO523" s="540">
        <v>36</v>
      </c>
      <c r="AP523" s="540">
        <v>37</v>
      </c>
      <c r="AQ523" s="540">
        <v>38</v>
      </c>
      <c r="AR523" s="540">
        <v>39</v>
      </c>
      <c r="AS523" s="540">
        <v>40</v>
      </c>
      <c r="AT523" s="540">
        <v>41</v>
      </c>
      <c r="AU523" s="540">
        <v>42</v>
      </c>
      <c r="AV523" s="540">
        <v>43</v>
      </c>
      <c r="AW523" s="540">
        <v>44</v>
      </c>
      <c r="AX523" s="540">
        <v>45</v>
      </c>
      <c r="AY523" s="540">
        <v>46</v>
      </c>
      <c r="AZ523" s="540">
        <v>47</v>
      </c>
      <c r="BA523" s="540">
        <v>48</v>
      </c>
      <c r="BB523" s="540">
        <v>49</v>
      </c>
      <c r="BC523" s="540">
        <v>50</v>
      </c>
      <c r="BD523" s="540">
        <v>51</v>
      </c>
      <c r="BE523" s="540">
        <v>52</v>
      </c>
      <c r="BF523" s="540">
        <v>53</v>
      </c>
      <c r="BG523" s="540">
        <v>54</v>
      </c>
      <c r="BH523" s="540">
        <v>55</v>
      </c>
      <c r="BI523" s="540">
        <v>56</v>
      </c>
      <c r="BJ523" s="540">
        <v>57</v>
      </c>
      <c r="BK523" s="540">
        <v>58</v>
      </c>
      <c r="BL523" s="540">
        <v>59</v>
      </c>
      <c r="BM523" s="540">
        <v>60</v>
      </c>
      <c r="BN523" s="540">
        <v>61</v>
      </c>
      <c r="BO523" s="540">
        <v>62</v>
      </c>
      <c r="BP523" s="540">
        <v>63</v>
      </c>
      <c r="BQ523" s="540">
        <v>64</v>
      </c>
      <c r="BR523" s="540">
        <v>65</v>
      </c>
      <c r="BS523" s="540">
        <v>66</v>
      </c>
      <c r="BT523" s="540">
        <v>67</v>
      </c>
      <c r="BU523" s="540">
        <v>68</v>
      </c>
      <c r="BV523" s="540">
        <v>69</v>
      </c>
      <c r="BW523" s="540">
        <v>70</v>
      </c>
      <c r="BX523" s="540">
        <v>71</v>
      </c>
      <c r="BY523" s="540">
        <v>72</v>
      </c>
      <c r="BZ523" s="540">
        <v>73</v>
      </c>
      <c r="CA523" s="540">
        <v>74</v>
      </c>
      <c r="CB523" s="540">
        <v>75</v>
      </c>
      <c r="CC523" s="540">
        <v>76</v>
      </c>
      <c r="CD523" s="540">
        <v>77</v>
      </c>
      <c r="CE523" s="540">
        <v>78</v>
      </c>
      <c r="CF523" s="540">
        <v>79</v>
      </c>
      <c r="CG523" s="540">
        <v>80</v>
      </c>
      <c r="CH523" s="540">
        <v>81</v>
      </c>
      <c r="CI523" s="540">
        <v>82</v>
      </c>
      <c r="CJ523" s="540">
        <v>83</v>
      </c>
      <c r="CK523" s="540">
        <v>84</v>
      </c>
      <c r="CL523" s="540">
        <v>85</v>
      </c>
      <c r="CM523" s="540">
        <v>86</v>
      </c>
      <c r="CN523" s="540">
        <v>87</v>
      </c>
      <c r="CO523" s="540">
        <v>88</v>
      </c>
      <c r="CP523" s="540">
        <v>89</v>
      </c>
      <c r="CQ523" s="540">
        <v>90</v>
      </c>
      <c r="CR523" s="540">
        <v>91</v>
      </c>
      <c r="CS523" s="540">
        <v>92</v>
      </c>
      <c r="CT523" s="540">
        <v>93</v>
      </c>
      <c r="CU523" s="540">
        <v>94</v>
      </c>
      <c r="CV523" s="540">
        <v>95</v>
      </c>
      <c r="CW523" s="540">
        <v>96</v>
      </c>
      <c r="CX523" s="540">
        <v>97</v>
      </c>
      <c r="CY523" s="540">
        <v>98</v>
      </c>
      <c r="CZ523" s="540">
        <v>99</v>
      </c>
      <c r="DB523" s="540">
        <v>100</v>
      </c>
      <c r="DC523" s="540">
        <v>101</v>
      </c>
      <c r="DD523" s="540">
        <v>102</v>
      </c>
      <c r="DE523" s="540">
        <v>103</v>
      </c>
      <c r="DG523" s="540">
        <v>104</v>
      </c>
      <c r="DH523" s="540">
        <v>105</v>
      </c>
      <c r="DI523" s="540">
        <v>106</v>
      </c>
      <c r="DJ523" s="540">
        <v>107</v>
      </c>
    </row>
    <row r="524" spans="4:114" s="540" customFormat="1" x14ac:dyDescent="0.2">
      <c r="E524" s="535" t="s">
        <v>157</v>
      </c>
      <c r="F524" s="540">
        <v>48</v>
      </c>
      <c r="G524" s="540">
        <v>36</v>
      </c>
      <c r="H524" s="540">
        <v>96</v>
      </c>
      <c r="I524" s="540">
        <v>51</v>
      </c>
      <c r="J524" s="540">
        <v>17</v>
      </c>
      <c r="K524" s="540">
        <v>73</v>
      </c>
      <c r="L524" s="540">
        <v>55</v>
      </c>
      <c r="M524" s="540">
        <v>9</v>
      </c>
      <c r="N524" s="540">
        <v>18</v>
      </c>
      <c r="O524" s="540">
        <v>26</v>
      </c>
      <c r="P524" s="540">
        <v>45</v>
      </c>
      <c r="Q524" s="540">
        <v>56</v>
      </c>
      <c r="R524" s="540">
        <v>75</v>
      </c>
      <c r="S524" s="540">
        <v>7</v>
      </c>
      <c r="T524" s="540">
        <v>52</v>
      </c>
      <c r="U524" s="540">
        <v>99</v>
      </c>
      <c r="V524" s="540">
        <v>23</v>
      </c>
      <c r="W524" s="540">
        <v>14</v>
      </c>
      <c r="X524" s="540">
        <v>42</v>
      </c>
      <c r="Y524" s="540">
        <v>59</v>
      </c>
      <c r="Z524" s="540">
        <v>15</v>
      </c>
      <c r="AA524" s="540">
        <v>63</v>
      </c>
      <c r="AB524" s="540">
        <v>89</v>
      </c>
      <c r="AC524" s="540">
        <v>53</v>
      </c>
      <c r="AD524" s="540">
        <v>34</v>
      </c>
      <c r="AE524" s="540">
        <v>37</v>
      </c>
      <c r="AF524" s="540">
        <v>103</v>
      </c>
      <c r="AG524" s="540">
        <v>2</v>
      </c>
      <c r="AH524" s="540">
        <v>6</v>
      </c>
      <c r="AI524" s="540">
        <v>32</v>
      </c>
      <c r="AJ524" s="540">
        <v>24</v>
      </c>
      <c r="AK524" s="540">
        <v>49</v>
      </c>
      <c r="AL524" s="540">
        <v>39</v>
      </c>
      <c r="AM524" s="540">
        <v>31</v>
      </c>
      <c r="AN524" s="540">
        <v>72</v>
      </c>
      <c r="AO524" s="540">
        <v>5</v>
      </c>
      <c r="AP524" s="540">
        <v>60</v>
      </c>
      <c r="AQ524" s="540">
        <v>76</v>
      </c>
      <c r="AR524" s="540">
        <v>33</v>
      </c>
      <c r="AS524" s="540">
        <v>86</v>
      </c>
      <c r="AT524" s="540">
        <v>43</v>
      </c>
      <c r="AU524" s="540">
        <v>90</v>
      </c>
      <c r="AV524" s="540">
        <v>70</v>
      </c>
      <c r="AW524" s="540">
        <v>82</v>
      </c>
      <c r="AX524" s="540">
        <v>22</v>
      </c>
      <c r="AY524" s="540">
        <v>79</v>
      </c>
      <c r="AZ524" s="540">
        <v>107</v>
      </c>
      <c r="BA524" s="540">
        <v>66</v>
      </c>
      <c r="BB524" s="540">
        <v>30</v>
      </c>
      <c r="BC524" s="540">
        <v>1</v>
      </c>
      <c r="BD524" s="540">
        <v>93</v>
      </c>
      <c r="BE524" s="540">
        <v>46</v>
      </c>
      <c r="BF524" s="540">
        <v>54</v>
      </c>
      <c r="BG524" s="540">
        <v>25</v>
      </c>
      <c r="BH524" s="540">
        <v>81</v>
      </c>
      <c r="BI524" s="540">
        <v>64</v>
      </c>
      <c r="BJ524" s="540">
        <v>58</v>
      </c>
      <c r="BK524" s="540">
        <v>77</v>
      </c>
      <c r="BL524" s="540">
        <v>92</v>
      </c>
      <c r="BM524" s="540">
        <v>41</v>
      </c>
      <c r="BN524" s="540">
        <v>74</v>
      </c>
      <c r="BO524" s="540">
        <v>102</v>
      </c>
      <c r="BP524" s="540">
        <v>87</v>
      </c>
      <c r="BQ524" s="540">
        <v>104</v>
      </c>
      <c r="BR524" s="540">
        <v>11</v>
      </c>
      <c r="BS524" s="540">
        <v>40</v>
      </c>
      <c r="BT524" s="540">
        <v>98</v>
      </c>
      <c r="BU524" s="540">
        <v>94</v>
      </c>
      <c r="BV524" s="540">
        <v>35</v>
      </c>
      <c r="BW524" s="540">
        <v>13</v>
      </c>
      <c r="BX524" s="540">
        <v>62</v>
      </c>
      <c r="BY524" s="540">
        <v>88</v>
      </c>
      <c r="BZ524" s="540">
        <v>101</v>
      </c>
      <c r="CA524" s="540">
        <v>97</v>
      </c>
      <c r="CB524" s="540">
        <v>68</v>
      </c>
      <c r="CC524" s="540">
        <v>38</v>
      </c>
      <c r="CD524" s="540">
        <v>29</v>
      </c>
      <c r="CE524" s="540">
        <v>80</v>
      </c>
      <c r="CF524" s="540">
        <v>16</v>
      </c>
      <c r="CG524" s="540">
        <v>57</v>
      </c>
      <c r="CH524" s="540">
        <v>8</v>
      </c>
      <c r="CI524" s="540">
        <v>44</v>
      </c>
      <c r="CJ524" s="540">
        <v>12</v>
      </c>
      <c r="CK524" s="540">
        <v>100</v>
      </c>
      <c r="CL524" s="540">
        <v>4</v>
      </c>
      <c r="CM524" s="540">
        <v>10</v>
      </c>
      <c r="CN524" s="540">
        <v>19</v>
      </c>
      <c r="CO524" s="540">
        <v>84</v>
      </c>
      <c r="CP524" s="540">
        <v>78</v>
      </c>
      <c r="CQ524" s="540">
        <v>105</v>
      </c>
      <c r="CR524" s="540">
        <v>65</v>
      </c>
      <c r="CS524" s="540">
        <v>85</v>
      </c>
      <c r="CT524" s="540">
        <v>27</v>
      </c>
      <c r="CU524" s="540">
        <v>106</v>
      </c>
      <c r="CV524" s="540">
        <v>71</v>
      </c>
      <c r="CW524" s="540">
        <v>47</v>
      </c>
      <c r="CX524" s="540">
        <v>61</v>
      </c>
      <c r="CY524" s="540">
        <v>91</v>
      </c>
      <c r="CZ524" s="540">
        <v>83</v>
      </c>
      <c r="DB524" s="540">
        <v>28</v>
      </c>
      <c r="DC524" s="540">
        <v>20</v>
      </c>
      <c r="DD524" s="540">
        <v>67</v>
      </c>
      <c r="DE524" s="540">
        <v>21</v>
      </c>
      <c r="DG524" s="540">
        <v>69</v>
      </c>
      <c r="DH524" s="540">
        <v>95</v>
      </c>
      <c r="DI524" s="540">
        <v>50</v>
      </c>
      <c r="DJ524" s="540">
        <v>3</v>
      </c>
    </row>
    <row r="525" spans="4:114" s="540" customFormat="1" x14ac:dyDescent="0.2">
      <c r="E525" s="535" t="s">
        <v>159</v>
      </c>
      <c r="F525" s="540">
        <v>52</v>
      </c>
      <c r="G525" s="540">
        <v>40</v>
      </c>
      <c r="H525" s="540">
        <v>82</v>
      </c>
      <c r="I525" s="540">
        <v>61</v>
      </c>
      <c r="J525" s="540">
        <v>6</v>
      </c>
      <c r="K525" s="540">
        <v>34</v>
      </c>
      <c r="L525" s="540">
        <v>106</v>
      </c>
      <c r="M525" s="540">
        <v>41</v>
      </c>
      <c r="N525" s="540">
        <v>11</v>
      </c>
      <c r="O525" s="540">
        <v>76</v>
      </c>
      <c r="P525" s="540">
        <v>55</v>
      </c>
      <c r="Q525" s="540">
        <v>80</v>
      </c>
      <c r="R525" s="540">
        <v>107</v>
      </c>
      <c r="S525" s="540">
        <v>56</v>
      </c>
      <c r="T525" s="540">
        <v>67</v>
      </c>
      <c r="U525" s="540">
        <v>50</v>
      </c>
      <c r="V525" s="540">
        <v>86</v>
      </c>
      <c r="W525" s="540">
        <v>32</v>
      </c>
      <c r="X525" s="540">
        <v>66</v>
      </c>
      <c r="Y525" s="540">
        <v>51</v>
      </c>
      <c r="Z525" s="540">
        <v>18</v>
      </c>
      <c r="AA525" s="540">
        <v>83</v>
      </c>
      <c r="AB525" s="540">
        <v>49</v>
      </c>
      <c r="AC525" s="540">
        <v>65</v>
      </c>
      <c r="AD525" s="540">
        <v>77</v>
      </c>
      <c r="AE525" s="540">
        <v>72</v>
      </c>
      <c r="AF525" s="540">
        <v>84</v>
      </c>
      <c r="AG525" s="540">
        <v>22</v>
      </c>
      <c r="AH525" s="540">
        <v>98</v>
      </c>
      <c r="AI525" s="540">
        <v>2</v>
      </c>
      <c r="AJ525" s="540">
        <v>103</v>
      </c>
      <c r="AK525" s="540">
        <v>21</v>
      </c>
      <c r="AL525" s="540">
        <v>69</v>
      </c>
      <c r="AM525" s="540">
        <v>62</v>
      </c>
      <c r="AN525" s="540">
        <v>46</v>
      </c>
      <c r="AO525" s="540">
        <v>30</v>
      </c>
      <c r="AP525" s="540">
        <v>94</v>
      </c>
      <c r="AQ525" s="540">
        <v>71</v>
      </c>
      <c r="AR525" s="540">
        <v>38</v>
      </c>
      <c r="AS525" s="540">
        <v>47</v>
      </c>
      <c r="AT525" s="540">
        <v>42</v>
      </c>
      <c r="AU525" s="540">
        <v>33</v>
      </c>
      <c r="AV525" s="540">
        <v>95</v>
      </c>
      <c r="AW525" s="540">
        <v>8</v>
      </c>
      <c r="AX525" s="540">
        <v>58</v>
      </c>
      <c r="AY525" s="540">
        <v>3</v>
      </c>
      <c r="AZ525" s="540">
        <v>78</v>
      </c>
      <c r="BA525" s="540">
        <v>81</v>
      </c>
      <c r="BB525" s="540">
        <v>15</v>
      </c>
      <c r="BC525" s="540">
        <v>100</v>
      </c>
      <c r="BD525" s="540">
        <v>20</v>
      </c>
      <c r="BE525" s="540">
        <v>1</v>
      </c>
      <c r="BF525" s="540">
        <v>92</v>
      </c>
      <c r="BG525" s="540">
        <v>37</v>
      </c>
      <c r="BH525" s="540">
        <v>23</v>
      </c>
      <c r="BI525" s="540">
        <v>57</v>
      </c>
      <c r="BJ525" s="540">
        <v>14</v>
      </c>
      <c r="BK525" s="540">
        <v>105</v>
      </c>
      <c r="BL525" s="540">
        <v>63</v>
      </c>
      <c r="BM525" s="540">
        <v>48</v>
      </c>
      <c r="BN525" s="540">
        <v>39</v>
      </c>
      <c r="BO525" s="540">
        <v>10</v>
      </c>
      <c r="BP525" s="540">
        <v>45</v>
      </c>
      <c r="BQ525" s="540">
        <v>102</v>
      </c>
      <c r="BR525" s="540">
        <v>28</v>
      </c>
      <c r="BS525" s="540">
        <v>19</v>
      </c>
      <c r="BT525" s="540">
        <v>89</v>
      </c>
      <c r="BU525" s="540">
        <v>97</v>
      </c>
      <c r="BV525" s="540">
        <v>36</v>
      </c>
      <c r="BW525" s="540">
        <v>43</v>
      </c>
      <c r="BX525" s="540">
        <v>9</v>
      </c>
      <c r="BY525" s="540">
        <v>54</v>
      </c>
      <c r="BZ525" s="540">
        <v>90</v>
      </c>
      <c r="CA525" s="540">
        <v>27</v>
      </c>
      <c r="CB525" s="540">
        <v>104</v>
      </c>
      <c r="CC525" s="540">
        <v>35</v>
      </c>
      <c r="CD525" s="540">
        <v>26</v>
      </c>
      <c r="CE525" s="540">
        <v>85</v>
      </c>
      <c r="CF525" s="540">
        <v>101</v>
      </c>
      <c r="CG525" s="540">
        <v>12</v>
      </c>
      <c r="CH525" s="540">
        <v>70</v>
      </c>
      <c r="CI525" s="540">
        <v>53</v>
      </c>
      <c r="CJ525" s="540">
        <v>24</v>
      </c>
      <c r="CK525" s="540">
        <v>5</v>
      </c>
      <c r="CL525" s="540">
        <v>99</v>
      </c>
      <c r="CM525" s="540">
        <v>59</v>
      </c>
      <c r="CN525" s="540">
        <v>74</v>
      </c>
      <c r="CO525" s="540">
        <v>44</v>
      </c>
      <c r="CP525" s="540">
        <v>96</v>
      </c>
      <c r="CQ525" s="540">
        <v>31</v>
      </c>
      <c r="CR525" s="540">
        <v>25</v>
      </c>
      <c r="CS525" s="540">
        <v>68</v>
      </c>
      <c r="CT525" s="540">
        <v>60</v>
      </c>
      <c r="CU525" s="540">
        <v>73</v>
      </c>
      <c r="CV525" s="540">
        <v>91</v>
      </c>
      <c r="CW525" s="540">
        <v>4</v>
      </c>
      <c r="CX525" s="540">
        <v>75</v>
      </c>
      <c r="CY525" s="540">
        <v>29</v>
      </c>
      <c r="CZ525" s="540">
        <v>88</v>
      </c>
      <c r="DB525" s="540">
        <v>17</v>
      </c>
      <c r="DC525" s="540">
        <v>79</v>
      </c>
      <c r="DD525" s="540">
        <v>64</v>
      </c>
      <c r="DE525" s="540">
        <v>87</v>
      </c>
      <c r="DG525" s="540">
        <v>13</v>
      </c>
      <c r="DH525" s="540">
        <v>16</v>
      </c>
      <c r="DI525" s="540">
        <v>7</v>
      </c>
      <c r="DJ525" s="540">
        <v>93</v>
      </c>
    </row>
    <row r="526" spans="4:114" s="540" customFormat="1" x14ac:dyDescent="0.2"/>
    <row r="527" spans="4:114" s="540" customFormat="1" x14ac:dyDescent="0.2">
      <c r="D527" s="539">
        <v>108</v>
      </c>
      <c r="E527" s="541" t="s">
        <v>179</v>
      </c>
    </row>
    <row r="528" spans="4:114" s="540" customFormat="1" x14ac:dyDescent="0.2">
      <c r="E528" s="535" t="s">
        <v>130</v>
      </c>
      <c r="F528" s="540">
        <v>1</v>
      </c>
      <c r="G528" s="540">
        <v>2</v>
      </c>
      <c r="H528" s="540">
        <v>3</v>
      </c>
      <c r="I528" s="540">
        <v>4</v>
      </c>
      <c r="J528" s="540">
        <v>5</v>
      </c>
      <c r="K528" s="540">
        <v>6</v>
      </c>
      <c r="L528" s="540">
        <v>7</v>
      </c>
      <c r="M528" s="540">
        <v>8</v>
      </c>
      <c r="N528" s="540">
        <v>9</v>
      </c>
      <c r="O528" s="540">
        <v>10</v>
      </c>
      <c r="P528" s="540">
        <v>11</v>
      </c>
      <c r="Q528" s="540">
        <v>12</v>
      </c>
      <c r="R528" s="540">
        <v>13</v>
      </c>
      <c r="S528" s="540">
        <v>14</v>
      </c>
      <c r="T528" s="540">
        <v>15</v>
      </c>
      <c r="U528" s="540">
        <v>16</v>
      </c>
      <c r="V528" s="540">
        <v>17</v>
      </c>
      <c r="W528" s="540">
        <v>18</v>
      </c>
      <c r="X528" s="540">
        <v>19</v>
      </c>
      <c r="Y528" s="540">
        <v>20</v>
      </c>
      <c r="Z528" s="540">
        <v>21</v>
      </c>
      <c r="AA528" s="540">
        <v>22</v>
      </c>
      <c r="AB528" s="540">
        <v>23</v>
      </c>
      <c r="AC528" s="540">
        <v>24</v>
      </c>
      <c r="AD528" s="540">
        <v>25</v>
      </c>
      <c r="AE528" s="540">
        <v>26</v>
      </c>
      <c r="AF528" s="540">
        <v>27</v>
      </c>
      <c r="AG528" s="540">
        <v>28</v>
      </c>
      <c r="AH528" s="540">
        <v>29</v>
      </c>
      <c r="AI528" s="540">
        <v>30</v>
      </c>
      <c r="AJ528" s="540">
        <v>31</v>
      </c>
      <c r="AK528" s="540">
        <v>32</v>
      </c>
      <c r="AL528" s="540">
        <v>33</v>
      </c>
      <c r="AM528" s="540">
        <v>34</v>
      </c>
      <c r="AN528" s="540">
        <v>35</v>
      </c>
      <c r="AO528" s="540">
        <v>36</v>
      </c>
      <c r="AP528" s="540">
        <v>37</v>
      </c>
      <c r="AQ528" s="540">
        <v>38</v>
      </c>
      <c r="AR528" s="540">
        <v>39</v>
      </c>
      <c r="AS528" s="540">
        <v>40</v>
      </c>
      <c r="AT528" s="540">
        <v>41</v>
      </c>
      <c r="AU528" s="540">
        <v>42</v>
      </c>
      <c r="AV528" s="540">
        <v>43</v>
      </c>
      <c r="AW528" s="540">
        <v>44</v>
      </c>
      <c r="AX528" s="540">
        <v>45</v>
      </c>
      <c r="AY528" s="540">
        <v>46</v>
      </c>
      <c r="AZ528" s="540">
        <v>47</v>
      </c>
      <c r="BA528" s="540">
        <v>48</v>
      </c>
      <c r="BB528" s="540">
        <v>49</v>
      </c>
      <c r="BC528" s="540">
        <v>50</v>
      </c>
      <c r="BD528" s="540">
        <v>51</v>
      </c>
      <c r="BE528" s="540">
        <v>52</v>
      </c>
      <c r="BF528" s="540">
        <v>53</v>
      </c>
      <c r="BG528" s="540">
        <v>54</v>
      </c>
      <c r="BH528" s="540">
        <v>55</v>
      </c>
      <c r="BI528" s="540">
        <v>56</v>
      </c>
      <c r="BJ528" s="540">
        <v>57</v>
      </c>
      <c r="BK528" s="540">
        <v>58</v>
      </c>
      <c r="BL528" s="540">
        <v>59</v>
      </c>
      <c r="BM528" s="540">
        <v>60</v>
      </c>
      <c r="BN528" s="540">
        <v>61</v>
      </c>
      <c r="BO528" s="540">
        <v>62</v>
      </c>
      <c r="BP528" s="540">
        <v>63</v>
      </c>
      <c r="BQ528" s="540">
        <v>64</v>
      </c>
      <c r="BR528" s="540">
        <v>65</v>
      </c>
      <c r="BS528" s="540">
        <v>66</v>
      </c>
      <c r="BT528" s="540">
        <v>67</v>
      </c>
      <c r="BU528" s="540">
        <v>68</v>
      </c>
      <c r="BV528" s="540">
        <v>69</v>
      </c>
      <c r="BW528" s="540">
        <v>70</v>
      </c>
      <c r="BX528" s="540">
        <v>71</v>
      </c>
      <c r="BY528" s="540">
        <v>72</v>
      </c>
      <c r="BZ528" s="540">
        <v>73</v>
      </c>
      <c r="CA528" s="540">
        <v>74</v>
      </c>
      <c r="CB528" s="540">
        <v>75</v>
      </c>
      <c r="CC528" s="540">
        <v>76</v>
      </c>
      <c r="CD528" s="540">
        <v>77</v>
      </c>
      <c r="CE528" s="540">
        <v>78</v>
      </c>
      <c r="CF528" s="540">
        <v>79</v>
      </c>
      <c r="CG528" s="540">
        <v>80</v>
      </c>
      <c r="CH528" s="540">
        <v>81</v>
      </c>
      <c r="CI528" s="540">
        <v>82</v>
      </c>
      <c r="CJ528" s="540">
        <v>83</v>
      </c>
      <c r="CK528" s="540">
        <v>84</v>
      </c>
      <c r="CL528" s="540">
        <v>85</v>
      </c>
      <c r="CM528" s="540">
        <v>86</v>
      </c>
      <c r="CN528" s="540">
        <v>87</v>
      </c>
      <c r="CO528" s="540">
        <v>88</v>
      </c>
      <c r="CP528" s="540">
        <v>89</v>
      </c>
      <c r="CQ528" s="540">
        <v>90</v>
      </c>
      <c r="CR528" s="540">
        <v>91</v>
      </c>
      <c r="CS528" s="540">
        <v>92</v>
      </c>
      <c r="CT528" s="540">
        <v>93</v>
      </c>
      <c r="CU528" s="540">
        <v>94</v>
      </c>
      <c r="CV528" s="540">
        <v>95</v>
      </c>
      <c r="CW528" s="540">
        <v>96</v>
      </c>
      <c r="CX528" s="540">
        <v>97</v>
      </c>
      <c r="CY528" s="540">
        <v>98</v>
      </c>
      <c r="CZ528" s="540">
        <v>99</v>
      </c>
      <c r="DA528" s="540">
        <v>100</v>
      </c>
      <c r="DB528" s="540">
        <v>101</v>
      </c>
      <c r="DC528" s="540">
        <v>102</v>
      </c>
      <c r="DD528" s="540">
        <v>103</v>
      </c>
      <c r="DE528" s="540">
        <v>104</v>
      </c>
      <c r="DG528" s="540">
        <v>105</v>
      </c>
      <c r="DH528" s="540">
        <v>106</v>
      </c>
      <c r="DI528" s="540">
        <v>107</v>
      </c>
      <c r="DJ528" s="540">
        <v>108</v>
      </c>
    </row>
    <row r="529" spans="4:119" s="540" customFormat="1" x14ac:dyDescent="0.2">
      <c r="E529" s="535" t="s">
        <v>157</v>
      </c>
      <c r="F529" s="540">
        <v>24</v>
      </c>
      <c r="G529" s="540">
        <v>1</v>
      </c>
      <c r="H529" s="540">
        <v>34</v>
      </c>
      <c r="I529" s="540">
        <v>95</v>
      </c>
      <c r="J529" s="540">
        <v>88</v>
      </c>
      <c r="K529" s="540">
        <v>106</v>
      </c>
      <c r="L529" s="540">
        <v>40</v>
      </c>
      <c r="M529" s="540">
        <v>99</v>
      </c>
      <c r="N529" s="540">
        <v>6</v>
      </c>
      <c r="O529" s="540">
        <v>101</v>
      </c>
      <c r="P529" s="540">
        <v>35</v>
      </c>
      <c r="Q529" s="540">
        <v>96</v>
      </c>
      <c r="R529" s="540">
        <v>51</v>
      </c>
      <c r="S529" s="540">
        <v>30</v>
      </c>
      <c r="T529" s="540">
        <v>91</v>
      </c>
      <c r="U529" s="540">
        <v>94</v>
      </c>
      <c r="V529" s="540">
        <v>78</v>
      </c>
      <c r="W529" s="540">
        <v>104</v>
      </c>
      <c r="X529" s="540">
        <v>48</v>
      </c>
      <c r="Y529" s="540">
        <v>66</v>
      </c>
      <c r="Z529" s="540">
        <v>69</v>
      </c>
      <c r="AA529" s="540">
        <v>80</v>
      </c>
      <c r="AB529" s="540">
        <v>62</v>
      </c>
      <c r="AC529" s="540">
        <v>81</v>
      </c>
      <c r="AD529" s="540">
        <v>26</v>
      </c>
      <c r="AE529" s="540">
        <v>84</v>
      </c>
      <c r="AF529" s="540">
        <v>49</v>
      </c>
      <c r="AG529" s="540">
        <v>90</v>
      </c>
      <c r="AH529" s="540">
        <v>45</v>
      </c>
      <c r="AI529" s="540">
        <v>97</v>
      </c>
      <c r="AJ529" s="540">
        <v>89</v>
      </c>
      <c r="AK529" s="540">
        <v>43</v>
      </c>
      <c r="AL529" s="540">
        <v>74</v>
      </c>
      <c r="AM529" s="540">
        <v>52</v>
      </c>
      <c r="AN529" s="540">
        <v>61</v>
      </c>
      <c r="AO529" s="540">
        <v>7</v>
      </c>
      <c r="AP529" s="540">
        <v>36</v>
      </c>
      <c r="AQ529" s="540">
        <v>20</v>
      </c>
      <c r="AR529" s="540">
        <v>5</v>
      </c>
      <c r="AS529" s="540">
        <v>22</v>
      </c>
      <c r="AT529" s="540">
        <v>75</v>
      </c>
      <c r="AU529" s="540">
        <v>39</v>
      </c>
      <c r="AV529" s="540">
        <v>14</v>
      </c>
      <c r="AW529" s="540">
        <v>46</v>
      </c>
      <c r="AX529" s="540">
        <v>29</v>
      </c>
      <c r="AY529" s="540">
        <v>83</v>
      </c>
      <c r="AZ529" s="540">
        <v>16</v>
      </c>
      <c r="BA529" s="540">
        <v>55</v>
      </c>
      <c r="BB529" s="540">
        <v>107</v>
      </c>
      <c r="BC529" s="540">
        <v>86</v>
      </c>
      <c r="BD529" s="540">
        <v>18</v>
      </c>
      <c r="BE529" s="540">
        <v>103</v>
      </c>
      <c r="BF529" s="540">
        <v>65</v>
      </c>
      <c r="BG529" s="540">
        <v>73</v>
      </c>
      <c r="BH529" s="540">
        <v>8</v>
      </c>
      <c r="BI529" s="540">
        <v>28</v>
      </c>
      <c r="BJ529" s="540">
        <v>76</v>
      </c>
      <c r="BK529" s="540">
        <v>11</v>
      </c>
      <c r="BL529" s="540">
        <v>32</v>
      </c>
      <c r="BM529" s="540">
        <v>105</v>
      </c>
      <c r="BN529" s="540">
        <v>92</v>
      </c>
      <c r="BO529" s="540">
        <v>108</v>
      </c>
      <c r="BP529" s="540">
        <v>56</v>
      </c>
      <c r="BQ529" s="540">
        <v>102</v>
      </c>
      <c r="BR529" s="540">
        <v>38</v>
      </c>
      <c r="BS529" s="540">
        <v>13</v>
      </c>
      <c r="BT529" s="540">
        <v>21</v>
      </c>
      <c r="BU529" s="540">
        <v>82</v>
      </c>
      <c r="BV529" s="540">
        <v>2</v>
      </c>
      <c r="BW529" s="540">
        <v>71</v>
      </c>
      <c r="BX529" s="540">
        <v>57</v>
      </c>
      <c r="BY529" s="540">
        <v>100</v>
      </c>
      <c r="BZ529" s="540">
        <v>15</v>
      </c>
      <c r="CA529" s="540">
        <v>33</v>
      </c>
      <c r="CB529" s="540">
        <v>42</v>
      </c>
      <c r="CC529" s="540">
        <v>85</v>
      </c>
      <c r="CD529" s="540">
        <v>53</v>
      </c>
      <c r="CE529" s="540">
        <v>17</v>
      </c>
      <c r="CF529" s="540">
        <v>50</v>
      </c>
      <c r="CG529" s="540">
        <v>93</v>
      </c>
      <c r="CH529" s="540">
        <v>4</v>
      </c>
      <c r="CI529" s="540">
        <v>44</v>
      </c>
      <c r="CJ529" s="540">
        <v>59</v>
      </c>
      <c r="CK529" s="540">
        <v>37</v>
      </c>
      <c r="CL529" s="540">
        <v>47</v>
      </c>
      <c r="CM529" s="540">
        <v>54</v>
      </c>
      <c r="CN529" s="540">
        <v>25</v>
      </c>
      <c r="CO529" s="540">
        <v>79</v>
      </c>
      <c r="CP529" s="540">
        <v>31</v>
      </c>
      <c r="CQ529" s="540">
        <v>58</v>
      </c>
      <c r="CR529" s="540">
        <v>19</v>
      </c>
      <c r="CS529" s="540">
        <v>64</v>
      </c>
      <c r="CT529" s="540">
        <v>87</v>
      </c>
      <c r="CU529" s="540">
        <v>3</v>
      </c>
      <c r="CV529" s="540">
        <v>77</v>
      </c>
      <c r="CW529" s="540">
        <v>12</v>
      </c>
      <c r="CX529" s="540">
        <v>23</v>
      </c>
      <c r="CY529" s="540">
        <v>60</v>
      </c>
      <c r="CZ529" s="540">
        <v>72</v>
      </c>
      <c r="DA529" s="540">
        <v>67</v>
      </c>
      <c r="DB529" s="540">
        <v>10</v>
      </c>
      <c r="DC529" s="540">
        <v>98</v>
      </c>
      <c r="DD529" s="540">
        <v>70</v>
      </c>
      <c r="DE529" s="540">
        <v>41</v>
      </c>
      <c r="DG529" s="540">
        <v>63</v>
      </c>
      <c r="DH529" s="540">
        <v>9</v>
      </c>
      <c r="DI529" s="540">
        <v>27</v>
      </c>
      <c r="DJ529" s="540">
        <v>68</v>
      </c>
    </row>
    <row r="530" spans="4:119" s="540" customFormat="1" x14ac:dyDescent="0.2">
      <c r="E530" s="535" t="s">
        <v>159</v>
      </c>
      <c r="F530" s="540">
        <v>79</v>
      </c>
      <c r="G530" s="540">
        <v>33</v>
      </c>
      <c r="H530" s="540">
        <v>66</v>
      </c>
      <c r="I530" s="540">
        <v>27</v>
      </c>
      <c r="J530" s="540">
        <v>12</v>
      </c>
      <c r="K530" s="540">
        <v>37</v>
      </c>
      <c r="L530" s="540">
        <v>35</v>
      </c>
      <c r="M530" s="540">
        <v>80</v>
      </c>
      <c r="N530" s="540">
        <v>63</v>
      </c>
      <c r="O530" s="540">
        <v>28</v>
      </c>
      <c r="P530" s="540">
        <v>48</v>
      </c>
      <c r="Q530" s="540">
        <v>41</v>
      </c>
      <c r="R530" s="540">
        <v>108</v>
      </c>
      <c r="S530" s="540">
        <v>91</v>
      </c>
      <c r="T530" s="540">
        <v>31</v>
      </c>
      <c r="U530" s="540">
        <v>30</v>
      </c>
      <c r="V530" s="540">
        <v>6</v>
      </c>
      <c r="W530" s="540">
        <v>47</v>
      </c>
      <c r="X530" s="540">
        <v>23</v>
      </c>
      <c r="Y530" s="540">
        <v>19</v>
      </c>
      <c r="Z530" s="540">
        <v>100</v>
      </c>
      <c r="AA530" s="540">
        <v>70</v>
      </c>
      <c r="AB530" s="540">
        <v>72</v>
      </c>
      <c r="AC530" s="540">
        <v>1</v>
      </c>
      <c r="AD530" s="540">
        <v>82</v>
      </c>
      <c r="AE530" s="540">
        <v>45</v>
      </c>
      <c r="AF530" s="540">
        <v>3</v>
      </c>
      <c r="AG530" s="540">
        <v>105</v>
      </c>
      <c r="AH530" s="540">
        <v>62</v>
      </c>
      <c r="AI530" s="540">
        <v>92</v>
      </c>
      <c r="AJ530" s="540">
        <v>40</v>
      </c>
      <c r="AK530" s="540">
        <v>74</v>
      </c>
      <c r="AL530" s="540">
        <v>2</v>
      </c>
      <c r="AM530" s="540">
        <v>78</v>
      </c>
      <c r="AN530" s="540">
        <v>7</v>
      </c>
      <c r="AO530" s="540">
        <v>107</v>
      </c>
      <c r="AP530" s="540">
        <v>69</v>
      </c>
      <c r="AQ530" s="540">
        <v>10</v>
      </c>
      <c r="AR530" s="540">
        <v>71</v>
      </c>
      <c r="AS530" s="540">
        <v>87</v>
      </c>
      <c r="AT530" s="540">
        <v>88</v>
      </c>
      <c r="AU530" s="540">
        <v>94</v>
      </c>
      <c r="AV530" s="540">
        <v>102</v>
      </c>
      <c r="AW530" s="540">
        <v>18</v>
      </c>
      <c r="AX530" s="540">
        <v>13</v>
      </c>
      <c r="AY530" s="540">
        <v>25</v>
      </c>
      <c r="AZ530" s="540">
        <v>59</v>
      </c>
      <c r="BA530" s="540">
        <v>67</v>
      </c>
      <c r="BB530" s="540">
        <v>101</v>
      </c>
      <c r="BC530" s="540">
        <v>51</v>
      </c>
      <c r="BD530" s="540">
        <v>5</v>
      </c>
      <c r="BE530" s="540">
        <v>73</v>
      </c>
      <c r="BF530" s="540">
        <v>52</v>
      </c>
      <c r="BG530" s="540">
        <v>106</v>
      </c>
      <c r="BH530" s="540">
        <v>46</v>
      </c>
      <c r="BI530" s="540">
        <v>50</v>
      </c>
      <c r="BJ530" s="540">
        <v>38</v>
      </c>
      <c r="BK530" s="540">
        <v>22</v>
      </c>
      <c r="BL530" s="540">
        <v>57</v>
      </c>
      <c r="BM530" s="540">
        <v>84</v>
      </c>
      <c r="BN530" s="540">
        <v>68</v>
      </c>
      <c r="BO530" s="540">
        <v>58</v>
      </c>
      <c r="BP530" s="540">
        <v>75</v>
      </c>
      <c r="BQ530" s="540">
        <v>43</v>
      </c>
      <c r="BR530" s="540">
        <v>11</v>
      </c>
      <c r="BS530" s="540">
        <v>44</v>
      </c>
      <c r="BT530" s="540">
        <v>14</v>
      </c>
      <c r="BU530" s="540">
        <v>77</v>
      </c>
      <c r="BV530" s="540">
        <v>61</v>
      </c>
      <c r="BW530" s="540">
        <v>83</v>
      </c>
      <c r="BX530" s="540">
        <v>42</v>
      </c>
      <c r="BY530" s="540">
        <v>20</v>
      </c>
      <c r="BZ530" s="540">
        <v>81</v>
      </c>
      <c r="CA530" s="540">
        <v>103</v>
      </c>
      <c r="CB530" s="540">
        <v>98</v>
      </c>
      <c r="CC530" s="540">
        <v>95</v>
      </c>
      <c r="CD530" s="540">
        <v>54</v>
      </c>
      <c r="CE530" s="540">
        <v>32</v>
      </c>
      <c r="CF530" s="540">
        <v>56</v>
      </c>
      <c r="CG530" s="540">
        <v>96</v>
      </c>
      <c r="CH530" s="540">
        <v>90</v>
      </c>
      <c r="CI530" s="540">
        <v>8</v>
      </c>
      <c r="CJ530" s="540">
        <v>39</v>
      </c>
      <c r="CK530" s="540">
        <v>53</v>
      </c>
      <c r="CL530" s="540">
        <v>16</v>
      </c>
      <c r="CM530" s="540">
        <v>9</v>
      </c>
      <c r="CN530" s="540">
        <v>99</v>
      </c>
      <c r="CO530" s="540">
        <v>86</v>
      </c>
      <c r="CP530" s="540">
        <v>76</v>
      </c>
      <c r="CQ530" s="540">
        <v>4</v>
      </c>
      <c r="CR530" s="540">
        <v>15</v>
      </c>
      <c r="CS530" s="540">
        <v>104</v>
      </c>
      <c r="CT530" s="540">
        <v>49</v>
      </c>
      <c r="CU530" s="540">
        <v>85</v>
      </c>
      <c r="CV530" s="540">
        <v>89</v>
      </c>
      <c r="CW530" s="540">
        <v>55</v>
      </c>
      <c r="CX530" s="540">
        <v>60</v>
      </c>
      <c r="CY530" s="540">
        <v>97</v>
      </c>
      <c r="CZ530" s="540">
        <v>36</v>
      </c>
      <c r="DA530" s="540">
        <v>17</v>
      </c>
      <c r="DB530" s="540">
        <v>29</v>
      </c>
      <c r="DC530" s="540">
        <v>34</v>
      </c>
      <c r="DD530" s="540">
        <v>64</v>
      </c>
      <c r="DE530" s="540">
        <v>21</v>
      </c>
      <c r="DG530" s="540">
        <v>65</v>
      </c>
      <c r="DH530" s="540">
        <v>93</v>
      </c>
      <c r="DI530" s="540">
        <v>24</v>
      </c>
      <c r="DJ530" s="540">
        <v>26</v>
      </c>
    </row>
    <row r="531" spans="4:119" s="540" customFormat="1" x14ac:dyDescent="0.2"/>
    <row r="532" spans="4:119" s="540" customFormat="1" x14ac:dyDescent="0.2">
      <c r="D532" s="539">
        <v>109</v>
      </c>
      <c r="E532" s="541" t="s">
        <v>179</v>
      </c>
    </row>
    <row r="533" spans="4:119" s="540" customFormat="1" x14ac:dyDescent="0.2">
      <c r="E533" s="535" t="s">
        <v>130</v>
      </c>
      <c r="F533" s="540">
        <v>1</v>
      </c>
      <c r="G533" s="540">
        <v>2</v>
      </c>
      <c r="H533" s="540">
        <v>3</v>
      </c>
      <c r="I533" s="540">
        <v>4</v>
      </c>
      <c r="J533" s="540">
        <v>5</v>
      </c>
      <c r="K533" s="540">
        <v>6</v>
      </c>
      <c r="L533" s="540">
        <v>7</v>
      </c>
      <c r="M533" s="540">
        <v>8</v>
      </c>
      <c r="N533" s="540">
        <v>9</v>
      </c>
      <c r="O533" s="540">
        <v>10</v>
      </c>
      <c r="P533" s="540">
        <v>11</v>
      </c>
      <c r="Q533" s="540">
        <v>12</v>
      </c>
      <c r="R533" s="540">
        <v>13</v>
      </c>
      <c r="S533" s="540">
        <v>14</v>
      </c>
      <c r="T533" s="540">
        <v>15</v>
      </c>
      <c r="U533" s="540">
        <v>16</v>
      </c>
      <c r="V533" s="540">
        <v>17</v>
      </c>
      <c r="W533" s="540">
        <v>18</v>
      </c>
      <c r="X533" s="540">
        <v>19</v>
      </c>
      <c r="Y533" s="540">
        <v>20</v>
      </c>
      <c r="Z533" s="540">
        <v>21</v>
      </c>
      <c r="AA533" s="540">
        <v>22</v>
      </c>
      <c r="AB533" s="540">
        <v>23</v>
      </c>
      <c r="AC533" s="540">
        <v>24</v>
      </c>
      <c r="AD533" s="540">
        <v>25</v>
      </c>
      <c r="AE533" s="540">
        <v>26</v>
      </c>
      <c r="AF533" s="540">
        <v>27</v>
      </c>
      <c r="AG533" s="540">
        <v>28</v>
      </c>
      <c r="AH533" s="540">
        <v>29</v>
      </c>
      <c r="AI533" s="540">
        <v>30</v>
      </c>
      <c r="AJ533" s="540">
        <v>31</v>
      </c>
      <c r="AK533" s="540">
        <v>32</v>
      </c>
      <c r="AL533" s="540">
        <v>33</v>
      </c>
      <c r="AM533" s="540">
        <v>34</v>
      </c>
      <c r="AN533" s="540">
        <v>35</v>
      </c>
      <c r="AO533" s="540">
        <v>36</v>
      </c>
      <c r="AP533" s="540">
        <v>37</v>
      </c>
      <c r="AQ533" s="540">
        <v>38</v>
      </c>
      <c r="AR533" s="540">
        <v>39</v>
      </c>
      <c r="AS533" s="540">
        <v>40</v>
      </c>
      <c r="AT533" s="540">
        <v>41</v>
      </c>
      <c r="AU533" s="540">
        <v>42</v>
      </c>
      <c r="AV533" s="540">
        <v>43</v>
      </c>
      <c r="AW533" s="540">
        <v>44</v>
      </c>
      <c r="AX533" s="540">
        <v>45</v>
      </c>
      <c r="AY533" s="540">
        <v>46</v>
      </c>
      <c r="AZ533" s="540">
        <v>47</v>
      </c>
      <c r="BA533" s="540">
        <v>48</v>
      </c>
      <c r="BB533" s="540">
        <v>49</v>
      </c>
      <c r="BC533" s="540">
        <v>50</v>
      </c>
      <c r="BD533" s="540">
        <v>51</v>
      </c>
      <c r="BE533" s="540">
        <v>52</v>
      </c>
      <c r="BF533" s="540">
        <v>53</v>
      </c>
      <c r="BG533" s="540">
        <v>54</v>
      </c>
      <c r="BH533" s="540">
        <v>55</v>
      </c>
      <c r="BI533" s="540">
        <v>56</v>
      </c>
      <c r="BJ533" s="540">
        <v>57</v>
      </c>
      <c r="BK533" s="540">
        <v>58</v>
      </c>
      <c r="BL533" s="540">
        <v>59</v>
      </c>
      <c r="BM533" s="540">
        <v>60</v>
      </c>
      <c r="BN533" s="540">
        <v>61</v>
      </c>
      <c r="BO533" s="540">
        <v>62</v>
      </c>
      <c r="BP533" s="540">
        <v>63</v>
      </c>
      <c r="BQ533" s="540">
        <v>64</v>
      </c>
      <c r="BR533" s="540">
        <v>65</v>
      </c>
      <c r="BS533" s="540">
        <v>66</v>
      </c>
      <c r="BT533" s="540">
        <v>67</v>
      </c>
      <c r="BU533" s="540">
        <v>68</v>
      </c>
      <c r="BV533" s="540">
        <v>69</v>
      </c>
      <c r="BW533" s="540">
        <v>70</v>
      </c>
      <c r="BX533" s="540">
        <v>71</v>
      </c>
      <c r="BY533" s="540">
        <v>72</v>
      </c>
      <c r="BZ533" s="540">
        <v>73</v>
      </c>
      <c r="CA533" s="540">
        <v>74</v>
      </c>
      <c r="CB533" s="540">
        <v>75</v>
      </c>
      <c r="CC533" s="540">
        <v>76</v>
      </c>
      <c r="CD533" s="540">
        <v>77</v>
      </c>
      <c r="CE533" s="540">
        <v>78</v>
      </c>
      <c r="CF533" s="540">
        <v>79</v>
      </c>
      <c r="CG533" s="540">
        <v>80</v>
      </c>
      <c r="CH533" s="540">
        <v>81</v>
      </c>
      <c r="CI533" s="540">
        <v>82</v>
      </c>
      <c r="CJ533" s="540">
        <v>83</v>
      </c>
      <c r="CK533" s="540">
        <v>84</v>
      </c>
      <c r="CL533" s="540">
        <v>85</v>
      </c>
      <c r="CM533" s="540">
        <v>86</v>
      </c>
      <c r="CN533" s="540">
        <v>87</v>
      </c>
      <c r="CO533" s="540">
        <v>88</v>
      </c>
      <c r="CP533" s="540">
        <v>89</v>
      </c>
      <c r="CQ533" s="540">
        <v>90</v>
      </c>
      <c r="CR533" s="540">
        <v>91</v>
      </c>
      <c r="CS533" s="540">
        <v>92</v>
      </c>
      <c r="CT533" s="540">
        <v>93</v>
      </c>
      <c r="CU533" s="540">
        <v>94</v>
      </c>
      <c r="CV533" s="540">
        <v>95</v>
      </c>
      <c r="CW533" s="540">
        <v>96</v>
      </c>
      <c r="CX533" s="540">
        <v>97</v>
      </c>
      <c r="CY533" s="540">
        <v>98</v>
      </c>
      <c r="CZ533" s="540">
        <v>99</v>
      </c>
      <c r="DA533" s="540">
        <v>100</v>
      </c>
      <c r="DB533" s="540">
        <v>101</v>
      </c>
      <c r="DC533" s="540">
        <v>102</v>
      </c>
      <c r="DD533" s="540">
        <v>103</v>
      </c>
      <c r="DE533" s="540">
        <v>104</v>
      </c>
      <c r="DF533" s="540">
        <v>105</v>
      </c>
      <c r="DG533" s="540">
        <v>106</v>
      </c>
      <c r="DH533" s="540">
        <v>107</v>
      </c>
      <c r="DI533" s="540">
        <v>108</v>
      </c>
      <c r="DJ533" s="540">
        <v>109</v>
      </c>
    </row>
    <row r="534" spans="4:119" s="540" customFormat="1" x14ac:dyDescent="0.2">
      <c r="E534" s="535" t="s">
        <v>157</v>
      </c>
      <c r="F534" s="540">
        <v>88</v>
      </c>
      <c r="G534" s="540">
        <v>30</v>
      </c>
      <c r="H534" s="540">
        <v>12</v>
      </c>
      <c r="I534" s="540">
        <v>18</v>
      </c>
      <c r="J534" s="540">
        <v>46</v>
      </c>
      <c r="K534" s="540">
        <v>45</v>
      </c>
      <c r="L534" s="540">
        <v>75</v>
      </c>
      <c r="M534" s="540">
        <v>10</v>
      </c>
      <c r="N534" s="540">
        <v>66</v>
      </c>
      <c r="O534" s="540">
        <v>98</v>
      </c>
      <c r="P534" s="540">
        <v>85</v>
      </c>
      <c r="Q534" s="540">
        <v>3</v>
      </c>
      <c r="R534" s="540">
        <v>11</v>
      </c>
      <c r="S534" s="540">
        <v>22</v>
      </c>
      <c r="T534" s="540">
        <v>107</v>
      </c>
      <c r="U534" s="540">
        <v>93</v>
      </c>
      <c r="V534" s="540">
        <v>76</v>
      </c>
      <c r="W534" s="540">
        <v>41</v>
      </c>
      <c r="X534" s="540">
        <v>36</v>
      </c>
      <c r="Y534" s="540">
        <v>82</v>
      </c>
      <c r="Z534" s="540">
        <v>28</v>
      </c>
      <c r="AA534" s="540">
        <v>53</v>
      </c>
      <c r="AB534" s="540">
        <v>35</v>
      </c>
      <c r="AC534" s="540">
        <v>96</v>
      </c>
      <c r="AD534" s="540">
        <v>109</v>
      </c>
      <c r="AE534" s="540">
        <v>94</v>
      </c>
      <c r="AF534" s="540">
        <v>89</v>
      </c>
      <c r="AG534" s="540">
        <v>7</v>
      </c>
      <c r="AH534" s="540">
        <v>38</v>
      </c>
      <c r="AI534" s="540">
        <v>108</v>
      </c>
      <c r="AJ534" s="540">
        <v>34</v>
      </c>
      <c r="AK534" s="540">
        <v>90</v>
      </c>
      <c r="AL534" s="540">
        <v>40</v>
      </c>
      <c r="AM534" s="540">
        <v>71</v>
      </c>
      <c r="AN534" s="540">
        <v>23</v>
      </c>
      <c r="AO534" s="540">
        <v>104</v>
      </c>
      <c r="AP534" s="540">
        <v>13</v>
      </c>
      <c r="AQ534" s="540">
        <v>25</v>
      </c>
      <c r="AR534" s="540">
        <v>2</v>
      </c>
      <c r="AS534" s="540">
        <v>42</v>
      </c>
      <c r="AT534" s="540">
        <v>97</v>
      </c>
      <c r="AU534" s="540">
        <v>21</v>
      </c>
      <c r="AV534" s="540">
        <v>56</v>
      </c>
      <c r="AW534" s="540">
        <v>81</v>
      </c>
      <c r="AX534" s="540">
        <v>72</v>
      </c>
      <c r="AY534" s="540">
        <v>74</v>
      </c>
      <c r="AZ534" s="540">
        <v>83</v>
      </c>
      <c r="BA534" s="540">
        <v>57</v>
      </c>
      <c r="BB534" s="540">
        <v>87</v>
      </c>
      <c r="BC534" s="540">
        <v>48</v>
      </c>
      <c r="BD534" s="540">
        <v>65</v>
      </c>
      <c r="BE534" s="540">
        <v>60</v>
      </c>
      <c r="BF534" s="540">
        <v>51</v>
      </c>
      <c r="BG534" s="540">
        <v>50</v>
      </c>
      <c r="BH534" s="540">
        <v>102</v>
      </c>
      <c r="BI534" s="540">
        <v>59</v>
      </c>
      <c r="BJ534" s="540">
        <v>31</v>
      </c>
      <c r="BK534" s="540">
        <v>6</v>
      </c>
      <c r="BL534" s="540">
        <v>37</v>
      </c>
      <c r="BM534" s="540">
        <v>91</v>
      </c>
      <c r="BN534" s="540">
        <v>70</v>
      </c>
      <c r="BO534" s="540">
        <v>16</v>
      </c>
      <c r="BP534" s="540">
        <v>26</v>
      </c>
      <c r="BQ534" s="540">
        <v>61</v>
      </c>
      <c r="BR534" s="540">
        <v>86</v>
      </c>
      <c r="BS534" s="540">
        <v>27</v>
      </c>
      <c r="BT534" s="540">
        <v>99</v>
      </c>
      <c r="BU534" s="540">
        <v>44</v>
      </c>
      <c r="BV534" s="540">
        <v>101</v>
      </c>
      <c r="BW534" s="540">
        <v>33</v>
      </c>
      <c r="BX534" s="540">
        <v>29</v>
      </c>
      <c r="BY534" s="540">
        <v>14</v>
      </c>
      <c r="BZ534" s="540">
        <v>100</v>
      </c>
      <c r="CA534" s="540">
        <v>103</v>
      </c>
      <c r="CB534" s="540">
        <v>58</v>
      </c>
      <c r="CC534" s="540">
        <v>19</v>
      </c>
      <c r="CD534" s="540">
        <v>105</v>
      </c>
      <c r="CE534" s="540">
        <v>95</v>
      </c>
      <c r="CF534" s="540">
        <v>52</v>
      </c>
      <c r="CG534" s="540">
        <v>106</v>
      </c>
      <c r="CH534" s="540">
        <v>4</v>
      </c>
      <c r="CI534" s="540">
        <v>20</v>
      </c>
      <c r="CJ534" s="540">
        <v>67</v>
      </c>
      <c r="CK534" s="540">
        <v>92</v>
      </c>
      <c r="CL534" s="540">
        <v>43</v>
      </c>
      <c r="CM534" s="540">
        <v>39</v>
      </c>
      <c r="CN534" s="540">
        <v>8</v>
      </c>
      <c r="CO534" s="540">
        <v>1</v>
      </c>
      <c r="CP534" s="540">
        <v>73</v>
      </c>
      <c r="CQ534" s="540">
        <v>17</v>
      </c>
      <c r="CR534" s="540">
        <v>32</v>
      </c>
      <c r="CS534" s="540">
        <v>79</v>
      </c>
      <c r="CT534" s="540">
        <v>24</v>
      </c>
      <c r="CU534" s="540">
        <v>15</v>
      </c>
      <c r="CV534" s="540">
        <v>64</v>
      </c>
      <c r="CW534" s="540">
        <v>78</v>
      </c>
      <c r="CX534" s="540">
        <v>68</v>
      </c>
      <c r="CY534" s="540">
        <v>54</v>
      </c>
      <c r="CZ534" s="540">
        <v>62</v>
      </c>
      <c r="DA534" s="540">
        <v>9</v>
      </c>
      <c r="DB534" s="540">
        <v>5</v>
      </c>
      <c r="DC534" s="540">
        <v>69</v>
      </c>
      <c r="DD534" s="540">
        <v>55</v>
      </c>
      <c r="DE534" s="540">
        <v>77</v>
      </c>
      <c r="DF534" s="540">
        <v>49</v>
      </c>
      <c r="DG534" s="540">
        <v>80</v>
      </c>
      <c r="DH534" s="540">
        <v>63</v>
      </c>
      <c r="DI534" s="540">
        <v>84</v>
      </c>
      <c r="DJ534" s="540">
        <v>47</v>
      </c>
    </row>
    <row r="535" spans="4:119" s="540" customFormat="1" x14ac:dyDescent="0.2">
      <c r="E535" s="535" t="s">
        <v>159</v>
      </c>
      <c r="F535" s="540">
        <v>64</v>
      </c>
      <c r="G535" s="540">
        <v>46</v>
      </c>
      <c r="H535" s="540">
        <v>104</v>
      </c>
      <c r="I535" s="540">
        <v>86</v>
      </c>
      <c r="J535" s="540">
        <v>31</v>
      </c>
      <c r="K535" s="540">
        <v>62</v>
      </c>
      <c r="L535" s="540">
        <v>18</v>
      </c>
      <c r="M535" s="540">
        <v>101</v>
      </c>
      <c r="N535" s="540">
        <v>28</v>
      </c>
      <c r="O535" s="540">
        <v>36</v>
      </c>
      <c r="P535" s="540">
        <v>103</v>
      </c>
      <c r="Q535" s="540">
        <v>94</v>
      </c>
      <c r="R535" s="540">
        <v>81</v>
      </c>
      <c r="S535" s="540">
        <v>88</v>
      </c>
      <c r="T535" s="540">
        <v>61</v>
      </c>
      <c r="U535" s="540">
        <v>9</v>
      </c>
      <c r="V535" s="540">
        <v>48</v>
      </c>
      <c r="W535" s="540">
        <v>22</v>
      </c>
      <c r="X535" s="540">
        <v>32</v>
      </c>
      <c r="Y535" s="540">
        <v>67</v>
      </c>
      <c r="Z535" s="540">
        <v>92</v>
      </c>
      <c r="AA535" s="540">
        <v>84</v>
      </c>
      <c r="AB535" s="540">
        <v>52</v>
      </c>
      <c r="AC535" s="540">
        <v>6</v>
      </c>
      <c r="AD535" s="540">
        <v>26</v>
      </c>
      <c r="AE535" s="540">
        <v>102</v>
      </c>
      <c r="AF535" s="540">
        <v>25</v>
      </c>
      <c r="AG535" s="540">
        <v>89</v>
      </c>
      <c r="AH535" s="540">
        <v>1</v>
      </c>
      <c r="AI535" s="540">
        <v>74</v>
      </c>
      <c r="AJ535" s="540">
        <v>38</v>
      </c>
      <c r="AK535" s="540">
        <v>106</v>
      </c>
      <c r="AL535" s="540">
        <v>87</v>
      </c>
      <c r="AM535" s="540">
        <v>85</v>
      </c>
      <c r="AN535" s="540">
        <v>29</v>
      </c>
      <c r="AO535" s="540">
        <v>99</v>
      </c>
      <c r="AP535" s="540">
        <v>95</v>
      </c>
      <c r="AQ535" s="540">
        <v>90</v>
      </c>
      <c r="AR535" s="540">
        <v>51</v>
      </c>
      <c r="AS535" s="540">
        <v>66</v>
      </c>
      <c r="AT535" s="540">
        <v>107</v>
      </c>
      <c r="AU535" s="540">
        <v>58</v>
      </c>
      <c r="AV535" s="540">
        <v>45</v>
      </c>
      <c r="AW535" s="540">
        <v>5</v>
      </c>
      <c r="AX535" s="540">
        <v>27</v>
      </c>
      <c r="AY535" s="540">
        <v>2</v>
      </c>
      <c r="AZ535" s="540">
        <v>43</v>
      </c>
      <c r="BA535" s="540">
        <v>17</v>
      </c>
      <c r="BB535" s="540">
        <v>93</v>
      </c>
      <c r="BC535" s="540">
        <v>96</v>
      </c>
      <c r="BD535" s="540">
        <v>47</v>
      </c>
      <c r="BE535" s="540">
        <v>24</v>
      </c>
      <c r="BF535" s="540">
        <v>82</v>
      </c>
      <c r="BG535" s="540">
        <v>78</v>
      </c>
      <c r="BH535" s="540">
        <v>57</v>
      </c>
      <c r="BI535" s="540">
        <v>79</v>
      </c>
      <c r="BJ535" s="540">
        <v>55</v>
      </c>
      <c r="BK535" s="540">
        <v>75</v>
      </c>
      <c r="BL535" s="540">
        <v>11</v>
      </c>
      <c r="BM535" s="540">
        <v>56</v>
      </c>
      <c r="BN535" s="540">
        <v>109</v>
      </c>
      <c r="BO535" s="540">
        <v>73</v>
      </c>
      <c r="BP535" s="540">
        <v>105</v>
      </c>
      <c r="BQ535" s="540">
        <v>83</v>
      </c>
      <c r="BR535" s="540">
        <v>97</v>
      </c>
      <c r="BS535" s="540">
        <v>40</v>
      </c>
      <c r="BT535" s="540">
        <v>19</v>
      </c>
      <c r="BU535" s="540">
        <v>91</v>
      </c>
      <c r="BV535" s="540">
        <v>7</v>
      </c>
      <c r="BW535" s="540">
        <v>76</v>
      </c>
      <c r="BX535" s="540">
        <v>14</v>
      </c>
      <c r="BY535" s="540">
        <v>39</v>
      </c>
      <c r="BZ535" s="540">
        <v>20</v>
      </c>
      <c r="CA535" s="540">
        <v>41</v>
      </c>
      <c r="CB535" s="540">
        <v>53</v>
      </c>
      <c r="CC535" s="540">
        <v>50</v>
      </c>
      <c r="CD535" s="540">
        <v>35</v>
      </c>
      <c r="CE535" s="540">
        <v>69</v>
      </c>
      <c r="CF535" s="540">
        <v>8</v>
      </c>
      <c r="CG535" s="540">
        <v>12</v>
      </c>
      <c r="CH535" s="540">
        <v>15</v>
      </c>
      <c r="CI535" s="540">
        <v>44</v>
      </c>
      <c r="CJ535" s="540">
        <v>60</v>
      </c>
      <c r="CK535" s="540">
        <v>68</v>
      </c>
      <c r="CL535" s="540">
        <v>34</v>
      </c>
      <c r="CM535" s="540">
        <v>33</v>
      </c>
      <c r="CN535" s="540">
        <v>54</v>
      </c>
      <c r="CO535" s="540">
        <v>30</v>
      </c>
      <c r="CP535" s="540">
        <v>80</v>
      </c>
      <c r="CQ535" s="540">
        <v>3</v>
      </c>
      <c r="CR535" s="540">
        <v>72</v>
      </c>
      <c r="CS535" s="540">
        <v>100</v>
      </c>
      <c r="CT535" s="540">
        <v>77</v>
      </c>
      <c r="CU535" s="540">
        <v>13</v>
      </c>
      <c r="CV535" s="540">
        <v>59</v>
      </c>
      <c r="CW535" s="540">
        <v>108</v>
      </c>
      <c r="CX535" s="540">
        <v>65</v>
      </c>
      <c r="CY535" s="540">
        <v>42</v>
      </c>
      <c r="CZ535" s="540">
        <v>16</v>
      </c>
      <c r="DA535" s="540">
        <v>21</v>
      </c>
      <c r="DB535" s="540">
        <v>10</v>
      </c>
      <c r="DC535" s="540">
        <v>23</v>
      </c>
      <c r="DD535" s="540">
        <v>37</v>
      </c>
      <c r="DE535" s="540">
        <v>63</v>
      </c>
      <c r="DF535" s="540">
        <v>4</v>
      </c>
      <c r="DG535" s="540">
        <v>49</v>
      </c>
      <c r="DH535" s="540">
        <v>98</v>
      </c>
      <c r="DI535" s="540">
        <v>71</v>
      </c>
      <c r="DJ535" s="540">
        <v>70</v>
      </c>
    </row>
    <row r="536" spans="4:119" s="540" customFormat="1" x14ac:dyDescent="0.2"/>
    <row r="537" spans="4:119" s="540" customFormat="1" x14ac:dyDescent="0.2">
      <c r="D537" s="539">
        <v>110</v>
      </c>
      <c r="E537" s="541" t="s">
        <v>179</v>
      </c>
    </row>
    <row r="538" spans="4:119" s="540" customFormat="1" x14ac:dyDescent="0.2">
      <c r="E538" s="535" t="s">
        <v>130</v>
      </c>
      <c r="F538" s="540">
        <v>1</v>
      </c>
      <c r="G538" s="540">
        <v>2</v>
      </c>
      <c r="H538" s="540">
        <v>3</v>
      </c>
      <c r="I538" s="540">
        <v>4</v>
      </c>
      <c r="J538" s="540">
        <v>5</v>
      </c>
      <c r="K538" s="540">
        <v>6</v>
      </c>
      <c r="L538" s="540">
        <v>7</v>
      </c>
      <c r="M538" s="540">
        <v>8</v>
      </c>
      <c r="N538" s="540">
        <v>9</v>
      </c>
      <c r="O538" s="540">
        <v>10</v>
      </c>
      <c r="P538" s="540">
        <v>11</v>
      </c>
      <c r="Q538" s="540">
        <v>12</v>
      </c>
      <c r="R538" s="540">
        <v>13</v>
      </c>
      <c r="S538" s="540">
        <v>14</v>
      </c>
      <c r="T538" s="540">
        <v>15</v>
      </c>
      <c r="U538" s="540">
        <v>16</v>
      </c>
      <c r="V538" s="540">
        <v>17</v>
      </c>
      <c r="W538" s="540">
        <v>18</v>
      </c>
      <c r="X538" s="540">
        <v>19</v>
      </c>
      <c r="Y538" s="540">
        <v>20</v>
      </c>
      <c r="Z538" s="540">
        <v>21</v>
      </c>
      <c r="AA538" s="540">
        <v>22</v>
      </c>
      <c r="AB538" s="540">
        <v>23</v>
      </c>
      <c r="AC538" s="540">
        <v>24</v>
      </c>
      <c r="AD538" s="540">
        <v>25</v>
      </c>
      <c r="AE538" s="540">
        <v>26</v>
      </c>
      <c r="AF538" s="540">
        <v>27</v>
      </c>
      <c r="AG538" s="540">
        <v>28</v>
      </c>
      <c r="AH538" s="540">
        <v>29</v>
      </c>
      <c r="AI538" s="540">
        <v>30</v>
      </c>
      <c r="AJ538" s="540">
        <v>31</v>
      </c>
      <c r="AK538" s="540">
        <v>32</v>
      </c>
      <c r="AL538" s="540">
        <v>33</v>
      </c>
      <c r="AM538" s="540">
        <v>34</v>
      </c>
      <c r="AN538" s="540">
        <v>35</v>
      </c>
      <c r="AO538" s="540">
        <v>36</v>
      </c>
      <c r="AP538" s="540">
        <v>37</v>
      </c>
      <c r="AQ538" s="540">
        <v>38</v>
      </c>
      <c r="AR538" s="540">
        <v>39</v>
      </c>
      <c r="AS538" s="540">
        <v>40</v>
      </c>
      <c r="AT538" s="540">
        <v>41</v>
      </c>
      <c r="AU538" s="540">
        <v>42</v>
      </c>
      <c r="AV538" s="540">
        <v>43</v>
      </c>
      <c r="AW538" s="540">
        <v>44</v>
      </c>
      <c r="AX538" s="540">
        <v>45</v>
      </c>
      <c r="AY538" s="540">
        <v>46</v>
      </c>
      <c r="AZ538" s="540">
        <v>47</v>
      </c>
      <c r="BA538" s="540">
        <v>48</v>
      </c>
      <c r="BB538" s="540">
        <v>49</v>
      </c>
      <c r="BC538" s="540">
        <v>50</v>
      </c>
      <c r="BD538" s="540">
        <v>51</v>
      </c>
      <c r="BE538" s="540">
        <v>52</v>
      </c>
      <c r="BF538" s="540">
        <v>53</v>
      </c>
      <c r="BG538" s="540">
        <v>54</v>
      </c>
      <c r="BH538" s="540">
        <v>55</v>
      </c>
      <c r="BI538" s="540">
        <v>56</v>
      </c>
      <c r="BJ538" s="540">
        <v>57</v>
      </c>
      <c r="BK538" s="540">
        <v>58</v>
      </c>
      <c r="BL538" s="540">
        <v>59</v>
      </c>
      <c r="BM538" s="540">
        <v>60</v>
      </c>
      <c r="BN538" s="540">
        <v>61</v>
      </c>
      <c r="BO538" s="540">
        <v>62</v>
      </c>
      <c r="BP538" s="540">
        <v>63</v>
      </c>
      <c r="BQ538" s="540">
        <v>64</v>
      </c>
      <c r="BR538" s="540">
        <v>65</v>
      </c>
      <c r="BS538" s="540">
        <v>66</v>
      </c>
      <c r="BT538" s="540">
        <v>67</v>
      </c>
      <c r="BU538" s="540">
        <v>68</v>
      </c>
      <c r="BV538" s="540">
        <v>69</v>
      </c>
      <c r="BW538" s="540">
        <v>70</v>
      </c>
      <c r="BX538" s="540">
        <v>71</v>
      </c>
      <c r="BY538" s="540">
        <v>72</v>
      </c>
      <c r="BZ538" s="540">
        <v>73</v>
      </c>
      <c r="CA538" s="540">
        <v>74</v>
      </c>
      <c r="CB538" s="540">
        <v>75</v>
      </c>
      <c r="CC538" s="540">
        <v>76</v>
      </c>
      <c r="CD538" s="540">
        <v>77</v>
      </c>
      <c r="CE538" s="540">
        <v>78</v>
      </c>
      <c r="CF538" s="540">
        <v>79</v>
      </c>
      <c r="CG538" s="540">
        <v>80</v>
      </c>
      <c r="CH538" s="540">
        <v>81</v>
      </c>
      <c r="CI538" s="540">
        <v>82</v>
      </c>
      <c r="CJ538" s="540">
        <v>83</v>
      </c>
      <c r="CK538" s="540">
        <v>84</v>
      </c>
      <c r="CL538" s="540">
        <v>85</v>
      </c>
      <c r="CM538" s="540">
        <v>86</v>
      </c>
      <c r="CN538" s="540">
        <v>87</v>
      </c>
      <c r="CO538" s="540">
        <v>88</v>
      </c>
      <c r="CP538" s="540">
        <v>89</v>
      </c>
      <c r="CQ538" s="540">
        <v>90</v>
      </c>
      <c r="CR538" s="540">
        <v>91</v>
      </c>
      <c r="CS538" s="540">
        <v>92</v>
      </c>
      <c r="CT538" s="540">
        <v>93</v>
      </c>
      <c r="CU538" s="540">
        <v>94</v>
      </c>
      <c r="CV538" s="540">
        <v>95</v>
      </c>
      <c r="CW538" s="540">
        <v>96</v>
      </c>
      <c r="CX538" s="540">
        <v>97</v>
      </c>
      <c r="CY538" s="540">
        <v>98</v>
      </c>
      <c r="CZ538" s="540">
        <v>99</v>
      </c>
      <c r="DA538" s="540">
        <v>100</v>
      </c>
      <c r="DB538" s="540">
        <v>101</v>
      </c>
      <c r="DC538" s="540">
        <v>102</v>
      </c>
      <c r="DD538" s="540">
        <v>103</v>
      </c>
      <c r="DE538" s="540">
        <v>104</v>
      </c>
      <c r="DF538" s="540">
        <v>105</v>
      </c>
      <c r="DG538" s="540">
        <v>106</v>
      </c>
      <c r="DH538" s="540">
        <v>107</v>
      </c>
      <c r="DI538" s="540">
        <v>108</v>
      </c>
      <c r="DJ538" s="540">
        <v>109</v>
      </c>
      <c r="DK538" s="540">
        <v>110</v>
      </c>
    </row>
    <row r="539" spans="4:119" s="540" customFormat="1" x14ac:dyDescent="0.2">
      <c r="E539" s="535" t="s">
        <v>157</v>
      </c>
      <c r="F539" s="540">
        <v>40</v>
      </c>
      <c r="G539" s="540">
        <v>63</v>
      </c>
      <c r="H539" s="540">
        <v>110</v>
      </c>
      <c r="I539" s="540">
        <v>27</v>
      </c>
      <c r="J539" s="540">
        <v>103</v>
      </c>
      <c r="K539" s="540">
        <v>42</v>
      </c>
      <c r="L539" s="540">
        <v>3</v>
      </c>
      <c r="M539" s="540">
        <v>26</v>
      </c>
      <c r="N539" s="540">
        <v>46</v>
      </c>
      <c r="O539" s="540">
        <v>72</v>
      </c>
      <c r="P539" s="540">
        <v>38</v>
      </c>
      <c r="Q539" s="540">
        <v>50</v>
      </c>
      <c r="R539" s="540">
        <v>75</v>
      </c>
      <c r="S539" s="540">
        <v>96</v>
      </c>
      <c r="T539" s="540">
        <v>16</v>
      </c>
      <c r="U539" s="540">
        <v>15</v>
      </c>
      <c r="V539" s="540">
        <v>25</v>
      </c>
      <c r="W539" s="540">
        <v>94</v>
      </c>
      <c r="X539" s="540">
        <v>65</v>
      </c>
      <c r="Y539" s="540">
        <v>36</v>
      </c>
      <c r="Z539" s="540">
        <v>22</v>
      </c>
      <c r="AA539" s="540">
        <v>95</v>
      </c>
      <c r="AB539" s="540">
        <v>54</v>
      </c>
      <c r="AC539" s="540">
        <v>108</v>
      </c>
      <c r="AD539" s="540">
        <v>79</v>
      </c>
      <c r="AE539" s="540">
        <v>89</v>
      </c>
      <c r="AF539" s="540">
        <v>70</v>
      </c>
      <c r="AG539" s="540">
        <v>6</v>
      </c>
      <c r="AH539" s="540">
        <v>32</v>
      </c>
      <c r="AI539" s="540">
        <v>56</v>
      </c>
      <c r="AJ539" s="540">
        <v>60</v>
      </c>
      <c r="AK539" s="540">
        <v>20</v>
      </c>
      <c r="AL539" s="540">
        <v>62</v>
      </c>
      <c r="AM539" s="540">
        <v>7</v>
      </c>
      <c r="AN539" s="540">
        <v>48</v>
      </c>
      <c r="AO539" s="540">
        <v>99</v>
      </c>
      <c r="AP539" s="540">
        <v>53</v>
      </c>
      <c r="AQ539" s="540">
        <v>5</v>
      </c>
      <c r="AR539" s="540">
        <v>78</v>
      </c>
      <c r="AS539" s="540">
        <v>109</v>
      </c>
      <c r="AT539" s="540">
        <v>80</v>
      </c>
      <c r="AU539" s="540">
        <v>13</v>
      </c>
      <c r="AV539" s="540">
        <v>52</v>
      </c>
      <c r="AW539" s="540">
        <v>61</v>
      </c>
      <c r="AX539" s="540">
        <v>31</v>
      </c>
      <c r="AY539" s="540">
        <v>12</v>
      </c>
      <c r="AZ539" s="540">
        <v>28</v>
      </c>
      <c r="BA539" s="540">
        <v>35</v>
      </c>
      <c r="BB539" s="540">
        <v>10</v>
      </c>
      <c r="BC539" s="540">
        <v>51</v>
      </c>
      <c r="BD539" s="540">
        <v>18</v>
      </c>
      <c r="BE539" s="540">
        <v>74</v>
      </c>
      <c r="BF539" s="540">
        <v>24</v>
      </c>
      <c r="BG539" s="540">
        <v>86</v>
      </c>
      <c r="BH539" s="540">
        <v>91</v>
      </c>
      <c r="BI539" s="540">
        <v>97</v>
      </c>
      <c r="BJ539" s="540">
        <v>64</v>
      </c>
      <c r="BK539" s="540">
        <v>77</v>
      </c>
      <c r="BL539" s="540">
        <v>102</v>
      </c>
      <c r="BM539" s="540">
        <v>14</v>
      </c>
      <c r="BN539" s="540">
        <v>59</v>
      </c>
      <c r="BO539" s="540">
        <v>68</v>
      </c>
      <c r="BP539" s="540">
        <v>2</v>
      </c>
      <c r="BQ539" s="540">
        <v>83</v>
      </c>
      <c r="BR539" s="540">
        <v>44</v>
      </c>
      <c r="BS539" s="540">
        <v>47</v>
      </c>
      <c r="BT539" s="540">
        <v>100</v>
      </c>
      <c r="BU539" s="540">
        <v>11</v>
      </c>
      <c r="BV539" s="540">
        <v>101</v>
      </c>
      <c r="BW539" s="540">
        <v>76</v>
      </c>
      <c r="BX539" s="540">
        <v>33</v>
      </c>
      <c r="BY539" s="540">
        <v>43</v>
      </c>
      <c r="BZ539" s="540">
        <v>87</v>
      </c>
      <c r="CA539" s="540">
        <v>17</v>
      </c>
      <c r="CB539" s="540">
        <v>92</v>
      </c>
      <c r="CC539" s="540">
        <v>4</v>
      </c>
      <c r="CD539" s="540">
        <v>90</v>
      </c>
      <c r="CE539" s="540">
        <v>41</v>
      </c>
      <c r="CF539" s="540">
        <v>37</v>
      </c>
      <c r="CG539" s="540">
        <v>69</v>
      </c>
      <c r="CH539" s="540">
        <v>45</v>
      </c>
      <c r="CI539" s="540">
        <v>8</v>
      </c>
      <c r="CJ539" s="540">
        <v>105</v>
      </c>
      <c r="CK539" s="540">
        <v>21</v>
      </c>
      <c r="CL539" s="540">
        <v>82</v>
      </c>
      <c r="CM539" s="540">
        <v>23</v>
      </c>
      <c r="CN539" s="540">
        <v>49</v>
      </c>
      <c r="CO539" s="540">
        <v>67</v>
      </c>
      <c r="CP539" s="540">
        <v>85</v>
      </c>
      <c r="CQ539" s="540">
        <v>1</v>
      </c>
      <c r="CR539" s="540">
        <v>55</v>
      </c>
      <c r="CS539" s="540">
        <v>93</v>
      </c>
      <c r="CT539" s="540">
        <v>30</v>
      </c>
      <c r="CU539" s="540">
        <v>98</v>
      </c>
      <c r="CV539" s="540">
        <v>84</v>
      </c>
      <c r="CW539" s="540">
        <v>19</v>
      </c>
      <c r="CX539" s="540">
        <v>106</v>
      </c>
      <c r="CY539" s="540">
        <v>81</v>
      </c>
      <c r="CZ539" s="540">
        <v>66</v>
      </c>
      <c r="DA539" s="540">
        <v>57</v>
      </c>
      <c r="DB539" s="540">
        <v>29</v>
      </c>
      <c r="DC539" s="540">
        <v>39</v>
      </c>
      <c r="DD539" s="540">
        <v>107</v>
      </c>
      <c r="DE539" s="540">
        <v>88</v>
      </c>
      <c r="DF539" s="540">
        <v>73</v>
      </c>
      <c r="DG539" s="540">
        <v>9</v>
      </c>
      <c r="DH539" s="540">
        <v>34</v>
      </c>
      <c r="DI539" s="540">
        <v>71</v>
      </c>
      <c r="DJ539" s="540">
        <v>58</v>
      </c>
      <c r="DK539" s="540">
        <v>104</v>
      </c>
    </row>
    <row r="540" spans="4:119" s="540" customFormat="1" x14ac:dyDescent="0.2">
      <c r="E540" s="535" t="s">
        <v>159</v>
      </c>
      <c r="F540" s="540">
        <v>49</v>
      </c>
      <c r="G540" s="540">
        <v>59</v>
      </c>
      <c r="H540" s="540">
        <v>61</v>
      </c>
      <c r="I540" s="540">
        <v>87</v>
      </c>
      <c r="J540" s="540">
        <v>28</v>
      </c>
      <c r="K540" s="540">
        <v>70</v>
      </c>
      <c r="L540" s="540">
        <v>58</v>
      </c>
      <c r="M540" s="540">
        <v>25</v>
      </c>
      <c r="N540" s="540">
        <v>16</v>
      </c>
      <c r="O540" s="540">
        <v>42</v>
      </c>
      <c r="P540" s="540">
        <v>37</v>
      </c>
      <c r="Q540" s="540">
        <v>101</v>
      </c>
      <c r="R540" s="540">
        <v>34</v>
      </c>
      <c r="S540" s="540">
        <v>43</v>
      </c>
      <c r="T540" s="540">
        <v>62</v>
      </c>
      <c r="U540" s="540">
        <v>79</v>
      </c>
      <c r="V540" s="540">
        <v>91</v>
      </c>
      <c r="W540" s="540">
        <v>72</v>
      </c>
      <c r="X540" s="540">
        <v>51</v>
      </c>
      <c r="Y540" s="540">
        <v>6</v>
      </c>
      <c r="Z540" s="540">
        <v>84</v>
      </c>
      <c r="AA540" s="540">
        <v>24</v>
      </c>
      <c r="AB540" s="540">
        <v>95</v>
      </c>
      <c r="AC540" s="540">
        <v>45</v>
      </c>
      <c r="AD540" s="540">
        <v>107</v>
      </c>
      <c r="AE540" s="540">
        <v>64</v>
      </c>
      <c r="AF540" s="540">
        <v>99</v>
      </c>
      <c r="AG540" s="540">
        <v>74</v>
      </c>
      <c r="AH540" s="540">
        <v>13</v>
      </c>
      <c r="AI540" s="540">
        <v>89</v>
      </c>
      <c r="AJ540" s="540">
        <v>110</v>
      </c>
      <c r="AK540" s="540">
        <v>56</v>
      </c>
      <c r="AL540" s="540">
        <v>96</v>
      </c>
      <c r="AM540" s="540">
        <v>77</v>
      </c>
      <c r="AN540" s="540">
        <v>81</v>
      </c>
      <c r="AO540" s="540">
        <v>32</v>
      </c>
      <c r="AP540" s="540">
        <v>48</v>
      </c>
      <c r="AQ540" s="540">
        <v>15</v>
      </c>
      <c r="AR540" s="540">
        <v>38</v>
      </c>
      <c r="AS540" s="540">
        <v>71</v>
      </c>
      <c r="AT540" s="540">
        <v>65</v>
      </c>
      <c r="AU540" s="540">
        <v>108</v>
      </c>
      <c r="AV540" s="540">
        <v>39</v>
      </c>
      <c r="AW540" s="540">
        <v>93</v>
      </c>
      <c r="AX540" s="540">
        <v>47</v>
      </c>
      <c r="AY540" s="540">
        <v>85</v>
      </c>
      <c r="AZ540" s="540">
        <v>88</v>
      </c>
      <c r="BA540" s="540">
        <v>57</v>
      </c>
      <c r="BB540" s="540">
        <v>40</v>
      </c>
      <c r="BC540" s="540">
        <v>26</v>
      </c>
      <c r="BD540" s="540">
        <v>109</v>
      </c>
      <c r="BE540" s="540">
        <v>98</v>
      </c>
      <c r="BF540" s="540">
        <v>4</v>
      </c>
      <c r="BG540" s="540">
        <v>63</v>
      </c>
      <c r="BH540" s="540">
        <v>21</v>
      </c>
      <c r="BI540" s="540">
        <v>100</v>
      </c>
      <c r="BJ540" s="540">
        <v>83</v>
      </c>
      <c r="BK540" s="540">
        <v>80</v>
      </c>
      <c r="BL540" s="540">
        <v>53</v>
      </c>
      <c r="BM540" s="540">
        <v>3</v>
      </c>
      <c r="BN540" s="540">
        <v>73</v>
      </c>
      <c r="BO540" s="540">
        <v>35</v>
      </c>
      <c r="BP540" s="540">
        <v>20</v>
      </c>
      <c r="BQ540" s="540">
        <v>36</v>
      </c>
      <c r="BR540" s="540">
        <v>22</v>
      </c>
      <c r="BS540" s="540">
        <v>69</v>
      </c>
      <c r="BT540" s="540">
        <v>30</v>
      </c>
      <c r="BU540" s="540">
        <v>1</v>
      </c>
      <c r="BV540" s="540">
        <v>8</v>
      </c>
      <c r="BW540" s="540">
        <v>19</v>
      </c>
      <c r="BX540" s="540">
        <v>92</v>
      </c>
      <c r="BY540" s="540">
        <v>31</v>
      </c>
      <c r="BZ540" s="540">
        <v>27</v>
      </c>
      <c r="CA540" s="540">
        <v>97</v>
      </c>
      <c r="CB540" s="540">
        <v>41</v>
      </c>
      <c r="CC540" s="540">
        <v>44</v>
      </c>
      <c r="CD540" s="540">
        <v>75</v>
      </c>
      <c r="CE540" s="540">
        <v>102</v>
      </c>
      <c r="CF540" s="540">
        <v>55</v>
      </c>
      <c r="CG540" s="540">
        <v>12</v>
      </c>
      <c r="CH540" s="540">
        <v>104</v>
      </c>
      <c r="CI540" s="540">
        <v>78</v>
      </c>
      <c r="CJ540" s="540">
        <v>86</v>
      </c>
      <c r="CK540" s="540">
        <v>106</v>
      </c>
      <c r="CL540" s="540">
        <v>46</v>
      </c>
      <c r="CM540" s="540">
        <v>90</v>
      </c>
      <c r="CN540" s="540">
        <v>5</v>
      </c>
      <c r="CO540" s="540">
        <v>82</v>
      </c>
      <c r="CP540" s="540">
        <v>67</v>
      </c>
      <c r="CQ540" s="540">
        <v>11</v>
      </c>
      <c r="CR540" s="540">
        <v>14</v>
      </c>
      <c r="CS540" s="540">
        <v>66</v>
      </c>
      <c r="CT540" s="540">
        <v>7</v>
      </c>
      <c r="CU540" s="540">
        <v>33</v>
      </c>
      <c r="CV540" s="540">
        <v>18</v>
      </c>
      <c r="CW540" s="540">
        <v>10</v>
      </c>
      <c r="CX540" s="540">
        <v>94</v>
      </c>
      <c r="CY540" s="540">
        <v>17</v>
      </c>
      <c r="CZ540" s="540">
        <v>52</v>
      </c>
      <c r="DA540" s="540">
        <v>2</v>
      </c>
      <c r="DB540" s="540">
        <v>103</v>
      </c>
      <c r="DC540" s="540">
        <v>29</v>
      </c>
      <c r="DD540" s="540">
        <v>9</v>
      </c>
      <c r="DE540" s="540">
        <v>60</v>
      </c>
      <c r="DF540" s="540">
        <v>68</v>
      </c>
      <c r="DG540" s="540">
        <v>54</v>
      </c>
      <c r="DH540" s="540">
        <v>105</v>
      </c>
      <c r="DI540" s="540">
        <v>50</v>
      </c>
      <c r="DJ540" s="540">
        <v>76</v>
      </c>
      <c r="DK540" s="540">
        <v>23</v>
      </c>
    </row>
    <row r="541" spans="4:119" s="540" customFormat="1" x14ac:dyDescent="0.2"/>
    <row r="542" spans="4:119" s="540" customFormat="1" x14ac:dyDescent="0.2">
      <c r="D542" s="539">
        <v>111</v>
      </c>
      <c r="E542" s="541" t="s">
        <v>179</v>
      </c>
    </row>
    <row r="543" spans="4:119" s="540" customFormat="1" x14ac:dyDescent="0.2">
      <c r="E543" s="535" t="s">
        <v>130</v>
      </c>
      <c r="F543" s="540">
        <v>1</v>
      </c>
      <c r="G543" s="540">
        <v>2</v>
      </c>
      <c r="H543" s="540">
        <v>3</v>
      </c>
      <c r="I543" s="540">
        <v>4</v>
      </c>
      <c r="J543" s="540">
        <v>5</v>
      </c>
      <c r="K543" s="540">
        <v>6</v>
      </c>
      <c r="L543" s="540">
        <v>7</v>
      </c>
      <c r="M543" s="540">
        <v>8</v>
      </c>
      <c r="N543" s="540">
        <v>9</v>
      </c>
      <c r="O543" s="540">
        <v>10</v>
      </c>
      <c r="P543" s="540">
        <v>11</v>
      </c>
      <c r="Q543" s="540">
        <v>12</v>
      </c>
      <c r="R543" s="540">
        <v>13</v>
      </c>
      <c r="S543" s="540">
        <v>14</v>
      </c>
      <c r="T543" s="540">
        <v>15</v>
      </c>
      <c r="U543" s="540">
        <v>16</v>
      </c>
      <c r="V543" s="540">
        <v>17</v>
      </c>
      <c r="W543" s="540">
        <v>18</v>
      </c>
      <c r="X543" s="540">
        <v>19</v>
      </c>
      <c r="Y543" s="540">
        <v>20</v>
      </c>
      <c r="Z543" s="540">
        <v>21</v>
      </c>
      <c r="AA543" s="540">
        <v>22</v>
      </c>
      <c r="AB543" s="540">
        <v>23</v>
      </c>
      <c r="AC543" s="540">
        <v>24</v>
      </c>
      <c r="AD543" s="540">
        <v>25</v>
      </c>
      <c r="AE543" s="540">
        <v>26</v>
      </c>
      <c r="AF543" s="540">
        <v>27</v>
      </c>
      <c r="AG543" s="540">
        <v>28</v>
      </c>
      <c r="AH543" s="540">
        <v>29</v>
      </c>
      <c r="AI543" s="540">
        <v>30</v>
      </c>
      <c r="AJ543" s="540">
        <v>31</v>
      </c>
      <c r="AK543" s="540">
        <v>32</v>
      </c>
      <c r="AL543" s="540">
        <v>33</v>
      </c>
      <c r="AM543" s="540">
        <v>34</v>
      </c>
      <c r="AN543" s="540">
        <v>35</v>
      </c>
      <c r="AO543" s="540">
        <v>36</v>
      </c>
      <c r="AP543" s="540">
        <v>37</v>
      </c>
      <c r="AQ543" s="540">
        <v>38</v>
      </c>
      <c r="AR543" s="540">
        <v>39</v>
      </c>
      <c r="AS543" s="540">
        <v>40</v>
      </c>
      <c r="AT543" s="540">
        <v>41</v>
      </c>
      <c r="AU543" s="540">
        <v>42</v>
      </c>
      <c r="AV543" s="540">
        <v>43</v>
      </c>
      <c r="AW543" s="540">
        <v>44</v>
      </c>
      <c r="AX543" s="540">
        <v>45</v>
      </c>
      <c r="AY543" s="540">
        <v>46</v>
      </c>
      <c r="AZ543" s="540">
        <v>47</v>
      </c>
      <c r="BA543" s="540">
        <v>48</v>
      </c>
      <c r="BB543" s="540">
        <v>49</v>
      </c>
      <c r="BC543" s="540">
        <v>50</v>
      </c>
      <c r="BD543" s="540">
        <v>51</v>
      </c>
      <c r="BE543" s="540">
        <v>52</v>
      </c>
      <c r="BF543" s="540">
        <v>53</v>
      </c>
      <c r="BG543" s="540">
        <v>54</v>
      </c>
      <c r="BH543" s="540">
        <v>55</v>
      </c>
      <c r="BI543" s="540">
        <v>56</v>
      </c>
      <c r="BJ543" s="540">
        <v>57</v>
      </c>
      <c r="BK543" s="540">
        <v>58</v>
      </c>
      <c r="BL543" s="540">
        <v>59</v>
      </c>
      <c r="BM543" s="540">
        <v>60</v>
      </c>
      <c r="BN543" s="540">
        <v>61</v>
      </c>
      <c r="BO543" s="540">
        <v>62</v>
      </c>
      <c r="BP543" s="540">
        <v>63</v>
      </c>
      <c r="BQ543" s="540">
        <v>64</v>
      </c>
      <c r="BR543" s="540">
        <v>65</v>
      </c>
      <c r="BS543" s="540">
        <v>66</v>
      </c>
      <c r="BT543" s="540">
        <v>67</v>
      </c>
      <c r="BU543" s="540">
        <v>68</v>
      </c>
      <c r="BV543" s="540">
        <v>69</v>
      </c>
      <c r="BW543" s="540">
        <v>70</v>
      </c>
      <c r="BX543" s="540">
        <v>71</v>
      </c>
      <c r="BY543" s="540">
        <v>72</v>
      </c>
      <c r="BZ543" s="540">
        <v>73</v>
      </c>
      <c r="CA543" s="540">
        <v>74</v>
      </c>
      <c r="CB543" s="540">
        <v>75</v>
      </c>
      <c r="CC543" s="540">
        <v>76</v>
      </c>
      <c r="CD543" s="540">
        <v>77</v>
      </c>
      <c r="CE543" s="540">
        <v>78</v>
      </c>
      <c r="CF543" s="540">
        <v>79</v>
      </c>
      <c r="CG543" s="540">
        <v>80</v>
      </c>
      <c r="CH543" s="540">
        <v>81</v>
      </c>
      <c r="CI543" s="540">
        <v>82</v>
      </c>
      <c r="CJ543" s="540">
        <v>83</v>
      </c>
      <c r="CK543" s="540">
        <v>84</v>
      </c>
      <c r="CL543" s="540">
        <v>85</v>
      </c>
      <c r="CM543" s="540">
        <v>86</v>
      </c>
      <c r="CN543" s="540">
        <v>87</v>
      </c>
      <c r="CO543" s="540">
        <v>88</v>
      </c>
      <c r="CP543" s="540">
        <v>89</v>
      </c>
      <c r="CQ543" s="540">
        <v>90</v>
      </c>
      <c r="CR543" s="540">
        <v>91</v>
      </c>
      <c r="CS543" s="540">
        <v>92</v>
      </c>
      <c r="CT543" s="540">
        <v>93</v>
      </c>
      <c r="CU543" s="540">
        <v>94</v>
      </c>
      <c r="CV543" s="540">
        <v>95</v>
      </c>
      <c r="CW543" s="540">
        <v>96</v>
      </c>
      <c r="CX543" s="540">
        <v>97</v>
      </c>
      <c r="CY543" s="540">
        <v>98</v>
      </c>
      <c r="CZ543" s="540">
        <v>99</v>
      </c>
      <c r="DB543" s="540">
        <v>100</v>
      </c>
      <c r="DC543" s="540">
        <v>101</v>
      </c>
      <c r="DD543" s="540">
        <v>102</v>
      </c>
      <c r="DE543" s="540">
        <v>103</v>
      </c>
      <c r="DG543" s="540">
        <v>104</v>
      </c>
      <c r="DH543" s="540">
        <v>105</v>
      </c>
      <c r="DI543" s="540">
        <v>106</v>
      </c>
      <c r="DJ543" s="540">
        <v>107</v>
      </c>
      <c r="DL543" s="540">
        <v>108</v>
      </c>
      <c r="DM543" s="540">
        <v>109</v>
      </c>
      <c r="DN543" s="540">
        <v>110</v>
      </c>
      <c r="DO543" s="540">
        <v>111</v>
      </c>
    </row>
    <row r="544" spans="4:119" s="540" customFormat="1" x14ac:dyDescent="0.2">
      <c r="E544" s="535" t="s">
        <v>157</v>
      </c>
      <c r="F544" s="540">
        <v>59</v>
      </c>
      <c r="G544" s="540">
        <v>83</v>
      </c>
      <c r="H544" s="540">
        <v>104</v>
      </c>
      <c r="I544" s="540">
        <v>80</v>
      </c>
      <c r="J544" s="540">
        <v>48</v>
      </c>
      <c r="K544" s="540">
        <v>19</v>
      </c>
      <c r="L544" s="540">
        <v>64</v>
      </c>
      <c r="M544" s="540">
        <v>74</v>
      </c>
      <c r="N544" s="540">
        <v>32</v>
      </c>
      <c r="O544" s="540">
        <v>79</v>
      </c>
      <c r="P544" s="540">
        <v>98</v>
      </c>
      <c r="Q544" s="540">
        <v>70</v>
      </c>
      <c r="R544" s="540">
        <v>42</v>
      </c>
      <c r="S544" s="540">
        <v>78</v>
      </c>
      <c r="T544" s="540">
        <v>21</v>
      </c>
      <c r="U544" s="540">
        <v>82</v>
      </c>
      <c r="V544" s="540">
        <v>54</v>
      </c>
      <c r="W544" s="540">
        <v>72</v>
      </c>
      <c r="X544" s="540">
        <v>13</v>
      </c>
      <c r="Y544" s="540">
        <v>2</v>
      </c>
      <c r="Z544" s="540">
        <v>15</v>
      </c>
      <c r="AA544" s="540">
        <v>103</v>
      </c>
      <c r="AB544" s="540">
        <v>97</v>
      </c>
      <c r="AC544" s="540">
        <v>106</v>
      </c>
      <c r="AD544" s="540">
        <v>93</v>
      </c>
      <c r="AE544" s="540">
        <v>50</v>
      </c>
      <c r="AF544" s="540">
        <v>33</v>
      </c>
      <c r="AG544" s="540">
        <v>56</v>
      </c>
      <c r="AH544" s="540">
        <v>101</v>
      </c>
      <c r="AI544" s="540">
        <v>6</v>
      </c>
      <c r="AJ544" s="540">
        <v>95</v>
      </c>
      <c r="AK544" s="540">
        <v>39</v>
      </c>
      <c r="AL544" s="540">
        <v>5</v>
      </c>
      <c r="AM544" s="540">
        <v>41</v>
      </c>
      <c r="AN544" s="540">
        <v>17</v>
      </c>
      <c r="AO544" s="540">
        <v>99</v>
      </c>
      <c r="AP544" s="540">
        <v>90</v>
      </c>
      <c r="AQ544" s="540">
        <v>14</v>
      </c>
      <c r="AR544" s="540">
        <v>105</v>
      </c>
      <c r="AS544" s="540">
        <v>63</v>
      </c>
      <c r="AT544" s="540">
        <v>73</v>
      </c>
      <c r="AU544" s="540">
        <v>108</v>
      </c>
      <c r="AV544" s="540">
        <v>10</v>
      </c>
      <c r="AW544" s="540">
        <v>92</v>
      </c>
      <c r="AX544" s="540">
        <v>34</v>
      </c>
      <c r="AY544" s="540">
        <v>110</v>
      </c>
      <c r="AZ544" s="540">
        <v>1</v>
      </c>
      <c r="BA544" s="540">
        <v>61</v>
      </c>
      <c r="BB544" s="540">
        <v>26</v>
      </c>
      <c r="BC544" s="540">
        <v>66</v>
      </c>
      <c r="BD544" s="540">
        <v>45</v>
      </c>
      <c r="BE544" s="540">
        <v>102</v>
      </c>
      <c r="BF544" s="540">
        <v>25</v>
      </c>
      <c r="BG544" s="540">
        <v>96</v>
      </c>
      <c r="BH544" s="540">
        <v>67</v>
      </c>
      <c r="BI544" s="540">
        <v>69</v>
      </c>
      <c r="BJ544" s="540">
        <v>29</v>
      </c>
      <c r="BK544" s="540">
        <v>65</v>
      </c>
      <c r="BL544" s="540">
        <v>35</v>
      </c>
      <c r="BM544" s="540">
        <v>52</v>
      </c>
      <c r="BN544" s="540">
        <v>23</v>
      </c>
      <c r="BO544" s="540">
        <v>28</v>
      </c>
      <c r="BP544" s="540">
        <v>40</v>
      </c>
      <c r="BQ544" s="540">
        <v>18</v>
      </c>
      <c r="BR544" s="540">
        <v>87</v>
      </c>
      <c r="BS544" s="540">
        <v>47</v>
      </c>
      <c r="BT544" s="540">
        <v>24</v>
      </c>
      <c r="BU544" s="540">
        <v>81</v>
      </c>
      <c r="BV544" s="540">
        <v>77</v>
      </c>
      <c r="BW544" s="540">
        <v>7</v>
      </c>
      <c r="BX544" s="540">
        <v>58</v>
      </c>
      <c r="BY544" s="540">
        <v>38</v>
      </c>
      <c r="BZ544" s="540">
        <v>91</v>
      </c>
      <c r="CA544" s="540">
        <v>8</v>
      </c>
      <c r="CB544" s="540">
        <v>27</v>
      </c>
      <c r="CC544" s="540">
        <v>111</v>
      </c>
      <c r="CD544" s="540">
        <v>30</v>
      </c>
      <c r="CE544" s="540">
        <v>94</v>
      </c>
      <c r="CF544" s="540">
        <v>76</v>
      </c>
      <c r="CG544" s="540">
        <v>107</v>
      </c>
      <c r="CH544" s="540">
        <v>68</v>
      </c>
      <c r="CI544" s="540">
        <v>49</v>
      </c>
      <c r="CJ544" s="540">
        <v>44</v>
      </c>
      <c r="CK544" s="540">
        <v>100</v>
      </c>
      <c r="CL544" s="540">
        <v>16</v>
      </c>
      <c r="CM544" s="540">
        <v>109</v>
      </c>
      <c r="CN544" s="540">
        <v>88</v>
      </c>
      <c r="CO544" s="540">
        <v>71</v>
      </c>
      <c r="CP544" s="540">
        <v>51</v>
      </c>
      <c r="CQ544" s="540">
        <v>37</v>
      </c>
      <c r="CR544" s="540">
        <v>9</v>
      </c>
      <c r="CS544" s="540">
        <v>75</v>
      </c>
      <c r="CT544" s="540">
        <v>31</v>
      </c>
      <c r="CU544" s="540">
        <v>22</v>
      </c>
      <c r="CV544" s="540">
        <v>53</v>
      </c>
      <c r="CW544" s="540">
        <v>85</v>
      </c>
      <c r="CX544" s="540">
        <v>89</v>
      </c>
      <c r="CY544" s="540">
        <v>55</v>
      </c>
      <c r="CZ544" s="540">
        <v>43</v>
      </c>
      <c r="DB544" s="540">
        <v>84</v>
      </c>
      <c r="DC544" s="540">
        <v>4</v>
      </c>
      <c r="DD544" s="540">
        <v>57</v>
      </c>
      <c r="DE544" s="540">
        <v>62</v>
      </c>
      <c r="DG544" s="540">
        <v>3</v>
      </c>
      <c r="DH544" s="540">
        <v>36</v>
      </c>
      <c r="DI544" s="540">
        <v>46</v>
      </c>
      <c r="DJ544" s="540">
        <v>12</v>
      </c>
      <c r="DL544" s="540">
        <v>60</v>
      </c>
      <c r="DM544" s="540">
        <v>86</v>
      </c>
      <c r="DN544" s="540">
        <v>20</v>
      </c>
      <c r="DO544" s="540">
        <v>11</v>
      </c>
    </row>
    <row r="545" spans="4:119" s="540" customFormat="1" x14ac:dyDescent="0.2">
      <c r="E545" s="535" t="s">
        <v>159</v>
      </c>
      <c r="F545" s="540">
        <v>13</v>
      </c>
      <c r="G545" s="540">
        <v>5</v>
      </c>
      <c r="H545" s="540">
        <v>111</v>
      </c>
      <c r="I545" s="540">
        <v>98</v>
      </c>
      <c r="J545" s="540">
        <v>28</v>
      </c>
      <c r="K545" s="540">
        <v>34</v>
      </c>
      <c r="L545" s="540">
        <v>25</v>
      </c>
      <c r="M545" s="540">
        <v>37</v>
      </c>
      <c r="N545" s="540">
        <v>104</v>
      </c>
      <c r="O545" s="540">
        <v>46</v>
      </c>
      <c r="P545" s="540">
        <v>49</v>
      </c>
      <c r="Q545" s="540">
        <v>43</v>
      </c>
      <c r="R545" s="540">
        <v>2</v>
      </c>
      <c r="S545" s="540">
        <v>86</v>
      </c>
      <c r="T545" s="540">
        <v>73</v>
      </c>
      <c r="U545" s="540">
        <v>90</v>
      </c>
      <c r="V545" s="540">
        <v>10</v>
      </c>
      <c r="W545" s="540">
        <v>24</v>
      </c>
      <c r="X545" s="540">
        <v>97</v>
      </c>
      <c r="Y545" s="540">
        <v>3</v>
      </c>
      <c r="Z545" s="540">
        <v>8</v>
      </c>
      <c r="AA545" s="540">
        <v>60</v>
      </c>
      <c r="AB545" s="540">
        <v>89</v>
      </c>
      <c r="AC545" s="540">
        <v>83</v>
      </c>
      <c r="AD545" s="540">
        <v>96</v>
      </c>
      <c r="AE545" s="540">
        <v>35</v>
      </c>
      <c r="AF545" s="540">
        <v>106</v>
      </c>
      <c r="AG545" s="540">
        <v>64</v>
      </c>
      <c r="AH545" s="540">
        <v>85</v>
      </c>
      <c r="AI545" s="540">
        <v>91</v>
      </c>
      <c r="AJ545" s="540">
        <v>70</v>
      </c>
      <c r="AK545" s="540">
        <v>84</v>
      </c>
      <c r="AL545" s="540">
        <v>27</v>
      </c>
      <c r="AM545" s="540">
        <v>50</v>
      </c>
      <c r="AN545" s="540">
        <v>76</v>
      </c>
      <c r="AO545" s="540">
        <v>12</v>
      </c>
      <c r="AP545" s="540">
        <v>21</v>
      </c>
      <c r="AQ545" s="540">
        <v>59</v>
      </c>
      <c r="AR545" s="540">
        <v>6</v>
      </c>
      <c r="AS545" s="540">
        <v>110</v>
      </c>
      <c r="AT545" s="540">
        <v>40</v>
      </c>
      <c r="AU545" s="540">
        <v>69</v>
      </c>
      <c r="AV545" s="540">
        <v>7</v>
      </c>
      <c r="AW545" s="540">
        <v>95</v>
      </c>
      <c r="AX545" s="540">
        <v>56</v>
      </c>
      <c r="AY545" s="540">
        <v>107</v>
      </c>
      <c r="AZ545" s="540">
        <v>93</v>
      </c>
      <c r="BA545" s="540">
        <v>4</v>
      </c>
      <c r="BB545" s="540">
        <v>108</v>
      </c>
      <c r="BC545" s="540">
        <v>38</v>
      </c>
      <c r="BD545" s="540">
        <v>63</v>
      </c>
      <c r="BE545" s="540">
        <v>78</v>
      </c>
      <c r="BF545" s="540">
        <v>15</v>
      </c>
      <c r="BG545" s="540">
        <v>102</v>
      </c>
      <c r="BH545" s="540">
        <v>72</v>
      </c>
      <c r="BI545" s="540">
        <v>105</v>
      </c>
      <c r="BJ545" s="540">
        <v>16</v>
      </c>
      <c r="BK545" s="540">
        <v>77</v>
      </c>
      <c r="BL545" s="540">
        <v>36</v>
      </c>
      <c r="BM545" s="540">
        <v>109</v>
      </c>
      <c r="BN545" s="540">
        <v>103</v>
      </c>
      <c r="BO545" s="540">
        <v>65</v>
      </c>
      <c r="BP545" s="540">
        <v>75</v>
      </c>
      <c r="BQ545" s="540">
        <v>68</v>
      </c>
      <c r="BR545" s="540">
        <v>26</v>
      </c>
      <c r="BS545" s="540">
        <v>32</v>
      </c>
      <c r="BT545" s="540">
        <v>94</v>
      </c>
      <c r="BU545" s="540">
        <v>87</v>
      </c>
      <c r="BV545" s="540">
        <v>71</v>
      </c>
      <c r="BW545" s="540">
        <v>81</v>
      </c>
      <c r="BX545" s="540">
        <v>79</v>
      </c>
      <c r="BY545" s="540">
        <v>55</v>
      </c>
      <c r="BZ545" s="540">
        <v>100</v>
      </c>
      <c r="CA545" s="540">
        <v>88</v>
      </c>
      <c r="CB545" s="540">
        <v>58</v>
      </c>
      <c r="CC545" s="540">
        <v>101</v>
      </c>
      <c r="CD545" s="540">
        <v>51</v>
      </c>
      <c r="CE545" s="540">
        <v>29</v>
      </c>
      <c r="CF545" s="540">
        <v>61</v>
      </c>
      <c r="CG545" s="540">
        <v>19</v>
      </c>
      <c r="CH545" s="540">
        <v>62</v>
      </c>
      <c r="CI545" s="540">
        <v>41</v>
      </c>
      <c r="CJ545" s="540">
        <v>30</v>
      </c>
      <c r="CK545" s="540">
        <v>31</v>
      </c>
      <c r="CL545" s="540">
        <v>99</v>
      </c>
      <c r="CM545" s="540">
        <v>48</v>
      </c>
      <c r="CN545" s="540">
        <v>20</v>
      </c>
      <c r="CO545" s="540">
        <v>9</v>
      </c>
      <c r="CP545" s="540">
        <v>1</v>
      </c>
      <c r="CQ545" s="540">
        <v>82</v>
      </c>
      <c r="CR545" s="540">
        <v>80</v>
      </c>
      <c r="CS545" s="540">
        <v>11</v>
      </c>
      <c r="CT545" s="540">
        <v>92</v>
      </c>
      <c r="CU545" s="540">
        <v>57</v>
      </c>
      <c r="CV545" s="540">
        <v>42</v>
      </c>
      <c r="CW545" s="540">
        <v>14</v>
      </c>
      <c r="CX545" s="540">
        <v>18</v>
      </c>
      <c r="CY545" s="540">
        <v>52</v>
      </c>
      <c r="CZ545" s="540">
        <v>66</v>
      </c>
      <c r="DB545" s="540">
        <v>53</v>
      </c>
      <c r="DC545" s="540">
        <v>74</v>
      </c>
      <c r="DD545" s="540">
        <v>17</v>
      </c>
      <c r="DE545" s="540">
        <v>33</v>
      </c>
      <c r="DG545" s="540">
        <v>22</v>
      </c>
      <c r="DH545" s="540">
        <v>45</v>
      </c>
      <c r="DI545" s="540">
        <v>54</v>
      </c>
      <c r="DJ545" s="540">
        <v>47</v>
      </c>
      <c r="DL545" s="540">
        <v>39</v>
      </c>
      <c r="DM545" s="540">
        <v>44</v>
      </c>
      <c r="DN545" s="540">
        <v>67</v>
      </c>
      <c r="DO545" s="540">
        <v>23</v>
      </c>
    </row>
    <row r="546" spans="4:119" s="540" customFormat="1" x14ac:dyDescent="0.2"/>
    <row r="547" spans="4:119" s="540" customFormat="1" x14ac:dyDescent="0.2">
      <c r="D547" s="539">
        <v>112</v>
      </c>
      <c r="E547" s="541" t="s">
        <v>179</v>
      </c>
    </row>
    <row r="548" spans="4:119" s="540" customFormat="1" x14ac:dyDescent="0.2">
      <c r="E548" s="535" t="s">
        <v>130</v>
      </c>
      <c r="F548" s="540">
        <v>1</v>
      </c>
      <c r="G548" s="540">
        <v>2</v>
      </c>
      <c r="H548" s="540">
        <v>3</v>
      </c>
      <c r="I548" s="540">
        <v>4</v>
      </c>
      <c r="J548" s="540">
        <v>5</v>
      </c>
      <c r="K548" s="540">
        <v>6</v>
      </c>
      <c r="L548" s="540">
        <v>7</v>
      </c>
      <c r="M548" s="540">
        <v>8</v>
      </c>
      <c r="N548" s="540">
        <v>9</v>
      </c>
      <c r="O548" s="540">
        <v>10</v>
      </c>
      <c r="P548" s="540">
        <v>11</v>
      </c>
      <c r="Q548" s="540">
        <v>12</v>
      </c>
      <c r="R548" s="540">
        <v>13</v>
      </c>
      <c r="S548" s="540">
        <v>14</v>
      </c>
      <c r="T548" s="540">
        <v>15</v>
      </c>
      <c r="U548" s="540">
        <v>16</v>
      </c>
      <c r="V548" s="540">
        <v>17</v>
      </c>
      <c r="W548" s="540">
        <v>18</v>
      </c>
      <c r="X548" s="540">
        <v>19</v>
      </c>
      <c r="Y548" s="540">
        <v>20</v>
      </c>
      <c r="Z548" s="540">
        <v>21</v>
      </c>
      <c r="AA548" s="540">
        <v>22</v>
      </c>
      <c r="AB548" s="540">
        <v>23</v>
      </c>
      <c r="AC548" s="540">
        <v>24</v>
      </c>
      <c r="AD548" s="540">
        <v>25</v>
      </c>
      <c r="AE548" s="540">
        <v>26</v>
      </c>
      <c r="AF548" s="540">
        <v>27</v>
      </c>
      <c r="AG548" s="540">
        <v>28</v>
      </c>
      <c r="AH548" s="540">
        <v>29</v>
      </c>
      <c r="AI548" s="540">
        <v>30</v>
      </c>
      <c r="AJ548" s="540">
        <v>31</v>
      </c>
      <c r="AK548" s="540">
        <v>32</v>
      </c>
      <c r="AL548" s="540">
        <v>33</v>
      </c>
      <c r="AM548" s="540">
        <v>34</v>
      </c>
      <c r="AN548" s="540">
        <v>35</v>
      </c>
      <c r="AO548" s="540">
        <v>36</v>
      </c>
      <c r="AP548" s="540">
        <v>37</v>
      </c>
      <c r="AQ548" s="540">
        <v>38</v>
      </c>
      <c r="AR548" s="540">
        <v>39</v>
      </c>
      <c r="AS548" s="540">
        <v>40</v>
      </c>
      <c r="AT548" s="540">
        <v>41</v>
      </c>
      <c r="AU548" s="540">
        <v>42</v>
      </c>
      <c r="AV548" s="540">
        <v>43</v>
      </c>
      <c r="AW548" s="540">
        <v>44</v>
      </c>
      <c r="AX548" s="540">
        <v>45</v>
      </c>
      <c r="AY548" s="540">
        <v>46</v>
      </c>
      <c r="AZ548" s="540">
        <v>47</v>
      </c>
      <c r="BA548" s="540">
        <v>48</v>
      </c>
      <c r="BB548" s="540">
        <v>49</v>
      </c>
      <c r="BC548" s="540">
        <v>50</v>
      </c>
      <c r="BD548" s="540">
        <v>51</v>
      </c>
      <c r="BE548" s="540">
        <v>52</v>
      </c>
      <c r="BF548" s="540">
        <v>53</v>
      </c>
      <c r="BG548" s="540">
        <v>54</v>
      </c>
      <c r="BH548" s="540">
        <v>55</v>
      </c>
      <c r="BI548" s="540">
        <v>56</v>
      </c>
      <c r="BJ548" s="540">
        <v>57</v>
      </c>
      <c r="BK548" s="540">
        <v>58</v>
      </c>
      <c r="BL548" s="540">
        <v>59</v>
      </c>
      <c r="BM548" s="540">
        <v>60</v>
      </c>
      <c r="BN548" s="540">
        <v>61</v>
      </c>
      <c r="BO548" s="540">
        <v>62</v>
      </c>
      <c r="BP548" s="540">
        <v>63</v>
      </c>
      <c r="BQ548" s="540">
        <v>64</v>
      </c>
      <c r="BR548" s="540">
        <v>65</v>
      </c>
      <c r="BS548" s="540">
        <v>66</v>
      </c>
      <c r="BT548" s="540">
        <v>67</v>
      </c>
      <c r="BU548" s="540">
        <v>68</v>
      </c>
      <c r="BV548" s="540">
        <v>69</v>
      </c>
      <c r="BW548" s="540">
        <v>70</v>
      </c>
      <c r="BX548" s="540">
        <v>71</v>
      </c>
      <c r="BY548" s="540">
        <v>72</v>
      </c>
      <c r="BZ548" s="540">
        <v>73</v>
      </c>
      <c r="CA548" s="540">
        <v>74</v>
      </c>
      <c r="CB548" s="540">
        <v>75</v>
      </c>
      <c r="CC548" s="540">
        <v>76</v>
      </c>
      <c r="CD548" s="540">
        <v>77</v>
      </c>
      <c r="CE548" s="540">
        <v>78</v>
      </c>
      <c r="CF548" s="540">
        <v>79</v>
      </c>
      <c r="CG548" s="540">
        <v>80</v>
      </c>
      <c r="CH548" s="540">
        <v>81</v>
      </c>
      <c r="CI548" s="540">
        <v>82</v>
      </c>
      <c r="CJ548" s="540">
        <v>83</v>
      </c>
      <c r="CK548" s="540">
        <v>84</v>
      </c>
      <c r="CL548" s="540">
        <v>85</v>
      </c>
      <c r="CM548" s="540">
        <v>86</v>
      </c>
      <c r="CN548" s="540">
        <v>87</v>
      </c>
      <c r="CO548" s="540">
        <v>88</v>
      </c>
      <c r="CP548" s="540">
        <v>89</v>
      </c>
      <c r="CQ548" s="540">
        <v>90</v>
      </c>
      <c r="CR548" s="540">
        <v>91</v>
      </c>
      <c r="CS548" s="540">
        <v>92</v>
      </c>
      <c r="CT548" s="540">
        <v>93</v>
      </c>
      <c r="CU548" s="540">
        <v>94</v>
      </c>
      <c r="CV548" s="540">
        <v>95</v>
      </c>
      <c r="CW548" s="540">
        <v>96</v>
      </c>
      <c r="CX548" s="540">
        <v>97</v>
      </c>
      <c r="CY548" s="540">
        <v>98</v>
      </c>
      <c r="CZ548" s="540">
        <v>99</v>
      </c>
      <c r="DA548" s="540">
        <v>100</v>
      </c>
      <c r="DB548" s="540">
        <v>101</v>
      </c>
      <c r="DC548" s="540">
        <v>102</v>
      </c>
      <c r="DD548" s="540">
        <v>103</v>
      </c>
      <c r="DE548" s="540">
        <v>104</v>
      </c>
      <c r="DG548" s="540">
        <v>105</v>
      </c>
      <c r="DH548" s="540">
        <v>106</v>
      </c>
      <c r="DI548" s="540">
        <v>107</v>
      </c>
      <c r="DJ548" s="540">
        <v>108</v>
      </c>
      <c r="DL548" s="540">
        <v>109</v>
      </c>
      <c r="DM548" s="540">
        <v>110</v>
      </c>
      <c r="DN548" s="540">
        <v>111</v>
      </c>
      <c r="DO548" s="540">
        <v>112</v>
      </c>
    </row>
    <row r="549" spans="4:119" s="540" customFormat="1" x14ac:dyDescent="0.2">
      <c r="E549" s="535" t="s">
        <v>157</v>
      </c>
      <c r="F549" s="540">
        <v>62</v>
      </c>
      <c r="G549" s="540">
        <v>93</v>
      </c>
      <c r="H549" s="540">
        <v>52</v>
      </c>
      <c r="I549" s="540">
        <v>13</v>
      </c>
      <c r="J549" s="540">
        <v>31</v>
      </c>
      <c r="K549" s="540">
        <v>22</v>
      </c>
      <c r="L549" s="540">
        <v>38</v>
      </c>
      <c r="M549" s="540">
        <v>105</v>
      </c>
      <c r="N549" s="540">
        <v>73</v>
      </c>
      <c r="O549" s="540">
        <v>96</v>
      </c>
      <c r="P549" s="540">
        <v>50</v>
      </c>
      <c r="Q549" s="540">
        <v>60</v>
      </c>
      <c r="R549" s="540">
        <v>27</v>
      </c>
      <c r="S549" s="540">
        <v>111</v>
      </c>
      <c r="T549" s="540">
        <v>9</v>
      </c>
      <c r="U549" s="540">
        <v>34</v>
      </c>
      <c r="V549" s="540">
        <v>112</v>
      </c>
      <c r="W549" s="540">
        <v>54</v>
      </c>
      <c r="X549" s="540">
        <v>6</v>
      </c>
      <c r="Y549" s="540">
        <v>66</v>
      </c>
      <c r="Z549" s="540">
        <v>100</v>
      </c>
      <c r="AA549" s="540">
        <v>65</v>
      </c>
      <c r="AB549" s="540">
        <v>109</v>
      </c>
      <c r="AC549" s="540">
        <v>30</v>
      </c>
      <c r="AD549" s="540">
        <v>108</v>
      </c>
      <c r="AE549" s="540">
        <v>104</v>
      </c>
      <c r="AF549" s="540">
        <v>59</v>
      </c>
      <c r="AG549" s="540">
        <v>97</v>
      </c>
      <c r="AH549" s="540">
        <v>16</v>
      </c>
      <c r="AI549" s="540">
        <v>11</v>
      </c>
      <c r="AJ549" s="540">
        <v>77</v>
      </c>
      <c r="AK549" s="540">
        <v>43</v>
      </c>
      <c r="AL549" s="540">
        <v>110</v>
      </c>
      <c r="AM549" s="540">
        <v>12</v>
      </c>
      <c r="AN549" s="540">
        <v>32</v>
      </c>
      <c r="AO549" s="540">
        <v>89</v>
      </c>
      <c r="AP549" s="540">
        <v>75</v>
      </c>
      <c r="AQ549" s="540">
        <v>61</v>
      </c>
      <c r="AR549" s="540">
        <v>82</v>
      </c>
      <c r="AS549" s="540">
        <v>51</v>
      </c>
      <c r="AT549" s="540">
        <v>80</v>
      </c>
      <c r="AU549" s="540">
        <v>99</v>
      </c>
      <c r="AV549" s="540">
        <v>102</v>
      </c>
      <c r="AW549" s="540">
        <v>40</v>
      </c>
      <c r="AX549" s="540">
        <v>56</v>
      </c>
      <c r="AY549" s="540">
        <v>85</v>
      </c>
      <c r="AZ549" s="540">
        <v>41</v>
      </c>
      <c r="BA549" s="540">
        <v>90</v>
      </c>
      <c r="BB549" s="540">
        <v>72</v>
      </c>
      <c r="BC549" s="540">
        <v>57</v>
      </c>
      <c r="BD549" s="540">
        <v>3</v>
      </c>
      <c r="BE549" s="540">
        <v>46</v>
      </c>
      <c r="BF549" s="540">
        <v>69</v>
      </c>
      <c r="BG549" s="540">
        <v>91</v>
      </c>
      <c r="BH549" s="540">
        <v>21</v>
      </c>
      <c r="BI549" s="540">
        <v>45</v>
      </c>
      <c r="BJ549" s="540">
        <v>19</v>
      </c>
      <c r="BK549" s="540">
        <v>94</v>
      </c>
      <c r="BL549" s="540">
        <v>1</v>
      </c>
      <c r="BM549" s="540">
        <v>14</v>
      </c>
      <c r="BN549" s="540">
        <v>49</v>
      </c>
      <c r="BO549" s="540">
        <v>86</v>
      </c>
      <c r="BP549" s="540">
        <v>10</v>
      </c>
      <c r="BQ549" s="540">
        <v>18</v>
      </c>
      <c r="BR549" s="540">
        <v>101</v>
      </c>
      <c r="BS549" s="540">
        <v>70</v>
      </c>
      <c r="BT549" s="540">
        <v>81</v>
      </c>
      <c r="BU549" s="540">
        <v>44</v>
      </c>
      <c r="BV549" s="540">
        <v>35</v>
      </c>
      <c r="BW549" s="540">
        <v>26</v>
      </c>
      <c r="BX549" s="540">
        <v>106</v>
      </c>
      <c r="BY549" s="540">
        <v>48</v>
      </c>
      <c r="BZ549" s="540">
        <v>64</v>
      </c>
      <c r="CA549" s="540">
        <v>2</v>
      </c>
      <c r="CB549" s="540">
        <v>79</v>
      </c>
      <c r="CC549" s="540">
        <v>88</v>
      </c>
      <c r="CD549" s="540">
        <v>8</v>
      </c>
      <c r="CE549" s="540">
        <v>42</v>
      </c>
      <c r="CF549" s="540">
        <v>78</v>
      </c>
      <c r="CG549" s="540">
        <v>53</v>
      </c>
      <c r="CH549" s="540">
        <v>67</v>
      </c>
      <c r="CI549" s="540">
        <v>39</v>
      </c>
      <c r="CJ549" s="540">
        <v>87</v>
      </c>
      <c r="CK549" s="540">
        <v>107</v>
      </c>
      <c r="CL549" s="540">
        <v>83</v>
      </c>
      <c r="CM549" s="540">
        <v>74</v>
      </c>
      <c r="CN549" s="540">
        <v>24</v>
      </c>
      <c r="CO549" s="540">
        <v>47</v>
      </c>
      <c r="CP549" s="540">
        <v>103</v>
      </c>
      <c r="CQ549" s="540">
        <v>37</v>
      </c>
      <c r="CR549" s="540">
        <v>20</v>
      </c>
      <c r="CS549" s="540">
        <v>28</v>
      </c>
      <c r="CT549" s="540">
        <v>92</v>
      </c>
      <c r="CU549" s="540">
        <v>58</v>
      </c>
      <c r="CV549" s="540">
        <v>63</v>
      </c>
      <c r="CW549" s="540">
        <v>95</v>
      </c>
      <c r="CX549" s="540">
        <v>76</v>
      </c>
      <c r="CY549" s="540">
        <v>36</v>
      </c>
      <c r="CZ549" s="540">
        <v>68</v>
      </c>
      <c r="DA549" s="540">
        <v>4</v>
      </c>
      <c r="DB549" s="540">
        <v>29</v>
      </c>
      <c r="DC549" s="540">
        <v>98</v>
      </c>
      <c r="DD549" s="540">
        <v>5</v>
      </c>
      <c r="DE549" s="540">
        <v>15</v>
      </c>
      <c r="DG549" s="540">
        <v>7</v>
      </c>
      <c r="DH549" s="540">
        <v>25</v>
      </c>
      <c r="DI549" s="540">
        <v>84</v>
      </c>
      <c r="DJ549" s="540">
        <v>17</v>
      </c>
      <c r="DL549" s="540">
        <v>55</v>
      </c>
      <c r="DM549" s="540">
        <v>33</v>
      </c>
      <c r="DN549" s="540">
        <v>71</v>
      </c>
      <c r="DO549" s="540">
        <v>23</v>
      </c>
    </row>
    <row r="550" spans="4:119" s="540" customFormat="1" x14ac:dyDescent="0.2">
      <c r="E550" s="535" t="s">
        <v>159</v>
      </c>
      <c r="F550" s="540">
        <v>18</v>
      </c>
      <c r="G550" s="540">
        <v>34</v>
      </c>
      <c r="H550" s="540">
        <v>104</v>
      </c>
      <c r="I550" s="540">
        <v>41</v>
      </c>
      <c r="J550" s="540">
        <v>74</v>
      </c>
      <c r="K550" s="540">
        <v>68</v>
      </c>
      <c r="L550" s="540">
        <v>100</v>
      </c>
      <c r="M550" s="540">
        <v>1</v>
      </c>
      <c r="N550" s="540">
        <v>8</v>
      </c>
      <c r="O550" s="540">
        <v>27</v>
      </c>
      <c r="P550" s="540">
        <v>64</v>
      </c>
      <c r="Q550" s="540">
        <v>66</v>
      </c>
      <c r="R550" s="540">
        <v>50</v>
      </c>
      <c r="S550" s="540">
        <v>36</v>
      </c>
      <c r="T550" s="540">
        <v>71</v>
      </c>
      <c r="U550" s="540">
        <v>83</v>
      </c>
      <c r="V550" s="540">
        <v>95</v>
      </c>
      <c r="W550" s="540">
        <v>31</v>
      </c>
      <c r="X550" s="540">
        <v>48</v>
      </c>
      <c r="Y550" s="540">
        <v>105</v>
      </c>
      <c r="Z550" s="540">
        <v>24</v>
      </c>
      <c r="AA550" s="540">
        <v>5</v>
      </c>
      <c r="AB550" s="540">
        <v>39</v>
      </c>
      <c r="AC550" s="540">
        <v>88</v>
      </c>
      <c r="AD550" s="540">
        <v>91</v>
      </c>
      <c r="AE550" s="540">
        <v>15</v>
      </c>
      <c r="AF550" s="540">
        <v>10</v>
      </c>
      <c r="AG550" s="540">
        <v>17</v>
      </c>
      <c r="AH550" s="540">
        <v>33</v>
      </c>
      <c r="AI550" s="540">
        <v>76</v>
      </c>
      <c r="AJ550" s="540">
        <v>72</v>
      </c>
      <c r="AK550" s="540">
        <v>84</v>
      </c>
      <c r="AL550" s="540">
        <v>19</v>
      </c>
      <c r="AM550" s="540">
        <v>98</v>
      </c>
      <c r="AN550" s="540">
        <v>43</v>
      </c>
      <c r="AO550" s="540">
        <v>79</v>
      </c>
      <c r="AP550" s="540">
        <v>51</v>
      </c>
      <c r="AQ550" s="540">
        <v>65</v>
      </c>
      <c r="AR550" s="540">
        <v>85</v>
      </c>
      <c r="AS550" s="540">
        <v>92</v>
      </c>
      <c r="AT550" s="540">
        <v>4</v>
      </c>
      <c r="AU550" s="540">
        <v>23</v>
      </c>
      <c r="AV550" s="540">
        <v>32</v>
      </c>
      <c r="AW550" s="540">
        <v>97</v>
      </c>
      <c r="AX550" s="540">
        <v>93</v>
      </c>
      <c r="AY550" s="540">
        <v>75</v>
      </c>
      <c r="AZ550" s="540">
        <v>63</v>
      </c>
      <c r="BA550" s="540">
        <v>29</v>
      </c>
      <c r="BB550" s="540">
        <v>70</v>
      </c>
      <c r="BC550" s="540">
        <v>110</v>
      </c>
      <c r="BD550" s="540">
        <v>37</v>
      </c>
      <c r="BE550" s="540">
        <v>54</v>
      </c>
      <c r="BF550" s="540">
        <v>80</v>
      </c>
      <c r="BG550" s="540">
        <v>87</v>
      </c>
      <c r="BH550" s="540">
        <v>106</v>
      </c>
      <c r="BI550" s="540">
        <v>94</v>
      </c>
      <c r="BJ550" s="540">
        <v>49</v>
      </c>
      <c r="BK550" s="540">
        <v>60</v>
      </c>
      <c r="BL550" s="540">
        <v>109</v>
      </c>
      <c r="BM550" s="540">
        <v>102</v>
      </c>
      <c r="BN550" s="540">
        <v>108</v>
      </c>
      <c r="BO550" s="540">
        <v>20</v>
      </c>
      <c r="BP550" s="540">
        <v>99</v>
      </c>
      <c r="BQ550" s="540">
        <v>11</v>
      </c>
      <c r="BR550" s="540">
        <v>67</v>
      </c>
      <c r="BS550" s="540">
        <v>103</v>
      </c>
      <c r="BT550" s="540">
        <v>111</v>
      </c>
      <c r="BU550" s="540">
        <v>6</v>
      </c>
      <c r="BV550" s="540">
        <v>86</v>
      </c>
      <c r="BW550" s="540">
        <v>46</v>
      </c>
      <c r="BX550" s="540">
        <v>40</v>
      </c>
      <c r="BY550" s="540">
        <v>44</v>
      </c>
      <c r="BZ550" s="540">
        <v>25</v>
      </c>
      <c r="CA550" s="540">
        <v>96</v>
      </c>
      <c r="CB550" s="540">
        <v>77</v>
      </c>
      <c r="CC550" s="540">
        <v>35</v>
      </c>
      <c r="CD550" s="540">
        <v>16</v>
      </c>
      <c r="CE550" s="540">
        <v>82</v>
      </c>
      <c r="CF550" s="540">
        <v>28</v>
      </c>
      <c r="CG550" s="540">
        <v>3</v>
      </c>
      <c r="CH550" s="540">
        <v>9</v>
      </c>
      <c r="CI550" s="540">
        <v>107</v>
      </c>
      <c r="CJ550" s="540">
        <v>2</v>
      </c>
      <c r="CK550" s="540">
        <v>56</v>
      </c>
      <c r="CL550" s="540">
        <v>42</v>
      </c>
      <c r="CM550" s="540">
        <v>69</v>
      </c>
      <c r="CN550" s="540">
        <v>73</v>
      </c>
      <c r="CO550" s="540">
        <v>112</v>
      </c>
      <c r="CP550" s="540">
        <v>52</v>
      </c>
      <c r="CQ550" s="540">
        <v>47</v>
      </c>
      <c r="CR550" s="540">
        <v>59</v>
      </c>
      <c r="CS550" s="540">
        <v>53</v>
      </c>
      <c r="CT550" s="540">
        <v>45</v>
      </c>
      <c r="CU550" s="540">
        <v>22</v>
      </c>
      <c r="CV550" s="540">
        <v>7</v>
      </c>
      <c r="CW550" s="540">
        <v>30</v>
      </c>
      <c r="CX550" s="540">
        <v>55</v>
      </c>
      <c r="CY550" s="540">
        <v>89</v>
      </c>
      <c r="CZ550" s="540">
        <v>101</v>
      </c>
      <c r="DA550" s="540">
        <v>81</v>
      </c>
      <c r="DB550" s="540">
        <v>78</v>
      </c>
      <c r="DC550" s="540">
        <v>90</v>
      </c>
      <c r="DD550" s="540">
        <v>12</v>
      </c>
      <c r="DE550" s="540">
        <v>38</v>
      </c>
      <c r="DG550" s="540">
        <v>13</v>
      </c>
      <c r="DH550" s="540">
        <v>26</v>
      </c>
      <c r="DI550" s="540">
        <v>57</v>
      </c>
      <c r="DJ550" s="540">
        <v>61</v>
      </c>
      <c r="DL550" s="540">
        <v>14</v>
      </c>
      <c r="DM550" s="540">
        <v>58</v>
      </c>
      <c r="DN550" s="540">
        <v>21</v>
      </c>
      <c r="DO550" s="540">
        <v>62</v>
      </c>
    </row>
    <row r="551" spans="4:119" s="540" customFormat="1" x14ac:dyDescent="0.2"/>
    <row r="552" spans="4:119" s="540" customFormat="1" x14ac:dyDescent="0.2">
      <c r="D552" s="539">
        <v>113</v>
      </c>
      <c r="E552" s="541" t="s">
        <v>179</v>
      </c>
    </row>
    <row r="553" spans="4:119" s="540" customFormat="1" x14ac:dyDescent="0.2">
      <c r="E553" s="535" t="s">
        <v>130</v>
      </c>
      <c r="F553" s="540">
        <v>1</v>
      </c>
      <c r="G553" s="540">
        <v>2</v>
      </c>
      <c r="H553" s="540">
        <v>3</v>
      </c>
      <c r="I553" s="540">
        <v>4</v>
      </c>
      <c r="J553" s="540">
        <v>5</v>
      </c>
      <c r="K553" s="540">
        <v>6</v>
      </c>
      <c r="L553" s="540">
        <v>7</v>
      </c>
      <c r="M553" s="540">
        <v>8</v>
      </c>
      <c r="N553" s="540">
        <v>9</v>
      </c>
      <c r="O553" s="540">
        <v>10</v>
      </c>
      <c r="P553" s="540">
        <v>11</v>
      </c>
      <c r="Q553" s="540">
        <v>12</v>
      </c>
      <c r="R553" s="540">
        <v>13</v>
      </c>
      <c r="S553" s="540">
        <v>14</v>
      </c>
      <c r="T553" s="540">
        <v>15</v>
      </c>
      <c r="U553" s="540">
        <v>16</v>
      </c>
      <c r="V553" s="540">
        <v>17</v>
      </c>
      <c r="W553" s="540">
        <v>18</v>
      </c>
      <c r="X553" s="540">
        <v>19</v>
      </c>
      <c r="Y553" s="540">
        <v>20</v>
      </c>
      <c r="Z553" s="540">
        <v>21</v>
      </c>
      <c r="AA553" s="540">
        <v>22</v>
      </c>
      <c r="AB553" s="540">
        <v>23</v>
      </c>
      <c r="AC553" s="540">
        <v>24</v>
      </c>
      <c r="AD553" s="540">
        <v>25</v>
      </c>
      <c r="AE553" s="540">
        <v>26</v>
      </c>
      <c r="AF553" s="540">
        <v>27</v>
      </c>
      <c r="AG553" s="540">
        <v>28</v>
      </c>
      <c r="AH553" s="540">
        <v>29</v>
      </c>
      <c r="AI553" s="540">
        <v>30</v>
      </c>
      <c r="AJ553" s="540">
        <v>31</v>
      </c>
      <c r="AK553" s="540">
        <v>32</v>
      </c>
      <c r="AL553" s="540">
        <v>33</v>
      </c>
      <c r="AM553" s="540">
        <v>34</v>
      </c>
      <c r="AN553" s="540">
        <v>35</v>
      </c>
      <c r="AO553" s="540">
        <v>36</v>
      </c>
      <c r="AP553" s="540">
        <v>37</v>
      </c>
      <c r="AQ553" s="540">
        <v>38</v>
      </c>
      <c r="AR553" s="540">
        <v>39</v>
      </c>
      <c r="AS553" s="540">
        <v>40</v>
      </c>
      <c r="AT553" s="540">
        <v>41</v>
      </c>
      <c r="AU553" s="540">
        <v>42</v>
      </c>
      <c r="AV553" s="540">
        <v>43</v>
      </c>
      <c r="AW553" s="540">
        <v>44</v>
      </c>
      <c r="AX553" s="540">
        <v>45</v>
      </c>
      <c r="AY553" s="540">
        <v>46</v>
      </c>
      <c r="AZ553" s="540">
        <v>47</v>
      </c>
      <c r="BA553" s="540">
        <v>48</v>
      </c>
      <c r="BB553" s="540">
        <v>49</v>
      </c>
      <c r="BC553" s="540">
        <v>50</v>
      </c>
      <c r="BD553" s="540">
        <v>51</v>
      </c>
      <c r="BE553" s="540">
        <v>52</v>
      </c>
      <c r="BF553" s="540">
        <v>53</v>
      </c>
      <c r="BG553" s="540">
        <v>54</v>
      </c>
      <c r="BH553" s="540">
        <v>55</v>
      </c>
      <c r="BI553" s="540">
        <v>56</v>
      </c>
      <c r="BJ553" s="540">
        <v>57</v>
      </c>
      <c r="BK553" s="540">
        <v>58</v>
      </c>
      <c r="BL553" s="540">
        <v>59</v>
      </c>
      <c r="BM553" s="540">
        <v>60</v>
      </c>
      <c r="BN553" s="540">
        <v>61</v>
      </c>
      <c r="BO553" s="540">
        <v>62</v>
      </c>
      <c r="BP553" s="540">
        <v>63</v>
      </c>
      <c r="BQ553" s="540">
        <v>64</v>
      </c>
      <c r="BR553" s="540">
        <v>65</v>
      </c>
      <c r="BS553" s="540">
        <v>66</v>
      </c>
      <c r="BT553" s="540">
        <v>67</v>
      </c>
      <c r="BU553" s="540">
        <v>68</v>
      </c>
      <c r="BV553" s="540">
        <v>69</v>
      </c>
      <c r="BW553" s="540">
        <v>70</v>
      </c>
      <c r="BX553" s="540">
        <v>71</v>
      </c>
      <c r="BY553" s="540">
        <v>72</v>
      </c>
      <c r="BZ553" s="540">
        <v>73</v>
      </c>
      <c r="CA553" s="540">
        <v>74</v>
      </c>
      <c r="CB553" s="540">
        <v>75</v>
      </c>
      <c r="CC553" s="540">
        <v>76</v>
      </c>
      <c r="CD553" s="540">
        <v>77</v>
      </c>
      <c r="CE553" s="540">
        <v>78</v>
      </c>
      <c r="CF553" s="540">
        <v>79</v>
      </c>
      <c r="CG553" s="540">
        <v>80</v>
      </c>
      <c r="CH553" s="540">
        <v>81</v>
      </c>
      <c r="CI553" s="540">
        <v>82</v>
      </c>
      <c r="CJ553" s="540">
        <v>83</v>
      </c>
      <c r="CK553" s="540">
        <v>84</v>
      </c>
      <c r="CL553" s="540">
        <v>85</v>
      </c>
      <c r="CM553" s="540">
        <v>86</v>
      </c>
      <c r="CN553" s="540">
        <v>87</v>
      </c>
      <c r="CO553" s="540">
        <v>88</v>
      </c>
      <c r="CP553" s="540">
        <v>89</v>
      </c>
      <c r="CQ553" s="540">
        <v>90</v>
      </c>
      <c r="CR553" s="540">
        <v>91</v>
      </c>
      <c r="CS553" s="540">
        <v>92</v>
      </c>
      <c r="CT553" s="540">
        <v>93</v>
      </c>
      <c r="CU553" s="540">
        <v>94</v>
      </c>
      <c r="CV553" s="540">
        <v>95</v>
      </c>
      <c r="CW553" s="540">
        <v>96</v>
      </c>
      <c r="CX553" s="540">
        <v>97</v>
      </c>
      <c r="CY553" s="540">
        <v>98</v>
      </c>
      <c r="CZ553" s="540">
        <v>99</v>
      </c>
      <c r="DA553" s="540">
        <v>100</v>
      </c>
      <c r="DB553" s="540">
        <v>101</v>
      </c>
      <c r="DC553" s="540">
        <v>102</v>
      </c>
      <c r="DD553" s="540">
        <v>103</v>
      </c>
      <c r="DE553" s="540">
        <v>104</v>
      </c>
      <c r="DF553" s="540">
        <v>105</v>
      </c>
      <c r="DG553" s="540">
        <v>106</v>
      </c>
      <c r="DH553" s="540">
        <v>107</v>
      </c>
      <c r="DI553" s="540">
        <v>108</v>
      </c>
      <c r="DJ553" s="540">
        <v>109</v>
      </c>
      <c r="DL553" s="540">
        <v>110</v>
      </c>
      <c r="DM553" s="540">
        <v>111</v>
      </c>
      <c r="DN553" s="540">
        <v>112</v>
      </c>
      <c r="DO553" s="540">
        <v>113</v>
      </c>
    </row>
    <row r="554" spans="4:119" s="540" customFormat="1" x14ac:dyDescent="0.2">
      <c r="E554" s="535" t="s">
        <v>157</v>
      </c>
      <c r="F554" s="540">
        <v>60</v>
      </c>
      <c r="G554" s="540">
        <v>106</v>
      </c>
      <c r="H554" s="540">
        <v>17</v>
      </c>
      <c r="I554" s="540">
        <v>88</v>
      </c>
      <c r="J554" s="540">
        <v>42</v>
      </c>
      <c r="K554" s="540">
        <v>13</v>
      </c>
      <c r="L554" s="540">
        <v>74</v>
      </c>
      <c r="M554" s="540">
        <v>104</v>
      </c>
      <c r="N554" s="540">
        <v>107</v>
      </c>
      <c r="O554" s="540">
        <v>48</v>
      </c>
      <c r="P554" s="540">
        <v>95</v>
      </c>
      <c r="Q554" s="540">
        <v>19</v>
      </c>
      <c r="R554" s="540">
        <v>21</v>
      </c>
      <c r="S554" s="540">
        <v>58</v>
      </c>
      <c r="T554" s="540">
        <v>8</v>
      </c>
      <c r="U554" s="540">
        <v>44</v>
      </c>
      <c r="V554" s="540">
        <v>68</v>
      </c>
      <c r="W554" s="540">
        <v>75</v>
      </c>
      <c r="X554" s="540">
        <v>78</v>
      </c>
      <c r="Y554" s="540">
        <v>32</v>
      </c>
      <c r="Z554" s="540">
        <v>45</v>
      </c>
      <c r="AA554" s="540">
        <v>84</v>
      </c>
      <c r="AB554" s="540">
        <v>67</v>
      </c>
      <c r="AC554" s="540">
        <v>91</v>
      </c>
      <c r="AD554" s="540">
        <v>63</v>
      </c>
      <c r="AE554" s="540">
        <v>37</v>
      </c>
      <c r="AF554" s="540">
        <v>50</v>
      </c>
      <c r="AG554" s="540">
        <v>10</v>
      </c>
      <c r="AH554" s="540">
        <v>108</v>
      </c>
      <c r="AI554" s="540">
        <v>98</v>
      </c>
      <c r="AJ554" s="540">
        <v>14</v>
      </c>
      <c r="AK554" s="540">
        <v>105</v>
      </c>
      <c r="AL554" s="540">
        <v>56</v>
      </c>
      <c r="AM554" s="540">
        <v>3</v>
      </c>
      <c r="AN554" s="540">
        <v>71</v>
      </c>
      <c r="AO554" s="540">
        <v>113</v>
      </c>
      <c r="AP554" s="540">
        <v>20</v>
      </c>
      <c r="AQ554" s="540">
        <v>70</v>
      </c>
      <c r="AR554" s="540">
        <v>40</v>
      </c>
      <c r="AS554" s="540">
        <v>1</v>
      </c>
      <c r="AT554" s="540">
        <v>25</v>
      </c>
      <c r="AU554" s="540">
        <v>73</v>
      </c>
      <c r="AV554" s="540">
        <v>15</v>
      </c>
      <c r="AW554" s="540">
        <v>55</v>
      </c>
      <c r="AX554" s="540">
        <v>110</v>
      </c>
      <c r="AY554" s="540">
        <v>82</v>
      </c>
      <c r="AZ554" s="540">
        <v>36</v>
      </c>
      <c r="BA554" s="540">
        <v>52</v>
      </c>
      <c r="BB554" s="540">
        <v>7</v>
      </c>
      <c r="BC554" s="540">
        <v>103</v>
      </c>
      <c r="BD554" s="540">
        <v>85</v>
      </c>
      <c r="BE554" s="540">
        <v>96</v>
      </c>
      <c r="BF554" s="540">
        <v>111</v>
      </c>
      <c r="BG554" s="540">
        <v>51</v>
      </c>
      <c r="BH554" s="540">
        <v>12</v>
      </c>
      <c r="BI554" s="540">
        <v>65</v>
      </c>
      <c r="BJ554" s="540">
        <v>35</v>
      </c>
      <c r="BK554" s="540">
        <v>94</v>
      </c>
      <c r="BL554" s="540">
        <v>77</v>
      </c>
      <c r="BM554" s="540">
        <v>43</v>
      </c>
      <c r="BN554" s="540">
        <v>100</v>
      </c>
      <c r="BO554" s="540">
        <v>81</v>
      </c>
      <c r="BP554" s="540">
        <v>29</v>
      </c>
      <c r="BQ554" s="540">
        <v>53</v>
      </c>
      <c r="BR554" s="540">
        <v>66</v>
      </c>
      <c r="BS554" s="540">
        <v>54</v>
      </c>
      <c r="BT554" s="540">
        <v>31</v>
      </c>
      <c r="BU554" s="540">
        <v>64</v>
      </c>
      <c r="BV554" s="540">
        <v>6</v>
      </c>
      <c r="BW554" s="540">
        <v>86</v>
      </c>
      <c r="BX554" s="540">
        <v>89</v>
      </c>
      <c r="BY554" s="540">
        <v>33</v>
      </c>
      <c r="BZ554" s="540">
        <v>39</v>
      </c>
      <c r="CA554" s="540">
        <v>5</v>
      </c>
      <c r="CB554" s="540">
        <v>49</v>
      </c>
      <c r="CC554" s="540">
        <v>83</v>
      </c>
      <c r="CD554" s="540">
        <v>59</v>
      </c>
      <c r="CE554" s="540">
        <v>79</v>
      </c>
      <c r="CF554" s="540">
        <v>26</v>
      </c>
      <c r="CG554" s="540">
        <v>61</v>
      </c>
      <c r="CH554" s="540">
        <v>62</v>
      </c>
      <c r="CI554" s="540">
        <v>4</v>
      </c>
      <c r="CJ554" s="540">
        <v>87</v>
      </c>
      <c r="CK554" s="540">
        <v>18</v>
      </c>
      <c r="CL554" s="540">
        <v>101</v>
      </c>
      <c r="CM554" s="540">
        <v>102</v>
      </c>
      <c r="CN554" s="540">
        <v>38</v>
      </c>
      <c r="CO554" s="540">
        <v>97</v>
      </c>
      <c r="CP554" s="540">
        <v>76</v>
      </c>
      <c r="CQ554" s="540">
        <v>93</v>
      </c>
      <c r="CR554" s="540">
        <v>28</v>
      </c>
      <c r="CS554" s="540">
        <v>99</v>
      </c>
      <c r="CT554" s="540">
        <v>90</v>
      </c>
      <c r="CU554" s="540">
        <v>22</v>
      </c>
      <c r="CV554" s="540">
        <v>11</v>
      </c>
      <c r="CW554" s="540">
        <v>69</v>
      </c>
      <c r="CX554" s="540">
        <v>46</v>
      </c>
      <c r="CY554" s="540">
        <v>109</v>
      </c>
      <c r="CZ554" s="540">
        <v>30</v>
      </c>
      <c r="DA554" s="540">
        <v>16</v>
      </c>
      <c r="DB554" s="540">
        <v>34</v>
      </c>
      <c r="DC554" s="540">
        <v>80</v>
      </c>
      <c r="DD554" s="540">
        <v>24</v>
      </c>
      <c r="DE554" s="540">
        <v>72</v>
      </c>
      <c r="DF554" s="540">
        <v>112</v>
      </c>
      <c r="DG554" s="540">
        <v>2</v>
      </c>
      <c r="DH554" s="540">
        <v>23</v>
      </c>
      <c r="DI554" s="540">
        <v>41</v>
      </c>
      <c r="DJ554" s="540">
        <v>27</v>
      </c>
      <c r="DL554" s="540">
        <v>92</v>
      </c>
      <c r="DM554" s="540">
        <v>9</v>
      </c>
      <c r="DN554" s="540">
        <v>57</v>
      </c>
      <c r="DO554" s="540">
        <v>47</v>
      </c>
    </row>
    <row r="555" spans="4:119" s="540" customFormat="1" x14ac:dyDescent="0.2">
      <c r="E555" s="535" t="s">
        <v>159</v>
      </c>
      <c r="F555" s="540">
        <v>40</v>
      </c>
      <c r="G555" s="540">
        <v>58</v>
      </c>
      <c r="H555" s="540">
        <v>85</v>
      </c>
      <c r="I555" s="540">
        <v>73</v>
      </c>
      <c r="J555" s="540">
        <v>41</v>
      </c>
      <c r="K555" s="540">
        <v>63</v>
      </c>
      <c r="L555" s="540">
        <v>18</v>
      </c>
      <c r="M555" s="540">
        <v>107</v>
      </c>
      <c r="N555" s="540">
        <v>97</v>
      </c>
      <c r="O555" s="540">
        <v>21</v>
      </c>
      <c r="P555" s="540">
        <v>35</v>
      </c>
      <c r="Q555" s="540">
        <v>78</v>
      </c>
      <c r="R555" s="540">
        <v>26</v>
      </c>
      <c r="S555" s="540">
        <v>100</v>
      </c>
      <c r="T555" s="540">
        <v>36</v>
      </c>
      <c r="U555" s="540">
        <v>3</v>
      </c>
      <c r="V555" s="540">
        <v>29</v>
      </c>
      <c r="W555" s="540">
        <v>47</v>
      </c>
      <c r="X555" s="540">
        <v>102</v>
      </c>
      <c r="Y555" s="540">
        <v>111</v>
      </c>
      <c r="Z555" s="540">
        <v>27</v>
      </c>
      <c r="AA555" s="540">
        <v>103</v>
      </c>
      <c r="AB555" s="540">
        <v>91</v>
      </c>
      <c r="AC555" s="540">
        <v>1</v>
      </c>
      <c r="AD555" s="540">
        <v>96</v>
      </c>
      <c r="AE555" s="540">
        <v>55</v>
      </c>
      <c r="AF555" s="540">
        <v>24</v>
      </c>
      <c r="AG555" s="540">
        <v>50</v>
      </c>
      <c r="AH555" s="540">
        <v>65</v>
      </c>
      <c r="AI555" s="540">
        <v>14</v>
      </c>
      <c r="AJ555" s="540">
        <v>42</v>
      </c>
      <c r="AK555" s="540">
        <v>8</v>
      </c>
      <c r="AL555" s="540">
        <v>80</v>
      </c>
      <c r="AM555" s="540">
        <v>68</v>
      </c>
      <c r="AN555" s="540">
        <v>37</v>
      </c>
      <c r="AO555" s="540">
        <v>77</v>
      </c>
      <c r="AP555" s="540">
        <v>86</v>
      </c>
      <c r="AQ555" s="540">
        <v>9</v>
      </c>
      <c r="AR555" s="540">
        <v>13</v>
      </c>
      <c r="AS555" s="540">
        <v>33</v>
      </c>
      <c r="AT555" s="540">
        <v>5</v>
      </c>
      <c r="AU555" s="540">
        <v>94</v>
      </c>
      <c r="AV555" s="540">
        <v>99</v>
      </c>
      <c r="AW555" s="540">
        <v>71</v>
      </c>
      <c r="AX555" s="540">
        <v>34</v>
      </c>
      <c r="AY555" s="540">
        <v>70</v>
      </c>
      <c r="AZ555" s="540">
        <v>108</v>
      </c>
      <c r="BA555" s="540">
        <v>60</v>
      </c>
      <c r="BB555" s="540">
        <v>62</v>
      </c>
      <c r="BC555" s="540">
        <v>28</v>
      </c>
      <c r="BD555" s="540">
        <v>48</v>
      </c>
      <c r="BE555" s="540">
        <v>93</v>
      </c>
      <c r="BF555" s="540">
        <v>84</v>
      </c>
      <c r="BG555" s="540">
        <v>31</v>
      </c>
      <c r="BH555" s="540">
        <v>69</v>
      </c>
      <c r="BI555" s="540">
        <v>30</v>
      </c>
      <c r="BJ555" s="540">
        <v>104</v>
      </c>
      <c r="BK555" s="540">
        <v>12</v>
      </c>
      <c r="BL555" s="540">
        <v>81</v>
      </c>
      <c r="BM555" s="540">
        <v>76</v>
      </c>
      <c r="BN555" s="540">
        <v>109</v>
      </c>
      <c r="BO555" s="540">
        <v>54</v>
      </c>
      <c r="BP555" s="540">
        <v>7</v>
      </c>
      <c r="BQ555" s="540">
        <v>25</v>
      </c>
      <c r="BR555" s="540">
        <v>83</v>
      </c>
      <c r="BS555" s="540">
        <v>10</v>
      </c>
      <c r="BT555" s="540">
        <v>90</v>
      </c>
      <c r="BU555" s="540">
        <v>101</v>
      </c>
      <c r="BV555" s="540">
        <v>17</v>
      </c>
      <c r="BW555" s="540">
        <v>23</v>
      </c>
      <c r="BX555" s="540">
        <v>4</v>
      </c>
      <c r="BY555" s="540">
        <v>64</v>
      </c>
      <c r="BZ555" s="540">
        <v>113</v>
      </c>
      <c r="CA555" s="540">
        <v>38</v>
      </c>
      <c r="CB555" s="540">
        <v>82</v>
      </c>
      <c r="CC555" s="540">
        <v>105</v>
      </c>
      <c r="CD555" s="540">
        <v>89</v>
      </c>
      <c r="CE555" s="540">
        <v>20</v>
      </c>
      <c r="CF555" s="540">
        <v>11</v>
      </c>
      <c r="CG555" s="540">
        <v>51</v>
      </c>
      <c r="CH555" s="540">
        <v>112</v>
      </c>
      <c r="CI555" s="540">
        <v>75</v>
      </c>
      <c r="CJ555" s="540">
        <v>16</v>
      </c>
      <c r="CK555" s="540">
        <v>52</v>
      </c>
      <c r="CL555" s="540">
        <v>87</v>
      </c>
      <c r="CM555" s="540">
        <v>32</v>
      </c>
      <c r="CN555" s="540">
        <v>45</v>
      </c>
      <c r="CO555" s="540">
        <v>110</v>
      </c>
      <c r="CP555" s="540">
        <v>106</v>
      </c>
      <c r="CQ555" s="540">
        <v>56</v>
      </c>
      <c r="CR555" s="540">
        <v>98</v>
      </c>
      <c r="CS555" s="540">
        <v>39</v>
      </c>
      <c r="CT555" s="540">
        <v>6</v>
      </c>
      <c r="CU555" s="540">
        <v>2</v>
      </c>
      <c r="CV555" s="540">
        <v>46</v>
      </c>
      <c r="CW555" s="540">
        <v>72</v>
      </c>
      <c r="CX555" s="540">
        <v>79</v>
      </c>
      <c r="CY555" s="540">
        <v>19</v>
      </c>
      <c r="CZ555" s="540">
        <v>67</v>
      </c>
      <c r="DA555" s="540">
        <v>92</v>
      </c>
      <c r="DB555" s="540">
        <v>49</v>
      </c>
      <c r="DC555" s="540">
        <v>15</v>
      </c>
      <c r="DD555" s="540">
        <v>22</v>
      </c>
      <c r="DE555" s="540">
        <v>61</v>
      </c>
      <c r="DF555" s="540">
        <v>57</v>
      </c>
      <c r="DG555" s="540">
        <v>53</v>
      </c>
      <c r="DH555" s="540">
        <v>44</v>
      </c>
      <c r="DI555" s="540">
        <v>74</v>
      </c>
      <c r="DJ555" s="540">
        <v>95</v>
      </c>
      <c r="DL555" s="540">
        <v>88</v>
      </c>
      <c r="DM555" s="540">
        <v>43</v>
      </c>
      <c r="DN555" s="540">
        <v>59</v>
      </c>
      <c r="DO555" s="540">
        <v>66</v>
      </c>
    </row>
    <row r="556" spans="4:119" s="540" customFormat="1" x14ac:dyDescent="0.2"/>
    <row r="557" spans="4:119" s="540" customFormat="1" x14ac:dyDescent="0.2">
      <c r="D557" s="539">
        <v>114</v>
      </c>
      <c r="E557" s="541" t="s">
        <v>179</v>
      </c>
    </row>
    <row r="558" spans="4:119" s="540" customFormat="1" x14ac:dyDescent="0.2">
      <c r="E558" s="535" t="s">
        <v>130</v>
      </c>
      <c r="F558" s="540">
        <v>1</v>
      </c>
      <c r="G558" s="540">
        <v>2</v>
      </c>
      <c r="H558" s="540">
        <v>3</v>
      </c>
      <c r="I558" s="540">
        <v>4</v>
      </c>
      <c r="J558" s="540">
        <v>5</v>
      </c>
      <c r="K558" s="540">
        <v>6</v>
      </c>
      <c r="L558" s="540">
        <v>7</v>
      </c>
      <c r="M558" s="540">
        <v>8</v>
      </c>
      <c r="N558" s="540">
        <v>9</v>
      </c>
      <c r="O558" s="540">
        <v>10</v>
      </c>
      <c r="P558" s="540">
        <v>11</v>
      </c>
      <c r="Q558" s="540">
        <v>12</v>
      </c>
      <c r="R558" s="540">
        <v>13</v>
      </c>
      <c r="S558" s="540">
        <v>14</v>
      </c>
      <c r="T558" s="540">
        <v>15</v>
      </c>
      <c r="U558" s="540">
        <v>16</v>
      </c>
      <c r="V558" s="540">
        <v>17</v>
      </c>
      <c r="W558" s="540">
        <v>18</v>
      </c>
      <c r="X558" s="540">
        <v>19</v>
      </c>
      <c r="Y558" s="540">
        <v>20</v>
      </c>
      <c r="Z558" s="540">
        <v>21</v>
      </c>
      <c r="AA558" s="540">
        <v>22</v>
      </c>
      <c r="AB558" s="540">
        <v>23</v>
      </c>
      <c r="AC558" s="540">
        <v>24</v>
      </c>
      <c r="AD558" s="540">
        <v>25</v>
      </c>
      <c r="AE558" s="540">
        <v>26</v>
      </c>
      <c r="AF558" s="540">
        <v>27</v>
      </c>
      <c r="AG558" s="540">
        <v>28</v>
      </c>
      <c r="AH558" s="540">
        <v>29</v>
      </c>
      <c r="AI558" s="540">
        <v>30</v>
      </c>
      <c r="AJ558" s="540">
        <v>31</v>
      </c>
      <c r="AK558" s="540">
        <v>32</v>
      </c>
      <c r="AL558" s="540">
        <v>33</v>
      </c>
      <c r="AM558" s="540">
        <v>34</v>
      </c>
      <c r="AN558" s="540">
        <v>35</v>
      </c>
      <c r="AO558" s="540">
        <v>36</v>
      </c>
      <c r="AP558" s="540">
        <v>37</v>
      </c>
      <c r="AQ558" s="540">
        <v>38</v>
      </c>
      <c r="AR558" s="540">
        <v>39</v>
      </c>
      <c r="AS558" s="540">
        <v>40</v>
      </c>
      <c r="AT558" s="540">
        <v>41</v>
      </c>
      <c r="AU558" s="540">
        <v>42</v>
      </c>
      <c r="AV558" s="540">
        <v>43</v>
      </c>
      <c r="AW558" s="540">
        <v>44</v>
      </c>
      <c r="AX558" s="540">
        <v>45</v>
      </c>
      <c r="AY558" s="540">
        <v>46</v>
      </c>
      <c r="AZ558" s="540">
        <v>47</v>
      </c>
      <c r="BA558" s="540">
        <v>48</v>
      </c>
      <c r="BB558" s="540">
        <v>49</v>
      </c>
      <c r="BC558" s="540">
        <v>50</v>
      </c>
      <c r="BD558" s="540">
        <v>51</v>
      </c>
      <c r="BE558" s="540">
        <v>52</v>
      </c>
      <c r="BF558" s="540">
        <v>53</v>
      </c>
      <c r="BG558" s="540">
        <v>54</v>
      </c>
      <c r="BH558" s="540">
        <v>55</v>
      </c>
      <c r="BI558" s="540">
        <v>56</v>
      </c>
      <c r="BJ558" s="540">
        <v>57</v>
      </c>
      <c r="BK558" s="540">
        <v>58</v>
      </c>
      <c r="BL558" s="540">
        <v>59</v>
      </c>
      <c r="BM558" s="540">
        <v>60</v>
      </c>
      <c r="BN558" s="540">
        <v>61</v>
      </c>
      <c r="BO558" s="540">
        <v>62</v>
      </c>
      <c r="BP558" s="540">
        <v>63</v>
      </c>
      <c r="BQ558" s="540">
        <v>64</v>
      </c>
      <c r="BR558" s="540">
        <v>65</v>
      </c>
      <c r="BS558" s="540">
        <v>66</v>
      </c>
      <c r="BT558" s="540">
        <v>67</v>
      </c>
      <c r="BU558" s="540">
        <v>68</v>
      </c>
      <c r="BV558" s="540">
        <v>69</v>
      </c>
      <c r="BW558" s="540">
        <v>70</v>
      </c>
      <c r="BX558" s="540">
        <v>71</v>
      </c>
      <c r="BY558" s="540">
        <v>72</v>
      </c>
      <c r="BZ558" s="540">
        <v>73</v>
      </c>
      <c r="CA558" s="540">
        <v>74</v>
      </c>
      <c r="CB558" s="540">
        <v>75</v>
      </c>
      <c r="CC558" s="540">
        <v>76</v>
      </c>
      <c r="CD558" s="540">
        <v>77</v>
      </c>
      <c r="CE558" s="540">
        <v>78</v>
      </c>
      <c r="CF558" s="540">
        <v>79</v>
      </c>
      <c r="CG558" s="540">
        <v>80</v>
      </c>
      <c r="CH558" s="540">
        <v>81</v>
      </c>
      <c r="CI558" s="540">
        <v>82</v>
      </c>
      <c r="CJ558" s="540">
        <v>83</v>
      </c>
      <c r="CK558" s="540">
        <v>84</v>
      </c>
      <c r="CL558" s="540">
        <v>85</v>
      </c>
      <c r="CM558" s="540">
        <v>86</v>
      </c>
      <c r="CN558" s="540">
        <v>87</v>
      </c>
      <c r="CO558" s="540">
        <v>88</v>
      </c>
      <c r="CP558" s="540">
        <v>89</v>
      </c>
      <c r="CQ558" s="540">
        <v>90</v>
      </c>
      <c r="CR558" s="540">
        <v>91</v>
      </c>
      <c r="CS558" s="540">
        <v>92</v>
      </c>
      <c r="CT558" s="540">
        <v>93</v>
      </c>
      <c r="CU558" s="540">
        <v>94</v>
      </c>
      <c r="CV558" s="540">
        <v>95</v>
      </c>
      <c r="CW558" s="540">
        <v>96</v>
      </c>
      <c r="CX558" s="540">
        <v>97</v>
      </c>
      <c r="CY558" s="540">
        <v>98</v>
      </c>
      <c r="CZ558" s="540">
        <v>99</v>
      </c>
      <c r="DA558" s="540">
        <v>100</v>
      </c>
      <c r="DB558" s="540">
        <v>101</v>
      </c>
      <c r="DC558" s="540">
        <v>102</v>
      </c>
      <c r="DD558" s="540">
        <v>103</v>
      </c>
      <c r="DE558" s="540">
        <v>104</v>
      </c>
      <c r="DF558" s="540">
        <v>105</v>
      </c>
      <c r="DG558" s="540">
        <v>106</v>
      </c>
      <c r="DH558" s="540">
        <v>107</v>
      </c>
      <c r="DI558" s="540">
        <v>108</v>
      </c>
      <c r="DJ558" s="540">
        <v>109</v>
      </c>
      <c r="DK558" s="540">
        <v>110</v>
      </c>
      <c r="DL558" s="540">
        <v>111</v>
      </c>
      <c r="DM558" s="540">
        <v>112</v>
      </c>
      <c r="DN558" s="540">
        <v>113</v>
      </c>
      <c r="DO558" s="540">
        <v>114</v>
      </c>
    </row>
    <row r="559" spans="4:119" s="540" customFormat="1" x14ac:dyDescent="0.2">
      <c r="E559" s="535" t="s">
        <v>157</v>
      </c>
      <c r="F559" s="540">
        <v>70</v>
      </c>
      <c r="G559" s="540">
        <v>53</v>
      </c>
      <c r="H559" s="540">
        <v>112</v>
      </c>
      <c r="I559" s="540">
        <v>80</v>
      </c>
      <c r="J559" s="540">
        <v>33</v>
      </c>
      <c r="K559" s="540">
        <v>105</v>
      </c>
      <c r="L559" s="540">
        <v>78</v>
      </c>
      <c r="M559" s="540">
        <v>16</v>
      </c>
      <c r="N559" s="540">
        <v>92</v>
      </c>
      <c r="O559" s="540">
        <v>107</v>
      </c>
      <c r="P559" s="540">
        <v>49</v>
      </c>
      <c r="Q559" s="540">
        <v>55</v>
      </c>
      <c r="R559" s="540">
        <v>57</v>
      </c>
      <c r="S559" s="540">
        <v>62</v>
      </c>
      <c r="T559" s="540">
        <v>77</v>
      </c>
      <c r="U559" s="540">
        <v>95</v>
      </c>
      <c r="V559" s="540">
        <v>5</v>
      </c>
      <c r="W559" s="540">
        <v>102</v>
      </c>
      <c r="X559" s="540">
        <v>23</v>
      </c>
      <c r="Y559" s="540">
        <v>41</v>
      </c>
      <c r="Z559" s="540">
        <v>48</v>
      </c>
      <c r="AA559" s="540">
        <v>76</v>
      </c>
      <c r="AB559" s="540">
        <v>111</v>
      </c>
      <c r="AC559" s="540">
        <v>51</v>
      </c>
      <c r="AD559" s="540">
        <v>22</v>
      </c>
      <c r="AE559" s="540">
        <v>30</v>
      </c>
      <c r="AF559" s="540">
        <v>9</v>
      </c>
      <c r="AG559" s="540">
        <v>44</v>
      </c>
      <c r="AH559" s="540">
        <v>46</v>
      </c>
      <c r="AI559" s="540">
        <v>34</v>
      </c>
      <c r="AJ559" s="540">
        <v>20</v>
      </c>
      <c r="AK559" s="540">
        <v>28</v>
      </c>
      <c r="AL559" s="540">
        <v>60</v>
      </c>
      <c r="AM559" s="540">
        <v>97</v>
      </c>
      <c r="AN559" s="540">
        <v>79</v>
      </c>
      <c r="AO559" s="540">
        <v>39</v>
      </c>
      <c r="AP559" s="540">
        <v>8</v>
      </c>
      <c r="AQ559" s="540">
        <v>75</v>
      </c>
      <c r="AR559" s="540">
        <v>66</v>
      </c>
      <c r="AS559" s="540">
        <v>1</v>
      </c>
      <c r="AT559" s="540">
        <v>40</v>
      </c>
      <c r="AU559" s="540">
        <v>26</v>
      </c>
      <c r="AV559" s="540">
        <v>59</v>
      </c>
      <c r="AW559" s="540">
        <v>91</v>
      </c>
      <c r="AX559" s="540">
        <v>108</v>
      </c>
      <c r="AY559" s="540">
        <v>38</v>
      </c>
      <c r="AZ559" s="540">
        <v>18</v>
      </c>
      <c r="BA559" s="540">
        <v>2</v>
      </c>
      <c r="BB559" s="540">
        <v>11</v>
      </c>
      <c r="BC559" s="540">
        <v>58</v>
      </c>
      <c r="BD559" s="540">
        <v>83</v>
      </c>
      <c r="BE559" s="540">
        <v>94</v>
      </c>
      <c r="BF559" s="540">
        <v>74</v>
      </c>
      <c r="BG559" s="540">
        <v>45</v>
      </c>
      <c r="BH559" s="540">
        <v>21</v>
      </c>
      <c r="BI559" s="540">
        <v>4</v>
      </c>
      <c r="BJ559" s="540">
        <v>13</v>
      </c>
      <c r="BK559" s="540">
        <v>50</v>
      </c>
      <c r="BL559" s="540">
        <v>63</v>
      </c>
      <c r="BM559" s="540">
        <v>69</v>
      </c>
      <c r="BN559" s="540">
        <v>65</v>
      </c>
      <c r="BO559" s="540">
        <v>14</v>
      </c>
      <c r="BP559" s="540">
        <v>24</v>
      </c>
      <c r="BQ559" s="540">
        <v>67</v>
      </c>
      <c r="BR559" s="540">
        <v>3</v>
      </c>
      <c r="BS559" s="540">
        <v>109</v>
      </c>
      <c r="BT559" s="540">
        <v>64</v>
      </c>
      <c r="BU559" s="540">
        <v>104</v>
      </c>
      <c r="BV559" s="540">
        <v>73</v>
      </c>
      <c r="BW559" s="540">
        <v>37</v>
      </c>
      <c r="BX559" s="540">
        <v>90</v>
      </c>
      <c r="BY559" s="540">
        <v>93</v>
      </c>
      <c r="BZ559" s="540">
        <v>17</v>
      </c>
      <c r="CA559" s="540">
        <v>71</v>
      </c>
      <c r="CB559" s="540">
        <v>6</v>
      </c>
      <c r="CC559" s="540">
        <v>99</v>
      </c>
      <c r="CD559" s="540">
        <v>101</v>
      </c>
      <c r="CE559" s="540">
        <v>25</v>
      </c>
      <c r="CF559" s="540">
        <v>106</v>
      </c>
      <c r="CG559" s="540">
        <v>56</v>
      </c>
      <c r="CH559" s="540">
        <v>88</v>
      </c>
      <c r="CI559" s="540">
        <v>19</v>
      </c>
      <c r="CJ559" s="540">
        <v>61</v>
      </c>
      <c r="CK559" s="540">
        <v>27</v>
      </c>
      <c r="CL559" s="540">
        <v>42</v>
      </c>
      <c r="CM559" s="540">
        <v>100</v>
      </c>
      <c r="CN559" s="540">
        <v>81</v>
      </c>
      <c r="CO559" s="540">
        <v>89</v>
      </c>
      <c r="CP559" s="540">
        <v>72</v>
      </c>
      <c r="CQ559" s="540">
        <v>54</v>
      </c>
      <c r="CR559" s="540">
        <v>114</v>
      </c>
      <c r="CS559" s="540">
        <v>35</v>
      </c>
      <c r="CT559" s="540">
        <v>84</v>
      </c>
      <c r="CU559" s="540">
        <v>52</v>
      </c>
      <c r="CV559" s="540">
        <v>43</v>
      </c>
      <c r="CW559" s="540">
        <v>85</v>
      </c>
      <c r="CX559" s="540">
        <v>96</v>
      </c>
      <c r="CY559" s="540">
        <v>10</v>
      </c>
      <c r="CZ559" s="540">
        <v>68</v>
      </c>
      <c r="DA559" s="540">
        <v>103</v>
      </c>
      <c r="DB559" s="540">
        <v>7</v>
      </c>
      <c r="DC559" s="540">
        <v>113</v>
      </c>
      <c r="DD559" s="540">
        <v>29</v>
      </c>
      <c r="DE559" s="540">
        <v>47</v>
      </c>
      <c r="DF559" s="540">
        <v>98</v>
      </c>
      <c r="DG559" s="540">
        <v>110</v>
      </c>
      <c r="DH559" s="540">
        <v>31</v>
      </c>
      <c r="DI559" s="540">
        <v>15</v>
      </c>
      <c r="DJ559" s="540">
        <v>82</v>
      </c>
      <c r="DK559" s="540">
        <v>86</v>
      </c>
      <c r="DL559" s="540">
        <v>12</v>
      </c>
      <c r="DM559" s="540">
        <v>36</v>
      </c>
      <c r="DN559" s="540">
        <v>87</v>
      </c>
      <c r="DO559" s="540">
        <v>32</v>
      </c>
    </row>
    <row r="560" spans="4:119" s="540" customFormat="1" x14ac:dyDescent="0.2">
      <c r="E560" s="535" t="s">
        <v>159</v>
      </c>
      <c r="F560" s="540">
        <v>77</v>
      </c>
      <c r="G560" s="540">
        <v>84</v>
      </c>
      <c r="H560" s="540">
        <v>67</v>
      </c>
      <c r="I560" s="540">
        <v>113</v>
      </c>
      <c r="J560" s="540">
        <v>87</v>
      </c>
      <c r="K560" s="540">
        <v>33</v>
      </c>
      <c r="L560" s="540">
        <v>10</v>
      </c>
      <c r="M560" s="540">
        <v>71</v>
      </c>
      <c r="N560" s="540">
        <v>81</v>
      </c>
      <c r="O560" s="540">
        <v>36</v>
      </c>
      <c r="P560" s="540">
        <v>79</v>
      </c>
      <c r="Q560" s="540">
        <v>50</v>
      </c>
      <c r="R560" s="540">
        <v>86</v>
      </c>
      <c r="S560" s="540">
        <v>21</v>
      </c>
      <c r="T560" s="540">
        <v>112</v>
      </c>
      <c r="U560" s="540">
        <v>63</v>
      </c>
      <c r="V560" s="540">
        <v>59</v>
      </c>
      <c r="W560" s="540">
        <v>52</v>
      </c>
      <c r="X560" s="540">
        <v>16</v>
      </c>
      <c r="Y560" s="540">
        <v>28</v>
      </c>
      <c r="Z560" s="540">
        <v>14</v>
      </c>
      <c r="AA560" s="540">
        <v>99</v>
      </c>
      <c r="AB560" s="540">
        <v>72</v>
      </c>
      <c r="AC560" s="540">
        <v>20</v>
      </c>
      <c r="AD560" s="540">
        <v>57</v>
      </c>
      <c r="AE560" s="540">
        <v>82</v>
      </c>
      <c r="AF560" s="540">
        <v>58</v>
      </c>
      <c r="AG560" s="540">
        <v>37</v>
      </c>
      <c r="AH560" s="540">
        <v>1</v>
      </c>
      <c r="AI560" s="540">
        <v>46</v>
      </c>
      <c r="AJ560" s="540">
        <v>98</v>
      </c>
      <c r="AK560" s="540">
        <v>6</v>
      </c>
      <c r="AL560" s="540">
        <v>19</v>
      </c>
      <c r="AM560" s="540">
        <v>85</v>
      </c>
      <c r="AN560" s="540">
        <v>51</v>
      </c>
      <c r="AO560" s="540">
        <v>55</v>
      </c>
      <c r="AP560" s="540">
        <v>40</v>
      </c>
      <c r="AQ560" s="540">
        <v>92</v>
      </c>
      <c r="AR560" s="540">
        <v>110</v>
      </c>
      <c r="AS560" s="540">
        <v>76</v>
      </c>
      <c r="AT560" s="540">
        <v>3</v>
      </c>
      <c r="AU560" s="540">
        <v>43</v>
      </c>
      <c r="AV560" s="540">
        <v>49</v>
      </c>
      <c r="AW560" s="540">
        <v>101</v>
      </c>
      <c r="AX560" s="540">
        <v>7</v>
      </c>
      <c r="AY560" s="540">
        <v>75</v>
      </c>
      <c r="AZ560" s="540">
        <v>24</v>
      </c>
      <c r="BA560" s="540">
        <v>30</v>
      </c>
      <c r="BB560" s="540">
        <v>61</v>
      </c>
      <c r="BC560" s="540">
        <v>78</v>
      </c>
      <c r="BD560" s="540">
        <v>34</v>
      </c>
      <c r="BE560" s="540">
        <v>73</v>
      </c>
      <c r="BF560" s="540">
        <v>42</v>
      </c>
      <c r="BG560" s="540">
        <v>111</v>
      </c>
      <c r="BH560" s="540">
        <v>12</v>
      </c>
      <c r="BI560" s="540">
        <v>94</v>
      </c>
      <c r="BJ560" s="540">
        <v>25</v>
      </c>
      <c r="BK560" s="540">
        <v>109</v>
      </c>
      <c r="BL560" s="540">
        <v>8</v>
      </c>
      <c r="BM560" s="540">
        <v>17</v>
      </c>
      <c r="BN560" s="540">
        <v>107</v>
      </c>
      <c r="BO560" s="540">
        <v>60</v>
      </c>
      <c r="BP560" s="540">
        <v>35</v>
      </c>
      <c r="BQ560" s="540">
        <v>96</v>
      </c>
      <c r="BR560" s="540">
        <v>91</v>
      </c>
      <c r="BS560" s="540">
        <v>69</v>
      </c>
      <c r="BT560" s="540">
        <v>95</v>
      </c>
      <c r="BU560" s="540">
        <v>62</v>
      </c>
      <c r="BV560" s="540">
        <v>26</v>
      </c>
      <c r="BW560" s="540">
        <v>114</v>
      </c>
      <c r="BX560" s="540">
        <v>22</v>
      </c>
      <c r="BY560" s="540">
        <v>103</v>
      </c>
      <c r="BZ560" s="540">
        <v>64</v>
      </c>
      <c r="CA560" s="540">
        <v>38</v>
      </c>
      <c r="CB560" s="540">
        <v>106</v>
      </c>
      <c r="CC560" s="540">
        <v>23</v>
      </c>
      <c r="CD560" s="540">
        <v>70</v>
      </c>
      <c r="CE560" s="540">
        <v>4</v>
      </c>
      <c r="CF560" s="540">
        <v>105</v>
      </c>
      <c r="CG560" s="540">
        <v>83</v>
      </c>
      <c r="CH560" s="540">
        <v>108</v>
      </c>
      <c r="CI560" s="540">
        <v>44</v>
      </c>
      <c r="CJ560" s="540">
        <v>27</v>
      </c>
      <c r="CK560" s="540">
        <v>2</v>
      </c>
      <c r="CL560" s="540">
        <v>31</v>
      </c>
      <c r="CM560" s="540">
        <v>47</v>
      </c>
      <c r="CN560" s="540">
        <v>11</v>
      </c>
      <c r="CO560" s="540">
        <v>100</v>
      </c>
      <c r="CP560" s="540">
        <v>90</v>
      </c>
      <c r="CQ560" s="540">
        <v>53</v>
      </c>
      <c r="CR560" s="540">
        <v>80</v>
      </c>
      <c r="CS560" s="540">
        <v>89</v>
      </c>
      <c r="CT560" s="540">
        <v>56</v>
      </c>
      <c r="CU560" s="540">
        <v>65</v>
      </c>
      <c r="CV560" s="540">
        <v>102</v>
      </c>
      <c r="CW560" s="540">
        <v>45</v>
      </c>
      <c r="CX560" s="540">
        <v>104</v>
      </c>
      <c r="CY560" s="540">
        <v>5</v>
      </c>
      <c r="CZ560" s="540">
        <v>18</v>
      </c>
      <c r="DA560" s="540">
        <v>13</v>
      </c>
      <c r="DB560" s="540">
        <v>74</v>
      </c>
      <c r="DC560" s="540">
        <v>68</v>
      </c>
      <c r="DD560" s="540">
        <v>97</v>
      </c>
      <c r="DE560" s="540">
        <v>88</v>
      </c>
      <c r="DF560" s="540">
        <v>48</v>
      </c>
      <c r="DG560" s="540">
        <v>32</v>
      </c>
      <c r="DH560" s="540">
        <v>15</v>
      </c>
      <c r="DI560" s="540">
        <v>9</v>
      </c>
      <c r="DJ560" s="540">
        <v>41</v>
      </c>
      <c r="DK560" s="540">
        <v>39</v>
      </c>
      <c r="DL560" s="540">
        <v>54</v>
      </c>
      <c r="DM560" s="540">
        <v>29</v>
      </c>
      <c r="DN560" s="540">
        <v>66</v>
      </c>
      <c r="DO560" s="540">
        <v>93</v>
      </c>
    </row>
    <row r="561" spans="4:124" s="540" customFormat="1" x14ac:dyDescent="0.2"/>
    <row r="562" spans="4:124" s="540" customFormat="1" x14ac:dyDescent="0.2">
      <c r="D562" s="539">
        <v>115</v>
      </c>
      <c r="E562" s="541" t="s">
        <v>179</v>
      </c>
    </row>
    <row r="563" spans="4:124" s="540" customFormat="1" x14ac:dyDescent="0.2">
      <c r="E563" s="535" t="s">
        <v>130</v>
      </c>
      <c r="F563" s="540">
        <v>1</v>
      </c>
      <c r="G563" s="540">
        <v>2</v>
      </c>
      <c r="H563" s="540">
        <v>3</v>
      </c>
      <c r="I563" s="540">
        <v>4</v>
      </c>
      <c r="J563" s="540">
        <v>5</v>
      </c>
      <c r="K563" s="540">
        <v>6</v>
      </c>
      <c r="L563" s="540">
        <v>7</v>
      </c>
      <c r="M563" s="540">
        <v>8</v>
      </c>
      <c r="N563" s="540">
        <v>9</v>
      </c>
      <c r="O563" s="540">
        <v>10</v>
      </c>
      <c r="P563" s="540">
        <v>11</v>
      </c>
      <c r="Q563" s="540">
        <v>12</v>
      </c>
      <c r="R563" s="540">
        <v>13</v>
      </c>
      <c r="S563" s="540">
        <v>14</v>
      </c>
      <c r="T563" s="540">
        <v>15</v>
      </c>
      <c r="U563" s="540">
        <v>16</v>
      </c>
      <c r="V563" s="540">
        <v>17</v>
      </c>
      <c r="W563" s="540">
        <v>18</v>
      </c>
      <c r="X563" s="540">
        <v>19</v>
      </c>
      <c r="Y563" s="540">
        <v>20</v>
      </c>
      <c r="Z563" s="540">
        <v>21</v>
      </c>
      <c r="AA563" s="540">
        <v>22</v>
      </c>
      <c r="AB563" s="540">
        <v>23</v>
      </c>
      <c r="AC563" s="540">
        <v>24</v>
      </c>
      <c r="AD563" s="540">
        <v>25</v>
      </c>
      <c r="AE563" s="540">
        <v>26</v>
      </c>
      <c r="AF563" s="540">
        <v>27</v>
      </c>
      <c r="AG563" s="540">
        <v>28</v>
      </c>
      <c r="AH563" s="540">
        <v>29</v>
      </c>
      <c r="AI563" s="540">
        <v>30</v>
      </c>
      <c r="AJ563" s="540">
        <v>31</v>
      </c>
      <c r="AK563" s="540">
        <v>32</v>
      </c>
      <c r="AL563" s="540">
        <v>33</v>
      </c>
      <c r="AM563" s="540">
        <v>34</v>
      </c>
      <c r="AN563" s="540">
        <v>35</v>
      </c>
      <c r="AO563" s="540">
        <v>36</v>
      </c>
      <c r="AP563" s="540">
        <v>37</v>
      </c>
      <c r="AQ563" s="540">
        <v>38</v>
      </c>
      <c r="AR563" s="540">
        <v>39</v>
      </c>
      <c r="AS563" s="540">
        <v>40</v>
      </c>
      <c r="AT563" s="540">
        <v>41</v>
      </c>
      <c r="AU563" s="540">
        <v>42</v>
      </c>
      <c r="AV563" s="540">
        <v>43</v>
      </c>
      <c r="AW563" s="540">
        <v>44</v>
      </c>
      <c r="AX563" s="540">
        <v>45</v>
      </c>
      <c r="AY563" s="540">
        <v>46</v>
      </c>
      <c r="AZ563" s="540">
        <v>47</v>
      </c>
      <c r="BA563" s="540">
        <v>48</v>
      </c>
      <c r="BB563" s="540">
        <v>49</v>
      </c>
      <c r="BC563" s="540">
        <v>50</v>
      </c>
      <c r="BD563" s="540">
        <v>51</v>
      </c>
      <c r="BE563" s="540">
        <v>52</v>
      </c>
      <c r="BF563" s="540">
        <v>53</v>
      </c>
      <c r="BG563" s="540">
        <v>54</v>
      </c>
      <c r="BH563" s="540">
        <v>55</v>
      </c>
      <c r="BI563" s="540">
        <v>56</v>
      </c>
      <c r="BJ563" s="540">
        <v>57</v>
      </c>
      <c r="BK563" s="540">
        <v>58</v>
      </c>
      <c r="BL563" s="540">
        <v>59</v>
      </c>
      <c r="BM563" s="540">
        <v>60</v>
      </c>
      <c r="BN563" s="540">
        <v>61</v>
      </c>
      <c r="BO563" s="540">
        <v>62</v>
      </c>
      <c r="BP563" s="540">
        <v>63</v>
      </c>
      <c r="BQ563" s="540">
        <v>64</v>
      </c>
      <c r="BR563" s="540">
        <v>65</v>
      </c>
      <c r="BS563" s="540">
        <v>66</v>
      </c>
      <c r="BT563" s="540">
        <v>67</v>
      </c>
      <c r="BU563" s="540">
        <v>68</v>
      </c>
      <c r="BV563" s="540">
        <v>69</v>
      </c>
      <c r="BW563" s="540">
        <v>70</v>
      </c>
      <c r="BX563" s="540">
        <v>71</v>
      </c>
      <c r="BY563" s="540">
        <v>72</v>
      </c>
      <c r="BZ563" s="540">
        <v>73</v>
      </c>
      <c r="CA563" s="540">
        <v>74</v>
      </c>
      <c r="CB563" s="540">
        <v>75</v>
      </c>
      <c r="CC563" s="540">
        <v>76</v>
      </c>
      <c r="CD563" s="540">
        <v>77</v>
      </c>
      <c r="CE563" s="540">
        <v>78</v>
      </c>
      <c r="CF563" s="540">
        <v>79</v>
      </c>
      <c r="CG563" s="540">
        <v>80</v>
      </c>
      <c r="CH563" s="540">
        <v>81</v>
      </c>
      <c r="CI563" s="540">
        <v>82</v>
      </c>
      <c r="CJ563" s="540">
        <v>83</v>
      </c>
      <c r="CK563" s="540">
        <v>84</v>
      </c>
      <c r="CL563" s="540">
        <v>85</v>
      </c>
      <c r="CM563" s="540">
        <v>86</v>
      </c>
      <c r="CN563" s="540">
        <v>87</v>
      </c>
      <c r="CO563" s="540">
        <v>88</v>
      </c>
      <c r="CP563" s="540">
        <v>89</v>
      </c>
      <c r="CQ563" s="540">
        <v>90</v>
      </c>
      <c r="CR563" s="540">
        <v>91</v>
      </c>
      <c r="CS563" s="540">
        <v>92</v>
      </c>
      <c r="CT563" s="540">
        <v>93</v>
      </c>
      <c r="CU563" s="540">
        <v>94</v>
      </c>
      <c r="CV563" s="540">
        <v>95</v>
      </c>
      <c r="CW563" s="540">
        <v>96</v>
      </c>
      <c r="CX563" s="540">
        <v>97</v>
      </c>
      <c r="CY563" s="540">
        <v>98</v>
      </c>
      <c r="CZ563" s="540">
        <v>99</v>
      </c>
      <c r="DA563" s="540">
        <v>100</v>
      </c>
      <c r="DB563" s="540">
        <v>101</v>
      </c>
      <c r="DC563" s="540">
        <v>102</v>
      </c>
      <c r="DD563" s="540">
        <v>103</v>
      </c>
      <c r="DE563" s="540">
        <v>104</v>
      </c>
      <c r="DF563" s="540">
        <v>105</v>
      </c>
      <c r="DG563" s="540">
        <v>106</v>
      </c>
      <c r="DH563" s="540">
        <v>107</v>
      </c>
      <c r="DI563" s="540">
        <v>108</v>
      </c>
      <c r="DJ563" s="540">
        <v>109</v>
      </c>
      <c r="DK563" s="540">
        <v>110</v>
      </c>
      <c r="DL563" s="540">
        <v>111</v>
      </c>
      <c r="DM563" s="540">
        <v>112</v>
      </c>
      <c r="DN563" s="540">
        <v>113</v>
      </c>
      <c r="DO563" s="540">
        <v>114</v>
      </c>
      <c r="DP563" s="540">
        <v>115</v>
      </c>
    </row>
    <row r="564" spans="4:124" s="540" customFormat="1" x14ac:dyDescent="0.2">
      <c r="E564" s="535" t="s">
        <v>157</v>
      </c>
      <c r="F564" s="540">
        <v>67</v>
      </c>
      <c r="G564" s="540">
        <v>114</v>
      </c>
      <c r="H564" s="540">
        <v>96</v>
      </c>
      <c r="I564" s="540">
        <v>50</v>
      </c>
      <c r="J564" s="540">
        <v>73</v>
      </c>
      <c r="K564" s="540">
        <v>59</v>
      </c>
      <c r="L564" s="540">
        <v>38</v>
      </c>
      <c r="M564" s="540">
        <v>62</v>
      </c>
      <c r="N564" s="540">
        <v>77</v>
      </c>
      <c r="O564" s="540">
        <v>13</v>
      </c>
      <c r="P564" s="540">
        <v>42</v>
      </c>
      <c r="Q564" s="540">
        <v>78</v>
      </c>
      <c r="R564" s="540">
        <v>39</v>
      </c>
      <c r="S564" s="540">
        <v>88</v>
      </c>
      <c r="T564" s="540">
        <v>6</v>
      </c>
      <c r="U564" s="540">
        <v>74</v>
      </c>
      <c r="V564" s="540">
        <v>4</v>
      </c>
      <c r="W564" s="540">
        <v>34</v>
      </c>
      <c r="X564" s="540">
        <v>30</v>
      </c>
      <c r="Y564" s="540">
        <v>111</v>
      </c>
      <c r="Z564" s="540">
        <v>35</v>
      </c>
      <c r="AA564" s="540">
        <v>89</v>
      </c>
      <c r="AB564" s="540">
        <v>80</v>
      </c>
      <c r="AC564" s="540">
        <v>3</v>
      </c>
      <c r="AD564" s="540">
        <v>72</v>
      </c>
      <c r="AE564" s="540">
        <v>49</v>
      </c>
      <c r="AF564" s="540">
        <v>61</v>
      </c>
      <c r="AG564" s="540">
        <v>45</v>
      </c>
      <c r="AH564" s="540">
        <v>71</v>
      </c>
      <c r="AI564" s="540">
        <v>113</v>
      </c>
      <c r="AJ564" s="540">
        <v>44</v>
      </c>
      <c r="AK564" s="540">
        <v>109</v>
      </c>
      <c r="AL564" s="540">
        <v>16</v>
      </c>
      <c r="AM564" s="540">
        <v>8</v>
      </c>
      <c r="AN564" s="540">
        <v>1</v>
      </c>
      <c r="AO564" s="540">
        <v>57</v>
      </c>
      <c r="AP564" s="540">
        <v>26</v>
      </c>
      <c r="AQ564" s="540">
        <v>76</v>
      </c>
      <c r="AR564" s="540">
        <v>10</v>
      </c>
      <c r="AS564" s="540">
        <v>84</v>
      </c>
      <c r="AT564" s="540">
        <v>104</v>
      </c>
      <c r="AU564" s="540">
        <v>51</v>
      </c>
      <c r="AV564" s="540">
        <v>9</v>
      </c>
      <c r="AW564" s="540">
        <v>97</v>
      </c>
      <c r="AX564" s="540">
        <v>22</v>
      </c>
      <c r="AY564" s="540">
        <v>52</v>
      </c>
      <c r="AZ564" s="540">
        <v>106</v>
      </c>
      <c r="BA564" s="540">
        <v>46</v>
      </c>
      <c r="BB564" s="540">
        <v>11</v>
      </c>
      <c r="BC564" s="540">
        <v>69</v>
      </c>
      <c r="BD564" s="540">
        <v>60</v>
      </c>
      <c r="BE564" s="540">
        <v>98</v>
      </c>
      <c r="BF564" s="540">
        <v>82</v>
      </c>
      <c r="BG564" s="540">
        <v>66</v>
      </c>
      <c r="BH564" s="540">
        <v>112</v>
      </c>
      <c r="BI564" s="540">
        <v>29</v>
      </c>
      <c r="BJ564" s="540">
        <v>115</v>
      </c>
      <c r="BK564" s="540">
        <v>64</v>
      </c>
      <c r="BL564" s="540">
        <v>85</v>
      </c>
      <c r="BM564" s="540">
        <v>91</v>
      </c>
      <c r="BN564" s="540">
        <v>94</v>
      </c>
      <c r="BO564" s="540">
        <v>33</v>
      </c>
      <c r="BP564" s="540">
        <v>70</v>
      </c>
      <c r="BQ564" s="540">
        <v>58</v>
      </c>
      <c r="BR564" s="540">
        <v>83</v>
      </c>
      <c r="BS564" s="540">
        <v>110</v>
      </c>
      <c r="BT564" s="540">
        <v>100</v>
      </c>
      <c r="BU564" s="540">
        <v>102</v>
      </c>
      <c r="BV564" s="540">
        <v>56</v>
      </c>
      <c r="BW564" s="540">
        <v>31</v>
      </c>
      <c r="BX564" s="540">
        <v>90</v>
      </c>
      <c r="BY564" s="540">
        <v>68</v>
      </c>
      <c r="BZ564" s="540">
        <v>20</v>
      </c>
      <c r="CA564" s="540">
        <v>25</v>
      </c>
      <c r="CB564" s="540">
        <v>63</v>
      </c>
      <c r="CC564" s="540">
        <v>40</v>
      </c>
      <c r="CD564" s="540">
        <v>28</v>
      </c>
      <c r="CE564" s="540">
        <v>105</v>
      </c>
      <c r="CF564" s="540">
        <v>93</v>
      </c>
      <c r="CG564" s="540">
        <v>23</v>
      </c>
      <c r="CH564" s="540">
        <v>37</v>
      </c>
      <c r="CI564" s="540">
        <v>53</v>
      </c>
      <c r="CJ564" s="540">
        <v>107</v>
      </c>
      <c r="CK564" s="540">
        <v>12</v>
      </c>
      <c r="CL564" s="540">
        <v>7</v>
      </c>
      <c r="CM564" s="540">
        <v>95</v>
      </c>
      <c r="CN564" s="540">
        <v>103</v>
      </c>
      <c r="CO564" s="540">
        <v>14</v>
      </c>
      <c r="CP564" s="540">
        <v>17</v>
      </c>
      <c r="CQ564" s="540">
        <v>54</v>
      </c>
      <c r="CR564" s="540">
        <v>75</v>
      </c>
      <c r="CS564" s="540">
        <v>19</v>
      </c>
      <c r="CT564" s="540">
        <v>79</v>
      </c>
      <c r="CU564" s="540">
        <v>27</v>
      </c>
      <c r="CV564" s="540">
        <v>2</v>
      </c>
      <c r="CW564" s="540">
        <v>65</v>
      </c>
      <c r="CX564" s="540">
        <v>43</v>
      </c>
      <c r="CY564" s="540">
        <v>92</v>
      </c>
      <c r="CZ564" s="540">
        <v>81</v>
      </c>
      <c r="DA564" s="540">
        <v>47</v>
      </c>
      <c r="DB564" s="540">
        <v>15</v>
      </c>
      <c r="DC564" s="540">
        <v>108</v>
      </c>
      <c r="DD564" s="540">
        <v>87</v>
      </c>
      <c r="DE564" s="540">
        <v>41</v>
      </c>
      <c r="DF564" s="540">
        <v>32</v>
      </c>
      <c r="DG564" s="540">
        <v>99</v>
      </c>
      <c r="DH564" s="540">
        <v>21</v>
      </c>
      <c r="DI564" s="540">
        <v>101</v>
      </c>
      <c r="DJ564" s="540">
        <v>86</v>
      </c>
      <c r="DK564" s="540">
        <v>18</v>
      </c>
      <c r="DL564" s="540">
        <v>5</v>
      </c>
      <c r="DM564" s="540">
        <v>55</v>
      </c>
      <c r="DN564" s="540">
        <v>24</v>
      </c>
      <c r="DO564" s="540">
        <v>48</v>
      </c>
      <c r="DP564" s="540">
        <v>36</v>
      </c>
    </row>
    <row r="565" spans="4:124" s="540" customFormat="1" x14ac:dyDescent="0.2">
      <c r="E565" s="535" t="s">
        <v>159</v>
      </c>
      <c r="F565" s="540">
        <v>100</v>
      </c>
      <c r="G565" s="540">
        <v>113</v>
      </c>
      <c r="H565" s="540">
        <v>81</v>
      </c>
      <c r="I565" s="540">
        <v>42</v>
      </c>
      <c r="J565" s="540">
        <v>108</v>
      </c>
      <c r="K565" s="540">
        <v>105</v>
      </c>
      <c r="L565" s="540">
        <v>18</v>
      </c>
      <c r="M565" s="540">
        <v>94</v>
      </c>
      <c r="N565" s="540">
        <v>68</v>
      </c>
      <c r="O565" s="540">
        <v>82</v>
      </c>
      <c r="P565" s="540">
        <v>12</v>
      </c>
      <c r="Q565" s="540">
        <v>56</v>
      </c>
      <c r="R565" s="540">
        <v>99</v>
      </c>
      <c r="S565" s="540">
        <v>90</v>
      </c>
      <c r="T565" s="540">
        <v>51</v>
      </c>
      <c r="U565" s="540">
        <v>112</v>
      </c>
      <c r="V565" s="540">
        <v>88</v>
      </c>
      <c r="W565" s="540">
        <v>2</v>
      </c>
      <c r="X565" s="540">
        <v>33</v>
      </c>
      <c r="Y565" s="540">
        <v>61</v>
      </c>
      <c r="Z565" s="540">
        <v>7</v>
      </c>
      <c r="AA565" s="540">
        <v>58</v>
      </c>
      <c r="AB565" s="540">
        <v>115</v>
      </c>
      <c r="AC565" s="540">
        <v>36</v>
      </c>
      <c r="AD565" s="540">
        <v>103</v>
      </c>
      <c r="AE565" s="540">
        <v>80</v>
      </c>
      <c r="AF565" s="540">
        <v>73</v>
      </c>
      <c r="AG565" s="540">
        <v>22</v>
      </c>
      <c r="AH565" s="540">
        <v>6</v>
      </c>
      <c r="AI565" s="540">
        <v>46</v>
      </c>
      <c r="AJ565" s="540">
        <v>8</v>
      </c>
      <c r="AK565" s="540">
        <v>39</v>
      </c>
      <c r="AL565" s="540">
        <v>19</v>
      </c>
      <c r="AM565" s="540">
        <v>95</v>
      </c>
      <c r="AN565" s="540">
        <v>62</v>
      </c>
      <c r="AO565" s="540">
        <v>83</v>
      </c>
      <c r="AP565" s="540">
        <v>15</v>
      </c>
      <c r="AQ565" s="540">
        <v>65</v>
      </c>
      <c r="AR565" s="540">
        <v>5</v>
      </c>
      <c r="AS565" s="540">
        <v>16</v>
      </c>
      <c r="AT565" s="540">
        <v>17</v>
      </c>
      <c r="AU565" s="540">
        <v>64</v>
      </c>
      <c r="AV565" s="540">
        <v>114</v>
      </c>
      <c r="AW565" s="540">
        <v>76</v>
      </c>
      <c r="AX565" s="540">
        <v>107</v>
      </c>
      <c r="AY565" s="540">
        <v>55</v>
      </c>
      <c r="AZ565" s="540">
        <v>63</v>
      </c>
      <c r="BA565" s="540">
        <v>31</v>
      </c>
      <c r="BB565" s="540">
        <v>38</v>
      </c>
      <c r="BC565" s="540">
        <v>21</v>
      </c>
      <c r="BD565" s="540">
        <v>84</v>
      </c>
      <c r="BE565" s="540">
        <v>70</v>
      </c>
      <c r="BF565" s="540">
        <v>4</v>
      </c>
      <c r="BG565" s="540">
        <v>91</v>
      </c>
      <c r="BH565" s="540">
        <v>49</v>
      </c>
      <c r="BI565" s="540">
        <v>10</v>
      </c>
      <c r="BJ565" s="540">
        <v>14</v>
      </c>
      <c r="BK565" s="540">
        <v>29</v>
      </c>
      <c r="BL565" s="540">
        <v>40</v>
      </c>
      <c r="BM565" s="540">
        <v>43</v>
      </c>
      <c r="BN565" s="540">
        <v>20</v>
      </c>
      <c r="BO565" s="540">
        <v>24</v>
      </c>
      <c r="BP565" s="540">
        <v>89</v>
      </c>
      <c r="BQ565" s="540">
        <v>111</v>
      </c>
      <c r="BR565" s="540">
        <v>37</v>
      </c>
      <c r="BS565" s="540">
        <v>25</v>
      </c>
      <c r="BT565" s="540">
        <v>34</v>
      </c>
      <c r="BU565" s="540">
        <v>72</v>
      </c>
      <c r="BV565" s="540">
        <v>98</v>
      </c>
      <c r="BW565" s="540">
        <v>87</v>
      </c>
      <c r="BX565" s="540">
        <v>47</v>
      </c>
      <c r="BY565" s="540">
        <v>93</v>
      </c>
      <c r="BZ565" s="540">
        <v>35</v>
      </c>
      <c r="CA565" s="540">
        <v>96</v>
      </c>
      <c r="CB565" s="540">
        <v>57</v>
      </c>
      <c r="CC565" s="540">
        <v>50</v>
      </c>
      <c r="CD565" s="540">
        <v>13</v>
      </c>
      <c r="CE565" s="540">
        <v>97</v>
      </c>
      <c r="CF565" s="540">
        <v>110</v>
      </c>
      <c r="CG565" s="540">
        <v>26</v>
      </c>
      <c r="CH565" s="540">
        <v>85</v>
      </c>
      <c r="CI565" s="540">
        <v>1</v>
      </c>
      <c r="CJ565" s="540">
        <v>77</v>
      </c>
      <c r="CK565" s="540">
        <v>53</v>
      </c>
      <c r="CL565" s="540">
        <v>28</v>
      </c>
      <c r="CM565" s="540">
        <v>48</v>
      </c>
      <c r="CN565" s="540">
        <v>71</v>
      </c>
      <c r="CO565" s="540">
        <v>41</v>
      </c>
      <c r="CP565" s="540">
        <v>78</v>
      </c>
      <c r="CQ565" s="540">
        <v>11</v>
      </c>
      <c r="CR565" s="540">
        <v>79</v>
      </c>
      <c r="CS565" s="540">
        <v>3</v>
      </c>
      <c r="CT565" s="540">
        <v>32</v>
      </c>
      <c r="CU565" s="540">
        <v>52</v>
      </c>
      <c r="CV565" s="540">
        <v>67</v>
      </c>
      <c r="CW565" s="540">
        <v>69</v>
      </c>
      <c r="CX565" s="540">
        <v>44</v>
      </c>
      <c r="CY565" s="540">
        <v>27</v>
      </c>
      <c r="CZ565" s="540">
        <v>60</v>
      </c>
      <c r="DA565" s="540">
        <v>102</v>
      </c>
      <c r="DB565" s="540">
        <v>23</v>
      </c>
      <c r="DC565" s="540">
        <v>9</v>
      </c>
      <c r="DD565" s="540">
        <v>74</v>
      </c>
      <c r="DE565" s="540">
        <v>101</v>
      </c>
      <c r="DF565" s="540">
        <v>92</v>
      </c>
      <c r="DG565" s="540">
        <v>30</v>
      </c>
      <c r="DH565" s="540">
        <v>59</v>
      </c>
      <c r="DI565" s="540">
        <v>66</v>
      </c>
      <c r="DJ565" s="540">
        <v>106</v>
      </c>
      <c r="DK565" s="540">
        <v>104</v>
      </c>
      <c r="DL565" s="540">
        <v>54</v>
      </c>
      <c r="DM565" s="540">
        <v>45</v>
      </c>
      <c r="DN565" s="540">
        <v>109</v>
      </c>
      <c r="DO565" s="540">
        <v>75</v>
      </c>
      <c r="DP565" s="540">
        <v>86</v>
      </c>
    </row>
    <row r="566" spans="4:124" s="540" customFormat="1" x14ac:dyDescent="0.2"/>
    <row r="567" spans="4:124" s="540" customFormat="1" x14ac:dyDescent="0.2">
      <c r="D567" s="539">
        <v>116</v>
      </c>
      <c r="E567" s="541" t="s">
        <v>179</v>
      </c>
    </row>
    <row r="568" spans="4:124" s="540" customFormat="1" x14ac:dyDescent="0.2">
      <c r="E568" s="535" t="s">
        <v>130</v>
      </c>
      <c r="F568" s="540">
        <v>1</v>
      </c>
      <c r="G568" s="540">
        <v>2</v>
      </c>
      <c r="H568" s="540">
        <v>3</v>
      </c>
      <c r="I568" s="540">
        <v>4</v>
      </c>
      <c r="J568" s="540">
        <v>5</v>
      </c>
      <c r="K568" s="540">
        <v>6</v>
      </c>
      <c r="L568" s="540">
        <v>7</v>
      </c>
      <c r="M568" s="540">
        <v>8</v>
      </c>
      <c r="N568" s="540">
        <v>9</v>
      </c>
      <c r="O568" s="540">
        <v>10</v>
      </c>
      <c r="P568" s="540">
        <v>11</v>
      </c>
      <c r="Q568" s="540">
        <v>12</v>
      </c>
      <c r="R568" s="540">
        <v>13</v>
      </c>
      <c r="S568" s="540">
        <v>14</v>
      </c>
      <c r="T568" s="540">
        <v>15</v>
      </c>
      <c r="U568" s="540">
        <v>16</v>
      </c>
      <c r="V568" s="540">
        <v>17</v>
      </c>
      <c r="W568" s="540">
        <v>18</v>
      </c>
      <c r="X568" s="540">
        <v>19</v>
      </c>
      <c r="Y568" s="540">
        <v>20</v>
      </c>
      <c r="Z568" s="540">
        <v>21</v>
      </c>
      <c r="AA568" s="540">
        <v>22</v>
      </c>
      <c r="AB568" s="540">
        <v>23</v>
      </c>
      <c r="AC568" s="540">
        <v>24</v>
      </c>
      <c r="AD568" s="540">
        <v>25</v>
      </c>
      <c r="AE568" s="540">
        <v>26</v>
      </c>
      <c r="AF568" s="540">
        <v>27</v>
      </c>
      <c r="AG568" s="540">
        <v>28</v>
      </c>
      <c r="AH568" s="540">
        <v>29</v>
      </c>
      <c r="AI568" s="540">
        <v>30</v>
      </c>
      <c r="AJ568" s="540">
        <v>31</v>
      </c>
      <c r="AK568" s="540">
        <v>32</v>
      </c>
      <c r="AL568" s="540">
        <v>33</v>
      </c>
      <c r="AM568" s="540">
        <v>34</v>
      </c>
      <c r="AN568" s="540">
        <v>35</v>
      </c>
      <c r="AO568" s="540">
        <v>36</v>
      </c>
      <c r="AP568" s="540">
        <v>37</v>
      </c>
      <c r="AQ568" s="540">
        <v>38</v>
      </c>
      <c r="AR568" s="540">
        <v>39</v>
      </c>
      <c r="AS568" s="540">
        <v>40</v>
      </c>
      <c r="AT568" s="540">
        <v>41</v>
      </c>
      <c r="AU568" s="540">
        <v>42</v>
      </c>
      <c r="AV568" s="540">
        <v>43</v>
      </c>
      <c r="AW568" s="540">
        <v>44</v>
      </c>
      <c r="AX568" s="540">
        <v>45</v>
      </c>
      <c r="AY568" s="540">
        <v>46</v>
      </c>
      <c r="AZ568" s="540">
        <v>47</v>
      </c>
      <c r="BA568" s="540">
        <v>48</v>
      </c>
      <c r="BB568" s="540">
        <v>49</v>
      </c>
      <c r="BC568" s="540">
        <v>50</v>
      </c>
      <c r="BD568" s="540">
        <v>51</v>
      </c>
      <c r="BE568" s="540">
        <v>52</v>
      </c>
      <c r="BF568" s="540">
        <v>53</v>
      </c>
      <c r="BG568" s="540">
        <v>54</v>
      </c>
      <c r="BH568" s="540">
        <v>55</v>
      </c>
      <c r="BI568" s="540">
        <v>56</v>
      </c>
      <c r="BJ568" s="540">
        <v>57</v>
      </c>
      <c r="BK568" s="540">
        <v>58</v>
      </c>
      <c r="BL568" s="540">
        <v>59</v>
      </c>
      <c r="BM568" s="540">
        <v>60</v>
      </c>
      <c r="BN568" s="540">
        <v>61</v>
      </c>
      <c r="BO568" s="540">
        <v>62</v>
      </c>
      <c r="BP568" s="540">
        <v>63</v>
      </c>
      <c r="BQ568" s="540">
        <v>64</v>
      </c>
      <c r="BR568" s="540">
        <v>65</v>
      </c>
      <c r="BS568" s="540">
        <v>66</v>
      </c>
      <c r="BT568" s="540">
        <v>67</v>
      </c>
      <c r="BU568" s="540">
        <v>68</v>
      </c>
      <c r="BV568" s="540">
        <v>69</v>
      </c>
      <c r="BW568" s="540">
        <v>70</v>
      </c>
      <c r="BX568" s="540">
        <v>71</v>
      </c>
      <c r="BY568" s="540">
        <v>72</v>
      </c>
      <c r="BZ568" s="540">
        <v>73</v>
      </c>
      <c r="CA568" s="540">
        <v>74</v>
      </c>
      <c r="CB568" s="540">
        <v>75</v>
      </c>
      <c r="CC568" s="540">
        <v>76</v>
      </c>
      <c r="CD568" s="540">
        <v>77</v>
      </c>
      <c r="CE568" s="540">
        <v>78</v>
      </c>
      <c r="CF568" s="540">
        <v>79</v>
      </c>
      <c r="CG568" s="540">
        <v>80</v>
      </c>
      <c r="CH568" s="540">
        <v>81</v>
      </c>
      <c r="CI568" s="540">
        <v>82</v>
      </c>
      <c r="CJ568" s="540">
        <v>83</v>
      </c>
      <c r="CK568" s="540">
        <v>84</v>
      </c>
      <c r="CL568" s="540">
        <v>85</v>
      </c>
      <c r="CM568" s="540">
        <v>86</v>
      </c>
      <c r="CN568" s="540">
        <v>87</v>
      </c>
      <c r="CO568" s="540">
        <v>88</v>
      </c>
      <c r="CP568" s="540">
        <v>89</v>
      </c>
      <c r="CQ568" s="540">
        <v>90</v>
      </c>
      <c r="CR568" s="540">
        <v>91</v>
      </c>
      <c r="CS568" s="540">
        <v>92</v>
      </c>
      <c r="CT568" s="540">
        <v>93</v>
      </c>
      <c r="CU568" s="540">
        <v>94</v>
      </c>
      <c r="CV568" s="540">
        <v>95</v>
      </c>
      <c r="CW568" s="540">
        <v>96</v>
      </c>
      <c r="CX568" s="540">
        <v>97</v>
      </c>
      <c r="CY568" s="540">
        <v>98</v>
      </c>
      <c r="CZ568" s="540">
        <v>99</v>
      </c>
      <c r="DA568" s="540">
        <v>100</v>
      </c>
      <c r="DB568" s="540">
        <v>101</v>
      </c>
      <c r="DC568" s="540">
        <v>102</v>
      </c>
      <c r="DD568" s="540">
        <v>103</v>
      </c>
      <c r="DE568" s="540">
        <v>104</v>
      </c>
      <c r="DG568" s="540">
        <v>105</v>
      </c>
      <c r="DH568" s="540">
        <v>106</v>
      </c>
      <c r="DI568" s="540">
        <v>107</v>
      </c>
      <c r="DJ568" s="540">
        <v>108</v>
      </c>
      <c r="DL568" s="540">
        <v>109</v>
      </c>
      <c r="DM568" s="540">
        <v>110</v>
      </c>
      <c r="DN568" s="540">
        <v>111</v>
      </c>
      <c r="DO568" s="540">
        <v>112</v>
      </c>
      <c r="DQ568" s="540">
        <v>113</v>
      </c>
      <c r="DR568" s="540">
        <v>114</v>
      </c>
      <c r="DS568" s="540">
        <v>115</v>
      </c>
      <c r="DT568" s="540">
        <v>116</v>
      </c>
    </row>
    <row r="569" spans="4:124" s="540" customFormat="1" x14ac:dyDescent="0.2">
      <c r="E569" s="535" t="s">
        <v>157</v>
      </c>
      <c r="F569" s="540">
        <v>60</v>
      </c>
      <c r="G569" s="540">
        <v>115</v>
      </c>
      <c r="H569" s="540">
        <v>99</v>
      </c>
      <c r="I569" s="540">
        <v>6</v>
      </c>
      <c r="J569" s="540">
        <v>21</v>
      </c>
      <c r="K569" s="540">
        <v>20</v>
      </c>
      <c r="L569" s="540">
        <v>107</v>
      </c>
      <c r="M569" s="540">
        <v>101</v>
      </c>
      <c r="N569" s="540">
        <v>23</v>
      </c>
      <c r="O569" s="540">
        <v>27</v>
      </c>
      <c r="P569" s="540">
        <v>75</v>
      </c>
      <c r="Q569" s="540">
        <v>41</v>
      </c>
      <c r="R569" s="540">
        <v>87</v>
      </c>
      <c r="S569" s="540">
        <v>7</v>
      </c>
      <c r="T569" s="540">
        <v>67</v>
      </c>
      <c r="U569" s="540">
        <v>85</v>
      </c>
      <c r="V569" s="540">
        <v>8</v>
      </c>
      <c r="W569" s="540">
        <v>34</v>
      </c>
      <c r="X569" s="540">
        <v>51</v>
      </c>
      <c r="Y569" s="540">
        <v>24</v>
      </c>
      <c r="Z569" s="540">
        <v>52</v>
      </c>
      <c r="AA569" s="540">
        <v>89</v>
      </c>
      <c r="AB569" s="540">
        <v>9</v>
      </c>
      <c r="AC569" s="540">
        <v>3</v>
      </c>
      <c r="AD569" s="540">
        <v>46</v>
      </c>
      <c r="AE569" s="540">
        <v>114</v>
      </c>
      <c r="AF569" s="540">
        <v>31</v>
      </c>
      <c r="AG569" s="540">
        <v>59</v>
      </c>
      <c r="AH569" s="540">
        <v>109</v>
      </c>
      <c r="AI569" s="540">
        <v>53</v>
      </c>
      <c r="AJ569" s="540">
        <v>10</v>
      </c>
      <c r="AK569" s="540">
        <v>68</v>
      </c>
      <c r="AL569" s="540">
        <v>102</v>
      </c>
      <c r="AM569" s="540">
        <v>57</v>
      </c>
      <c r="AN569" s="540">
        <v>81</v>
      </c>
      <c r="AO569" s="540">
        <v>92</v>
      </c>
      <c r="AP569" s="540">
        <v>33</v>
      </c>
      <c r="AQ569" s="540">
        <v>61</v>
      </c>
      <c r="AR569" s="540">
        <v>26</v>
      </c>
      <c r="AS569" s="540">
        <v>72</v>
      </c>
      <c r="AT569" s="540">
        <v>12</v>
      </c>
      <c r="AU569" s="540">
        <v>29</v>
      </c>
      <c r="AV569" s="540">
        <v>110</v>
      </c>
      <c r="AW569" s="540">
        <v>98</v>
      </c>
      <c r="AX569" s="540">
        <v>86</v>
      </c>
      <c r="AY569" s="540">
        <v>47</v>
      </c>
      <c r="AZ569" s="540">
        <v>100</v>
      </c>
      <c r="BA569" s="540">
        <v>65</v>
      </c>
      <c r="BB569" s="540">
        <v>113</v>
      </c>
      <c r="BC569" s="540">
        <v>13</v>
      </c>
      <c r="BD569" s="540">
        <v>5</v>
      </c>
      <c r="BE569" s="540">
        <v>50</v>
      </c>
      <c r="BF569" s="540">
        <v>15</v>
      </c>
      <c r="BG569" s="540">
        <v>32</v>
      </c>
      <c r="BH569" s="540">
        <v>88</v>
      </c>
      <c r="BI569" s="540">
        <v>63</v>
      </c>
      <c r="BJ569" s="540">
        <v>1</v>
      </c>
      <c r="BK569" s="540">
        <v>104</v>
      </c>
      <c r="BL569" s="540">
        <v>82</v>
      </c>
      <c r="BM569" s="540">
        <v>11</v>
      </c>
      <c r="BN569" s="540">
        <v>38</v>
      </c>
      <c r="BO569" s="540">
        <v>45</v>
      </c>
      <c r="BP569" s="540">
        <v>105</v>
      </c>
      <c r="BQ569" s="540">
        <v>17</v>
      </c>
      <c r="BR569" s="540">
        <v>71</v>
      </c>
      <c r="BS569" s="540">
        <v>14</v>
      </c>
      <c r="BT569" s="540">
        <v>79</v>
      </c>
      <c r="BU569" s="540">
        <v>94</v>
      </c>
      <c r="BV569" s="540">
        <v>16</v>
      </c>
      <c r="BW569" s="540">
        <v>103</v>
      </c>
      <c r="BX569" s="540">
        <v>48</v>
      </c>
      <c r="BY569" s="540">
        <v>93</v>
      </c>
      <c r="BZ569" s="540">
        <v>108</v>
      </c>
      <c r="CA569" s="540">
        <v>96</v>
      </c>
      <c r="CB569" s="540">
        <v>76</v>
      </c>
      <c r="CC569" s="540">
        <v>111</v>
      </c>
      <c r="CD569" s="540">
        <v>35</v>
      </c>
      <c r="CE569" s="540">
        <v>25</v>
      </c>
      <c r="CF569" s="540">
        <v>80</v>
      </c>
      <c r="CG569" s="540">
        <v>91</v>
      </c>
      <c r="CH569" s="540">
        <v>62</v>
      </c>
      <c r="CI569" s="540">
        <v>69</v>
      </c>
      <c r="CJ569" s="540">
        <v>19</v>
      </c>
      <c r="CK569" s="540">
        <v>106</v>
      </c>
      <c r="CL569" s="540">
        <v>36</v>
      </c>
      <c r="CM569" s="540">
        <v>37</v>
      </c>
      <c r="CN569" s="540">
        <v>74</v>
      </c>
      <c r="CO569" s="540">
        <v>55</v>
      </c>
      <c r="CP569" s="540">
        <v>83</v>
      </c>
      <c r="CQ569" s="540">
        <v>28</v>
      </c>
      <c r="CR569" s="540">
        <v>112</v>
      </c>
      <c r="CS569" s="540">
        <v>40</v>
      </c>
      <c r="CT569" s="540">
        <v>116</v>
      </c>
      <c r="CU569" s="540">
        <v>43</v>
      </c>
      <c r="CV569" s="540">
        <v>66</v>
      </c>
      <c r="CW569" s="540">
        <v>54</v>
      </c>
      <c r="CX569" s="540">
        <v>39</v>
      </c>
      <c r="CY569" s="540">
        <v>44</v>
      </c>
      <c r="CZ569" s="540">
        <v>2</v>
      </c>
      <c r="DA569" s="540">
        <v>18</v>
      </c>
      <c r="DB569" s="540">
        <v>64</v>
      </c>
      <c r="DC569" s="540">
        <v>30</v>
      </c>
      <c r="DD569" s="540">
        <v>97</v>
      </c>
      <c r="DE569" s="540">
        <v>77</v>
      </c>
      <c r="DG569" s="540">
        <v>73</v>
      </c>
      <c r="DH569" s="540">
        <v>4</v>
      </c>
      <c r="DI569" s="540">
        <v>22</v>
      </c>
      <c r="DJ569" s="540">
        <v>58</v>
      </c>
      <c r="DL569" s="540">
        <v>95</v>
      </c>
      <c r="DM569" s="540">
        <v>56</v>
      </c>
      <c r="DN569" s="540">
        <v>84</v>
      </c>
      <c r="DO569" s="540">
        <v>70</v>
      </c>
      <c r="DQ569" s="540">
        <v>49</v>
      </c>
      <c r="DR569" s="540">
        <v>78</v>
      </c>
      <c r="DS569" s="540">
        <v>42</v>
      </c>
      <c r="DT569" s="540">
        <v>90</v>
      </c>
    </row>
    <row r="570" spans="4:124" s="540" customFormat="1" x14ac:dyDescent="0.2">
      <c r="E570" s="535" t="s">
        <v>159</v>
      </c>
      <c r="F570" s="540">
        <v>90</v>
      </c>
      <c r="G570" s="540">
        <v>83</v>
      </c>
      <c r="H570" s="540">
        <v>21</v>
      </c>
      <c r="I570" s="540">
        <v>107</v>
      </c>
      <c r="J570" s="540">
        <v>41</v>
      </c>
      <c r="K570" s="540">
        <v>77</v>
      </c>
      <c r="L570" s="540">
        <v>19</v>
      </c>
      <c r="M570" s="540">
        <v>74</v>
      </c>
      <c r="N570" s="540">
        <v>31</v>
      </c>
      <c r="O570" s="540">
        <v>113</v>
      </c>
      <c r="P570" s="540">
        <v>70</v>
      </c>
      <c r="Q570" s="540">
        <v>60</v>
      </c>
      <c r="R570" s="540">
        <v>40</v>
      </c>
      <c r="S570" s="540">
        <v>97</v>
      </c>
      <c r="T570" s="540">
        <v>102</v>
      </c>
      <c r="U570" s="540">
        <v>29</v>
      </c>
      <c r="V570" s="540">
        <v>91</v>
      </c>
      <c r="W570" s="540">
        <v>39</v>
      </c>
      <c r="X570" s="540">
        <v>48</v>
      </c>
      <c r="Y570" s="540">
        <v>112</v>
      </c>
      <c r="Z570" s="540">
        <v>44</v>
      </c>
      <c r="AA570" s="540">
        <v>86</v>
      </c>
      <c r="AB570" s="540">
        <v>100</v>
      </c>
      <c r="AC570" s="540">
        <v>81</v>
      </c>
      <c r="AD570" s="540">
        <v>37</v>
      </c>
      <c r="AE570" s="540">
        <v>65</v>
      </c>
      <c r="AF570" s="540">
        <v>43</v>
      </c>
      <c r="AG570" s="540">
        <v>4</v>
      </c>
      <c r="AH570" s="540">
        <v>56</v>
      </c>
      <c r="AI570" s="540">
        <v>33</v>
      </c>
      <c r="AJ570" s="540">
        <v>9</v>
      </c>
      <c r="AK570" s="540">
        <v>59</v>
      </c>
      <c r="AL570" s="540">
        <v>26</v>
      </c>
      <c r="AM570" s="540">
        <v>66</v>
      </c>
      <c r="AN570" s="540">
        <v>38</v>
      </c>
      <c r="AO570" s="540">
        <v>3</v>
      </c>
      <c r="AP570" s="540">
        <v>25</v>
      </c>
      <c r="AQ570" s="540">
        <v>20</v>
      </c>
      <c r="AR570" s="540">
        <v>105</v>
      </c>
      <c r="AS570" s="540">
        <v>49</v>
      </c>
      <c r="AT570" s="540">
        <v>88</v>
      </c>
      <c r="AU570" s="540">
        <v>53</v>
      </c>
      <c r="AV570" s="540">
        <v>27</v>
      </c>
      <c r="AW570" s="540">
        <v>110</v>
      </c>
      <c r="AX570" s="540">
        <v>93</v>
      </c>
      <c r="AY570" s="540">
        <v>30</v>
      </c>
      <c r="AZ570" s="540">
        <v>103</v>
      </c>
      <c r="BA570" s="540">
        <v>57</v>
      </c>
      <c r="BB570" s="540">
        <v>1</v>
      </c>
      <c r="BC570" s="540">
        <v>73</v>
      </c>
      <c r="BD570" s="540">
        <v>45</v>
      </c>
      <c r="BE570" s="540">
        <v>28</v>
      </c>
      <c r="BF570" s="540">
        <v>82</v>
      </c>
      <c r="BG570" s="540">
        <v>12</v>
      </c>
      <c r="BH570" s="540">
        <v>61</v>
      </c>
      <c r="BI570" s="540">
        <v>84</v>
      </c>
      <c r="BJ570" s="540">
        <v>104</v>
      </c>
      <c r="BK570" s="540">
        <v>54</v>
      </c>
      <c r="BL570" s="540">
        <v>114</v>
      </c>
      <c r="BM570" s="540">
        <v>42</v>
      </c>
      <c r="BN570" s="540">
        <v>23</v>
      </c>
      <c r="BO570" s="540">
        <v>34</v>
      </c>
      <c r="BP570" s="540">
        <v>76</v>
      </c>
      <c r="BQ570" s="540">
        <v>115</v>
      </c>
      <c r="BR570" s="540">
        <v>14</v>
      </c>
      <c r="BS570" s="540">
        <v>13</v>
      </c>
      <c r="BT570" s="540">
        <v>108</v>
      </c>
      <c r="BU570" s="540">
        <v>67</v>
      </c>
      <c r="BV570" s="540">
        <v>62</v>
      </c>
      <c r="BW570" s="540">
        <v>111</v>
      </c>
      <c r="BX570" s="540">
        <v>2</v>
      </c>
      <c r="BY570" s="540">
        <v>58</v>
      </c>
      <c r="BZ570" s="540">
        <v>50</v>
      </c>
      <c r="CA570" s="540">
        <v>75</v>
      </c>
      <c r="CB570" s="540">
        <v>8</v>
      </c>
      <c r="CC570" s="540">
        <v>35</v>
      </c>
      <c r="CD570" s="540">
        <v>15</v>
      </c>
      <c r="CE570" s="540">
        <v>36</v>
      </c>
      <c r="CF570" s="540">
        <v>46</v>
      </c>
      <c r="CG570" s="540">
        <v>22</v>
      </c>
      <c r="CH570" s="540">
        <v>17</v>
      </c>
      <c r="CI570" s="540">
        <v>6</v>
      </c>
      <c r="CJ570" s="540">
        <v>69</v>
      </c>
      <c r="CK570" s="540">
        <v>95</v>
      </c>
      <c r="CL570" s="540">
        <v>101</v>
      </c>
      <c r="CM570" s="540">
        <v>80</v>
      </c>
      <c r="CN570" s="540">
        <v>94</v>
      </c>
      <c r="CO570" s="540">
        <v>10</v>
      </c>
      <c r="CP570" s="540">
        <v>52</v>
      </c>
      <c r="CQ570" s="540">
        <v>64</v>
      </c>
      <c r="CR570" s="540">
        <v>18</v>
      </c>
      <c r="CS570" s="540">
        <v>99</v>
      </c>
      <c r="CT570" s="540">
        <v>106</v>
      </c>
      <c r="CU570" s="540">
        <v>85</v>
      </c>
      <c r="CV570" s="540">
        <v>78</v>
      </c>
      <c r="CW570" s="540">
        <v>7</v>
      </c>
      <c r="CX570" s="540">
        <v>116</v>
      </c>
      <c r="CY570" s="540">
        <v>109</v>
      </c>
      <c r="CZ570" s="540">
        <v>92</v>
      </c>
      <c r="DA570" s="540">
        <v>16</v>
      </c>
      <c r="DB570" s="540">
        <v>72</v>
      </c>
      <c r="DC570" s="540">
        <v>11</v>
      </c>
      <c r="DD570" s="540">
        <v>5</v>
      </c>
      <c r="DE570" s="540">
        <v>87</v>
      </c>
      <c r="DG570" s="540">
        <v>79</v>
      </c>
      <c r="DH570" s="540">
        <v>51</v>
      </c>
      <c r="DI570" s="540">
        <v>32</v>
      </c>
      <c r="DJ570" s="540">
        <v>68</v>
      </c>
      <c r="DL570" s="540">
        <v>98</v>
      </c>
      <c r="DM570" s="540">
        <v>55</v>
      </c>
      <c r="DN570" s="540">
        <v>89</v>
      </c>
      <c r="DO570" s="540">
        <v>63</v>
      </c>
      <c r="DQ570" s="540">
        <v>24</v>
      </c>
      <c r="DR570" s="540">
        <v>96</v>
      </c>
      <c r="DS570" s="540">
        <v>71</v>
      </c>
      <c r="DT570" s="540">
        <v>47</v>
      </c>
    </row>
    <row r="571" spans="4:124" s="540" customFormat="1" x14ac:dyDescent="0.2"/>
    <row r="572" spans="4:124" s="540" customFormat="1" x14ac:dyDescent="0.2">
      <c r="D572" s="539">
        <v>117</v>
      </c>
      <c r="E572" s="541" t="s">
        <v>179</v>
      </c>
    </row>
    <row r="573" spans="4:124" s="540" customFormat="1" x14ac:dyDescent="0.2">
      <c r="E573" s="535" t="s">
        <v>130</v>
      </c>
      <c r="F573" s="540">
        <v>1</v>
      </c>
      <c r="G573" s="540">
        <v>2</v>
      </c>
      <c r="H573" s="540">
        <v>3</v>
      </c>
      <c r="I573" s="540">
        <v>4</v>
      </c>
      <c r="J573" s="540">
        <v>5</v>
      </c>
      <c r="K573" s="540">
        <v>6</v>
      </c>
      <c r="L573" s="540">
        <v>7</v>
      </c>
      <c r="M573" s="540">
        <v>8</v>
      </c>
      <c r="N573" s="540">
        <v>9</v>
      </c>
      <c r="O573" s="540">
        <v>10</v>
      </c>
      <c r="P573" s="540">
        <v>11</v>
      </c>
      <c r="Q573" s="540">
        <v>12</v>
      </c>
      <c r="R573" s="540">
        <v>13</v>
      </c>
      <c r="S573" s="540">
        <v>14</v>
      </c>
      <c r="T573" s="540">
        <v>15</v>
      </c>
      <c r="U573" s="540">
        <v>16</v>
      </c>
      <c r="V573" s="540">
        <v>17</v>
      </c>
      <c r="W573" s="540">
        <v>18</v>
      </c>
      <c r="X573" s="540">
        <v>19</v>
      </c>
      <c r="Y573" s="540">
        <v>20</v>
      </c>
      <c r="Z573" s="540">
        <v>21</v>
      </c>
      <c r="AA573" s="540">
        <v>22</v>
      </c>
      <c r="AB573" s="540">
        <v>23</v>
      </c>
      <c r="AC573" s="540">
        <v>24</v>
      </c>
      <c r="AD573" s="540">
        <v>25</v>
      </c>
      <c r="AE573" s="540">
        <v>26</v>
      </c>
      <c r="AF573" s="540">
        <v>27</v>
      </c>
      <c r="AG573" s="540">
        <v>28</v>
      </c>
      <c r="AH573" s="540">
        <v>29</v>
      </c>
      <c r="AI573" s="540">
        <v>30</v>
      </c>
      <c r="AJ573" s="540">
        <v>31</v>
      </c>
      <c r="AK573" s="540">
        <v>32</v>
      </c>
      <c r="AL573" s="540">
        <v>33</v>
      </c>
      <c r="AM573" s="540">
        <v>34</v>
      </c>
      <c r="AN573" s="540">
        <v>35</v>
      </c>
      <c r="AO573" s="540">
        <v>36</v>
      </c>
      <c r="AP573" s="540">
        <v>37</v>
      </c>
      <c r="AQ573" s="540">
        <v>38</v>
      </c>
      <c r="AR573" s="540">
        <v>39</v>
      </c>
      <c r="AS573" s="540">
        <v>40</v>
      </c>
      <c r="AT573" s="540">
        <v>41</v>
      </c>
      <c r="AU573" s="540">
        <v>42</v>
      </c>
      <c r="AV573" s="540">
        <v>43</v>
      </c>
      <c r="AW573" s="540">
        <v>44</v>
      </c>
      <c r="AX573" s="540">
        <v>45</v>
      </c>
      <c r="AY573" s="540">
        <v>46</v>
      </c>
      <c r="AZ573" s="540">
        <v>47</v>
      </c>
      <c r="BA573" s="540">
        <v>48</v>
      </c>
      <c r="BB573" s="540">
        <v>49</v>
      </c>
      <c r="BC573" s="540">
        <v>50</v>
      </c>
      <c r="BD573" s="540">
        <v>51</v>
      </c>
      <c r="BE573" s="540">
        <v>52</v>
      </c>
      <c r="BF573" s="540">
        <v>53</v>
      </c>
      <c r="BG573" s="540">
        <v>54</v>
      </c>
      <c r="BH573" s="540">
        <v>55</v>
      </c>
      <c r="BI573" s="540">
        <v>56</v>
      </c>
      <c r="BJ573" s="540">
        <v>57</v>
      </c>
      <c r="BK573" s="540">
        <v>58</v>
      </c>
      <c r="BL573" s="540">
        <v>59</v>
      </c>
      <c r="BM573" s="540">
        <v>60</v>
      </c>
      <c r="BN573" s="540">
        <v>61</v>
      </c>
      <c r="BO573" s="540">
        <v>62</v>
      </c>
      <c r="BP573" s="540">
        <v>63</v>
      </c>
      <c r="BQ573" s="540">
        <v>64</v>
      </c>
      <c r="BR573" s="540">
        <v>65</v>
      </c>
      <c r="BS573" s="540">
        <v>66</v>
      </c>
      <c r="BT573" s="540">
        <v>67</v>
      </c>
      <c r="BU573" s="540">
        <v>68</v>
      </c>
      <c r="BV573" s="540">
        <v>69</v>
      </c>
      <c r="BW573" s="540">
        <v>70</v>
      </c>
      <c r="BX573" s="540">
        <v>71</v>
      </c>
      <c r="BY573" s="540">
        <v>72</v>
      </c>
      <c r="BZ573" s="540">
        <v>73</v>
      </c>
      <c r="CA573" s="540">
        <v>74</v>
      </c>
      <c r="CB573" s="540">
        <v>75</v>
      </c>
      <c r="CC573" s="540">
        <v>76</v>
      </c>
      <c r="CD573" s="540">
        <v>77</v>
      </c>
      <c r="CE573" s="540">
        <v>78</v>
      </c>
      <c r="CF573" s="540">
        <v>79</v>
      </c>
      <c r="CG573" s="540">
        <v>80</v>
      </c>
      <c r="CH573" s="540">
        <v>81</v>
      </c>
      <c r="CI573" s="540">
        <v>82</v>
      </c>
      <c r="CJ573" s="540">
        <v>83</v>
      </c>
      <c r="CK573" s="540">
        <v>84</v>
      </c>
      <c r="CL573" s="540">
        <v>85</v>
      </c>
      <c r="CM573" s="540">
        <v>86</v>
      </c>
      <c r="CN573" s="540">
        <v>87</v>
      </c>
      <c r="CO573" s="540">
        <v>88</v>
      </c>
      <c r="CP573" s="540">
        <v>89</v>
      </c>
      <c r="CQ573" s="540">
        <v>90</v>
      </c>
      <c r="CR573" s="540">
        <v>91</v>
      </c>
      <c r="CS573" s="540">
        <v>92</v>
      </c>
      <c r="CT573" s="540">
        <v>93</v>
      </c>
      <c r="CU573" s="540">
        <v>94</v>
      </c>
      <c r="CV573" s="540">
        <v>95</v>
      </c>
      <c r="CW573" s="540">
        <v>96</v>
      </c>
      <c r="CX573" s="540">
        <v>97</v>
      </c>
      <c r="CY573" s="540">
        <v>98</v>
      </c>
      <c r="CZ573" s="540">
        <v>99</v>
      </c>
      <c r="DA573" s="540">
        <v>100</v>
      </c>
      <c r="DB573" s="540">
        <v>101</v>
      </c>
      <c r="DC573" s="540">
        <v>102</v>
      </c>
      <c r="DD573" s="540">
        <v>103</v>
      </c>
      <c r="DE573" s="540">
        <v>104</v>
      </c>
      <c r="DF573" s="540">
        <v>105</v>
      </c>
      <c r="DG573" s="540">
        <v>106</v>
      </c>
      <c r="DH573" s="540">
        <v>107</v>
      </c>
      <c r="DI573" s="540">
        <v>108</v>
      </c>
      <c r="DJ573" s="540">
        <v>109</v>
      </c>
      <c r="DL573" s="540">
        <v>110</v>
      </c>
      <c r="DM573" s="540">
        <v>111</v>
      </c>
      <c r="DN573" s="540">
        <v>112</v>
      </c>
      <c r="DO573" s="540">
        <v>113</v>
      </c>
      <c r="DQ573" s="540">
        <v>114</v>
      </c>
      <c r="DR573" s="540">
        <v>115</v>
      </c>
      <c r="DS573" s="540">
        <v>116</v>
      </c>
      <c r="DT573" s="540">
        <v>117</v>
      </c>
    </row>
    <row r="574" spans="4:124" s="540" customFormat="1" x14ac:dyDescent="0.2">
      <c r="E574" s="535" t="s">
        <v>157</v>
      </c>
      <c r="F574" s="540">
        <v>115</v>
      </c>
      <c r="G574" s="540">
        <v>110</v>
      </c>
      <c r="H574" s="540">
        <v>30</v>
      </c>
      <c r="I574" s="540">
        <v>15</v>
      </c>
      <c r="J574" s="540">
        <v>76</v>
      </c>
      <c r="K574" s="540">
        <v>10</v>
      </c>
      <c r="L574" s="540">
        <v>113</v>
      </c>
      <c r="M574" s="540">
        <v>19</v>
      </c>
      <c r="N574" s="540">
        <v>52</v>
      </c>
      <c r="O574" s="540">
        <v>79</v>
      </c>
      <c r="P574" s="540">
        <v>4</v>
      </c>
      <c r="Q574" s="540">
        <v>23</v>
      </c>
      <c r="R574" s="540">
        <v>74</v>
      </c>
      <c r="S574" s="540">
        <v>93</v>
      </c>
      <c r="T574" s="540">
        <v>14</v>
      </c>
      <c r="U574" s="540">
        <v>60</v>
      </c>
      <c r="V574" s="540">
        <v>8</v>
      </c>
      <c r="W574" s="540">
        <v>61</v>
      </c>
      <c r="X574" s="540">
        <v>90</v>
      </c>
      <c r="Y574" s="540">
        <v>28</v>
      </c>
      <c r="Z574" s="540">
        <v>20</v>
      </c>
      <c r="AA574" s="540">
        <v>66</v>
      </c>
      <c r="AB574" s="540">
        <v>12</v>
      </c>
      <c r="AC574" s="540">
        <v>91</v>
      </c>
      <c r="AD574" s="540">
        <v>53</v>
      </c>
      <c r="AE574" s="540">
        <v>77</v>
      </c>
      <c r="AF574" s="540">
        <v>117</v>
      </c>
      <c r="AG574" s="540">
        <v>39</v>
      </c>
      <c r="AH574" s="540">
        <v>31</v>
      </c>
      <c r="AI574" s="540">
        <v>92</v>
      </c>
      <c r="AJ574" s="540">
        <v>85</v>
      </c>
      <c r="AK574" s="540">
        <v>94</v>
      </c>
      <c r="AL574" s="540">
        <v>67</v>
      </c>
      <c r="AM574" s="540">
        <v>111</v>
      </c>
      <c r="AN574" s="540">
        <v>27</v>
      </c>
      <c r="AO574" s="540">
        <v>42</v>
      </c>
      <c r="AP574" s="540">
        <v>99</v>
      </c>
      <c r="AQ574" s="540">
        <v>57</v>
      </c>
      <c r="AR574" s="540">
        <v>21</v>
      </c>
      <c r="AS574" s="540">
        <v>32</v>
      </c>
      <c r="AT574" s="540">
        <v>2</v>
      </c>
      <c r="AU574" s="540">
        <v>116</v>
      </c>
      <c r="AV574" s="540">
        <v>11</v>
      </c>
      <c r="AW574" s="540">
        <v>16</v>
      </c>
      <c r="AX574" s="540">
        <v>109</v>
      </c>
      <c r="AY574" s="540">
        <v>22</v>
      </c>
      <c r="AZ574" s="540">
        <v>78</v>
      </c>
      <c r="BA574" s="540">
        <v>70</v>
      </c>
      <c r="BB574" s="540">
        <v>107</v>
      </c>
      <c r="BC574" s="540">
        <v>26</v>
      </c>
      <c r="BD574" s="540">
        <v>45</v>
      </c>
      <c r="BE574" s="540">
        <v>69</v>
      </c>
      <c r="BF574" s="540">
        <v>62</v>
      </c>
      <c r="BG574" s="540">
        <v>38</v>
      </c>
      <c r="BH574" s="540">
        <v>104</v>
      </c>
      <c r="BI574" s="540">
        <v>63</v>
      </c>
      <c r="BJ574" s="540">
        <v>68</v>
      </c>
      <c r="BK574" s="540">
        <v>105</v>
      </c>
      <c r="BL574" s="540">
        <v>81</v>
      </c>
      <c r="BM574" s="540">
        <v>86</v>
      </c>
      <c r="BN574" s="540">
        <v>83</v>
      </c>
      <c r="BO574" s="540">
        <v>89</v>
      </c>
      <c r="BP574" s="540">
        <v>56</v>
      </c>
      <c r="BQ574" s="540">
        <v>73</v>
      </c>
      <c r="BR574" s="540">
        <v>103</v>
      </c>
      <c r="BS574" s="540">
        <v>95</v>
      </c>
      <c r="BT574" s="540">
        <v>3</v>
      </c>
      <c r="BU574" s="540">
        <v>96</v>
      </c>
      <c r="BV574" s="540">
        <v>101</v>
      </c>
      <c r="BW574" s="540">
        <v>71</v>
      </c>
      <c r="BX574" s="540">
        <v>25</v>
      </c>
      <c r="BY574" s="540">
        <v>48</v>
      </c>
      <c r="BZ574" s="540">
        <v>44</v>
      </c>
      <c r="CA574" s="540">
        <v>6</v>
      </c>
      <c r="CB574" s="540">
        <v>33</v>
      </c>
      <c r="CC574" s="540">
        <v>82</v>
      </c>
      <c r="CD574" s="540">
        <v>64</v>
      </c>
      <c r="CE574" s="540">
        <v>47</v>
      </c>
      <c r="CF574" s="540">
        <v>35</v>
      </c>
      <c r="CG574" s="540">
        <v>1</v>
      </c>
      <c r="CH574" s="540">
        <v>9</v>
      </c>
      <c r="CI574" s="540">
        <v>50</v>
      </c>
      <c r="CJ574" s="540">
        <v>80</v>
      </c>
      <c r="CK574" s="540">
        <v>87</v>
      </c>
      <c r="CL574" s="540">
        <v>18</v>
      </c>
      <c r="CM574" s="540">
        <v>102</v>
      </c>
      <c r="CN574" s="540">
        <v>98</v>
      </c>
      <c r="CO574" s="540">
        <v>54</v>
      </c>
      <c r="CP574" s="540">
        <v>72</v>
      </c>
      <c r="CQ574" s="540">
        <v>58</v>
      </c>
      <c r="CR574" s="540">
        <v>24</v>
      </c>
      <c r="CS574" s="540">
        <v>51</v>
      </c>
      <c r="CT574" s="540">
        <v>40</v>
      </c>
      <c r="CU574" s="540">
        <v>106</v>
      </c>
      <c r="CV574" s="540">
        <v>84</v>
      </c>
      <c r="CW574" s="540">
        <v>112</v>
      </c>
      <c r="CX574" s="540">
        <v>5</v>
      </c>
      <c r="CY574" s="540">
        <v>75</v>
      </c>
      <c r="CZ574" s="540">
        <v>108</v>
      </c>
      <c r="DA574" s="540">
        <v>114</v>
      </c>
      <c r="DB574" s="540">
        <v>97</v>
      </c>
      <c r="DC574" s="540">
        <v>34</v>
      </c>
      <c r="DD574" s="540">
        <v>17</v>
      </c>
      <c r="DE574" s="540">
        <v>37</v>
      </c>
      <c r="DF574" s="540">
        <v>7</v>
      </c>
      <c r="DG574" s="540">
        <v>59</v>
      </c>
      <c r="DH574" s="540">
        <v>49</v>
      </c>
      <c r="DI574" s="540">
        <v>41</v>
      </c>
      <c r="DJ574" s="540">
        <v>36</v>
      </c>
      <c r="DL574" s="540">
        <v>88</v>
      </c>
      <c r="DM574" s="540">
        <v>13</v>
      </c>
      <c r="DN574" s="540">
        <v>29</v>
      </c>
      <c r="DO574" s="540">
        <v>43</v>
      </c>
      <c r="DQ574" s="540">
        <v>100</v>
      </c>
      <c r="DR574" s="540">
        <v>55</v>
      </c>
      <c r="DS574" s="540">
        <v>46</v>
      </c>
      <c r="DT574" s="540">
        <v>65</v>
      </c>
    </row>
    <row r="575" spans="4:124" s="540" customFormat="1" x14ac:dyDescent="0.2">
      <c r="E575" s="535" t="s">
        <v>159</v>
      </c>
      <c r="F575" s="540">
        <v>103</v>
      </c>
      <c r="G575" s="540">
        <v>33</v>
      </c>
      <c r="H575" s="540">
        <v>52</v>
      </c>
      <c r="I575" s="540">
        <v>45</v>
      </c>
      <c r="J575" s="540">
        <v>11</v>
      </c>
      <c r="K575" s="540">
        <v>113</v>
      </c>
      <c r="L575" s="540">
        <v>73</v>
      </c>
      <c r="M575" s="540">
        <v>20</v>
      </c>
      <c r="N575" s="540">
        <v>63</v>
      </c>
      <c r="O575" s="540">
        <v>47</v>
      </c>
      <c r="P575" s="540">
        <v>5</v>
      </c>
      <c r="Q575" s="540">
        <v>6</v>
      </c>
      <c r="R575" s="540">
        <v>89</v>
      </c>
      <c r="S575" s="540">
        <v>78</v>
      </c>
      <c r="T575" s="540">
        <v>102</v>
      </c>
      <c r="U575" s="540">
        <v>43</v>
      </c>
      <c r="V575" s="540">
        <v>19</v>
      </c>
      <c r="W575" s="540">
        <v>9</v>
      </c>
      <c r="X575" s="540">
        <v>76</v>
      </c>
      <c r="Y575" s="540">
        <v>22</v>
      </c>
      <c r="Z575" s="540">
        <v>93</v>
      </c>
      <c r="AA575" s="540">
        <v>106</v>
      </c>
      <c r="AB575" s="540">
        <v>37</v>
      </c>
      <c r="AC575" s="540">
        <v>82</v>
      </c>
      <c r="AD575" s="540">
        <v>12</v>
      </c>
      <c r="AE575" s="540">
        <v>15</v>
      </c>
      <c r="AF575" s="540">
        <v>31</v>
      </c>
      <c r="AG575" s="540">
        <v>59</v>
      </c>
      <c r="AH575" s="540">
        <v>95</v>
      </c>
      <c r="AI575" s="540">
        <v>66</v>
      </c>
      <c r="AJ575" s="540">
        <v>84</v>
      </c>
      <c r="AK575" s="540">
        <v>114</v>
      </c>
      <c r="AL575" s="540">
        <v>16</v>
      </c>
      <c r="AM575" s="540">
        <v>110</v>
      </c>
      <c r="AN575" s="540">
        <v>77</v>
      </c>
      <c r="AO575" s="540">
        <v>38</v>
      </c>
      <c r="AP575" s="540">
        <v>28</v>
      </c>
      <c r="AQ575" s="540">
        <v>7</v>
      </c>
      <c r="AR575" s="540">
        <v>67</v>
      </c>
      <c r="AS575" s="540">
        <v>88</v>
      </c>
      <c r="AT575" s="540">
        <v>39</v>
      </c>
      <c r="AU575" s="540">
        <v>26</v>
      </c>
      <c r="AV575" s="540">
        <v>87</v>
      </c>
      <c r="AW575" s="540">
        <v>51</v>
      </c>
      <c r="AX575" s="540">
        <v>46</v>
      </c>
      <c r="AY575" s="540">
        <v>14</v>
      </c>
      <c r="AZ575" s="540">
        <v>54</v>
      </c>
      <c r="BA575" s="540">
        <v>117</v>
      </c>
      <c r="BB575" s="540">
        <v>8</v>
      </c>
      <c r="BC575" s="540">
        <v>56</v>
      </c>
      <c r="BD575" s="540">
        <v>44</v>
      </c>
      <c r="BE575" s="540">
        <v>74</v>
      </c>
      <c r="BF575" s="540">
        <v>60</v>
      </c>
      <c r="BG575" s="540">
        <v>13</v>
      </c>
      <c r="BH575" s="540">
        <v>112</v>
      </c>
      <c r="BI575" s="540">
        <v>35</v>
      </c>
      <c r="BJ575" s="540">
        <v>101</v>
      </c>
      <c r="BK575" s="540">
        <v>107</v>
      </c>
      <c r="BL575" s="540">
        <v>23</v>
      </c>
      <c r="BM575" s="540">
        <v>62</v>
      </c>
      <c r="BN575" s="540">
        <v>32</v>
      </c>
      <c r="BO575" s="540">
        <v>53</v>
      </c>
      <c r="BP575" s="540">
        <v>27</v>
      </c>
      <c r="BQ575" s="540">
        <v>83</v>
      </c>
      <c r="BR575" s="540">
        <v>98</v>
      </c>
      <c r="BS575" s="540">
        <v>65</v>
      </c>
      <c r="BT575" s="540">
        <v>81</v>
      </c>
      <c r="BU575" s="540">
        <v>21</v>
      </c>
      <c r="BV575" s="540">
        <v>97</v>
      </c>
      <c r="BW575" s="540">
        <v>41</v>
      </c>
      <c r="BX575" s="540">
        <v>104</v>
      </c>
      <c r="BY575" s="540">
        <v>80</v>
      </c>
      <c r="BZ575" s="540">
        <v>92</v>
      </c>
      <c r="CA575" s="540">
        <v>85</v>
      </c>
      <c r="CB575" s="540">
        <v>96</v>
      </c>
      <c r="CC575" s="540">
        <v>69</v>
      </c>
      <c r="CD575" s="540">
        <v>105</v>
      </c>
      <c r="CE575" s="540">
        <v>55</v>
      </c>
      <c r="CF575" s="540">
        <v>42</v>
      </c>
      <c r="CG575" s="540">
        <v>17</v>
      </c>
      <c r="CH575" s="540">
        <v>50</v>
      </c>
      <c r="CI575" s="540">
        <v>24</v>
      </c>
      <c r="CJ575" s="540">
        <v>64</v>
      </c>
      <c r="CK575" s="540">
        <v>86</v>
      </c>
      <c r="CL575" s="540">
        <v>115</v>
      </c>
      <c r="CM575" s="540">
        <v>29</v>
      </c>
      <c r="CN575" s="540">
        <v>40</v>
      </c>
      <c r="CO575" s="540">
        <v>91</v>
      </c>
      <c r="CP575" s="540">
        <v>71</v>
      </c>
      <c r="CQ575" s="540">
        <v>4</v>
      </c>
      <c r="CR575" s="540">
        <v>90</v>
      </c>
      <c r="CS575" s="540">
        <v>30</v>
      </c>
      <c r="CT575" s="540">
        <v>111</v>
      </c>
      <c r="CU575" s="540">
        <v>100</v>
      </c>
      <c r="CV575" s="540">
        <v>116</v>
      </c>
      <c r="CW575" s="540">
        <v>94</v>
      </c>
      <c r="CX575" s="540">
        <v>108</v>
      </c>
      <c r="CY575" s="540">
        <v>36</v>
      </c>
      <c r="CZ575" s="540">
        <v>3</v>
      </c>
      <c r="DA575" s="540">
        <v>61</v>
      </c>
      <c r="DB575" s="540">
        <v>109</v>
      </c>
      <c r="DC575" s="540">
        <v>75</v>
      </c>
      <c r="DD575" s="540">
        <v>49</v>
      </c>
      <c r="DE575" s="540">
        <v>68</v>
      </c>
      <c r="DF575" s="540">
        <v>57</v>
      </c>
      <c r="DG575" s="540">
        <v>79</v>
      </c>
      <c r="DH575" s="540">
        <v>58</v>
      </c>
      <c r="DI575" s="540">
        <v>1</v>
      </c>
      <c r="DJ575" s="540">
        <v>25</v>
      </c>
      <c r="DL575" s="540">
        <v>34</v>
      </c>
      <c r="DM575" s="540">
        <v>18</v>
      </c>
      <c r="DN575" s="540">
        <v>99</v>
      </c>
      <c r="DO575" s="540">
        <v>2</v>
      </c>
      <c r="DQ575" s="540">
        <v>72</v>
      </c>
      <c r="DR575" s="540">
        <v>70</v>
      </c>
      <c r="DS575" s="540">
        <v>10</v>
      </c>
      <c r="DT575" s="540">
        <v>48</v>
      </c>
    </row>
    <row r="576" spans="4:124" s="540" customFormat="1" x14ac:dyDescent="0.2"/>
    <row r="577" spans="4:125" s="540" customFormat="1" x14ac:dyDescent="0.2">
      <c r="D577" s="539">
        <v>118</v>
      </c>
      <c r="E577" s="541" t="s">
        <v>179</v>
      </c>
    </row>
    <row r="578" spans="4:125" s="540" customFormat="1" x14ac:dyDescent="0.2">
      <c r="E578" s="535" t="s">
        <v>130</v>
      </c>
      <c r="F578" s="540">
        <v>1</v>
      </c>
      <c r="G578" s="540">
        <v>2</v>
      </c>
      <c r="H578" s="540">
        <v>3</v>
      </c>
      <c r="I578" s="540">
        <v>4</v>
      </c>
      <c r="J578" s="540">
        <v>5</v>
      </c>
      <c r="K578" s="540">
        <v>6</v>
      </c>
      <c r="L578" s="540">
        <v>7</v>
      </c>
      <c r="M578" s="540">
        <v>8</v>
      </c>
      <c r="N578" s="540">
        <v>9</v>
      </c>
      <c r="O578" s="540">
        <v>10</v>
      </c>
      <c r="P578" s="540">
        <v>11</v>
      </c>
      <c r="Q578" s="540">
        <v>12</v>
      </c>
      <c r="R578" s="540">
        <v>13</v>
      </c>
      <c r="S578" s="540">
        <v>14</v>
      </c>
      <c r="T578" s="540">
        <v>15</v>
      </c>
      <c r="U578" s="540">
        <v>16</v>
      </c>
      <c r="V578" s="540">
        <v>17</v>
      </c>
      <c r="W578" s="540">
        <v>18</v>
      </c>
      <c r="X578" s="540">
        <v>19</v>
      </c>
      <c r="Y578" s="540">
        <v>20</v>
      </c>
      <c r="Z578" s="540">
        <v>21</v>
      </c>
      <c r="AA578" s="540">
        <v>22</v>
      </c>
      <c r="AB578" s="540">
        <v>23</v>
      </c>
      <c r="AC578" s="540">
        <v>24</v>
      </c>
      <c r="AD578" s="540">
        <v>25</v>
      </c>
      <c r="AE578" s="540">
        <v>26</v>
      </c>
      <c r="AF578" s="540">
        <v>27</v>
      </c>
      <c r="AG578" s="540">
        <v>28</v>
      </c>
      <c r="AH578" s="540">
        <v>29</v>
      </c>
      <c r="AI578" s="540">
        <v>30</v>
      </c>
      <c r="AJ578" s="540">
        <v>31</v>
      </c>
      <c r="AK578" s="540">
        <v>32</v>
      </c>
      <c r="AL578" s="540">
        <v>33</v>
      </c>
      <c r="AM578" s="540">
        <v>34</v>
      </c>
      <c r="AN578" s="540">
        <v>35</v>
      </c>
      <c r="AO578" s="540">
        <v>36</v>
      </c>
      <c r="AP578" s="540">
        <v>37</v>
      </c>
      <c r="AQ578" s="540">
        <v>38</v>
      </c>
      <c r="AR578" s="540">
        <v>39</v>
      </c>
      <c r="AS578" s="540">
        <v>40</v>
      </c>
      <c r="AT578" s="540">
        <v>41</v>
      </c>
      <c r="AU578" s="540">
        <v>42</v>
      </c>
      <c r="AV578" s="540">
        <v>43</v>
      </c>
      <c r="AW578" s="540">
        <v>44</v>
      </c>
      <c r="AX578" s="540">
        <v>45</v>
      </c>
      <c r="AY578" s="540">
        <v>46</v>
      </c>
      <c r="AZ578" s="540">
        <v>47</v>
      </c>
      <c r="BA578" s="540">
        <v>48</v>
      </c>
      <c r="BB578" s="540">
        <v>49</v>
      </c>
      <c r="BC578" s="540">
        <v>50</v>
      </c>
      <c r="BD578" s="540">
        <v>51</v>
      </c>
      <c r="BE578" s="540">
        <v>52</v>
      </c>
      <c r="BF578" s="540">
        <v>53</v>
      </c>
      <c r="BG578" s="540">
        <v>54</v>
      </c>
      <c r="BH578" s="540">
        <v>55</v>
      </c>
      <c r="BI578" s="540">
        <v>56</v>
      </c>
      <c r="BJ578" s="540">
        <v>57</v>
      </c>
      <c r="BK578" s="540">
        <v>58</v>
      </c>
      <c r="BL578" s="540">
        <v>59</v>
      </c>
      <c r="BM578" s="540">
        <v>60</v>
      </c>
      <c r="BN578" s="540">
        <v>61</v>
      </c>
      <c r="BO578" s="540">
        <v>62</v>
      </c>
      <c r="BP578" s="540">
        <v>63</v>
      </c>
      <c r="BQ578" s="540">
        <v>64</v>
      </c>
      <c r="BR578" s="540">
        <v>65</v>
      </c>
      <c r="BS578" s="540">
        <v>66</v>
      </c>
      <c r="BT578" s="540">
        <v>67</v>
      </c>
      <c r="BU578" s="540">
        <v>68</v>
      </c>
      <c r="BV578" s="540">
        <v>69</v>
      </c>
      <c r="BW578" s="540">
        <v>70</v>
      </c>
      <c r="BX578" s="540">
        <v>71</v>
      </c>
      <c r="BY578" s="540">
        <v>72</v>
      </c>
      <c r="BZ578" s="540">
        <v>73</v>
      </c>
      <c r="CA578" s="540">
        <v>74</v>
      </c>
      <c r="CB578" s="540">
        <v>75</v>
      </c>
      <c r="CC578" s="540">
        <v>76</v>
      </c>
      <c r="CD578" s="540">
        <v>77</v>
      </c>
      <c r="CE578" s="540">
        <v>78</v>
      </c>
      <c r="CF578" s="540">
        <v>79</v>
      </c>
      <c r="CG578" s="540">
        <v>80</v>
      </c>
      <c r="CH578" s="540">
        <v>81</v>
      </c>
      <c r="CI578" s="540">
        <v>82</v>
      </c>
      <c r="CJ578" s="540">
        <v>83</v>
      </c>
      <c r="CK578" s="540">
        <v>84</v>
      </c>
      <c r="CL578" s="540">
        <v>85</v>
      </c>
      <c r="CM578" s="540">
        <v>86</v>
      </c>
      <c r="CN578" s="540">
        <v>87</v>
      </c>
      <c r="CO578" s="540">
        <v>88</v>
      </c>
      <c r="CP578" s="540">
        <v>89</v>
      </c>
      <c r="CQ578" s="540">
        <v>90</v>
      </c>
      <c r="CR578" s="540">
        <v>91</v>
      </c>
      <c r="CS578" s="540">
        <v>92</v>
      </c>
      <c r="CT578" s="540">
        <v>93</v>
      </c>
      <c r="CU578" s="540">
        <v>94</v>
      </c>
      <c r="CV578" s="540">
        <v>95</v>
      </c>
      <c r="CW578" s="540">
        <v>96</v>
      </c>
      <c r="CX578" s="540">
        <v>97</v>
      </c>
      <c r="CY578" s="540">
        <v>98</v>
      </c>
      <c r="CZ578" s="540">
        <v>99</v>
      </c>
      <c r="DA578" s="540">
        <v>100</v>
      </c>
      <c r="DB578" s="540">
        <v>101</v>
      </c>
      <c r="DC578" s="540">
        <v>102</v>
      </c>
      <c r="DD578" s="540">
        <v>103</v>
      </c>
      <c r="DE578" s="540">
        <v>104</v>
      </c>
      <c r="DF578" s="540">
        <v>105</v>
      </c>
      <c r="DG578" s="540">
        <v>106</v>
      </c>
      <c r="DH578" s="540">
        <v>107</v>
      </c>
      <c r="DI578" s="540">
        <v>108</v>
      </c>
      <c r="DJ578" s="540">
        <v>109</v>
      </c>
      <c r="DK578" s="540">
        <v>110</v>
      </c>
      <c r="DL578" s="540">
        <v>111</v>
      </c>
      <c r="DM578" s="540">
        <v>112</v>
      </c>
      <c r="DN578" s="540">
        <v>113</v>
      </c>
      <c r="DO578" s="540">
        <v>114</v>
      </c>
      <c r="DQ578" s="540">
        <v>115</v>
      </c>
      <c r="DR578" s="540">
        <v>116</v>
      </c>
      <c r="DS578" s="540">
        <v>117</v>
      </c>
      <c r="DT578" s="540">
        <v>118</v>
      </c>
    </row>
    <row r="579" spans="4:125" s="540" customFormat="1" x14ac:dyDescent="0.2">
      <c r="E579" s="535" t="s">
        <v>157</v>
      </c>
      <c r="F579" s="540">
        <v>94</v>
      </c>
      <c r="G579" s="540">
        <v>78</v>
      </c>
      <c r="H579" s="540">
        <v>62</v>
      </c>
      <c r="I579" s="540">
        <v>102</v>
      </c>
      <c r="J579" s="540">
        <v>12</v>
      </c>
      <c r="K579" s="540">
        <v>110</v>
      </c>
      <c r="L579" s="540">
        <v>30</v>
      </c>
      <c r="M579" s="540">
        <v>46</v>
      </c>
      <c r="N579" s="540">
        <v>21</v>
      </c>
      <c r="O579" s="540">
        <v>7</v>
      </c>
      <c r="P579" s="540">
        <v>22</v>
      </c>
      <c r="Q579" s="540">
        <v>83</v>
      </c>
      <c r="R579" s="540">
        <v>74</v>
      </c>
      <c r="S579" s="540">
        <v>101</v>
      </c>
      <c r="T579" s="540">
        <v>111</v>
      </c>
      <c r="U579" s="540">
        <v>118</v>
      </c>
      <c r="V579" s="540">
        <v>14</v>
      </c>
      <c r="W579" s="540">
        <v>97</v>
      </c>
      <c r="X579" s="540">
        <v>25</v>
      </c>
      <c r="Y579" s="540">
        <v>1</v>
      </c>
      <c r="Z579" s="540">
        <v>27</v>
      </c>
      <c r="AA579" s="540">
        <v>108</v>
      </c>
      <c r="AB579" s="540">
        <v>32</v>
      </c>
      <c r="AC579" s="540">
        <v>113</v>
      </c>
      <c r="AD579" s="540">
        <v>43</v>
      </c>
      <c r="AE579" s="540">
        <v>10</v>
      </c>
      <c r="AF579" s="540">
        <v>64</v>
      </c>
      <c r="AG579" s="540">
        <v>75</v>
      </c>
      <c r="AH579" s="540">
        <v>116</v>
      </c>
      <c r="AI579" s="540">
        <v>88</v>
      </c>
      <c r="AJ579" s="540">
        <v>104</v>
      </c>
      <c r="AK579" s="540">
        <v>56</v>
      </c>
      <c r="AL579" s="540">
        <v>40</v>
      </c>
      <c r="AM579" s="540">
        <v>47</v>
      </c>
      <c r="AN579" s="540">
        <v>71</v>
      </c>
      <c r="AO579" s="540">
        <v>99</v>
      </c>
      <c r="AP579" s="540">
        <v>59</v>
      </c>
      <c r="AQ579" s="540">
        <v>15</v>
      </c>
      <c r="AR579" s="540">
        <v>2</v>
      </c>
      <c r="AS579" s="540">
        <v>84</v>
      </c>
      <c r="AT579" s="540">
        <v>23</v>
      </c>
      <c r="AU579" s="540">
        <v>29</v>
      </c>
      <c r="AV579" s="540">
        <v>19</v>
      </c>
      <c r="AW579" s="540">
        <v>66</v>
      </c>
      <c r="AX579" s="540">
        <v>87</v>
      </c>
      <c r="AY579" s="540">
        <v>35</v>
      </c>
      <c r="AZ579" s="540">
        <v>13</v>
      </c>
      <c r="BA579" s="540">
        <v>24</v>
      </c>
      <c r="BB579" s="540">
        <v>17</v>
      </c>
      <c r="BC579" s="540">
        <v>68</v>
      </c>
      <c r="BD579" s="540">
        <v>4</v>
      </c>
      <c r="BE579" s="540">
        <v>117</v>
      </c>
      <c r="BF579" s="540">
        <v>107</v>
      </c>
      <c r="BG579" s="540">
        <v>11</v>
      </c>
      <c r="BH579" s="540">
        <v>72</v>
      </c>
      <c r="BI579" s="540">
        <v>90</v>
      </c>
      <c r="BJ579" s="540">
        <v>9</v>
      </c>
      <c r="BK579" s="540">
        <v>85</v>
      </c>
      <c r="BL579" s="540">
        <v>37</v>
      </c>
      <c r="BM579" s="540">
        <v>51</v>
      </c>
      <c r="BN579" s="540">
        <v>65</v>
      </c>
      <c r="BO579" s="540">
        <v>36</v>
      </c>
      <c r="BP579" s="540">
        <v>79</v>
      </c>
      <c r="BQ579" s="540">
        <v>16</v>
      </c>
      <c r="BR579" s="540">
        <v>103</v>
      </c>
      <c r="BS579" s="540">
        <v>28</v>
      </c>
      <c r="BT579" s="540">
        <v>115</v>
      </c>
      <c r="BU579" s="540">
        <v>57</v>
      </c>
      <c r="BV579" s="540">
        <v>93</v>
      </c>
      <c r="BW579" s="540">
        <v>41</v>
      </c>
      <c r="BX579" s="540">
        <v>114</v>
      </c>
      <c r="BY579" s="540">
        <v>49</v>
      </c>
      <c r="BZ579" s="540">
        <v>89</v>
      </c>
      <c r="CA579" s="540">
        <v>91</v>
      </c>
      <c r="CB579" s="540">
        <v>53</v>
      </c>
      <c r="CC579" s="540">
        <v>18</v>
      </c>
      <c r="CD579" s="540">
        <v>54</v>
      </c>
      <c r="CE579" s="540">
        <v>45</v>
      </c>
      <c r="CF579" s="540">
        <v>106</v>
      </c>
      <c r="CG579" s="540">
        <v>86</v>
      </c>
      <c r="CH579" s="540">
        <v>20</v>
      </c>
      <c r="CI579" s="540">
        <v>61</v>
      </c>
      <c r="CJ579" s="540">
        <v>5</v>
      </c>
      <c r="CK579" s="540">
        <v>33</v>
      </c>
      <c r="CL579" s="540">
        <v>58</v>
      </c>
      <c r="CM579" s="540">
        <v>95</v>
      </c>
      <c r="CN579" s="540">
        <v>100</v>
      </c>
      <c r="CO579" s="540">
        <v>76</v>
      </c>
      <c r="CP579" s="540">
        <v>73</v>
      </c>
      <c r="CQ579" s="540">
        <v>48</v>
      </c>
      <c r="CR579" s="540">
        <v>105</v>
      </c>
      <c r="CS579" s="540">
        <v>55</v>
      </c>
      <c r="CT579" s="540">
        <v>50</v>
      </c>
      <c r="CU579" s="540">
        <v>6</v>
      </c>
      <c r="CV579" s="540">
        <v>69</v>
      </c>
      <c r="CW579" s="540">
        <v>80</v>
      </c>
      <c r="CX579" s="540">
        <v>63</v>
      </c>
      <c r="CY579" s="540">
        <v>92</v>
      </c>
      <c r="CZ579" s="540">
        <v>3</v>
      </c>
      <c r="DA579" s="540">
        <v>8</v>
      </c>
      <c r="DB579" s="540">
        <v>77</v>
      </c>
      <c r="DC579" s="540">
        <v>26</v>
      </c>
      <c r="DD579" s="540">
        <v>70</v>
      </c>
      <c r="DE579" s="540">
        <v>31</v>
      </c>
      <c r="DF579" s="540">
        <v>39</v>
      </c>
      <c r="DG579" s="540">
        <v>44</v>
      </c>
      <c r="DH579" s="540">
        <v>34</v>
      </c>
      <c r="DI579" s="540">
        <v>81</v>
      </c>
      <c r="DJ579" s="540">
        <v>112</v>
      </c>
      <c r="DK579" s="540">
        <v>98</v>
      </c>
      <c r="DL579" s="540">
        <v>82</v>
      </c>
      <c r="DM579" s="540">
        <v>109</v>
      </c>
      <c r="DN579" s="540">
        <v>42</v>
      </c>
      <c r="DO579" s="540">
        <v>60</v>
      </c>
      <c r="DQ579" s="540">
        <v>38</v>
      </c>
      <c r="DR579" s="540">
        <v>96</v>
      </c>
      <c r="DS579" s="540">
        <v>52</v>
      </c>
      <c r="DT579" s="540">
        <v>67</v>
      </c>
    </row>
    <row r="580" spans="4:125" s="540" customFormat="1" x14ac:dyDescent="0.2">
      <c r="E580" s="535" t="s">
        <v>159</v>
      </c>
      <c r="F580" s="540">
        <v>93</v>
      </c>
      <c r="G580" s="540">
        <v>85</v>
      </c>
      <c r="H580" s="540">
        <v>116</v>
      </c>
      <c r="I580" s="540">
        <v>76</v>
      </c>
      <c r="J580" s="540">
        <v>6</v>
      </c>
      <c r="K580" s="540">
        <v>54</v>
      </c>
      <c r="L580" s="540">
        <v>95</v>
      </c>
      <c r="M580" s="540">
        <v>12</v>
      </c>
      <c r="N580" s="540">
        <v>90</v>
      </c>
      <c r="O580" s="540">
        <v>118</v>
      </c>
      <c r="P580" s="540">
        <v>49</v>
      </c>
      <c r="Q580" s="540">
        <v>8</v>
      </c>
      <c r="R580" s="540">
        <v>16</v>
      </c>
      <c r="S580" s="540">
        <v>117</v>
      </c>
      <c r="T580" s="540">
        <v>61</v>
      </c>
      <c r="U580" s="540">
        <v>34</v>
      </c>
      <c r="V580" s="540">
        <v>103</v>
      </c>
      <c r="W580" s="540">
        <v>14</v>
      </c>
      <c r="X580" s="540">
        <v>46</v>
      </c>
      <c r="Y580" s="540">
        <v>83</v>
      </c>
      <c r="Z580" s="540">
        <v>69</v>
      </c>
      <c r="AA580" s="540">
        <v>74</v>
      </c>
      <c r="AB580" s="540">
        <v>29</v>
      </c>
      <c r="AC580" s="540">
        <v>107</v>
      </c>
      <c r="AD580" s="540">
        <v>97</v>
      </c>
      <c r="AE580" s="540">
        <v>88</v>
      </c>
      <c r="AF580" s="540">
        <v>106</v>
      </c>
      <c r="AG580" s="540">
        <v>59</v>
      </c>
      <c r="AH580" s="540">
        <v>80</v>
      </c>
      <c r="AI580" s="540">
        <v>94</v>
      </c>
      <c r="AJ580" s="540">
        <v>87</v>
      </c>
      <c r="AK580" s="540">
        <v>91</v>
      </c>
      <c r="AL580" s="540">
        <v>65</v>
      </c>
      <c r="AM580" s="540">
        <v>20</v>
      </c>
      <c r="AN580" s="540">
        <v>42</v>
      </c>
      <c r="AO580" s="540">
        <v>2</v>
      </c>
      <c r="AP580" s="540">
        <v>79</v>
      </c>
      <c r="AQ580" s="540">
        <v>21</v>
      </c>
      <c r="AR580" s="540">
        <v>92</v>
      </c>
      <c r="AS580" s="540">
        <v>26</v>
      </c>
      <c r="AT580" s="540">
        <v>98</v>
      </c>
      <c r="AU580" s="540">
        <v>10</v>
      </c>
      <c r="AV580" s="540">
        <v>11</v>
      </c>
      <c r="AW580" s="540">
        <v>36</v>
      </c>
      <c r="AX580" s="540">
        <v>32</v>
      </c>
      <c r="AY580" s="540">
        <v>68</v>
      </c>
      <c r="AZ580" s="540">
        <v>43</v>
      </c>
      <c r="BA580" s="540">
        <v>102</v>
      </c>
      <c r="BB580" s="540">
        <v>71</v>
      </c>
      <c r="BC580" s="540">
        <v>99</v>
      </c>
      <c r="BD580" s="540">
        <v>37</v>
      </c>
      <c r="BE580" s="540">
        <v>70</v>
      </c>
      <c r="BF580" s="540">
        <v>47</v>
      </c>
      <c r="BG580" s="540">
        <v>1</v>
      </c>
      <c r="BH580" s="540">
        <v>52</v>
      </c>
      <c r="BI580" s="540">
        <v>25</v>
      </c>
      <c r="BJ580" s="540">
        <v>101</v>
      </c>
      <c r="BK580" s="540">
        <v>67</v>
      </c>
      <c r="BL580" s="540">
        <v>28</v>
      </c>
      <c r="BM580" s="540">
        <v>56</v>
      </c>
      <c r="BN580" s="540">
        <v>60</v>
      </c>
      <c r="BO580" s="540">
        <v>19</v>
      </c>
      <c r="BP580" s="540">
        <v>104</v>
      </c>
      <c r="BQ580" s="540">
        <v>63</v>
      </c>
      <c r="BR580" s="540">
        <v>114</v>
      </c>
      <c r="BS580" s="540">
        <v>64</v>
      </c>
      <c r="BT580" s="540">
        <v>73</v>
      </c>
      <c r="BU580" s="540">
        <v>110</v>
      </c>
      <c r="BV580" s="540">
        <v>82</v>
      </c>
      <c r="BW580" s="540">
        <v>4</v>
      </c>
      <c r="BX580" s="540">
        <v>113</v>
      </c>
      <c r="BY580" s="540">
        <v>89</v>
      </c>
      <c r="BZ580" s="540">
        <v>9</v>
      </c>
      <c r="CA580" s="540">
        <v>22</v>
      </c>
      <c r="CB580" s="540">
        <v>81</v>
      </c>
      <c r="CC580" s="540">
        <v>33</v>
      </c>
      <c r="CD580" s="540">
        <v>40</v>
      </c>
      <c r="CE580" s="540">
        <v>109</v>
      </c>
      <c r="CF580" s="540">
        <v>51</v>
      </c>
      <c r="CG580" s="540">
        <v>13</v>
      </c>
      <c r="CH580" s="540">
        <v>112</v>
      </c>
      <c r="CI580" s="540">
        <v>35</v>
      </c>
      <c r="CJ580" s="540">
        <v>72</v>
      </c>
      <c r="CK580" s="540">
        <v>96</v>
      </c>
      <c r="CL580" s="540">
        <v>77</v>
      </c>
      <c r="CM580" s="540">
        <v>3</v>
      </c>
      <c r="CN580" s="540">
        <v>15</v>
      </c>
      <c r="CO580" s="540">
        <v>100</v>
      </c>
      <c r="CP580" s="540">
        <v>115</v>
      </c>
      <c r="CQ580" s="540">
        <v>62</v>
      </c>
      <c r="CR580" s="540">
        <v>39</v>
      </c>
      <c r="CS580" s="540">
        <v>48</v>
      </c>
      <c r="CT580" s="540">
        <v>55</v>
      </c>
      <c r="CU580" s="540">
        <v>27</v>
      </c>
      <c r="CV580" s="540">
        <v>18</v>
      </c>
      <c r="CW580" s="540">
        <v>84</v>
      </c>
      <c r="CX580" s="540">
        <v>53</v>
      </c>
      <c r="CY580" s="540">
        <v>41</v>
      </c>
      <c r="CZ580" s="540">
        <v>111</v>
      </c>
      <c r="DA580" s="540">
        <v>78</v>
      </c>
      <c r="DB580" s="540">
        <v>45</v>
      </c>
      <c r="DC580" s="540">
        <v>5</v>
      </c>
      <c r="DD580" s="540">
        <v>17</v>
      </c>
      <c r="DE580" s="540">
        <v>38</v>
      </c>
      <c r="DF580" s="540">
        <v>57</v>
      </c>
      <c r="DG580" s="540">
        <v>30</v>
      </c>
      <c r="DH580" s="540">
        <v>75</v>
      </c>
      <c r="DI580" s="540">
        <v>31</v>
      </c>
      <c r="DJ580" s="540">
        <v>23</v>
      </c>
      <c r="DK580" s="540">
        <v>44</v>
      </c>
      <c r="DL580" s="540">
        <v>50</v>
      </c>
      <c r="DM580" s="540">
        <v>24</v>
      </c>
      <c r="DN580" s="540">
        <v>7</v>
      </c>
      <c r="DO580" s="540">
        <v>108</v>
      </c>
      <c r="DQ580" s="540">
        <v>58</v>
      </c>
      <c r="DR580" s="540">
        <v>86</v>
      </c>
      <c r="DS580" s="540">
        <v>66</v>
      </c>
      <c r="DT580" s="540">
        <v>105</v>
      </c>
    </row>
    <row r="581" spans="4:125" s="540" customFormat="1" x14ac:dyDescent="0.2"/>
    <row r="582" spans="4:125" s="540" customFormat="1" x14ac:dyDescent="0.2">
      <c r="D582" s="539">
        <v>119</v>
      </c>
      <c r="E582" s="541" t="s">
        <v>179</v>
      </c>
    </row>
    <row r="583" spans="4:125" s="540" customFormat="1" x14ac:dyDescent="0.2">
      <c r="E583" s="535" t="s">
        <v>130</v>
      </c>
      <c r="F583" s="540">
        <v>1</v>
      </c>
      <c r="G583" s="540">
        <v>2</v>
      </c>
      <c r="H583" s="540">
        <v>3</v>
      </c>
      <c r="I583" s="540">
        <v>4</v>
      </c>
      <c r="J583" s="540">
        <v>5</v>
      </c>
      <c r="K583" s="540">
        <v>6</v>
      </c>
      <c r="L583" s="540">
        <v>7</v>
      </c>
      <c r="M583" s="540">
        <v>8</v>
      </c>
      <c r="N583" s="540">
        <v>9</v>
      </c>
      <c r="O583" s="540">
        <v>10</v>
      </c>
      <c r="P583" s="540">
        <v>11</v>
      </c>
      <c r="Q583" s="540">
        <v>12</v>
      </c>
      <c r="R583" s="540">
        <v>13</v>
      </c>
      <c r="S583" s="540">
        <v>14</v>
      </c>
      <c r="T583" s="540">
        <v>15</v>
      </c>
      <c r="U583" s="540">
        <v>16</v>
      </c>
      <c r="V583" s="540">
        <v>17</v>
      </c>
      <c r="W583" s="540">
        <v>18</v>
      </c>
      <c r="X583" s="540">
        <v>19</v>
      </c>
      <c r="Y583" s="540">
        <v>20</v>
      </c>
      <c r="Z583" s="540">
        <v>21</v>
      </c>
      <c r="AA583" s="540">
        <v>22</v>
      </c>
      <c r="AB583" s="540">
        <v>23</v>
      </c>
      <c r="AC583" s="540">
        <v>24</v>
      </c>
      <c r="AD583" s="540">
        <v>25</v>
      </c>
      <c r="AE583" s="540">
        <v>26</v>
      </c>
      <c r="AF583" s="540">
        <v>27</v>
      </c>
      <c r="AG583" s="540">
        <v>28</v>
      </c>
      <c r="AH583" s="540">
        <v>29</v>
      </c>
      <c r="AI583" s="540">
        <v>30</v>
      </c>
      <c r="AJ583" s="540">
        <v>31</v>
      </c>
      <c r="AK583" s="540">
        <v>32</v>
      </c>
      <c r="AL583" s="540">
        <v>33</v>
      </c>
      <c r="AM583" s="540">
        <v>34</v>
      </c>
      <c r="AN583" s="540">
        <v>35</v>
      </c>
      <c r="AO583" s="540">
        <v>36</v>
      </c>
      <c r="AP583" s="540">
        <v>37</v>
      </c>
      <c r="AQ583" s="540">
        <v>38</v>
      </c>
      <c r="AR583" s="540">
        <v>39</v>
      </c>
      <c r="AS583" s="540">
        <v>40</v>
      </c>
      <c r="AT583" s="540">
        <v>41</v>
      </c>
      <c r="AU583" s="540">
        <v>42</v>
      </c>
      <c r="AV583" s="540">
        <v>43</v>
      </c>
      <c r="AW583" s="540">
        <v>44</v>
      </c>
      <c r="AX583" s="540">
        <v>45</v>
      </c>
      <c r="AY583" s="540">
        <v>46</v>
      </c>
      <c r="AZ583" s="540">
        <v>47</v>
      </c>
      <c r="BA583" s="540">
        <v>48</v>
      </c>
      <c r="BB583" s="540">
        <v>49</v>
      </c>
      <c r="BC583" s="540">
        <v>50</v>
      </c>
      <c r="BD583" s="540">
        <v>51</v>
      </c>
      <c r="BE583" s="540">
        <v>52</v>
      </c>
      <c r="BF583" s="540">
        <v>53</v>
      </c>
      <c r="BG583" s="540">
        <v>54</v>
      </c>
      <c r="BH583" s="540">
        <v>55</v>
      </c>
      <c r="BI583" s="540">
        <v>56</v>
      </c>
      <c r="BJ583" s="540">
        <v>57</v>
      </c>
      <c r="BK583" s="540">
        <v>58</v>
      </c>
      <c r="BL583" s="540">
        <v>59</v>
      </c>
      <c r="BM583" s="540">
        <v>60</v>
      </c>
      <c r="BN583" s="540">
        <v>61</v>
      </c>
      <c r="BO583" s="540">
        <v>62</v>
      </c>
      <c r="BP583" s="540">
        <v>63</v>
      </c>
      <c r="BQ583" s="540">
        <v>64</v>
      </c>
      <c r="BR583" s="540">
        <v>65</v>
      </c>
      <c r="BS583" s="540">
        <v>66</v>
      </c>
      <c r="BT583" s="540">
        <v>67</v>
      </c>
      <c r="BU583" s="540">
        <v>68</v>
      </c>
      <c r="BV583" s="540">
        <v>69</v>
      </c>
      <c r="BW583" s="540">
        <v>70</v>
      </c>
      <c r="BX583" s="540">
        <v>71</v>
      </c>
      <c r="BY583" s="540">
        <v>72</v>
      </c>
      <c r="BZ583" s="540">
        <v>73</v>
      </c>
      <c r="CA583" s="540">
        <v>74</v>
      </c>
      <c r="CB583" s="540">
        <v>75</v>
      </c>
      <c r="CC583" s="540">
        <v>76</v>
      </c>
      <c r="CD583" s="540">
        <v>77</v>
      </c>
      <c r="CE583" s="540">
        <v>78</v>
      </c>
      <c r="CF583" s="540">
        <v>79</v>
      </c>
      <c r="CG583" s="540">
        <v>80</v>
      </c>
      <c r="CH583" s="540">
        <v>81</v>
      </c>
      <c r="CI583" s="540">
        <v>82</v>
      </c>
      <c r="CJ583" s="540">
        <v>83</v>
      </c>
      <c r="CK583" s="540">
        <v>84</v>
      </c>
      <c r="CL583" s="540">
        <v>85</v>
      </c>
      <c r="CM583" s="540">
        <v>86</v>
      </c>
      <c r="CN583" s="540">
        <v>87</v>
      </c>
      <c r="CO583" s="540">
        <v>88</v>
      </c>
      <c r="CP583" s="540">
        <v>89</v>
      </c>
      <c r="CQ583" s="540">
        <v>90</v>
      </c>
      <c r="CR583" s="540">
        <v>91</v>
      </c>
      <c r="CS583" s="540">
        <v>92</v>
      </c>
      <c r="CT583" s="540">
        <v>93</v>
      </c>
      <c r="CU583" s="540">
        <v>94</v>
      </c>
      <c r="CV583" s="540">
        <v>95</v>
      </c>
      <c r="CW583" s="540">
        <v>96</v>
      </c>
      <c r="CX583" s="540">
        <v>97</v>
      </c>
      <c r="CY583" s="540">
        <v>98</v>
      </c>
      <c r="CZ583" s="540">
        <v>99</v>
      </c>
      <c r="DA583" s="540">
        <v>100</v>
      </c>
      <c r="DB583" s="540">
        <v>101</v>
      </c>
      <c r="DC583" s="540">
        <v>102</v>
      </c>
      <c r="DD583" s="540">
        <v>103</v>
      </c>
      <c r="DE583" s="540">
        <v>104</v>
      </c>
      <c r="DF583" s="540">
        <v>105</v>
      </c>
      <c r="DG583" s="540">
        <v>106</v>
      </c>
      <c r="DH583" s="540">
        <v>107</v>
      </c>
      <c r="DI583" s="540">
        <v>108</v>
      </c>
      <c r="DJ583" s="540">
        <v>109</v>
      </c>
      <c r="DK583" s="540">
        <v>110</v>
      </c>
      <c r="DL583" s="540">
        <v>111</v>
      </c>
      <c r="DM583" s="540">
        <v>112</v>
      </c>
      <c r="DN583" s="540">
        <v>113</v>
      </c>
      <c r="DO583" s="540">
        <v>114</v>
      </c>
      <c r="DP583" s="540">
        <v>115</v>
      </c>
      <c r="DQ583" s="540">
        <v>116</v>
      </c>
      <c r="DR583" s="540">
        <v>117</v>
      </c>
      <c r="DS583" s="540">
        <v>118</v>
      </c>
      <c r="DT583" s="540">
        <v>119</v>
      </c>
    </row>
    <row r="584" spans="4:125" s="540" customFormat="1" x14ac:dyDescent="0.2">
      <c r="E584" s="535" t="s">
        <v>157</v>
      </c>
      <c r="F584" s="540">
        <v>20</v>
      </c>
      <c r="G584" s="540">
        <v>63</v>
      </c>
      <c r="H584" s="540">
        <v>72</v>
      </c>
      <c r="I584" s="540">
        <v>102</v>
      </c>
      <c r="J584" s="540">
        <v>78</v>
      </c>
      <c r="K584" s="540">
        <v>29</v>
      </c>
      <c r="L584" s="540">
        <v>93</v>
      </c>
      <c r="M584" s="540">
        <v>85</v>
      </c>
      <c r="N584" s="540">
        <v>112</v>
      </c>
      <c r="O584" s="540">
        <v>108</v>
      </c>
      <c r="P584" s="540">
        <v>67</v>
      </c>
      <c r="Q584" s="540">
        <v>50</v>
      </c>
      <c r="R584" s="540">
        <v>30</v>
      </c>
      <c r="S584" s="540">
        <v>91</v>
      </c>
      <c r="T584" s="540">
        <v>3</v>
      </c>
      <c r="U584" s="540">
        <v>13</v>
      </c>
      <c r="V584" s="540">
        <v>73</v>
      </c>
      <c r="W584" s="540">
        <v>80</v>
      </c>
      <c r="X584" s="540">
        <v>66</v>
      </c>
      <c r="Y584" s="540">
        <v>4</v>
      </c>
      <c r="Z584" s="540">
        <v>94</v>
      </c>
      <c r="AA584" s="540">
        <v>59</v>
      </c>
      <c r="AB584" s="540">
        <v>104</v>
      </c>
      <c r="AC584" s="540">
        <v>28</v>
      </c>
      <c r="AD584" s="540">
        <v>44</v>
      </c>
      <c r="AE584" s="540">
        <v>107</v>
      </c>
      <c r="AF584" s="540">
        <v>61</v>
      </c>
      <c r="AG584" s="540">
        <v>75</v>
      </c>
      <c r="AH584" s="540">
        <v>18</v>
      </c>
      <c r="AI584" s="540">
        <v>92</v>
      </c>
      <c r="AJ584" s="540">
        <v>5</v>
      </c>
      <c r="AK584" s="540">
        <v>111</v>
      </c>
      <c r="AL584" s="540">
        <v>70</v>
      </c>
      <c r="AM584" s="540">
        <v>53</v>
      </c>
      <c r="AN584" s="540">
        <v>87</v>
      </c>
      <c r="AO584" s="540">
        <v>84</v>
      </c>
      <c r="AP584" s="540">
        <v>48</v>
      </c>
      <c r="AQ584" s="540">
        <v>7</v>
      </c>
      <c r="AR584" s="540">
        <v>55</v>
      </c>
      <c r="AS584" s="540">
        <v>119</v>
      </c>
      <c r="AT584" s="540">
        <v>117</v>
      </c>
      <c r="AU584" s="540">
        <v>38</v>
      </c>
      <c r="AV584" s="540">
        <v>97</v>
      </c>
      <c r="AW584" s="540">
        <v>106</v>
      </c>
      <c r="AX584" s="540">
        <v>23</v>
      </c>
      <c r="AY584" s="540">
        <v>74</v>
      </c>
      <c r="AZ584" s="540">
        <v>39</v>
      </c>
      <c r="BA584" s="540">
        <v>64</v>
      </c>
      <c r="BB584" s="540">
        <v>96</v>
      </c>
      <c r="BC584" s="540">
        <v>83</v>
      </c>
      <c r="BD584" s="540">
        <v>37</v>
      </c>
      <c r="BE584" s="540">
        <v>110</v>
      </c>
      <c r="BF584" s="540">
        <v>65</v>
      </c>
      <c r="BG584" s="540">
        <v>103</v>
      </c>
      <c r="BH584" s="540">
        <v>27</v>
      </c>
      <c r="BI584" s="540">
        <v>79</v>
      </c>
      <c r="BJ584" s="540">
        <v>99</v>
      </c>
      <c r="BK584" s="540">
        <v>41</v>
      </c>
      <c r="BL584" s="540">
        <v>22</v>
      </c>
      <c r="BM584" s="540">
        <v>6</v>
      </c>
      <c r="BN584" s="540">
        <v>15</v>
      </c>
      <c r="BO584" s="540">
        <v>49</v>
      </c>
      <c r="BP584" s="540">
        <v>62</v>
      </c>
      <c r="BQ584" s="540">
        <v>51</v>
      </c>
      <c r="BR584" s="540">
        <v>116</v>
      </c>
      <c r="BS584" s="540">
        <v>52</v>
      </c>
      <c r="BT584" s="540">
        <v>45</v>
      </c>
      <c r="BU584" s="540">
        <v>34</v>
      </c>
      <c r="BV584" s="540">
        <v>118</v>
      </c>
      <c r="BW584" s="540">
        <v>17</v>
      </c>
      <c r="BX584" s="540">
        <v>82</v>
      </c>
      <c r="BY584" s="540">
        <v>35</v>
      </c>
      <c r="BZ584" s="540">
        <v>26</v>
      </c>
      <c r="CA584" s="540">
        <v>90</v>
      </c>
      <c r="CB584" s="540">
        <v>69</v>
      </c>
      <c r="CC584" s="540">
        <v>60</v>
      </c>
      <c r="CD584" s="540">
        <v>19</v>
      </c>
      <c r="CE584" s="540">
        <v>54</v>
      </c>
      <c r="CF584" s="540">
        <v>2</v>
      </c>
      <c r="CG584" s="540">
        <v>12</v>
      </c>
      <c r="CH584" s="540">
        <v>42</v>
      </c>
      <c r="CI584" s="540">
        <v>68</v>
      </c>
      <c r="CJ584" s="540">
        <v>100</v>
      </c>
      <c r="CK584" s="540">
        <v>95</v>
      </c>
      <c r="CL584" s="540">
        <v>86</v>
      </c>
      <c r="CM584" s="540">
        <v>89</v>
      </c>
      <c r="CN584" s="540">
        <v>36</v>
      </c>
      <c r="CO584" s="540">
        <v>56</v>
      </c>
      <c r="CP584" s="540">
        <v>113</v>
      </c>
      <c r="CQ584" s="540">
        <v>46</v>
      </c>
      <c r="CR584" s="540">
        <v>14</v>
      </c>
      <c r="CS584" s="540">
        <v>33</v>
      </c>
      <c r="CT584" s="540">
        <v>109</v>
      </c>
      <c r="CU584" s="540">
        <v>21</v>
      </c>
      <c r="CV584" s="540">
        <v>81</v>
      </c>
      <c r="CW584" s="540">
        <v>58</v>
      </c>
      <c r="CX584" s="540">
        <v>9</v>
      </c>
      <c r="CY584" s="540">
        <v>47</v>
      </c>
      <c r="CZ584" s="540">
        <v>77</v>
      </c>
      <c r="DA584" s="540">
        <v>71</v>
      </c>
      <c r="DB584" s="540">
        <v>98</v>
      </c>
      <c r="DC584" s="540">
        <v>101</v>
      </c>
      <c r="DD584" s="540">
        <v>25</v>
      </c>
      <c r="DE584" s="540">
        <v>11</v>
      </c>
      <c r="DF584" s="540">
        <v>88</v>
      </c>
      <c r="DG584" s="540">
        <v>40</v>
      </c>
      <c r="DH584" s="540">
        <v>76</v>
      </c>
      <c r="DI584" s="540">
        <v>114</v>
      </c>
      <c r="DJ584" s="540">
        <v>57</v>
      </c>
      <c r="DK584" s="540">
        <v>1</v>
      </c>
      <c r="DL584" s="540">
        <v>43</v>
      </c>
      <c r="DM584" s="540">
        <v>105</v>
      </c>
      <c r="DN584" s="540">
        <v>16</v>
      </c>
      <c r="DO584" s="540">
        <v>31</v>
      </c>
      <c r="DP584" s="540">
        <v>8</v>
      </c>
      <c r="DQ584" s="540">
        <v>10</v>
      </c>
      <c r="DR584" s="540">
        <v>115</v>
      </c>
      <c r="DS584" s="540">
        <v>24</v>
      </c>
      <c r="DT584" s="540">
        <v>32</v>
      </c>
    </row>
    <row r="585" spans="4:125" s="540" customFormat="1" x14ac:dyDescent="0.2">
      <c r="E585" s="535" t="s">
        <v>159</v>
      </c>
      <c r="F585" s="540">
        <v>50</v>
      </c>
      <c r="G585" s="540">
        <v>18</v>
      </c>
      <c r="H585" s="540">
        <v>2</v>
      </c>
      <c r="I585" s="540">
        <v>7</v>
      </c>
      <c r="J585" s="540">
        <v>63</v>
      </c>
      <c r="K585" s="540">
        <v>44</v>
      </c>
      <c r="L585" s="540">
        <v>53</v>
      </c>
      <c r="M585" s="540">
        <v>57</v>
      </c>
      <c r="N585" s="540">
        <v>37</v>
      </c>
      <c r="O585" s="540">
        <v>74</v>
      </c>
      <c r="P585" s="540">
        <v>100</v>
      </c>
      <c r="Q585" s="540">
        <v>65</v>
      </c>
      <c r="R585" s="540">
        <v>40</v>
      </c>
      <c r="S585" s="540">
        <v>111</v>
      </c>
      <c r="T585" s="540">
        <v>47</v>
      </c>
      <c r="U585" s="540">
        <v>103</v>
      </c>
      <c r="V585" s="540">
        <v>14</v>
      </c>
      <c r="W585" s="540">
        <v>96</v>
      </c>
      <c r="X585" s="540">
        <v>86</v>
      </c>
      <c r="Y585" s="540">
        <v>73</v>
      </c>
      <c r="Z585" s="540">
        <v>92</v>
      </c>
      <c r="AA585" s="540">
        <v>51</v>
      </c>
      <c r="AB585" s="540">
        <v>105</v>
      </c>
      <c r="AC585" s="540">
        <v>5</v>
      </c>
      <c r="AD585" s="540">
        <v>26</v>
      </c>
      <c r="AE585" s="540">
        <v>95</v>
      </c>
      <c r="AF585" s="540">
        <v>106</v>
      </c>
      <c r="AG585" s="540">
        <v>9</v>
      </c>
      <c r="AH585" s="540">
        <v>56</v>
      </c>
      <c r="AI585" s="540">
        <v>48</v>
      </c>
      <c r="AJ585" s="540">
        <v>54</v>
      </c>
      <c r="AK585" s="540">
        <v>21</v>
      </c>
      <c r="AL585" s="540">
        <v>10</v>
      </c>
      <c r="AM585" s="540">
        <v>15</v>
      </c>
      <c r="AN585" s="540">
        <v>67</v>
      </c>
      <c r="AO585" s="540">
        <v>78</v>
      </c>
      <c r="AP585" s="540">
        <v>70</v>
      </c>
      <c r="AQ585" s="540">
        <v>59</v>
      </c>
      <c r="AR585" s="540">
        <v>101</v>
      </c>
      <c r="AS585" s="540">
        <v>13</v>
      </c>
      <c r="AT585" s="540">
        <v>118</v>
      </c>
      <c r="AU585" s="540">
        <v>88</v>
      </c>
      <c r="AV585" s="540">
        <v>35</v>
      </c>
      <c r="AW585" s="540">
        <v>93</v>
      </c>
      <c r="AX585" s="540">
        <v>36</v>
      </c>
      <c r="AY585" s="540">
        <v>4</v>
      </c>
      <c r="AZ585" s="540">
        <v>104</v>
      </c>
      <c r="BA585" s="540">
        <v>32</v>
      </c>
      <c r="BB585" s="540">
        <v>61</v>
      </c>
      <c r="BC585" s="540">
        <v>79</v>
      </c>
      <c r="BD585" s="540">
        <v>55</v>
      </c>
      <c r="BE585" s="540">
        <v>114</v>
      </c>
      <c r="BF585" s="540">
        <v>77</v>
      </c>
      <c r="BG585" s="540">
        <v>116</v>
      </c>
      <c r="BH585" s="540">
        <v>31</v>
      </c>
      <c r="BI585" s="540">
        <v>83</v>
      </c>
      <c r="BJ585" s="540">
        <v>3</v>
      </c>
      <c r="BK585" s="540">
        <v>115</v>
      </c>
      <c r="BL585" s="540">
        <v>6</v>
      </c>
      <c r="BM585" s="540">
        <v>38</v>
      </c>
      <c r="BN585" s="540">
        <v>69</v>
      </c>
      <c r="BO585" s="540">
        <v>75</v>
      </c>
      <c r="BP585" s="540">
        <v>112</v>
      </c>
      <c r="BQ585" s="540">
        <v>76</v>
      </c>
      <c r="BR585" s="540">
        <v>16</v>
      </c>
      <c r="BS585" s="540">
        <v>27</v>
      </c>
      <c r="BT585" s="540">
        <v>113</v>
      </c>
      <c r="BU585" s="540">
        <v>102</v>
      </c>
      <c r="BV585" s="540">
        <v>42</v>
      </c>
      <c r="BW585" s="540">
        <v>94</v>
      </c>
      <c r="BX585" s="540">
        <v>12</v>
      </c>
      <c r="BY585" s="540">
        <v>24</v>
      </c>
      <c r="BZ585" s="540">
        <v>66</v>
      </c>
      <c r="CA585" s="540">
        <v>107</v>
      </c>
      <c r="CB585" s="540">
        <v>82</v>
      </c>
      <c r="CC585" s="540">
        <v>17</v>
      </c>
      <c r="CD585" s="540">
        <v>109</v>
      </c>
      <c r="CE585" s="540">
        <v>46</v>
      </c>
      <c r="CF585" s="540">
        <v>1</v>
      </c>
      <c r="CG585" s="540">
        <v>11</v>
      </c>
      <c r="CH585" s="540">
        <v>39</v>
      </c>
      <c r="CI585" s="540">
        <v>28</v>
      </c>
      <c r="CJ585" s="540">
        <v>45</v>
      </c>
      <c r="CK585" s="540">
        <v>71</v>
      </c>
      <c r="CL585" s="540">
        <v>117</v>
      </c>
      <c r="CM585" s="540">
        <v>34</v>
      </c>
      <c r="CN585" s="540">
        <v>81</v>
      </c>
      <c r="CO585" s="540">
        <v>110</v>
      </c>
      <c r="CP585" s="540">
        <v>97</v>
      </c>
      <c r="CQ585" s="540">
        <v>68</v>
      </c>
      <c r="CR585" s="540">
        <v>8</v>
      </c>
      <c r="CS585" s="540">
        <v>23</v>
      </c>
      <c r="CT585" s="540">
        <v>87</v>
      </c>
      <c r="CU585" s="540">
        <v>20</v>
      </c>
      <c r="CV585" s="540">
        <v>62</v>
      </c>
      <c r="CW585" s="540">
        <v>30</v>
      </c>
      <c r="CX585" s="540">
        <v>89</v>
      </c>
      <c r="CY585" s="540">
        <v>49</v>
      </c>
      <c r="CZ585" s="540">
        <v>41</v>
      </c>
      <c r="DA585" s="540">
        <v>58</v>
      </c>
      <c r="DB585" s="540">
        <v>90</v>
      </c>
      <c r="DC585" s="540">
        <v>29</v>
      </c>
      <c r="DD585" s="540">
        <v>19</v>
      </c>
      <c r="DE585" s="540">
        <v>33</v>
      </c>
      <c r="DF585" s="540">
        <v>98</v>
      </c>
      <c r="DG585" s="540">
        <v>64</v>
      </c>
      <c r="DH585" s="540">
        <v>80</v>
      </c>
      <c r="DI585" s="540">
        <v>91</v>
      </c>
      <c r="DJ585" s="540">
        <v>60</v>
      </c>
      <c r="DK585" s="540">
        <v>84</v>
      </c>
      <c r="DL585" s="540">
        <v>119</v>
      </c>
      <c r="DM585" s="540">
        <v>108</v>
      </c>
      <c r="DN585" s="540">
        <v>22</v>
      </c>
      <c r="DO585" s="540">
        <v>43</v>
      </c>
      <c r="DP585" s="540">
        <v>52</v>
      </c>
      <c r="DQ585" s="540">
        <v>25</v>
      </c>
      <c r="DR585" s="540">
        <v>85</v>
      </c>
      <c r="DS585" s="540">
        <v>99</v>
      </c>
      <c r="DT585" s="540">
        <v>72</v>
      </c>
    </row>
    <row r="586" spans="4:125" s="540" customFormat="1" x14ac:dyDescent="0.2"/>
    <row r="587" spans="4:125" s="540" customFormat="1" x14ac:dyDescent="0.2">
      <c r="D587" s="539">
        <v>120</v>
      </c>
      <c r="E587" s="541" t="s">
        <v>179</v>
      </c>
    </row>
    <row r="588" spans="4:125" s="540" customFormat="1" x14ac:dyDescent="0.2">
      <c r="E588" s="535" t="s">
        <v>130</v>
      </c>
      <c r="F588" s="540">
        <v>1</v>
      </c>
      <c r="G588" s="540">
        <v>2</v>
      </c>
      <c r="H588" s="540">
        <v>3</v>
      </c>
      <c r="I588" s="540">
        <v>4</v>
      </c>
      <c r="J588" s="540">
        <v>5</v>
      </c>
      <c r="K588" s="540">
        <v>6</v>
      </c>
      <c r="L588" s="540">
        <v>7</v>
      </c>
      <c r="M588" s="540">
        <v>8</v>
      </c>
      <c r="N588" s="540">
        <v>9</v>
      </c>
      <c r="O588" s="540">
        <v>10</v>
      </c>
      <c r="P588" s="540">
        <v>11</v>
      </c>
      <c r="Q588" s="540">
        <v>12</v>
      </c>
      <c r="R588" s="540">
        <v>13</v>
      </c>
      <c r="S588" s="540">
        <v>14</v>
      </c>
      <c r="T588" s="540">
        <v>15</v>
      </c>
      <c r="U588" s="540">
        <v>16</v>
      </c>
      <c r="V588" s="540">
        <v>17</v>
      </c>
      <c r="W588" s="540">
        <v>18</v>
      </c>
      <c r="X588" s="540">
        <v>19</v>
      </c>
      <c r="Y588" s="540">
        <v>20</v>
      </c>
      <c r="Z588" s="540">
        <v>21</v>
      </c>
      <c r="AA588" s="540">
        <v>22</v>
      </c>
      <c r="AB588" s="540">
        <v>23</v>
      </c>
      <c r="AC588" s="540">
        <v>24</v>
      </c>
      <c r="AD588" s="540">
        <v>25</v>
      </c>
      <c r="AE588" s="540">
        <v>26</v>
      </c>
      <c r="AF588" s="540">
        <v>27</v>
      </c>
      <c r="AG588" s="540">
        <v>28</v>
      </c>
      <c r="AH588" s="540">
        <v>29</v>
      </c>
      <c r="AI588" s="540">
        <v>30</v>
      </c>
      <c r="AJ588" s="540">
        <v>31</v>
      </c>
      <c r="AK588" s="540">
        <v>32</v>
      </c>
      <c r="AL588" s="540">
        <v>33</v>
      </c>
      <c r="AM588" s="540">
        <v>34</v>
      </c>
      <c r="AN588" s="540">
        <v>35</v>
      </c>
      <c r="AO588" s="540">
        <v>36</v>
      </c>
      <c r="AP588" s="540">
        <v>37</v>
      </c>
      <c r="AQ588" s="540">
        <v>38</v>
      </c>
      <c r="AR588" s="540">
        <v>39</v>
      </c>
      <c r="AS588" s="540">
        <v>40</v>
      </c>
      <c r="AT588" s="540">
        <v>41</v>
      </c>
      <c r="AU588" s="540">
        <v>42</v>
      </c>
      <c r="AV588" s="540">
        <v>43</v>
      </c>
      <c r="AW588" s="540">
        <v>44</v>
      </c>
      <c r="AX588" s="540">
        <v>45</v>
      </c>
      <c r="AY588" s="540">
        <v>46</v>
      </c>
      <c r="AZ588" s="540">
        <v>47</v>
      </c>
      <c r="BA588" s="540">
        <v>48</v>
      </c>
      <c r="BB588" s="540">
        <v>49</v>
      </c>
      <c r="BC588" s="540">
        <v>50</v>
      </c>
      <c r="BD588" s="540">
        <v>51</v>
      </c>
      <c r="BE588" s="540">
        <v>52</v>
      </c>
      <c r="BF588" s="540">
        <v>53</v>
      </c>
      <c r="BG588" s="540">
        <v>54</v>
      </c>
      <c r="BH588" s="540">
        <v>55</v>
      </c>
      <c r="BI588" s="540">
        <v>56</v>
      </c>
      <c r="BJ588" s="540">
        <v>57</v>
      </c>
      <c r="BK588" s="540">
        <v>58</v>
      </c>
      <c r="BL588" s="540">
        <v>59</v>
      </c>
      <c r="BM588" s="540">
        <v>60</v>
      </c>
      <c r="BN588" s="540">
        <v>61</v>
      </c>
      <c r="BO588" s="540">
        <v>62</v>
      </c>
      <c r="BP588" s="540">
        <v>63</v>
      </c>
      <c r="BQ588" s="540">
        <v>64</v>
      </c>
      <c r="BR588" s="540">
        <v>65</v>
      </c>
      <c r="BS588" s="540">
        <v>66</v>
      </c>
      <c r="BT588" s="540">
        <v>67</v>
      </c>
      <c r="BU588" s="540">
        <v>68</v>
      </c>
      <c r="BV588" s="540">
        <v>69</v>
      </c>
      <c r="BW588" s="540">
        <v>70</v>
      </c>
      <c r="BX588" s="540">
        <v>71</v>
      </c>
      <c r="BY588" s="540">
        <v>72</v>
      </c>
      <c r="BZ588" s="540">
        <v>73</v>
      </c>
      <c r="CA588" s="540">
        <v>74</v>
      </c>
      <c r="CB588" s="540">
        <v>75</v>
      </c>
      <c r="CC588" s="540">
        <v>76</v>
      </c>
      <c r="CD588" s="540">
        <v>77</v>
      </c>
      <c r="CE588" s="540">
        <v>78</v>
      </c>
      <c r="CF588" s="540">
        <v>79</v>
      </c>
      <c r="CG588" s="540">
        <v>80</v>
      </c>
      <c r="CH588" s="540">
        <v>81</v>
      </c>
      <c r="CI588" s="540">
        <v>82</v>
      </c>
      <c r="CJ588" s="540">
        <v>83</v>
      </c>
      <c r="CK588" s="540">
        <v>84</v>
      </c>
      <c r="CL588" s="540">
        <v>85</v>
      </c>
      <c r="CM588" s="540">
        <v>86</v>
      </c>
      <c r="CN588" s="540">
        <v>87</v>
      </c>
      <c r="CO588" s="540">
        <v>88</v>
      </c>
      <c r="CP588" s="540">
        <v>89</v>
      </c>
      <c r="CQ588" s="540">
        <v>90</v>
      </c>
      <c r="CR588" s="540">
        <v>91</v>
      </c>
      <c r="CS588" s="540">
        <v>92</v>
      </c>
      <c r="CT588" s="540">
        <v>93</v>
      </c>
      <c r="CU588" s="540">
        <v>94</v>
      </c>
      <c r="CV588" s="540">
        <v>95</v>
      </c>
      <c r="CW588" s="540">
        <v>96</v>
      </c>
      <c r="CX588" s="540">
        <v>97</v>
      </c>
      <c r="CY588" s="540">
        <v>98</v>
      </c>
      <c r="CZ588" s="540">
        <v>99</v>
      </c>
      <c r="DA588" s="540">
        <v>100</v>
      </c>
      <c r="DB588" s="540">
        <v>101</v>
      </c>
      <c r="DC588" s="540">
        <v>102</v>
      </c>
      <c r="DD588" s="540">
        <v>103</v>
      </c>
      <c r="DE588" s="540">
        <v>104</v>
      </c>
      <c r="DF588" s="540">
        <v>105</v>
      </c>
      <c r="DG588" s="540">
        <v>106</v>
      </c>
      <c r="DH588" s="540">
        <v>107</v>
      </c>
      <c r="DI588" s="540">
        <v>108</v>
      </c>
      <c r="DJ588" s="540">
        <v>109</v>
      </c>
      <c r="DK588" s="540">
        <v>110</v>
      </c>
      <c r="DL588" s="540">
        <v>111</v>
      </c>
      <c r="DM588" s="540">
        <v>112</v>
      </c>
      <c r="DN588" s="540">
        <v>113</v>
      </c>
      <c r="DO588" s="540">
        <v>114</v>
      </c>
      <c r="DP588" s="540">
        <v>115</v>
      </c>
      <c r="DQ588" s="540">
        <v>116</v>
      </c>
      <c r="DR588" s="540">
        <v>117</v>
      </c>
      <c r="DS588" s="540">
        <v>118</v>
      </c>
      <c r="DT588" s="540">
        <v>119</v>
      </c>
      <c r="DU588" s="540">
        <v>120</v>
      </c>
    </row>
    <row r="589" spans="4:125" s="540" customFormat="1" x14ac:dyDescent="0.2">
      <c r="E589" s="535" t="s">
        <v>157</v>
      </c>
      <c r="F589" s="540">
        <v>68</v>
      </c>
      <c r="G589" s="540">
        <v>98</v>
      </c>
      <c r="H589" s="540">
        <v>25</v>
      </c>
      <c r="I589" s="540">
        <v>116</v>
      </c>
      <c r="J589" s="540">
        <v>71</v>
      </c>
      <c r="K589" s="540">
        <v>54</v>
      </c>
      <c r="L589" s="540">
        <v>36</v>
      </c>
      <c r="M589" s="540">
        <v>41</v>
      </c>
      <c r="N589" s="540">
        <v>62</v>
      </c>
      <c r="O589" s="540">
        <v>78</v>
      </c>
      <c r="P589" s="540">
        <v>40</v>
      </c>
      <c r="Q589" s="540">
        <v>69</v>
      </c>
      <c r="R589" s="540">
        <v>95</v>
      </c>
      <c r="S589" s="540">
        <v>106</v>
      </c>
      <c r="T589" s="540">
        <v>118</v>
      </c>
      <c r="U589" s="540">
        <v>79</v>
      </c>
      <c r="V589" s="540">
        <v>55</v>
      </c>
      <c r="W589" s="540">
        <v>92</v>
      </c>
      <c r="X589" s="540">
        <v>103</v>
      </c>
      <c r="Y589" s="540">
        <v>48</v>
      </c>
      <c r="Z589" s="540">
        <v>70</v>
      </c>
      <c r="AA589" s="540">
        <v>60</v>
      </c>
      <c r="AB589" s="540">
        <v>12</v>
      </c>
      <c r="AC589" s="540">
        <v>110</v>
      </c>
      <c r="AD589" s="540">
        <v>73</v>
      </c>
      <c r="AE589" s="540">
        <v>5</v>
      </c>
      <c r="AF589" s="540">
        <v>91</v>
      </c>
      <c r="AG589" s="540">
        <v>57</v>
      </c>
      <c r="AH589" s="540">
        <v>96</v>
      </c>
      <c r="AI589" s="540">
        <v>49</v>
      </c>
      <c r="AJ589" s="540">
        <v>114</v>
      </c>
      <c r="AK589" s="540">
        <v>28</v>
      </c>
      <c r="AL589" s="540">
        <v>42</v>
      </c>
      <c r="AM589" s="540">
        <v>23</v>
      </c>
      <c r="AN589" s="540">
        <v>59</v>
      </c>
      <c r="AO589" s="540">
        <v>7</v>
      </c>
      <c r="AP589" s="540">
        <v>4</v>
      </c>
      <c r="AQ589" s="540">
        <v>35</v>
      </c>
      <c r="AR589" s="540">
        <v>47</v>
      </c>
      <c r="AS589" s="540">
        <v>119</v>
      </c>
      <c r="AT589" s="540">
        <v>38</v>
      </c>
      <c r="AU589" s="540">
        <v>29</v>
      </c>
      <c r="AV589" s="540">
        <v>84</v>
      </c>
      <c r="AW589" s="540">
        <v>101</v>
      </c>
      <c r="AX589" s="540">
        <v>76</v>
      </c>
      <c r="AY589" s="540">
        <v>105</v>
      </c>
      <c r="AZ589" s="540">
        <v>39</v>
      </c>
      <c r="BA589" s="540">
        <v>20</v>
      </c>
      <c r="BB589" s="540">
        <v>30</v>
      </c>
      <c r="BC589" s="540">
        <v>61</v>
      </c>
      <c r="BD589" s="540">
        <v>88</v>
      </c>
      <c r="BE589" s="540">
        <v>75</v>
      </c>
      <c r="BF589" s="540">
        <v>31</v>
      </c>
      <c r="BG589" s="540">
        <v>85</v>
      </c>
      <c r="BH589" s="540">
        <v>37</v>
      </c>
      <c r="BI589" s="540">
        <v>89</v>
      </c>
      <c r="BJ589" s="540">
        <v>64</v>
      </c>
      <c r="BK589" s="540">
        <v>22</v>
      </c>
      <c r="BL589" s="540">
        <v>52</v>
      </c>
      <c r="BM589" s="540">
        <v>94</v>
      </c>
      <c r="BN589" s="540">
        <v>72</v>
      </c>
      <c r="BO589" s="540">
        <v>86</v>
      </c>
      <c r="BP589" s="540">
        <v>117</v>
      </c>
      <c r="BQ589" s="540">
        <v>1</v>
      </c>
      <c r="BR589" s="540">
        <v>66</v>
      </c>
      <c r="BS589" s="540">
        <v>44</v>
      </c>
      <c r="BT589" s="540">
        <v>74</v>
      </c>
      <c r="BU589" s="540">
        <v>112</v>
      </c>
      <c r="BV589" s="540">
        <v>6</v>
      </c>
      <c r="BW589" s="540">
        <v>21</v>
      </c>
      <c r="BX589" s="540">
        <v>45</v>
      </c>
      <c r="BY589" s="540">
        <v>56</v>
      </c>
      <c r="BZ589" s="540">
        <v>65</v>
      </c>
      <c r="CA589" s="540">
        <v>80</v>
      </c>
      <c r="CB589" s="540">
        <v>87</v>
      </c>
      <c r="CC589" s="540">
        <v>58</v>
      </c>
      <c r="CD589" s="540">
        <v>53</v>
      </c>
      <c r="CE589" s="540">
        <v>107</v>
      </c>
      <c r="CF589" s="540">
        <v>16</v>
      </c>
      <c r="CG589" s="540">
        <v>113</v>
      </c>
      <c r="CH589" s="540">
        <v>50</v>
      </c>
      <c r="CI589" s="540">
        <v>90</v>
      </c>
      <c r="CJ589" s="540">
        <v>77</v>
      </c>
      <c r="CK589" s="540">
        <v>111</v>
      </c>
      <c r="CL589" s="540">
        <v>102</v>
      </c>
      <c r="CM589" s="540">
        <v>10</v>
      </c>
      <c r="CN589" s="540">
        <v>15</v>
      </c>
      <c r="CO589" s="540">
        <v>2</v>
      </c>
      <c r="CP589" s="540">
        <v>83</v>
      </c>
      <c r="CQ589" s="540">
        <v>99</v>
      </c>
      <c r="CR589" s="540">
        <v>27</v>
      </c>
      <c r="CS589" s="540">
        <v>81</v>
      </c>
      <c r="CT589" s="540">
        <v>115</v>
      </c>
      <c r="CU589" s="540">
        <v>108</v>
      </c>
      <c r="CV589" s="540">
        <v>17</v>
      </c>
      <c r="CW589" s="540">
        <v>100</v>
      </c>
      <c r="CX589" s="540">
        <v>93</v>
      </c>
      <c r="CY589" s="540">
        <v>46</v>
      </c>
      <c r="CZ589" s="540">
        <v>33</v>
      </c>
      <c r="DA589" s="540">
        <v>26</v>
      </c>
      <c r="DB589" s="540">
        <v>34</v>
      </c>
      <c r="DC589" s="540">
        <v>120</v>
      </c>
      <c r="DD589" s="540">
        <v>19</v>
      </c>
      <c r="DE589" s="540">
        <v>11</v>
      </c>
      <c r="DF589" s="540">
        <v>109</v>
      </c>
      <c r="DG589" s="540">
        <v>14</v>
      </c>
      <c r="DH589" s="540">
        <v>18</v>
      </c>
      <c r="DI589" s="540">
        <v>32</v>
      </c>
      <c r="DJ589" s="540">
        <v>43</v>
      </c>
      <c r="DK589" s="540">
        <v>104</v>
      </c>
      <c r="DL589" s="540">
        <v>97</v>
      </c>
      <c r="DM589" s="540">
        <v>9</v>
      </c>
      <c r="DN589" s="540">
        <v>51</v>
      </c>
      <c r="DO589" s="540">
        <v>13</v>
      </c>
      <c r="DP589" s="540">
        <v>24</v>
      </c>
      <c r="DQ589" s="540">
        <v>8</v>
      </c>
      <c r="DR589" s="540">
        <v>3</v>
      </c>
      <c r="DS589" s="540">
        <v>82</v>
      </c>
      <c r="DT589" s="540">
        <v>63</v>
      </c>
      <c r="DU589" s="540">
        <v>67</v>
      </c>
    </row>
    <row r="590" spans="4:125" s="540" customFormat="1" x14ac:dyDescent="0.2">
      <c r="E590" s="535" t="s">
        <v>159</v>
      </c>
      <c r="F590" s="540">
        <v>49</v>
      </c>
      <c r="G590" s="540">
        <v>113</v>
      </c>
      <c r="H590" s="540">
        <v>106</v>
      </c>
      <c r="I590" s="540">
        <v>77</v>
      </c>
      <c r="J590" s="540">
        <v>98</v>
      </c>
      <c r="K590" s="540">
        <v>47</v>
      </c>
      <c r="L590" s="540">
        <v>65</v>
      </c>
      <c r="M590" s="540">
        <v>39</v>
      </c>
      <c r="N590" s="540">
        <v>51</v>
      </c>
      <c r="O590" s="540">
        <v>117</v>
      </c>
      <c r="P590" s="540">
        <v>9</v>
      </c>
      <c r="Q590" s="540">
        <v>111</v>
      </c>
      <c r="R590" s="540">
        <v>87</v>
      </c>
      <c r="S590" s="540">
        <v>100</v>
      </c>
      <c r="T590" s="540">
        <v>53</v>
      </c>
      <c r="U590" s="540">
        <v>119</v>
      </c>
      <c r="V590" s="540">
        <v>71</v>
      </c>
      <c r="W590" s="540">
        <v>60</v>
      </c>
      <c r="X590" s="540">
        <v>3</v>
      </c>
      <c r="Y590" s="540">
        <v>79</v>
      </c>
      <c r="Z590" s="540">
        <v>15</v>
      </c>
      <c r="AA590" s="540">
        <v>50</v>
      </c>
      <c r="AB590" s="540">
        <v>26</v>
      </c>
      <c r="AC590" s="540">
        <v>57</v>
      </c>
      <c r="AD590" s="540">
        <v>38</v>
      </c>
      <c r="AE590" s="540">
        <v>23</v>
      </c>
      <c r="AF590" s="540">
        <v>76</v>
      </c>
      <c r="AG590" s="540">
        <v>17</v>
      </c>
      <c r="AH590" s="540">
        <v>91</v>
      </c>
      <c r="AI590" s="540">
        <v>6</v>
      </c>
      <c r="AJ590" s="540">
        <v>24</v>
      </c>
      <c r="AK590" s="540">
        <v>35</v>
      </c>
      <c r="AL590" s="540">
        <v>1</v>
      </c>
      <c r="AM590" s="540">
        <v>58</v>
      </c>
      <c r="AN590" s="540">
        <v>28</v>
      </c>
      <c r="AO590" s="540">
        <v>94</v>
      </c>
      <c r="AP590" s="540">
        <v>78</v>
      </c>
      <c r="AQ590" s="540">
        <v>10</v>
      </c>
      <c r="AR590" s="540">
        <v>40</v>
      </c>
      <c r="AS590" s="540">
        <v>18</v>
      </c>
      <c r="AT590" s="540">
        <v>110</v>
      </c>
      <c r="AU590" s="540">
        <v>95</v>
      </c>
      <c r="AV590" s="540">
        <v>74</v>
      </c>
      <c r="AW590" s="540">
        <v>5</v>
      </c>
      <c r="AX590" s="540">
        <v>101</v>
      </c>
      <c r="AY590" s="540">
        <v>62</v>
      </c>
      <c r="AZ590" s="540">
        <v>44</v>
      </c>
      <c r="BA590" s="540">
        <v>67</v>
      </c>
      <c r="BB590" s="540">
        <v>92</v>
      </c>
      <c r="BC590" s="540">
        <v>114</v>
      </c>
      <c r="BD590" s="540">
        <v>90</v>
      </c>
      <c r="BE590" s="540">
        <v>115</v>
      </c>
      <c r="BF590" s="540">
        <v>14</v>
      </c>
      <c r="BG590" s="540">
        <v>61</v>
      </c>
      <c r="BH590" s="540">
        <v>36</v>
      </c>
      <c r="BI590" s="540">
        <v>20</v>
      </c>
      <c r="BJ590" s="540">
        <v>43</v>
      </c>
      <c r="BK590" s="540">
        <v>75</v>
      </c>
      <c r="BL590" s="540">
        <v>56</v>
      </c>
      <c r="BM590" s="540">
        <v>46</v>
      </c>
      <c r="BN590" s="540">
        <v>99</v>
      </c>
      <c r="BO590" s="540">
        <v>33</v>
      </c>
      <c r="BP590" s="540">
        <v>64</v>
      </c>
      <c r="BQ590" s="540">
        <v>81</v>
      </c>
      <c r="BR590" s="540">
        <v>86</v>
      </c>
      <c r="BS590" s="540">
        <v>80</v>
      </c>
      <c r="BT590" s="540">
        <v>84</v>
      </c>
      <c r="BU590" s="540">
        <v>105</v>
      </c>
      <c r="BV590" s="540">
        <v>97</v>
      </c>
      <c r="BW590" s="540">
        <v>12</v>
      </c>
      <c r="BX590" s="540">
        <v>83</v>
      </c>
      <c r="BY590" s="540">
        <v>54</v>
      </c>
      <c r="BZ590" s="540">
        <v>69</v>
      </c>
      <c r="CA590" s="540">
        <v>7</v>
      </c>
      <c r="CB590" s="540">
        <v>34</v>
      </c>
      <c r="CC590" s="540">
        <v>103</v>
      </c>
      <c r="CD590" s="540">
        <v>11</v>
      </c>
      <c r="CE590" s="540">
        <v>37</v>
      </c>
      <c r="CF590" s="540">
        <v>107</v>
      </c>
      <c r="CG590" s="540">
        <v>41</v>
      </c>
      <c r="CH590" s="540">
        <v>104</v>
      </c>
      <c r="CI590" s="540">
        <v>108</v>
      </c>
      <c r="CJ590" s="540">
        <v>89</v>
      </c>
      <c r="CK590" s="540">
        <v>66</v>
      </c>
      <c r="CL590" s="540">
        <v>42</v>
      </c>
      <c r="CM590" s="540">
        <v>59</v>
      </c>
      <c r="CN590" s="540">
        <v>13</v>
      </c>
      <c r="CO590" s="540">
        <v>102</v>
      </c>
      <c r="CP590" s="540">
        <v>45</v>
      </c>
      <c r="CQ590" s="540">
        <v>116</v>
      </c>
      <c r="CR590" s="540">
        <v>29</v>
      </c>
      <c r="CS590" s="540">
        <v>96</v>
      </c>
      <c r="CT590" s="540">
        <v>55</v>
      </c>
      <c r="CU590" s="540">
        <v>32</v>
      </c>
      <c r="CV590" s="540">
        <v>8</v>
      </c>
      <c r="CW590" s="540">
        <v>109</v>
      </c>
      <c r="CX590" s="540">
        <v>73</v>
      </c>
      <c r="CY590" s="540">
        <v>21</v>
      </c>
      <c r="CZ590" s="540">
        <v>82</v>
      </c>
      <c r="DA590" s="540">
        <v>68</v>
      </c>
      <c r="DB590" s="540">
        <v>30</v>
      </c>
      <c r="DC590" s="540">
        <v>16</v>
      </c>
      <c r="DD590" s="540">
        <v>52</v>
      </c>
      <c r="DE590" s="540">
        <v>31</v>
      </c>
      <c r="DF590" s="540">
        <v>2</v>
      </c>
      <c r="DG590" s="540">
        <v>19</v>
      </c>
      <c r="DH590" s="540">
        <v>48</v>
      </c>
      <c r="DI590" s="540">
        <v>70</v>
      </c>
      <c r="DJ590" s="540">
        <v>93</v>
      </c>
      <c r="DK590" s="540">
        <v>112</v>
      </c>
      <c r="DL590" s="540">
        <v>85</v>
      </c>
      <c r="DM590" s="540">
        <v>118</v>
      </c>
      <c r="DN590" s="540">
        <v>4</v>
      </c>
      <c r="DO590" s="540">
        <v>22</v>
      </c>
      <c r="DP590" s="540">
        <v>27</v>
      </c>
      <c r="DQ590" s="540">
        <v>63</v>
      </c>
      <c r="DR590" s="540">
        <v>25</v>
      </c>
      <c r="DS590" s="540">
        <v>120</v>
      </c>
      <c r="DT590" s="540">
        <v>72</v>
      </c>
      <c r="DU590" s="540">
        <v>88</v>
      </c>
    </row>
    <row r="591" spans="4:125" s="540" customFormat="1" x14ac:dyDescent="0.2"/>
    <row r="592" spans="4:125" s="540" customFormat="1" x14ac:dyDescent="0.2">
      <c r="D592" s="539">
        <v>121</v>
      </c>
      <c r="E592" s="541" t="s">
        <v>179</v>
      </c>
    </row>
    <row r="593" spans="4:129" s="540" customFormat="1" x14ac:dyDescent="0.2">
      <c r="E593" s="535" t="s">
        <v>130</v>
      </c>
      <c r="F593" s="540">
        <v>1</v>
      </c>
      <c r="G593" s="540">
        <v>2</v>
      </c>
      <c r="H593" s="540">
        <v>3</v>
      </c>
      <c r="I593" s="540">
        <v>4</v>
      </c>
      <c r="J593" s="540">
        <v>5</v>
      </c>
      <c r="K593" s="540">
        <v>6</v>
      </c>
      <c r="L593" s="540">
        <v>7</v>
      </c>
      <c r="M593" s="540">
        <v>8</v>
      </c>
      <c r="N593" s="540">
        <v>9</v>
      </c>
      <c r="O593" s="540">
        <v>10</v>
      </c>
      <c r="P593" s="540">
        <v>11</v>
      </c>
      <c r="Q593" s="540">
        <v>12</v>
      </c>
      <c r="R593" s="540">
        <v>13</v>
      </c>
      <c r="S593" s="540">
        <v>14</v>
      </c>
      <c r="T593" s="540">
        <v>15</v>
      </c>
      <c r="U593" s="540">
        <v>16</v>
      </c>
      <c r="V593" s="540">
        <v>17</v>
      </c>
      <c r="W593" s="540">
        <v>18</v>
      </c>
      <c r="X593" s="540">
        <v>19</v>
      </c>
      <c r="Y593" s="540">
        <v>20</v>
      </c>
      <c r="Z593" s="540">
        <v>21</v>
      </c>
      <c r="AA593" s="540">
        <v>22</v>
      </c>
      <c r="AB593" s="540">
        <v>23</v>
      </c>
      <c r="AC593" s="540">
        <v>24</v>
      </c>
      <c r="AD593" s="540">
        <v>25</v>
      </c>
      <c r="AE593" s="540">
        <v>26</v>
      </c>
      <c r="AF593" s="540">
        <v>27</v>
      </c>
      <c r="AG593" s="540">
        <v>28</v>
      </c>
      <c r="AH593" s="540">
        <v>29</v>
      </c>
      <c r="AI593" s="540">
        <v>30</v>
      </c>
      <c r="AJ593" s="540">
        <v>31</v>
      </c>
      <c r="AK593" s="540">
        <v>32</v>
      </c>
      <c r="AL593" s="540">
        <v>33</v>
      </c>
      <c r="AM593" s="540">
        <v>34</v>
      </c>
      <c r="AN593" s="540">
        <v>35</v>
      </c>
      <c r="AO593" s="540">
        <v>36</v>
      </c>
      <c r="AP593" s="540">
        <v>37</v>
      </c>
      <c r="AQ593" s="540">
        <v>38</v>
      </c>
      <c r="AR593" s="540">
        <v>39</v>
      </c>
      <c r="AS593" s="540">
        <v>40</v>
      </c>
      <c r="AT593" s="540">
        <v>41</v>
      </c>
      <c r="AU593" s="540">
        <v>42</v>
      </c>
      <c r="AV593" s="540">
        <v>43</v>
      </c>
      <c r="AW593" s="540">
        <v>44</v>
      </c>
      <c r="AX593" s="540">
        <v>45</v>
      </c>
      <c r="AY593" s="540">
        <v>46</v>
      </c>
      <c r="AZ593" s="540">
        <v>47</v>
      </c>
      <c r="BA593" s="540">
        <v>48</v>
      </c>
      <c r="BB593" s="540">
        <v>49</v>
      </c>
      <c r="BC593" s="540">
        <v>50</v>
      </c>
      <c r="BD593" s="540">
        <v>51</v>
      </c>
      <c r="BE593" s="540">
        <v>52</v>
      </c>
      <c r="BF593" s="540">
        <v>53</v>
      </c>
      <c r="BG593" s="540">
        <v>54</v>
      </c>
      <c r="BH593" s="540">
        <v>55</v>
      </c>
      <c r="BI593" s="540">
        <v>56</v>
      </c>
      <c r="BJ593" s="540">
        <v>57</v>
      </c>
      <c r="BK593" s="540">
        <v>58</v>
      </c>
      <c r="BL593" s="540">
        <v>59</v>
      </c>
      <c r="BM593" s="540">
        <v>60</v>
      </c>
      <c r="BN593" s="540">
        <v>61</v>
      </c>
      <c r="BO593" s="540">
        <v>62</v>
      </c>
      <c r="BP593" s="540">
        <v>63</v>
      </c>
      <c r="BQ593" s="540">
        <v>64</v>
      </c>
      <c r="BR593" s="540">
        <v>65</v>
      </c>
      <c r="BS593" s="540">
        <v>66</v>
      </c>
      <c r="BT593" s="540">
        <v>67</v>
      </c>
      <c r="BU593" s="540">
        <v>68</v>
      </c>
      <c r="BV593" s="540">
        <v>69</v>
      </c>
      <c r="BW593" s="540">
        <v>70</v>
      </c>
      <c r="BX593" s="540">
        <v>71</v>
      </c>
      <c r="BY593" s="540">
        <v>72</v>
      </c>
      <c r="BZ593" s="540">
        <v>73</v>
      </c>
      <c r="CA593" s="540">
        <v>74</v>
      </c>
      <c r="CB593" s="540">
        <v>75</v>
      </c>
      <c r="CC593" s="540">
        <v>76</v>
      </c>
      <c r="CD593" s="540">
        <v>77</v>
      </c>
      <c r="CE593" s="540">
        <v>78</v>
      </c>
      <c r="CF593" s="540">
        <v>79</v>
      </c>
      <c r="CG593" s="540">
        <v>80</v>
      </c>
      <c r="CH593" s="540">
        <v>81</v>
      </c>
      <c r="CI593" s="540">
        <v>82</v>
      </c>
      <c r="CJ593" s="540">
        <v>83</v>
      </c>
      <c r="CK593" s="540">
        <v>84</v>
      </c>
      <c r="CL593" s="540">
        <v>85</v>
      </c>
      <c r="CM593" s="540">
        <v>86</v>
      </c>
      <c r="CN593" s="540">
        <v>87</v>
      </c>
      <c r="CO593" s="540">
        <v>88</v>
      </c>
      <c r="CP593" s="540">
        <v>89</v>
      </c>
      <c r="CQ593" s="540">
        <v>90</v>
      </c>
      <c r="CR593" s="540">
        <v>91</v>
      </c>
      <c r="CS593" s="540">
        <v>92</v>
      </c>
      <c r="CT593" s="540">
        <v>93</v>
      </c>
      <c r="CU593" s="540">
        <v>94</v>
      </c>
      <c r="CV593" s="540">
        <v>95</v>
      </c>
      <c r="CW593" s="540">
        <v>96</v>
      </c>
      <c r="CX593" s="540">
        <v>97</v>
      </c>
      <c r="CY593" s="540">
        <v>98</v>
      </c>
      <c r="CZ593" s="540">
        <v>99</v>
      </c>
      <c r="DA593" s="540">
        <v>100</v>
      </c>
      <c r="DB593" s="540">
        <v>101</v>
      </c>
      <c r="DC593" s="540">
        <v>102</v>
      </c>
      <c r="DD593" s="540">
        <v>103</v>
      </c>
      <c r="DE593" s="540">
        <v>104</v>
      </c>
      <c r="DF593" s="540">
        <v>105</v>
      </c>
      <c r="DG593" s="540">
        <v>106</v>
      </c>
      <c r="DH593" s="540">
        <v>107</v>
      </c>
      <c r="DI593" s="540">
        <v>108</v>
      </c>
      <c r="DJ593" s="540">
        <v>109</v>
      </c>
      <c r="DL593" s="540">
        <v>110</v>
      </c>
      <c r="DM593" s="540">
        <v>111</v>
      </c>
      <c r="DN593" s="540">
        <v>112</v>
      </c>
      <c r="DO593" s="540">
        <v>113</v>
      </c>
      <c r="DQ593" s="540">
        <v>114</v>
      </c>
      <c r="DR593" s="540">
        <v>115</v>
      </c>
      <c r="DS593" s="540">
        <v>116</v>
      </c>
      <c r="DT593" s="540">
        <v>117</v>
      </c>
      <c r="DV593" s="540">
        <v>118</v>
      </c>
      <c r="DW593" s="540">
        <v>119</v>
      </c>
      <c r="DX593" s="540">
        <v>120</v>
      </c>
      <c r="DY593" s="540">
        <v>121</v>
      </c>
    </row>
    <row r="594" spans="4:129" s="540" customFormat="1" x14ac:dyDescent="0.2">
      <c r="E594" s="535" t="s">
        <v>157</v>
      </c>
      <c r="F594" s="540">
        <v>49</v>
      </c>
      <c r="G594" s="540">
        <v>54</v>
      </c>
      <c r="H594" s="540">
        <v>35</v>
      </c>
      <c r="I594" s="540">
        <v>17</v>
      </c>
      <c r="J594" s="540">
        <v>43</v>
      </c>
      <c r="K594" s="540">
        <v>20</v>
      </c>
      <c r="L594" s="540">
        <v>13</v>
      </c>
      <c r="M594" s="540">
        <v>109</v>
      </c>
      <c r="N594" s="540">
        <v>85</v>
      </c>
      <c r="O594" s="540">
        <v>4</v>
      </c>
      <c r="P594" s="540">
        <v>25</v>
      </c>
      <c r="Q594" s="540">
        <v>113</v>
      </c>
      <c r="R594" s="540">
        <v>45</v>
      </c>
      <c r="S594" s="540">
        <v>37</v>
      </c>
      <c r="T594" s="540">
        <v>103</v>
      </c>
      <c r="U594" s="540">
        <v>77</v>
      </c>
      <c r="V594" s="540">
        <v>51</v>
      </c>
      <c r="W594" s="540">
        <v>111</v>
      </c>
      <c r="X594" s="540">
        <v>38</v>
      </c>
      <c r="Y594" s="540">
        <v>29</v>
      </c>
      <c r="Z594" s="540">
        <v>65</v>
      </c>
      <c r="AA594" s="540">
        <v>5</v>
      </c>
      <c r="AB594" s="540">
        <v>6</v>
      </c>
      <c r="AC594" s="540">
        <v>118</v>
      </c>
      <c r="AD594" s="540">
        <v>41</v>
      </c>
      <c r="AE594" s="540">
        <v>99</v>
      </c>
      <c r="AF594" s="540">
        <v>73</v>
      </c>
      <c r="AG594" s="540">
        <v>31</v>
      </c>
      <c r="AH594" s="540">
        <v>76</v>
      </c>
      <c r="AI594" s="540">
        <v>106</v>
      </c>
      <c r="AJ594" s="540">
        <v>84</v>
      </c>
      <c r="AK594" s="540">
        <v>10</v>
      </c>
      <c r="AL594" s="540">
        <v>89</v>
      </c>
      <c r="AM594" s="540">
        <v>15</v>
      </c>
      <c r="AN594" s="540">
        <v>3</v>
      </c>
      <c r="AO594" s="540">
        <v>83</v>
      </c>
      <c r="AP594" s="540">
        <v>14</v>
      </c>
      <c r="AQ594" s="540">
        <v>22</v>
      </c>
      <c r="AR594" s="540">
        <v>115</v>
      </c>
      <c r="AS594" s="540">
        <v>62</v>
      </c>
      <c r="AT594" s="540">
        <v>12</v>
      </c>
      <c r="AU594" s="540">
        <v>120</v>
      </c>
      <c r="AV594" s="540">
        <v>40</v>
      </c>
      <c r="AW594" s="540">
        <v>78</v>
      </c>
      <c r="AX594" s="540">
        <v>44</v>
      </c>
      <c r="AY594" s="540">
        <v>39</v>
      </c>
      <c r="AZ594" s="540">
        <v>104</v>
      </c>
      <c r="BA594" s="540">
        <v>119</v>
      </c>
      <c r="BB594" s="540">
        <v>28</v>
      </c>
      <c r="BC594" s="540">
        <v>1</v>
      </c>
      <c r="BD594" s="540">
        <v>34</v>
      </c>
      <c r="BE594" s="540">
        <v>98</v>
      </c>
      <c r="BF594" s="540">
        <v>72</v>
      </c>
      <c r="BG594" s="540">
        <v>18</v>
      </c>
      <c r="BH594" s="540">
        <v>63</v>
      </c>
      <c r="BI594" s="540">
        <v>50</v>
      </c>
      <c r="BJ594" s="540">
        <v>70</v>
      </c>
      <c r="BK594" s="540">
        <v>94</v>
      </c>
      <c r="BL594" s="540">
        <v>58</v>
      </c>
      <c r="BM594" s="540">
        <v>16</v>
      </c>
      <c r="BN594" s="540">
        <v>107</v>
      </c>
      <c r="BO594" s="540">
        <v>121</v>
      </c>
      <c r="BP594" s="540">
        <v>32</v>
      </c>
      <c r="BQ594" s="540">
        <v>60</v>
      </c>
      <c r="BR594" s="540">
        <v>93</v>
      </c>
      <c r="BS594" s="540">
        <v>100</v>
      </c>
      <c r="BT594" s="540">
        <v>69</v>
      </c>
      <c r="BU594" s="540">
        <v>105</v>
      </c>
      <c r="BV594" s="540">
        <v>23</v>
      </c>
      <c r="BW594" s="540">
        <v>74</v>
      </c>
      <c r="BX594" s="540">
        <v>87</v>
      </c>
      <c r="BY594" s="540">
        <v>117</v>
      </c>
      <c r="BZ594" s="540">
        <v>56</v>
      </c>
      <c r="CA594" s="540">
        <v>71</v>
      </c>
      <c r="CB594" s="540">
        <v>101</v>
      </c>
      <c r="CC594" s="540">
        <v>8</v>
      </c>
      <c r="CD594" s="540">
        <v>114</v>
      </c>
      <c r="CE594" s="540">
        <v>95</v>
      </c>
      <c r="CF594" s="540">
        <v>82</v>
      </c>
      <c r="CG594" s="540">
        <v>46</v>
      </c>
      <c r="CH594" s="540">
        <v>67</v>
      </c>
      <c r="CI594" s="540">
        <v>110</v>
      </c>
      <c r="CJ594" s="540">
        <v>30</v>
      </c>
      <c r="CK594" s="540">
        <v>91</v>
      </c>
      <c r="CL594" s="540">
        <v>9</v>
      </c>
      <c r="CM594" s="540">
        <v>112</v>
      </c>
      <c r="CN594" s="540">
        <v>61</v>
      </c>
      <c r="CO594" s="540">
        <v>75</v>
      </c>
      <c r="CP594" s="540">
        <v>66</v>
      </c>
      <c r="CQ594" s="540">
        <v>33</v>
      </c>
      <c r="CR594" s="540">
        <v>59</v>
      </c>
      <c r="CS594" s="540">
        <v>116</v>
      </c>
      <c r="CT594" s="540">
        <v>36</v>
      </c>
      <c r="CU594" s="540">
        <v>102</v>
      </c>
      <c r="CV594" s="540">
        <v>2</v>
      </c>
      <c r="CW594" s="540">
        <v>64</v>
      </c>
      <c r="CX594" s="540">
        <v>19</v>
      </c>
      <c r="CY594" s="540">
        <v>57</v>
      </c>
      <c r="CZ594" s="540">
        <v>96</v>
      </c>
      <c r="DA594" s="540">
        <v>27</v>
      </c>
      <c r="DB594" s="540">
        <v>47</v>
      </c>
      <c r="DC594" s="540">
        <v>108</v>
      </c>
      <c r="DD594" s="540">
        <v>52</v>
      </c>
      <c r="DE594" s="540">
        <v>7</v>
      </c>
      <c r="DF594" s="540">
        <v>11</v>
      </c>
      <c r="DG594" s="540">
        <v>68</v>
      </c>
      <c r="DH594" s="540">
        <v>26</v>
      </c>
      <c r="DI594" s="540">
        <v>92</v>
      </c>
      <c r="DJ594" s="540">
        <v>81</v>
      </c>
      <c r="DL594" s="540">
        <v>88</v>
      </c>
      <c r="DM594" s="540">
        <v>55</v>
      </c>
      <c r="DN594" s="540">
        <v>79</v>
      </c>
      <c r="DO594" s="540">
        <v>97</v>
      </c>
      <c r="DQ594" s="540">
        <v>90</v>
      </c>
      <c r="DR594" s="540">
        <v>48</v>
      </c>
      <c r="DS594" s="540">
        <v>21</v>
      </c>
      <c r="DT594" s="540">
        <v>53</v>
      </c>
      <c r="DV594" s="540">
        <v>24</v>
      </c>
      <c r="DW594" s="540">
        <v>80</v>
      </c>
      <c r="DX594" s="540">
        <v>42</v>
      </c>
      <c r="DY594" s="540">
        <v>86</v>
      </c>
    </row>
    <row r="595" spans="4:129" s="540" customFormat="1" x14ac:dyDescent="0.2">
      <c r="E595" s="535" t="s">
        <v>159</v>
      </c>
      <c r="F595" s="540">
        <v>74</v>
      </c>
      <c r="G595" s="540">
        <v>58</v>
      </c>
      <c r="H595" s="540">
        <v>102</v>
      </c>
      <c r="I595" s="540">
        <v>21</v>
      </c>
      <c r="J595" s="540">
        <v>52</v>
      </c>
      <c r="K595" s="540">
        <v>29</v>
      </c>
      <c r="L595" s="540">
        <v>34</v>
      </c>
      <c r="M595" s="540">
        <v>76</v>
      </c>
      <c r="N595" s="540">
        <v>56</v>
      </c>
      <c r="O595" s="540">
        <v>96</v>
      </c>
      <c r="P595" s="540">
        <v>93</v>
      </c>
      <c r="Q595" s="540">
        <v>46</v>
      </c>
      <c r="R595" s="540">
        <v>113</v>
      </c>
      <c r="S595" s="540">
        <v>12</v>
      </c>
      <c r="T595" s="540">
        <v>61</v>
      </c>
      <c r="U595" s="540">
        <v>4</v>
      </c>
      <c r="V595" s="540">
        <v>81</v>
      </c>
      <c r="W595" s="540">
        <v>7</v>
      </c>
      <c r="X595" s="540">
        <v>120</v>
      </c>
      <c r="Y595" s="540">
        <v>24</v>
      </c>
      <c r="Z595" s="540">
        <v>121</v>
      </c>
      <c r="AA595" s="540">
        <v>18</v>
      </c>
      <c r="AB595" s="540">
        <v>91</v>
      </c>
      <c r="AC595" s="540">
        <v>90</v>
      </c>
      <c r="AD595" s="540">
        <v>22</v>
      </c>
      <c r="AE595" s="540">
        <v>97</v>
      </c>
      <c r="AF595" s="540">
        <v>45</v>
      </c>
      <c r="AG595" s="540">
        <v>16</v>
      </c>
      <c r="AH595" s="540">
        <v>6</v>
      </c>
      <c r="AI595" s="540">
        <v>64</v>
      </c>
      <c r="AJ595" s="540">
        <v>15</v>
      </c>
      <c r="AK595" s="540">
        <v>40</v>
      </c>
      <c r="AL595" s="540">
        <v>5</v>
      </c>
      <c r="AM595" s="540">
        <v>112</v>
      </c>
      <c r="AN595" s="540">
        <v>86</v>
      </c>
      <c r="AO595" s="540">
        <v>94</v>
      </c>
      <c r="AP595" s="540">
        <v>75</v>
      </c>
      <c r="AQ595" s="540">
        <v>65</v>
      </c>
      <c r="AR595" s="540">
        <v>87</v>
      </c>
      <c r="AS595" s="540">
        <v>59</v>
      </c>
      <c r="AT595" s="540">
        <v>38</v>
      </c>
      <c r="AU595" s="540">
        <v>23</v>
      </c>
      <c r="AV595" s="540">
        <v>50</v>
      </c>
      <c r="AW595" s="540">
        <v>57</v>
      </c>
      <c r="AX595" s="540">
        <v>26</v>
      </c>
      <c r="AY595" s="540">
        <v>109</v>
      </c>
      <c r="AZ595" s="540">
        <v>35</v>
      </c>
      <c r="BA595" s="540">
        <v>69</v>
      </c>
      <c r="BB595" s="540">
        <v>111</v>
      </c>
      <c r="BC595" s="540">
        <v>118</v>
      </c>
      <c r="BD595" s="540">
        <v>55</v>
      </c>
      <c r="BE595" s="540">
        <v>103</v>
      </c>
      <c r="BF595" s="540">
        <v>66</v>
      </c>
      <c r="BG595" s="540">
        <v>92</v>
      </c>
      <c r="BH595" s="540">
        <v>98</v>
      </c>
      <c r="BI595" s="540">
        <v>9</v>
      </c>
      <c r="BJ595" s="540">
        <v>78</v>
      </c>
      <c r="BK595" s="540">
        <v>14</v>
      </c>
      <c r="BL595" s="540">
        <v>114</v>
      </c>
      <c r="BM595" s="540">
        <v>71</v>
      </c>
      <c r="BN595" s="540">
        <v>79</v>
      </c>
      <c r="BO595" s="540">
        <v>89</v>
      </c>
      <c r="BP595" s="540">
        <v>70</v>
      </c>
      <c r="BQ595" s="540">
        <v>83</v>
      </c>
      <c r="BR595" s="540">
        <v>119</v>
      </c>
      <c r="BS595" s="540">
        <v>105</v>
      </c>
      <c r="BT595" s="540">
        <v>3</v>
      </c>
      <c r="BU595" s="540">
        <v>80</v>
      </c>
      <c r="BV595" s="540">
        <v>72</v>
      </c>
      <c r="BW595" s="540">
        <v>116</v>
      </c>
      <c r="BX595" s="540">
        <v>63</v>
      </c>
      <c r="BY595" s="540">
        <v>106</v>
      </c>
      <c r="BZ595" s="540">
        <v>54</v>
      </c>
      <c r="CA595" s="540">
        <v>13</v>
      </c>
      <c r="CB595" s="540">
        <v>42</v>
      </c>
      <c r="CC595" s="540">
        <v>53</v>
      </c>
      <c r="CD595" s="540">
        <v>1</v>
      </c>
      <c r="CE595" s="540">
        <v>117</v>
      </c>
      <c r="CF595" s="540">
        <v>73</v>
      </c>
      <c r="CG595" s="540">
        <v>68</v>
      </c>
      <c r="CH595" s="540">
        <v>17</v>
      </c>
      <c r="CI595" s="540">
        <v>84</v>
      </c>
      <c r="CJ595" s="540">
        <v>37</v>
      </c>
      <c r="CK595" s="540">
        <v>48</v>
      </c>
      <c r="CL595" s="540">
        <v>107</v>
      </c>
      <c r="CM595" s="540">
        <v>85</v>
      </c>
      <c r="CN595" s="540">
        <v>39</v>
      </c>
      <c r="CO595" s="540">
        <v>27</v>
      </c>
      <c r="CP595" s="540">
        <v>110</v>
      </c>
      <c r="CQ595" s="540">
        <v>47</v>
      </c>
      <c r="CR595" s="540">
        <v>28</v>
      </c>
      <c r="CS595" s="540">
        <v>99</v>
      </c>
      <c r="CT595" s="540">
        <v>25</v>
      </c>
      <c r="CU595" s="540">
        <v>67</v>
      </c>
      <c r="CV595" s="540">
        <v>51</v>
      </c>
      <c r="CW595" s="540">
        <v>62</v>
      </c>
      <c r="CX595" s="540">
        <v>30</v>
      </c>
      <c r="CY595" s="540">
        <v>82</v>
      </c>
      <c r="CZ595" s="540">
        <v>108</v>
      </c>
      <c r="DA595" s="540">
        <v>31</v>
      </c>
      <c r="DB595" s="540">
        <v>115</v>
      </c>
      <c r="DC595" s="540">
        <v>41</v>
      </c>
      <c r="DD595" s="540">
        <v>2</v>
      </c>
      <c r="DE595" s="540">
        <v>32</v>
      </c>
      <c r="DF595" s="540">
        <v>88</v>
      </c>
      <c r="DG595" s="540">
        <v>60</v>
      </c>
      <c r="DH595" s="540">
        <v>33</v>
      </c>
      <c r="DI595" s="540">
        <v>10</v>
      </c>
      <c r="DJ595" s="540">
        <v>36</v>
      </c>
      <c r="DL595" s="540">
        <v>44</v>
      </c>
      <c r="DM595" s="540">
        <v>101</v>
      </c>
      <c r="DN595" s="540">
        <v>100</v>
      </c>
      <c r="DO595" s="540">
        <v>77</v>
      </c>
      <c r="DQ595" s="540">
        <v>104</v>
      </c>
      <c r="DR595" s="540">
        <v>49</v>
      </c>
      <c r="DS595" s="540">
        <v>20</v>
      </c>
      <c r="DT595" s="540">
        <v>8</v>
      </c>
      <c r="DV595" s="540">
        <v>95</v>
      </c>
      <c r="DW595" s="540">
        <v>43</v>
      </c>
      <c r="DX595" s="540">
        <v>19</v>
      </c>
      <c r="DY595" s="540">
        <v>11</v>
      </c>
    </row>
    <row r="596" spans="4:129" s="540" customFormat="1" x14ac:dyDescent="0.2"/>
    <row r="597" spans="4:129" s="540" customFormat="1" x14ac:dyDescent="0.2">
      <c r="D597" s="539">
        <v>122</v>
      </c>
      <c r="E597" s="541" t="s">
        <v>179</v>
      </c>
    </row>
    <row r="598" spans="4:129" s="540" customFormat="1" x14ac:dyDescent="0.2">
      <c r="E598" s="535" t="s">
        <v>130</v>
      </c>
      <c r="F598" s="540">
        <v>1</v>
      </c>
      <c r="G598" s="540">
        <v>2</v>
      </c>
      <c r="H598" s="540">
        <v>3</v>
      </c>
      <c r="I598" s="540">
        <v>4</v>
      </c>
      <c r="J598" s="540">
        <v>5</v>
      </c>
      <c r="K598" s="540">
        <v>6</v>
      </c>
      <c r="L598" s="540">
        <v>7</v>
      </c>
      <c r="M598" s="540">
        <v>8</v>
      </c>
      <c r="N598" s="540">
        <v>9</v>
      </c>
      <c r="O598" s="540">
        <v>10</v>
      </c>
      <c r="P598" s="540">
        <v>11</v>
      </c>
      <c r="Q598" s="540">
        <v>12</v>
      </c>
      <c r="R598" s="540">
        <v>13</v>
      </c>
      <c r="S598" s="540">
        <v>14</v>
      </c>
      <c r="T598" s="540">
        <v>15</v>
      </c>
      <c r="U598" s="540">
        <v>16</v>
      </c>
      <c r="V598" s="540">
        <v>17</v>
      </c>
      <c r="W598" s="540">
        <v>18</v>
      </c>
      <c r="X598" s="540">
        <v>19</v>
      </c>
      <c r="Y598" s="540">
        <v>20</v>
      </c>
      <c r="Z598" s="540">
        <v>21</v>
      </c>
      <c r="AA598" s="540">
        <v>22</v>
      </c>
      <c r="AB598" s="540">
        <v>23</v>
      </c>
      <c r="AC598" s="540">
        <v>24</v>
      </c>
      <c r="AD598" s="540">
        <v>25</v>
      </c>
      <c r="AE598" s="540">
        <v>26</v>
      </c>
      <c r="AF598" s="540">
        <v>27</v>
      </c>
      <c r="AG598" s="540">
        <v>28</v>
      </c>
      <c r="AH598" s="540">
        <v>29</v>
      </c>
      <c r="AI598" s="540">
        <v>30</v>
      </c>
      <c r="AJ598" s="540">
        <v>31</v>
      </c>
      <c r="AK598" s="540">
        <v>32</v>
      </c>
      <c r="AL598" s="540">
        <v>33</v>
      </c>
      <c r="AM598" s="540">
        <v>34</v>
      </c>
      <c r="AN598" s="540">
        <v>35</v>
      </c>
      <c r="AO598" s="540">
        <v>36</v>
      </c>
      <c r="AP598" s="540">
        <v>37</v>
      </c>
      <c r="AQ598" s="540">
        <v>38</v>
      </c>
      <c r="AR598" s="540">
        <v>39</v>
      </c>
      <c r="AS598" s="540">
        <v>40</v>
      </c>
      <c r="AT598" s="540">
        <v>41</v>
      </c>
      <c r="AU598" s="540">
        <v>42</v>
      </c>
      <c r="AV598" s="540">
        <v>43</v>
      </c>
      <c r="AW598" s="540">
        <v>44</v>
      </c>
      <c r="AX598" s="540">
        <v>45</v>
      </c>
      <c r="AY598" s="540">
        <v>46</v>
      </c>
      <c r="AZ598" s="540">
        <v>47</v>
      </c>
      <c r="BA598" s="540">
        <v>48</v>
      </c>
      <c r="BB598" s="540">
        <v>49</v>
      </c>
      <c r="BC598" s="540">
        <v>50</v>
      </c>
      <c r="BD598" s="540">
        <v>51</v>
      </c>
      <c r="BE598" s="540">
        <v>52</v>
      </c>
      <c r="BF598" s="540">
        <v>53</v>
      </c>
      <c r="BG598" s="540">
        <v>54</v>
      </c>
      <c r="BH598" s="540">
        <v>55</v>
      </c>
      <c r="BI598" s="540">
        <v>56</v>
      </c>
      <c r="BJ598" s="540">
        <v>57</v>
      </c>
      <c r="BK598" s="540">
        <v>58</v>
      </c>
      <c r="BL598" s="540">
        <v>59</v>
      </c>
      <c r="BM598" s="540">
        <v>60</v>
      </c>
      <c r="BN598" s="540">
        <v>61</v>
      </c>
      <c r="BO598" s="540">
        <v>62</v>
      </c>
      <c r="BP598" s="540">
        <v>63</v>
      </c>
      <c r="BQ598" s="540">
        <v>64</v>
      </c>
      <c r="BR598" s="540">
        <v>65</v>
      </c>
      <c r="BS598" s="540">
        <v>66</v>
      </c>
      <c r="BT598" s="540">
        <v>67</v>
      </c>
      <c r="BU598" s="540">
        <v>68</v>
      </c>
      <c r="BV598" s="540">
        <v>69</v>
      </c>
      <c r="BW598" s="540">
        <v>70</v>
      </c>
      <c r="BX598" s="540">
        <v>71</v>
      </c>
      <c r="BY598" s="540">
        <v>72</v>
      </c>
      <c r="BZ598" s="540">
        <v>73</v>
      </c>
      <c r="CA598" s="540">
        <v>74</v>
      </c>
      <c r="CB598" s="540">
        <v>75</v>
      </c>
      <c r="CC598" s="540">
        <v>76</v>
      </c>
      <c r="CD598" s="540">
        <v>77</v>
      </c>
      <c r="CE598" s="540">
        <v>78</v>
      </c>
      <c r="CF598" s="540">
        <v>79</v>
      </c>
      <c r="CG598" s="540">
        <v>80</v>
      </c>
      <c r="CH598" s="540">
        <v>81</v>
      </c>
      <c r="CI598" s="540">
        <v>82</v>
      </c>
      <c r="CJ598" s="540">
        <v>83</v>
      </c>
      <c r="CK598" s="540">
        <v>84</v>
      </c>
      <c r="CL598" s="540">
        <v>85</v>
      </c>
      <c r="CM598" s="540">
        <v>86</v>
      </c>
      <c r="CN598" s="540">
        <v>87</v>
      </c>
      <c r="CO598" s="540">
        <v>88</v>
      </c>
      <c r="CP598" s="540">
        <v>89</v>
      </c>
      <c r="CQ598" s="540">
        <v>90</v>
      </c>
      <c r="CR598" s="540">
        <v>91</v>
      </c>
      <c r="CS598" s="540">
        <v>92</v>
      </c>
      <c r="CT598" s="540">
        <v>93</v>
      </c>
      <c r="CU598" s="540">
        <v>94</v>
      </c>
      <c r="CV598" s="540">
        <v>95</v>
      </c>
      <c r="CW598" s="540">
        <v>96</v>
      </c>
      <c r="CX598" s="540">
        <v>97</v>
      </c>
      <c r="CY598" s="540">
        <v>98</v>
      </c>
      <c r="CZ598" s="540">
        <v>99</v>
      </c>
      <c r="DA598" s="540">
        <v>100</v>
      </c>
      <c r="DB598" s="540">
        <v>101</v>
      </c>
      <c r="DC598" s="540">
        <v>102</v>
      </c>
      <c r="DD598" s="540">
        <v>103</v>
      </c>
      <c r="DE598" s="540">
        <v>104</v>
      </c>
      <c r="DF598" s="540">
        <v>105</v>
      </c>
      <c r="DG598" s="540">
        <v>106</v>
      </c>
      <c r="DH598" s="540">
        <v>107</v>
      </c>
      <c r="DI598" s="540">
        <v>108</v>
      </c>
      <c r="DJ598" s="540">
        <v>109</v>
      </c>
      <c r="DK598" s="540">
        <v>110</v>
      </c>
      <c r="DL598" s="540">
        <v>111</v>
      </c>
      <c r="DM598" s="540">
        <v>112</v>
      </c>
      <c r="DN598" s="540">
        <v>113</v>
      </c>
      <c r="DO598" s="540">
        <v>114</v>
      </c>
      <c r="DQ598" s="540">
        <v>115</v>
      </c>
      <c r="DR598" s="540">
        <v>116</v>
      </c>
      <c r="DS598" s="540">
        <v>117</v>
      </c>
      <c r="DT598" s="540">
        <v>118</v>
      </c>
      <c r="DV598" s="540">
        <v>119</v>
      </c>
      <c r="DW598" s="540">
        <v>120</v>
      </c>
      <c r="DX598" s="540">
        <v>121</v>
      </c>
      <c r="DY598" s="540">
        <v>122</v>
      </c>
    </row>
    <row r="599" spans="4:129" s="540" customFormat="1" x14ac:dyDescent="0.2">
      <c r="E599" s="535" t="s">
        <v>157</v>
      </c>
      <c r="F599" s="540">
        <v>90</v>
      </c>
      <c r="G599" s="540">
        <v>111</v>
      </c>
      <c r="H599" s="540">
        <v>67</v>
      </c>
      <c r="I599" s="540">
        <v>20</v>
      </c>
      <c r="J599" s="540">
        <v>58</v>
      </c>
      <c r="K599" s="540">
        <v>17</v>
      </c>
      <c r="L599" s="540">
        <v>28</v>
      </c>
      <c r="M599" s="540">
        <v>97</v>
      </c>
      <c r="N599" s="540">
        <v>40</v>
      </c>
      <c r="O599" s="540">
        <v>57</v>
      </c>
      <c r="P599" s="540">
        <v>72</v>
      </c>
      <c r="Q599" s="540">
        <v>14</v>
      </c>
      <c r="R599" s="540">
        <v>19</v>
      </c>
      <c r="S599" s="540">
        <v>45</v>
      </c>
      <c r="T599" s="540">
        <v>93</v>
      </c>
      <c r="U599" s="540">
        <v>95</v>
      </c>
      <c r="V599" s="540">
        <v>35</v>
      </c>
      <c r="W599" s="540">
        <v>84</v>
      </c>
      <c r="X599" s="540">
        <v>75</v>
      </c>
      <c r="Y599" s="540">
        <v>86</v>
      </c>
      <c r="Z599" s="540">
        <v>122</v>
      </c>
      <c r="AA599" s="540">
        <v>23</v>
      </c>
      <c r="AB599" s="540">
        <v>69</v>
      </c>
      <c r="AC599" s="540">
        <v>62</v>
      </c>
      <c r="AD599" s="540">
        <v>56</v>
      </c>
      <c r="AE599" s="540">
        <v>85</v>
      </c>
      <c r="AF599" s="540">
        <v>3</v>
      </c>
      <c r="AG599" s="540">
        <v>7</v>
      </c>
      <c r="AH599" s="540">
        <v>11</v>
      </c>
      <c r="AI599" s="540">
        <v>108</v>
      </c>
      <c r="AJ599" s="540">
        <v>13</v>
      </c>
      <c r="AK599" s="540">
        <v>96</v>
      </c>
      <c r="AL599" s="540">
        <v>119</v>
      </c>
      <c r="AM599" s="540">
        <v>32</v>
      </c>
      <c r="AN599" s="540">
        <v>64</v>
      </c>
      <c r="AO599" s="540">
        <v>89</v>
      </c>
      <c r="AP599" s="540">
        <v>118</v>
      </c>
      <c r="AQ599" s="540">
        <v>92</v>
      </c>
      <c r="AR599" s="540">
        <v>121</v>
      </c>
      <c r="AS599" s="540">
        <v>76</v>
      </c>
      <c r="AT599" s="540">
        <v>113</v>
      </c>
      <c r="AU599" s="540">
        <v>103</v>
      </c>
      <c r="AV599" s="540">
        <v>65</v>
      </c>
      <c r="AW599" s="540">
        <v>22</v>
      </c>
      <c r="AX599" s="540">
        <v>115</v>
      </c>
      <c r="AY599" s="540">
        <v>33</v>
      </c>
      <c r="AZ599" s="540">
        <v>61</v>
      </c>
      <c r="BA599" s="540">
        <v>46</v>
      </c>
      <c r="BB599" s="540">
        <v>43</v>
      </c>
      <c r="BC599" s="540">
        <v>91</v>
      </c>
      <c r="BD599" s="540">
        <v>12</v>
      </c>
      <c r="BE599" s="540">
        <v>104</v>
      </c>
      <c r="BF599" s="540">
        <v>50</v>
      </c>
      <c r="BG599" s="540">
        <v>16</v>
      </c>
      <c r="BH599" s="540">
        <v>77</v>
      </c>
      <c r="BI599" s="540">
        <v>98</v>
      </c>
      <c r="BJ599" s="540">
        <v>106</v>
      </c>
      <c r="BK599" s="540">
        <v>36</v>
      </c>
      <c r="BL599" s="540">
        <v>102</v>
      </c>
      <c r="BM599" s="540">
        <v>21</v>
      </c>
      <c r="BN599" s="540">
        <v>18</v>
      </c>
      <c r="BO599" s="540">
        <v>24</v>
      </c>
      <c r="BP599" s="540">
        <v>31</v>
      </c>
      <c r="BQ599" s="540">
        <v>52</v>
      </c>
      <c r="BR599" s="540">
        <v>2</v>
      </c>
      <c r="BS599" s="540">
        <v>109</v>
      </c>
      <c r="BT599" s="540">
        <v>105</v>
      </c>
      <c r="BU599" s="540">
        <v>42</v>
      </c>
      <c r="BV599" s="540">
        <v>71</v>
      </c>
      <c r="BW599" s="540">
        <v>83</v>
      </c>
      <c r="BX599" s="540">
        <v>87</v>
      </c>
      <c r="BY599" s="540">
        <v>73</v>
      </c>
      <c r="BZ599" s="540">
        <v>29</v>
      </c>
      <c r="CA599" s="540">
        <v>110</v>
      </c>
      <c r="CB599" s="540">
        <v>120</v>
      </c>
      <c r="CC599" s="540">
        <v>117</v>
      </c>
      <c r="CD599" s="540">
        <v>4</v>
      </c>
      <c r="CE599" s="540">
        <v>112</v>
      </c>
      <c r="CF599" s="540">
        <v>101</v>
      </c>
      <c r="CG599" s="540">
        <v>47</v>
      </c>
      <c r="CH599" s="540">
        <v>116</v>
      </c>
      <c r="CI599" s="540">
        <v>100</v>
      </c>
      <c r="CJ599" s="540">
        <v>66</v>
      </c>
      <c r="CK599" s="540">
        <v>8</v>
      </c>
      <c r="CL599" s="540">
        <v>78</v>
      </c>
      <c r="CM599" s="540">
        <v>9</v>
      </c>
      <c r="CN599" s="540">
        <v>94</v>
      </c>
      <c r="CO599" s="540">
        <v>99</v>
      </c>
      <c r="CP599" s="540">
        <v>48</v>
      </c>
      <c r="CQ599" s="540">
        <v>107</v>
      </c>
      <c r="CR599" s="540">
        <v>44</v>
      </c>
      <c r="CS599" s="540">
        <v>53</v>
      </c>
      <c r="CT599" s="540">
        <v>60</v>
      </c>
      <c r="CU599" s="540">
        <v>82</v>
      </c>
      <c r="CV599" s="540">
        <v>68</v>
      </c>
      <c r="CW599" s="540">
        <v>25</v>
      </c>
      <c r="CX599" s="540">
        <v>15</v>
      </c>
      <c r="CY599" s="540">
        <v>1</v>
      </c>
      <c r="CZ599" s="540">
        <v>88</v>
      </c>
      <c r="DA599" s="540">
        <v>34</v>
      </c>
      <c r="DB599" s="540">
        <v>27</v>
      </c>
      <c r="DC599" s="540">
        <v>59</v>
      </c>
      <c r="DD599" s="540">
        <v>49</v>
      </c>
      <c r="DE599" s="540">
        <v>6</v>
      </c>
      <c r="DF599" s="540">
        <v>51</v>
      </c>
      <c r="DG599" s="540">
        <v>114</v>
      </c>
      <c r="DH599" s="540">
        <v>79</v>
      </c>
      <c r="DI599" s="540">
        <v>30</v>
      </c>
      <c r="DJ599" s="540">
        <v>70</v>
      </c>
      <c r="DK599" s="540">
        <v>74</v>
      </c>
      <c r="DL599" s="540">
        <v>80</v>
      </c>
      <c r="DM599" s="540">
        <v>63</v>
      </c>
      <c r="DN599" s="540">
        <v>54</v>
      </c>
      <c r="DO599" s="540">
        <v>37</v>
      </c>
      <c r="DQ599" s="540">
        <v>38</v>
      </c>
      <c r="DR599" s="540">
        <v>81</v>
      </c>
      <c r="DS599" s="540">
        <v>5</v>
      </c>
      <c r="DT599" s="540">
        <v>10</v>
      </c>
      <c r="DV599" s="540">
        <v>55</v>
      </c>
      <c r="DW599" s="540">
        <v>41</v>
      </c>
      <c r="DX599" s="540">
        <v>39</v>
      </c>
      <c r="DY599" s="540">
        <v>26</v>
      </c>
    </row>
    <row r="600" spans="4:129" s="540" customFormat="1" x14ac:dyDescent="0.2">
      <c r="E600" s="535" t="s">
        <v>159</v>
      </c>
      <c r="F600" s="540">
        <v>49</v>
      </c>
      <c r="G600" s="540">
        <v>54</v>
      </c>
      <c r="H600" s="540">
        <v>15</v>
      </c>
      <c r="I600" s="540">
        <v>66</v>
      </c>
      <c r="J600" s="540">
        <v>122</v>
      </c>
      <c r="K600" s="540">
        <v>65</v>
      </c>
      <c r="L600" s="540">
        <v>60</v>
      </c>
      <c r="M600" s="540">
        <v>100</v>
      </c>
      <c r="N600" s="540">
        <v>111</v>
      </c>
      <c r="O600" s="540">
        <v>38</v>
      </c>
      <c r="P600" s="540">
        <v>10</v>
      </c>
      <c r="Q600" s="540">
        <v>78</v>
      </c>
      <c r="R600" s="540">
        <v>51</v>
      </c>
      <c r="S600" s="540">
        <v>96</v>
      </c>
      <c r="T600" s="540">
        <v>36</v>
      </c>
      <c r="U600" s="540">
        <v>45</v>
      </c>
      <c r="V600" s="540">
        <v>68</v>
      </c>
      <c r="W600" s="540">
        <v>71</v>
      </c>
      <c r="X600" s="540">
        <v>33</v>
      </c>
      <c r="Y600" s="540">
        <v>114</v>
      </c>
      <c r="Z600" s="540">
        <v>70</v>
      </c>
      <c r="AA600" s="540">
        <v>109</v>
      </c>
      <c r="AB600" s="540">
        <v>85</v>
      </c>
      <c r="AC600" s="540">
        <v>72</v>
      </c>
      <c r="AD600" s="540">
        <v>27</v>
      </c>
      <c r="AE600" s="540">
        <v>79</v>
      </c>
      <c r="AF600" s="540">
        <v>88</v>
      </c>
      <c r="AG600" s="540">
        <v>118</v>
      </c>
      <c r="AH600" s="540">
        <v>61</v>
      </c>
      <c r="AI600" s="540">
        <v>11</v>
      </c>
      <c r="AJ600" s="540">
        <v>24</v>
      </c>
      <c r="AK600" s="540">
        <v>93</v>
      </c>
      <c r="AL600" s="540">
        <v>120</v>
      </c>
      <c r="AM600" s="540">
        <v>67</v>
      </c>
      <c r="AN600" s="540">
        <v>41</v>
      </c>
      <c r="AO600" s="540">
        <v>107</v>
      </c>
      <c r="AP600" s="540">
        <v>76</v>
      </c>
      <c r="AQ600" s="540">
        <v>37</v>
      </c>
      <c r="AR600" s="540">
        <v>119</v>
      </c>
      <c r="AS600" s="540">
        <v>31</v>
      </c>
      <c r="AT600" s="540">
        <v>35</v>
      </c>
      <c r="AU600" s="540">
        <v>121</v>
      </c>
      <c r="AV600" s="540">
        <v>82</v>
      </c>
      <c r="AW600" s="540">
        <v>98</v>
      </c>
      <c r="AX600" s="540">
        <v>1</v>
      </c>
      <c r="AY600" s="540">
        <v>47</v>
      </c>
      <c r="AZ600" s="540">
        <v>26</v>
      </c>
      <c r="BA600" s="540">
        <v>21</v>
      </c>
      <c r="BB600" s="540">
        <v>90</v>
      </c>
      <c r="BC600" s="540">
        <v>12</v>
      </c>
      <c r="BD600" s="540">
        <v>57</v>
      </c>
      <c r="BE600" s="540">
        <v>55</v>
      </c>
      <c r="BF600" s="540">
        <v>4</v>
      </c>
      <c r="BG600" s="540">
        <v>116</v>
      </c>
      <c r="BH600" s="540">
        <v>92</v>
      </c>
      <c r="BI600" s="540">
        <v>77</v>
      </c>
      <c r="BJ600" s="540">
        <v>29</v>
      </c>
      <c r="BK600" s="540">
        <v>86</v>
      </c>
      <c r="BL600" s="540">
        <v>106</v>
      </c>
      <c r="BM600" s="540">
        <v>13</v>
      </c>
      <c r="BN600" s="540">
        <v>75</v>
      </c>
      <c r="BO600" s="540">
        <v>39</v>
      </c>
      <c r="BP600" s="540">
        <v>102</v>
      </c>
      <c r="BQ600" s="540">
        <v>87</v>
      </c>
      <c r="BR600" s="540">
        <v>81</v>
      </c>
      <c r="BS600" s="540">
        <v>40</v>
      </c>
      <c r="BT600" s="540">
        <v>50</v>
      </c>
      <c r="BU600" s="540">
        <v>89</v>
      </c>
      <c r="BV600" s="540">
        <v>112</v>
      </c>
      <c r="BW600" s="540">
        <v>7</v>
      </c>
      <c r="BX600" s="540">
        <v>84</v>
      </c>
      <c r="BY600" s="540">
        <v>8</v>
      </c>
      <c r="BZ600" s="540">
        <v>105</v>
      </c>
      <c r="CA600" s="540">
        <v>17</v>
      </c>
      <c r="CB600" s="540">
        <v>73</v>
      </c>
      <c r="CC600" s="540">
        <v>74</v>
      </c>
      <c r="CD600" s="540">
        <v>5</v>
      </c>
      <c r="CE600" s="540">
        <v>32</v>
      </c>
      <c r="CF600" s="540">
        <v>46</v>
      </c>
      <c r="CG600" s="540">
        <v>16</v>
      </c>
      <c r="CH600" s="540">
        <v>64</v>
      </c>
      <c r="CI600" s="540">
        <v>99</v>
      </c>
      <c r="CJ600" s="540">
        <v>56</v>
      </c>
      <c r="CK600" s="540">
        <v>18</v>
      </c>
      <c r="CL600" s="540">
        <v>113</v>
      </c>
      <c r="CM600" s="540">
        <v>43</v>
      </c>
      <c r="CN600" s="540">
        <v>58</v>
      </c>
      <c r="CO600" s="540">
        <v>25</v>
      </c>
      <c r="CP600" s="540">
        <v>53</v>
      </c>
      <c r="CQ600" s="540">
        <v>3</v>
      </c>
      <c r="CR600" s="540">
        <v>20</v>
      </c>
      <c r="CS600" s="540">
        <v>108</v>
      </c>
      <c r="CT600" s="540">
        <v>94</v>
      </c>
      <c r="CU600" s="540">
        <v>115</v>
      </c>
      <c r="CV600" s="540">
        <v>42</v>
      </c>
      <c r="CW600" s="540">
        <v>14</v>
      </c>
      <c r="CX600" s="540">
        <v>69</v>
      </c>
      <c r="CY600" s="540">
        <v>44</v>
      </c>
      <c r="CZ600" s="540">
        <v>95</v>
      </c>
      <c r="DA600" s="540">
        <v>63</v>
      </c>
      <c r="DB600" s="540">
        <v>22</v>
      </c>
      <c r="DC600" s="540">
        <v>30</v>
      </c>
      <c r="DD600" s="540">
        <v>2</v>
      </c>
      <c r="DE600" s="540">
        <v>80</v>
      </c>
      <c r="DF600" s="540">
        <v>117</v>
      </c>
      <c r="DG600" s="540">
        <v>83</v>
      </c>
      <c r="DH600" s="540">
        <v>9</v>
      </c>
      <c r="DI600" s="540">
        <v>52</v>
      </c>
      <c r="DJ600" s="540">
        <v>97</v>
      </c>
      <c r="DK600" s="540">
        <v>101</v>
      </c>
      <c r="DL600" s="540">
        <v>110</v>
      </c>
      <c r="DM600" s="540">
        <v>91</v>
      </c>
      <c r="DN600" s="540">
        <v>6</v>
      </c>
      <c r="DO600" s="540">
        <v>103</v>
      </c>
      <c r="DQ600" s="540">
        <v>34</v>
      </c>
      <c r="DR600" s="540">
        <v>48</v>
      </c>
      <c r="DS600" s="540">
        <v>62</v>
      </c>
      <c r="DT600" s="540">
        <v>28</v>
      </c>
      <c r="DV600" s="540">
        <v>104</v>
      </c>
      <c r="DW600" s="540">
        <v>19</v>
      </c>
      <c r="DX600" s="540">
        <v>59</v>
      </c>
      <c r="DY600" s="540">
        <v>23</v>
      </c>
    </row>
    <row r="601" spans="4:129" s="540" customFormat="1" x14ac:dyDescent="0.2"/>
    <row r="602" spans="4:129" s="540" customFormat="1" x14ac:dyDescent="0.2">
      <c r="D602" s="539">
        <v>123</v>
      </c>
      <c r="E602" s="541" t="s">
        <v>179</v>
      </c>
    </row>
    <row r="603" spans="4:129" s="540" customFormat="1" x14ac:dyDescent="0.2">
      <c r="E603" s="535" t="s">
        <v>130</v>
      </c>
      <c r="F603" s="540">
        <v>1</v>
      </c>
      <c r="G603" s="540">
        <v>2</v>
      </c>
      <c r="H603" s="540">
        <v>3</v>
      </c>
      <c r="I603" s="540">
        <v>4</v>
      </c>
      <c r="J603" s="540">
        <v>5</v>
      </c>
      <c r="K603" s="540">
        <v>6</v>
      </c>
      <c r="L603" s="540">
        <v>7</v>
      </c>
      <c r="M603" s="540">
        <v>8</v>
      </c>
      <c r="N603" s="540">
        <v>9</v>
      </c>
      <c r="O603" s="540">
        <v>10</v>
      </c>
      <c r="P603" s="540">
        <v>11</v>
      </c>
      <c r="Q603" s="540">
        <v>12</v>
      </c>
      <c r="R603" s="540">
        <v>13</v>
      </c>
      <c r="S603" s="540">
        <v>14</v>
      </c>
      <c r="T603" s="540">
        <v>15</v>
      </c>
      <c r="U603" s="540">
        <v>16</v>
      </c>
      <c r="V603" s="540">
        <v>17</v>
      </c>
      <c r="W603" s="540">
        <v>18</v>
      </c>
      <c r="X603" s="540">
        <v>19</v>
      </c>
      <c r="Y603" s="540">
        <v>20</v>
      </c>
      <c r="Z603" s="540">
        <v>21</v>
      </c>
      <c r="AA603" s="540">
        <v>22</v>
      </c>
      <c r="AB603" s="540">
        <v>23</v>
      </c>
      <c r="AC603" s="540">
        <v>24</v>
      </c>
      <c r="AD603" s="540">
        <v>25</v>
      </c>
      <c r="AE603" s="540">
        <v>26</v>
      </c>
      <c r="AF603" s="540">
        <v>27</v>
      </c>
      <c r="AG603" s="540">
        <v>28</v>
      </c>
      <c r="AH603" s="540">
        <v>29</v>
      </c>
      <c r="AI603" s="540">
        <v>30</v>
      </c>
      <c r="AJ603" s="540">
        <v>31</v>
      </c>
      <c r="AK603" s="540">
        <v>32</v>
      </c>
      <c r="AL603" s="540">
        <v>33</v>
      </c>
      <c r="AM603" s="540">
        <v>34</v>
      </c>
      <c r="AN603" s="540">
        <v>35</v>
      </c>
      <c r="AO603" s="540">
        <v>36</v>
      </c>
      <c r="AP603" s="540">
        <v>37</v>
      </c>
      <c r="AQ603" s="540">
        <v>38</v>
      </c>
      <c r="AR603" s="540">
        <v>39</v>
      </c>
      <c r="AS603" s="540">
        <v>40</v>
      </c>
      <c r="AT603" s="540">
        <v>41</v>
      </c>
      <c r="AU603" s="540">
        <v>42</v>
      </c>
      <c r="AV603" s="540">
        <v>43</v>
      </c>
      <c r="AW603" s="540">
        <v>44</v>
      </c>
      <c r="AX603" s="540">
        <v>45</v>
      </c>
      <c r="AY603" s="540">
        <v>46</v>
      </c>
      <c r="AZ603" s="540">
        <v>47</v>
      </c>
      <c r="BA603" s="540">
        <v>48</v>
      </c>
      <c r="BB603" s="540">
        <v>49</v>
      </c>
      <c r="BC603" s="540">
        <v>50</v>
      </c>
      <c r="BD603" s="540">
        <v>51</v>
      </c>
      <c r="BE603" s="540">
        <v>52</v>
      </c>
      <c r="BF603" s="540">
        <v>53</v>
      </c>
      <c r="BG603" s="540">
        <v>54</v>
      </c>
      <c r="BH603" s="540">
        <v>55</v>
      </c>
      <c r="BI603" s="540">
        <v>56</v>
      </c>
      <c r="BJ603" s="540">
        <v>57</v>
      </c>
      <c r="BK603" s="540">
        <v>58</v>
      </c>
      <c r="BL603" s="540">
        <v>59</v>
      </c>
      <c r="BM603" s="540">
        <v>60</v>
      </c>
      <c r="BN603" s="540">
        <v>61</v>
      </c>
      <c r="BO603" s="540">
        <v>62</v>
      </c>
      <c r="BP603" s="540">
        <v>63</v>
      </c>
      <c r="BQ603" s="540">
        <v>64</v>
      </c>
      <c r="BR603" s="540">
        <v>65</v>
      </c>
      <c r="BS603" s="540">
        <v>66</v>
      </c>
      <c r="BT603" s="540">
        <v>67</v>
      </c>
      <c r="BU603" s="540">
        <v>68</v>
      </c>
      <c r="BV603" s="540">
        <v>69</v>
      </c>
      <c r="BW603" s="540">
        <v>70</v>
      </c>
      <c r="BX603" s="540">
        <v>71</v>
      </c>
      <c r="BY603" s="540">
        <v>72</v>
      </c>
      <c r="BZ603" s="540">
        <v>73</v>
      </c>
      <c r="CA603" s="540">
        <v>74</v>
      </c>
      <c r="CB603" s="540">
        <v>75</v>
      </c>
      <c r="CC603" s="540">
        <v>76</v>
      </c>
      <c r="CD603" s="540">
        <v>77</v>
      </c>
      <c r="CE603" s="540">
        <v>78</v>
      </c>
      <c r="CF603" s="540">
        <v>79</v>
      </c>
      <c r="CG603" s="540">
        <v>80</v>
      </c>
      <c r="CH603" s="540">
        <v>81</v>
      </c>
      <c r="CI603" s="540">
        <v>82</v>
      </c>
      <c r="CJ603" s="540">
        <v>83</v>
      </c>
      <c r="CK603" s="540">
        <v>84</v>
      </c>
      <c r="CL603" s="540">
        <v>85</v>
      </c>
      <c r="CM603" s="540">
        <v>86</v>
      </c>
      <c r="CN603" s="540">
        <v>87</v>
      </c>
      <c r="CO603" s="540">
        <v>88</v>
      </c>
      <c r="CP603" s="540">
        <v>89</v>
      </c>
      <c r="CQ603" s="540">
        <v>90</v>
      </c>
      <c r="CR603" s="540">
        <v>91</v>
      </c>
      <c r="CS603" s="540">
        <v>92</v>
      </c>
      <c r="CT603" s="540">
        <v>93</v>
      </c>
      <c r="CU603" s="540">
        <v>94</v>
      </c>
      <c r="CV603" s="540">
        <v>95</v>
      </c>
      <c r="CW603" s="540">
        <v>96</v>
      </c>
      <c r="CX603" s="540">
        <v>97</v>
      </c>
      <c r="CY603" s="540">
        <v>98</v>
      </c>
      <c r="CZ603" s="540">
        <v>99</v>
      </c>
      <c r="DA603" s="540">
        <v>100</v>
      </c>
      <c r="DB603" s="540">
        <v>101</v>
      </c>
      <c r="DC603" s="540">
        <v>102</v>
      </c>
      <c r="DD603" s="540">
        <v>103</v>
      </c>
      <c r="DE603" s="540">
        <v>104</v>
      </c>
      <c r="DF603" s="540">
        <v>105</v>
      </c>
      <c r="DG603" s="540">
        <v>106</v>
      </c>
      <c r="DH603" s="540">
        <v>107</v>
      </c>
      <c r="DI603" s="540">
        <v>108</v>
      </c>
      <c r="DJ603" s="540">
        <v>109</v>
      </c>
      <c r="DK603" s="540">
        <v>110</v>
      </c>
      <c r="DL603" s="540">
        <v>111</v>
      </c>
      <c r="DM603" s="540">
        <v>112</v>
      </c>
      <c r="DN603" s="540">
        <v>113</v>
      </c>
      <c r="DO603" s="540">
        <v>114</v>
      </c>
      <c r="DP603" s="540">
        <v>115</v>
      </c>
      <c r="DQ603" s="540">
        <v>116</v>
      </c>
      <c r="DR603" s="540">
        <v>117</v>
      </c>
      <c r="DS603" s="540">
        <v>118</v>
      </c>
      <c r="DT603" s="540">
        <v>119</v>
      </c>
      <c r="DV603" s="540">
        <v>120</v>
      </c>
      <c r="DW603" s="540">
        <v>121</v>
      </c>
      <c r="DX603" s="540">
        <v>122</v>
      </c>
      <c r="DY603" s="540">
        <v>123</v>
      </c>
    </row>
    <row r="604" spans="4:129" s="540" customFormat="1" x14ac:dyDescent="0.2">
      <c r="E604" s="535" t="s">
        <v>157</v>
      </c>
      <c r="F604" s="540">
        <v>44</v>
      </c>
      <c r="G604" s="540">
        <v>6</v>
      </c>
      <c r="H604" s="540">
        <v>76</v>
      </c>
      <c r="I604" s="540">
        <v>113</v>
      </c>
      <c r="J604" s="540">
        <v>22</v>
      </c>
      <c r="K604" s="540">
        <v>109</v>
      </c>
      <c r="L604" s="540">
        <v>114</v>
      </c>
      <c r="M604" s="540">
        <v>20</v>
      </c>
      <c r="N604" s="540">
        <v>78</v>
      </c>
      <c r="O604" s="540">
        <v>117</v>
      </c>
      <c r="P604" s="540">
        <v>94</v>
      </c>
      <c r="Q604" s="540">
        <v>13</v>
      </c>
      <c r="R604" s="540">
        <v>7</v>
      </c>
      <c r="S604" s="540">
        <v>97</v>
      </c>
      <c r="T604" s="540">
        <v>66</v>
      </c>
      <c r="U604" s="540">
        <v>35</v>
      </c>
      <c r="V604" s="540">
        <v>90</v>
      </c>
      <c r="W604" s="540">
        <v>11</v>
      </c>
      <c r="X604" s="540">
        <v>47</v>
      </c>
      <c r="Y604" s="540">
        <v>91</v>
      </c>
      <c r="Z604" s="540">
        <v>95</v>
      </c>
      <c r="AA604" s="540">
        <v>50</v>
      </c>
      <c r="AB604" s="540">
        <v>67</v>
      </c>
      <c r="AC604" s="540">
        <v>120</v>
      </c>
      <c r="AD604" s="540">
        <v>106</v>
      </c>
      <c r="AE604" s="540">
        <v>29</v>
      </c>
      <c r="AF604" s="540">
        <v>79</v>
      </c>
      <c r="AG604" s="540">
        <v>74</v>
      </c>
      <c r="AH604" s="540">
        <v>82</v>
      </c>
      <c r="AI604" s="540">
        <v>56</v>
      </c>
      <c r="AJ604" s="540">
        <v>57</v>
      </c>
      <c r="AK604" s="540">
        <v>61</v>
      </c>
      <c r="AL604" s="540">
        <v>45</v>
      </c>
      <c r="AM604" s="540">
        <v>75</v>
      </c>
      <c r="AN604" s="540">
        <v>118</v>
      </c>
      <c r="AO604" s="540">
        <v>24</v>
      </c>
      <c r="AP604" s="540">
        <v>38</v>
      </c>
      <c r="AQ604" s="540">
        <v>84</v>
      </c>
      <c r="AR604" s="540">
        <v>48</v>
      </c>
      <c r="AS604" s="540">
        <v>112</v>
      </c>
      <c r="AT604" s="540">
        <v>19</v>
      </c>
      <c r="AU604" s="540">
        <v>25</v>
      </c>
      <c r="AV604" s="540">
        <v>32</v>
      </c>
      <c r="AW604" s="540">
        <v>83</v>
      </c>
      <c r="AX604" s="540">
        <v>49</v>
      </c>
      <c r="AY604" s="540">
        <v>40</v>
      </c>
      <c r="AZ604" s="540">
        <v>28</v>
      </c>
      <c r="BA604" s="540">
        <v>42</v>
      </c>
      <c r="BB604" s="540">
        <v>102</v>
      </c>
      <c r="BC604" s="540">
        <v>71</v>
      </c>
      <c r="BD604" s="540">
        <v>9</v>
      </c>
      <c r="BE604" s="540">
        <v>89</v>
      </c>
      <c r="BF604" s="540">
        <v>59</v>
      </c>
      <c r="BG604" s="540">
        <v>17</v>
      </c>
      <c r="BH604" s="540">
        <v>41</v>
      </c>
      <c r="BI604" s="540">
        <v>104</v>
      </c>
      <c r="BJ604" s="540">
        <v>100</v>
      </c>
      <c r="BK604" s="540">
        <v>14</v>
      </c>
      <c r="BL604" s="540">
        <v>93</v>
      </c>
      <c r="BM604" s="540">
        <v>108</v>
      </c>
      <c r="BN604" s="540">
        <v>43</v>
      </c>
      <c r="BO604" s="540">
        <v>26</v>
      </c>
      <c r="BP604" s="540">
        <v>107</v>
      </c>
      <c r="BQ604" s="540">
        <v>36</v>
      </c>
      <c r="BR604" s="540">
        <v>3</v>
      </c>
      <c r="BS604" s="540">
        <v>92</v>
      </c>
      <c r="BT604" s="540">
        <v>88</v>
      </c>
      <c r="BU604" s="540">
        <v>52</v>
      </c>
      <c r="BV604" s="540">
        <v>33</v>
      </c>
      <c r="BW604" s="540">
        <v>122</v>
      </c>
      <c r="BX604" s="540">
        <v>53</v>
      </c>
      <c r="BY604" s="540">
        <v>96</v>
      </c>
      <c r="BZ604" s="540">
        <v>121</v>
      </c>
      <c r="CA604" s="540">
        <v>1</v>
      </c>
      <c r="CB604" s="540">
        <v>34</v>
      </c>
      <c r="CC604" s="540">
        <v>80</v>
      </c>
      <c r="CD604" s="540">
        <v>105</v>
      </c>
      <c r="CE604" s="540">
        <v>10</v>
      </c>
      <c r="CF604" s="540">
        <v>62</v>
      </c>
      <c r="CG604" s="540">
        <v>2</v>
      </c>
      <c r="CH604" s="540">
        <v>27</v>
      </c>
      <c r="CI604" s="540">
        <v>55</v>
      </c>
      <c r="CJ604" s="540">
        <v>77</v>
      </c>
      <c r="CK604" s="540">
        <v>37</v>
      </c>
      <c r="CL604" s="540">
        <v>16</v>
      </c>
      <c r="CM604" s="540">
        <v>58</v>
      </c>
      <c r="CN604" s="540">
        <v>119</v>
      </c>
      <c r="CO604" s="540">
        <v>115</v>
      </c>
      <c r="CP604" s="540">
        <v>15</v>
      </c>
      <c r="CQ604" s="540">
        <v>23</v>
      </c>
      <c r="CR604" s="540">
        <v>85</v>
      </c>
      <c r="CS604" s="540">
        <v>54</v>
      </c>
      <c r="CT604" s="540">
        <v>86</v>
      </c>
      <c r="CU604" s="540">
        <v>18</v>
      </c>
      <c r="CV604" s="540">
        <v>98</v>
      </c>
      <c r="CW604" s="540">
        <v>72</v>
      </c>
      <c r="CX604" s="540">
        <v>123</v>
      </c>
      <c r="CY604" s="540">
        <v>64</v>
      </c>
      <c r="CZ604" s="540">
        <v>51</v>
      </c>
      <c r="DA604" s="540">
        <v>31</v>
      </c>
      <c r="DB604" s="540">
        <v>65</v>
      </c>
      <c r="DC604" s="540">
        <v>8</v>
      </c>
      <c r="DD604" s="540">
        <v>99</v>
      </c>
      <c r="DE604" s="540">
        <v>30</v>
      </c>
      <c r="DF604" s="540">
        <v>68</v>
      </c>
      <c r="DG604" s="540">
        <v>87</v>
      </c>
      <c r="DH604" s="540">
        <v>21</v>
      </c>
      <c r="DI604" s="540">
        <v>60</v>
      </c>
      <c r="DJ604" s="540">
        <v>103</v>
      </c>
      <c r="DK604" s="540">
        <v>46</v>
      </c>
      <c r="DL604" s="540">
        <v>39</v>
      </c>
      <c r="DM604" s="540">
        <v>69</v>
      </c>
      <c r="DN604" s="540">
        <v>4</v>
      </c>
      <c r="DO604" s="540">
        <v>111</v>
      </c>
      <c r="DP604" s="540">
        <v>116</v>
      </c>
      <c r="DQ604" s="540">
        <v>70</v>
      </c>
      <c r="DR604" s="540">
        <v>101</v>
      </c>
      <c r="DS604" s="540">
        <v>81</v>
      </c>
      <c r="DT604" s="540">
        <v>110</v>
      </c>
      <c r="DV604" s="540">
        <v>5</v>
      </c>
      <c r="DW604" s="540">
        <v>73</v>
      </c>
      <c r="DX604" s="540">
        <v>12</v>
      </c>
      <c r="DY604" s="540">
        <v>63</v>
      </c>
    </row>
    <row r="605" spans="4:129" s="540" customFormat="1" x14ac:dyDescent="0.2">
      <c r="E605" s="535" t="s">
        <v>159</v>
      </c>
      <c r="F605" s="540">
        <v>122</v>
      </c>
      <c r="G605" s="540">
        <v>3</v>
      </c>
      <c r="H605" s="540">
        <v>114</v>
      </c>
      <c r="I605" s="540">
        <v>41</v>
      </c>
      <c r="J605" s="540">
        <v>6</v>
      </c>
      <c r="K605" s="540">
        <v>33</v>
      </c>
      <c r="L605" s="540">
        <v>48</v>
      </c>
      <c r="M605" s="540">
        <v>39</v>
      </c>
      <c r="N605" s="540">
        <v>57</v>
      </c>
      <c r="O605" s="540">
        <v>86</v>
      </c>
      <c r="P605" s="540">
        <v>10</v>
      </c>
      <c r="Q605" s="540">
        <v>63</v>
      </c>
      <c r="R605" s="540">
        <v>100</v>
      </c>
      <c r="S605" s="540">
        <v>35</v>
      </c>
      <c r="T605" s="540">
        <v>26</v>
      </c>
      <c r="U605" s="540">
        <v>23</v>
      </c>
      <c r="V605" s="540">
        <v>74</v>
      </c>
      <c r="W605" s="540">
        <v>117</v>
      </c>
      <c r="X605" s="540">
        <v>66</v>
      </c>
      <c r="Y605" s="540">
        <v>52</v>
      </c>
      <c r="Z605" s="540">
        <v>49</v>
      </c>
      <c r="AA605" s="540">
        <v>85</v>
      </c>
      <c r="AB605" s="540">
        <v>16</v>
      </c>
      <c r="AC605" s="540">
        <v>67</v>
      </c>
      <c r="AD605" s="540">
        <v>104</v>
      </c>
      <c r="AE605" s="540">
        <v>34</v>
      </c>
      <c r="AF605" s="540">
        <v>70</v>
      </c>
      <c r="AG605" s="540">
        <v>123</v>
      </c>
      <c r="AH605" s="540">
        <v>42</v>
      </c>
      <c r="AI605" s="540">
        <v>21</v>
      </c>
      <c r="AJ605" s="540">
        <v>47</v>
      </c>
      <c r="AK605" s="540">
        <v>29</v>
      </c>
      <c r="AL605" s="540">
        <v>51</v>
      </c>
      <c r="AM605" s="540">
        <v>12</v>
      </c>
      <c r="AN605" s="540">
        <v>32</v>
      </c>
      <c r="AO605" s="540">
        <v>22</v>
      </c>
      <c r="AP605" s="540">
        <v>106</v>
      </c>
      <c r="AQ605" s="540">
        <v>46</v>
      </c>
      <c r="AR605" s="540">
        <v>92</v>
      </c>
      <c r="AS605" s="540">
        <v>19</v>
      </c>
      <c r="AT605" s="540">
        <v>30</v>
      </c>
      <c r="AU605" s="540">
        <v>14</v>
      </c>
      <c r="AV605" s="540">
        <v>120</v>
      </c>
      <c r="AW605" s="540">
        <v>40</v>
      </c>
      <c r="AX605" s="540">
        <v>101</v>
      </c>
      <c r="AY605" s="540">
        <v>108</v>
      </c>
      <c r="AZ605" s="540">
        <v>59</v>
      </c>
      <c r="BA605" s="540">
        <v>105</v>
      </c>
      <c r="BB605" s="540">
        <v>71</v>
      </c>
      <c r="BC605" s="540">
        <v>53</v>
      </c>
      <c r="BD605" s="540">
        <v>2</v>
      </c>
      <c r="BE605" s="540">
        <v>84</v>
      </c>
      <c r="BF605" s="540">
        <v>50</v>
      </c>
      <c r="BG605" s="540">
        <v>31</v>
      </c>
      <c r="BH605" s="540">
        <v>121</v>
      </c>
      <c r="BI605" s="540">
        <v>110</v>
      </c>
      <c r="BJ605" s="540">
        <v>18</v>
      </c>
      <c r="BK605" s="540">
        <v>80</v>
      </c>
      <c r="BL605" s="540">
        <v>96</v>
      </c>
      <c r="BM605" s="540">
        <v>8</v>
      </c>
      <c r="BN605" s="540">
        <v>78</v>
      </c>
      <c r="BO605" s="540">
        <v>1</v>
      </c>
      <c r="BP605" s="540">
        <v>97</v>
      </c>
      <c r="BQ605" s="540">
        <v>116</v>
      </c>
      <c r="BR605" s="540">
        <v>107</v>
      </c>
      <c r="BS605" s="540">
        <v>90</v>
      </c>
      <c r="BT605" s="540">
        <v>24</v>
      </c>
      <c r="BU605" s="540">
        <v>102</v>
      </c>
      <c r="BV605" s="540">
        <v>5</v>
      </c>
      <c r="BW605" s="540">
        <v>58</v>
      </c>
      <c r="BX605" s="540">
        <v>118</v>
      </c>
      <c r="BY605" s="540">
        <v>20</v>
      </c>
      <c r="BZ605" s="540">
        <v>25</v>
      </c>
      <c r="CA605" s="540">
        <v>91</v>
      </c>
      <c r="CB605" s="540">
        <v>88</v>
      </c>
      <c r="CC605" s="540">
        <v>64</v>
      </c>
      <c r="CD605" s="540">
        <v>93</v>
      </c>
      <c r="CE605" s="540">
        <v>119</v>
      </c>
      <c r="CF605" s="540">
        <v>27</v>
      </c>
      <c r="CG605" s="540">
        <v>111</v>
      </c>
      <c r="CH605" s="540">
        <v>54</v>
      </c>
      <c r="CI605" s="540">
        <v>45</v>
      </c>
      <c r="CJ605" s="540">
        <v>56</v>
      </c>
      <c r="CK605" s="540">
        <v>95</v>
      </c>
      <c r="CL605" s="540">
        <v>36</v>
      </c>
      <c r="CM605" s="540">
        <v>115</v>
      </c>
      <c r="CN605" s="540">
        <v>103</v>
      </c>
      <c r="CO605" s="540">
        <v>9</v>
      </c>
      <c r="CP605" s="540">
        <v>73</v>
      </c>
      <c r="CQ605" s="540">
        <v>76</v>
      </c>
      <c r="CR605" s="540">
        <v>75</v>
      </c>
      <c r="CS605" s="540">
        <v>60</v>
      </c>
      <c r="CT605" s="540">
        <v>94</v>
      </c>
      <c r="CU605" s="540">
        <v>11</v>
      </c>
      <c r="CV605" s="540">
        <v>44</v>
      </c>
      <c r="CW605" s="540">
        <v>55</v>
      </c>
      <c r="CX605" s="540">
        <v>83</v>
      </c>
      <c r="CY605" s="540">
        <v>112</v>
      </c>
      <c r="CZ605" s="540">
        <v>61</v>
      </c>
      <c r="DA605" s="540">
        <v>13</v>
      </c>
      <c r="DB605" s="540">
        <v>82</v>
      </c>
      <c r="DC605" s="540">
        <v>109</v>
      </c>
      <c r="DD605" s="540">
        <v>69</v>
      </c>
      <c r="DE605" s="540">
        <v>87</v>
      </c>
      <c r="DF605" s="540">
        <v>7</v>
      </c>
      <c r="DG605" s="540">
        <v>4</v>
      </c>
      <c r="DH605" s="540">
        <v>65</v>
      </c>
      <c r="DI605" s="540">
        <v>79</v>
      </c>
      <c r="DJ605" s="540">
        <v>72</v>
      </c>
      <c r="DK605" s="540">
        <v>38</v>
      </c>
      <c r="DL605" s="540">
        <v>17</v>
      </c>
      <c r="DM605" s="540">
        <v>99</v>
      </c>
      <c r="DN605" s="540">
        <v>37</v>
      </c>
      <c r="DO605" s="540">
        <v>81</v>
      </c>
      <c r="DP605" s="540">
        <v>28</v>
      </c>
      <c r="DQ605" s="540">
        <v>68</v>
      </c>
      <c r="DR605" s="540">
        <v>98</v>
      </c>
      <c r="DS605" s="540">
        <v>89</v>
      </c>
      <c r="DT605" s="540">
        <v>43</v>
      </c>
      <c r="DV605" s="540">
        <v>15</v>
      </c>
      <c r="DW605" s="540">
        <v>113</v>
      </c>
      <c r="DX605" s="540">
        <v>62</v>
      </c>
      <c r="DY605" s="540">
        <v>77</v>
      </c>
    </row>
    <row r="606" spans="4:129" s="540" customFormat="1" x14ac:dyDescent="0.2"/>
    <row r="607" spans="4:129" s="540" customFormat="1" x14ac:dyDescent="0.2">
      <c r="D607" s="539">
        <v>124</v>
      </c>
      <c r="E607" s="541" t="s">
        <v>179</v>
      </c>
    </row>
    <row r="608" spans="4:129" s="540" customFormat="1" x14ac:dyDescent="0.2">
      <c r="E608" s="535" t="s">
        <v>130</v>
      </c>
      <c r="F608" s="540">
        <v>1</v>
      </c>
      <c r="G608" s="540">
        <v>2</v>
      </c>
      <c r="H608" s="540">
        <v>3</v>
      </c>
      <c r="I608" s="540">
        <v>4</v>
      </c>
      <c r="J608" s="540">
        <v>5</v>
      </c>
      <c r="K608" s="540">
        <v>6</v>
      </c>
      <c r="L608" s="540">
        <v>7</v>
      </c>
      <c r="M608" s="540">
        <v>8</v>
      </c>
      <c r="N608" s="540">
        <v>9</v>
      </c>
      <c r="O608" s="540">
        <v>10</v>
      </c>
      <c r="P608" s="540">
        <v>11</v>
      </c>
      <c r="Q608" s="540">
        <v>12</v>
      </c>
      <c r="R608" s="540">
        <v>13</v>
      </c>
      <c r="S608" s="540">
        <v>14</v>
      </c>
      <c r="T608" s="540">
        <v>15</v>
      </c>
      <c r="U608" s="540">
        <v>16</v>
      </c>
      <c r="V608" s="540">
        <v>17</v>
      </c>
      <c r="W608" s="540">
        <v>18</v>
      </c>
      <c r="X608" s="540">
        <v>19</v>
      </c>
      <c r="Y608" s="540">
        <v>20</v>
      </c>
      <c r="Z608" s="540">
        <v>21</v>
      </c>
      <c r="AA608" s="540">
        <v>22</v>
      </c>
      <c r="AB608" s="540">
        <v>23</v>
      </c>
      <c r="AC608" s="540">
        <v>24</v>
      </c>
      <c r="AD608" s="540">
        <v>25</v>
      </c>
      <c r="AE608" s="540">
        <v>26</v>
      </c>
      <c r="AF608" s="540">
        <v>27</v>
      </c>
      <c r="AG608" s="540">
        <v>28</v>
      </c>
      <c r="AH608" s="540">
        <v>29</v>
      </c>
      <c r="AI608" s="540">
        <v>30</v>
      </c>
      <c r="AJ608" s="540">
        <v>31</v>
      </c>
      <c r="AK608" s="540">
        <v>32</v>
      </c>
      <c r="AL608" s="540">
        <v>33</v>
      </c>
      <c r="AM608" s="540">
        <v>34</v>
      </c>
      <c r="AN608" s="540">
        <v>35</v>
      </c>
      <c r="AO608" s="540">
        <v>36</v>
      </c>
      <c r="AP608" s="540">
        <v>37</v>
      </c>
      <c r="AQ608" s="540">
        <v>38</v>
      </c>
      <c r="AR608" s="540">
        <v>39</v>
      </c>
      <c r="AS608" s="540">
        <v>40</v>
      </c>
      <c r="AT608" s="540">
        <v>41</v>
      </c>
      <c r="AU608" s="540">
        <v>42</v>
      </c>
      <c r="AV608" s="540">
        <v>43</v>
      </c>
      <c r="AW608" s="540">
        <v>44</v>
      </c>
      <c r="AX608" s="540">
        <v>45</v>
      </c>
      <c r="AY608" s="540">
        <v>46</v>
      </c>
      <c r="AZ608" s="540">
        <v>47</v>
      </c>
      <c r="BA608" s="540">
        <v>48</v>
      </c>
      <c r="BB608" s="540">
        <v>49</v>
      </c>
      <c r="BC608" s="540">
        <v>50</v>
      </c>
      <c r="BD608" s="540">
        <v>51</v>
      </c>
      <c r="BE608" s="540">
        <v>52</v>
      </c>
      <c r="BF608" s="540">
        <v>53</v>
      </c>
      <c r="BG608" s="540">
        <v>54</v>
      </c>
      <c r="BH608" s="540">
        <v>55</v>
      </c>
      <c r="BI608" s="540">
        <v>56</v>
      </c>
      <c r="BJ608" s="540">
        <v>57</v>
      </c>
      <c r="BK608" s="540">
        <v>58</v>
      </c>
      <c r="BL608" s="540">
        <v>59</v>
      </c>
      <c r="BM608" s="540">
        <v>60</v>
      </c>
      <c r="BN608" s="540">
        <v>61</v>
      </c>
      <c r="BO608" s="540">
        <v>62</v>
      </c>
      <c r="BP608" s="540">
        <v>63</v>
      </c>
      <c r="BQ608" s="540">
        <v>64</v>
      </c>
      <c r="BR608" s="540">
        <v>65</v>
      </c>
      <c r="BS608" s="540">
        <v>66</v>
      </c>
      <c r="BT608" s="540">
        <v>67</v>
      </c>
      <c r="BU608" s="540">
        <v>68</v>
      </c>
      <c r="BV608" s="540">
        <v>69</v>
      </c>
      <c r="BW608" s="540">
        <v>70</v>
      </c>
      <c r="BX608" s="540">
        <v>71</v>
      </c>
      <c r="BY608" s="540">
        <v>72</v>
      </c>
      <c r="BZ608" s="540">
        <v>73</v>
      </c>
      <c r="CA608" s="540">
        <v>74</v>
      </c>
      <c r="CB608" s="540">
        <v>75</v>
      </c>
      <c r="CC608" s="540">
        <v>76</v>
      </c>
      <c r="CD608" s="540">
        <v>77</v>
      </c>
      <c r="CE608" s="540">
        <v>78</v>
      </c>
      <c r="CF608" s="540">
        <v>79</v>
      </c>
      <c r="CG608" s="540">
        <v>80</v>
      </c>
      <c r="CH608" s="540">
        <v>81</v>
      </c>
      <c r="CI608" s="540">
        <v>82</v>
      </c>
      <c r="CJ608" s="540">
        <v>83</v>
      </c>
      <c r="CK608" s="540">
        <v>84</v>
      </c>
      <c r="CL608" s="540">
        <v>85</v>
      </c>
      <c r="CM608" s="540">
        <v>86</v>
      </c>
      <c r="CN608" s="540">
        <v>87</v>
      </c>
      <c r="CO608" s="540">
        <v>88</v>
      </c>
      <c r="CP608" s="540">
        <v>89</v>
      </c>
      <c r="CQ608" s="540">
        <v>90</v>
      </c>
      <c r="CR608" s="540">
        <v>91</v>
      </c>
      <c r="CS608" s="540">
        <v>92</v>
      </c>
      <c r="CT608" s="540">
        <v>93</v>
      </c>
      <c r="CU608" s="540">
        <v>94</v>
      </c>
      <c r="CV608" s="540">
        <v>95</v>
      </c>
      <c r="CW608" s="540">
        <v>96</v>
      </c>
      <c r="CX608" s="540">
        <v>97</v>
      </c>
      <c r="CY608" s="540">
        <v>98</v>
      </c>
      <c r="CZ608" s="540">
        <v>99</v>
      </c>
      <c r="DA608" s="540">
        <v>100</v>
      </c>
      <c r="DB608" s="540">
        <v>101</v>
      </c>
      <c r="DC608" s="540">
        <v>102</v>
      </c>
      <c r="DD608" s="540">
        <v>103</v>
      </c>
      <c r="DE608" s="540">
        <v>104</v>
      </c>
      <c r="DF608" s="540">
        <v>105</v>
      </c>
      <c r="DG608" s="540">
        <v>106</v>
      </c>
      <c r="DH608" s="540">
        <v>107</v>
      </c>
      <c r="DI608" s="540">
        <v>108</v>
      </c>
      <c r="DJ608" s="540">
        <v>109</v>
      </c>
      <c r="DK608" s="540">
        <v>110</v>
      </c>
      <c r="DL608" s="540">
        <v>111</v>
      </c>
      <c r="DM608" s="540">
        <v>112</v>
      </c>
      <c r="DN608" s="540">
        <v>113</v>
      </c>
      <c r="DO608" s="540">
        <v>114</v>
      </c>
      <c r="DP608" s="540">
        <v>115</v>
      </c>
      <c r="DQ608" s="540">
        <v>116</v>
      </c>
      <c r="DR608" s="540">
        <v>117</v>
      </c>
      <c r="DS608" s="540">
        <v>118</v>
      </c>
      <c r="DT608" s="540">
        <v>119</v>
      </c>
      <c r="DU608" s="540">
        <v>120</v>
      </c>
      <c r="DV608" s="540">
        <v>121</v>
      </c>
      <c r="DW608" s="540">
        <v>122</v>
      </c>
      <c r="DX608" s="540">
        <v>123</v>
      </c>
      <c r="DY608" s="540">
        <v>124</v>
      </c>
    </row>
    <row r="609" spans="4:134" s="540" customFormat="1" x14ac:dyDescent="0.2">
      <c r="E609" s="535" t="s">
        <v>157</v>
      </c>
      <c r="F609" s="540">
        <v>105</v>
      </c>
      <c r="G609" s="540">
        <v>14</v>
      </c>
      <c r="H609" s="540">
        <v>74</v>
      </c>
      <c r="I609" s="540">
        <v>42</v>
      </c>
      <c r="J609" s="540">
        <v>28</v>
      </c>
      <c r="K609" s="540">
        <v>100</v>
      </c>
      <c r="L609" s="540">
        <v>40</v>
      </c>
      <c r="M609" s="540">
        <v>50</v>
      </c>
      <c r="N609" s="540">
        <v>10</v>
      </c>
      <c r="O609" s="540">
        <v>82</v>
      </c>
      <c r="P609" s="540">
        <v>59</v>
      </c>
      <c r="Q609" s="540">
        <v>79</v>
      </c>
      <c r="R609" s="540">
        <v>115</v>
      </c>
      <c r="S609" s="540">
        <v>13</v>
      </c>
      <c r="T609" s="540">
        <v>83</v>
      </c>
      <c r="U609" s="540">
        <v>2</v>
      </c>
      <c r="V609" s="540">
        <v>20</v>
      </c>
      <c r="W609" s="540">
        <v>109</v>
      </c>
      <c r="X609" s="540">
        <v>98</v>
      </c>
      <c r="Y609" s="540">
        <v>92</v>
      </c>
      <c r="Z609" s="540">
        <v>110</v>
      </c>
      <c r="AA609" s="540">
        <v>48</v>
      </c>
      <c r="AB609" s="540">
        <v>51</v>
      </c>
      <c r="AC609" s="540">
        <v>120</v>
      </c>
      <c r="AD609" s="540">
        <v>122</v>
      </c>
      <c r="AE609" s="540">
        <v>107</v>
      </c>
      <c r="AF609" s="540">
        <v>93</v>
      </c>
      <c r="AG609" s="540">
        <v>96</v>
      </c>
      <c r="AH609" s="540">
        <v>22</v>
      </c>
      <c r="AI609" s="540">
        <v>57</v>
      </c>
      <c r="AJ609" s="540">
        <v>99</v>
      </c>
      <c r="AK609" s="540">
        <v>116</v>
      </c>
      <c r="AL609" s="540">
        <v>71</v>
      </c>
      <c r="AM609" s="540">
        <v>12</v>
      </c>
      <c r="AN609" s="540">
        <v>121</v>
      </c>
      <c r="AO609" s="540">
        <v>39</v>
      </c>
      <c r="AP609" s="540">
        <v>94</v>
      </c>
      <c r="AQ609" s="540">
        <v>112</v>
      </c>
      <c r="AR609" s="540">
        <v>26</v>
      </c>
      <c r="AS609" s="540">
        <v>69</v>
      </c>
      <c r="AT609" s="540">
        <v>19</v>
      </c>
      <c r="AU609" s="540">
        <v>63</v>
      </c>
      <c r="AV609" s="540">
        <v>47</v>
      </c>
      <c r="AW609" s="540">
        <v>60</v>
      </c>
      <c r="AX609" s="540">
        <v>108</v>
      </c>
      <c r="AY609" s="540">
        <v>35</v>
      </c>
      <c r="AZ609" s="540">
        <v>43</v>
      </c>
      <c r="BA609" s="540">
        <v>70</v>
      </c>
      <c r="BB609" s="540">
        <v>103</v>
      </c>
      <c r="BC609" s="540">
        <v>87</v>
      </c>
      <c r="BD609" s="540">
        <v>23</v>
      </c>
      <c r="BE609" s="540">
        <v>41</v>
      </c>
      <c r="BF609" s="540">
        <v>84</v>
      </c>
      <c r="BG609" s="540">
        <v>56</v>
      </c>
      <c r="BH609" s="540">
        <v>53</v>
      </c>
      <c r="BI609" s="540">
        <v>119</v>
      </c>
      <c r="BJ609" s="540">
        <v>30</v>
      </c>
      <c r="BK609" s="540">
        <v>64</v>
      </c>
      <c r="BL609" s="540">
        <v>32</v>
      </c>
      <c r="BM609" s="540">
        <v>97</v>
      </c>
      <c r="BN609" s="540">
        <v>37</v>
      </c>
      <c r="BO609" s="540">
        <v>49</v>
      </c>
      <c r="BP609" s="540">
        <v>16</v>
      </c>
      <c r="BQ609" s="540">
        <v>81</v>
      </c>
      <c r="BR609" s="540">
        <v>29</v>
      </c>
      <c r="BS609" s="540">
        <v>114</v>
      </c>
      <c r="BT609" s="540">
        <v>3</v>
      </c>
      <c r="BU609" s="540">
        <v>61</v>
      </c>
      <c r="BV609" s="540">
        <v>15</v>
      </c>
      <c r="BW609" s="540">
        <v>6</v>
      </c>
      <c r="BX609" s="540">
        <v>90</v>
      </c>
      <c r="BY609" s="540">
        <v>75</v>
      </c>
      <c r="BZ609" s="540">
        <v>80</v>
      </c>
      <c r="CA609" s="540">
        <v>8</v>
      </c>
      <c r="CB609" s="540">
        <v>68</v>
      </c>
      <c r="CC609" s="540">
        <v>45</v>
      </c>
      <c r="CD609" s="540">
        <v>18</v>
      </c>
      <c r="CE609" s="540">
        <v>85</v>
      </c>
      <c r="CF609" s="540">
        <v>52</v>
      </c>
      <c r="CG609" s="540">
        <v>67</v>
      </c>
      <c r="CH609" s="540">
        <v>95</v>
      </c>
      <c r="CI609" s="540">
        <v>11</v>
      </c>
      <c r="CJ609" s="540">
        <v>27</v>
      </c>
      <c r="CK609" s="540">
        <v>46</v>
      </c>
      <c r="CL609" s="540">
        <v>78</v>
      </c>
      <c r="CM609" s="540">
        <v>54</v>
      </c>
      <c r="CN609" s="540">
        <v>89</v>
      </c>
      <c r="CO609" s="540">
        <v>72</v>
      </c>
      <c r="CP609" s="540">
        <v>76</v>
      </c>
      <c r="CQ609" s="540">
        <v>33</v>
      </c>
      <c r="CR609" s="540">
        <v>9</v>
      </c>
      <c r="CS609" s="540">
        <v>4</v>
      </c>
      <c r="CT609" s="540">
        <v>124</v>
      </c>
      <c r="CU609" s="540">
        <v>118</v>
      </c>
      <c r="CV609" s="540">
        <v>17</v>
      </c>
      <c r="CW609" s="540">
        <v>123</v>
      </c>
      <c r="CX609" s="540">
        <v>66</v>
      </c>
      <c r="CY609" s="540">
        <v>111</v>
      </c>
      <c r="CZ609" s="540">
        <v>86</v>
      </c>
      <c r="DA609" s="540">
        <v>62</v>
      </c>
      <c r="DB609" s="540">
        <v>25</v>
      </c>
      <c r="DC609" s="540">
        <v>113</v>
      </c>
      <c r="DD609" s="540">
        <v>1</v>
      </c>
      <c r="DE609" s="540">
        <v>117</v>
      </c>
      <c r="DF609" s="540">
        <v>36</v>
      </c>
      <c r="DG609" s="540">
        <v>34</v>
      </c>
      <c r="DH609" s="540">
        <v>91</v>
      </c>
      <c r="DI609" s="540">
        <v>102</v>
      </c>
      <c r="DJ609" s="540">
        <v>77</v>
      </c>
      <c r="DK609" s="540">
        <v>21</v>
      </c>
      <c r="DL609" s="540">
        <v>44</v>
      </c>
      <c r="DM609" s="540">
        <v>38</v>
      </c>
      <c r="DN609" s="540">
        <v>5</v>
      </c>
      <c r="DO609" s="540">
        <v>73</v>
      </c>
      <c r="DP609" s="540">
        <v>7</v>
      </c>
      <c r="DQ609" s="540">
        <v>104</v>
      </c>
      <c r="DR609" s="540">
        <v>88</v>
      </c>
      <c r="DS609" s="540">
        <v>106</v>
      </c>
      <c r="DT609" s="540">
        <v>31</v>
      </c>
      <c r="DU609" s="540">
        <v>24</v>
      </c>
      <c r="DV609" s="540">
        <v>55</v>
      </c>
      <c r="DW609" s="540">
        <v>58</v>
      </c>
      <c r="DX609" s="540">
        <v>65</v>
      </c>
      <c r="DY609" s="540">
        <v>101</v>
      </c>
    </row>
    <row r="610" spans="4:134" s="540" customFormat="1" x14ac:dyDescent="0.2">
      <c r="E610" s="535" t="s">
        <v>159</v>
      </c>
      <c r="F610" s="540">
        <v>24</v>
      </c>
      <c r="G610" s="540">
        <v>119</v>
      </c>
      <c r="H610" s="540">
        <v>56</v>
      </c>
      <c r="I610" s="540">
        <v>3</v>
      </c>
      <c r="J610" s="540">
        <v>18</v>
      </c>
      <c r="K610" s="540">
        <v>17</v>
      </c>
      <c r="L610" s="540">
        <v>28</v>
      </c>
      <c r="M610" s="540">
        <v>57</v>
      </c>
      <c r="N610" s="540">
        <v>35</v>
      </c>
      <c r="O610" s="540">
        <v>106</v>
      </c>
      <c r="P610" s="540">
        <v>29</v>
      </c>
      <c r="Q610" s="540">
        <v>98</v>
      </c>
      <c r="R610" s="540">
        <v>25</v>
      </c>
      <c r="S610" s="540">
        <v>66</v>
      </c>
      <c r="T610" s="540">
        <v>44</v>
      </c>
      <c r="U610" s="540">
        <v>74</v>
      </c>
      <c r="V610" s="540">
        <v>6</v>
      </c>
      <c r="W610" s="540">
        <v>32</v>
      </c>
      <c r="X610" s="540">
        <v>121</v>
      </c>
      <c r="Y610" s="540">
        <v>38</v>
      </c>
      <c r="Z610" s="540">
        <v>83</v>
      </c>
      <c r="AA610" s="540">
        <v>80</v>
      </c>
      <c r="AB610" s="540">
        <v>7</v>
      </c>
      <c r="AC610" s="540">
        <v>1</v>
      </c>
      <c r="AD610" s="540">
        <v>63</v>
      </c>
      <c r="AE610" s="540">
        <v>52</v>
      </c>
      <c r="AF610" s="540">
        <v>65</v>
      </c>
      <c r="AG610" s="540">
        <v>122</v>
      </c>
      <c r="AH610" s="540">
        <v>71</v>
      </c>
      <c r="AI610" s="540">
        <v>46</v>
      </c>
      <c r="AJ610" s="540">
        <v>120</v>
      </c>
      <c r="AK610" s="540">
        <v>5</v>
      </c>
      <c r="AL610" s="540">
        <v>67</v>
      </c>
      <c r="AM610" s="540">
        <v>21</v>
      </c>
      <c r="AN610" s="540">
        <v>9</v>
      </c>
      <c r="AO610" s="540">
        <v>69</v>
      </c>
      <c r="AP610" s="540">
        <v>115</v>
      </c>
      <c r="AQ610" s="540">
        <v>20</v>
      </c>
      <c r="AR610" s="540">
        <v>27</v>
      </c>
      <c r="AS610" s="540">
        <v>61</v>
      </c>
      <c r="AT610" s="540">
        <v>10</v>
      </c>
      <c r="AU610" s="540">
        <v>109</v>
      </c>
      <c r="AV610" s="540">
        <v>36</v>
      </c>
      <c r="AW610" s="540">
        <v>111</v>
      </c>
      <c r="AX610" s="540">
        <v>104</v>
      </c>
      <c r="AY610" s="540">
        <v>70</v>
      </c>
      <c r="AZ610" s="540">
        <v>64</v>
      </c>
      <c r="BA610" s="540">
        <v>75</v>
      </c>
      <c r="BB610" s="540">
        <v>51</v>
      </c>
      <c r="BC610" s="540">
        <v>113</v>
      </c>
      <c r="BD610" s="540">
        <v>103</v>
      </c>
      <c r="BE610" s="540">
        <v>53</v>
      </c>
      <c r="BF610" s="540">
        <v>22</v>
      </c>
      <c r="BG610" s="540">
        <v>11</v>
      </c>
      <c r="BH610" s="540">
        <v>47</v>
      </c>
      <c r="BI610" s="540">
        <v>8</v>
      </c>
      <c r="BJ610" s="540">
        <v>110</v>
      </c>
      <c r="BK610" s="540">
        <v>100</v>
      </c>
      <c r="BL610" s="540">
        <v>16</v>
      </c>
      <c r="BM610" s="540">
        <v>59</v>
      </c>
      <c r="BN610" s="540">
        <v>40</v>
      </c>
      <c r="BO610" s="540">
        <v>124</v>
      </c>
      <c r="BP610" s="540">
        <v>62</v>
      </c>
      <c r="BQ610" s="540">
        <v>95</v>
      </c>
      <c r="BR610" s="540">
        <v>116</v>
      </c>
      <c r="BS610" s="540">
        <v>97</v>
      </c>
      <c r="BT610" s="540">
        <v>31</v>
      </c>
      <c r="BU610" s="540">
        <v>90</v>
      </c>
      <c r="BV610" s="540">
        <v>105</v>
      </c>
      <c r="BW610" s="540">
        <v>54</v>
      </c>
      <c r="BX610" s="540">
        <v>108</v>
      </c>
      <c r="BY610" s="540">
        <v>34</v>
      </c>
      <c r="BZ610" s="540">
        <v>30</v>
      </c>
      <c r="CA610" s="540">
        <v>96</v>
      </c>
      <c r="CB610" s="540">
        <v>48</v>
      </c>
      <c r="CC610" s="540">
        <v>79</v>
      </c>
      <c r="CD610" s="540">
        <v>118</v>
      </c>
      <c r="CE610" s="540">
        <v>26</v>
      </c>
      <c r="CF610" s="540">
        <v>2</v>
      </c>
      <c r="CG610" s="540">
        <v>41</v>
      </c>
      <c r="CH610" s="540">
        <v>4</v>
      </c>
      <c r="CI610" s="540">
        <v>99</v>
      </c>
      <c r="CJ610" s="540">
        <v>94</v>
      </c>
      <c r="CK610" s="540">
        <v>72</v>
      </c>
      <c r="CL610" s="540">
        <v>43</v>
      </c>
      <c r="CM610" s="540">
        <v>117</v>
      </c>
      <c r="CN610" s="540">
        <v>85</v>
      </c>
      <c r="CO610" s="540">
        <v>14</v>
      </c>
      <c r="CP610" s="540">
        <v>88</v>
      </c>
      <c r="CQ610" s="540">
        <v>76</v>
      </c>
      <c r="CR610" s="540">
        <v>77</v>
      </c>
      <c r="CS610" s="540">
        <v>50</v>
      </c>
      <c r="CT610" s="540">
        <v>81</v>
      </c>
      <c r="CU610" s="540">
        <v>55</v>
      </c>
      <c r="CV610" s="540">
        <v>39</v>
      </c>
      <c r="CW610" s="540">
        <v>60</v>
      </c>
      <c r="CX610" s="540">
        <v>78</v>
      </c>
      <c r="CY610" s="540">
        <v>12</v>
      </c>
      <c r="CZ610" s="540">
        <v>107</v>
      </c>
      <c r="DA610" s="540">
        <v>101</v>
      </c>
      <c r="DB610" s="540">
        <v>89</v>
      </c>
      <c r="DC610" s="540">
        <v>114</v>
      </c>
      <c r="DD610" s="540">
        <v>82</v>
      </c>
      <c r="DE610" s="540">
        <v>45</v>
      </c>
      <c r="DF610" s="540">
        <v>58</v>
      </c>
      <c r="DG610" s="540">
        <v>13</v>
      </c>
      <c r="DH610" s="540">
        <v>73</v>
      </c>
      <c r="DI610" s="540">
        <v>49</v>
      </c>
      <c r="DJ610" s="540">
        <v>123</v>
      </c>
      <c r="DK610" s="540">
        <v>93</v>
      </c>
      <c r="DL610" s="540">
        <v>15</v>
      </c>
      <c r="DM610" s="540">
        <v>68</v>
      </c>
      <c r="DN610" s="540">
        <v>87</v>
      </c>
      <c r="DO610" s="540">
        <v>102</v>
      </c>
      <c r="DP610" s="540">
        <v>37</v>
      </c>
      <c r="DQ610" s="540">
        <v>33</v>
      </c>
      <c r="DR610" s="540">
        <v>86</v>
      </c>
      <c r="DS610" s="540">
        <v>19</v>
      </c>
      <c r="DT610" s="540">
        <v>91</v>
      </c>
      <c r="DU610" s="540">
        <v>23</v>
      </c>
      <c r="DV610" s="540">
        <v>92</v>
      </c>
      <c r="DW610" s="540">
        <v>84</v>
      </c>
      <c r="DX610" s="540">
        <v>42</v>
      </c>
      <c r="DY610" s="540">
        <v>112</v>
      </c>
    </row>
    <row r="611" spans="4:134" s="540" customFormat="1" x14ac:dyDescent="0.2"/>
    <row r="612" spans="4:134" s="540" customFormat="1" x14ac:dyDescent="0.2">
      <c r="D612" s="539">
        <v>125</v>
      </c>
      <c r="E612" s="541" t="s">
        <v>179</v>
      </c>
    </row>
    <row r="613" spans="4:134" s="540" customFormat="1" x14ac:dyDescent="0.2">
      <c r="E613" s="535" t="s">
        <v>130</v>
      </c>
      <c r="F613" s="540">
        <v>1</v>
      </c>
      <c r="G613" s="540">
        <v>2</v>
      </c>
      <c r="H613" s="540">
        <v>3</v>
      </c>
      <c r="I613" s="540">
        <v>4</v>
      </c>
      <c r="J613" s="540">
        <v>5</v>
      </c>
      <c r="K613" s="540">
        <v>6</v>
      </c>
      <c r="L613" s="540">
        <v>7</v>
      </c>
      <c r="M613" s="540">
        <v>8</v>
      </c>
      <c r="N613" s="540">
        <v>9</v>
      </c>
      <c r="O613" s="540">
        <v>10</v>
      </c>
      <c r="P613" s="540">
        <v>11</v>
      </c>
      <c r="Q613" s="540">
        <v>12</v>
      </c>
      <c r="R613" s="540">
        <v>13</v>
      </c>
      <c r="S613" s="540">
        <v>14</v>
      </c>
      <c r="T613" s="540">
        <v>15</v>
      </c>
      <c r="U613" s="540">
        <v>16</v>
      </c>
      <c r="V613" s="540">
        <v>17</v>
      </c>
      <c r="W613" s="540">
        <v>18</v>
      </c>
      <c r="X613" s="540">
        <v>19</v>
      </c>
      <c r="Y613" s="540">
        <v>20</v>
      </c>
      <c r="Z613" s="540">
        <v>21</v>
      </c>
      <c r="AA613" s="540">
        <v>22</v>
      </c>
      <c r="AB613" s="540">
        <v>23</v>
      </c>
      <c r="AC613" s="540">
        <v>24</v>
      </c>
      <c r="AD613" s="540">
        <v>25</v>
      </c>
      <c r="AE613" s="540">
        <v>26</v>
      </c>
      <c r="AF613" s="540">
        <v>27</v>
      </c>
      <c r="AG613" s="540">
        <v>28</v>
      </c>
      <c r="AH613" s="540">
        <v>29</v>
      </c>
      <c r="AI613" s="540">
        <v>30</v>
      </c>
      <c r="AJ613" s="540">
        <v>31</v>
      </c>
      <c r="AK613" s="540">
        <v>32</v>
      </c>
      <c r="AL613" s="540">
        <v>33</v>
      </c>
      <c r="AM613" s="540">
        <v>34</v>
      </c>
      <c r="AN613" s="540">
        <v>35</v>
      </c>
      <c r="AO613" s="540">
        <v>36</v>
      </c>
      <c r="AP613" s="540">
        <v>37</v>
      </c>
      <c r="AQ613" s="540">
        <v>38</v>
      </c>
      <c r="AR613" s="540">
        <v>39</v>
      </c>
      <c r="AS613" s="540">
        <v>40</v>
      </c>
      <c r="AT613" s="540">
        <v>41</v>
      </c>
      <c r="AU613" s="540">
        <v>42</v>
      </c>
      <c r="AV613" s="540">
        <v>43</v>
      </c>
      <c r="AW613" s="540">
        <v>44</v>
      </c>
      <c r="AX613" s="540">
        <v>45</v>
      </c>
      <c r="AY613" s="540">
        <v>46</v>
      </c>
      <c r="AZ613" s="540">
        <v>47</v>
      </c>
      <c r="BA613" s="540">
        <v>48</v>
      </c>
      <c r="BB613" s="540">
        <v>49</v>
      </c>
      <c r="BC613" s="540">
        <v>50</v>
      </c>
      <c r="BD613" s="540">
        <v>51</v>
      </c>
      <c r="BE613" s="540">
        <v>52</v>
      </c>
      <c r="BF613" s="540">
        <v>53</v>
      </c>
      <c r="BG613" s="540">
        <v>54</v>
      </c>
      <c r="BH613" s="540">
        <v>55</v>
      </c>
      <c r="BI613" s="540">
        <v>56</v>
      </c>
      <c r="BJ613" s="540">
        <v>57</v>
      </c>
      <c r="BK613" s="540">
        <v>58</v>
      </c>
      <c r="BL613" s="540">
        <v>59</v>
      </c>
      <c r="BM613" s="540">
        <v>60</v>
      </c>
      <c r="BN613" s="540">
        <v>61</v>
      </c>
      <c r="BO613" s="540">
        <v>62</v>
      </c>
      <c r="BP613" s="540">
        <v>63</v>
      </c>
      <c r="BQ613" s="540">
        <v>64</v>
      </c>
      <c r="BR613" s="540">
        <v>65</v>
      </c>
      <c r="BS613" s="540">
        <v>66</v>
      </c>
      <c r="BT613" s="540">
        <v>67</v>
      </c>
      <c r="BU613" s="540">
        <v>68</v>
      </c>
      <c r="BV613" s="540">
        <v>69</v>
      </c>
      <c r="BW613" s="540">
        <v>70</v>
      </c>
      <c r="BX613" s="540">
        <v>71</v>
      </c>
      <c r="BY613" s="540">
        <v>72</v>
      </c>
      <c r="BZ613" s="540">
        <v>73</v>
      </c>
      <c r="CA613" s="540">
        <v>74</v>
      </c>
      <c r="CB613" s="540">
        <v>75</v>
      </c>
      <c r="CC613" s="540">
        <v>76</v>
      </c>
      <c r="CD613" s="540">
        <v>77</v>
      </c>
      <c r="CE613" s="540">
        <v>78</v>
      </c>
      <c r="CF613" s="540">
        <v>79</v>
      </c>
      <c r="CG613" s="540">
        <v>80</v>
      </c>
      <c r="CH613" s="540">
        <v>81</v>
      </c>
      <c r="CI613" s="540">
        <v>82</v>
      </c>
      <c r="CJ613" s="540">
        <v>83</v>
      </c>
      <c r="CK613" s="540">
        <v>84</v>
      </c>
      <c r="CL613" s="540">
        <v>85</v>
      </c>
      <c r="CM613" s="540">
        <v>86</v>
      </c>
      <c r="CN613" s="540">
        <v>87</v>
      </c>
      <c r="CO613" s="540">
        <v>88</v>
      </c>
      <c r="CP613" s="540">
        <v>89</v>
      </c>
      <c r="CQ613" s="540">
        <v>90</v>
      </c>
      <c r="CR613" s="540">
        <v>91</v>
      </c>
      <c r="CS613" s="540">
        <v>92</v>
      </c>
      <c r="CT613" s="540">
        <v>93</v>
      </c>
      <c r="CU613" s="540">
        <v>94</v>
      </c>
      <c r="CV613" s="540">
        <v>95</v>
      </c>
      <c r="CW613" s="540">
        <v>96</v>
      </c>
      <c r="CX613" s="540">
        <v>97</v>
      </c>
      <c r="CY613" s="540">
        <v>98</v>
      </c>
      <c r="CZ613" s="540">
        <v>99</v>
      </c>
      <c r="DA613" s="540">
        <v>100</v>
      </c>
      <c r="DB613" s="540">
        <v>101</v>
      </c>
      <c r="DC613" s="540">
        <v>102</v>
      </c>
      <c r="DD613" s="540">
        <v>103</v>
      </c>
      <c r="DE613" s="540">
        <v>104</v>
      </c>
      <c r="DF613" s="540">
        <v>105</v>
      </c>
      <c r="DG613" s="540">
        <v>106</v>
      </c>
      <c r="DH613" s="540">
        <v>107</v>
      </c>
      <c r="DI613" s="540">
        <v>108</v>
      </c>
      <c r="DJ613" s="540">
        <v>109</v>
      </c>
      <c r="DK613" s="540">
        <v>110</v>
      </c>
      <c r="DL613" s="540">
        <v>111</v>
      </c>
      <c r="DM613" s="540">
        <v>112</v>
      </c>
      <c r="DN613" s="540">
        <v>113</v>
      </c>
      <c r="DO613" s="540">
        <v>114</v>
      </c>
      <c r="DP613" s="540">
        <v>115</v>
      </c>
      <c r="DQ613" s="540">
        <v>116</v>
      </c>
      <c r="DR613" s="540">
        <v>117</v>
      </c>
      <c r="DS613" s="540">
        <v>118</v>
      </c>
      <c r="DT613" s="540">
        <v>119</v>
      </c>
      <c r="DU613" s="540">
        <v>120</v>
      </c>
      <c r="DV613" s="540">
        <v>121</v>
      </c>
      <c r="DW613" s="540">
        <v>122</v>
      </c>
      <c r="DX613" s="540">
        <v>123</v>
      </c>
      <c r="DY613" s="540">
        <v>124</v>
      </c>
      <c r="DZ613" s="540">
        <v>125</v>
      </c>
    </row>
    <row r="614" spans="4:134" s="540" customFormat="1" x14ac:dyDescent="0.2">
      <c r="E614" s="535" t="s">
        <v>157</v>
      </c>
      <c r="F614" s="540">
        <v>5</v>
      </c>
      <c r="G614" s="540">
        <v>78</v>
      </c>
      <c r="H614" s="540">
        <v>107</v>
      </c>
      <c r="I614" s="540">
        <v>116</v>
      </c>
      <c r="J614" s="540">
        <v>36</v>
      </c>
      <c r="K614" s="540">
        <v>25</v>
      </c>
      <c r="L614" s="540">
        <v>55</v>
      </c>
      <c r="M614" s="540">
        <v>19</v>
      </c>
      <c r="N614" s="540">
        <v>122</v>
      </c>
      <c r="O614" s="540">
        <v>109</v>
      </c>
      <c r="P614" s="540">
        <v>125</v>
      </c>
      <c r="Q614" s="540">
        <v>113</v>
      </c>
      <c r="R614" s="540">
        <v>70</v>
      </c>
      <c r="S614" s="540">
        <v>23</v>
      </c>
      <c r="T614" s="540">
        <v>117</v>
      </c>
      <c r="U614" s="540">
        <v>45</v>
      </c>
      <c r="V614" s="540">
        <v>73</v>
      </c>
      <c r="W614" s="540">
        <v>12</v>
      </c>
      <c r="X614" s="540">
        <v>101</v>
      </c>
      <c r="Y614" s="540">
        <v>52</v>
      </c>
      <c r="Z614" s="540">
        <v>88</v>
      </c>
      <c r="AA614" s="540">
        <v>68</v>
      </c>
      <c r="AB614" s="540">
        <v>97</v>
      </c>
      <c r="AC614" s="540">
        <v>1</v>
      </c>
      <c r="AD614" s="540">
        <v>44</v>
      </c>
      <c r="AE614" s="540">
        <v>100</v>
      </c>
      <c r="AF614" s="540">
        <v>43</v>
      </c>
      <c r="AG614" s="540">
        <v>39</v>
      </c>
      <c r="AH614" s="540">
        <v>115</v>
      </c>
      <c r="AI614" s="540">
        <v>8</v>
      </c>
      <c r="AJ614" s="540">
        <v>69</v>
      </c>
      <c r="AK614" s="540">
        <v>29</v>
      </c>
      <c r="AL614" s="540">
        <v>37</v>
      </c>
      <c r="AM614" s="540">
        <v>63</v>
      </c>
      <c r="AN614" s="540">
        <v>93</v>
      </c>
      <c r="AO614" s="540">
        <v>92</v>
      </c>
      <c r="AP614" s="540">
        <v>28</v>
      </c>
      <c r="AQ614" s="540">
        <v>57</v>
      </c>
      <c r="AR614" s="540">
        <v>51</v>
      </c>
      <c r="AS614" s="540">
        <v>81</v>
      </c>
      <c r="AT614" s="540">
        <v>59</v>
      </c>
      <c r="AU614" s="540">
        <v>99</v>
      </c>
      <c r="AV614" s="540">
        <v>104</v>
      </c>
      <c r="AW614" s="540">
        <v>6</v>
      </c>
      <c r="AX614" s="540">
        <v>77</v>
      </c>
      <c r="AY614" s="540">
        <v>15</v>
      </c>
      <c r="AZ614" s="540">
        <v>110</v>
      </c>
      <c r="BA614" s="540">
        <v>95</v>
      </c>
      <c r="BB614" s="540">
        <v>27</v>
      </c>
      <c r="BC614" s="540">
        <v>71</v>
      </c>
      <c r="BD614" s="540">
        <v>33</v>
      </c>
      <c r="BE614" s="540">
        <v>20</v>
      </c>
      <c r="BF614" s="540">
        <v>74</v>
      </c>
      <c r="BG614" s="540">
        <v>106</v>
      </c>
      <c r="BH614" s="540">
        <v>49</v>
      </c>
      <c r="BI614" s="540">
        <v>87</v>
      </c>
      <c r="BJ614" s="540">
        <v>91</v>
      </c>
      <c r="BK614" s="540">
        <v>121</v>
      </c>
      <c r="BL614" s="540">
        <v>31</v>
      </c>
      <c r="BM614" s="540">
        <v>53</v>
      </c>
      <c r="BN614" s="540">
        <v>80</v>
      </c>
      <c r="BO614" s="540">
        <v>26</v>
      </c>
      <c r="BP614" s="540">
        <v>111</v>
      </c>
      <c r="BQ614" s="540">
        <v>22</v>
      </c>
      <c r="BR614" s="540">
        <v>56</v>
      </c>
      <c r="BS614" s="540">
        <v>48</v>
      </c>
      <c r="BT614" s="540">
        <v>119</v>
      </c>
      <c r="BU614" s="540">
        <v>64</v>
      </c>
      <c r="BV614" s="540">
        <v>108</v>
      </c>
      <c r="BW614" s="540">
        <v>9</v>
      </c>
      <c r="BX614" s="540">
        <v>3</v>
      </c>
      <c r="BY614" s="540">
        <v>38</v>
      </c>
      <c r="BZ614" s="540">
        <v>24</v>
      </c>
      <c r="CA614" s="540">
        <v>98</v>
      </c>
      <c r="CB614" s="540">
        <v>102</v>
      </c>
      <c r="CC614" s="540">
        <v>30</v>
      </c>
      <c r="CD614" s="540">
        <v>13</v>
      </c>
      <c r="CE614" s="540">
        <v>42</v>
      </c>
      <c r="CF614" s="540">
        <v>96</v>
      </c>
      <c r="CG614" s="540">
        <v>2</v>
      </c>
      <c r="CH614" s="540">
        <v>47</v>
      </c>
      <c r="CI614" s="540">
        <v>123</v>
      </c>
      <c r="CJ614" s="540">
        <v>94</v>
      </c>
      <c r="CK614" s="540">
        <v>60</v>
      </c>
      <c r="CL614" s="540">
        <v>18</v>
      </c>
      <c r="CM614" s="540">
        <v>90</v>
      </c>
      <c r="CN614" s="540">
        <v>34</v>
      </c>
      <c r="CO614" s="540">
        <v>85</v>
      </c>
      <c r="CP614" s="540">
        <v>17</v>
      </c>
      <c r="CQ614" s="540">
        <v>21</v>
      </c>
      <c r="CR614" s="540">
        <v>75</v>
      </c>
      <c r="CS614" s="540">
        <v>65</v>
      </c>
      <c r="CT614" s="540">
        <v>16</v>
      </c>
      <c r="CU614" s="540">
        <v>11</v>
      </c>
      <c r="CV614" s="540">
        <v>124</v>
      </c>
      <c r="CW614" s="540">
        <v>103</v>
      </c>
      <c r="CX614" s="540">
        <v>120</v>
      </c>
      <c r="CY614" s="540">
        <v>72</v>
      </c>
      <c r="CZ614" s="540">
        <v>61</v>
      </c>
      <c r="DA614" s="540">
        <v>32</v>
      </c>
      <c r="DB614" s="540">
        <v>62</v>
      </c>
      <c r="DC614" s="540">
        <v>66</v>
      </c>
      <c r="DD614" s="540">
        <v>79</v>
      </c>
      <c r="DE614" s="540">
        <v>46</v>
      </c>
      <c r="DF614" s="540">
        <v>84</v>
      </c>
      <c r="DG614" s="540">
        <v>89</v>
      </c>
      <c r="DH614" s="540">
        <v>35</v>
      </c>
      <c r="DI614" s="540">
        <v>7</v>
      </c>
      <c r="DJ614" s="540">
        <v>67</v>
      </c>
      <c r="DK614" s="540">
        <v>118</v>
      </c>
      <c r="DL614" s="540">
        <v>14</v>
      </c>
      <c r="DM614" s="540">
        <v>4</v>
      </c>
      <c r="DN614" s="540">
        <v>112</v>
      </c>
      <c r="DO614" s="540">
        <v>58</v>
      </c>
      <c r="DP614" s="540">
        <v>54</v>
      </c>
      <c r="DQ614" s="540">
        <v>50</v>
      </c>
      <c r="DR614" s="540">
        <v>40</v>
      </c>
      <c r="DS614" s="540">
        <v>41</v>
      </c>
      <c r="DT614" s="540">
        <v>10</v>
      </c>
      <c r="DU614" s="540">
        <v>82</v>
      </c>
      <c r="DV614" s="540">
        <v>114</v>
      </c>
      <c r="DW614" s="540">
        <v>83</v>
      </c>
      <c r="DX614" s="540">
        <v>105</v>
      </c>
      <c r="DY614" s="540">
        <v>76</v>
      </c>
      <c r="DZ614" s="540">
        <v>86</v>
      </c>
    </row>
    <row r="615" spans="4:134" s="540" customFormat="1" x14ac:dyDescent="0.2">
      <c r="E615" s="535" t="s">
        <v>159</v>
      </c>
      <c r="F615" s="540">
        <v>53</v>
      </c>
      <c r="G615" s="540">
        <v>79</v>
      </c>
      <c r="H615" s="540">
        <v>15</v>
      </c>
      <c r="I615" s="540">
        <v>112</v>
      </c>
      <c r="J615" s="540">
        <v>101</v>
      </c>
      <c r="K615" s="540">
        <v>118</v>
      </c>
      <c r="L615" s="540">
        <v>58</v>
      </c>
      <c r="M615" s="540">
        <v>29</v>
      </c>
      <c r="N615" s="540">
        <v>75</v>
      </c>
      <c r="O615" s="540">
        <v>87</v>
      </c>
      <c r="P615" s="540">
        <v>54</v>
      </c>
      <c r="Q615" s="540">
        <v>105</v>
      </c>
      <c r="R615" s="540">
        <v>117</v>
      </c>
      <c r="S615" s="540">
        <v>30</v>
      </c>
      <c r="T615" s="540">
        <v>3</v>
      </c>
      <c r="U615" s="540">
        <v>19</v>
      </c>
      <c r="V615" s="540">
        <v>74</v>
      </c>
      <c r="W615" s="540">
        <v>81</v>
      </c>
      <c r="X615" s="540">
        <v>90</v>
      </c>
      <c r="Y615" s="540">
        <v>107</v>
      </c>
      <c r="Z615" s="540">
        <v>4</v>
      </c>
      <c r="AA615" s="540">
        <v>23</v>
      </c>
      <c r="AB615" s="540">
        <v>110</v>
      </c>
      <c r="AC615" s="540">
        <v>68</v>
      </c>
      <c r="AD615" s="540">
        <v>103</v>
      </c>
      <c r="AE615" s="540">
        <v>34</v>
      </c>
      <c r="AF615" s="540">
        <v>95</v>
      </c>
      <c r="AG615" s="540">
        <v>116</v>
      </c>
      <c r="AH615" s="540">
        <v>121</v>
      </c>
      <c r="AI615" s="540">
        <v>111</v>
      </c>
      <c r="AJ615" s="540">
        <v>10</v>
      </c>
      <c r="AK615" s="540">
        <v>70</v>
      </c>
      <c r="AL615" s="540">
        <v>52</v>
      </c>
      <c r="AM615" s="540">
        <v>33</v>
      </c>
      <c r="AN615" s="540">
        <v>62</v>
      </c>
      <c r="AO615" s="540">
        <v>55</v>
      </c>
      <c r="AP615" s="540">
        <v>59</v>
      </c>
      <c r="AQ615" s="540">
        <v>22</v>
      </c>
      <c r="AR615" s="540">
        <v>66</v>
      </c>
      <c r="AS615" s="540">
        <v>43</v>
      </c>
      <c r="AT615" s="540">
        <v>64</v>
      </c>
      <c r="AU615" s="540">
        <v>94</v>
      </c>
      <c r="AV615" s="540">
        <v>40</v>
      </c>
      <c r="AW615" s="540">
        <v>57</v>
      </c>
      <c r="AX615" s="540">
        <v>13</v>
      </c>
      <c r="AY615" s="540">
        <v>119</v>
      </c>
      <c r="AZ615" s="540">
        <v>63</v>
      </c>
      <c r="BA615" s="540">
        <v>2</v>
      </c>
      <c r="BB615" s="540">
        <v>36</v>
      </c>
      <c r="BC615" s="540">
        <v>73</v>
      </c>
      <c r="BD615" s="540">
        <v>124</v>
      </c>
      <c r="BE615" s="540">
        <v>18</v>
      </c>
      <c r="BF615" s="540">
        <v>77</v>
      </c>
      <c r="BG615" s="540">
        <v>88</v>
      </c>
      <c r="BH615" s="540">
        <v>12</v>
      </c>
      <c r="BI615" s="540">
        <v>49</v>
      </c>
      <c r="BJ615" s="540">
        <v>31</v>
      </c>
      <c r="BK615" s="540">
        <v>61</v>
      </c>
      <c r="BL615" s="540">
        <v>37</v>
      </c>
      <c r="BM615" s="540">
        <v>41</v>
      </c>
      <c r="BN615" s="540">
        <v>9</v>
      </c>
      <c r="BO615" s="540">
        <v>96</v>
      </c>
      <c r="BP615" s="540">
        <v>11</v>
      </c>
      <c r="BQ615" s="540">
        <v>5</v>
      </c>
      <c r="BR615" s="540">
        <v>114</v>
      </c>
      <c r="BS615" s="540">
        <v>115</v>
      </c>
      <c r="BT615" s="540">
        <v>6</v>
      </c>
      <c r="BU615" s="540">
        <v>120</v>
      </c>
      <c r="BV615" s="540">
        <v>48</v>
      </c>
      <c r="BW615" s="540">
        <v>83</v>
      </c>
      <c r="BX615" s="540">
        <v>122</v>
      </c>
      <c r="BY615" s="540">
        <v>93</v>
      </c>
      <c r="BZ615" s="540">
        <v>27</v>
      </c>
      <c r="CA615" s="540">
        <v>47</v>
      </c>
      <c r="CB615" s="540">
        <v>113</v>
      </c>
      <c r="CC615" s="540">
        <v>17</v>
      </c>
      <c r="CD615" s="540">
        <v>89</v>
      </c>
      <c r="CE615" s="540">
        <v>1</v>
      </c>
      <c r="CF615" s="540">
        <v>26</v>
      </c>
      <c r="CG615" s="540">
        <v>76</v>
      </c>
      <c r="CH615" s="540">
        <v>44</v>
      </c>
      <c r="CI615" s="540">
        <v>24</v>
      </c>
      <c r="CJ615" s="540">
        <v>82</v>
      </c>
      <c r="CK615" s="540">
        <v>125</v>
      </c>
      <c r="CL615" s="540">
        <v>72</v>
      </c>
      <c r="CM615" s="540">
        <v>102</v>
      </c>
      <c r="CN615" s="540">
        <v>100</v>
      </c>
      <c r="CO615" s="540">
        <v>80</v>
      </c>
      <c r="CP615" s="540">
        <v>25</v>
      </c>
      <c r="CQ615" s="540">
        <v>69</v>
      </c>
      <c r="CR615" s="540">
        <v>84</v>
      </c>
      <c r="CS615" s="540">
        <v>39</v>
      </c>
      <c r="CT615" s="540">
        <v>14</v>
      </c>
      <c r="CU615" s="540">
        <v>42</v>
      </c>
      <c r="CV615" s="540">
        <v>51</v>
      </c>
      <c r="CW615" s="540">
        <v>35</v>
      </c>
      <c r="CX615" s="540">
        <v>56</v>
      </c>
      <c r="CY615" s="540">
        <v>20</v>
      </c>
      <c r="CZ615" s="540">
        <v>92</v>
      </c>
      <c r="DA615" s="540">
        <v>97</v>
      </c>
      <c r="DB615" s="540">
        <v>109</v>
      </c>
      <c r="DC615" s="540">
        <v>86</v>
      </c>
      <c r="DD615" s="540">
        <v>50</v>
      </c>
      <c r="DE615" s="540">
        <v>71</v>
      </c>
      <c r="DF615" s="540">
        <v>91</v>
      </c>
      <c r="DG615" s="540">
        <v>8</v>
      </c>
      <c r="DH615" s="540">
        <v>104</v>
      </c>
      <c r="DI615" s="540">
        <v>65</v>
      </c>
      <c r="DJ615" s="540">
        <v>123</v>
      </c>
      <c r="DK615" s="540">
        <v>38</v>
      </c>
      <c r="DL615" s="540">
        <v>85</v>
      </c>
      <c r="DM615" s="540">
        <v>106</v>
      </c>
      <c r="DN615" s="540">
        <v>32</v>
      </c>
      <c r="DO615" s="540">
        <v>45</v>
      </c>
      <c r="DP615" s="540">
        <v>78</v>
      </c>
      <c r="DQ615" s="540">
        <v>99</v>
      </c>
      <c r="DR615" s="540">
        <v>108</v>
      </c>
      <c r="DS615" s="540">
        <v>21</v>
      </c>
      <c r="DT615" s="540">
        <v>7</v>
      </c>
      <c r="DU615" s="540">
        <v>28</v>
      </c>
      <c r="DV615" s="540">
        <v>60</v>
      </c>
      <c r="DW615" s="540">
        <v>98</v>
      </c>
      <c r="DX615" s="540">
        <v>67</v>
      </c>
      <c r="DY615" s="540">
        <v>16</v>
      </c>
      <c r="DZ615" s="540">
        <v>46</v>
      </c>
    </row>
    <row r="616" spans="4:134" s="540" customFormat="1" x14ac:dyDescent="0.2"/>
    <row r="617" spans="4:134" s="540" customFormat="1" x14ac:dyDescent="0.2">
      <c r="D617" s="539">
        <v>126</v>
      </c>
      <c r="E617" s="541" t="s">
        <v>179</v>
      </c>
    </row>
    <row r="618" spans="4:134" s="540" customFormat="1" x14ac:dyDescent="0.2">
      <c r="E618" s="535" t="s">
        <v>130</v>
      </c>
      <c r="F618" s="540">
        <v>1</v>
      </c>
      <c r="G618" s="540">
        <v>2</v>
      </c>
      <c r="H618" s="540">
        <v>3</v>
      </c>
      <c r="I618" s="540">
        <v>4</v>
      </c>
      <c r="J618" s="540">
        <v>5</v>
      </c>
      <c r="K618" s="540">
        <v>6</v>
      </c>
      <c r="L618" s="540">
        <v>7</v>
      </c>
      <c r="M618" s="540">
        <v>8</v>
      </c>
      <c r="N618" s="540">
        <v>9</v>
      </c>
      <c r="O618" s="540">
        <v>10</v>
      </c>
      <c r="P618" s="540">
        <v>11</v>
      </c>
      <c r="Q618" s="540">
        <v>12</v>
      </c>
      <c r="R618" s="540">
        <v>13</v>
      </c>
      <c r="S618" s="540">
        <v>14</v>
      </c>
      <c r="T618" s="540">
        <v>15</v>
      </c>
      <c r="U618" s="540">
        <v>16</v>
      </c>
      <c r="V618" s="540">
        <v>17</v>
      </c>
      <c r="W618" s="540">
        <v>18</v>
      </c>
      <c r="X618" s="540">
        <v>19</v>
      </c>
      <c r="Y618" s="540">
        <v>20</v>
      </c>
      <c r="Z618" s="540">
        <v>21</v>
      </c>
      <c r="AA618" s="540">
        <v>22</v>
      </c>
      <c r="AB618" s="540">
        <v>23</v>
      </c>
      <c r="AC618" s="540">
        <v>24</v>
      </c>
      <c r="AD618" s="540">
        <v>25</v>
      </c>
      <c r="AE618" s="540">
        <v>26</v>
      </c>
      <c r="AF618" s="540">
        <v>27</v>
      </c>
      <c r="AG618" s="540">
        <v>28</v>
      </c>
      <c r="AH618" s="540">
        <v>29</v>
      </c>
      <c r="AI618" s="540">
        <v>30</v>
      </c>
      <c r="AJ618" s="540">
        <v>31</v>
      </c>
      <c r="AK618" s="540">
        <v>32</v>
      </c>
      <c r="AL618" s="540">
        <v>33</v>
      </c>
      <c r="AM618" s="540">
        <v>34</v>
      </c>
      <c r="AN618" s="540">
        <v>35</v>
      </c>
      <c r="AO618" s="540">
        <v>36</v>
      </c>
      <c r="AP618" s="540">
        <v>37</v>
      </c>
      <c r="AQ618" s="540">
        <v>38</v>
      </c>
      <c r="AR618" s="540">
        <v>39</v>
      </c>
      <c r="AS618" s="540">
        <v>40</v>
      </c>
      <c r="AT618" s="540">
        <v>41</v>
      </c>
      <c r="AU618" s="540">
        <v>42</v>
      </c>
      <c r="AV618" s="540">
        <v>43</v>
      </c>
      <c r="AW618" s="540">
        <v>44</v>
      </c>
      <c r="AX618" s="540">
        <v>45</v>
      </c>
      <c r="AY618" s="540">
        <v>46</v>
      </c>
      <c r="AZ618" s="540">
        <v>47</v>
      </c>
      <c r="BA618" s="540">
        <v>48</v>
      </c>
      <c r="BB618" s="540">
        <v>49</v>
      </c>
      <c r="BC618" s="540">
        <v>50</v>
      </c>
      <c r="BD618" s="540">
        <v>51</v>
      </c>
      <c r="BE618" s="540">
        <v>52</v>
      </c>
      <c r="BF618" s="540">
        <v>53</v>
      </c>
      <c r="BG618" s="540">
        <v>54</v>
      </c>
      <c r="BH618" s="540">
        <v>55</v>
      </c>
      <c r="BI618" s="540">
        <v>56</v>
      </c>
      <c r="BJ618" s="540">
        <v>57</v>
      </c>
      <c r="BK618" s="540">
        <v>58</v>
      </c>
      <c r="BL618" s="540">
        <v>59</v>
      </c>
      <c r="BM618" s="540">
        <v>60</v>
      </c>
      <c r="BN618" s="540">
        <v>61</v>
      </c>
      <c r="BO618" s="540">
        <v>62</v>
      </c>
      <c r="BP618" s="540">
        <v>63</v>
      </c>
      <c r="BQ618" s="540">
        <v>64</v>
      </c>
      <c r="BR618" s="540">
        <v>65</v>
      </c>
      <c r="BS618" s="540">
        <v>66</v>
      </c>
      <c r="BT618" s="540">
        <v>67</v>
      </c>
      <c r="BU618" s="540">
        <v>68</v>
      </c>
      <c r="BV618" s="540">
        <v>69</v>
      </c>
      <c r="BW618" s="540">
        <v>70</v>
      </c>
      <c r="BX618" s="540">
        <v>71</v>
      </c>
      <c r="BY618" s="540">
        <v>72</v>
      </c>
      <c r="BZ618" s="540">
        <v>73</v>
      </c>
      <c r="CA618" s="540">
        <v>74</v>
      </c>
      <c r="CB618" s="540">
        <v>75</v>
      </c>
      <c r="CC618" s="540">
        <v>76</v>
      </c>
      <c r="CD618" s="540">
        <v>77</v>
      </c>
      <c r="CE618" s="540">
        <v>78</v>
      </c>
      <c r="CF618" s="540">
        <v>79</v>
      </c>
      <c r="CG618" s="540">
        <v>80</v>
      </c>
      <c r="CH618" s="540">
        <v>81</v>
      </c>
      <c r="CI618" s="540">
        <v>82</v>
      </c>
      <c r="CJ618" s="540">
        <v>83</v>
      </c>
      <c r="CK618" s="540">
        <v>84</v>
      </c>
      <c r="CL618" s="540">
        <v>85</v>
      </c>
      <c r="CM618" s="540">
        <v>86</v>
      </c>
      <c r="CN618" s="540">
        <v>87</v>
      </c>
      <c r="CO618" s="540">
        <v>88</v>
      </c>
      <c r="CP618" s="540">
        <v>89</v>
      </c>
      <c r="CQ618" s="540">
        <v>90</v>
      </c>
      <c r="CR618" s="540">
        <v>91</v>
      </c>
      <c r="CS618" s="540">
        <v>92</v>
      </c>
      <c r="CT618" s="540">
        <v>93</v>
      </c>
      <c r="CU618" s="540">
        <v>94</v>
      </c>
      <c r="CV618" s="540">
        <v>95</v>
      </c>
      <c r="CW618" s="540">
        <v>96</v>
      </c>
      <c r="CX618" s="540">
        <v>97</v>
      </c>
      <c r="CY618" s="540">
        <v>98</v>
      </c>
      <c r="CZ618" s="540">
        <v>99</v>
      </c>
      <c r="DA618" s="540">
        <v>100</v>
      </c>
      <c r="DB618" s="540">
        <v>101</v>
      </c>
      <c r="DC618" s="540">
        <v>102</v>
      </c>
      <c r="DD618" s="540">
        <v>103</v>
      </c>
      <c r="DE618" s="540">
        <v>104</v>
      </c>
      <c r="DF618" s="540">
        <v>105</v>
      </c>
      <c r="DG618" s="540">
        <v>106</v>
      </c>
      <c r="DH618" s="540">
        <v>107</v>
      </c>
      <c r="DI618" s="540">
        <v>108</v>
      </c>
      <c r="DJ618" s="540">
        <v>109</v>
      </c>
      <c r="DK618" s="540">
        <v>110</v>
      </c>
      <c r="DL618" s="540">
        <v>111</v>
      </c>
      <c r="DM618" s="540">
        <v>112</v>
      </c>
      <c r="DN618" s="540">
        <v>113</v>
      </c>
      <c r="DO618" s="540">
        <v>114</v>
      </c>
      <c r="DQ618" s="540">
        <v>115</v>
      </c>
      <c r="DR618" s="540">
        <v>116</v>
      </c>
      <c r="DS618" s="540">
        <v>117</v>
      </c>
      <c r="DT618" s="540">
        <v>118</v>
      </c>
      <c r="DV618" s="540">
        <v>119</v>
      </c>
      <c r="DW618" s="540">
        <v>120</v>
      </c>
      <c r="DX618" s="540">
        <v>121</v>
      </c>
      <c r="DY618" s="540">
        <v>122</v>
      </c>
      <c r="EA618" s="540">
        <v>123</v>
      </c>
      <c r="EB618" s="540">
        <v>124</v>
      </c>
      <c r="EC618" s="540">
        <v>125</v>
      </c>
      <c r="ED618" s="540">
        <v>126</v>
      </c>
    </row>
    <row r="619" spans="4:134" s="540" customFormat="1" x14ac:dyDescent="0.2">
      <c r="E619" s="535" t="s">
        <v>157</v>
      </c>
      <c r="F619" s="540">
        <v>65</v>
      </c>
      <c r="G619" s="540">
        <v>113</v>
      </c>
      <c r="H619" s="540">
        <v>123</v>
      </c>
      <c r="I619" s="540">
        <v>76</v>
      </c>
      <c r="J619" s="540">
        <v>47</v>
      </c>
      <c r="K619" s="540">
        <v>49</v>
      </c>
      <c r="L619" s="540">
        <v>14</v>
      </c>
      <c r="M619" s="540">
        <v>6</v>
      </c>
      <c r="N619" s="540">
        <v>97</v>
      </c>
      <c r="O619" s="540">
        <v>37</v>
      </c>
      <c r="P619" s="540">
        <v>122</v>
      </c>
      <c r="Q619" s="540">
        <v>21</v>
      </c>
      <c r="R619" s="540">
        <v>9</v>
      </c>
      <c r="S619" s="540">
        <v>17</v>
      </c>
      <c r="T619" s="540">
        <v>12</v>
      </c>
      <c r="U619" s="540">
        <v>34</v>
      </c>
      <c r="V619" s="540">
        <v>68</v>
      </c>
      <c r="W619" s="540">
        <v>57</v>
      </c>
      <c r="X619" s="540">
        <v>117</v>
      </c>
      <c r="Y619" s="540">
        <v>92</v>
      </c>
      <c r="Z619" s="540">
        <v>118</v>
      </c>
      <c r="AA619" s="540">
        <v>88</v>
      </c>
      <c r="AB619" s="540">
        <v>114</v>
      </c>
      <c r="AC619" s="540">
        <v>125</v>
      </c>
      <c r="AD619" s="540">
        <v>101</v>
      </c>
      <c r="AE619" s="540">
        <v>32</v>
      </c>
      <c r="AF619" s="540">
        <v>41</v>
      </c>
      <c r="AG619" s="540">
        <v>20</v>
      </c>
      <c r="AH619" s="540">
        <v>26</v>
      </c>
      <c r="AI619" s="540">
        <v>99</v>
      </c>
      <c r="AJ619" s="540">
        <v>39</v>
      </c>
      <c r="AK619" s="540">
        <v>23</v>
      </c>
      <c r="AL619" s="540">
        <v>54</v>
      </c>
      <c r="AM619" s="540">
        <v>66</v>
      </c>
      <c r="AN619" s="540">
        <v>98</v>
      </c>
      <c r="AO619" s="540">
        <v>110</v>
      </c>
      <c r="AP619" s="540">
        <v>46</v>
      </c>
      <c r="AQ619" s="540">
        <v>22</v>
      </c>
      <c r="AR619" s="540">
        <v>11</v>
      </c>
      <c r="AS619" s="540">
        <v>93</v>
      </c>
      <c r="AT619" s="540">
        <v>27</v>
      </c>
      <c r="AU619" s="540">
        <v>94</v>
      </c>
      <c r="AV619" s="540">
        <v>51</v>
      </c>
      <c r="AW619" s="540">
        <v>102</v>
      </c>
      <c r="AX619" s="540">
        <v>111</v>
      </c>
      <c r="AY619" s="540">
        <v>95</v>
      </c>
      <c r="AZ619" s="540">
        <v>13</v>
      </c>
      <c r="BA619" s="540">
        <v>64</v>
      </c>
      <c r="BB619" s="540">
        <v>8</v>
      </c>
      <c r="BC619" s="540">
        <v>67</v>
      </c>
      <c r="BD619" s="540">
        <v>126</v>
      </c>
      <c r="BE619" s="540">
        <v>24</v>
      </c>
      <c r="BF619" s="540">
        <v>112</v>
      </c>
      <c r="BG619" s="540">
        <v>116</v>
      </c>
      <c r="BH619" s="540">
        <v>106</v>
      </c>
      <c r="BI619" s="540">
        <v>100</v>
      </c>
      <c r="BJ619" s="540">
        <v>109</v>
      </c>
      <c r="BK619" s="540">
        <v>74</v>
      </c>
      <c r="BL619" s="540">
        <v>30</v>
      </c>
      <c r="BM619" s="540">
        <v>86</v>
      </c>
      <c r="BN619" s="540">
        <v>84</v>
      </c>
      <c r="BO619" s="540">
        <v>60</v>
      </c>
      <c r="BP619" s="540">
        <v>77</v>
      </c>
      <c r="BQ619" s="540">
        <v>48</v>
      </c>
      <c r="BR619" s="540">
        <v>120</v>
      </c>
      <c r="BS619" s="540">
        <v>38</v>
      </c>
      <c r="BT619" s="540">
        <v>71</v>
      </c>
      <c r="BU619" s="540">
        <v>35</v>
      </c>
      <c r="BV619" s="540">
        <v>62</v>
      </c>
      <c r="BW619" s="540">
        <v>52</v>
      </c>
      <c r="BX619" s="540">
        <v>121</v>
      </c>
      <c r="BY619" s="540">
        <v>85</v>
      </c>
      <c r="BZ619" s="540">
        <v>55</v>
      </c>
      <c r="CA619" s="540">
        <v>78</v>
      </c>
      <c r="CB619" s="540">
        <v>44</v>
      </c>
      <c r="CC619" s="540">
        <v>75</v>
      </c>
      <c r="CD619" s="540">
        <v>4</v>
      </c>
      <c r="CE619" s="540">
        <v>70</v>
      </c>
      <c r="CF619" s="540">
        <v>56</v>
      </c>
      <c r="CG619" s="540">
        <v>119</v>
      </c>
      <c r="CH619" s="540">
        <v>107</v>
      </c>
      <c r="CI619" s="540">
        <v>58</v>
      </c>
      <c r="CJ619" s="540">
        <v>82</v>
      </c>
      <c r="CK619" s="540">
        <v>61</v>
      </c>
      <c r="CL619" s="540">
        <v>16</v>
      </c>
      <c r="CM619" s="540">
        <v>69</v>
      </c>
      <c r="CN619" s="540">
        <v>53</v>
      </c>
      <c r="CO619" s="540">
        <v>42</v>
      </c>
      <c r="CP619" s="540">
        <v>7</v>
      </c>
      <c r="CQ619" s="540">
        <v>108</v>
      </c>
      <c r="CR619" s="540">
        <v>59</v>
      </c>
      <c r="CS619" s="540">
        <v>43</v>
      </c>
      <c r="CT619" s="540">
        <v>40</v>
      </c>
      <c r="CU619" s="540">
        <v>81</v>
      </c>
      <c r="CV619" s="540">
        <v>115</v>
      </c>
      <c r="CW619" s="540">
        <v>19</v>
      </c>
      <c r="CX619" s="540">
        <v>79</v>
      </c>
      <c r="CY619" s="540">
        <v>104</v>
      </c>
      <c r="CZ619" s="540">
        <v>91</v>
      </c>
      <c r="DA619" s="540">
        <v>3</v>
      </c>
      <c r="DB619" s="540">
        <v>90</v>
      </c>
      <c r="DC619" s="540">
        <v>28</v>
      </c>
      <c r="DD619" s="540">
        <v>1</v>
      </c>
      <c r="DE619" s="540">
        <v>10</v>
      </c>
      <c r="DF619" s="540">
        <v>124</v>
      </c>
      <c r="DG619" s="540">
        <v>73</v>
      </c>
      <c r="DH619" s="540">
        <v>105</v>
      </c>
      <c r="DI619" s="540">
        <v>31</v>
      </c>
      <c r="DJ619" s="540">
        <v>18</v>
      </c>
      <c r="DK619" s="540">
        <v>63</v>
      </c>
      <c r="DL619" s="540">
        <v>72</v>
      </c>
      <c r="DM619" s="540">
        <v>25</v>
      </c>
      <c r="DN619" s="540">
        <v>2</v>
      </c>
      <c r="DO619" s="540">
        <v>103</v>
      </c>
      <c r="DQ619" s="540">
        <v>45</v>
      </c>
      <c r="DR619" s="540">
        <v>33</v>
      </c>
      <c r="DS619" s="540">
        <v>96</v>
      </c>
      <c r="DT619" s="540">
        <v>36</v>
      </c>
      <c r="DV619" s="540">
        <v>80</v>
      </c>
      <c r="DW619" s="540">
        <v>15</v>
      </c>
      <c r="DX619" s="540">
        <v>50</v>
      </c>
      <c r="DY619" s="540">
        <v>87</v>
      </c>
      <c r="EA619" s="540">
        <v>5</v>
      </c>
      <c r="EB619" s="540">
        <v>29</v>
      </c>
      <c r="EC619" s="540">
        <v>89</v>
      </c>
      <c r="ED619" s="540">
        <v>83</v>
      </c>
    </row>
    <row r="620" spans="4:134" s="540" customFormat="1" x14ac:dyDescent="0.2">
      <c r="E620" s="535" t="s">
        <v>159</v>
      </c>
      <c r="F620" s="540">
        <v>97</v>
      </c>
      <c r="G620" s="540">
        <v>118</v>
      </c>
      <c r="H620" s="540">
        <v>7</v>
      </c>
      <c r="I620" s="540">
        <v>73</v>
      </c>
      <c r="J620" s="540">
        <v>112</v>
      </c>
      <c r="K620" s="540">
        <v>114</v>
      </c>
      <c r="L620" s="540">
        <v>20</v>
      </c>
      <c r="M620" s="540">
        <v>86</v>
      </c>
      <c r="N620" s="540">
        <v>110</v>
      </c>
      <c r="O620" s="540">
        <v>53</v>
      </c>
      <c r="P620" s="540">
        <v>3</v>
      </c>
      <c r="Q620" s="540">
        <v>89</v>
      </c>
      <c r="R620" s="540">
        <v>25</v>
      </c>
      <c r="S620" s="540">
        <v>57</v>
      </c>
      <c r="T620" s="540">
        <v>71</v>
      </c>
      <c r="U620" s="540">
        <v>24</v>
      </c>
      <c r="V620" s="540">
        <v>93</v>
      </c>
      <c r="W620" s="540">
        <v>109</v>
      </c>
      <c r="X620" s="540">
        <v>32</v>
      </c>
      <c r="Y620" s="540">
        <v>84</v>
      </c>
      <c r="Z620" s="540">
        <v>44</v>
      </c>
      <c r="AA620" s="540">
        <v>16</v>
      </c>
      <c r="AB620" s="540">
        <v>47</v>
      </c>
      <c r="AC620" s="540">
        <v>75</v>
      </c>
      <c r="AD620" s="540">
        <v>13</v>
      </c>
      <c r="AE620" s="540">
        <v>87</v>
      </c>
      <c r="AF620" s="540">
        <v>126</v>
      </c>
      <c r="AG620" s="540">
        <v>49</v>
      </c>
      <c r="AH620" s="540">
        <v>58</v>
      </c>
      <c r="AI620" s="540">
        <v>77</v>
      </c>
      <c r="AJ620" s="540">
        <v>10</v>
      </c>
      <c r="AK620" s="540">
        <v>122</v>
      </c>
      <c r="AL620" s="540">
        <v>4</v>
      </c>
      <c r="AM620" s="540">
        <v>22</v>
      </c>
      <c r="AN620" s="540">
        <v>27</v>
      </c>
      <c r="AO620" s="540">
        <v>54</v>
      </c>
      <c r="AP620" s="540">
        <v>9</v>
      </c>
      <c r="AQ620" s="540">
        <v>15</v>
      </c>
      <c r="AR620" s="540">
        <v>121</v>
      </c>
      <c r="AS620" s="540">
        <v>96</v>
      </c>
      <c r="AT620" s="540">
        <v>37</v>
      </c>
      <c r="AU620" s="540">
        <v>117</v>
      </c>
      <c r="AV620" s="540">
        <v>91</v>
      </c>
      <c r="AW620" s="540">
        <v>21</v>
      </c>
      <c r="AX620" s="540">
        <v>42</v>
      </c>
      <c r="AY620" s="540">
        <v>55</v>
      </c>
      <c r="AZ620" s="540">
        <v>8</v>
      </c>
      <c r="BA620" s="540">
        <v>124</v>
      </c>
      <c r="BB620" s="540">
        <v>5</v>
      </c>
      <c r="BC620" s="540">
        <v>11</v>
      </c>
      <c r="BD620" s="540">
        <v>74</v>
      </c>
      <c r="BE620" s="540">
        <v>108</v>
      </c>
      <c r="BF620" s="540">
        <v>19</v>
      </c>
      <c r="BG620" s="540">
        <v>1</v>
      </c>
      <c r="BH620" s="540">
        <v>123</v>
      </c>
      <c r="BI620" s="540">
        <v>104</v>
      </c>
      <c r="BJ620" s="540">
        <v>98</v>
      </c>
      <c r="BK620" s="540">
        <v>67</v>
      </c>
      <c r="BL620" s="540">
        <v>2</v>
      </c>
      <c r="BM620" s="540">
        <v>28</v>
      </c>
      <c r="BN620" s="540">
        <v>120</v>
      </c>
      <c r="BO620" s="540">
        <v>64</v>
      </c>
      <c r="BP620" s="540">
        <v>111</v>
      </c>
      <c r="BQ620" s="540">
        <v>88</v>
      </c>
      <c r="BR620" s="540">
        <v>33</v>
      </c>
      <c r="BS620" s="540">
        <v>103</v>
      </c>
      <c r="BT620" s="540">
        <v>36</v>
      </c>
      <c r="BU620" s="540">
        <v>12</v>
      </c>
      <c r="BV620" s="540">
        <v>119</v>
      </c>
      <c r="BW620" s="540">
        <v>23</v>
      </c>
      <c r="BX620" s="540">
        <v>30</v>
      </c>
      <c r="BY620" s="540">
        <v>59</v>
      </c>
      <c r="BZ620" s="540">
        <v>106</v>
      </c>
      <c r="CA620" s="540">
        <v>51</v>
      </c>
      <c r="CB620" s="540">
        <v>82</v>
      </c>
      <c r="CC620" s="540">
        <v>29</v>
      </c>
      <c r="CD620" s="540">
        <v>70</v>
      </c>
      <c r="CE620" s="540">
        <v>116</v>
      </c>
      <c r="CF620" s="540">
        <v>41</v>
      </c>
      <c r="CG620" s="540">
        <v>34</v>
      </c>
      <c r="CH620" s="540">
        <v>99</v>
      </c>
      <c r="CI620" s="540">
        <v>50</v>
      </c>
      <c r="CJ620" s="540">
        <v>101</v>
      </c>
      <c r="CK620" s="540">
        <v>90</v>
      </c>
      <c r="CL620" s="540">
        <v>66</v>
      </c>
      <c r="CM620" s="540">
        <v>78</v>
      </c>
      <c r="CN620" s="540">
        <v>115</v>
      </c>
      <c r="CO620" s="540">
        <v>60</v>
      </c>
      <c r="CP620" s="540">
        <v>68</v>
      </c>
      <c r="CQ620" s="540">
        <v>39</v>
      </c>
      <c r="CR620" s="540">
        <v>105</v>
      </c>
      <c r="CS620" s="540">
        <v>125</v>
      </c>
      <c r="CT620" s="540">
        <v>14</v>
      </c>
      <c r="CU620" s="540">
        <v>38</v>
      </c>
      <c r="CV620" s="540">
        <v>72</v>
      </c>
      <c r="CW620" s="540">
        <v>62</v>
      </c>
      <c r="CX620" s="540">
        <v>95</v>
      </c>
      <c r="CY620" s="540">
        <v>85</v>
      </c>
      <c r="CZ620" s="540">
        <v>43</v>
      </c>
      <c r="DA620" s="540">
        <v>113</v>
      </c>
      <c r="DB620" s="540">
        <v>83</v>
      </c>
      <c r="DC620" s="540">
        <v>48</v>
      </c>
      <c r="DD620" s="540">
        <v>26</v>
      </c>
      <c r="DE620" s="540">
        <v>107</v>
      </c>
      <c r="DF620" s="540">
        <v>69</v>
      </c>
      <c r="DG620" s="540">
        <v>18</v>
      </c>
      <c r="DH620" s="540">
        <v>45</v>
      </c>
      <c r="DI620" s="540">
        <v>52</v>
      </c>
      <c r="DJ620" s="540">
        <v>80</v>
      </c>
      <c r="DK620" s="540">
        <v>46</v>
      </c>
      <c r="DL620" s="540">
        <v>102</v>
      </c>
      <c r="DM620" s="540">
        <v>35</v>
      </c>
      <c r="DN620" s="540">
        <v>76</v>
      </c>
      <c r="DO620" s="540">
        <v>6</v>
      </c>
      <c r="DQ620" s="540">
        <v>94</v>
      </c>
      <c r="DR620" s="540">
        <v>40</v>
      </c>
      <c r="DS620" s="540">
        <v>56</v>
      </c>
      <c r="DT620" s="540">
        <v>65</v>
      </c>
      <c r="DV620" s="540">
        <v>79</v>
      </c>
      <c r="DW620" s="540">
        <v>61</v>
      </c>
      <c r="DX620" s="540">
        <v>81</v>
      </c>
      <c r="DY620" s="540">
        <v>31</v>
      </c>
      <c r="EA620" s="540">
        <v>17</v>
      </c>
      <c r="EB620" s="540">
        <v>63</v>
      </c>
      <c r="EC620" s="540">
        <v>92</v>
      </c>
      <c r="ED620" s="540">
        <v>100</v>
      </c>
    </row>
    <row r="621" spans="4:134" s="540" customFormat="1" x14ac:dyDescent="0.2"/>
    <row r="622" spans="4:134" s="540" customFormat="1" x14ac:dyDescent="0.2">
      <c r="D622" s="539">
        <v>127</v>
      </c>
      <c r="E622" s="541" t="s">
        <v>179</v>
      </c>
    </row>
    <row r="623" spans="4:134" s="540" customFormat="1" x14ac:dyDescent="0.2">
      <c r="E623" s="535" t="s">
        <v>130</v>
      </c>
      <c r="F623" s="540">
        <v>1</v>
      </c>
      <c r="G623" s="540">
        <v>2</v>
      </c>
      <c r="H623" s="540">
        <v>3</v>
      </c>
      <c r="I623" s="540">
        <v>4</v>
      </c>
      <c r="J623" s="540">
        <v>5</v>
      </c>
      <c r="K623" s="540">
        <v>6</v>
      </c>
      <c r="L623" s="540">
        <v>7</v>
      </c>
      <c r="M623" s="540">
        <v>8</v>
      </c>
      <c r="N623" s="540">
        <v>9</v>
      </c>
      <c r="O623" s="540">
        <v>10</v>
      </c>
      <c r="P623" s="540">
        <v>11</v>
      </c>
      <c r="Q623" s="540">
        <v>12</v>
      </c>
      <c r="R623" s="540">
        <v>13</v>
      </c>
      <c r="S623" s="540">
        <v>14</v>
      </c>
      <c r="T623" s="540">
        <v>15</v>
      </c>
      <c r="U623" s="540">
        <v>16</v>
      </c>
      <c r="V623" s="540">
        <v>17</v>
      </c>
      <c r="W623" s="540">
        <v>18</v>
      </c>
      <c r="X623" s="540">
        <v>19</v>
      </c>
      <c r="Y623" s="540">
        <v>20</v>
      </c>
      <c r="Z623" s="540">
        <v>21</v>
      </c>
      <c r="AA623" s="540">
        <v>22</v>
      </c>
      <c r="AB623" s="540">
        <v>23</v>
      </c>
      <c r="AC623" s="540">
        <v>24</v>
      </c>
      <c r="AD623" s="540">
        <v>25</v>
      </c>
      <c r="AE623" s="540">
        <v>26</v>
      </c>
      <c r="AF623" s="540">
        <v>27</v>
      </c>
      <c r="AG623" s="540">
        <v>28</v>
      </c>
      <c r="AH623" s="540">
        <v>29</v>
      </c>
      <c r="AI623" s="540">
        <v>30</v>
      </c>
      <c r="AJ623" s="540">
        <v>31</v>
      </c>
      <c r="AK623" s="540">
        <v>32</v>
      </c>
      <c r="AL623" s="540">
        <v>33</v>
      </c>
      <c r="AM623" s="540">
        <v>34</v>
      </c>
      <c r="AN623" s="540">
        <v>35</v>
      </c>
      <c r="AO623" s="540">
        <v>36</v>
      </c>
      <c r="AP623" s="540">
        <v>37</v>
      </c>
      <c r="AQ623" s="540">
        <v>38</v>
      </c>
      <c r="AR623" s="540">
        <v>39</v>
      </c>
      <c r="AS623" s="540">
        <v>40</v>
      </c>
      <c r="AT623" s="540">
        <v>41</v>
      </c>
      <c r="AU623" s="540">
        <v>42</v>
      </c>
      <c r="AV623" s="540">
        <v>43</v>
      </c>
      <c r="AW623" s="540">
        <v>44</v>
      </c>
      <c r="AX623" s="540">
        <v>45</v>
      </c>
      <c r="AY623" s="540">
        <v>46</v>
      </c>
      <c r="AZ623" s="540">
        <v>47</v>
      </c>
      <c r="BA623" s="540">
        <v>48</v>
      </c>
      <c r="BB623" s="540">
        <v>49</v>
      </c>
      <c r="BC623" s="540">
        <v>50</v>
      </c>
      <c r="BD623" s="540">
        <v>51</v>
      </c>
      <c r="BE623" s="540">
        <v>52</v>
      </c>
      <c r="BF623" s="540">
        <v>53</v>
      </c>
      <c r="BG623" s="540">
        <v>54</v>
      </c>
      <c r="BH623" s="540">
        <v>55</v>
      </c>
      <c r="BI623" s="540">
        <v>56</v>
      </c>
      <c r="BJ623" s="540">
        <v>57</v>
      </c>
      <c r="BK623" s="540">
        <v>58</v>
      </c>
      <c r="BL623" s="540">
        <v>59</v>
      </c>
      <c r="BM623" s="540">
        <v>60</v>
      </c>
      <c r="BN623" s="540">
        <v>61</v>
      </c>
      <c r="BO623" s="540">
        <v>62</v>
      </c>
      <c r="BP623" s="540">
        <v>63</v>
      </c>
      <c r="BQ623" s="540">
        <v>64</v>
      </c>
      <c r="BR623" s="540">
        <v>65</v>
      </c>
      <c r="BS623" s="540">
        <v>66</v>
      </c>
      <c r="BT623" s="540">
        <v>67</v>
      </c>
      <c r="BU623" s="540">
        <v>68</v>
      </c>
      <c r="BV623" s="540">
        <v>69</v>
      </c>
      <c r="BW623" s="540">
        <v>70</v>
      </c>
      <c r="BX623" s="540">
        <v>71</v>
      </c>
      <c r="BY623" s="540">
        <v>72</v>
      </c>
      <c r="BZ623" s="540">
        <v>73</v>
      </c>
      <c r="CA623" s="540">
        <v>74</v>
      </c>
      <c r="CB623" s="540">
        <v>75</v>
      </c>
      <c r="CC623" s="540">
        <v>76</v>
      </c>
      <c r="CD623" s="540">
        <v>77</v>
      </c>
      <c r="CE623" s="540">
        <v>78</v>
      </c>
      <c r="CF623" s="540">
        <v>79</v>
      </c>
      <c r="CG623" s="540">
        <v>80</v>
      </c>
      <c r="CH623" s="540">
        <v>81</v>
      </c>
      <c r="CI623" s="540">
        <v>82</v>
      </c>
      <c r="CJ623" s="540">
        <v>83</v>
      </c>
      <c r="CK623" s="540">
        <v>84</v>
      </c>
      <c r="CL623" s="540">
        <v>85</v>
      </c>
      <c r="CM623" s="540">
        <v>86</v>
      </c>
      <c r="CN623" s="540">
        <v>87</v>
      </c>
      <c r="CO623" s="540">
        <v>88</v>
      </c>
      <c r="CP623" s="540">
        <v>89</v>
      </c>
      <c r="CQ623" s="540">
        <v>90</v>
      </c>
      <c r="CR623" s="540">
        <v>91</v>
      </c>
      <c r="CS623" s="540">
        <v>92</v>
      </c>
      <c r="CT623" s="540">
        <v>93</v>
      </c>
      <c r="CU623" s="540">
        <v>94</v>
      </c>
      <c r="CV623" s="540">
        <v>95</v>
      </c>
      <c r="CW623" s="540">
        <v>96</v>
      </c>
      <c r="CX623" s="540">
        <v>97</v>
      </c>
      <c r="CY623" s="540">
        <v>98</v>
      </c>
      <c r="CZ623" s="540">
        <v>99</v>
      </c>
      <c r="DA623" s="540">
        <v>100</v>
      </c>
      <c r="DB623" s="540">
        <v>101</v>
      </c>
      <c r="DC623" s="540">
        <v>102</v>
      </c>
      <c r="DD623" s="540">
        <v>103</v>
      </c>
      <c r="DE623" s="540">
        <v>104</v>
      </c>
      <c r="DF623" s="540">
        <v>105</v>
      </c>
      <c r="DG623" s="540">
        <v>106</v>
      </c>
      <c r="DH623" s="540">
        <v>107</v>
      </c>
      <c r="DI623" s="540">
        <v>108</v>
      </c>
      <c r="DJ623" s="540">
        <v>109</v>
      </c>
      <c r="DK623" s="540">
        <v>110</v>
      </c>
      <c r="DL623" s="540">
        <v>111</v>
      </c>
      <c r="DM623" s="540">
        <v>112</v>
      </c>
      <c r="DN623" s="540">
        <v>113</v>
      </c>
      <c r="DO623" s="540">
        <v>114</v>
      </c>
      <c r="DP623" s="540">
        <v>115</v>
      </c>
      <c r="DQ623" s="540">
        <v>116</v>
      </c>
      <c r="DR623" s="540">
        <v>117</v>
      </c>
      <c r="DS623" s="540">
        <v>118</v>
      </c>
      <c r="DT623" s="540">
        <v>119</v>
      </c>
      <c r="DV623" s="540">
        <v>120</v>
      </c>
      <c r="DW623" s="540">
        <v>121</v>
      </c>
      <c r="DX623" s="540">
        <v>122</v>
      </c>
      <c r="DY623" s="540">
        <v>123</v>
      </c>
      <c r="EA623" s="540">
        <v>124</v>
      </c>
      <c r="EB623" s="540">
        <v>125</v>
      </c>
      <c r="EC623" s="540">
        <v>126</v>
      </c>
      <c r="ED623" s="540">
        <v>127</v>
      </c>
    </row>
    <row r="624" spans="4:134" s="540" customFormat="1" x14ac:dyDescent="0.2">
      <c r="E624" s="535" t="s">
        <v>157</v>
      </c>
      <c r="F624" s="540">
        <v>42</v>
      </c>
      <c r="G624" s="540">
        <v>40</v>
      </c>
      <c r="H624" s="540">
        <v>19</v>
      </c>
      <c r="I624" s="540">
        <v>47</v>
      </c>
      <c r="J624" s="540">
        <v>86</v>
      </c>
      <c r="K624" s="540">
        <v>126</v>
      </c>
      <c r="L624" s="540">
        <v>70</v>
      </c>
      <c r="M624" s="540">
        <v>32</v>
      </c>
      <c r="N624" s="540">
        <v>91</v>
      </c>
      <c r="O624" s="540">
        <v>87</v>
      </c>
      <c r="P624" s="540">
        <v>44</v>
      </c>
      <c r="Q624" s="540">
        <v>24</v>
      </c>
      <c r="R624" s="540">
        <v>114</v>
      </c>
      <c r="S624" s="540">
        <v>5</v>
      </c>
      <c r="T624" s="540">
        <v>12</v>
      </c>
      <c r="U624" s="540">
        <v>77</v>
      </c>
      <c r="V624" s="540">
        <v>83</v>
      </c>
      <c r="W624" s="540">
        <v>99</v>
      </c>
      <c r="X624" s="540">
        <v>26</v>
      </c>
      <c r="Y624" s="540">
        <v>119</v>
      </c>
      <c r="Z624" s="540">
        <v>90</v>
      </c>
      <c r="AA624" s="540">
        <v>95</v>
      </c>
      <c r="AB624" s="540">
        <v>123</v>
      </c>
      <c r="AC624" s="540">
        <v>13</v>
      </c>
      <c r="AD624" s="540">
        <v>43</v>
      </c>
      <c r="AE624" s="540">
        <v>117</v>
      </c>
      <c r="AF624" s="540">
        <v>106</v>
      </c>
      <c r="AG624" s="540">
        <v>102</v>
      </c>
      <c r="AH624" s="540">
        <v>115</v>
      </c>
      <c r="AI624" s="540">
        <v>4</v>
      </c>
      <c r="AJ624" s="540">
        <v>33</v>
      </c>
      <c r="AK624" s="540">
        <v>9</v>
      </c>
      <c r="AL624" s="540">
        <v>125</v>
      </c>
      <c r="AM624" s="540">
        <v>27</v>
      </c>
      <c r="AN624" s="540">
        <v>94</v>
      </c>
      <c r="AO624" s="540">
        <v>64</v>
      </c>
      <c r="AP624" s="540">
        <v>79</v>
      </c>
      <c r="AQ624" s="540">
        <v>69</v>
      </c>
      <c r="AR624" s="540">
        <v>58</v>
      </c>
      <c r="AS624" s="540">
        <v>41</v>
      </c>
      <c r="AT624" s="540">
        <v>10</v>
      </c>
      <c r="AU624" s="540">
        <v>122</v>
      </c>
      <c r="AV624" s="540">
        <v>29</v>
      </c>
      <c r="AW624" s="540">
        <v>15</v>
      </c>
      <c r="AX624" s="540">
        <v>31</v>
      </c>
      <c r="AY624" s="540">
        <v>50</v>
      </c>
      <c r="AZ624" s="540">
        <v>109</v>
      </c>
      <c r="BA624" s="540">
        <v>67</v>
      </c>
      <c r="BB624" s="540">
        <v>11</v>
      </c>
      <c r="BC624" s="540">
        <v>73</v>
      </c>
      <c r="BD624" s="540">
        <v>65</v>
      </c>
      <c r="BE624" s="540">
        <v>100</v>
      </c>
      <c r="BF624" s="540">
        <v>75</v>
      </c>
      <c r="BG624" s="540">
        <v>81</v>
      </c>
      <c r="BH624" s="540">
        <v>124</v>
      </c>
      <c r="BI624" s="540">
        <v>88</v>
      </c>
      <c r="BJ624" s="540">
        <v>25</v>
      </c>
      <c r="BK624" s="540">
        <v>39</v>
      </c>
      <c r="BL624" s="540">
        <v>120</v>
      </c>
      <c r="BM624" s="540">
        <v>113</v>
      </c>
      <c r="BN624" s="540">
        <v>72</v>
      </c>
      <c r="BO624" s="540">
        <v>23</v>
      </c>
      <c r="BP624" s="540">
        <v>96</v>
      </c>
      <c r="BQ624" s="540">
        <v>36</v>
      </c>
      <c r="BR624" s="540">
        <v>53</v>
      </c>
      <c r="BS624" s="540">
        <v>49</v>
      </c>
      <c r="BT624" s="540">
        <v>45</v>
      </c>
      <c r="BU624" s="540">
        <v>30</v>
      </c>
      <c r="BV624" s="540">
        <v>92</v>
      </c>
      <c r="BW624" s="540">
        <v>34</v>
      </c>
      <c r="BX624" s="540">
        <v>20</v>
      </c>
      <c r="BY624" s="540">
        <v>103</v>
      </c>
      <c r="BZ624" s="540">
        <v>127</v>
      </c>
      <c r="CA624" s="540">
        <v>78</v>
      </c>
      <c r="CB624" s="540">
        <v>71</v>
      </c>
      <c r="CC624" s="540">
        <v>104</v>
      </c>
      <c r="CD624" s="540">
        <v>3</v>
      </c>
      <c r="CE624" s="540">
        <v>62</v>
      </c>
      <c r="CF624" s="540">
        <v>116</v>
      </c>
      <c r="CG624" s="540">
        <v>51</v>
      </c>
      <c r="CH624" s="540">
        <v>80</v>
      </c>
      <c r="CI624" s="540">
        <v>18</v>
      </c>
      <c r="CJ624" s="540">
        <v>84</v>
      </c>
      <c r="CK624" s="540">
        <v>22</v>
      </c>
      <c r="CL624" s="540">
        <v>97</v>
      </c>
      <c r="CM624" s="540">
        <v>74</v>
      </c>
      <c r="CN624" s="540">
        <v>6</v>
      </c>
      <c r="CO624" s="540">
        <v>56</v>
      </c>
      <c r="CP624" s="540">
        <v>63</v>
      </c>
      <c r="CQ624" s="540">
        <v>21</v>
      </c>
      <c r="CR624" s="540">
        <v>54</v>
      </c>
      <c r="CS624" s="540">
        <v>38</v>
      </c>
      <c r="CT624" s="540">
        <v>112</v>
      </c>
      <c r="CU624" s="540">
        <v>68</v>
      </c>
      <c r="CV624" s="540">
        <v>118</v>
      </c>
      <c r="CW624" s="540">
        <v>35</v>
      </c>
      <c r="CX624" s="540">
        <v>55</v>
      </c>
      <c r="CY624" s="540">
        <v>60</v>
      </c>
      <c r="CZ624" s="540">
        <v>101</v>
      </c>
      <c r="DA624" s="540">
        <v>82</v>
      </c>
      <c r="DB624" s="540">
        <v>93</v>
      </c>
      <c r="DC624" s="540">
        <v>28</v>
      </c>
      <c r="DD624" s="540">
        <v>61</v>
      </c>
      <c r="DE624" s="540">
        <v>16</v>
      </c>
      <c r="DF624" s="540">
        <v>107</v>
      </c>
      <c r="DG624" s="540">
        <v>59</v>
      </c>
      <c r="DH624" s="540">
        <v>105</v>
      </c>
      <c r="DI624" s="540">
        <v>89</v>
      </c>
      <c r="DJ624" s="540">
        <v>2</v>
      </c>
      <c r="DK624" s="540">
        <v>111</v>
      </c>
      <c r="DL624" s="540">
        <v>110</v>
      </c>
      <c r="DM624" s="540">
        <v>66</v>
      </c>
      <c r="DN624" s="540">
        <v>57</v>
      </c>
      <c r="DO624" s="540">
        <v>121</v>
      </c>
      <c r="DP624" s="540">
        <v>46</v>
      </c>
      <c r="DQ624" s="540">
        <v>37</v>
      </c>
      <c r="DR624" s="540">
        <v>85</v>
      </c>
      <c r="DS624" s="540">
        <v>7</v>
      </c>
      <c r="DT624" s="540">
        <v>108</v>
      </c>
      <c r="DV624" s="540">
        <v>14</v>
      </c>
      <c r="DW624" s="540">
        <v>48</v>
      </c>
      <c r="DX624" s="540">
        <v>17</v>
      </c>
      <c r="DY624" s="540">
        <v>76</v>
      </c>
      <c r="EA624" s="540">
        <v>52</v>
      </c>
      <c r="EB624" s="540">
        <v>98</v>
      </c>
      <c r="EC624" s="540">
        <v>1</v>
      </c>
      <c r="ED624" s="540">
        <v>8</v>
      </c>
    </row>
    <row r="625" spans="4:135" s="540" customFormat="1" x14ac:dyDescent="0.2">
      <c r="E625" s="535" t="s">
        <v>159</v>
      </c>
      <c r="F625" s="540">
        <v>108</v>
      </c>
      <c r="G625" s="540">
        <v>75</v>
      </c>
      <c r="H625" s="540">
        <v>51</v>
      </c>
      <c r="I625" s="540">
        <v>41</v>
      </c>
      <c r="J625" s="540">
        <v>48</v>
      </c>
      <c r="K625" s="540">
        <v>34</v>
      </c>
      <c r="L625" s="540">
        <v>113</v>
      </c>
      <c r="M625" s="540">
        <v>2</v>
      </c>
      <c r="N625" s="540">
        <v>46</v>
      </c>
      <c r="O625" s="540">
        <v>36</v>
      </c>
      <c r="P625" s="540">
        <v>53</v>
      </c>
      <c r="Q625" s="540">
        <v>78</v>
      </c>
      <c r="R625" s="540">
        <v>25</v>
      </c>
      <c r="S625" s="540">
        <v>106</v>
      </c>
      <c r="T625" s="540">
        <v>38</v>
      </c>
      <c r="U625" s="540">
        <v>92</v>
      </c>
      <c r="V625" s="540">
        <v>39</v>
      </c>
      <c r="W625" s="540">
        <v>74</v>
      </c>
      <c r="X625" s="540">
        <v>31</v>
      </c>
      <c r="Y625" s="540">
        <v>28</v>
      </c>
      <c r="Z625" s="540">
        <v>107</v>
      </c>
      <c r="AA625" s="540">
        <v>99</v>
      </c>
      <c r="AB625" s="540">
        <v>54</v>
      </c>
      <c r="AC625" s="540">
        <v>103</v>
      </c>
      <c r="AD625" s="540">
        <v>125</v>
      </c>
      <c r="AE625" s="540">
        <v>58</v>
      </c>
      <c r="AF625" s="540">
        <v>35</v>
      </c>
      <c r="AG625" s="540">
        <v>109</v>
      </c>
      <c r="AH625" s="540">
        <v>72</v>
      </c>
      <c r="AI625" s="540">
        <v>37</v>
      </c>
      <c r="AJ625" s="540">
        <v>123</v>
      </c>
      <c r="AK625" s="540">
        <v>64</v>
      </c>
      <c r="AL625" s="540">
        <v>11</v>
      </c>
      <c r="AM625" s="540">
        <v>126</v>
      </c>
      <c r="AN625" s="540">
        <v>83</v>
      </c>
      <c r="AO625" s="540">
        <v>79</v>
      </c>
      <c r="AP625" s="540">
        <v>44</v>
      </c>
      <c r="AQ625" s="540">
        <v>81</v>
      </c>
      <c r="AR625" s="540">
        <v>20</v>
      </c>
      <c r="AS625" s="540">
        <v>93</v>
      </c>
      <c r="AT625" s="540">
        <v>4</v>
      </c>
      <c r="AU625" s="540">
        <v>89</v>
      </c>
      <c r="AV625" s="540">
        <v>82</v>
      </c>
      <c r="AW625" s="540">
        <v>98</v>
      </c>
      <c r="AX625" s="540">
        <v>57</v>
      </c>
      <c r="AY625" s="540">
        <v>100</v>
      </c>
      <c r="AZ625" s="540">
        <v>111</v>
      </c>
      <c r="BA625" s="540">
        <v>27</v>
      </c>
      <c r="BB625" s="540">
        <v>117</v>
      </c>
      <c r="BC625" s="540">
        <v>1</v>
      </c>
      <c r="BD625" s="540">
        <v>60</v>
      </c>
      <c r="BE625" s="540">
        <v>43</v>
      </c>
      <c r="BF625" s="540">
        <v>49</v>
      </c>
      <c r="BG625" s="540">
        <v>23</v>
      </c>
      <c r="BH625" s="540">
        <v>122</v>
      </c>
      <c r="BI625" s="540">
        <v>40</v>
      </c>
      <c r="BJ625" s="540">
        <v>30</v>
      </c>
      <c r="BK625" s="540">
        <v>59</v>
      </c>
      <c r="BL625" s="540">
        <v>67</v>
      </c>
      <c r="BM625" s="540">
        <v>32</v>
      </c>
      <c r="BN625" s="540">
        <v>24</v>
      </c>
      <c r="BO625" s="540">
        <v>118</v>
      </c>
      <c r="BP625" s="540">
        <v>86</v>
      </c>
      <c r="BQ625" s="540">
        <v>33</v>
      </c>
      <c r="BR625" s="540">
        <v>62</v>
      </c>
      <c r="BS625" s="540">
        <v>5</v>
      </c>
      <c r="BT625" s="540">
        <v>91</v>
      </c>
      <c r="BU625" s="540">
        <v>9</v>
      </c>
      <c r="BV625" s="540">
        <v>18</v>
      </c>
      <c r="BW625" s="540">
        <v>116</v>
      </c>
      <c r="BX625" s="540">
        <v>119</v>
      </c>
      <c r="BY625" s="540">
        <v>127</v>
      </c>
      <c r="BZ625" s="540">
        <v>104</v>
      </c>
      <c r="CA625" s="540">
        <v>50</v>
      </c>
      <c r="CB625" s="540">
        <v>52</v>
      </c>
      <c r="CC625" s="540">
        <v>73</v>
      </c>
      <c r="CD625" s="540">
        <v>120</v>
      </c>
      <c r="CE625" s="540">
        <v>65</v>
      </c>
      <c r="CF625" s="540">
        <v>80</v>
      </c>
      <c r="CG625" s="540">
        <v>56</v>
      </c>
      <c r="CH625" s="540">
        <v>19</v>
      </c>
      <c r="CI625" s="540">
        <v>76</v>
      </c>
      <c r="CJ625" s="540">
        <v>12</v>
      </c>
      <c r="CK625" s="540">
        <v>90</v>
      </c>
      <c r="CL625" s="540">
        <v>7</v>
      </c>
      <c r="CM625" s="540">
        <v>15</v>
      </c>
      <c r="CN625" s="540">
        <v>68</v>
      </c>
      <c r="CO625" s="540">
        <v>105</v>
      </c>
      <c r="CP625" s="540">
        <v>42</v>
      </c>
      <c r="CQ625" s="540">
        <v>17</v>
      </c>
      <c r="CR625" s="540">
        <v>22</v>
      </c>
      <c r="CS625" s="540">
        <v>13</v>
      </c>
      <c r="CT625" s="540">
        <v>121</v>
      </c>
      <c r="CU625" s="540">
        <v>124</v>
      </c>
      <c r="CV625" s="540">
        <v>96</v>
      </c>
      <c r="CW625" s="540">
        <v>47</v>
      </c>
      <c r="CX625" s="540">
        <v>69</v>
      </c>
      <c r="CY625" s="540">
        <v>21</v>
      </c>
      <c r="CZ625" s="540">
        <v>112</v>
      </c>
      <c r="DA625" s="540">
        <v>102</v>
      </c>
      <c r="DB625" s="540">
        <v>29</v>
      </c>
      <c r="DC625" s="540">
        <v>8</v>
      </c>
      <c r="DD625" s="540">
        <v>45</v>
      </c>
      <c r="DE625" s="540">
        <v>77</v>
      </c>
      <c r="DF625" s="540">
        <v>88</v>
      </c>
      <c r="DG625" s="540">
        <v>97</v>
      </c>
      <c r="DH625" s="540">
        <v>14</v>
      </c>
      <c r="DI625" s="540">
        <v>70</v>
      </c>
      <c r="DJ625" s="540">
        <v>3</v>
      </c>
      <c r="DK625" s="540">
        <v>6</v>
      </c>
      <c r="DL625" s="540">
        <v>95</v>
      </c>
      <c r="DM625" s="540">
        <v>63</v>
      </c>
      <c r="DN625" s="540">
        <v>85</v>
      </c>
      <c r="DO625" s="540">
        <v>66</v>
      </c>
      <c r="DP625" s="540">
        <v>16</v>
      </c>
      <c r="DQ625" s="540">
        <v>114</v>
      </c>
      <c r="DR625" s="540">
        <v>84</v>
      </c>
      <c r="DS625" s="540">
        <v>87</v>
      </c>
      <c r="DT625" s="540">
        <v>61</v>
      </c>
      <c r="DV625" s="540">
        <v>115</v>
      </c>
      <c r="DW625" s="540">
        <v>71</v>
      </c>
      <c r="DX625" s="540">
        <v>55</v>
      </c>
      <c r="DY625" s="540">
        <v>110</v>
      </c>
      <c r="EA625" s="540">
        <v>94</v>
      </c>
      <c r="EB625" s="540">
        <v>101</v>
      </c>
      <c r="EC625" s="540">
        <v>26</v>
      </c>
      <c r="ED625" s="540">
        <v>10</v>
      </c>
    </row>
    <row r="626" spans="4:135" s="540" customFormat="1" x14ac:dyDescent="0.2"/>
    <row r="627" spans="4:135" s="540" customFormat="1" x14ac:dyDescent="0.2">
      <c r="D627" s="539">
        <v>128</v>
      </c>
      <c r="E627" s="541" t="s">
        <v>179</v>
      </c>
    </row>
    <row r="628" spans="4:135" s="540" customFormat="1" x14ac:dyDescent="0.2">
      <c r="E628" s="535" t="s">
        <v>130</v>
      </c>
      <c r="F628" s="540">
        <v>1</v>
      </c>
      <c r="G628" s="540">
        <v>2</v>
      </c>
      <c r="H628" s="540">
        <v>3</v>
      </c>
      <c r="I628" s="540">
        <v>4</v>
      </c>
      <c r="J628" s="540">
        <v>5</v>
      </c>
      <c r="K628" s="540">
        <v>6</v>
      </c>
      <c r="L628" s="540">
        <v>7</v>
      </c>
      <c r="M628" s="540">
        <v>8</v>
      </c>
      <c r="N628" s="540">
        <v>9</v>
      </c>
      <c r="O628" s="540">
        <v>10</v>
      </c>
      <c r="P628" s="540">
        <v>11</v>
      </c>
      <c r="Q628" s="540">
        <v>12</v>
      </c>
      <c r="R628" s="540">
        <v>13</v>
      </c>
      <c r="S628" s="540">
        <v>14</v>
      </c>
      <c r="T628" s="540">
        <v>15</v>
      </c>
      <c r="U628" s="540">
        <v>16</v>
      </c>
      <c r="V628" s="540">
        <v>17</v>
      </c>
      <c r="W628" s="540">
        <v>18</v>
      </c>
      <c r="X628" s="540">
        <v>19</v>
      </c>
      <c r="Y628" s="540">
        <v>20</v>
      </c>
      <c r="Z628" s="540">
        <v>21</v>
      </c>
      <c r="AA628" s="540">
        <v>22</v>
      </c>
      <c r="AB628" s="540">
        <v>23</v>
      </c>
      <c r="AC628" s="540">
        <v>24</v>
      </c>
      <c r="AD628" s="540">
        <v>25</v>
      </c>
      <c r="AE628" s="540">
        <v>26</v>
      </c>
      <c r="AF628" s="540">
        <v>27</v>
      </c>
      <c r="AG628" s="540">
        <v>28</v>
      </c>
      <c r="AH628" s="540">
        <v>29</v>
      </c>
      <c r="AI628" s="540">
        <v>30</v>
      </c>
      <c r="AJ628" s="540">
        <v>31</v>
      </c>
      <c r="AK628" s="540">
        <v>32</v>
      </c>
      <c r="AL628" s="540">
        <v>33</v>
      </c>
      <c r="AM628" s="540">
        <v>34</v>
      </c>
      <c r="AN628" s="540">
        <v>35</v>
      </c>
      <c r="AO628" s="540">
        <v>36</v>
      </c>
      <c r="AP628" s="540">
        <v>37</v>
      </c>
      <c r="AQ628" s="540">
        <v>38</v>
      </c>
      <c r="AR628" s="540">
        <v>39</v>
      </c>
      <c r="AS628" s="540">
        <v>40</v>
      </c>
      <c r="AT628" s="540">
        <v>41</v>
      </c>
      <c r="AU628" s="540">
        <v>42</v>
      </c>
      <c r="AV628" s="540">
        <v>43</v>
      </c>
      <c r="AW628" s="540">
        <v>44</v>
      </c>
      <c r="AX628" s="540">
        <v>45</v>
      </c>
      <c r="AY628" s="540">
        <v>46</v>
      </c>
      <c r="AZ628" s="540">
        <v>47</v>
      </c>
      <c r="BA628" s="540">
        <v>48</v>
      </c>
      <c r="BB628" s="540">
        <v>49</v>
      </c>
      <c r="BC628" s="540">
        <v>50</v>
      </c>
      <c r="BD628" s="540">
        <v>51</v>
      </c>
      <c r="BE628" s="540">
        <v>52</v>
      </c>
      <c r="BF628" s="540">
        <v>53</v>
      </c>
      <c r="BG628" s="540">
        <v>54</v>
      </c>
      <c r="BH628" s="540">
        <v>55</v>
      </c>
      <c r="BI628" s="540">
        <v>56</v>
      </c>
      <c r="BJ628" s="540">
        <v>57</v>
      </c>
      <c r="BK628" s="540">
        <v>58</v>
      </c>
      <c r="BL628" s="540">
        <v>59</v>
      </c>
      <c r="BM628" s="540">
        <v>60</v>
      </c>
      <c r="BN628" s="540">
        <v>61</v>
      </c>
      <c r="BO628" s="540">
        <v>62</v>
      </c>
      <c r="BP628" s="540">
        <v>63</v>
      </c>
      <c r="BQ628" s="540">
        <v>64</v>
      </c>
      <c r="BR628" s="540">
        <v>65</v>
      </c>
      <c r="BS628" s="540">
        <v>66</v>
      </c>
      <c r="BT628" s="540">
        <v>67</v>
      </c>
      <c r="BU628" s="540">
        <v>68</v>
      </c>
      <c r="BV628" s="540">
        <v>69</v>
      </c>
      <c r="BW628" s="540">
        <v>70</v>
      </c>
      <c r="BX628" s="540">
        <v>71</v>
      </c>
      <c r="BY628" s="540">
        <v>72</v>
      </c>
      <c r="BZ628" s="540">
        <v>73</v>
      </c>
      <c r="CA628" s="540">
        <v>74</v>
      </c>
      <c r="CB628" s="540">
        <v>75</v>
      </c>
      <c r="CC628" s="540">
        <v>76</v>
      </c>
      <c r="CD628" s="540">
        <v>77</v>
      </c>
      <c r="CE628" s="540">
        <v>78</v>
      </c>
      <c r="CF628" s="540">
        <v>79</v>
      </c>
      <c r="CG628" s="540">
        <v>80</v>
      </c>
      <c r="CH628" s="540">
        <v>81</v>
      </c>
      <c r="CI628" s="540">
        <v>82</v>
      </c>
      <c r="CJ628" s="540">
        <v>83</v>
      </c>
      <c r="CK628" s="540">
        <v>84</v>
      </c>
      <c r="CL628" s="540">
        <v>85</v>
      </c>
      <c r="CM628" s="540">
        <v>86</v>
      </c>
      <c r="CN628" s="540">
        <v>87</v>
      </c>
      <c r="CO628" s="540">
        <v>88</v>
      </c>
      <c r="CP628" s="540">
        <v>89</v>
      </c>
      <c r="CQ628" s="540">
        <v>90</v>
      </c>
      <c r="CR628" s="540">
        <v>91</v>
      </c>
      <c r="CS628" s="540">
        <v>92</v>
      </c>
      <c r="CT628" s="540">
        <v>93</v>
      </c>
      <c r="CU628" s="540">
        <v>94</v>
      </c>
      <c r="CV628" s="540">
        <v>95</v>
      </c>
      <c r="CW628" s="540">
        <v>96</v>
      </c>
      <c r="CX628" s="540">
        <v>97</v>
      </c>
      <c r="CY628" s="540">
        <v>98</v>
      </c>
      <c r="CZ628" s="540">
        <v>99</v>
      </c>
      <c r="DA628" s="540">
        <v>100</v>
      </c>
      <c r="DB628" s="540">
        <v>101</v>
      </c>
      <c r="DC628" s="540">
        <v>102</v>
      </c>
      <c r="DD628" s="540">
        <v>103</v>
      </c>
      <c r="DE628" s="540">
        <v>104</v>
      </c>
      <c r="DF628" s="540">
        <v>105</v>
      </c>
      <c r="DG628" s="540">
        <v>106</v>
      </c>
      <c r="DH628" s="540">
        <v>107</v>
      </c>
      <c r="DI628" s="540">
        <v>108</v>
      </c>
      <c r="DJ628" s="540">
        <v>109</v>
      </c>
      <c r="DK628" s="540">
        <v>110</v>
      </c>
      <c r="DL628" s="540">
        <v>111</v>
      </c>
      <c r="DM628" s="540">
        <v>112</v>
      </c>
      <c r="DN628" s="540">
        <v>113</v>
      </c>
      <c r="DO628" s="540">
        <v>114</v>
      </c>
      <c r="DP628" s="540">
        <v>115</v>
      </c>
      <c r="DQ628" s="540">
        <v>116</v>
      </c>
      <c r="DR628" s="540">
        <v>117</v>
      </c>
      <c r="DS628" s="540">
        <v>118</v>
      </c>
      <c r="DT628" s="540">
        <v>119</v>
      </c>
      <c r="DU628" s="540">
        <v>120</v>
      </c>
      <c r="DV628" s="540">
        <v>121</v>
      </c>
      <c r="DW628" s="540">
        <v>122</v>
      </c>
      <c r="DX628" s="540">
        <v>123</v>
      </c>
      <c r="DY628" s="540">
        <v>124</v>
      </c>
      <c r="EA628" s="540">
        <v>125</v>
      </c>
      <c r="EB628" s="540">
        <v>126</v>
      </c>
      <c r="EC628" s="540">
        <v>127</v>
      </c>
      <c r="ED628" s="540">
        <v>128</v>
      </c>
    </row>
    <row r="629" spans="4:135" s="540" customFormat="1" x14ac:dyDescent="0.2">
      <c r="E629" s="535" t="s">
        <v>157</v>
      </c>
      <c r="F629" s="540">
        <v>29</v>
      </c>
      <c r="G629" s="540">
        <v>74</v>
      </c>
      <c r="H629" s="540">
        <v>64</v>
      </c>
      <c r="I629" s="540">
        <v>115</v>
      </c>
      <c r="J629" s="540">
        <v>8</v>
      </c>
      <c r="K629" s="540">
        <v>58</v>
      </c>
      <c r="L629" s="540">
        <v>25</v>
      </c>
      <c r="M629" s="540">
        <v>94</v>
      </c>
      <c r="N629" s="540">
        <v>80</v>
      </c>
      <c r="O629" s="540">
        <v>17</v>
      </c>
      <c r="P629" s="540">
        <v>99</v>
      </c>
      <c r="Q629" s="540">
        <v>69</v>
      </c>
      <c r="R629" s="540">
        <v>46</v>
      </c>
      <c r="S629" s="540">
        <v>6</v>
      </c>
      <c r="T629" s="540">
        <v>23</v>
      </c>
      <c r="U629" s="540">
        <v>82</v>
      </c>
      <c r="V629" s="540">
        <v>61</v>
      </c>
      <c r="W629" s="540">
        <v>32</v>
      </c>
      <c r="X629" s="540">
        <v>15</v>
      </c>
      <c r="Y629" s="540">
        <v>73</v>
      </c>
      <c r="Z629" s="540">
        <v>83</v>
      </c>
      <c r="AA629" s="540">
        <v>110</v>
      </c>
      <c r="AB629" s="540">
        <v>34</v>
      </c>
      <c r="AC629" s="540">
        <v>102</v>
      </c>
      <c r="AD629" s="540">
        <v>53</v>
      </c>
      <c r="AE629" s="540">
        <v>95</v>
      </c>
      <c r="AF629" s="540">
        <v>36</v>
      </c>
      <c r="AG629" s="540">
        <v>81</v>
      </c>
      <c r="AH629" s="540">
        <v>1</v>
      </c>
      <c r="AI629" s="540">
        <v>112</v>
      </c>
      <c r="AJ629" s="540">
        <v>65</v>
      </c>
      <c r="AK629" s="540">
        <v>113</v>
      </c>
      <c r="AL629" s="540">
        <v>96</v>
      </c>
      <c r="AM629" s="540">
        <v>67</v>
      </c>
      <c r="AN629" s="540">
        <v>89</v>
      </c>
      <c r="AO629" s="540">
        <v>128</v>
      </c>
      <c r="AP629" s="540">
        <v>71</v>
      </c>
      <c r="AQ629" s="540">
        <v>19</v>
      </c>
      <c r="AR629" s="540">
        <v>13</v>
      </c>
      <c r="AS629" s="540">
        <v>59</v>
      </c>
      <c r="AT629" s="540">
        <v>85</v>
      </c>
      <c r="AU629" s="540">
        <v>33</v>
      </c>
      <c r="AV629" s="540">
        <v>22</v>
      </c>
      <c r="AW629" s="540">
        <v>86</v>
      </c>
      <c r="AX629" s="540">
        <v>101</v>
      </c>
      <c r="AY629" s="540">
        <v>114</v>
      </c>
      <c r="AZ629" s="540">
        <v>39</v>
      </c>
      <c r="BA629" s="540">
        <v>44</v>
      </c>
      <c r="BB629" s="540">
        <v>26</v>
      </c>
      <c r="BC629" s="540">
        <v>68</v>
      </c>
      <c r="BD629" s="540">
        <v>100</v>
      </c>
      <c r="BE629" s="540">
        <v>56</v>
      </c>
      <c r="BF629" s="540">
        <v>75</v>
      </c>
      <c r="BG629" s="540">
        <v>103</v>
      </c>
      <c r="BH629" s="540">
        <v>47</v>
      </c>
      <c r="BI629" s="540">
        <v>118</v>
      </c>
      <c r="BJ629" s="540">
        <v>55</v>
      </c>
      <c r="BK629" s="540">
        <v>105</v>
      </c>
      <c r="BL629" s="540">
        <v>127</v>
      </c>
      <c r="BM629" s="540">
        <v>91</v>
      </c>
      <c r="BN629" s="540">
        <v>5</v>
      </c>
      <c r="BO629" s="540">
        <v>125</v>
      </c>
      <c r="BP629" s="540">
        <v>12</v>
      </c>
      <c r="BQ629" s="540">
        <v>16</v>
      </c>
      <c r="BR629" s="540">
        <v>108</v>
      </c>
      <c r="BS629" s="540">
        <v>28</v>
      </c>
      <c r="BT629" s="540">
        <v>98</v>
      </c>
      <c r="BU629" s="540">
        <v>92</v>
      </c>
      <c r="BV629" s="540">
        <v>63</v>
      </c>
      <c r="BW629" s="540">
        <v>37</v>
      </c>
      <c r="BX629" s="540">
        <v>119</v>
      </c>
      <c r="BY629" s="540">
        <v>78</v>
      </c>
      <c r="BZ629" s="540">
        <v>54</v>
      </c>
      <c r="CA629" s="540">
        <v>2</v>
      </c>
      <c r="CB629" s="540">
        <v>87</v>
      </c>
      <c r="CC629" s="540">
        <v>35</v>
      </c>
      <c r="CD629" s="540">
        <v>40</v>
      </c>
      <c r="CE629" s="540">
        <v>21</v>
      </c>
      <c r="CF629" s="540">
        <v>77</v>
      </c>
      <c r="CG629" s="540">
        <v>27</v>
      </c>
      <c r="CH629" s="540">
        <v>79</v>
      </c>
      <c r="CI629" s="540">
        <v>124</v>
      </c>
      <c r="CJ629" s="540">
        <v>52</v>
      </c>
      <c r="CK629" s="540">
        <v>70</v>
      </c>
      <c r="CL629" s="540">
        <v>84</v>
      </c>
      <c r="CM629" s="540">
        <v>126</v>
      </c>
      <c r="CN629" s="540">
        <v>14</v>
      </c>
      <c r="CO629" s="540">
        <v>117</v>
      </c>
      <c r="CP629" s="540">
        <v>123</v>
      </c>
      <c r="CQ629" s="540">
        <v>7</v>
      </c>
      <c r="CR629" s="540">
        <v>93</v>
      </c>
      <c r="CS629" s="540">
        <v>30</v>
      </c>
      <c r="CT629" s="540">
        <v>49</v>
      </c>
      <c r="CU629" s="540">
        <v>116</v>
      </c>
      <c r="CV629" s="540">
        <v>4</v>
      </c>
      <c r="CW629" s="540">
        <v>20</v>
      </c>
      <c r="CX629" s="540">
        <v>31</v>
      </c>
      <c r="CY629" s="540">
        <v>9</v>
      </c>
      <c r="CZ629" s="540">
        <v>11</v>
      </c>
      <c r="DA629" s="540">
        <v>41</v>
      </c>
      <c r="DB629" s="540">
        <v>120</v>
      </c>
      <c r="DC629" s="540">
        <v>24</v>
      </c>
      <c r="DD629" s="540">
        <v>66</v>
      </c>
      <c r="DE629" s="540">
        <v>48</v>
      </c>
      <c r="DF629" s="540">
        <v>42</v>
      </c>
      <c r="DG629" s="540">
        <v>90</v>
      </c>
      <c r="DH629" s="540">
        <v>50</v>
      </c>
      <c r="DI629" s="540">
        <v>97</v>
      </c>
      <c r="DJ629" s="540">
        <v>111</v>
      </c>
      <c r="DK629" s="540">
        <v>43</v>
      </c>
      <c r="DL629" s="540">
        <v>10</v>
      </c>
      <c r="DM629" s="540">
        <v>76</v>
      </c>
      <c r="DN629" s="540">
        <v>104</v>
      </c>
      <c r="DO629" s="540">
        <v>107</v>
      </c>
      <c r="DP629" s="540">
        <v>121</v>
      </c>
      <c r="DQ629" s="540">
        <v>72</v>
      </c>
      <c r="DR629" s="540">
        <v>88</v>
      </c>
      <c r="DS629" s="540">
        <v>122</v>
      </c>
      <c r="DT629" s="540">
        <v>51</v>
      </c>
      <c r="DU629" s="540">
        <v>38</v>
      </c>
      <c r="DV629" s="540">
        <v>3</v>
      </c>
      <c r="DW629" s="540">
        <v>60</v>
      </c>
      <c r="DX629" s="540">
        <v>109</v>
      </c>
      <c r="DY629" s="540">
        <v>45</v>
      </c>
      <c r="EA629" s="540">
        <v>62</v>
      </c>
      <c r="EB629" s="540">
        <v>106</v>
      </c>
      <c r="EC629" s="540">
        <v>57</v>
      </c>
      <c r="ED629" s="540">
        <v>18</v>
      </c>
    </row>
    <row r="630" spans="4:135" s="540" customFormat="1" x14ac:dyDescent="0.2">
      <c r="E630" s="535" t="s">
        <v>159</v>
      </c>
      <c r="F630" s="540">
        <v>89</v>
      </c>
      <c r="G630" s="540">
        <v>73</v>
      </c>
      <c r="H630" s="540">
        <v>124</v>
      </c>
      <c r="I630" s="540">
        <v>117</v>
      </c>
      <c r="J630" s="540">
        <v>83</v>
      </c>
      <c r="K630" s="540">
        <v>80</v>
      </c>
      <c r="L630" s="540">
        <v>114</v>
      </c>
      <c r="M630" s="540">
        <v>7</v>
      </c>
      <c r="N630" s="540">
        <v>106</v>
      </c>
      <c r="O630" s="540">
        <v>122</v>
      </c>
      <c r="P630" s="540">
        <v>14</v>
      </c>
      <c r="Q630" s="540">
        <v>48</v>
      </c>
      <c r="R630" s="540">
        <v>85</v>
      </c>
      <c r="S630" s="540">
        <v>113</v>
      </c>
      <c r="T630" s="540">
        <v>52</v>
      </c>
      <c r="U630" s="540">
        <v>87</v>
      </c>
      <c r="V630" s="540">
        <v>64</v>
      </c>
      <c r="W630" s="540">
        <v>50</v>
      </c>
      <c r="X630" s="540">
        <v>12</v>
      </c>
      <c r="Y630" s="540">
        <v>93</v>
      </c>
      <c r="Z630" s="540">
        <v>8</v>
      </c>
      <c r="AA630" s="540">
        <v>101</v>
      </c>
      <c r="AB630" s="540">
        <v>110</v>
      </c>
      <c r="AC630" s="540">
        <v>5</v>
      </c>
      <c r="AD630" s="540">
        <v>56</v>
      </c>
      <c r="AE630" s="540">
        <v>15</v>
      </c>
      <c r="AF630" s="540">
        <v>91</v>
      </c>
      <c r="AG630" s="540">
        <v>40</v>
      </c>
      <c r="AH630" s="540">
        <v>72</v>
      </c>
      <c r="AI630" s="540">
        <v>98</v>
      </c>
      <c r="AJ630" s="540">
        <v>17</v>
      </c>
      <c r="AK630" s="540">
        <v>53</v>
      </c>
      <c r="AL630" s="540">
        <v>41</v>
      </c>
      <c r="AM630" s="540">
        <v>97</v>
      </c>
      <c r="AN630" s="540">
        <v>82</v>
      </c>
      <c r="AO630" s="540">
        <v>43</v>
      </c>
      <c r="AP630" s="540">
        <v>49</v>
      </c>
      <c r="AQ630" s="540">
        <v>86</v>
      </c>
      <c r="AR630" s="540">
        <v>126</v>
      </c>
      <c r="AS630" s="540">
        <v>118</v>
      </c>
      <c r="AT630" s="540">
        <v>55</v>
      </c>
      <c r="AU630" s="540">
        <v>63</v>
      </c>
      <c r="AV630" s="540">
        <v>25</v>
      </c>
      <c r="AW630" s="540">
        <v>88</v>
      </c>
      <c r="AX630" s="540">
        <v>46</v>
      </c>
      <c r="AY630" s="540">
        <v>84</v>
      </c>
      <c r="AZ630" s="540">
        <v>23</v>
      </c>
      <c r="BA630" s="540">
        <v>16</v>
      </c>
      <c r="BB630" s="540">
        <v>10</v>
      </c>
      <c r="BC630" s="540">
        <v>78</v>
      </c>
      <c r="BD630" s="540">
        <v>112</v>
      </c>
      <c r="BE630" s="540">
        <v>44</v>
      </c>
      <c r="BF630" s="540">
        <v>27</v>
      </c>
      <c r="BG630" s="540">
        <v>125</v>
      </c>
      <c r="BH630" s="540">
        <v>51</v>
      </c>
      <c r="BI630" s="540">
        <v>45</v>
      </c>
      <c r="BJ630" s="540">
        <v>95</v>
      </c>
      <c r="BK630" s="540">
        <v>30</v>
      </c>
      <c r="BL630" s="540">
        <v>121</v>
      </c>
      <c r="BM630" s="540">
        <v>119</v>
      </c>
      <c r="BN630" s="540">
        <v>54</v>
      </c>
      <c r="BO630" s="540">
        <v>123</v>
      </c>
      <c r="BP630" s="540">
        <v>60</v>
      </c>
      <c r="BQ630" s="540">
        <v>31</v>
      </c>
      <c r="BR630" s="540">
        <v>28</v>
      </c>
      <c r="BS630" s="540">
        <v>94</v>
      </c>
      <c r="BT630" s="540">
        <v>109</v>
      </c>
      <c r="BU630" s="540">
        <v>67</v>
      </c>
      <c r="BV630" s="540">
        <v>33</v>
      </c>
      <c r="BW630" s="540">
        <v>6</v>
      </c>
      <c r="BX630" s="540">
        <v>70</v>
      </c>
      <c r="BY630" s="540">
        <v>20</v>
      </c>
      <c r="BZ630" s="540">
        <v>37</v>
      </c>
      <c r="CA630" s="540">
        <v>3</v>
      </c>
      <c r="CB630" s="540">
        <v>22</v>
      </c>
      <c r="CC630" s="540">
        <v>47</v>
      </c>
      <c r="CD630" s="540">
        <v>104</v>
      </c>
      <c r="CE630" s="540">
        <v>99</v>
      </c>
      <c r="CF630" s="540">
        <v>21</v>
      </c>
      <c r="CG630" s="540">
        <v>32</v>
      </c>
      <c r="CH630" s="540">
        <v>19</v>
      </c>
      <c r="CI630" s="540">
        <v>35</v>
      </c>
      <c r="CJ630" s="540">
        <v>116</v>
      </c>
      <c r="CK630" s="540">
        <v>100</v>
      </c>
      <c r="CL630" s="540">
        <v>92</v>
      </c>
      <c r="CM630" s="540">
        <v>68</v>
      </c>
      <c r="CN630" s="540">
        <v>9</v>
      </c>
      <c r="CO630" s="540">
        <v>77</v>
      </c>
      <c r="CP630" s="540">
        <v>71</v>
      </c>
      <c r="CQ630" s="540">
        <v>29</v>
      </c>
      <c r="CR630" s="540">
        <v>127</v>
      </c>
      <c r="CS630" s="540">
        <v>79</v>
      </c>
      <c r="CT630" s="540">
        <v>1</v>
      </c>
      <c r="CU630" s="540">
        <v>66</v>
      </c>
      <c r="CV630" s="540">
        <v>57</v>
      </c>
      <c r="CW630" s="540">
        <v>75</v>
      </c>
      <c r="CX630" s="540">
        <v>34</v>
      </c>
      <c r="CY630" s="540">
        <v>39</v>
      </c>
      <c r="CZ630" s="540">
        <v>96</v>
      </c>
      <c r="DA630" s="540">
        <v>81</v>
      </c>
      <c r="DB630" s="540">
        <v>115</v>
      </c>
      <c r="DC630" s="540">
        <v>38</v>
      </c>
      <c r="DD630" s="540">
        <v>107</v>
      </c>
      <c r="DE630" s="540">
        <v>90</v>
      </c>
      <c r="DF630" s="540">
        <v>11</v>
      </c>
      <c r="DG630" s="540">
        <v>102</v>
      </c>
      <c r="DH630" s="540">
        <v>18</v>
      </c>
      <c r="DI630" s="540">
        <v>120</v>
      </c>
      <c r="DJ630" s="540">
        <v>76</v>
      </c>
      <c r="DK630" s="540">
        <v>128</v>
      </c>
      <c r="DL630" s="540">
        <v>103</v>
      </c>
      <c r="DM630" s="540">
        <v>111</v>
      </c>
      <c r="DN630" s="540">
        <v>2</v>
      </c>
      <c r="DO630" s="540">
        <v>36</v>
      </c>
      <c r="DP630" s="540">
        <v>62</v>
      </c>
      <c r="DQ630" s="540">
        <v>4</v>
      </c>
      <c r="DR630" s="540">
        <v>108</v>
      </c>
      <c r="DS630" s="540">
        <v>69</v>
      </c>
      <c r="DT630" s="540">
        <v>58</v>
      </c>
      <c r="DU630" s="540">
        <v>26</v>
      </c>
      <c r="DV630" s="540">
        <v>59</v>
      </c>
      <c r="DW630" s="540">
        <v>105</v>
      </c>
      <c r="DX630" s="540">
        <v>42</v>
      </c>
      <c r="DY630" s="540">
        <v>61</v>
      </c>
      <c r="EA630" s="540">
        <v>24</v>
      </c>
      <c r="EB630" s="540">
        <v>13</v>
      </c>
      <c r="EC630" s="540">
        <v>74</v>
      </c>
      <c r="ED630" s="540">
        <v>65</v>
      </c>
    </row>
    <row r="631" spans="4:135" s="540" customFormat="1" x14ac:dyDescent="0.2"/>
    <row r="632" spans="4:135" s="540" customFormat="1" x14ac:dyDescent="0.2">
      <c r="D632" s="539">
        <v>129</v>
      </c>
      <c r="E632" s="541" t="s">
        <v>179</v>
      </c>
    </row>
    <row r="633" spans="4:135" s="540" customFormat="1" x14ac:dyDescent="0.2">
      <c r="E633" s="535" t="s">
        <v>130</v>
      </c>
      <c r="F633" s="540">
        <v>1</v>
      </c>
      <c r="G633" s="540">
        <v>2</v>
      </c>
      <c r="H633" s="540">
        <v>3</v>
      </c>
      <c r="I633" s="540">
        <v>4</v>
      </c>
      <c r="J633" s="540">
        <v>5</v>
      </c>
      <c r="K633" s="540">
        <v>6</v>
      </c>
      <c r="L633" s="540">
        <v>7</v>
      </c>
      <c r="M633" s="540">
        <v>8</v>
      </c>
      <c r="N633" s="540">
        <v>9</v>
      </c>
      <c r="O633" s="540">
        <v>10</v>
      </c>
      <c r="P633" s="540">
        <v>11</v>
      </c>
      <c r="Q633" s="540">
        <v>12</v>
      </c>
      <c r="R633" s="540">
        <v>13</v>
      </c>
      <c r="S633" s="540">
        <v>14</v>
      </c>
      <c r="T633" s="540">
        <v>15</v>
      </c>
      <c r="U633" s="540">
        <v>16</v>
      </c>
      <c r="V633" s="540">
        <v>17</v>
      </c>
      <c r="W633" s="540">
        <v>18</v>
      </c>
      <c r="X633" s="540">
        <v>19</v>
      </c>
      <c r="Y633" s="540">
        <v>20</v>
      </c>
      <c r="Z633" s="540">
        <v>21</v>
      </c>
      <c r="AA633" s="540">
        <v>22</v>
      </c>
      <c r="AB633" s="540">
        <v>23</v>
      </c>
      <c r="AC633" s="540">
        <v>24</v>
      </c>
      <c r="AD633" s="540">
        <v>25</v>
      </c>
      <c r="AE633" s="540">
        <v>26</v>
      </c>
      <c r="AF633" s="540">
        <v>27</v>
      </c>
      <c r="AG633" s="540">
        <v>28</v>
      </c>
      <c r="AH633" s="540">
        <v>29</v>
      </c>
      <c r="AI633" s="540">
        <v>30</v>
      </c>
      <c r="AJ633" s="540">
        <v>31</v>
      </c>
      <c r="AK633" s="540">
        <v>32</v>
      </c>
      <c r="AL633" s="540">
        <v>33</v>
      </c>
      <c r="AM633" s="540">
        <v>34</v>
      </c>
      <c r="AN633" s="540">
        <v>35</v>
      </c>
      <c r="AO633" s="540">
        <v>36</v>
      </c>
      <c r="AP633" s="540">
        <v>37</v>
      </c>
      <c r="AQ633" s="540">
        <v>38</v>
      </c>
      <c r="AR633" s="540">
        <v>39</v>
      </c>
      <c r="AS633" s="540">
        <v>40</v>
      </c>
      <c r="AT633" s="540">
        <v>41</v>
      </c>
      <c r="AU633" s="540">
        <v>42</v>
      </c>
      <c r="AV633" s="540">
        <v>43</v>
      </c>
      <c r="AW633" s="540">
        <v>44</v>
      </c>
      <c r="AX633" s="540">
        <v>45</v>
      </c>
      <c r="AY633" s="540">
        <v>46</v>
      </c>
      <c r="AZ633" s="540">
        <v>47</v>
      </c>
      <c r="BA633" s="540">
        <v>48</v>
      </c>
      <c r="BB633" s="540">
        <v>49</v>
      </c>
      <c r="BC633" s="540">
        <v>50</v>
      </c>
      <c r="BD633" s="540">
        <v>51</v>
      </c>
      <c r="BE633" s="540">
        <v>52</v>
      </c>
      <c r="BF633" s="540">
        <v>53</v>
      </c>
      <c r="BG633" s="540">
        <v>54</v>
      </c>
      <c r="BH633" s="540">
        <v>55</v>
      </c>
      <c r="BI633" s="540">
        <v>56</v>
      </c>
      <c r="BJ633" s="540">
        <v>57</v>
      </c>
      <c r="BK633" s="540">
        <v>58</v>
      </c>
      <c r="BL633" s="540">
        <v>59</v>
      </c>
      <c r="BM633" s="540">
        <v>60</v>
      </c>
      <c r="BN633" s="540">
        <v>61</v>
      </c>
      <c r="BO633" s="540">
        <v>62</v>
      </c>
      <c r="BP633" s="540">
        <v>63</v>
      </c>
      <c r="BQ633" s="540">
        <v>64</v>
      </c>
      <c r="BR633" s="540">
        <v>65</v>
      </c>
      <c r="BS633" s="540">
        <v>66</v>
      </c>
      <c r="BT633" s="540">
        <v>67</v>
      </c>
      <c r="BU633" s="540">
        <v>68</v>
      </c>
      <c r="BV633" s="540">
        <v>69</v>
      </c>
      <c r="BW633" s="540">
        <v>70</v>
      </c>
      <c r="BX633" s="540">
        <v>71</v>
      </c>
      <c r="BY633" s="540">
        <v>72</v>
      </c>
      <c r="BZ633" s="540">
        <v>73</v>
      </c>
      <c r="CA633" s="540">
        <v>74</v>
      </c>
      <c r="CB633" s="540">
        <v>75</v>
      </c>
      <c r="CC633" s="540">
        <v>76</v>
      </c>
      <c r="CD633" s="540">
        <v>77</v>
      </c>
      <c r="CE633" s="540">
        <v>78</v>
      </c>
      <c r="CF633" s="540">
        <v>79</v>
      </c>
      <c r="CG633" s="540">
        <v>80</v>
      </c>
      <c r="CH633" s="540">
        <v>81</v>
      </c>
      <c r="CI633" s="540">
        <v>82</v>
      </c>
      <c r="CJ633" s="540">
        <v>83</v>
      </c>
      <c r="CK633" s="540">
        <v>84</v>
      </c>
      <c r="CL633" s="540">
        <v>85</v>
      </c>
      <c r="CM633" s="540">
        <v>86</v>
      </c>
      <c r="CN633" s="540">
        <v>87</v>
      </c>
      <c r="CO633" s="540">
        <v>88</v>
      </c>
      <c r="CP633" s="540">
        <v>89</v>
      </c>
      <c r="CQ633" s="540">
        <v>90</v>
      </c>
      <c r="CR633" s="540">
        <v>91</v>
      </c>
      <c r="CS633" s="540">
        <v>92</v>
      </c>
      <c r="CT633" s="540">
        <v>93</v>
      </c>
      <c r="CU633" s="540">
        <v>94</v>
      </c>
      <c r="CV633" s="540">
        <v>95</v>
      </c>
      <c r="CW633" s="540">
        <v>96</v>
      </c>
      <c r="CX633" s="540">
        <v>97</v>
      </c>
      <c r="CY633" s="540">
        <v>98</v>
      </c>
      <c r="CZ633" s="540">
        <v>99</v>
      </c>
      <c r="DA633" s="540">
        <v>100</v>
      </c>
      <c r="DB633" s="540">
        <v>101</v>
      </c>
      <c r="DC633" s="540">
        <v>102</v>
      </c>
      <c r="DD633" s="540">
        <v>103</v>
      </c>
      <c r="DE633" s="540">
        <v>104</v>
      </c>
      <c r="DF633" s="540">
        <v>105</v>
      </c>
      <c r="DG633" s="540">
        <v>106</v>
      </c>
      <c r="DH633" s="540">
        <v>107</v>
      </c>
      <c r="DI633" s="540">
        <v>108</v>
      </c>
      <c r="DJ633" s="540">
        <v>109</v>
      </c>
      <c r="DK633" s="540">
        <v>110</v>
      </c>
      <c r="DL633" s="540">
        <v>111</v>
      </c>
      <c r="DM633" s="540">
        <v>112</v>
      </c>
      <c r="DN633" s="540">
        <v>113</v>
      </c>
      <c r="DO633" s="540">
        <v>114</v>
      </c>
      <c r="DP633" s="540">
        <v>115</v>
      </c>
      <c r="DQ633" s="540">
        <v>116</v>
      </c>
      <c r="DR633" s="540">
        <v>117</v>
      </c>
      <c r="DS633" s="540">
        <v>118</v>
      </c>
      <c r="DT633" s="540">
        <v>119</v>
      </c>
      <c r="DU633" s="540">
        <v>120</v>
      </c>
      <c r="DV633" s="540">
        <v>121</v>
      </c>
      <c r="DW633" s="540">
        <v>122</v>
      </c>
      <c r="DX633" s="540">
        <v>123</v>
      </c>
      <c r="DY633" s="540">
        <v>124</v>
      </c>
      <c r="DZ633" s="540">
        <v>125</v>
      </c>
      <c r="EA633" s="540">
        <v>126</v>
      </c>
      <c r="EB633" s="540">
        <v>127</v>
      </c>
      <c r="EC633" s="540">
        <v>128</v>
      </c>
      <c r="ED633" s="540">
        <v>129</v>
      </c>
    </row>
    <row r="634" spans="4:135" s="540" customFormat="1" x14ac:dyDescent="0.2">
      <c r="E634" s="535" t="s">
        <v>157</v>
      </c>
      <c r="F634" s="540">
        <v>40</v>
      </c>
      <c r="G634" s="540">
        <v>3</v>
      </c>
      <c r="H634" s="540">
        <v>12</v>
      </c>
      <c r="I634" s="540">
        <v>31</v>
      </c>
      <c r="J634" s="540">
        <v>68</v>
      </c>
      <c r="K634" s="540">
        <v>22</v>
      </c>
      <c r="L634" s="540">
        <v>110</v>
      </c>
      <c r="M634" s="540">
        <v>84</v>
      </c>
      <c r="N634" s="540">
        <v>127</v>
      </c>
      <c r="O634" s="540">
        <v>2</v>
      </c>
      <c r="P634" s="540">
        <v>27</v>
      </c>
      <c r="Q634" s="540">
        <v>100</v>
      </c>
      <c r="R634" s="540">
        <v>11</v>
      </c>
      <c r="S634" s="540">
        <v>32</v>
      </c>
      <c r="T634" s="540">
        <v>112</v>
      </c>
      <c r="U634" s="540">
        <v>54</v>
      </c>
      <c r="V634" s="540">
        <v>79</v>
      </c>
      <c r="W634" s="540">
        <v>24</v>
      </c>
      <c r="X634" s="540">
        <v>83</v>
      </c>
      <c r="Y634" s="540">
        <v>98</v>
      </c>
      <c r="Z634" s="540">
        <v>69</v>
      </c>
      <c r="AA634" s="540">
        <v>36</v>
      </c>
      <c r="AB634" s="540">
        <v>29</v>
      </c>
      <c r="AC634" s="540">
        <v>25</v>
      </c>
      <c r="AD634" s="540">
        <v>87</v>
      </c>
      <c r="AE634" s="540">
        <v>42</v>
      </c>
      <c r="AF634" s="540">
        <v>30</v>
      </c>
      <c r="AG634" s="540">
        <v>109</v>
      </c>
      <c r="AH634" s="540">
        <v>23</v>
      </c>
      <c r="AI634" s="540">
        <v>8</v>
      </c>
      <c r="AJ634" s="540">
        <v>119</v>
      </c>
      <c r="AK634" s="540">
        <v>121</v>
      </c>
      <c r="AL634" s="540">
        <v>64</v>
      </c>
      <c r="AM634" s="540">
        <v>45</v>
      </c>
      <c r="AN634" s="540">
        <v>18</v>
      </c>
      <c r="AO634" s="540">
        <v>14</v>
      </c>
      <c r="AP634" s="540">
        <v>39</v>
      </c>
      <c r="AQ634" s="540">
        <v>51</v>
      </c>
      <c r="AR634" s="540">
        <v>106</v>
      </c>
      <c r="AS634" s="540">
        <v>1</v>
      </c>
      <c r="AT634" s="540">
        <v>90</v>
      </c>
      <c r="AU634" s="540">
        <v>75</v>
      </c>
      <c r="AV634" s="540">
        <v>94</v>
      </c>
      <c r="AW634" s="540">
        <v>13</v>
      </c>
      <c r="AX634" s="540">
        <v>38</v>
      </c>
      <c r="AY634" s="540">
        <v>73</v>
      </c>
      <c r="AZ634" s="540">
        <v>63</v>
      </c>
      <c r="BA634" s="540">
        <v>97</v>
      </c>
      <c r="BB634" s="540">
        <v>92</v>
      </c>
      <c r="BC634" s="540">
        <v>43</v>
      </c>
      <c r="BD634" s="540">
        <v>4</v>
      </c>
      <c r="BE634" s="540">
        <v>35</v>
      </c>
      <c r="BF634" s="540">
        <v>9</v>
      </c>
      <c r="BG634" s="540">
        <v>88</v>
      </c>
      <c r="BH634" s="540">
        <v>108</v>
      </c>
      <c r="BI634" s="540">
        <v>105</v>
      </c>
      <c r="BJ634" s="540">
        <v>118</v>
      </c>
      <c r="BK634" s="540">
        <v>44</v>
      </c>
      <c r="BL634" s="540">
        <v>48</v>
      </c>
      <c r="BM634" s="540">
        <v>128</v>
      </c>
      <c r="BN634" s="540">
        <v>58</v>
      </c>
      <c r="BO634" s="540">
        <v>74</v>
      </c>
      <c r="BP634" s="540">
        <v>7</v>
      </c>
      <c r="BQ634" s="540">
        <v>82</v>
      </c>
      <c r="BR634" s="540">
        <v>91</v>
      </c>
      <c r="BS634" s="540">
        <v>53</v>
      </c>
      <c r="BT634" s="540">
        <v>71</v>
      </c>
      <c r="BU634" s="540">
        <v>107</v>
      </c>
      <c r="BV634" s="540">
        <v>111</v>
      </c>
      <c r="BW634" s="540">
        <v>46</v>
      </c>
      <c r="BX634" s="540">
        <v>120</v>
      </c>
      <c r="BY634" s="540">
        <v>19</v>
      </c>
      <c r="BZ634" s="540">
        <v>70</v>
      </c>
      <c r="CA634" s="540">
        <v>126</v>
      </c>
      <c r="CB634" s="540">
        <v>41</v>
      </c>
      <c r="CC634" s="540">
        <v>62</v>
      </c>
      <c r="CD634" s="540">
        <v>103</v>
      </c>
      <c r="CE634" s="540">
        <v>37</v>
      </c>
      <c r="CF634" s="540">
        <v>77</v>
      </c>
      <c r="CG634" s="540">
        <v>16</v>
      </c>
      <c r="CH634" s="540">
        <v>122</v>
      </c>
      <c r="CI634" s="540">
        <v>89</v>
      </c>
      <c r="CJ634" s="540">
        <v>21</v>
      </c>
      <c r="CK634" s="540">
        <v>56</v>
      </c>
      <c r="CL634" s="540">
        <v>129</v>
      </c>
      <c r="CM634" s="540">
        <v>113</v>
      </c>
      <c r="CN634" s="540">
        <v>104</v>
      </c>
      <c r="CO634" s="540">
        <v>72</v>
      </c>
      <c r="CP634" s="540">
        <v>52</v>
      </c>
      <c r="CQ634" s="540">
        <v>117</v>
      </c>
      <c r="CR634" s="540">
        <v>65</v>
      </c>
      <c r="CS634" s="540">
        <v>115</v>
      </c>
      <c r="CT634" s="540">
        <v>17</v>
      </c>
      <c r="CU634" s="540">
        <v>80</v>
      </c>
      <c r="CV634" s="540">
        <v>116</v>
      </c>
      <c r="CW634" s="540">
        <v>102</v>
      </c>
      <c r="CX634" s="540">
        <v>34</v>
      </c>
      <c r="CY634" s="540">
        <v>10</v>
      </c>
      <c r="CZ634" s="540">
        <v>76</v>
      </c>
      <c r="DA634" s="540">
        <v>86</v>
      </c>
      <c r="DB634" s="540">
        <v>59</v>
      </c>
      <c r="DC634" s="540">
        <v>96</v>
      </c>
      <c r="DD634" s="540">
        <v>124</v>
      </c>
      <c r="DE634" s="540">
        <v>78</v>
      </c>
      <c r="DF634" s="540">
        <v>47</v>
      </c>
      <c r="DG634" s="540">
        <v>60</v>
      </c>
      <c r="DH634" s="540">
        <v>5</v>
      </c>
      <c r="DI634" s="540">
        <v>20</v>
      </c>
      <c r="DJ634" s="540">
        <v>15</v>
      </c>
      <c r="DK634" s="540">
        <v>123</v>
      </c>
      <c r="DL634" s="540">
        <v>114</v>
      </c>
      <c r="DM634" s="540">
        <v>50</v>
      </c>
      <c r="DN634" s="540">
        <v>81</v>
      </c>
      <c r="DO634" s="540">
        <v>6</v>
      </c>
      <c r="DP634" s="540">
        <v>26</v>
      </c>
      <c r="DQ634" s="540">
        <v>49</v>
      </c>
      <c r="DR634" s="540">
        <v>93</v>
      </c>
      <c r="DS634" s="540">
        <v>67</v>
      </c>
      <c r="DT634" s="540">
        <v>55</v>
      </c>
      <c r="DU634" s="540">
        <v>57</v>
      </c>
      <c r="DV634" s="540">
        <v>33</v>
      </c>
      <c r="DW634" s="540">
        <v>95</v>
      </c>
      <c r="DX634" s="540">
        <v>125</v>
      </c>
      <c r="DY634" s="540">
        <v>101</v>
      </c>
      <c r="DZ634" s="540">
        <v>28</v>
      </c>
      <c r="EA634" s="540">
        <v>99</v>
      </c>
      <c r="EB634" s="540">
        <v>61</v>
      </c>
      <c r="EC634" s="540">
        <v>66</v>
      </c>
      <c r="ED634" s="540">
        <v>85</v>
      </c>
    </row>
    <row r="635" spans="4:135" s="540" customFormat="1" x14ac:dyDescent="0.2">
      <c r="E635" s="535" t="s">
        <v>159</v>
      </c>
      <c r="F635" s="540">
        <v>8</v>
      </c>
      <c r="G635" s="540">
        <v>20</v>
      </c>
      <c r="H635" s="540">
        <v>77</v>
      </c>
      <c r="I635" s="540">
        <v>11</v>
      </c>
      <c r="J635" s="540">
        <v>118</v>
      </c>
      <c r="K635" s="540">
        <v>15</v>
      </c>
      <c r="L635" s="540">
        <v>64</v>
      </c>
      <c r="M635" s="540">
        <v>99</v>
      </c>
      <c r="N635" s="540">
        <v>3</v>
      </c>
      <c r="O635" s="540">
        <v>71</v>
      </c>
      <c r="P635" s="540">
        <v>92</v>
      </c>
      <c r="Q635" s="540">
        <v>101</v>
      </c>
      <c r="R635" s="540">
        <v>106</v>
      </c>
      <c r="S635" s="540">
        <v>122</v>
      </c>
      <c r="T635" s="540">
        <v>53</v>
      </c>
      <c r="U635" s="540">
        <v>74</v>
      </c>
      <c r="V635" s="540">
        <v>84</v>
      </c>
      <c r="W635" s="540">
        <v>52</v>
      </c>
      <c r="X635" s="540">
        <v>21</v>
      </c>
      <c r="Y635" s="540">
        <v>42</v>
      </c>
      <c r="Z635" s="540">
        <v>9</v>
      </c>
      <c r="AA635" s="540">
        <v>94</v>
      </c>
      <c r="AB635" s="540">
        <v>89</v>
      </c>
      <c r="AC635" s="540">
        <v>33</v>
      </c>
      <c r="AD635" s="540">
        <v>103</v>
      </c>
      <c r="AE635" s="540">
        <v>34</v>
      </c>
      <c r="AF635" s="540">
        <v>120</v>
      </c>
      <c r="AG635" s="540">
        <v>79</v>
      </c>
      <c r="AH635" s="540">
        <v>27</v>
      </c>
      <c r="AI635" s="540">
        <v>69</v>
      </c>
      <c r="AJ635" s="540">
        <v>115</v>
      </c>
      <c r="AK635" s="540">
        <v>26</v>
      </c>
      <c r="AL635" s="540">
        <v>32</v>
      </c>
      <c r="AM635" s="540">
        <v>90</v>
      </c>
      <c r="AN635" s="540">
        <v>14</v>
      </c>
      <c r="AO635" s="540">
        <v>19</v>
      </c>
      <c r="AP635" s="540">
        <v>108</v>
      </c>
      <c r="AQ635" s="540">
        <v>54</v>
      </c>
      <c r="AR635" s="540">
        <v>97</v>
      </c>
      <c r="AS635" s="540">
        <v>62</v>
      </c>
      <c r="AT635" s="540">
        <v>23</v>
      </c>
      <c r="AU635" s="540">
        <v>13</v>
      </c>
      <c r="AV635" s="540">
        <v>95</v>
      </c>
      <c r="AW635" s="540">
        <v>66</v>
      </c>
      <c r="AX635" s="540">
        <v>63</v>
      </c>
      <c r="AY635" s="540">
        <v>50</v>
      </c>
      <c r="AZ635" s="540">
        <v>88</v>
      </c>
      <c r="BA635" s="540">
        <v>31</v>
      </c>
      <c r="BB635" s="540">
        <v>51</v>
      </c>
      <c r="BC635" s="540">
        <v>22</v>
      </c>
      <c r="BD635" s="540">
        <v>100</v>
      </c>
      <c r="BE635" s="540">
        <v>1</v>
      </c>
      <c r="BF635" s="540">
        <v>30</v>
      </c>
      <c r="BG635" s="540">
        <v>40</v>
      </c>
      <c r="BH635" s="540">
        <v>111</v>
      </c>
      <c r="BI635" s="540">
        <v>85</v>
      </c>
      <c r="BJ635" s="540">
        <v>41</v>
      </c>
      <c r="BK635" s="540">
        <v>117</v>
      </c>
      <c r="BL635" s="540">
        <v>93</v>
      </c>
      <c r="BM635" s="540">
        <v>59</v>
      </c>
      <c r="BN635" s="540">
        <v>80</v>
      </c>
      <c r="BO635" s="540">
        <v>28</v>
      </c>
      <c r="BP635" s="540">
        <v>39</v>
      </c>
      <c r="BQ635" s="540">
        <v>7</v>
      </c>
      <c r="BR635" s="540">
        <v>49</v>
      </c>
      <c r="BS635" s="540">
        <v>123</v>
      </c>
      <c r="BT635" s="540">
        <v>114</v>
      </c>
      <c r="BU635" s="540">
        <v>57</v>
      </c>
      <c r="BV635" s="540">
        <v>96</v>
      </c>
      <c r="BW635" s="540">
        <v>102</v>
      </c>
      <c r="BX635" s="540">
        <v>24</v>
      </c>
      <c r="BY635" s="540">
        <v>105</v>
      </c>
      <c r="BZ635" s="540">
        <v>82</v>
      </c>
      <c r="CA635" s="540">
        <v>16</v>
      </c>
      <c r="CB635" s="540">
        <v>121</v>
      </c>
      <c r="CC635" s="540">
        <v>110</v>
      </c>
      <c r="CD635" s="540">
        <v>125</v>
      </c>
      <c r="CE635" s="540">
        <v>6</v>
      </c>
      <c r="CF635" s="540">
        <v>36</v>
      </c>
      <c r="CG635" s="540">
        <v>61</v>
      </c>
      <c r="CH635" s="540">
        <v>35</v>
      </c>
      <c r="CI635" s="540">
        <v>109</v>
      </c>
      <c r="CJ635" s="540">
        <v>104</v>
      </c>
      <c r="CK635" s="540">
        <v>17</v>
      </c>
      <c r="CL635" s="540">
        <v>56</v>
      </c>
      <c r="CM635" s="540">
        <v>129</v>
      </c>
      <c r="CN635" s="540">
        <v>43</v>
      </c>
      <c r="CO635" s="540">
        <v>47</v>
      </c>
      <c r="CP635" s="540">
        <v>91</v>
      </c>
      <c r="CQ635" s="540">
        <v>37</v>
      </c>
      <c r="CR635" s="540">
        <v>55</v>
      </c>
      <c r="CS635" s="540">
        <v>10</v>
      </c>
      <c r="CT635" s="540">
        <v>60</v>
      </c>
      <c r="CU635" s="540">
        <v>12</v>
      </c>
      <c r="CV635" s="540">
        <v>119</v>
      </c>
      <c r="CW635" s="540">
        <v>18</v>
      </c>
      <c r="CX635" s="540">
        <v>48</v>
      </c>
      <c r="CY635" s="540">
        <v>2</v>
      </c>
      <c r="CZ635" s="540">
        <v>58</v>
      </c>
      <c r="DA635" s="540">
        <v>72</v>
      </c>
      <c r="DB635" s="540">
        <v>128</v>
      </c>
      <c r="DC635" s="540">
        <v>70</v>
      </c>
      <c r="DD635" s="540">
        <v>112</v>
      </c>
      <c r="DE635" s="540">
        <v>46</v>
      </c>
      <c r="DF635" s="540">
        <v>81</v>
      </c>
      <c r="DG635" s="540">
        <v>44</v>
      </c>
      <c r="DH635" s="540">
        <v>38</v>
      </c>
      <c r="DI635" s="540">
        <v>76</v>
      </c>
      <c r="DJ635" s="540">
        <v>116</v>
      </c>
      <c r="DK635" s="540">
        <v>67</v>
      </c>
      <c r="DL635" s="540">
        <v>45</v>
      </c>
      <c r="DM635" s="540">
        <v>98</v>
      </c>
      <c r="DN635" s="540">
        <v>87</v>
      </c>
      <c r="DO635" s="540">
        <v>65</v>
      </c>
      <c r="DP635" s="540">
        <v>126</v>
      </c>
      <c r="DQ635" s="540">
        <v>25</v>
      </c>
      <c r="DR635" s="540">
        <v>78</v>
      </c>
      <c r="DS635" s="540">
        <v>5</v>
      </c>
      <c r="DT635" s="540">
        <v>86</v>
      </c>
      <c r="DU635" s="540">
        <v>73</v>
      </c>
      <c r="DV635" s="540">
        <v>68</v>
      </c>
      <c r="DW635" s="540">
        <v>29</v>
      </c>
      <c r="DX635" s="540">
        <v>127</v>
      </c>
      <c r="DY635" s="540">
        <v>107</v>
      </c>
      <c r="DZ635" s="540">
        <v>4</v>
      </c>
      <c r="EA635" s="540">
        <v>83</v>
      </c>
      <c r="EB635" s="540">
        <v>124</v>
      </c>
      <c r="EC635" s="540">
        <v>75</v>
      </c>
      <c r="ED635" s="540">
        <v>113</v>
      </c>
    </row>
    <row r="636" spans="4:135" s="540" customFormat="1" x14ac:dyDescent="0.2"/>
    <row r="637" spans="4:135" s="540" customFormat="1" x14ac:dyDescent="0.2">
      <c r="D637" s="539">
        <v>130</v>
      </c>
      <c r="E637" s="541" t="s">
        <v>179</v>
      </c>
    </row>
    <row r="638" spans="4:135" s="540" customFormat="1" x14ac:dyDescent="0.2">
      <c r="E638" s="535" t="s">
        <v>130</v>
      </c>
      <c r="F638" s="540">
        <v>1</v>
      </c>
      <c r="G638" s="540">
        <v>2</v>
      </c>
      <c r="H638" s="540">
        <v>3</v>
      </c>
      <c r="I638" s="540">
        <v>4</v>
      </c>
      <c r="J638" s="540">
        <v>5</v>
      </c>
      <c r="K638" s="540">
        <v>6</v>
      </c>
      <c r="L638" s="540">
        <v>7</v>
      </c>
      <c r="M638" s="540">
        <v>8</v>
      </c>
      <c r="N638" s="540">
        <v>9</v>
      </c>
      <c r="O638" s="540">
        <v>10</v>
      </c>
      <c r="P638" s="540">
        <v>11</v>
      </c>
      <c r="Q638" s="540">
        <v>12</v>
      </c>
      <c r="R638" s="540">
        <v>13</v>
      </c>
      <c r="S638" s="540">
        <v>14</v>
      </c>
      <c r="T638" s="540">
        <v>15</v>
      </c>
      <c r="U638" s="540">
        <v>16</v>
      </c>
      <c r="V638" s="540">
        <v>17</v>
      </c>
      <c r="W638" s="540">
        <v>18</v>
      </c>
      <c r="X638" s="540">
        <v>19</v>
      </c>
      <c r="Y638" s="540">
        <v>20</v>
      </c>
      <c r="Z638" s="540">
        <v>21</v>
      </c>
      <c r="AA638" s="540">
        <v>22</v>
      </c>
      <c r="AB638" s="540">
        <v>23</v>
      </c>
      <c r="AC638" s="540">
        <v>24</v>
      </c>
      <c r="AD638" s="540">
        <v>25</v>
      </c>
      <c r="AE638" s="540">
        <v>26</v>
      </c>
      <c r="AF638" s="540">
        <v>27</v>
      </c>
      <c r="AG638" s="540">
        <v>28</v>
      </c>
      <c r="AH638" s="540">
        <v>29</v>
      </c>
      <c r="AI638" s="540">
        <v>30</v>
      </c>
      <c r="AJ638" s="540">
        <v>31</v>
      </c>
      <c r="AK638" s="540">
        <v>32</v>
      </c>
      <c r="AL638" s="540">
        <v>33</v>
      </c>
      <c r="AM638" s="540">
        <v>34</v>
      </c>
      <c r="AN638" s="540">
        <v>35</v>
      </c>
      <c r="AO638" s="540">
        <v>36</v>
      </c>
      <c r="AP638" s="540">
        <v>37</v>
      </c>
      <c r="AQ638" s="540">
        <v>38</v>
      </c>
      <c r="AR638" s="540">
        <v>39</v>
      </c>
      <c r="AS638" s="540">
        <v>40</v>
      </c>
      <c r="AT638" s="540">
        <v>41</v>
      </c>
      <c r="AU638" s="540">
        <v>42</v>
      </c>
      <c r="AV638" s="540">
        <v>43</v>
      </c>
      <c r="AW638" s="540">
        <v>44</v>
      </c>
      <c r="AX638" s="540">
        <v>45</v>
      </c>
      <c r="AY638" s="540">
        <v>46</v>
      </c>
      <c r="AZ638" s="540">
        <v>47</v>
      </c>
      <c r="BA638" s="540">
        <v>48</v>
      </c>
      <c r="BB638" s="540">
        <v>49</v>
      </c>
      <c r="BC638" s="540">
        <v>50</v>
      </c>
      <c r="BD638" s="540">
        <v>51</v>
      </c>
      <c r="BE638" s="540">
        <v>52</v>
      </c>
      <c r="BF638" s="540">
        <v>53</v>
      </c>
      <c r="BG638" s="540">
        <v>54</v>
      </c>
      <c r="BH638" s="540">
        <v>55</v>
      </c>
      <c r="BI638" s="540">
        <v>56</v>
      </c>
      <c r="BJ638" s="540">
        <v>57</v>
      </c>
      <c r="BK638" s="540">
        <v>58</v>
      </c>
      <c r="BL638" s="540">
        <v>59</v>
      </c>
      <c r="BM638" s="540">
        <v>60</v>
      </c>
      <c r="BN638" s="540">
        <v>61</v>
      </c>
      <c r="BO638" s="540">
        <v>62</v>
      </c>
      <c r="BP638" s="540">
        <v>63</v>
      </c>
      <c r="BQ638" s="540">
        <v>64</v>
      </c>
      <c r="BR638" s="540">
        <v>65</v>
      </c>
      <c r="BS638" s="540">
        <v>66</v>
      </c>
      <c r="BT638" s="540">
        <v>67</v>
      </c>
      <c r="BU638" s="540">
        <v>68</v>
      </c>
      <c r="BV638" s="540">
        <v>69</v>
      </c>
      <c r="BW638" s="540">
        <v>70</v>
      </c>
      <c r="BX638" s="540">
        <v>71</v>
      </c>
      <c r="BY638" s="540">
        <v>72</v>
      </c>
      <c r="BZ638" s="540">
        <v>73</v>
      </c>
      <c r="CA638" s="540">
        <v>74</v>
      </c>
      <c r="CB638" s="540">
        <v>75</v>
      </c>
      <c r="CC638" s="540">
        <v>76</v>
      </c>
      <c r="CD638" s="540">
        <v>77</v>
      </c>
      <c r="CE638" s="540">
        <v>78</v>
      </c>
      <c r="CF638" s="540">
        <v>79</v>
      </c>
      <c r="CG638" s="540">
        <v>80</v>
      </c>
      <c r="CH638" s="540">
        <v>81</v>
      </c>
      <c r="CI638" s="540">
        <v>82</v>
      </c>
      <c r="CJ638" s="540">
        <v>83</v>
      </c>
      <c r="CK638" s="540">
        <v>84</v>
      </c>
      <c r="CL638" s="540">
        <v>85</v>
      </c>
      <c r="CM638" s="540">
        <v>86</v>
      </c>
      <c r="CN638" s="540">
        <v>87</v>
      </c>
      <c r="CO638" s="540">
        <v>88</v>
      </c>
      <c r="CP638" s="540">
        <v>89</v>
      </c>
      <c r="CQ638" s="540">
        <v>90</v>
      </c>
      <c r="CR638" s="540">
        <v>91</v>
      </c>
      <c r="CS638" s="540">
        <v>92</v>
      </c>
      <c r="CT638" s="540">
        <v>93</v>
      </c>
      <c r="CU638" s="540">
        <v>94</v>
      </c>
      <c r="CV638" s="540">
        <v>95</v>
      </c>
      <c r="CW638" s="540">
        <v>96</v>
      </c>
      <c r="CX638" s="540">
        <v>97</v>
      </c>
      <c r="CY638" s="540">
        <v>98</v>
      </c>
      <c r="CZ638" s="540">
        <v>99</v>
      </c>
      <c r="DA638" s="540">
        <v>100</v>
      </c>
      <c r="DB638" s="540">
        <v>101</v>
      </c>
      <c r="DC638" s="540">
        <v>102</v>
      </c>
      <c r="DD638" s="540">
        <v>103</v>
      </c>
      <c r="DE638" s="540">
        <v>104</v>
      </c>
      <c r="DF638" s="540">
        <v>105</v>
      </c>
      <c r="DG638" s="540">
        <v>106</v>
      </c>
      <c r="DH638" s="540">
        <v>107</v>
      </c>
      <c r="DI638" s="540">
        <v>108</v>
      </c>
      <c r="DJ638" s="540">
        <v>109</v>
      </c>
      <c r="DK638" s="540">
        <v>110</v>
      </c>
      <c r="DL638" s="540">
        <v>111</v>
      </c>
      <c r="DM638" s="540">
        <v>112</v>
      </c>
      <c r="DN638" s="540">
        <v>113</v>
      </c>
      <c r="DO638" s="540">
        <v>114</v>
      </c>
      <c r="DP638" s="540">
        <v>115</v>
      </c>
      <c r="DQ638" s="540">
        <v>116</v>
      </c>
      <c r="DR638" s="540">
        <v>117</v>
      </c>
      <c r="DS638" s="540">
        <v>118</v>
      </c>
      <c r="DT638" s="540">
        <v>119</v>
      </c>
      <c r="DU638" s="540">
        <v>120</v>
      </c>
      <c r="DV638" s="540">
        <v>121</v>
      </c>
      <c r="DW638" s="540">
        <v>122</v>
      </c>
      <c r="DX638" s="540">
        <v>123</v>
      </c>
      <c r="DY638" s="540">
        <v>124</v>
      </c>
      <c r="DZ638" s="540">
        <v>125</v>
      </c>
      <c r="EA638" s="540">
        <v>126</v>
      </c>
      <c r="EB638" s="540">
        <v>127</v>
      </c>
      <c r="EC638" s="540">
        <v>128</v>
      </c>
      <c r="ED638" s="540">
        <v>129</v>
      </c>
      <c r="EE638" s="540">
        <v>130</v>
      </c>
    </row>
    <row r="639" spans="4:135" s="540" customFormat="1" x14ac:dyDescent="0.2">
      <c r="E639" s="535" t="s">
        <v>157</v>
      </c>
      <c r="F639" s="540">
        <v>130</v>
      </c>
      <c r="G639" s="540">
        <v>33</v>
      </c>
      <c r="H639" s="540">
        <v>100</v>
      </c>
      <c r="I639" s="540">
        <v>62</v>
      </c>
      <c r="J639" s="540">
        <v>44</v>
      </c>
      <c r="K639" s="540">
        <v>128</v>
      </c>
      <c r="L639" s="540">
        <v>9</v>
      </c>
      <c r="M639" s="540">
        <v>96</v>
      </c>
      <c r="N639" s="540">
        <v>81</v>
      </c>
      <c r="O639" s="540">
        <v>122</v>
      </c>
      <c r="P639" s="540">
        <v>40</v>
      </c>
      <c r="Q639" s="540">
        <v>121</v>
      </c>
      <c r="R639" s="540">
        <v>41</v>
      </c>
      <c r="S639" s="540">
        <v>120</v>
      </c>
      <c r="T639" s="540">
        <v>49</v>
      </c>
      <c r="U639" s="540">
        <v>55</v>
      </c>
      <c r="V639" s="540">
        <v>98</v>
      </c>
      <c r="W639" s="540">
        <v>111</v>
      </c>
      <c r="X639" s="540">
        <v>13</v>
      </c>
      <c r="Y639" s="540">
        <v>116</v>
      </c>
      <c r="Z639" s="540">
        <v>14</v>
      </c>
      <c r="AA639" s="540">
        <v>5</v>
      </c>
      <c r="AB639" s="540">
        <v>45</v>
      </c>
      <c r="AC639" s="540">
        <v>16</v>
      </c>
      <c r="AD639" s="540">
        <v>118</v>
      </c>
      <c r="AE639" s="540">
        <v>125</v>
      </c>
      <c r="AF639" s="540">
        <v>85</v>
      </c>
      <c r="AG639" s="540">
        <v>17</v>
      </c>
      <c r="AH639" s="540">
        <v>52</v>
      </c>
      <c r="AI639" s="540">
        <v>67</v>
      </c>
      <c r="AJ639" s="540">
        <v>89</v>
      </c>
      <c r="AK639" s="540">
        <v>30</v>
      </c>
      <c r="AL639" s="540">
        <v>61</v>
      </c>
      <c r="AM639" s="540">
        <v>82</v>
      </c>
      <c r="AN639" s="540">
        <v>94</v>
      </c>
      <c r="AO639" s="540">
        <v>22</v>
      </c>
      <c r="AP639" s="540">
        <v>50</v>
      </c>
      <c r="AQ639" s="540">
        <v>114</v>
      </c>
      <c r="AR639" s="540">
        <v>11</v>
      </c>
      <c r="AS639" s="540">
        <v>8</v>
      </c>
      <c r="AT639" s="540">
        <v>117</v>
      </c>
      <c r="AU639" s="540">
        <v>48</v>
      </c>
      <c r="AV639" s="540">
        <v>74</v>
      </c>
      <c r="AW639" s="540">
        <v>108</v>
      </c>
      <c r="AX639" s="540">
        <v>124</v>
      </c>
      <c r="AY639" s="540">
        <v>115</v>
      </c>
      <c r="AZ639" s="540">
        <v>10</v>
      </c>
      <c r="BA639" s="540">
        <v>57</v>
      </c>
      <c r="BB639" s="540">
        <v>83</v>
      </c>
      <c r="BC639" s="540">
        <v>72</v>
      </c>
      <c r="BD639" s="540">
        <v>23</v>
      </c>
      <c r="BE639" s="540">
        <v>29</v>
      </c>
      <c r="BF639" s="540">
        <v>37</v>
      </c>
      <c r="BG639" s="540">
        <v>93</v>
      </c>
      <c r="BH639" s="540">
        <v>79</v>
      </c>
      <c r="BI639" s="540">
        <v>112</v>
      </c>
      <c r="BJ639" s="540">
        <v>78</v>
      </c>
      <c r="BK639" s="540">
        <v>27</v>
      </c>
      <c r="BL639" s="540">
        <v>58</v>
      </c>
      <c r="BM639" s="540">
        <v>69</v>
      </c>
      <c r="BN639" s="540">
        <v>119</v>
      </c>
      <c r="BO639" s="540">
        <v>4</v>
      </c>
      <c r="BP639" s="540">
        <v>104</v>
      </c>
      <c r="BQ639" s="540">
        <v>95</v>
      </c>
      <c r="BR639" s="540">
        <v>84</v>
      </c>
      <c r="BS639" s="540">
        <v>64</v>
      </c>
      <c r="BT639" s="540">
        <v>38</v>
      </c>
      <c r="BU639" s="540">
        <v>110</v>
      </c>
      <c r="BV639" s="540">
        <v>26</v>
      </c>
      <c r="BW639" s="540">
        <v>86</v>
      </c>
      <c r="BX639" s="540">
        <v>47</v>
      </c>
      <c r="BY639" s="540">
        <v>109</v>
      </c>
      <c r="BZ639" s="540">
        <v>36</v>
      </c>
      <c r="CA639" s="540">
        <v>87</v>
      </c>
      <c r="CB639" s="540">
        <v>101</v>
      </c>
      <c r="CC639" s="540">
        <v>24</v>
      </c>
      <c r="CD639" s="540">
        <v>66</v>
      </c>
      <c r="CE639" s="540">
        <v>20</v>
      </c>
      <c r="CF639" s="540">
        <v>31</v>
      </c>
      <c r="CG639" s="540">
        <v>113</v>
      </c>
      <c r="CH639" s="540">
        <v>75</v>
      </c>
      <c r="CI639" s="540">
        <v>3</v>
      </c>
      <c r="CJ639" s="540">
        <v>12</v>
      </c>
      <c r="CK639" s="540">
        <v>65</v>
      </c>
      <c r="CL639" s="540">
        <v>91</v>
      </c>
      <c r="CM639" s="540">
        <v>39</v>
      </c>
      <c r="CN639" s="540">
        <v>15</v>
      </c>
      <c r="CO639" s="540">
        <v>92</v>
      </c>
      <c r="CP639" s="540">
        <v>7</v>
      </c>
      <c r="CQ639" s="540">
        <v>1</v>
      </c>
      <c r="CR639" s="540">
        <v>63</v>
      </c>
      <c r="CS639" s="540">
        <v>21</v>
      </c>
      <c r="CT639" s="540">
        <v>105</v>
      </c>
      <c r="CU639" s="540">
        <v>127</v>
      </c>
      <c r="CV639" s="540">
        <v>88</v>
      </c>
      <c r="CW639" s="540">
        <v>103</v>
      </c>
      <c r="CX639" s="540">
        <v>28</v>
      </c>
      <c r="CY639" s="540">
        <v>32</v>
      </c>
      <c r="CZ639" s="540">
        <v>68</v>
      </c>
      <c r="DA639" s="540">
        <v>77</v>
      </c>
      <c r="DB639" s="540">
        <v>34</v>
      </c>
      <c r="DC639" s="540">
        <v>123</v>
      </c>
      <c r="DD639" s="540">
        <v>25</v>
      </c>
      <c r="DE639" s="540">
        <v>73</v>
      </c>
      <c r="DF639" s="540">
        <v>76</v>
      </c>
      <c r="DG639" s="540">
        <v>129</v>
      </c>
      <c r="DH639" s="540">
        <v>53</v>
      </c>
      <c r="DI639" s="540">
        <v>70</v>
      </c>
      <c r="DJ639" s="540">
        <v>6</v>
      </c>
      <c r="DK639" s="540">
        <v>97</v>
      </c>
      <c r="DL639" s="540">
        <v>18</v>
      </c>
      <c r="DM639" s="540">
        <v>51</v>
      </c>
      <c r="DN639" s="540">
        <v>80</v>
      </c>
      <c r="DO639" s="540">
        <v>60</v>
      </c>
      <c r="DP639" s="540">
        <v>46</v>
      </c>
      <c r="DQ639" s="540">
        <v>99</v>
      </c>
      <c r="DR639" s="540">
        <v>56</v>
      </c>
      <c r="DS639" s="540">
        <v>19</v>
      </c>
      <c r="DT639" s="540">
        <v>2</v>
      </c>
      <c r="DU639" s="540">
        <v>43</v>
      </c>
      <c r="DV639" s="540">
        <v>54</v>
      </c>
      <c r="DW639" s="540">
        <v>90</v>
      </c>
      <c r="DX639" s="540">
        <v>126</v>
      </c>
      <c r="DY639" s="540">
        <v>107</v>
      </c>
      <c r="DZ639" s="540">
        <v>59</v>
      </c>
      <c r="EA639" s="540">
        <v>102</v>
      </c>
      <c r="EB639" s="540">
        <v>35</v>
      </c>
      <c r="EC639" s="540">
        <v>42</v>
      </c>
      <c r="ED639" s="540">
        <v>106</v>
      </c>
      <c r="EE639" s="540">
        <v>71</v>
      </c>
    </row>
    <row r="640" spans="4:135" s="540" customFormat="1" x14ac:dyDescent="0.2">
      <c r="E640" s="535" t="s">
        <v>159</v>
      </c>
      <c r="F640" s="540">
        <v>4</v>
      </c>
      <c r="G640" s="540">
        <v>88</v>
      </c>
      <c r="H640" s="540">
        <v>82</v>
      </c>
      <c r="I640" s="540">
        <v>28</v>
      </c>
      <c r="J640" s="540">
        <v>112</v>
      </c>
      <c r="K640" s="540">
        <v>60</v>
      </c>
      <c r="L640" s="540">
        <v>83</v>
      </c>
      <c r="M640" s="540">
        <v>2</v>
      </c>
      <c r="N640" s="540">
        <v>38</v>
      </c>
      <c r="O640" s="540">
        <v>27</v>
      </c>
      <c r="P640" s="540">
        <v>85</v>
      </c>
      <c r="Q640" s="540">
        <v>108</v>
      </c>
      <c r="R640" s="540">
        <v>91</v>
      </c>
      <c r="S640" s="540">
        <v>86</v>
      </c>
      <c r="T640" s="540">
        <v>51</v>
      </c>
      <c r="U640" s="540">
        <v>25</v>
      </c>
      <c r="V640" s="540">
        <v>113</v>
      </c>
      <c r="W640" s="540">
        <v>67</v>
      </c>
      <c r="X640" s="540">
        <v>32</v>
      </c>
      <c r="Y640" s="540">
        <v>11</v>
      </c>
      <c r="Z640" s="540">
        <v>69</v>
      </c>
      <c r="AA640" s="540">
        <v>129</v>
      </c>
      <c r="AB640" s="540">
        <v>55</v>
      </c>
      <c r="AC640" s="540">
        <v>47</v>
      </c>
      <c r="AD640" s="540">
        <v>121</v>
      </c>
      <c r="AE640" s="540">
        <v>49</v>
      </c>
      <c r="AF640" s="540">
        <v>105</v>
      </c>
      <c r="AG640" s="540">
        <v>90</v>
      </c>
      <c r="AH640" s="540">
        <v>33</v>
      </c>
      <c r="AI640" s="540">
        <v>119</v>
      </c>
      <c r="AJ640" s="540">
        <v>84</v>
      </c>
      <c r="AK640" s="540">
        <v>54</v>
      </c>
      <c r="AL640" s="540">
        <v>1</v>
      </c>
      <c r="AM640" s="540">
        <v>61</v>
      </c>
      <c r="AN640" s="540">
        <v>57</v>
      </c>
      <c r="AO640" s="540">
        <v>95</v>
      </c>
      <c r="AP640" s="540">
        <v>31</v>
      </c>
      <c r="AQ640" s="540">
        <v>9</v>
      </c>
      <c r="AR640" s="540">
        <v>125</v>
      </c>
      <c r="AS640" s="540">
        <v>26</v>
      </c>
      <c r="AT640" s="540">
        <v>50</v>
      </c>
      <c r="AU640" s="540">
        <v>100</v>
      </c>
      <c r="AV640" s="540">
        <v>106</v>
      </c>
      <c r="AW640" s="540">
        <v>66</v>
      </c>
      <c r="AX640" s="540">
        <v>78</v>
      </c>
      <c r="AY640" s="540">
        <v>59</v>
      </c>
      <c r="AZ640" s="540">
        <v>110</v>
      </c>
      <c r="BA640" s="540">
        <v>116</v>
      </c>
      <c r="BB640" s="540">
        <v>123</v>
      </c>
      <c r="BC640" s="540">
        <v>41</v>
      </c>
      <c r="BD640" s="540">
        <v>15</v>
      </c>
      <c r="BE640" s="540">
        <v>114</v>
      </c>
      <c r="BF640" s="540">
        <v>99</v>
      </c>
      <c r="BG640" s="540">
        <v>103</v>
      </c>
      <c r="BH640" s="540">
        <v>117</v>
      </c>
      <c r="BI640" s="540">
        <v>120</v>
      </c>
      <c r="BJ640" s="540">
        <v>43</v>
      </c>
      <c r="BK640" s="540">
        <v>72</v>
      </c>
      <c r="BL640" s="540">
        <v>111</v>
      </c>
      <c r="BM640" s="540">
        <v>126</v>
      </c>
      <c r="BN640" s="540">
        <v>118</v>
      </c>
      <c r="BO640" s="540">
        <v>74</v>
      </c>
      <c r="BP640" s="540">
        <v>109</v>
      </c>
      <c r="BQ640" s="540">
        <v>37</v>
      </c>
      <c r="BR640" s="540">
        <v>63</v>
      </c>
      <c r="BS640" s="540">
        <v>8</v>
      </c>
      <c r="BT640" s="540">
        <v>73</v>
      </c>
      <c r="BU640" s="540">
        <v>77</v>
      </c>
      <c r="BV640" s="540">
        <v>21</v>
      </c>
      <c r="BW640" s="540">
        <v>39</v>
      </c>
      <c r="BX640" s="540">
        <v>13</v>
      </c>
      <c r="BY640" s="540">
        <v>58</v>
      </c>
      <c r="BZ640" s="540">
        <v>81</v>
      </c>
      <c r="CA640" s="540">
        <v>42</v>
      </c>
      <c r="CB640" s="540">
        <v>89</v>
      </c>
      <c r="CC640" s="540">
        <v>124</v>
      </c>
      <c r="CD640" s="540">
        <v>80</v>
      </c>
      <c r="CE640" s="540">
        <v>29</v>
      </c>
      <c r="CF640" s="540">
        <v>3</v>
      </c>
      <c r="CG640" s="540">
        <v>16</v>
      </c>
      <c r="CH640" s="540">
        <v>97</v>
      </c>
      <c r="CI640" s="540">
        <v>115</v>
      </c>
      <c r="CJ640" s="540">
        <v>130</v>
      </c>
      <c r="CK640" s="540">
        <v>40</v>
      </c>
      <c r="CL640" s="540">
        <v>34</v>
      </c>
      <c r="CM640" s="540">
        <v>107</v>
      </c>
      <c r="CN640" s="540">
        <v>45</v>
      </c>
      <c r="CO640" s="540">
        <v>62</v>
      </c>
      <c r="CP640" s="540">
        <v>75</v>
      </c>
      <c r="CQ640" s="540">
        <v>98</v>
      </c>
      <c r="CR640" s="540">
        <v>94</v>
      </c>
      <c r="CS640" s="540">
        <v>19</v>
      </c>
      <c r="CT640" s="540">
        <v>52</v>
      </c>
      <c r="CU640" s="540">
        <v>102</v>
      </c>
      <c r="CV640" s="540">
        <v>36</v>
      </c>
      <c r="CW640" s="540">
        <v>65</v>
      </c>
      <c r="CX640" s="540">
        <v>76</v>
      </c>
      <c r="CY640" s="540">
        <v>7</v>
      </c>
      <c r="CZ640" s="540">
        <v>18</v>
      </c>
      <c r="DA640" s="540">
        <v>128</v>
      </c>
      <c r="DB640" s="540">
        <v>44</v>
      </c>
      <c r="DC640" s="540">
        <v>70</v>
      </c>
      <c r="DD640" s="540">
        <v>5</v>
      </c>
      <c r="DE640" s="540">
        <v>101</v>
      </c>
      <c r="DF640" s="540">
        <v>96</v>
      </c>
      <c r="DG640" s="540">
        <v>10</v>
      </c>
      <c r="DH640" s="540">
        <v>14</v>
      </c>
      <c r="DI640" s="540">
        <v>30</v>
      </c>
      <c r="DJ640" s="540">
        <v>46</v>
      </c>
      <c r="DK640" s="540">
        <v>92</v>
      </c>
      <c r="DL640" s="540">
        <v>122</v>
      </c>
      <c r="DM640" s="540">
        <v>93</v>
      </c>
      <c r="DN640" s="540">
        <v>24</v>
      </c>
      <c r="DO640" s="540">
        <v>56</v>
      </c>
      <c r="DP640" s="540">
        <v>6</v>
      </c>
      <c r="DQ640" s="540">
        <v>87</v>
      </c>
      <c r="DR640" s="540">
        <v>20</v>
      </c>
      <c r="DS640" s="540">
        <v>127</v>
      </c>
      <c r="DT640" s="540">
        <v>12</v>
      </c>
      <c r="DU640" s="540">
        <v>22</v>
      </c>
      <c r="DV640" s="540">
        <v>104</v>
      </c>
      <c r="DW640" s="540">
        <v>68</v>
      </c>
      <c r="DX640" s="540">
        <v>35</v>
      </c>
      <c r="DY640" s="540">
        <v>23</v>
      </c>
      <c r="DZ640" s="540">
        <v>53</v>
      </c>
      <c r="EA640" s="540">
        <v>79</v>
      </c>
      <c r="EB640" s="540">
        <v>71</v>
      </c>
      <c r="EC640" s="540">
        <v>64</v>
      </c>
      <c r="ED640" s="540">
        <v>48</v>
      </c>
      <c r="EE640" s="540">
        <v>17</v>
      </c>
    </row>
    <row r="641" spans="4:139" s="540" customFormat="1" x14ac:dyDescent="0.2"/>
    <row r="642" spans="4:139" s="540" customFormat="1" x14ac:dyDescent="0.2">
      <c r="D642" s="539">
        <v>131</v>
      </c>
      <c r="E642" s="541" t="s">
        <v>179</v>
      </c>
    </row>
    <row r="643" spans="4:139" s="540" customFormat="1" x14ac:dyDescent="0.2">
      <c r="E643" s="535" t="s">
        <v>130</v>
      </c>
      <c r="F643" s="540">
        <v>1</v>
      </c>
      <c r="G643" s="540">
        <v>2</v>
      </c>
      <c r="H643" s="540">
        <v>3</v>
      </c>
      <c r="I643" s="540">
        <v>4</v>
      </c>
      <c r="J643" s="540">
        <v>5</v>
      </c>
      <c r="K643" s="540">
        <v>6</v>
      </c>
      <c r="L643" s="540">
        <v>7</v>
      </c>
      <c r="M643" s="540">
        <v>8</v>
      </c>
      <c r="N643" s="540">
        <v>9</v>
      </c>
      <c r="O643" s="540">
        <v>10</v>
      </c>
      <c r="P643" s="540">
        <v>11</v>
      </c>
      <c r="Q643" s="540">
        <v>12</v>
      </c>
      <c r="R643" s="540">
        <v>13</v>
      </c>
      <c r="S643" s="540">
        <v>14</v>
      </c>
      <c r="T643" s="540">
        <v>15</v>
      </c>
      <c r="U643" s="540">
        <v>16</v>
      </c>
      <c r="V643" s="540">
        <v>17</v>
      </c>
      <c r="W643" s="540">
        <v>18</v>
      </c>
      <c r="X643" s="540">
        <v>19</v>
      </c>
      <c r="Y643" s="540">
        <v>20</v>
      </c>
      <c r="Z643" s="540">
        <v>21</v>
      </c>
      <c r="AA643" s="540">
        <v>22</v>
      </c>
      <c r="AB643" s="540">
        <v>23</v>
      </c>
      <c r="AC643" s="540">
        <v>24</v>
      </c>
      <c r="AD643" s="540">
        <v>25</v>
      </c>
      <c r="AE643" s="540">
        <v>26</v>
      </c>
      <c r="AF643" s="540">
        <v>27</v>
      </c>
      <c r="AG643" s="540">
        <v>28</v>
      </c>
      <c r="AH643" s="540">
        <v>29</v>
      </c>
      <c r="AI643" s="540">
        <v>30</v>
      </c>
      <c r="AJ643" s="540">
        <v>31</v>
      </c>
      <c r="AK643" s="540">
        <v>32</v>
      </c>
      <c r="AL643" s="540">
        <v>33</v>
      </c>
      <c r="AM643" s="540">
        <v>34</v>
      </c>
      <c r="AN643" s="540">
        <v>35</v>
      </c>
      <c r="AO643" s="540">
        <v>36</v>
      </c>
      <c r="AP643" s="540">
        <v>37</v>
      </c>
      <c r="AQ643" s="540">
        <v>38</v>
      </c>
      <c r="AR643" s="540">
        <v>39</v>
      </c>
      <c r="AS643" s="540">
        <v>40</v>
      </c>
      <c r="AT643" s="540">
        <v>41</v>
      </c>
      <c r="AU643" s="540">
        <v>42</v>
      </c>
      <c r="AV643" s="540">
        <v>43</v>
      </c>
      <c r="AW643" s="540">
        <v>44</v>
      </c>
      <c r="AX643" s="540">
        <v>45</v>
      </c>
      <c r="AY643" s="540">
        <v>46</v>
      </c>
      <c r="AZ643" s="540">
        <v>47</v>
      </c>
      <c r="BA643" s="540">
        <v>48</v>
      </c>
      <c r="BB643" s="540">
        <v>49</v>
      </c>
      <c r="BC643" s="540">
        <v>50</v>
      </c>
      <c r="BD643" s="540">
        <v>51</v>
      </c>
      <c r="BE643" s="540">
        <v>52</v>
      </c>
      <c r="BF643" s="540">
        <v>53</v>
      </c>
      <c r="BG643" s="540">
        <v>54</v>
      </c>
      <c r="BH643" s="540">
        <v>55</v>
      </c>
      <c r="BI643" s="540">
        <v>56</v>
      </c>
      <c r="BJ643" s="540">
        <v>57</v>
      </c>
      <c r="BK643" s="540">
        <v>58</v>
      </c>
      <c r="BL643" s="540">
        <v>59</v>
      </c>
      <c r="BM643" s="540">
        <v>60</v>
      </c>
      <c r="BN643" s="540">
        <v>61</v>
      </c>
      <c r="BO643" s="540">
        <v>62</v>
      </c>
      <c r="BP643" s="540">
        <v>63</v>
      </c>
      <c r="BQ643" s="540">
        <v>64</v>
      </c>
      <c r="BR643" s="540">
        <v>65</v>
      </c>
      <c r="BS643" s="540">
        <v>66</v>
      </c>
      <c r="BT643" s="540">
        <v>67</v>
      </c>
      <c r="BU643" s="540">
        <v>68</v>
      </c>
      <c r="BV643" s="540">
        <v>69</v>
      </c>
      <c r="BW643" s="540">
        <v>70</v>
      </c>
      <c r="BX643" s="540">
        <v>71</v>
      </c>
      <c r="BY643" s="540">
        <v>72</v>
      </c>
      <c r="BZ643" s="540">
        <v>73</v>
      </c>
      <c r="CA643" s="540">
        <v>74</v>
      </c>
      <c r="CB643" s="540">
        <v>75</v>
      </c>
      <c r="CC643" s="540">
        <v>76</v>
      </c>
      <c r="CD643" s="540">
        <v>77</v>
      </c>
      <c r="CE643" s="540">
        <v>78</v>
      </c>
      <c r="CF643" s="540">
        <v>79</v>
      </c>
      <c r="CG643" s="540">
        <v>80</v>
      </c>
      <c r="CH643" s="540">
        <v>81</v>
      </c>
      <c r="CI643" s="540">
        <v>82</v>
      </c>
      <c r="CJ643" s="540">
        <v>83</v>
      </c>
      <c r="CK643" s="540">
        <v>84</v>
      </c>
      <c r="CL643" s="540">
        <v>85</v>
      </c>
      <c r="CM643" s="540">
        <v>86</v>
      </c>
      <c r="CN643" s="540">
        <v>87</v>
      </c>
      <c r="CO643" s="540">
        <v>88</v>
      </c>
      <c r="CP643" s="540">
        <v>89</v>
      </c>
      <c r="CQ643" s="540">
        <v>90</v>
      </c>
      <c r="CR643" s="540">
        <v>91</v>
      </c>
      <c r="CS643" s="540">
        <v>92</v>
      </c>
      <c r="CT643" s="540">
        <v>93</v>
      </c>
      <c r="CU643" s="540">
        <v>94</v>
      </c>
      <c r="CV643" s="540">
        <v>95</v>
      </c>
      <c r="CW643" s="540">
        <v>96</v>
      </c>
      <c r="CX643" s="540">
        <v>97</v>
      </c>
      <c r="CY643" s="540">
        <v>98</v>
      </c>
      <c r="CZ643" s="540">
        <v>99</v>
      </c>
      <c r="DA643" s="540">
        <v>100</v>
      </c>
      <c r="DB643" s="540">
        <v>101</v>
      </c>
      <c r="DC643" s="540">
        <v>102</v>
      </c>
      <c r="DD643" s="540">
        <v>103</v>
      </c>
      <c r="DE643" s="540">
        <v>104</v>
      </c>
      <c r="DF643" s="540">
        <v>105</v>
      </c>
      <c r="DG643" s="540">
        <v>106</v>
      </c>
      <c r="DH643" s="540">
        <v>107</v>
      </c>
      <c r="DI643" s="540">
        <v>108</v>
      </c>
      <c r="DJ643" s="540">
        <v>109</v>
      </c>
      <c r="DK643" s="540">
        <v>110</v>
      </c>
      <c r="DL643" s="540">
        <v>111</v>
      </c>
      <c r="DM643" s="540">
        <v>112</v>
      </c>
      <c r="DN643" s="540">
        <v>113</v>
      </c>
      <c r="DO643" s="540">
        <v>114</v>
      </c>
      <c r="DP643" s="540">
        <v>115</v>
      </c>
      <c r="DQ643" s="540">
        <v>116</v>
      </c>
      <c r="DR643" s="540">
        <v>117</v>
      </c>
      <c r="DS643" s="540">
        <v>118</v>
      </c>
      <c r="DT643" s="540">
        <v>119</v>
      </c>
      <c r="DV643" s="540">
        <v>120</v>
      </c>
      <c r="DW643" s="540">
        <v>121</v>
      </c>
      <c r="DX643" s="540">
        <v>122</v>
      </c>
      <c r="DY643" s="540">
        <v>123</v>
      </c>
      <c r="EA643" s="540">
        <v>124</v>
      </c>
      <c r="EB643" s="540">
        <v>125</v>
      </c>
      <c r="EC643" s="540">
        <v>126</v>
      </c>
      <c r="ED643" s="540">
        <v>127</v>
      </c>
      <c r="EF643" s="540">
        <v>128</v>
      </c>
      <c r="EG643" s="540">
        <v>129</v>
      </c>
      <c r="EH643" s="540">
        <v>130</v>
      </c>
      <c r="EI643" s="540">
        <v>131</v>
      </c>
    </row>
    <row r="644" spans="4:139" s="540" customFormat="1" x14ac:dyDescent="0.2">
      <c r="E644" s="535" t="s">
        <v>157</v>
      </c>
      <c r="F644" s="540">
        <v>63</v>
      </c>
      <c r="G644" s="540">
        <v>3</v>
      </c>
      <c r="H644" s="540">
        <v>37</v>
      </c>
      <c r="I644" s="540">
        <v>28</v>
      </c>
      <c r="J644" s="540">
        <v>6</v>
      </c>
      <c r="K644" s="540">
        <v>93</v>
      </c>
      <c r="L644" s="540">
        <v>83</v>
      </c>
      <c r="M644" s="540">
        <v>107</v>
      </c>
      <c r="N644" s="540">
        <v>2</v>
      </c>
      <c r="O644" s="540">
        <v>72</v>
      </c>
      <c r="P644" s="540">
        <v>24</v>
      </c>
      <c r="Q644" s="540">
        <v>105</v>
      </c>
      <c r="R644" s="540">
        <v>94</v>
      </c>
      <c r="S644" s="540">
        <v>130</v>
      </c>
      <c r="T644" s="540">
        <v>108</v>
      </c>
      <c r="U644" s="540">
        <v>100</v>
      </c>
      <c r="V644" s="540">
        <v>110</v>
      </c>
      <c r="W644" s="540">
        <v>21</v>
      </c>
      <c r="X644" s="540">
        <v>113</v>
      </c>
      <c r="Y644" s="540">
        <v>102</v>
      </c>
      <c r="Z644" s="540">
        <v>74</v>
      </c>
      <c r="AA644" s="540">
        <v>9</v>
      </c>
      <c r="AB644" s="540">
        <v>27</v>
      </c>
      <c r="AC644" s="540">
        <v>98</v>
      </c>
      <c r="AD644" s="540">
        <v>48</v>
      </c>
      <c r="AE644" s="540">
        <v>109</v>
      </c>
      <c r="AF644" s="540">
        <v>127</v>
      </c>
      <c r="AG644" s="540">
        <v>99</v>
      </c>
      <c r="AH644" s="540">
        <v>38</v>
      </c>
      <c r="AI644" s="540">
        <v>101</v>
      </c>
      <c r="AJ644" s="540">
        <v>75</v>
      </c>
      <c r="AK644" s="540">
        <v>66</v>
      </c>
      <c r="AL644" s="540">
        <v>79</v>
      </c>
      <c r="AM644" s="540">
        <v>88</v>
      </c>
      <c r="AN644" s="540">
        <v>23</v>
      </c>
      <c r="AO644" s="540">
        <v>104</v>
      </c>
      <c r="AP644" s="540">
        <v>5</v>
      </c>
      <c r="AQ644" s="540">
        <v>95</v>
      </c>
      <c r="AR644" s="540">
        <v>71</v>
      </c>
      <c r="AS644" s="540">
        <v>39</v>
      </c>
      <c r="AT644" s="540">
        <v>12</v>
      </c>
      <c r="AU644" s="540">
        <v>55</v>
      </c>
      <c r="AV644" s="540">
        <v>67</v>
      </c>
      <c r="AW644" s="540">
        <v>117</v>
      </c>
      <c r="AX644" s="540">
        <v>32</v>
      </c>
      <c r="AY644" s="540">
        <v>90</v>
      </c>
      <c r="AZ644" s="540">
        <v>1</v>
      </c>
      <c r="BA644" s="540">
        <v>15</v>
      </c>
      <c r="BB644" s="540">
        <v>16</v>
      </c>
      <c r="BC644" s="540">
        <v>31</v>
      </c>
      <c r="BD644" s="540">
        <v>50</v>
      </c>
      <c r="BE644" s="540">
        <v>89</v>
      </c>
      <c r="BF644" s="540">
        <v>56</v>
      </c>
      <c r="BG644" s="540">
        <v>35</v>
      </c>
      <c r="BH644" s="540">
        <v>91</v>
      </c>
      <c r="BI644" s="540">
        <v>64</v>
      </c>
      <c r="BJ644" s="540">
        <v>58</v>
      </c>
      <c r="BK644" s="540">
        <v>121</v>
      </c>
      <c r="BL644" s="540">
        <v>76</v>
      </c>
      <c r="BM644" s="540">
        <v>86</v>
      </c>
      <c r="BN644" s="540">
        <v>85</v>
      </c>
      <c r="BO644" s="540">
        <v>118</v>
      </c>
      <c r="BP644" s="540">
        <v>47</v>
      </c>
      <c r="BQ644" s="540">
        <v>57</v>
      </c>
      <c r="BR644" s="540">
        <v>34</v>
      </c>
      <c r="BS644" s="540">
        <v>45</v>
      </c>
      <c r="BT644" s="540">
        <v>20</v>
      </c>
      <c r="BU644" s="540">
        <v>97</v>
      </c>
      <c r="BV644" s="540">
        <v>111</v>
      </c>
      <c r="BW644" s="540">
        <v>68</v>
      </c>
      <c r="BX644" s="540">
        <v>73</v>
      </c>
      <c r="BY644" s="540">
        <v>8</v>
      </c>
      <c r="BZ644" s="540">
        <v>87</v>
      </c>
      <c r="CA644" s="540">
        <v>22</v>
      </c>
      <c r="CB644" s="540">
        <v>81</v>
      </c>
      <c r="CC644" s="540">
        <v>122</v>
      </c>
      <c r="CD644" s="540">
        <v>69</v>
      </c>
      <c r="CE644" s="540">
        <v>4</v>
      </c>
      <c r="CF644" s="540">
        <v>53</v>
      </c>
      <c r="CG644" s="540">
        <v>7</v>
      </c>
      <c r="CH644" s="540">
        <v>103</v>
      </c>
      <c r="CI644" s="540">
        <v>30</v>
      </c>
      <c r="CJ644" s="540">
        <v>59</v>
      </c>
      <c r="CK644" s="540">
        <v>41</v>
      </c>
      <c r="CL644" s="540">
        <v>11</v>
      </c>
      <c r="CM644" s="540">
        <v>114</v>
      </c>
      <c r="CN644" s="540">
        <v>13</v>
      </c>
      <c r="CO644" s="540">
        <v>125</v>
      </c>
      <c r="CP644" s="540">
        <v>116</v>
      </c>
      <c r="CQ644" s="540">
        <v>77</v>
      </c>
      <c r="CR644" s="540">
        <v>60</v>
      </c>
      <c r="CS644" s="540">
        <v>43</v>
      </c>
      <c r="CT644" s="540">
        <v>123</v>
      </c>
      <c r="CU644" s="540">
        <v>52</v>
      </c>
      <c r="CV644" s="540">
        <v>126</v>
      </c>
      <c r="CW644" s="540">
        <v>92</v>
      </c>
      <c r="CX644" s="540">
        <v>124</v>
      </c>
      <c r="CY644" s="540">
        <v>129</v>
      </c>
      <c r="CZ644" s="540">
        <v>120</v>
      </c>
      <c r="DA644" s="540">
        <v>49</v>
      </c>
      <c r="DB644" s="540">
        <v>54</v>
      </c>
      <c r="DC644" s="540">
        <v>80</v>
      </c>
      <c r="DD644" s="540">
        <v>119</v>
      </c>
      <c r="DE644" s="540">
        <v>36</v>
      </c>
      <c r="DF644" s="540">
        <v>62</v>
      </c>
      <c r="DG644" s="540">
        <v>131</v>
      </c>
      <c r="DH644" s="540">
        <v>10</v>
      </c>
      <c r="DI644" s="540">
        <v>84</v>
      </c>
      <c r="DJ644" s="540">
        <v>26</v>
      </c>
      <c r="DK644" s="540">
        <v>17</v>
      </c>
      <c r="DL644" s="540">
        <v>115</v>
      </c>
      <c r="DM644" s="540">
        <v>128</v>
      </c>
      <c r="DN644" s="540">
        <v>65</v>
      </c>
      <c r="DO644" s="540">
        <v>42</v>
      </c>
      <c r="DP644" s="540">
        <v>18</v>
      </c>
      <c r="DQ644" s="540">
        <v>19</v>
      </c>
      <c r="DR644" s="540">
        <v>46</v>
      </c>
      <c r="DS644" s="540">
        <v>44</v>
      </c>
      <c r="DT644" s="540">
        <v>82</v>
      </c>
      <c r="DV644" s="540">
        <v>78</v>
      </c>
      <c r="DW644" s="540">
        <v>61</v>
      </c>
      <c r="DX644" s="540">
        <v>40</v>
      </c>
      <c r="DY644" s="540">
        <v>25</v>
      </c>
      <c r="EA644" s="540">
        <v>70</v>
      </c>
      <c r="EB644" s="540">
        <v>51</v>
      </c>
      <c r="EC644" s="540">
        <v>96</v>
      </c>
      <c r="ED644" s="540">
        <v>33</v>
      </c>
      <c r="EF644" s="540">
        <v>112</v>
      </c>
      <c r="EG644" s="540">
        <v>29</v>
      </c>
      <c r="EH644" s="540">
        <v>14</v>
      </c>
      <c r="EI644" s="540">
        <v>106</v>
      </c>
    </row>
    <row r="645" spans="4:139" s="540" customFormat="1" x14ac:dyDescent="0.2">
      <c r="E645" s="535" t="s">
        <v>159</v>
      </c>
      <c r="F645" s="540">
        <v>95</v>
      </c>
      <c r="G645" s="540">
        <v>14</v>
      </c>
      <c r="H645" s="540">
        <v>55</v>
      </c>
      <c r="I645" s="540">
        <v>107</v>
      </c>
      <c r="J645" s="540">
        <v>87</v>
      </c>
      <c r="K645" s="540">
        <v>57</v>
      </c>
      <c r="L645" s="540">
        <v>11</v>
      </c>
      <c r="M645" s="540">
        <v>72</v>
      </c>
      <c r="N645" s="540">
        <v>125</v>
      </c>
      <c r="O645" s="540">
        <v>131</v>
      </c>
      <c r="P645" s="540">
        <v>108</v>
      </c>
      <c r="Q645" s="540">
        <v>123</v>
      </c>
      <c r="R645" s="540">
        <v>10</v>
      </c>
      <c r="S645" s="540">
        <v>96</v>
      </c>
      <c r="T645" s="540">
        <v>21</v>
      </c>
      <c r="U645" s="540">
        <v>49</v>
      </c>
      <c r="V645" s="540">
        <v>81</v>
      </c>
      <c r="W645" s="540">
        <v>30</v>
      </c>
      <c r="X645" s="540">
        <v>61</v>
      </c>
      <c r="Y645" s="540">
        <v>43</v>
      </c>
      <c r="Z645" s="540">
        <v>20</v>
      </c>
      <c r="AA645" s="540">
        <v>76</v>
      </c>
      <c r="AB645" s="540">
        <v>109</v>
      </c>
      <c r="AC645" s="540">
        <v>47</v>
      </c>
      <c r="AD645" s="540">
        <v>3</v>
      </c>
      <c r="AE645" s="540">
        <v>119</v>
      </c>
      <c r="AF645" s="540">
        <v>65</v>
      </c>
      <c r="AG645" s="540">
        <v>85</v>
      </c>
      <c r="AH645" s="540">
        <v>50</v>
      </c>
      <c r="AI645" s="540">
        <v>121</v>
      </c>
      <c r="AJ645" s="540">
        <v>25</v>
      </c>
      <c r="AK645" s="540">
        <v>15</v>
      </c>
      <c r="AL645" s="540">
        <v>29</v>
      </c>
      <c r="AM645" s="540">
        <v>124</v>
      </c>
      <c r="AN645" s="540">
        <v>56</v>
      </c>
      <c r="AO645" s="540">
        <v>35</v>
      </c>
      <c r="AP645" s="540">
        <v>44</v>
      </c>
      <c r="AQ645" s="540">
        <v>90</v>
      </c>
      <c r="AR645" s="540">
        <v>66</v>
      </c>
      <c r="AS645" s="540">
        <v>111</v>
      </c>
      <c r="AT645" s="540">
        <v>33</v>
      </c>
      <c r="AU645" s="540">
        <v>53</v>
      </c>
      <c r="AV645" s="540">
        <v>2</v>
      </c>
      <c r="AW645" s="540">
        <v>115</v>
      </c>
      <c r="AX645" s="540">
        <v>24</v>
      </c>
      <c r="AY645" s="540">
        <v>130</v>
      </c>
      <c r="AZ645" s="540">
        <v>59</v>
      </c>
      <c r="BA645" s="540">
        <v>86</v>
      </c>
      <c r="BB645" s="540">
        <v>92</v>
      </c>
      <c r="BC645" s="540">
        <v>116</v>
      </c>
      <c r="BD645" s="540">
        <v>80</v>
      </c>
      <c r="BE645" s="540">
        <v>71</v>
      </c>
      <c r="BF645" s="540">
        <v>26</v>
      </c>
      <c r="BG645" s="540">
        <v>129</v>
      </c>
      <c r="BH645" s="540">
        <v>37</v>
      </c>
      <c r="BI645" s="540">
        <v>68</v>
      </c>
      <c r="BJ645" s="540">
        <v>23</v>
      </c>
      <c r="BK645" s="540">
        <v>102</v>
      </c>
      <c r="BL645" s="540">
        <v>78</v>
      </c>
      <c r="BM645" s="540">
        <v>73</v>
      </c>
      <c r="BN645" s="540">
        <v>40</v>
      </c>
      <c r="BO645" s="540">
        <v>104</v>
      </c>
      <c r="BP645" s="540">
        <v>41</v>
      </c>
      <c r="BQ645" s="540">
        <v>67</v>
      </c>
      <c r="BR645" s="540">
        <v>114</v>
      </c>
      <c r="BS645" s="540">
        <v>69</v>
      </c>
      <c r="BT645" s="540">
        <v>64</v>
      </c>
      <c r="BU645" s="540">
        <v>127</v>
      </c>
      <c r="BV645" s="540">
        <v>100</v>
      </c>
      <c r="BW645" s="540">
        <v>16</v>
      </c>
      <c r="BX645" s="540">
        <v>39</v>
      </c>
      <c r="BY645" s="540">
        <v>98</v>
      </c>
      <c r="BZ645" s="540">
        <v>77</v>
      </c>
      <c r="CA645" s="540">
        <v>103</v>
      </c>
      <c r="CB645" s="540">
        <v>122</v>
      </c>
      <c r="CC645" s="540">
        <v>126</v>
      </c>
      <c r="CD645" s="540">
        <v>120</v>
      </c>
      <c r="CE645" s="540">
        <v>32</v>
      </c>
      <c r="CF645" s="540">
        <v>45</v>
      </c>
      <c r="CG645" s="540">
        <v>51</v>
      </c>
      <c r="CH645" s="540">
        <v>9</v>
      </c>
      <c r="CI645" s="540">
        <v>91</v>
      </c>
      <c r="CJ645" s="540">
        <v>42</v>
      </c>
      <c r="CK645" s="540">
        <v>1</v>
      </c>
      <c r="CL645" s="540">
        <v>63</v>
      </c>
      <c r="CM645" s="540">
        <v>48</v>
      </c>
      <c r="CN645" s="540">
        <v>38</v>
      </c>
      <c r="CO645" s="540">
        <v>70</v>
      </c>
      <c r="CP645" s="540">
        <v>31</v>
      </c>
      <c r="CQ645" s="540">
        <v>13</v>
      </c>
      <c r="CR645" s="540">
        <v>82</v>
      </c>
      <c r="CS645" s="540">
        <v>88</v>
      </c>
      <c r="CT645" s="540">
        <v>22</v>
      </c>
      <c r="CU645" s="540">
        <v>27</v>
      </c>
      <c r="CV645" s="540">
        <v>118</v>
      </c>
      <c r="CW645" s="540">
        <v>18</v>
      </c>
      <c r="CX645" s="540">
        <v>75</v>
      </c>
      <c r="CY645" s="540">
        <v>106</v>
      </c>
      <c r="CZ645" s="540">
        <v>6</v>
      </c>
      <c r="DA645" s="540">
        <v>58</v>
      </c>
      <c r="DB645" s="540">
        <v>84</v>
      </c>
      <c r="DC645" s="540">
        <v>74</v>
      </c>
      <c r="DD645" s="540">
        <v>117</v>
      </c>
      <c r="DE645" s="540">
        <v>46</v>
      </c>
      <c r="DF645" s="540">
        <v>128</v>
      </c>
      <c r="DG645" s="540">
        <v>110</v>
      </c>
      <c r="DH645" s="540">
        <v>4</v>
      </c>
      <c r="DI645" s="540">
        <v>19</v>
      </c>
      <c r="DJ645" s="540">
        <v>97</v>
      </c>
      <c r="DK645" s="540">
        <v>54</v>
      </c>
      <c r="DL645" s="540">
        <v>62</v>
      </c>
      <c r="DM645" s="540">
        <v>60</v>
      </c>
      <c r="DN645" s="540">
        <v>105</v>
      </c>
      <c r="DO645" s="540">
        <v>93</v>
      </c>
      <c r="DP645" s="540">
        <v>112</v>
      </c>
      <c r="DQ645" s="540">
        <v>94</v>
      </c>
      <c r="DR645" s="540">
        <v>99</v>
      </c>
      <c r="DS645" s="540">
        <v>5</v>
      </c>
      <c r="DT645" s="540">
        <v>12</v>
      </c>
      <c r="DV645" s="540">
        <v>17</v>
      </c>
      <c r="DW645" s="540">
        <v>28</v>
      </c>
      <c r="DX645" s="540">
        <v>89</v>
      </c>
      <c r="DY645" s="540">
        <v>83</v>
      </c>
      <c r="EA645" s="540">
        <v>34</v>
      </c>
      <c r="EB645" s="540">
        <v>79</v>
      </c>
      <c r="EC645" s="540">
        <v>52</v>
      </c>
      <c r="ED645" s="540">
        <v>8</v>
      </c>
      <c r="EF645" s="540">
        <v>113</v>
      </c>
      <c r="EG645" s="540">
        <v>36</v>
      </c>
      <c r="EH645" s="540">
        <v>7</v>
      </c>
      <c r="EI645" s="540">
        <v>101</v>
      </c>
    </row>
    <row r="646" spans="4:139" s="540" customFormat="1" x14ac:dyDescent="0.2"/>
    <row r="647" spans="4:139" s="540" customFormat="1" x14ac:dyDescent="0.2">
      <c r="D647" s="539">
        <v>132</v>
      </c>
      <c r="E647" s="541" t="s">
        <v>179</v>
      </c>
    </row>
    <row r="648" spans="4:139" s="540" customFormat="1" x14ac:dyDescent="0.2">
      <c r="E648" s="535" t="s">
        <v>130</v>
      </c>
      <c r="F648" s="540">
        <v>1</v>
      </c>
      <c r="G648" s="540">
        <v>2</v>
      </c>
      <c r="H648" s="540">
        <v>3</v>
      </c>
      <c r="I648" s="540">
        <v>4</v>
      </c>
      <c r="J648" s="540">
        <v>5</v>
      </c>
      <c r="K648" s="540">
        <v>6</v>
      </c>
      <c r="L648" s="540">
        <v>7</v>
      </c>
      <c r="M648" s="540">
        <v>8</v>
      </c>
      <c r="N648" s="540">
        <v>9</v>
      </c>
      <c r="O648" s="540">
        <v>10</v>
      </c>
      <c r="P648" s="540">
        <v>11</v>
      </c>
      <c r="Q648" s="540">
        <v>12</v>
      </c>
      <c r="R648" s="540">
        <v>13</v>
      </c>
      <c r="S648" s="540">
        <v>14</v>
      </c>
      <c r="T648" s="540">
        <v>15</v>
      </c>
      <c r="U648" s="540">
        <v>16</v>
      </c>
      <c r="V648" s="540">
        <v>17</v>
      </c>
      <c r="W648" s="540">
        <v>18</v>
      </c>
      <c r="X648" s="540">
        <v>19</v>
      </c>
      <c r="Y648" s="540">
        <v>20</v>
      </c>
      <c r="Z648" s="540">
        <v>21</v>
      </c>
      <c r="AA648" s="540">
        <v>22</v>
      </c>
      <c r="AB648" s="540">
        <v>23</v>
      </c>
      <c r="AC648" s="540">
        <v>24</v>
      </c>
      <c r="AD648" s="540">
        <v>25</v>
      </c>
      <c r="AE648" s="540">
        <v>26</v>
      </c>
      <c r="AF648" s="540">
        <v>27</v>
      </c>
      <c r="AG648" s="540">
        <v>28</v>
      </c>
      <c r="AH648" s="540">
        <v>29</v>
      </c>
      <c r="AI648" s="540">
        <v>30</v>
      </c>
      <c r="AJ648" s="540">
        <v>31</v>
      </c>
      <c r="AK648" s="540">
        <v>32</v>
      </c>
      <c r="AL648" s="540">
        <v>33</v>
      </c>
      <c r="AM648" s="540">
        <v>34</v>
      </c>
      <c r="AN648" s="540">
        <v>35</v>
      </c>
      <c r="AO648" s="540">
        <v>36</v>
      </c>
      <c r="AP648" s="540">
        <v>37</v>
      </c>
      <c r="AQ648" s="540">
        <v>38</v>
      </c>
      <c r="AR648" s="540">
        <v>39</v>
      </c>
      <c r="AS648" s="540">
        <v>40</v>
      </c>
      <c r="AT648" s="540">
        <v>41</v>
      </c>
      <c r="AU648" s="540">
        <v>42</v>
      </c>
      <c r="AV648" s="540">
        <v>43</v>
      </c>
      <c r="AW648" s="540">
        <v>44</v>
      </c>
      <c r="AX648" s="540">
        <v>45</v>
      </c>
      <c r="AY648" s="540">
        <v>46</v>
      </c>
      <c r="AZ648" s="540">
        <v>47</v>
      </c>
      <c r="BA648" s="540">
        <v>48</v>
      </c>
      <c r="BB648" s="540">
        <v>49</v>
      </c>
      <c r="BC648" s="540">
        <v>50</v>
      </c>
      <c r="BD648" s="540">
        <v>51</v>
      </c>
      <c r="BE648" s="540">
        <v>52</v>
      </c>
      <c r="BF648" s="540">
        <v>53</v>
      </c>
      <c r="BG648" s="540">
        <v>54</v>
      </c>
      <c r="BH648" s="540">
        <v>55</v>
      </c>
      <c r="BI648" s="540">
        <v>56</v>
      </c>
      <c r="BJ648" s="540">
        <v>57</v>
      </c>
      <c r="BK648" s="540">
        <v>58</v>
      </c>
      <c r="BL648" s="540">
        <v>59</v>
      </c>
      <c r="BM648" s="540">
        <v>60</v>
      </c>
      <c r="BN648" s="540">
        <v>61</v>
      </c>
      <c r="BO648" s="540">
        <v>62</v>
      </c>
      <c r="BP648" s="540">
        <v>63</v>
      </c>
      <c r="BQ648" s="540">
        <v>64</v>
      </c>
      <c r="BR648" s="540">
        <v>65</v>
      </c>
      <c r="BS648" s="540">
        <v>66</v>
      </c>
      <c r="BT648" s="540">
        <v>67</v>
      </c>
      <c r="BU648" s="540">
        <v>68</v>
      </c>
      <c r="BV648" s="540">
        <v>69</v>
      </c>
      <c r="BW648" s="540">
        <v>70</v>
      </c>
      <c r="BX648" s="540">
        <v>71</v>
      </c>
      <c r="BY648" s="540">
        <v>72</v>
      </c>
      <c r="BZ648" s="540">
        <v>73</v>
      </c>
      <c r="CA648" s="540">
        <v>74</v>
      </c>
      <c r="CB648" s="540">
        <v>75</v>
      </c>
      <c r="CC648" s="540">
        <v>76</v>
      </c>
      <c r="CD648" s="540">
        <v>77</v>
      </c>
      <c r="CE648" s="540">
        <v>78</v>
      </c>
      <c r="CF648" s="540">
        <v>79</v>
      </c>
      <c r="CG648" s="540">
        <v>80</v>
      </c>
      <c r="CH648" s="540">
        <v>81</v>
      </c>
      <c r="CI648" s="540">
        <v>82</v>
      </c>
      <c r="CJ648" s="540">
        <v>83</v>
      </c>
      <c r="CK648" s="540">
        <v>84</v>
      </c>
      <c r="CL648" s="540">
        <v>85</v>
      </c>
      <c r="CM648" s="540">
        <v>86</v>
      </c>
      <c r="CN648" s="540">
        <v>87</v>
      </c>
      <c r="CO648" s="540">
        <v>88</v>
      </c>
      <c r="CP648" s="540">
        <v>89</v>
      </c>
      <c r="CQ648" s="540">
        <v>90</v>
      </c>
      <c r="CR648" s="540">
        <v>91</v>
      </c>
      <c r="CS648" s="540">
        <v>92</v>
      </c>
      <c r="CT648" s="540">
        <v>93</v>
      </c>
      <c r="CU648" s="540">
        <v>94</v>
      </c>
      <c r="CV648" s="540">
        <v>95</v>
      </c>
      <c r="CW648" s="540">
        <v>96</v>
      </c>
      <c r="CX648" s="540">
        <v>97</v>
      </c>
      <c r="CY648" s="540">
        <v>98</v>
      </c>
      <c r="CZ648" s="540">
        <v>99</v>
      </c>
      <c r="DA648" s="540">
        <v>100</v>
      </c>
      <c r="DB648" s="540">
        <v>101</v>
      </c>
      <c r="DC648" s="540">
        <v>102</v>
      </c>
      <c r="DD648" s="540">
        <v>103</v>
      </c>
      <c r="DE648" s="540">
        <v>104</v>
      </c>
      <c r="DF648" s="540">
        <v>105</v>
      </c>
      <c r="DG648" s="540">
        <v>106</v>
      </c>
      <c r="DH648" s="540">
        <v>107</v>
      </c>
      <c r="DI648" s="540">
        <v>108</v>
      </c>
      <c r="DJ648" s="540">
        <v>109</v>
      </c>
      <c r="DK648" s="540">
        <v>110</v>
      </c>
      <c r="DL648" s="540">
        <v>111</v>
      </c>
      <c r="DM648" s="540">
        <v>112</v>
      </c>
      <c r="DN648" s="540">
        <v>113</v>
      </c>
      <c r="DO648" s="540">
        <v>114</v>
      </c>
      <c r="DP648" s="540">
        <v>115</v>
      </c>
      <c r="DQ648" s="540">
        <v>116</v>
      </c>
      <c r="DR648" s="540">
        <v>117</v>
      </c>
      <c r="DS648" s="540">
        <v>118</v>
      </c>
      <c r="DT648" s="540">
        <v>119</v>
      </c>
      <c r="DU648" s="540">
        <v>120</v>
      </c>
      <c r="DV648" s="540">
        <v>121</v>
      </c>
      <c r="DW648" s="540">
        <v>122</v>
      </c>
      <c r="DX648" s="540">
        <v>123</v>
      </c>
      <c r="DY648" s="540">
        <v>124</v>
      </c>
      <c r="EA648" s="540">
        <v>125</v>
      </c>
      <c r="EB648" s="540">
        <v>126</v>
      </c>
      <c r="EC648" s="540">
        <v>127</v>
      </c>
      <c r="ED648" s="540">
        <v>128</v>
      </c>
      <c r="EF648" s="540">
        <v>129</v>
      </c>
      <c r="EG648" s="540">
        <v>130</v>
      </c>
      <c r="EH648" s="540">
        <v>131</v>
      </c>
      <c r="EI648" s="540">
        <v>132</v>
      </c>
    </row>
    <row r="649" spans="4:139" s="540" customFormat="1" x14ac:dyDescent="0.2">
      <c r="E649" s="535" t="s">
        <v>157</v>
      </c>
      <c r="F649" s="540">
        <v>74</v>
      </c>
      <c r="G649" s="540">
        <v>58</v>
      </c>
      <c r="H649" s="540">
        <v>14</v>
      </c>
      <c r="I649" s="540">
        <v>36</v>
      </c>
      <c r="J649" s="540">
        <v>117</v>
      </c>
      <c r="K649" s="540">
        <v>5</v>
      </c>
      <c r="L649" s="540">
        <v>104</v>
      </c>
      <c r="M649" s="540">
        <v>27</v>
      </c>
      <c r="N649" s="540">
        <v>22</v>
      </c>
      <c r="O649" s="540">
        <v>39</v>
      </c>
      <c r="P649" s="540">
        <v>128</v>
      </c>
      <c r="Q649" s="540">
        <v>63</v>
      </c>
      <c r="R649" s="540">
        <v>7</v>
      </c>
      <c r="S649" s="540">
        <v>118</v>
      </c>
      <c r="T649" s="540">
        <v>84</v>
      </c>
      <c r="U649" s="540">
        <v>99</v>
      </c>
      <c r="V649" s="540">
        <v>61</v>
      </c>
      <c r="W649" s="540">
        <v>46</v>
      </c>
      <c r="X649" s="540">
        <v>3</v>
      </c>
      <c r="Y649" s="540">
        <v>78</v>
      </c>
      <c r="Z649" s="540">
        <v>108</v>
      </c>
      <c r="AA649" s="540">
        <v>45</v>
      </c>
      <c r="AB649" s="540">
        <v>57</v>
      </c>
      <c r="AC649" s="540">
        <v>95</v>
      </c>
      <c r="AD649" s="540">
        <v>87</v>
      </c>
      <c r="AE649" s="540">
        <v>12</v>
      </c>
      <c r="AF649" s="540">
        <v>127</v>
      </c>
      <c r="AG649" s="540">
        <v>114</v>
      </c>
      <c r="AH649" s="540">
        <v>131</v>
      </c>
      <c r="AI649" s="540">
        <v>37</v>
      </c>
      <c r="AJ649" s="540">
        <v>112</v>
      </c>
      <c r="AK649" s="540">
        <v>76</v>
      </c>
      <c r="AL649" s="540">
        <v>120</v>
      </c>
      <c r="AM649" s="540">
        <v>67</v>
      </c>
      <c r="AN649" s="540">
        <v>124</v>
      </c>
      <c r="AO649" s="540">
        <v>4</v>
      </c>
      <c r="AP649" s="540">
        <v>30</v>
      </c>
      <c r="AQ649" s="540">
        <v>20</v>
      </c>
      <c r="AR649" s="540">
        <v>68</v>
      </c>
      <c r="AS649" s="540">
        <v>93</v>
      </c>
      <c r="AT649" s="540">
        <v>43</v>
      </c>
      <c r="AU649" s="540">
        <v>40</v>
      </c>
      <c r="AV649" s="540">
        <v>97</v>
      </c>
      <c r="AW649" s="540">
        <v>106</v>
      </c>
      <c r="AX649" s="540">
        <v>13</v>
      </c>
      <c r="AY649" s="540">
        <v>18</v>
      </c>
      <c r="AZ649" s="540">
        <v>69</v>
      </c>
      <c r="BA649" s="540">
        <v>105</v>
      </c>
      <c r="BB649" s="540">
        <v>10</v>
      </c>
      <c r="BC649" s="540">
        <v>121</v>
      </c>
      <c r="BD649" s="540">
        <v>77</v>
      </c>
      <c r="BE649" s="540">
        <v>15</v>
      </c>
      <c r="BF649" s="540">
        <v>100</v>
      </c>
      <c r="BG649" s="540">
        <v>1</v>
      </c>
      <c r="BH649" s="540">
        <v>123</v>
      </c>
      <c r="BI649" s="540">
        <v>35</v>
      </c>
      <c r="BJ649" s="540">
        <v>51</v>
      </c>
      <c r="BK649" s="540">
        <v>21</v>
      </c>
      <c r="BL649" s="540">
        <v>81</v>
      </c>
      <c r="BM649" s="540">
        <v>132</v>
      </c>
      <c r="BN649" s="540">
        <v>19</v>
      </c>
      <c r="BO649" s="540">
        <v>98</v>
      </c>
      <c r="BP649" s="540">
        <v>94</v>
      </c>
      <c r="BQ649" s="540">
        <v>53</v>
      </c>
      <c r="BR649" s="540">
        <v>44</v>
      </c>
      <c r="BS649" s="540">
        <v>55</v>
      </c>
      <c r="BT649" s="540">
        <v>59</v>
      </c>
      <c r="BU649" s="540">
        <v>47</v>
      </c>
      <c r="BV649" s="540">
        <v>38</v>
      </c>
      <c r="BW649" s="540">
        <v>86</v>
      </c>
      <c r="BX649" s="540">
        <v>49</v>
      </c>
      <c r="BY649" s="540">
        <v>29</v>
      </c>
      <c r="BZ649" s="540">
        <v>115</v>
      </c>
      <c r="CA649" s="540">
        <v>52</v>
      </c>
      <c r="CB649" s="540">
        <v>103</v>
      </c>
      <c r="CC649" s="540">
        <v>9</v>
      </c>
      <c r="CD649" s="540">
        <v>28</v>
      </c>
      <c r="CE649" s="540">
        <v>126</v>
      </c>
      <c r="CF649" s="540">
        <v>73</v>
      </c>
      <c r="CG649" s="540">
        <v>96</v>
      </c>
      <c r="CH649" s="540">
        <v>34</v>
      </c>
      <c r="CI649" s="540">
        <v>119</v>
      </c>
      <c r="CJ649" s="540">
        <v>80</v>
      </c>
      <c r="CK649" s="540">
        <v>83</v>
      </c>
      <c r="CL649" s="540">
        <v>111</v>
      </c>
      <c r="CM649" s="540">
        <v>70</v>
      </c>
      <c r="CN649" s="540">
        <v>23</v>
      </c>
      <c r="CO649" s="540">
        <v>17</v>
      </c>
      <c r="CP649" s="540">
        <v>62</v>
      </c>
      <c r="CQ649" s="540">
        <v>101</v>
      </c>
      <c r="CR649" s="540">
        <v>54</v>
      </c>
      <c r="CS649" s="540">
        <v>116</v>
      </c>
      <c r="CT649" s="540">
        <v>107</v>
      </c>
      <c r="CU649" s="540">
        <v>82</v>
      </c>
      <c r="CV649" s="540">
        <v>125</v>
      </c>
      <c r="CW649" s="540">
        <v>109</v>
      </c>
      <c r="CX649" s="540">
        <v>41</v>
      </c>
      <c r="CY649" s="540">
        <v>25</v>
      </c>
      <c r="CZ649" s="540">
        <v>16</v>
      </c>
      <c r="DA649" s="540">
        <v>71</v>
      </c>
      <c r="DB649" s="540">
        <v>102</v>
      </c>
      <c r="DC649" s="540">
        <v>90</v>
      </c>
      <c r="DD649" s="540">
        <v>75</v>
      </c>
      <c r="DE649" s="540">
        <v>65</v>
      </c>
      <c r="DF649" s="540">
        <v>129</v>
      </c>
      <c r="DG649" s="540">
        <v>60</v>
      </c>
      <c r="DH649" s="540">
        <v>8</v>
      </c>
      <c r="DI649" s="540">
        <v>64</v>
      </c>
      <c r="DJ649" s="540">
        <v>31</v>
      </c>
      <c r="DK649" s="540">
        <v>91</v>
      </c>
      <c r="DL649" s="540">
        <v>85</v>
      </c>
      <c r="DM649" s="540">
        <v>89</v>
      </c>
      <c r="DN649" s="540">
        <v>110</v>
      </c>
      <c r="DO649" s="540">
        <v>113</v>
      </c>
      <c r="DP649" s="540">
        <v>79</v>
      </c>
      <c r="DQ649" s="540">
        <v>92</v>
      </c>
      <c r="DR649" s="540">
        <v>24</v>
      </c>
      <c r="DS649" s="540">
        <v>130</v>
      </c>
      <c r="DT649" s="540">
        <v>122</v>
      </c>
      <c r="DU649" s="540">
        <v>33</v>
      </c>
      <c r="DV649" s="540">
        <v>88</v>
      </c>
      <c r="DW649" s="540">
        <v>56</v>
      </c>
      <c r="DX649" s="540">
        <v>32</v>
      </c>
      <c r="DY649" s="540">
        <v>66</v>
      </c>
      <c r="EA649" s="540">
        <v>50</v>
      </c>
      <c r="EB649" s="540">
        <v>11</v>
      </c>
      <c r="EC649" s="540">
        <v>42</v>
      </c>
      <c r="ED649" s="540">
        <v>26</v>
      </c>
      <c r="EF649" s="540">
        <v>48</v>
      </c>
      <c r="EG649" s="540">
        <v>6</v>
      </c>
      <c r="EH649" s="540">
        <v>72</v>
      </c>
      <c r="EI649" s="540">
        <v>2</v>
      </c>
    </row>
    <row r="650" spans="4:139" s="540" customFormat="1" x14ac:dyDescent="0.2">
      <c r="E650" s="535" t="s">
        <v>159</v>
      </c>
      <c r="F650" s="540">
        <v>3</v>
      </c>
      <c r="G650" s="540">
        <v>103</v>
      </c>
      <c r="H650" s="540">
        <v>125</v>
      </c>
      <c r="I650" s="540">
        <v>72</v>
      </c>
      <c r="J650" s="540">
        <v>8</v>
      </c>
      <c r="K650" s="540">
        <v>124</v>
      </c>
      <c r="L650" s="540">
        <v>73</v>
      </c>
      <c r="M650" s="540">
        <v>117</v>
      </c>
      <c r="N650" s="540">
        <v>27</v>
      </c>
      <c r="O650" s="540">
        <v>54</v>
      </c>
      <c r="P650" s="540">
        <v>10</v>
      </c>
      <c r="Q650" s="540">
        <v>53</v>
      </c>
      <c r="R650" s="540">
        <v>99</v>
      </c>
      <c r="S650" s="540">
        <v>57</v>
      </c>
      <c r="T650" s="540">
        <v>36</v>
      </c>
      <c r="U650" s="540">
        <v>62</v>
      </c>
      <c r="V650" s="540">
        <v>120</v>
      </c>
      <c r="W650" s="540">
        <v>19</v>
      </c>
      <c r="X650" s="540">
        <v>41</v>
      </c>
      <c r="Y650" s="540">
        <v>12</v>
      </c>
      <c r="Z650" s="540">
        <v>39</v>
      </c>
      <c r="AA650" s="540">
        <v>75</v>
      </c>
      <c r="AB650" s="540">
        <v>2</v>
      </c>
      <c r="AC650" s="540">
        <v>130</v>
      </c>
      <c r="AD650" s="540">
        <v>116</v>
      </c>
      <c r="AE650" s="540">
        <v>40</v>
      </c>
      <c r="AF650" s="540">
        <v>1</v>
      </c>
      <c r="AG650" s="540">
        <v>90</v>
      </c>
      <c r="AH650" s="540">
        <v>51</v>
      </c>
      <c r="AI650" s="540">
        <v>128</v>
      </c>
      <c r="AJ650" s="540">
        <v>105</v>
      </c>
      <c r="AK650" s="540">
        <v>33</v>
      </c>
      <c r="AL650" s="540">
        <v>50</v>
      </c>
      <c r="AM650" s="540">
        <v>91</v>
      </c>
      <c r="AN650" s="540">
        <v>61</v>
      </c>
      <c r="AO650" s="540">
        <v>15</v>
      </c>
      <c r="AP650" s="540">
        <v>20</v>
      </c>
      <c r="AQ650" s="540">
        <v>49</v>
      </c>
      <c r="AR650" s="540">
        <v>43</v>
      </c>
      <c r="AS650" s="540">
        <v>127</v>
      </c>
      <c r="AT650" s="540">
        <v>52</v>
      </c>
      <c r="AU650" s="540">
        <v>109</v>
      </c>
      <c r="AV650" s="540">
        <v>66</v>
      </c>
      <c r="AW650" s="540">
        <v>18</v>
      </c>
      <c r="AX650" s="540">
        <v>7</v>
      </c>
      <c r="AY650" s="540">
        <v>94</v>
      </c>
      <c r="AZ650" s="540">
        <v>114</v>
      </c>
      <c r="BA650" s="540">
        <v>59</v>
      </c>
      <c r="BB650" s="540">
        <v>23</v>
      </c>
      <c r="BC650" s="540">
        <v>97</v>
      </c>
      <c r="BD650" s="540">
        <v>29</v>
      </c>
      <c r="BE650" s="540">
        <v>60</v>
      </c>
      <c r="BF650" s="540">
        <v>37</v>
      </c>
      <c r="BG650" s="540">
        <v>96</v>
      </c>
      <c r="BH650" s="540">
        <v>106</v>
      </c>
      <c r="BI650" s="540">
        <v>118</v>
      </c>
      <c r="BJ650" s="540">
        <v>129</v>
      </c>
      <c r="BK650" s="540">
        <v>122</v>
      </c>
      <c r="BL650" s="540">
        <v>48</v>
      </c>
      <c r="BM650" s="540">
        <v>107</v>
      </c>
      <c r="BN650" s="540">
        <v>65</v>
      </c>
      <c r="BO650" s="540">
        <v>68</v>
      </c>
      <c r="BP650" s="540">
        <v>85</v>
      </c>
      <c r="BQ650" s="540">
        <v>88</v>
      </c>
      <c r="BR650" s="540">
        <v>42</v>
      </c>
      <c r="BS650" s="540">
        <v>67</v>
      </c>
      <c r="BT650" s="540">
        <v>83</v>
      </c>
      <c r="BU650" s="540">
        <v>104</v>
      </c>
      <c r="BV650" s="540">
        <v>21</v>
      </c>
      <c r="BW650" s="540">
        <v>108</v>
      </c>
      <c r="BX650" s="540">
        <v>131</v>
      </c>
      <c r="BY650" s="540">
        <v>34</v>
      </c>
      <c r="BZ650" s="540">
        <v>22</v>
      </c>
      <c r="CA650" s="540">
        <v>126</v>
      </c>
      <c r="CB650" s="540">
        <v>58</v>
      </c>
      <c r="CC650" s="540">
        <v>132</v>
      </c>
      <c r="CD650" s="540">
        <v>78</v>
      </c>
      <c r="CE650" s="540">
        <v>69</v>
      </c>
      <c r="CF650" s="540">
        <v>47</v>
      </c>
      <c r="CG650" s="540">
        <v>9</v>
      </c>
      <c r="CH650" s="540">
        <v>82</v>
      </c>
      <c r="CI650" s="540">
        <v>35</v>
      </c>
      <c r="CJ650" s="540">
        <v>45</v>
      </c>
      <c r="CK650" s="540">
        <v>112</v>
      </c>
      <c r="CL650" s="540">
        <v>98</v>
      </c>
      <c r="CM650" s="540">
        <v>13</v>
      </c>
      <c r="CN650" s="540">
        <v>38</v>
      </c>
      <c r="CO650" s="540">
        <v>16</v>
      </c>
      <c r="CP650" s="540">
        <v>63</v>
      </c>
      <c r="CQ650" s="540">
        <v>28</v>
      </c>
      <c r="CR650" s="540">
        <v>79</v>
      </c>
      <c r="CS650" s="540">
        <v>64</v>
      </c>
      <c r="CT650" s="540">
        <v>121</v>
      </c>
      <c r="CU650" s="540">
        <v>92</v>
      </c>
      <c r="CV650" s="540">
        <v>11</v>
      </c>
      <c r="CW650" s="540">
        <v>84</v>
      </c>
      <c r="CX650" s="540">
        <v>93</v>
      </c>
      <c r="CY650" s="540">
        <v>26</v>
      </c>
      <c r="CZ650" s="540">
        <v>32</v>
      </c>
      <c r="DA650" s="540">
        <v>102</v>
      </c>
      <c r="DB650" s="540">
        <v>80</v>
      </c>
      <c r="DC650" s="540">
        <v>100</v>
      </c>
      <c r="DD650" s="540">
        <v>74</v>
      </c>
      <c r="DE650" s="540">
        <v>56</v>
      </c>
      <c r="DF650" s="540">
        <v>4</v>
      </c>
      <c r="DG650" s="540">
        <v>119</v>
      </c>
      <c r="DH650" s="540">
        <v>110</v>
      </c>
      <c r="DI650" s="540">
        <v>70</v>
      </c>
      <c r="DJ650" s="540">
        <v>71</v>
      </c>
      <c r="DK650" s="540">
        <v>46</v>
      </c>
      <c r="DL650" s="540">
        <v>44</v>
      </c>
      <c r="DM650" s="540">
        <v>25</v>
      </c>
      <c r="DN650" s="540">
        <v>31</v>
      </c>
      <c r="DO650" s="540">
        <v>17</v>
      </c>
      <c r="DP650" s="540">
        <v>76</v>
      </c>
      <c r="DQ650" s="540">
        <v>113</v>
      </c>
      <c r="DR650" s="540">
        <v>123</v>
      </c>
      <c r="DS650" s="540">
        <v>5</v>
      </c>
      <c r="DT650" s="540">
        <v>6</v>
      </c>
      <c r="DU650" s="540">
        <v>81</v>
      </c>
      <c r="DV650" s="540">
        <v>24</v>
      </c>
      <c r="DW650" s="540">
        <v>115</v>
      </c>
      <c r="DX650" s="540">
        <v>87</v>
      </c>
      <c r="DY650" s="540">
        <v>55</v>
      </c>
      <c r="EA650" s="540">
        <v>30</v>
      </c>
      <c r="EB650" s="540">
        <v>111</v>
      </c>
      <c r="EC650" s="540">
        <v>89</v>
      </c>
      <c r="ED650" s="540">
        <v>101</v>
      </c>
      <c r="EF650" s="540">
        <v>95</v>
      </c>
      <c r="EG650" s="540">
        <v>14</v>
      </c>
      <c r="EH650" s="540">
        <v>86</v>
      </c>
      <c r="EI650" s="540">
        <v>77</v>
      </c>
    </row>
    <row r="651" spans="4:139" s="540" customFormat="1" x14ac:dyDescent="0.2"/>
    <row r="652" spans="4:139" s="540" customFormat="1" x14ac:dyDescent="0.2">
      <c r="D652" s="539">
        <v>133</v>
      </c>
      <c r="E652" s="541" t="s">
        <v>179</v>
      </c>
    </row>
    <row r="653" spans="4:139" s="540" customFormat="1" x14ac:dyDescent="0.2">
      <c r="E653" s="535" t="s">
        <v>130</v>
      </c>
      <c r="F653" s="540">
        <v>1</v>
      </c>
      <c r="G653" s="540">
        <v>2</v>
      </c>
      <c r="H653" s="540">
        <v>3</v>
      </c>
      <c r="I653" s="540">
        <v>4</v>
      </c>
      <c r="J653" s="540">
        <v>5</v>
      </c>
      <c r="K653" s="540">
        <v>6</v>
      </c>
      <c r="L653" s="540">
        <v>7</v>
      </c>
      <c r="M653" s="540">
        <v>8</v>
      </c>
      <c r="N653" s="540">
        <v>9</v>
      </c>
      <c r="O653" s="540">
        <v>10</v>
      </c>
      <c r="P653" s="540">
        <v>11</v>
      </c>
      <c r="Q653" s="540">
        <v>12</v>
      </c>
      <c r="R653" s="540">
        <v>13</v>
      </c>
      <c r="S653" s="540">
        <v>14</v>
      </c>
      <c r="T653" s="540">
        <v>15</v>
      </c>
      <c r="U653" s="540">
        <v>16</v>
      </c>
      <c r="V653" s="540">
        <v>17</v>
      </c>
      <c r="W653" s="540">
        <v>18</v>
      </c>
      <c r="X653" s="540">
        <v>19</v>
      </c>
      <c r="Y653" s="540">
        <v>20</v>
      </c>
      <c r="Z653" s="540">
        <v>21</v>
      </c>
      <c r="AA653" s="540">
        <v>22</v>
      </c>
      <c r="AB653" s="540">
        <v>23</v>
      </c>
      <c r="AC653" s="540">
        <v>24</v>
      </c>
      <c r="AD653" s="540">
        <v>25</v>
      </c>
      <c r="AE653" s="540">
        <v>26</v>
      </c>
      <c r="AF653" s="540">
        <v>27</v>
      </c>
      <c r="AG653" s="540">
        <v>28</v>
      </c>
      <c r="AH653" s="540">
        <v>29</v>
      </c>
      <c r="AI653" s="540">
        <v>30</v>
      </c>
      <c r="AJ653" s="540">
        <v>31</v>
      </c>
      <c r="AK653" s="540">
        <v>32</v>
      </c>
      <c r="AL653" s="540">
        <v>33</v>
      </c>
      <c r="AM653" s="540">
        <v>34</v>
      </c>
      <c r="AN653" s="540">
        <v>35</v>
      </c>
      <c r="AO653" s="540">
        <v>36</v>
      </c>
      <c r="AP653" s="540">
        <v>37</v>
      </c>
      <c r="AQ653" s="540">
        <v>38</v>
      </c>
      <c r="AR653" s="540">
        <v>39</v>
      </c>
      <c r="AS653" s="540">
        <v>40</v>
      </c>
      <c r="AT653" s="540">
        <v>41</v>
      </c>
      <c r="AU653" s="540">
        <v>42</v>
      </c>
      <c r="AV653" s="540">
        <v>43</v>
      </c>
      <c r="AW653" s="540">
        <v>44</v>
      </c>
      <c r="AX653" s="540">
        <v>45</v>
      </c>
      <c r="AY653" s="540">
        <v>46</v>
      </c>
      <c r="AZ653" s="540">
        <v>47</v>
      </c>
      <c r="BA653" s="540">
        <v>48</v>
      </c>
      <c r="BB653" s="540">
        <v>49</v>
      </c>
      <c r="BC653" s="540">
        <v>50</v>
      </c>
      <c r="BD653" s="540">
        <v>51</v>
      </c>
      <c r="BE653" s="540">
        <v>52</v>
      </c>
      <c r="BF653" s="540">
        <v>53</v>
      </c>
      <c r="BG653" s="540">
        <v>54</v>
      </c>
      <c r="BH653" s="540">
        <v>55</v>
      </c>
      <c r="BI653" s="540">
        <v>56</v>
      </c>
      <c r="BJ653" s="540">
        <v>57</v>
      </c>
      <c r="BK653" s="540">
        <v>58</v>
      </c>
      <c r="BL653" s="540">
        <v>59</v>
      </c>
      <c r="BM653" s="540">
        <v>60</v>
      </c>
      <c r="BN653" s="540">
        <v>61</v>
      </c>
      <c r="BO653" s="540">
        <v>62</v>
      </c>
      <c r="BP653" s="540">
        <v>63</v>
      </c>
      <c r="BQ653" s="540">
        <v>64</v>
      </c>
      <c r="BR653" s="540">
        <v>65</v>
      </c>
      <c r="BS653" s="540">
        <v>66</v>
      </c>
      <c r="BT653" s="540">
        <v>67</v>
      </c>
      <c r="BU653" s="540">
        <v>68</v>
      </c>
      <c r="BV653" s="540">
        <v>69</v>
      </c>
      <c r="BW653" s="540">
        <v>70</v>
      </c>
      <c r="BX653" s="540">
        <v>71</v>
      </c>
      <c r="BY653" s="540">
        <v>72</v>
      </c>
      <c r="BZ653" s="540">
        <v>73</v>
      </c>
      <c r="CA653" s="540">
        <v>74</v>
      </c>
      <c r="CB653" s="540">
        <v>75</v>
      </c>
      <c r="CC653" s="540">
        <v>76</v>
      </c>
      <c r="CD653" s="540">
        <v>77</v>
      </c>
      <c r="CE653" s="540">
        <v>78</v>
      </c>
      <c r="CF653" s="540">
        <v>79</v>
      </c>
      <c r="CG653" s="540">
        <v>80</v>
      </c>
      <c r="CH653" s="540">
        <v>81</v>
      </c>
      <c r="CI653" s="540">
        <v>82</v>
      </c>
      <c r="CJ653" s="540">
        <v>83</v>
      </c>
      <c r="CK653" s="540">
        <v>84</v>
      </c>
      <c r="CL653" s="540">
        <v>85</v>
      </c>
      <c r="CM653" s="540">
        <v>86</v>
      </c>
      <c r="CN653" s="540">
        <v>87</v>
      </c>
      <c r="CO653" s="540">
        <v>88</v>
      </c>
      <c r="CP653" s="540">
        <v>89</v>
      </c>
      <c r="CQ653" s="540">
        <v>90</v>
      </c>
      <c r="CR653" s="540">
        <v>91</v>
      </c>
      <c r="CS653" s="540">
        <v>92</v>
      </c>
      <c r="CT653" s="540">
        <v>93</v>
      </c>
      <c r="CU653" s="540">
        <v>94</v>
      </c>
      <c r="CV653" s="540">
        <v>95</v>
      </c>
      <c r="CW653" s="540">
        <v>96</v>
      </c>
      <c r="CX653" s="540">
        <v>97</v>
      </c>
      <c r="CY653" s="540">
        <v>98</v>
      </c>
      <c r="CZ653" s="540">
        <v>99</v>
      </c>
      <c r="DA653" s="540">
        <v>100</v>
      </c>
      <c r="DB653" s="540">
        <v>101</v>
      </c>
      <c r="DC653" s="540">
        <v>102</v>
      </c>
      <c r="DD653" s="540">
        <v>103</v>
      </c>
      <c r="DE653" s="540">
        <v>104</v>
      </c>
      <c r="DF653" s="540">
        <v>105</v>
      </c>
      <c r="DG653" s="540">
        <v>106</v>
      </c>
      <c r="DH653" s="540">
        <v>107</v>
      </c>
      <c r="DI653" s="540">
        <v>108</v>
      </c>
      <c r="DJ653" s="540">
        <v>109</v>
      </c>
      <c r="DK653" s="540">
        <v>110</v>
      </c>
      <c r="DL653" s="540">
        <v>111</v>
      </c>
      <c r="DM653" s="540">
        <v>112</v>
      </c>
      <c r="DN653" s="540">
        <v>113</v>
      </c>
      <c r="DO653" s="540">
        <v>114</v>
      </c>
      <c r="DP653" s="540">
        <v>115</v>
      </c>
      <c r="DQ653" s="540">
        <v>116</v>
      </c>
      <c r="DR653" s="540">
        <v>117</v>
      </c>
      <c r="DS653" s="540">
        <v>118</v>
      </c>
      <c r="DT653" s="540">
        <v>119</v>
      </c>
      <c r="DU653" s="540">
        <v>120</v>
      </c>
      <c r="DV653" s="540">
        <v>121</v>
      </c>
      <c r="DW653" s="540">
        <v>122</v>
      </c>
      <c r="DX653" s="540">
        <v>123</v>
      </c>
      <c r="DY653" s="540">
        <v>124</v>
      </c>
      <c r="DZ653" s="540">
        <v>125</v>
      </c>
      <c r="EA653" s="540">
        <v>126</v>
      </c>
      <c r="EB653" s="540">
        <v>127</v>
      </c>
      <c r="EC653" s="540">
        <v>128</v>
      </c>
      <c r="ED653" s="540">
        <v>129</v>
      </c>
      <c r="EF653" s="540">
        <v>130</v>
      </c>
      <c r="EG653" s="540">
        <v>131</v>
      </c>
      <c r="EH653" s="540">
        <v>132</v>
      </c>
      <c r="EI653" s="540">
        <v>133</v>
      </c>
    </row>
    <row r="654" spans="4:139" s="540" customFormat="1" x14ac:dyDescent="0.2">
      <c r="E654" s="535" t="s">
        <v>157</v>
      </c>
      <c r="F654" s="540">
        <v>58</v>
      </c>
      <c r="G654" s="540">
        <v>96</v>
      </c>
      <c r="H654" s="540">
        <v>24</v>
      </c>
      <c r="I654" s="540">
        <v>71</v>
      </c>
      <c r="J654" s="540">
        <v>76</v>
      </c>
      <c r="K654" s="540">
        <v>62</v>
      </c>
      <c r="L654" s="540">
        <v>23</v>
      </c>
      <c r="M654" s="540">
        <v>77</v>
      </c>
      <c r="N654" s="540">
        <v>33</v>
      </c>
      <c r="O654" s="540">
        <v>113</v>
      </c>
      <c r="P654" s="540">
        <v>72</v>
      </c>
      <c r="Q654" s="540">
        <v>121</v>
      </c>
      <c r="R654" s="540">
        <v>37</v>
      </c>
      <c r="S654" s="540">
        <v>30</v>
      </c>
      <c r="T654" s="540">
        <v>127</v>
      </c>
      <c r="U654" s="540">
        <v>94</v>
      </c>
      <c r="V654" s="540">
        <v>6</v>
      </c>
      <c r="W654" s="540">
        <v>4</v>
      </c>
      <c r="X654" s="540">
        <v>28</v>
      </c>
      <c r="Y654" s="540">
        <v>63</v>
      </c>
      <c r="Z654" s="540">
        <v>124</v>
      </c>
      <c r="AA654" s="540">
        <v>78</v>
      </c>
      <c r="AB654" s="540">
        <v>117</v>
      </c>
      <c r="AC654" s="540">
        <v>41</v>
      </c>
      <c r="AD654" s="540">
        <v>36</v>
      </c>
      <c r="AE654" s="540">
        <v>49</v>
      </c>
      <c r="AF654" s="540">
        <v>54</v>
      </c>
      <c r="AG654" s="540">
        <v>90</v>
      </c>
      <c r="AH654" s="540">
        <v>108</v>
      </c>
      <c r="AI654" s="540">
        <v>118</v>
      </c>
      <c r="AJ654" s="540">
        <v>105</v>
      </c>
      <c r="AK654" s="540">
        <v>79</v>
      </c>
      <c r="AL654" s="540">
        <v>84</v>
      </c>
      <c r="AM654" s="540">
        <v>5</v>
      </c>
      <c r="AN654" s="540">
        <v>67</v>
      </c>
      <c r="AO654" s="540">
        <v>25</v>
      </c>
      <c r="AP654" s="540">
        <v>40</v>
      </c>
      <c r="AQ654" s="540">
        <v>101</v>
      </c>
      <c r="AR654" s="540">
        <v>27</v>
      </c>
      <c r="AS654" s="540">
        <v>116</v>
      </c>
      <c r="AT654" s="540">
        <v>8</v>
      </c>
      <c r="AU654" s="540">
        <v>65</v>
      </c>
      <c r="AV654" s="540">
        <v>107</v>
      </c>
      <c r="AW654" s="540">
        <v>86</v>
      </c>
      <c r="AX654" s="540">
        <v>81</v>
      </c>
      <c r="AY654" s="540">
        <v>59</v>
      </c>
      <c r="AZ654" s="540">
        <v>88</v>
      </c>
      <c r="BA654" s="540">
        <v>19</v>
      </c>
      <c r="BB654" s="540">
        <v>26</v>
      </c>
      <c r="BC654" s="540">
        <v>97</v>
      </c>
      <c r="BD654" s="540">
        <v>122</v>
      </c>
      <c r="BE654" s="540">
        <v>55</v>
      </c>
      <c r="BF654" s="540">
        <v>104</v>
      </c>
      <c r="BG654" s="540">
        <v>15</v>
      </c>
      <c r="BH654" s="540">
        <v>43</v>
      </c>
      <c r="BI654" s="540">
        <v>75</v>
      </c>
      <c r="BJ654" s="540">
        <v>83</v>
      </c>
      <c r="BK654" s="540">
        <v>133</v>
      </c>
      <c r="BL654" s="540">
        <v>115</v>
      </c>
      <c r="BM654" s="540">
        <v>18</v>
      </c>
      <c r="BN654" s="540">
        <v>45</v>
      </c>
      <c r="BO654" s="540">
        <v>128</v>
      </c>
      <c r="BP654" s="540">
        <v>51</v>
      </c>
      <c r="BQ654" s="540">
        <v>2</v>
      </c>
      <c r="BR654" s="540">
        <v>99</v>
      </c>
      <c r="BS654" s="540">
        <v>80</v>
      </c>
      <c r="BT654" s="540">
        <v>35</v>
      </c>
      <c r="BU654" s="540">
        <v>82</v>
      </c>
      <c r="BV654" s="540">
        <v>68</v>
      </c>
      <c r="BW654" s="540">
        <v>91</v>
      </c>
      <c r="BX654" s="540">
        <v>64</v>
      </c>
      <c r="BY654" s="540">
        <v>29</v>
      </c>
      <c r="BZ654" s="540">
        <v>56</v>
      </c>
      <c r="CA654" s="540">
        <v>95</v>
      </c>
      <c r="CB654" s="540">
        <v>123</v>
      </c>
      <c r="CC654" s="540">
        <v>44</v>
      </c>
      <c r="CD654" s="540">
        <v>3</v>
      </c>
      <c r="CE654" s="540">
        <v>87</v>
      </c>
      <c r="CF654" s="540">
        <v>11</v>
      </c>
      <c r="CG654" s="540">
        <v>66</v>
      </c>
      <c r="CH654" s="540">
        <v>100</v>
      </c>
      <c r="CI654" s="540">
        <v>1</v>
      </c>
      <c r="CJ654" s="540">
        <v>111</v>
      </c>
      <c r="CK654" s="540">
        <v>130</v>
      </c>
      <c r="CL654" s="540">
        <v>53</v>
      </c>
      <c r="CM654" s="540">
        <v>74</v>
      </c>
      <c r="CN654" s="540">
        <v>34</v>
      </c>
      <c r="CO654" s="540">
        <v>47</v>
      </c>
      <c r="CP654" s="540">
        <v>57</v>
      </c>
      <c r="CQ654" s="540">
        <v>12</v>
      </c>
      <c r="CR654" s="540">
        <v>89</v>
      </c>
      <c r="CS654" s="540">
        <v>69</v>
      </c>
      <c r="CT654" s="540">
        <v>110</v>
      </c>
      <c r="CU654" s="540">
        <v>98</v>
      </c>
      <c r="CV654" s="540">
        <v>132</v>
      </c>
      <c r="CW654" s="540">
        <v>109</v>
      </c>
      <c r="CX654" s="540">
        <v>50</v>
      </c>
      <c r="CY654" s="540">
        <v>102</v>
      </c>
      <c r="CZ654" s="540">
        <v>42</v>
      </c>
      <c r="DA654" s="540">
        <v>7</v>
      </c>
      <c r="DB654" s="540">
        <v>125</v>
      </c>
      <c r="DC654" s="540">
        <v>39</v>
      </c>
      <c r="DD654" s="540">
        <v>16</v>
      </c>
      <c r="DE654" s="540">
        <v>93</v>
      </c>
      <c r="DF654" s="540">
        <v>48</v>
      </c>
      <c r="DG654" s="540">
        <v>112</v>
      </c>
      <c r="DH654" s="540">
        <v>106</v>
      </c>
      <c r="DI654" s="540">
        <v>17</v>
      </c>
      <c r="DJ654" s="540">
        <v>22</v>
      </c>
      <c r="DK654" s="540">
        <v>31</v>
      </c>
      <c r="DL654" s="540">
        <v>38</v>
      </c>
      <c r="DM654" s="540">
        <v>120</v>
      </c>
      <c r="DN654" s="540">
        <v>114</v>
      </c>
      <c r="DO654" s="540">
        <v>10</v>
      </c>
      <c r="DP654" s="540">
        <v>13</v>
      </c>
      <c r="DQ654" s="540">
        <v>85</v>
      </c>
      <c r="DR654" s="540">
        <v>61</v>
      </c>
      <c r="DS654" s="540">
        <v>131</v>
      </c>
      <c r="DT654" s="540">
        <v>46</v>
      </c>
      <c r="DU654" s="540">
        <v>126</v>
      </c>
      <c r="DV654" s="540">
        <v>129</v>
      </c>
      <c r="DW654" s="540">
        <v>70</v>
      </c>
      <c r="DX654" s="540">
        <v>60</v>
      </c>
      <c r="DY654" s="540">
        <v>21</v>
      </c>
      <c r="DZ654" s="540">
        <v>103</v>
      </c>
      <c r="EA654" s="540">
        <v>9</v>
      </c>
      <c r="EB654" s="540">
        <v>20</v>
      </c>
      <c r="EC654" s="540">
        <v>52</v>
      </c>
      <c r="ED654" s="540">
        <v>92</v>
      </c>
      <c r="EF654" s="540">
        <v>14</v>
      </c>
      <c r="EG654" s="540">
        <v>73</v>
      </c>
      <c r="EH654" s="540">
        <v>119</v>
      </c>
      <c r="EI654" s="540">
        <v>32</v>
      </c>
    </row>
    <row r="655" spans="4:139" s="540" customFormat="1" x14ac:dyDescent="0.2">
      <c r="E655" s="535" t="s">
        <v>159</v>
      </c>
      <c r="F655" s="540">
        <v>28</v>
      </c>
      <c r="G655" s="540">
        <v>108</v>
      </c>
      <c r="H655" s="540">
        <v>39</v>
      </c>
      <c r="I655" s="540">
        <v>101</v>
      </c>
      <c r="J655" s="540">
        <v>96</v>
      </c>
      <c r="K655" s="540">
        <v>57</v>
      </c>
      <c r="L655" s="540">
        <v>94</v>
      </c>
      <c r="M655" s="540">
        <v>55</v>
      </c>
      <c r="N655" s="540">
        <v>100</v>
      </c>
      <c r="O655" s="540">
        <v>11</v>
      </c>
      <c r="P655" s="540">
        <v>10</v>
      </c>
      <c r="Q655" s="540">
        <v>66</v>
      </c>
      <c r="R655" s="540">
        <v>2</v>
      </c>
      <c r="S655" s="540">
        <v>73</v>
      </c>
      <c r="T655" s="540">
        <v>58</v>
      </c>
      <c r="U655" s="540">
        <v>43</v>
      </c>
      <c r="V655" s="540">
        <v>33</v>
      </c>
      <c r="W655" s="540">
        <v>70</v>
      </c>
      <c r="X655" s="540">
        <v>1</v>
      </c>
      <c r="Y655" s="540">
        <v>131</v>
      </c>
      <c r="Z655" s="540">
        <v>118</v>
      </c>
      <c r="AA655" s="540">
        <v>132</v>
      </c>
      <c r="AB655" s="540">
        <v>42</v>
      </c>
      <c r="AC655" s="540">
        <v>76</v>
      </c>
      <c r="AD655" s="540">
        <v>8</v>
      </c>
      <c r="AE655" s="540">
        <v>5</v>
      </c>
      <c r="AF655" s="540">
        <v>13</v>
      </c>
      <c r="AG655" s="540">
        <v>74</v>
      </c>
      <c r="AH655" s="540">
        <v>23</v>
      </c>
      <c r="AI655" s="540">
        <v>102</v>
      </c>
      <c r="AJ655" s="540">
        <v>95</v>
      </c>
      <c r="AK655" s="540">
        <v>26</v>
      </c>
      <c r="AL655" s="540">
        <v>129</v>
      </c>
      <c r="AM655" s="540">
        <v>52</v>
      </c>
      <c r="AN655" s="540">
        <v>41</v>
      </c>
      <c r="AO655" s="540">
        <v>99</v>
      </c>
      <c r="AP655" s="540">
        <v>124</v>
      </c>
      <c r="AQ655" s="540">
        <v>126</v>
      </c>
      <c r="AR655" s="540">
        <v>77</v>
      </c>
      <c r="AS655" s="540">
        <v>130</v>
      </c>
      <c r="AT655" s="540">
        <v>35</v>
      </c>
      <c r="AU655" s="540">
        <v>116</v>
      </c>
      <c r="AV655" s="540">
        <v>105</v>
      </c>
      <c r="AW655" s="540">
        <v>85</v>
      </c>
      <c r="AX655" s="540">
        <v>3</v>
      </c>
      <c r="AY655" s="540">
        <v>69</v>
      </c>
      <c r="AZ655" s="540">
        <v>60</v>
      </c>
      <c r="BA655" s="540">
        <v>97</v>
      </c>
      <c r="BB655" s="540">
        <v>47</v>
      </c>
      <c r="BC655" s="540">
        <v>64</v>
      </c>
      <c r="BD655" s="540">
        <v>119</v>
      </c>
      <c r="BE655" s="540">
        <v>90</v>
      </c>
      <c r="BF655" s="540">
        <v>12</v>
      </c>
      <c r="BG655" s="540">
        <v>122</v>
      </c>
      <c r="BH655" s="540">
        <v>112</v>
      </c>
      <c r="BI655" s="540">
        <v>114</v>
      </c>
      <c r="BJ655" s="540">
        <v>19</v>
      </c>
      <c r="BK655" s="540">
        <v>54</v>
      </c>
      <c r="BL655" s="540">
        <v>45</v>
      </c>
      <c r="BM655" s="540">
        <v>21</v>
      </c>
      <c r="BN655" s="540">
        <v>115</v>
      </c>
      <c r="BO655" s="540">
        <v>89</v>
      </c>
      <c r="BP655" s="540">
        <v>92</v>
      </c>
      <c r="BQ655" s="540">
        <v>128</v>
      </c>
      <c r="BR655" s="540">
        <v>61</v>
      </c>
      <c r="BS655" s="540">
        <v>67</v>
      </c>
      <c r="BT655" s="540">
        <v>48</v>
      </c>
      <c r="BU655" s="540">
        <v>27</v>
      </c>
      <c r="BV655" s="540">
        <v>51</v>
      </c>
      <c r="BW655" s="540">
        <v>17</v>
      </c>
      <c r="BX655" s="540">
        <v>133</v>
      </c>
      <c r="BY655" s="540">
        <v>98</v>
      </c>
      <c r="BZ655" s="540">
        <v>36</v>
      </c>
      <c r="CA655" s="540">
        <v>111</v>
      </c>
      <c r="CB655" s="540">
        <v>82</v>
      </c>
      <c r="CC655" s="540">
        <v>110</v>
      </c>
      <c r="CD655" s="540">
        <v>68</v>
      </c>
      <c r="CE655" s="540">
        <v>22</v>
      </c>
      <c r="CF655" s="540">
        <v>75</v>
      </c>
      <c r="CG655" s="540">
        <v>6</v>
      </c>
      <c r="CH655" s="540">
        <v>113</v>
      </c>
      <c r="CI655" s="540">
        <v>4</v>
      </c>
      <c r="CJ655" s="540">
        <v>81</v>
      </c>
      <c r="CK655" s="540">
        <v>125</v>
      </c>
      <c r="CL655" s="540">
        <v>38</v>
      </c>
      <c r="CM655" s="540">
        <v>104</v>
      </c>
      <c r="CN655" s="540">
        <v>123</v>
      </c>
      <c r="CO655" s="540">
        <v>86</v>
      </c>
      <c r="CP655" s="540">
        <v>62</v>
      </c>
      <c r="CQ655" s="540">
        <v>78</v>
      </c>
      <c r="CR655" s="540">
        <v>84</v>
      </c>
      <c r="CS655" s="540">
        <v>63</v>
      </c>
      <c r="CT655" s="540">
        <v>29</v>
      </c>
      <c r="CU655" s="540">
        <v>121</v>
      </c>
      <c r="CV655" s="540">
        <v>87</v>
      </c>
      <c r="CW655" s="540">
        <v>32</v>
      </c>
      <c r="CX655" s="540">
        <v>9</v>
      </c>
      <c r="CY655" s="540">
        <v>49</v>
      </c>
      <c r="CZ655" s="540">
        <v>107</v>
      </c>
      <c r="DA655" s="540">
        <v>72</v>
      </c>
      <c r="DB655" s="540">
        <v>127</v>
      </c>
      <c r="DC655" s="540">
        <v>46</v>
      </c>
      <c r="DD655" s="540">
        <v>40</v>
      </c>
      <c r="DE655" s="540">
        <v>91</v>
      </c>
      <c r="DF655" s="540">
        <v>16</v>
      </c>
      <c r="DG655" s="540">
        <v>15</v>
      </c>
      <c r="DH655" s="540">
        <v>53</v>
      </c>
      <c r="DI655" s="540">
        <v>34</v>
      </c>
      <c r="DJ655" s="540">
        <v>37</v>
      </c>
      <c r="DK655" s="540">
        <v>109</v>
      </c>
      <c r="DL655" s="540">
        <v>30</v>
      </c>
      <c r="DM655" s="540">
        <v>25</v>
      </c>
      <c r="DN655" s="540">
        <v>50</v>
      </c>
      <c r="DO655" s="540">
        <v>56</v>
      </c>
      <c r="DP655" s="540">
        <v>14</v>
      </c>
      <c r="DQ655" s="540">
        <v>20</v>
      </c>
      <c r="DR655" s="540">
        <v>103</v>
      </c>
      <c r="DS655" s="540">
        <v>65</v>
      </c>
      <c r="DT655" s="540">
        <v>31</v>
      </c>
      <c r="DU655" s="540">
        <v>117</v>
      </c>
      <c r="DV655" s="540">
        <v>79</v>
      </c>
      <c r="DW655" s="540">
        <v>18</v>
      </c>
      <c r="DX655" s="540">
        <v>71</v>
      </c>
      <c r="DY655" s="540">
        <v>106</v>
      </c>
      <c r="DZ655" s="540">
        <v>88</v>
      </c>
      <c r="EA655" s="540">
        <v>24</v>
      </c>
      <c r="EB655" s="540">
        <v>59</v>
      </c>
      <c r="EC655" s="540">
        <v>120</v>
      </c>
      <c r="ED655" s="540">
        <v>83</v>
      </c>
      <c r="EF655" s="540">
        <v>7</v>
      </c>
      <c r="EG655" s="540">
        <v>93</v>
      </c>
      <c r="EH655" s="540">
        <v>44</v>
      </c>
      <c r="EI655" s="540">
        <v>80</v>
      </c>
    </row>
    <row r="656" spans="4:139" s="540" customFormat="1" x14ac:dyDescent="0.2"/>
    <row r="657" spans="4:144" s="540" customFormat="1" x14ac:dyDescent="0.2">
      <c r="D657" s="539">
        <v>134</v>
      </c>
      <c r="E657" s="541" t="s">
        <v>179</v>
      </c>
    </row>
    <row r="658" spans="4:144" s="540" customFormat="1" x14ac:dyDescent="0.2">
      <c r="E658" s="535" t="s">
        <v>130</v>
      </c>
      <c r="F658" s="540">
        <v>1</v>
      </c>
      <c r="G658" s="540">
        <v>2</v>
      </c>
      <c r="H658" s="540">
        <v>3</v>
      </c>
      <c r="I658" s="540">
        <v>4</v>
      </c>
      <c r="J658" s="540">
        <v>5</v>
      </c>
      <c r="K658" s="540">
        <v>6</v>
      </c>
      <c r="L658" s="540">
        <v>7</v>
      </c>
      <c r="M658" s="540">
        <v>8</v>
      </c>
      <c r="N658" s="540">
        <v>9</v>
      </c>
      <c r="O658" s="540">
        <v>10</v>
      </c>
      <c r="P658" s="540">
        <v>11</v>
      </c>
      <c r="Q658" s="540">
        <v>12</v>
      </c>
      <c r="R658" s="540">
        <v>13</v>
      </c>
      <c r="S658" s="540">
        <v>14</v>
      </c>
      <c r="T658" s="540">
        <v>15</v>
      </c>
      <c r="U658" s="540">
        <v>16</v>
      </c>
      <c r="V658" s="540">
        <v>17</v>
      </c>
      <c r="W658" s="540">
        <v>18</v>
      </c>
      <c r="X658" s="540">
        <v>19</v>
      </c>
      <c r="Y658" s="540">
        <v>20</v>
      </c>
      <c r="Z658" s="540">
        <v>21</v>
      </c>
      <c r="AA658" s="540">
        <v>22</v>
      </c>
      <c r="AB658" s="540">
        <v>23</v>
      </c>
      <c r="AC658" s="540">
        <v>24</v>
      </c>
      <c r="AD658" s="540">
        <v>25</v>
      </c>
      <c r="AE658" s="540">
        <v>26</v>
      </c>
      <c r="AF658" s="540">
        <v>27</v>
      </c>
      <c r="AG658" s="540">
        <v>28</v>
      </c>
      <c r="AH658" s="540">
        <v>29</v>
      </c>
      <c r="AI658" s="540">
        <v>30</v>
      </c>
      <c r="AJ658" s="540">
        <v>31</v>
      </c>
      <c r="AK658" s="540">
        <v>32</v>
      </c>
      <c r="AL658" s="540">
        <v>33</v>
      </c>
      <c r="AM658" s="540">
        <v>34</v>
      </c>
      <c r="AN658" s="540">
        <v>35</v>
      </c>
      <c r="AO658" s="540">
        <v>36</v>
      </c>
      <c r="AP658" s="540">
        <v>37</v>
      </c>
      <c r="AQ658" s="540">
        <v>38</v>
      </c>
      <c r="AR658" s="540">
        <v>39</v>
      </c>
      <c r="AS658" s="540">
        <v>40</v>
      </c>
      <c r="AT658" s="540">
        <v>41</v>
      </c>
      <c r="AU658" s="540">
        <v>42</v>
      </c>
      <c r="AV658" s="540">
        <v>43</v>
      </c>
      <c r="AW658" s="540">
        <v>44</v>
      </c>
      <c r="AX658" s="540">
        <v>45</v>
      </c>
      <c r="AY658" s="540">
        <v>46</v>
      </c>
      <c r="AZ658" s="540">
        <v>47</v>
      </c>
      <c r="BA658" s="540">
        <v>48</v>
      </c>
      <c r="BB658" s="540">
        <v>49</v>
      </c>
      <c r="BC658" s="540">
        <v>50</v>
      </c>
      <c r="BD658" s="540">
        <v>51</v>
      </c>
      <c r="BE658" s="540">
        <v>52</v>
      </c>
      <c r="BF658" s="540">
        <v>53</v>
      </c>
      <c r="BG658" s="540">
        <v>54</v>
      </c>
      <c r="BH658" s="540">
        <v>55</v>
      </c>
      <c r="BI658" s="540">
        <v>56</v>
      </c>
      <c r="BJ658" s="540">
        <v>57</v>
      </c>
      <c r="BK658" s="540">
        <v>58</v>
      </c>
      <c r="BL658" s="540">
        <v>59</v>
      </c>
      <c r="BM658" s="540">
        <v>60</v>
      </c>
      <c r="BN658" s="540">
        <v>61</v>
      </c>
      <c r="BO658" s="540">
        <v>62</v>
      </c>
      <c r="BP658" s="540">
        <v>63</v>
      </c>
      <c r="BQ658" s="540">
        <v>64</v>
      </c>
      <c r="BR658" s="540">
        <v>65</v>
      </c>
      <c r="BS658" s="540">
        <v>66</v>
      </c>
      <c r="BT658" s="540">
        <v>67</v>
      </c>
      <c r="BU658" s="540">
        <v>68</v>
      </c>
      <c r="BV658" s="540">
        <v>69</v>
      </c>
      <c r="BW658" s="540">
        <v>70</v>
      </c>
      <c r="BX658" s="540">
        <v>71</v>
      </c>
      <c r="BY658" s="540">
        <v>72</v>
      </c>
      <c r="BZ658" s="540">
        <v>73</v>
      </c>
      <c r="CA658" s="540">
        <v>74</v>
      </c>
      <c r="CB658" s="540">
        <v>75</v>
      </c>
      <c r="CC658" s="540">
        <v>76</v>
      </c>
      <c r="CD658" s="540">
        <v>77</v>
      </c>
      <c r="CE658" s="540">
        <v>78</v>
      </c>
      <c r="CF658" s="540">
        <v>79</v>
      </c>
      <c r="CG658" s="540">
        <v>80</v>
      </c>
      <c r="CH658" s="540">
        <v>81</v>
      </c>
      <c r="CI658" s="540">
        <v>82</v>
      </c>
      <c r="CJ658" s="540">
        <v>83</v>
      </c>
      <c r="CK658" s="540">
        <v>84</v>
      </c>
      <c r="CL658" s="540">
        <v>85</v>
      </c>
      <c r="CM658" s="540">
        <v>86</v>
      </c>
      <c r="CN658" s="540">
        <v>87</v>
      </c>
      <c r="CO658" s="540">
        <v>88</v>
      </c>
      <c r="CP658" s="540">
        <v>89</v>
      </c>
      <c r="CQ658" s="540">
        <v>90</v>
      </c>
      <c r="CR658" s="540">
        <v>91</v>
      </c>
      <c r="CS658" s="540">
        <v>92</v>
      </c>
      <c r="CT658" s="540">
        <v>93</v>
      </c>
      <c r="CU658" s="540">
        <v>94</v>
      </c>
      <c r="CV658" s="540">
        <v>95</v>
      </c>
      <c r="CW658" s="540">
        <v>96</v>
      </c>
      <c r="CX658" s="540">
        <v>97</v>
      </c>
      <c r="CY658" s="540">
        <v>98</v>
      </c>
      <c r="CZ658" s="540">
        <v>99</v>
      </c>
      <c r="DA658" s="540">
        <v>100</v>
      </c>
      <c r="DB658" s="540">
        <v>101</v>
      </c>
      <c r="DC658" s="540">
        <v>102</v>
      </c>
      <c r="DD658" s="540">
        <v>103</v>
      </c>
      <c r="DE658" s="540">
        <v>104</v>
      </c>
      <c r="DF658" s="540">
        <v>105</v>
      </c>
      <c r="DG658" s="540">
        <v>106</v>
      </c>
      <c r="DH658" s="540">
        <v>107</v>
      </c>
      <c r="DI658" s="540">
        <v>108</v>
      </c>
      <c r="DJ658" s="540">
        <v>109</v>
      </c>
      <c r="DK658" s="540">
        <v>110</v>
      </c>
      <c r="DL658" s="540">
        <v>111</v>
      </c>
      <c r="DM658" s="540">
        <v>112</v>
      </c>
      <c r="DN658" s="540">
        <v>113</v>
      </c>
      <c r="DO658" s="540">
        <v>114</v>
      </c>
      <c r="DP658" s="540">
        <v>115</v>
      </c>
      <c r="DQ658" s="540">
        <v>116</v>
      </c>
      <c r="DR658" s="540">
        <v>117</v>
      </c>
      <c r="DS658" s="540">
        <v>118</v>
      </c>
      <c r="DT658" s="540">
        <v>119</v>
      </c>
      <c r="DU658" s="540">
        <v>120</v>
      </c>
      <c r="DV658" s="540">
        <v>121</v>
      </c>
      <c r="DW658" s="540">
        <v>122</v>
      </c>
      <c r="DX658" s="540">
        <v>123</v>
      </c>
      <c r="DY658" s="540">
        <v>124</v>
      </c>
      <c r="DZ658" s="540">
        <v>125</v>
      </c>
      <c r="EA658" s="540">
        <v>126</v>
      </c>
      <c r="EB658" s="540">
        <v>127</v>
      </c>
      <c r="EC658" s="540">
        <v>128</v>
      </c>
      <c r="ED658" s="540">
        <v>129</v>
      </c>
      <c r="EE658" s="540">
        <v>130</v>
      </c>
      <c r="EF658" s="540">
        <v>131</v>
      </c>
      <c r="EG658" s="540">
        <v>132</v>
      </c>
      <c r="EH658" s="540">
        <v>133</v>
      </c>
      <c r="EI658" s="540">
        <v>134</v>
      </c>
    </row>
    <row r="659" spans="4:144" s="540" customFormat="1" x14ac:dyDescent="0.2">
      <c r="E659" s="535" t="s">
        <v>157</v>
      </c>
      <c r="F659" s="540">
        <v>128</v>
      </c>
      <c r="G659" s="540">
        <v>54</v>
      </c>
      <c r="H659" s="540">
        <v>95</v>
      </c>
      <c r="I659" s="540">
        <v>115</v>
      </c>
      <c r="J659" s="540">
        <v>34</v>
      </c>
      <c r="K659" s="540">
        <v>134</v>
      </c>
      <c r="L659" s="540">
        <v>114</v>
      </c>
      <c r="M659" s="540">
        <v>116</v>
      </c>
      <c r="N659" s="540">
        <v>88</v>
      </c>
      <c r="O659" s="540">
        <v>33</v>
      </c>
      <c r="P659" s="540">
        <v>4</v>
      </c>
      <c r="Q659" s="540">
        <v>10</v>
      </c>
      <c r="R659" s="540">
        <v>22</v>
      </c>
      <c r="S659" s="540">
        <v>31</v>
      </c>
      <c r="T659" s="540">
        <v>26</v>
      </c>
      <c r="U659" s="540">
        <v>92</v>
      </c>
      <c r="V659" s="540">
        <v>86</v>
      </c>
      <c r="W659" s="540">
        <v>67</v>
      </c>
      <c r="X659" s="540">
        <v>127</v>
      </c>
      <c r="Y659" s="540">
        <v>107</v>
      </c>
      <c r="Z659" s="540">
        <v>83</v>
      </c>
      <c r="AA659" s="540">
        <v>64</v>
      </c>
      <c r="AB659" s="540">
        <v>5</v>
      </c>
      <c r="AC659" s="540">
        <v>37</v>
      </c>
      <c r="AD659" s="540">
        <v>17</v>
      </c>
      <c r="AE659" s="540">
        <v>78</v>
      </c>
      <c r="AF659" s="540">
        <v>43</v>
      </c>
      <c r="AG659" s="540">
        <v>55</v>
      </c>
      <c r="AH659" s="540">
        <v>121</v>
      </c>
      <c r="AI659" s="540">
        <v>97</v>
      </c>
      <c r="AJ659" s="540">
        <v>69</v>
      </c>
      <c r="AK659" s="540">
        <v>36</v>
      </c>
      <c r="AL659" s="540">
        <v>7</v>
      </c>
      <c r="AM659" s="540">
        <v>47</v>
      </c>
      <c r="AN659" s="540">
        <v>62</v>
      </c>
      <c r="AO659" s="540">
        <v>3</v>
      </c>
      <c r="AP659" s="540">
        <v>120</v>
      </c>
      <c r="AQ659" s="540">
        <v>44</v>
      </c>
      <c r="AR659" s="540">
        <v>101</v>
      </c>
      <c r="AS659" s="540">
        <v>72</v>
      </c>
      <c r="AT659" s="540">
        <v>40</v>
      </c>
      <c r="AU659" s="540">
        <v>16</v>
      </c>
      <c r="AV659" s="540">
        <v>105</v>
      </c>
      <c r="AW659" s="540">
        <v>56</v>
      </c>
      <c r="AX659" s="540">
        <v>42</v>
      </c>
      <c r="AY659" s="540">
        <v>74</v>
      </c>
      <c r="AZ659" s="540">
        <v>93</v>
      </c>
      <c r="BA659" s="540">
        <v>12</v>
      </c>
      <c r="BB659" s="540">
        <v>45</v>
      </c>
      <c r="BC659" s="540">
        <v>76</v>
      </c>
      <c r="BD659" s="540">
        <v>108</v>
      </c>
      <c r="BE659" s="540">
        <v>15</v>
      </c>
      <c r="BF659" s="540">
        <v>81</v>
      </c>
      <c r="BG659" s="540">
        <v>48</v>
      </c>
      <c r="BH659" s="540">
        <v>112</v>
      </c>
      <c r="BI659" s="540">
        <v>99</v>
      </c>
      <c r="BJ659" s="540">
        <v>90</v>
      </c>
      <c r="BK659" s="540">
        <v>75</v>
      </c>
      <c r="BL659" s="540">
        <v>85</v>
      </c>
      <c r="BM659" s="540">
        <v>9</v>
      </c>
      <c r="BN659" s="540">
        <v>132</v>
      </c>
      <c r="BO659" s="540">
        <v>38</v>
      </c>
      <c r="BP659" s="540">
        <v>50</v>
      </c>
      <c r="BQ659" s="540">
        <v>110</v>
      </c>
      <c r="BR659" s="540">
        <v>98</v>
      </c>
      <c r="BS659" s="540">
        <v>119</v>
      </c>
      <c r="BT659" s="540">
        <v>49</v>
      </c>
      <c r="BU659" s="540">
        <v>96</v>
      </c>
      <c r="BV659" s="540">
        <v>27</v>
      </c>
      <c r="BW659" s="540">
        <v>24</v>
      </c>
      <c r="BX659" s="540">
        <v>70</v>
      </c>
      <c r="BY659" s="540">
        <v>8</v>
      </c>
      <c r="BZ659" s="540">
        <v>84</v>
      </c>
      <c r="CA659" s="540">
        <v>2</v>
      </c>
      <c r="CB659" s="540">
        <v>11</v>
      </c>
      <c r="CC659" s="540">
        <v>122</v>
      </c>
      <c r="CD659" s="540">
        <v>18</v>
      </c>
      <c r="CE659" s="540">
        <v>129</v>
      </c>
      <c r="CF659" s="540">
        <v>111</v>
      </c>
      <c r="CG659" s="540">
        <v>53</v>
      </c>
      <c r="CH659" s="540">
        <v>123</v>
      </c>
      <c r="CI659" s="540">
        <v>60</v>
      </c>
      <c r="CJ659" s="540">
        <v>51</v>
      </c>
      <c r="CK659" s="540">
        <v>73</v>
      </c>
      <c r="CL659" s="540">
        <v>21</v>
      </c>
      <c r="CM659" s="540">
        <v>14</v>
      </c>
      <c r="CN659" s="540">
        <v>35</v>
      </c>
      <c r="CO659" s="540">
        <v>59</v>
      </c>
      <c r="CP659" s="540">
        <v>52</v>
      </c>
      <c r="CQ659" s="540">
        <v>106</v>
      </c>
      <c r="CR659" s="540">
        <v>19</v>
      </c>
      <c r="CS659" s="540">
        <v>100</v>
      </c>
      <c r="CT659" s="540">
        <v>87</v>
      </c>
      <c r="CU659" s="540">
        <v>102</v>
      </c>
      <c r="CV659" s="540">
        <v>1</v>
      </c>
      <c r="CW659" s="540">
        <v>82</v>
      </c>
      <c r="CX659" s="540">
        <v>41</v>
      </c>
      <c r="CY659" s="540">
        <v>65</v>
      </c>
      <c r="CZ659" s="540">
        <v>25</v>
      </c>
      <c r="DA659" s="540">
        <v>68</v>
      </c>
      <c r="DB659" s="540">
        <v>104</v>
      </c>
      <c r="DC659" s="540">
        <v>94</v>
      </c>
      <c r="DD659" s="540">
        <v>117</v>
      </c>
      <c r="DE659" s="540">
        <v>20</v>
      </c>
      <c r="DF659" s="540">
        <v>57</v>
      </c>
      <c r="DG659" s="540">
        <v>58</v>
      </c>
      <c r="DH659" s="540">
        <v>63</v>
      </c>
      <c r="DI659" s="540">
        <v>46</v>
      </c>
      <c r="DJ659" s="540">
        <v>125</v>
      </c>
      <c r="DK659" s="540">
        <v>13</v>
      </c>
      <c r="DL659" s="540">
        <v>79</v>
      </c>
      <c r="DM659" s="540">
        <v>126</v>
      </c>
      <c r="DN659" s="540">
        <v>91</v>
      </c>
      <c r="DO659" s="540">
        <v>23</v>
      </c>
      <c r="DP659" s="540">
        <v>131</v>
      </c>
      <c r="DQ659" s="540">
        <v>77</v>
      </c>
      <c r="DR659" s="540">
        <v>89</v>
      </c>
      <c r="DS659" s="540">
        <v>30</v>
      </c>
      <c r="DT659" s="540">
        <v>66</v>
      </c>
      <c r="DU659" s="540">
        <v>32</v>
      </c>
      <c r="DV659" s="540">
        <v>39</v>
      </c>
      <c r="DW659" s="540">
        <v>130</v>
      </c>
      <c r="DX659" s="540">
        <v>124</v>
      </c>
      <c r="DY659" s="540">
        <v>80</v>
      </c>
      <c r="DZ659" s="540">
        <v>133</v>
      </c>
      <c r="EA659" s="540">
        <v>103</v>
      </c>
      <c r="EB659" s="540">
        <v>109</v>
      </c>
      <c r="EC659" s="540">
        <v>71</v>
      </c>
      <c r="ED659" s="540">
        <v>118</v>
      </c>
      <c r="EE659" s="540">
        <v>28</v>
      </c>
      <c r="EF659" s="540">
        <v>113</v>
      </c>
      <c r="EG659" s="540">
        <v>61</v>
      </c>
      <c r="EH659" s="540">
        <v>29</v>
      </c>
      <c r="EI659" s="540">
        <v>6</v>
      </c>
    </row>
    <row r="660" spans="4:144" s="540" customFormat="1" x14ac:dyDescent="0.2">
      <c r="E660" s="535" t="s">
        <v>159</v>
      </c>
      <c r="F660" s="540">
        <v>115</v>
      </c>
      <c r="G660" s="540">
        <v>88</v>
      </c>
      <c r="H660" s="540">
        <v>52</v>
      </c>
      <c r="I660" s="540">
        <v>82</v>
      </c>
      <c r="J660" s="540">
        <v>108</v>
      </c>
      <c r="K660" s="540">
        <v>110</v>
      </c>
      <c r="L660" s="540">
        <v>70</v>
      </c>
      <c r="M660" s="540">
        <v>42</v>
      </c>
      <c r="N660" s="540">
        <v>51</v>
      </c>
      <c r="O660" s="540">
        <v>101</v>
      </c>
      <c r="P660" s="540">
        <v>130</v>
      </c>
      <c r="Q660" s="540">
        <v>65</v>
      </c>
      <c r="R660" s="540">
        <v>17</v>
      </c>
      <c r="S660" s="540">
        <v>46</v>
      </c>
      <c r="T660" s="540">
        <v>87</v>
      </c>
      <c r="U660" s="540">
        <v>13</v>
      </c>
      <c r="V660" s="540">
        <v>44</v>
      </c>
      <c r="W660" s="540">
        <v>94</v>
      </c>
      <c r="X660" s="540">
        <v>38</v>
      </c>
      <c r="Y660" s="540">
        <v>4</v>
      </c>
      <c r="Z660" s="540">
        <v>68</v>
      </c>
      <c r="AA660" s="540">
        <v>55</v>
      </c>
      <c r="AB660" s="540">
        <v>1</v>
      </c>
      <c r="AC660" s="540">
        <v>16</v>
      </c>
      <c r="AD660" s="540">
        <v>77</v>
      </c>
      <c r="AE660" s="540">
        <v>28</v>
      </c>
      <c r="AF660" s="540">
        <v>124</v>
      </c>
      <c r="AG660" s="540">
        <v>15</v>
      </c>
      <c r="AH660" s="540">
        <v>76</v>
      </c>
      <c r="AI660" s="540">
        <v>134</v>
      </c>
      <c r="AJ660" s="540">
        <v>25</v>
      </c>
      <c r="AK660" s="540">
        <v>5</v>
      </c>
      <c r="AL660" s="540">
        <v>40</v>
      </c>
      <c r="AM660" s="540">
        <v>131</v>
      </c>
      <c r="AN660" s="540">
        <v>61</v>
      </c>
      <c r="AO660" s="540">
        <v>48</v>
      </c>
      <c r="AP660" s="540">
        <v>129</v>
      </c>
      <c r="AQ660" s="540">
        <v>19</v>
      </c>
      <c r="AR660" s="540">
        <v>36</v>
      </c>
      <c r="AS660" s="540">
        <v>121</v>
      </c>
      <c r="AT660" s="540">
        <v>89</v>
      </c>
      <c r="AU660" s="540">
        <v>23</v>
      </c>
      <c r="AV660" s="540">
        <v>37</v>
      </c>
      <c r="AW660" s="540">
        <v>7</v>
      </c>
      <c r="AX660" s="540">
        <v>111</v>
      </c>
      <c r="AY660" s="540">
        <v>118</v>
      </c>
      <c r="AZ660" s="540">
        <v>75</v>
      </c>
      <c r="BA660" s="540">
        <v>127</v>
      </c>
      <c r="BB660" s="540">
        <v>81</v>
      </c>
      <c r="BC660" s="540">
        <v>79</v>
      </c>
      <c r="BD660" s="540">
        <v>32</v>
      </c>
      <c r="BE660" s="540">
        <v>39</v>
      </c>
      <c r="BF660" s="540">
        <v>100</v>
      </c>
      <c r="BG660" s="540">
        <v>103</v>
      </c>
      <c r="BH660" s="540">
        <v>113</v>
      </c>
      <c r="BI660" s="540">
        <v>45</v>
      </c>
      <c r="BJ660" s="540">
        <v>31</v>
      </c>
      <c r="BK660" s="540">
        <v>114</v>
      </c>
      <c r="BL660" s="540">
        <v>123</v>
      </c>
      <c r="BM660" s="540">
        <v>14</v>
      </c>
      <c r="BN660" s="540">
        <v>125</v>
      </c>
      <c r="BO660" s="540">
        <v>21</v>
      </c>
      <c r="BP660" s="540">
        <v>120</v>
      </c>
      <c r="BQ660" s="540">
        <v>8</v>
      </c>
      <c r="BR660" s="540">
        <v>12</v>
      </c>
      <c r="BS660" s="540">
        <v>9</v>
      </c>
      <c r="BT660" s="540">
        <v>29</v>
      </c>
      <c r="BU660" s="540">
        <v>62</v>
      </c>
      <c r="BV660" s="540">
        <v>58</v>
      </c>
      <c r="BW660" s="540">
        <v>104</v>
      </c>
      <c r="BX660" s="540">
        <v>133</v>
      </c>
      <c r="BY660" s="540">
        <v>105</v>
      </c>
      <c r="BZ660" s="540">
        <v>109</v>
      </c>
      <c r="CA660" s="540">
        <v>41</v>
      </c>
      <c r="CB660" s="540">
        <v>66</v>
      </c>
      <c r="CC660" s="540">
        <v>20</v>
      </c>
      <c r="CD660" s="540">
        <v>73</v>
      </c>
      <c r="CE660" s="540">
        <v>64</v>
      </c>
      <c r="CF660" s="540">
        <v>92</v>
      </c>
      <c r="CG660" s="540">
        <v>128</v>
      </c>
      <c r="CH660" s="540">
        <v>53</v>
      </c>
      <c r="CI660" s="540">
        <v>95</v>
      </c>
      <c r="CJ660" s="540">
        <v>90</v>
      </c>
      <c r="CK660" s="540">
        <v>26</v>
      </c>
      <c r="CL660" s="540">
        <v>83</v>
      </c>
      <c r="CM660" s="540">
        <v>10</v>
      </c>
      <c r="CN660" s="540">
        <v>98</v>
      </c>
      <c r="CO660" s="540">
        <v>27</v>
      </c>
      <c r="CP660" s="540">
        <v>116</v>
      </c>
      <c r="CQ660" s="540">
        <v>74</v>
      </c>
      <c r="CR660" s="540">
        <v>24</v>
      </c>
      <c r="CS660" s="540">
        <v>50</v>
      </c>
      <c r="CT660" s="540">
        <v>112</v>
      </c>
      <c r="CU660" s="540">
        <v>117</v>
      </c>
      <c r="CV660" s="540">
        <v>3</v>
      </c>
      <c r="CW660" s="540">
        <v>34</v>
      </c>
      <c r="CX660" s="540">
        <v>99</v>
      </c>
      <c r="CY660" s="540">
        <v>119</v>
      </c>
      <c r="CZ660" s="540">
        <v>18</v>
      </c>
      <c r="DA660" s="540">
        <v>71</v>
      </c>
      <c r="DB660" s="540">
        <v>80</v>
      </c>
      <c r="DC660" s="540">
        <v>33</v>
      </c>
      <c r="DD660" s="540">
        <v>54</v>
      </c>
      <c r="DE660" s="540">
        <v>67</v>
      </c>
      <c r="DF660" s="540">
        <v>22</v>
      </c>
      <c r="DG660" s="540">
        <v>47</v>
      </c>
      <c r="DH660" s="540">
        <v>11</v>
      </c>
      <c r="DI660" s="540">
        <v>106</v>
      </c>
      <c r="DJ660" s="540">
        <v>132</v>
      </c>
      <c r="DK660" s="540">
        <v>63</v>
      </c>
      <c r="DL660" s="540">
        <v>107</v>
      </c>
      <c r="DM660" s="540">
        <v>69</v>
      </c>
      <c r="DN660" s="540">
        <v>72</v>
      </c>
      <c r="DO660" s="540">
        <v>122</v>
      </c>
      <c r="DP660" s="540">
        <v>43</v>
      </c>
      <c r="DQ660" s="540">
        <v>49</v>
      </c>
      <c r="DR660" s="540">
        <v>59</v>
      </c>
      <c r="DS660" s="540">
        <v>97</v>
      </c>
      <c r="DT660" s="540">
        <v>86</v>
      </c>
      <c r="DU660" s="540">
        <v>6</v>
      </c>
      <c r="DV660" s="540">
        <v>102</v>
      </c>
      <c r="DW660" s="540">
        <v>84</v>
      </c>
      <c r="DX660" s="540">
        <v>60</v>
      </c>
      <c r="DY660" s="540">
        <v>126</v>
      </c>
      <c r="DZ660" s="540">
        <v>78</v>
      </c>
      <c r="EA660" s="540">
        <v>85</v>
      </c>
      <c r="EB660" s="540">
        <v>56</v>
      </c>
      <c r="EC660" s="540">
        <v>35</v>
      </c>
      <c r="ED660" s="540">
        <v>96</v>
      </c>
      <c r="EE660" s="540">
        <v>91</v>
      </c>
      <c r="EF660" s="540">
        <v>57</v>
      </c>
      <c r="EG660" s="540">
        <v>30</v>
      </c>
      <c r="EH660" s="540">
        <v>2</v>
      </c>
      <c r="EI660" s="540">
        <v>93</v>
      </c>
    </row>
    <row r="661" spans="4:144" s="540" customFormat="1" x14ac:dyDescent="0.2"/>
    <row r="662" spans="4:144" s="540" customFormat="1" x14ac:dyDescent="0.2">
      <c r="D662" s="539">
        <v>135</v>
      </c>
      <c r="E662" s="541" t="s">
        <v>179</v>
      </c>
    </row>
    <row r="663" spans="4:144" s="540" customFormat="1" x14ac:dyDescent="0.2">
      <c r="E663" s="535" t="s">
        <v>130</v>
      </c>
      <c r="F663" s="540">
        <v>1</v>
      </c>
      <c r="G663" s="540">
        <v>2</v>
      </c>
      <c r="H663" s="540">
        <v>3</v>
      </c>
      <c r="I663" s="540">
        <v>4</v>
      </c>
      <c r="J663" s="540">
        <v>5</v>
      </c>
      <c r="K663" s="540">
        <v>6</v>
      </c>
      <c r="L663" s="540">
        <v>7</v>
      </c>
      <c r="M663" s="540">
        <v>8</v>
      </c>
      <c r="N663" s="540">
        <v>9</v>
      </c>
      <c r="O663" s="540">
        <v>10</v>
      </c>
      <c r="P663" s="540">
        <v>11</v>
      </c>
      <c r="Q663" s="540">
        <v>12</v>
      </c>
      <c r="R663" s="540">
        <v>13</v>
      </c>
      <c r="S663" s="540">
        <v>14</v>
      </c>
      <c r="T663" s="540">
        <v>15</v>
      </c>
      <c r="U663" s="540">
        <v>16</v>
      </c>
      <c r="V663" s="540">
        <v>17</v>
      </c>
      <c r="W663" s="540">
        <v>18</v>
      </c>
      <c r="X663" s="540">
        <v>19</v>
      </c>
      <c r="Y663" s="540">
        <v>20</v>
      </c>
      <c r="Z663" s="540">
        <v>21</v>
      </c>
      <c r="AA663" s="540">
        <v>22</v>
      </c>
      <c r="AB663" s="540">
        <v>23</v>
      </c>
      <c r="AC663" s="540">
        <v>24</v>
      </c>
      <c r="AD663" s="540">
        <v>25</v>
      </c>
      <c r="AE663" s="540">
        <v>26</v>
      </c>
      <c r="AF663" s="540">
        <v>27</v>
      </c>
      <c r="AG663" s="540">
        <v>28</v>
      </c>
      <c r="AH663" s="540">
        <v>29</v>
      </c>
      <c r="AI663" s="540">
        <v>30</v>
      </c>
      <c r="AJ663" s="540">
        <v>31</v>
      </c>
      <c r="AK663" s="540">
        <v>32</v>
      </c>
      <c r="AL663" s="540">
        <v>33</v>
      </c>
      <c r="AM663" s="540">
        <v>34</v>
      </c>
      <c r="AN663" s="540">
        <v>35</v>
      </c>
      <c r="AO663" s="540">
        <v>36</v>
      </c>
      <c r="AP663" s="540">
        <v>37</v>
      </c>
      <c r="AQ663" s="540">
        <v>38</v>
      </c>
      <c r="AR663" s="540">
        <v>39</v>
      </c>
      <c r="AS663" s="540">
        <v>40</v>
      </c>
      <c r="AT663" s="540">
        <v>41</v>
      </c>
      <c r="AU663" s="540">
        <v>42</v>
      </c>
      <c r="AV663" s="540">
        <v>43</v>
      </c>
      <c r="AW663" s="540">
        <v>44</v>
      </c>
      <c r="AX663" s="540">
        <v>45</v>
      </c>
      <c r="AY663" s="540">
        <v>46</v>
      </c>
      <c r="AZ663" s="540">
        <v>47</v>
      </c>
      <c r="BA663" s="540">
        <v>48</v>
      </c>
      <c r="BB663" s="540">
        <v>49</v>
      </c>
      <c r="BC663" s="540">
        <v>50</v>
      </c>
      <c r="BD663" s="540">
        <v>51</v>
      </c>
      <c r="BE663" s="540">
        <v>52</v>
      </c>
      <c r="BF663" s="540">
        <v>53</v>
      </c>
      <c r="BG663" s="540">
        <v>54</v>
      </c>
      <c r="BH663" s="540">
        <v>55</v>
      </c>
      <c r="BI663" s="540">
        <v>56</v>
      </c>
      <c r="BJ663" s="540">
        <v>57</v>
      </c>
      <c r="BK663" s="540">
        <v>58</v>
      </c>
      <c r="BL663" s="540">
        <v>59</v>
      </c>
      <c r="BM663" s="540">
        <v>60</v>
      </c>
      <c r="BN663" s="540">
        <v>61</v>
      </c>
      <c r="BO663" s="540">
        <v>62</v>
      </c>
      <c r="BP663" s="540">
        <v>63</v>
      </c>
      <c r="BQ663" s="540">
        <v>64</v>
      </c>
      <c r="BR663" s="540">
        <v>65</v>
      </c>
      <c r="BS663" s="540">
        <v>66</v>
      </c>
      <c r="BT663" s="540">
        <v>67</v>
      </c>
      <c r="BU663" s="540">
        <v>68</v>
      </c>
      <c r="BV663" s="540">
        <v>69</v>
      </c>
      <c r="BW663" s="540">
        <v>70</v>
      </c>
      <c r="BX663" s="540">
        <v>71</v>
      </c>
      <c r="BY663" s="540">
        <v>72</v>
      </c>
      <c r="BZ663" s="540">
        <v>73</v>
      </c>
      <c r="CA663" s="540">
        <v>74</v>
      </c>
      <c r="CB663" s="540">
        <v>75</v>
      </c>
      <c r="CC663" s="540">
        <v>76</v>
      </c>
      <c r="CD663" s="540">
        <v>77</v>
      </c>
      <c r="CE663" s="540">
        <v>78</v>
      </c>
      <c r="CF663" s="540">
        <v>79</v>
      </c>
      <c r="CG663" s="540">
        <v>80</v>
      </c>
      <c r="CH663" s="540">
        <v>81</v>
      </c>
      <c r="CI663" s="540">
        <v>82</v>
      </c>
      <c r="CJ663" s="540">
        <v>83</v>
      </c>
      <c r="CK663" s="540">
        <v>84</v>
      </c>
      <c r="CL663" s="540">
        <v>85</v>
      </c>
      <c r="CM663" s="540">
        <v>86</v>
      </c>
      <c r="CN663" s="540">
        <v>87</v>
      </c>
      <c r="CO663" s="540">
        <v>88</v>
      </c>
      <c r="CP663" s="540">
        <v>89</v>
      </c>
      <c r="CQ663" s="540">
        <v>90</v>
      </c>
      <c r="CR663" s="540">
        <v>91</v>
      </c>
      <c r="CS663" s="540">
        <v>92</v>
      </c>
      <c r="CT663" s="540">
        <v>93</v>
      </c>
      <c r="CU663" s="540">
        <v>94</v>
      </c>
      <c r="CV663" s="540">
        <v>95</v>
      </c>
      <c r="CW663" s="540">
        <v>96</v>
      </c>
      <c r="CX663" s="540">
        <v>97</v>
      </c>
      <c r="CY663" s="540">
        <v>98</v>
      </c>
      <c r="CZ663" s="540">
        <v>99</v>
      </c>
      <c r="DA663" s="540">
        <v>100</v>
      </c>
      <c r="DB663" s="540">
        <v>101</v>
      </c>
      <c r="DC663" s="540">
        <v>102</v>
      </c>
      <c r="DD663" s="540">
        <v>103</v>
      </c>
      <c r="DE663" s="540">
        <v>104</v>
      </c>
      <c r="DF663" s="540">
        <v>105</v>
      </c>
      <c r="DG663" s="540">
        <v>106</v>
      </c>
      <c r="DH663" s="540">
        <v>107</v>
      </c>
      <c r="DI663" s="540">
        <v>108</v>
      </c>
      <c r="DJ663" s="540">
        <v>109</v>
      </c>
      <c r="DK663" s="540">
        <v>110</v>
      </c>
      <c r="DL663" s="540">
        <v>111</v>
      </c>
      <c r="DM663" s="540">
        <v>112</v>
      </c>
      <c r="DN663" s="540">
        <v>113</v>
      </c>
      <c r="DO663" s="540">
        <v>114</v>
      </c>
      <c r="DP663" s="540">
        <v>115</v>
      </c>
      <c r="DQ663" s="540">
        <v>116</v>
      </c>
      <c r="DR663" s="540">
        <v>117</v>
      </c>
      <c r="DS663" s="540">
        <v>118</v>
      </c>
      <c r="DT663" s="540">
        <v>119</v>
      </c>
      <c r="DU663" s="540">
        <v>120</v>
      </c>
      <c r="DV663" s="540">
        <v>121</v>
      </c>
      <c r="DW663" s="540">
        <v>122</v>
      </c>
      <c r="DX663" s="540">
        <v>123</v>
      </c>
      <c r="DY663" s="540">
        <v>124</v>
      </c>
      <c r="DZ663" s="540">
        <v>125</v>
      </c>
      <c r="EA663" s="540">
        <v>126</v>
      </c>
      <c r="EB663" s="540">
        <v>127</v>
      </c>
      <c r="EC663" s="540">
        <v>128</v>
      </c>
      <c r="ED663" s="540">
        <v>129</v>
      </c>
      <c r="EE663" s="540">
        <v>130</v>
      </c>
      <c r="EF663" s="540">
        <v>131</v>
      </c>
      <c r="EG663" s="540">
        <v>132</v>
      </c>
      <c r="EH663" s="540">
        <v>133</v>
      </c>
      <c r="EI663" s="540">
        <v>134</v>
      </c>
      <c r="EJ663" s="540">
        <v>135</v>
      </c>
    </row>
    <row r="664" spans="4:144" s="540" customFormat="1" x14ac:dyDescent="0.2">
      <c r="E664" s="535" t="s">
        <v>157</v>
      </c>
      <c r="F664" s="540">
        <v>132</v>
      </c>
      <c r="G664" s="540">
        <v>10</v>
      </c>
      <c r="H664" s="540">
        <v>111</v>
      </c>
      <c r="I664" s="540">
        <v>95</v>
      </c>
      <c r="J664" s="540">
        <v>3</v>
      </c>
      <c r="K664" s="540">
        <v>48</v>
      </c>
      <c r="L664" s="540">
        <v>81</v>
      </c>
      <c r="M664" s="540">
        <v>74</v>
      </c>
      <c r="N664" s="540">
        <v>92</v>
      </c>
      <c r="O664" s="540">
        <v>107</v>
      </c>
      <c r="P664" s="540">
        <v>39</v>
      </c>
      <c r="Q664" s="540">
        <v>93</v>
      </c>
      <c r="R664" s="540">
        <v>47</v>
      </c>
      <c r="S664" s="540">
        <v>102</v>
      </c>
      <c r="T664" s="540">
        <v>41</v>
      </c>
      <c r="U664" s="540">
        <v>127</v>
      </c>
      <c r="V664" s="540">
        <v>118</v>
      </c>
      <c r="W664" s="540">
        <v>22</v>
      </c>
      <c r="X664" s="540">
        <v>38</v>
      </c>
      <c r="Y664" s="540">
        <v>134</v>
      </c>
      <c r="Z664" s="540">
        <v>79</v>
      </c>
      <c r="AA664" s="540">
        <v>114</v>
      </c>
      <c r="AB664" s="540">
        <v>106</v>
      </c>
      <c r="AC664" s="540">
        <v>42</v>
      </c>
      <c r="AD664" s="540">
        <v>32</v>
      </c>
      <c r="AE664" s="540">
        <v>87</v>
      </c>
      <c r="AF664" s="540">
        <v>21</v>
      </c>
      <c r="AG664" s="540">
        <v>121</v>
      </c>
      <c r="AH664" s="540">
        <v>77</v>
      </c>
      <c r="AI664" s="540">
        <v>129</v>
      </c>
      <c r="AJ664" s="540">
        <v>130</v>
      </c>
      <c r="AK664" s="540">
        <v>28</v>
      </c>
      <c r="AL664" s="540">
        <v>70</v>
      </c>
      <c r="AM664" s="540">
        <v>36</v>
      </c>
      <c r="AN664" s="540">
        <v>103</v>
      </c>
      <c r="AO664" s="540">
        <v>34</v>
      </c>
      <c r="AP664" s="540">
        <v>20</v>
      </c>
      <c r="AQ664" s="540">
        <v>82</v>
      </c>
      <c r="AR664" s="540">
        <v>100</v>
      </c>
      <c r="AS664" s="540">
        <v>56</v>
      </c>
      <c r="AT664" s="540">
        <v>89</v>
      </c>
      <c r="AU664" s="540">
        <v>83</v>
      </c>
      <c r="AV664" s="540">
        <v>40</v>
      </c>
      <c r="AW664" s="540">
        <v>7</v>
      </c>
      <c r="AX664" s="540">
        <v>61</v>
      </c>
      <c r="AY664" s="540">
        <v>60</v>
      </c>
      <c r="AZ664" s="540">
        <v>13</v>
      </c>
      <c r="BA664" s="540">
        <v>135</v>
      </c>
      <c r="BB664" s="540">
        <v>73</v>
      </c>
      <c r="BC664" s="540">
        <v>128</v>
      </c>
      <c r="BD664" s="540">
        <v>80</v>
      </c>
      <c r="BE664" s="540">
        <v>8</v>
      </c>
      <c r="BF664" s="540">
        <v>72</v>
      </c>
      <c r="BG664" s="540">
        <v>97</v>
      </c>
      <c r="BH664" s="540">
        <v>31</v>
      </c>
      <c r="BI664" s="540">
        <v>44</v>
      </c>
      <c r="BJ664" s="540">
        <v>15</v>
      </c>
      <c r="BK664" s="540">
        <v>55</v>
      </c>
      <c r="BL664" s="540">
        <v>101</v>
      </c>
      <c r="BM664" s="540">
        <v>46</v>
      </c>
      <c r="BN664" s="540">
        <v>33</v>
      </c>
      <c r="BO664" s="540">
        <v>116</v>
      </c>
      <c r="BP664" s="540">
        <v>94</v>
      </c>
      <c r="BQ664" s="540">
        <v>58</v>
      </c>
      <c r="BR664" s="540">
        <v>67</v>
      </c>
      <c r="BS664" s="540">
        <v>123</v>
      </c>
      <c r="BT664" s="540">
        <v>25</v>
      </c>
      <c r="BU664" s="540">
        <v>45</v>
      </c>
      <c r="BV664" s="540">
        <v>120</v>
      </c>
      <c r="BW664" s="540">
        <v>96</v>
      </c>
      <c r="BX664" s="540">
        <v>119</v>
      </c>
      <c r="BY664" s="540">
        <v>104</v>
      </c>
      <c r="BZ664" s="540">
        <v>125</v>
      </c>
      <c r="CA664" s="540">
        <v>52</v>
      </c>
      <c r="CB664" s="540">
        <v>1</v>
      </c>
      <c r="CC664" s="540">
        <v>59</v>
      </c>
      <c r="CD664" s="540">
        <v>126</v>
      </c>
      <c r="CE664" s="540">
        <v>35</v>
      </c>
      <c r="CF664" s="540">
        <v>17</v>
      </c>
      <c r="CG664" s="540">
        <v>51</v>
      </c>
      <c r="CH664" s="540">
        <v>12</v>
      </c>
      <c r="CI664" s="540">
        <v>18</v>
      </c>
      <c r="CJ664" s="540">
        <v>84</v>
      </c>
      <c r="CK664" s="540">
        <v>65</v>
      </c>
      <c r="CL664" s="540">
        <v>88</v>
      </c>
      <c r="CM664" s="540">
        <v>63</v>
      </c>
      <c r="CN664" s="540">
        <v>76</v>
      </c>
      <c r="CO664" s="540">
        <v>85</v>
      </c>
      <c r="CP664" s="540">
        <v>57</v>
      </c>
      <c r="CQ664" s="540">
        <v>108</v>
      </c>
      <c r="CR664" s="540">
        <v>133</v>
      </c>
      <c r="CS664" s="540">
        <v>98</v>
      </c>
      <c r="CT664" s="540">
        <v>90</v>
      </c>
      <c r="CU664" s="540">
        <v>113</v>
      </c>
      <c r="CV664" s="540">
        <v>9</v>
      </c>
      <c r="CW664" s="540">
        <v>54</v>
      </c>
      <c r="CX664" s="540">
        <v>5</v>
      </c>
      <c r="CY664" s="540">
        <v>64</v>
      </c>
      <c r="CZ664" s="540">
        <v>71</v>
      </c>
      <c r="DA664" s="540">
        <v>11</v>
      </c>
      <c r="DB664" s="540">
        <v>4</v>
      </c>
      <c r="DC664" s="540">
        <v>66</v>
      </c>
      <c r="DD664" s="540">
        <v>62</v>
      </c>
      <c r="DE664" s="540">
        <v>53</v>
      </c>
      <c r="DF664" s="540">
        <v>26</v>
      </c>
      <c r="DG664" s="540">
        <v>29</v>
      </c>
      <c r="DH664" s="540">
        <v>110</v>
      </c>
      <c r="DI664" s="540">
        <v>6</v>
      </c>
      <c r="DJ664" s="540">
        <v>50</v>
      </c>
      <c r="DK664" s="540">
        <v>16</v>
      </c>
      <c r="DL664" s="540">
        <v>19</v>
      </c>
      <c r="DM664" s="540">
        <v>49</v>
      </c>
      <c r="DN664" s="540">
        <v>2</v>
      </c>
      <c r="DO664" s="540">
        <v>37</v>
      </c>
      <c r="DP664" s="540">
        <v>99</v>
      </c>
      <c r="DQ664" s="540">
        <v>112</v>
      </c>
      <c r="DR664" s="540">
        <v>24</v>
      </c>
      <c r="DS664" s="540">
        <v>14</v>
      </c>
      <c r="DT664" s="540">
        <v>68</v>
      </c>
      <c r="DU664" s="540">
        <v>86</v>
      </c>
      <c r="DV664" s="540">
        <v>115</v>
      </c>
      <c r="DW664" s="540">
        <v>43</v>
      </c>
      <c r="DX664" s="540">
        <v>27</v>
      </c>
      <c r="DY664" s="540">
        <v>91</v>
      </c>
      <c r="DZ664" s="540">
        <v>122</v>
      </c>
      <c r="EA664" s="540">
        <v>105</v>
      </c>
      <c r="EB664" s="540">
        <v>30</v>
      </c>
      <c r="EC664" s="540">
        <v>109</v>
      </c>
      <c r="ED664" s="540">
        <v>131</v>
      </c>
      <c r="EE664" s="540">
        <v>117</v>
      </c>
      <c r="EF664" s="540">
        <v>75</v>
      </c>
      <c r="EG664" s="540">
        <v>124</v>
      </c>
      <c r="EH664" s="540">
        <v>69</v>
      </c>
      <c r="EI664" s="540">
        <v>78</v>
      </c>
      <c r="EJ664" s="540">
        <v>23</v>
      </c>
    </row>
    <row r="665" spans="4:144" s="540" customFormat="1" x14ac:dyDescent="0.2">
      <c r="E665" s="535" t="s">
        <v>159</v>
      </c>
      <c r="F665" s="540">
        <v>110</v>
      </c>
      <c r="G665" s="540">
        <v>80</v>
      </c>
      <c r="H665" s="540">
        <v>104</v>
      </c>
      <c r="I665" s="540">
        <v>43</v>
      </c>
      <c r="J665" s="540">
        <v>118</v>
      </c>
      <c r="K665" s="540">
        <v>92</v>
      </c>
      <c r="L665" s="540">
        <v>88</v>
      </c>
      <c r="M665" s="540">
        <v>46</v>
      </c>
      <c r="N665" s="540">
        <v>130</v>
      </c>
      <c r="O665" s="540">
        <v>8</v>
      </c>
      <c r="P665" s="540">
        <v>68</v>
      </c>
      <c r="Q665" s="540">
        <v>90</v>
      </c>
      <c r="R665" s="540">
        <v>117</v>
      </c>
      <c r="S665" s="540">
        <v>76</v>
      </c>
      <c r="T665" s="540">
        <v>48</v>
      </c>
      <c r="U665" s="540">
        <v>128</v>
      </c>
      <c r="V665" s="540">
        <v>58</v>
      </c>
      <c r="W665" s="540">
        <v>102</v>
      </c>
      <c r="X665" s="540">
        <v>121</v>
      </c>
      <c r="Y665" s="540">
        <v>132</v>
      </c>
      <c r="Z665" s="540">
        <v>134</v>
      </c>
      <c r="AA665" s="540">
        <v>105</v>
      </c>
      <c r="AB665" s="540">
        <v>51</v>
      </c>
      <c r="AC665" s="540">
        <v>33</v>
      </c>
      <c r="AD665" s="540">
        <v>119</v>
      </c>
      <c r="AE665" s="540">
        <v>100</v>
      </c>
      <c r="AF665" s="540">
        <v>39</v>
      </c>
      <c r="AG665" s="540">
        <v>10</v>
      </c>
      <c r="AH665" s="540">
        <v>28</v>
      </c>
      <c r="AI665" s="540">
        <v>4</v>
      </c>
      <c r="AJ665" s="540">
        <v>9</v>
      </c>
      <c r="AK665" s="540">
        <v>78</v>
      </c>
      <c r="AL665" s="540">
        <v>37</v>
      </c>
      <c r="AM665" s="540">
        <v>12</v>
      </c>
      <c r="AN665" s="540">
        <v>54</v>
      </c>
      <c r="AO665" s="540">
        <v>42</v>
      </c>
      <c r="AP665" s="540">
        <v>53</v>
      </c>
      <c r="AQ665" s="540">
        <v>49</v>
      </c>
      <c r="AR665" s="540">
        <v>111</v>
      </c>
      <c r="AS665" s="540">
        <v>133</v>
      </c>
      <c r="AT665" s="540">
        <v>38</v>
      </c>
      <c r="AU665" s="540">
        <v>125</v>
      </c>
      <c r="AV665" s="540">
        <v>24</v>
      </c>
      <c r="AW665" s="540">
        <v>126</v>
      </c>
      <c r="AX665" s="540">
        <v>72</v>
      </c>
      <c r="AY665" s="540">
        <v>103</v>
      </c>
      <c r="AZ665" s="540">
        <v>3</v>
      </c>
      <c r="BA665" s="540">
        <v>31</v>
      </c>
      <c r="BB665" s="540">
        <v>26</v>
      </c>
      <c r="BC665" s="540">
        <v>63</v>
      </c>
      <c r="BD665" s="540">
        <v>17</v>
      </c>
      <c r="BE665" s="540">
        <v>45</v>
      </c>
      <c r="BF665" s="540">
        <v>57</v>
      </c>
      <c r="BG665" s="540">
        <v>98</v>
      </c>
      <c r="BH665" s="540">
        <v>79</v>
      </c>
      <c r="BI665" s="540">
        <v>135</v>
      </c>
      <c r="BJ665" s="540">
        <v>94</v>
      </c>
      <c r="BK665" s="540">
        <v>32</v>
      </c>
      <c r="BL665" s="540">
        <v>115</v>
      </c>
      <c r="BM665" s="540">
        <v>82</v>
      </c>
      <c r="BN665" s="540">
        <v>65</v>
      </c>
      <c r="BO665" s="540">
        <v>101</v>
      </c>
      <c r="BP665" s="540">
        <v>77</v>
      </c>
      <c r="BQ665" s="540">
        <v>6</v>
      </c>
      <c r="BR665" s="540">
        <v>123</v>
      </c>
      <c r="BS665" s="540">
        <v>74</v>
      </c>
      <c r="BT665" s="540">
        <v>23</v>
      </c>
      <c r="BU665" s="540">
        <v>30</v>
      </c>
      <c r="BV665" s="540">
        <v>1</v>
      </c>
      <c r="BW665" s="540">
        <v>34</v>
      </c>
      <c r="BX665" s="540">
        <v>99</v>
      </c>
      <c r="BY665" s="540">
        <v>113</v>
      </c>
      <c r="BZ665" s="540">
        <v>36</v>
      </c>
      <c r="CA665" s="540">
        <v>81</v>
      </c>
      <c r="CB665" s="540">
        <v>21</v>
      </c>
      <c r="CC665" s="540">
        <v>73</v>
      </c>
      <c r="CD665" s="540">
        <v>14</v>
      </c>
      <c r="CE665" s="540">
        <v>52</v>
      </c>
      <c r="CF665" s="540">
        <v>83</v>
      </c>
      <c r="CG665" s="540">
        <v>2</v>
      </c>
      <c r="CH665" s="540">
        <v>129</v>
      </c>
      <c r="CI665" s="540">
        <v>55</v>
      </c>
      <c r="CJ665" s="540">
        <v>61</v>
      </c>
      <c r="CK665" s="540">
        <v>27</v>
      </c>
      <c r="CL665" s="540">
        <v>106</v>
      </c>
      <c r="CM665" s="540">
        <v>124</v>
      </c>
      <c r="CN665" s="540">
        <v>131</v>
      </c>
      <c r="CO665" s="540">
        <v>96</v>
      </c>
      <c r="CP665" s="540">
        <v>47</v>
      </c>
      <c r="CQ665" s="540">
        <v>59</v>
      </c>
      <c r="CR665" s="540">
        <v>85</v>
      </c>
      <c r="CS665" s="540">
        <v>64</v>
      </c>
      <c r="CT665" s="540">
        <v>20</v>
      </c>
      <c r="CU665" s="540">
        <v>116</v>
      </c>
      <c r="CV665" s="540">
        <v>91</v>
      </c>
      <c r="CW665" s="540">
        <v>107</v>
      </c>
      <c r="CX665" s="540">
        <v>56</v>
      </c>
      <c r="CY665" s="540">
        <v>114</v>
      </c>
      <c r="CZ665" s="540">
        <v>22</v>
      </c>
      <c r="DA665" s="540">
        <v>29</v>
      </c>
      <c r="DB665" s="540">
        <v>122</v>
      </c>
      <c r="DC665" s="540">
        <v>70</v>
      </c>
      <c r="DD665" s="540">
        <v>7</v>
      </c>
      <c r="DE665" s="540">
        <v>11</v>
      </c>
      <c r="DF665" s="540">
        <v>62</v>
      </c>
      <c r="DG665" s="540">
        <v>50</v>
      </c>
      <c r="DH665" s="540">
        <v>108</v>
      </c>
      <c r="DI665" s="540">
        <v>15</v>
      </c>
      <c r="DJ665" s="540">
        <v>41</v>
      </c>
      <c r="DK665" s="540">
        <v>18</v>
      </c>
      <c r="DL665" s="540">
        <v>84</v>
      </c>
      <c r="DM665" s="540">
        <v>71</v>
      </c>
      <c r="DN665" s="540">
        <v>25</v>
      </c>
      <c r="DO665" s="540">
        <v>60</v>
      </c>
      <c r="DP665" s="540">
        <v>66</v>
      </c>
      <c r="DQ665" s="540">
        <v>95</v>
      </c>
      <c r="DR665" s="540">
        <v>35</v>
      </c>
      <c r="DS665" s="540">
        <v>67</v>
      </c>
      <c r="DT665" s="540">
        <v>87</v>
      </c>
      <c r="DU665" s="540">
        <v>127</v>
      </c>
      <c r="DV665" s="540">
        <v>5</v>
      </c>
      <c r="DW665" s="540">
        <v>69</v>
      </c>
      <c r="DX665" s="540">
        <v>86</v>
      </c>
      <c r="DY665" s="540">
        <v>13</v>
      </c>
      <c r="DZ665" s="540">
        <v>19</v>
      </c>
      <c r="EA665" s="540">
        <v>120</v>
      </c>
      <c r="EB665" s="540">
        <v>44</v>
      </c>
      <c r="EC665" s="540">
        <v>16</v>
      </c>
      <c r="ED665" s="540">
        <v>93</v>
      </c>
      <c r="EE665" s="540">
        <v>89</v>
      </c>
      <c r="EF665" s="540">
        <v>109</v>
      </c>
      <c r="EG665" s="540">
        <v>40</v>
      </c>
      <c r="EH665" s="540">
        <v>97</v>
      </c>
      <c r="EI665" s="540">
        <v>75</v>
      </c>
      <c r="EJ665" s="540">
        <v>112</v>
      </c>
    </row>
    <row r="666" spans="4:144" s="540" customFormat="1" x14ac:dyDescent="0.2"/>
    <row r="667" spans="4:144" s="540" customFormat="1" x14ac:dyDescent="0.2">
      <c r="D667" s="539">
        <v>136</v>
      </c>
      <c r="E667" s="541" t="s">
        <v>179</v>
      </c>
    </row>
    <row r="668" spans="4:144" s="540" customFormat="1" x14ac:dyDescent="0.2">
      <c r="E668" s="535" t="s">
        <v>130</v>
      </c>
      <c r="F668" s="540">
        <v>1</v>
      </c>
      <c r="G668" s="540">
        <v>2</v>
      </c>
      <c r="H668" s="540">
        <v>3</v>
      </c>
      <c r="I668" s="540">
        <v>4</v>
      </c>
      <c r="J668" s="540">
        <v>5</v>
      </c>
      <c r="K668" s="540">
        <v>6</v>
      </c>
      <c r="L668" s="540">
        <v>7</v>
      </c>
      <c r="M668" s="540">
        <v>8</v>
      </c>
      <c r="N668" s="540">
        <v>9</v>
      </c>
      <c r="O668" s="540">
        <v>10</v>
      </c>
      <c r="P668" s="540">
        <v>11</v>
      </c>
      <c r="Q668" s="540">
        <v>12</v>
      </c>
      <c r="R668" s="540">
        <v>13</v>
      </c>
      <c r="S668" s="540">
        <v>14</v>
      </c>
      <c r="T668" s="540">
        <v>15</v>
      </c>
      <c r="U668" s="540">
        <v>16</v>
      </c>
      <c r="V668" s="540">
        <v>17</v>
      </c>
      <c r="W668" s="540">
        <v>18</v>
      </c>
      <c r="X668" s="540">
        <v>19</v>
      </c>
      <c r="Y668" s="540">
        <v>20</v>
      </c>
      <c r="Z668" s="540">
        <v>21</v>
      </c>
      <c r="AA668" s="540">
        <v>22</v>
      </c>
      <c r="AB668" s="540">
        <v>23</v>
      </c>
      <c r="AC668" s="540">
        <v>24</v>
      </c>
      <c r="AD668" s="540">
        <v>25</v>
      </c>
      <c r="AE668" s="540">
        <v>26</v>
      </c>
      <c r="AF668" s="540">
        <v>27</v>
      </c>
      <c r="AG668" s="540">
        <v>28</v>
      </c>
      <c r="AH668" s="540">
        <v>29</v>
      </c>
      <c r="AI668" s="540">
        <v>30</v>
      </c>
      <c r="AJ668" s="540">
        <v>31</v>
      </c>
      <c r="AK668" s="540">
        <v>32</v>
      </c>
      <c r="AL668" s="540">
        <v>33</v>
      </c>
      <c r="AM668" s="540">
        <v>34</v>
      </c>
      <c r="AN668" s="540">
        <v>35</v>
      </c>
      <c r="AO668" s="540">
        <v>36</v>
      </c>
      <c r="AP668" s="540">
        <v>37</v>
      </c>
      <c r="AQ668" s="540">
        <v>38</v>
      </c>
      <c r="AR668" s="540">
        <v>39</v>
      </c>
      <c r="AS668" s="540">
        <v>40</v>
      </c>
      <c r="AT668" s="540">
        <v>41</v>
      </c>
      <c r="AU668" s="540">
        <v>42</v>
      </c>
      <c r="AV668" s="540">
        <v>43</v>
      </c>
      <c r="AW668" s="540">
        <v>44</v>
      </c>
      <c r="AX668" s="540">
        <v>45</v>
      </c>
      <c r="AY668" s="540">
        <v>46</v>
      </c>
      <c r="AZ668" s="540">
        <v>47</v>
      </c>
      <c r="BA668" s="540">
        <v>48</v>
      </c>
      <c r="BB668" s="540">
        <v>49</v>
      </c>
      <c r="BC668" s="540">
        <v>50</v>
      </c>
      <c r="BD668" s="540">
        <v>51</v>
      </c>
      <c r="BE668" s="540">
        <v>52</v>
      </c>
      <c r="BF668" s="540">
        <v>53</v>
      </c>
      <c r="BG668" s="540">
        <v>54</v>
      </c>
      <c r="BH668" s="540">
        <v>55</v>
      </c>
      <c r="BI668" s="540">
        <v>56</v>
      </c>
      <c r="BJ668" s="540">
        <v>57</v>
      </c>
      <c r="BK668" s="540">
        <v>58</v>
      </c>
      <c r="BL668" s="540">
        <v>59</v>
      </c>
      <c r="BM668" s="540">
        <v>60</v>
      </c>
      <c r="BN668" s="540">
        <v>61</v>
      </c>
      <c r="BO668" s="540">
        <v>62</v>
      </c>
      <c r="BP668" s="540">
        <v>63</v>
      </c>
      <c r="BQ668" s="540">
        <v>64</v>
      </c>
      <c r="BR668" s="540">
        <v>65</v>
      </c>
      <c r="BS668" s="540">
        <v>66</v>
      </c>
      <c r="BT668" s="540">
        <v>67</v>
      </c>
      <c r="BU668" s="540">
        <v>68</v>
      </c>
      <c r="BV668" s="540">
        <v>69</v>
      </c>
      <c r="BW668" s="540">
        <v>70</v>
      </c>
      <c r="BX668" s="540">
        <v>71</v>
      </c>
      <c r="BY668" s="540">
        <v>72</v>
      </c>
      <c r="BZ668" s="540">
        <v>73</v>
      </c>
      <c r="CA668" s="540">
        <v>74</v>
      </c>
      <c r="CB668" s="540">
        <v>75</v>
      </c>
      <c r="CC668" s="540">
        <v>76</v>
      </c>
      <c r="CD668" s="540">
        <v>77</v>
      </c>
      <c r="CE668" s="540">
        <v>78</v>
      </c>
      <c r="CF668" s="540">
        <v>79</v>
      </c>
      <c r="CG668" s="540">
        <v>80</v>
      </c>
      <c r="CH668" s="540">
        <v>81</v>
      </c>
      <c r="CI668" s="540">
        <v>82</v>
      </c>
      <c r="CJ668" s="540">
        <v>83</v>
      </c>
      <c r="CK668" s="540">
        <v>84</v>
      </c>
      <c r="CL668" s="540">
        <v>85</v>
      </c>
      <c r="CM668" s="540">
        <v>86</v>
      </c>
      <c r="CN668" s="540">
        <v>87</v>
      </c>
      <c r="CO668" s="540">
        <v>88</v>
      </c>
      <c r="CP668" s="540">
        <v>89</v>
      </c>
      <c r="CQ668" s="540">
        <v>90</v>
      </c>
      <c r="CR668" s="540">
        <v>91</v>
      </c>
      <c r="CS668" s="540">
        <v>92</v>
      </c>
      <c r="CT668" s="540">
        <v>93</v>
      </c>
      <c r="CU668" s="540">
        <v>94</v>
      </c>
      <c r="CV668" s="540">
        <v>95</v>
      </c>
      <c r="CW668" s="540">
        <v>96</v>
      </c>
      <c r="CX668" s="540">
        <v>97</v>
      </c>
      <c r="CY668" s="540">
        <v>98</v>
      </c>
      <c r="CZ668" s="540">
        <v>99</v>
      </c>
      <c r="DA668" s="540">
        <v>100</v>
      </c>
      <c r="DB668" s="540">
        <v>101</v>
      </c>
      <c r="DC668" s="540">
        <v>102</v>
      </c>
      <c r="DD668" s="540">
        <v>103</v>
      </c>
      <c r="DE668" s="540">
        <v>104</v>
      </c>
      <c r="DF668" s="540">
        <v>105</v>
      </c>
      <c r="DG668" s="540">
        <v>106</v>
      </c>
      <c r="DH668" s="540">
        <v>107</v>
      </c>
      <c r="DI668" s="540">
        <v>108</v>
      </c>
      <c r="DJ668" s="540">
        <v>109</v>
      </c>
      <c r="DK668" s="540">
        <v>110</v>
      </c>
      <c r="DL668" s="540">
        <v>111</v>
      </c>
      <c r="DM668" s="540">
        <v>112</v>
      </c>
      <c r="DN668" s="540">
        <v>113</v>
      </c>
      <c r="DO668" s="540">
        <v>114</v>
      </c>
      <c r="DP668" s="540">
        <v>115</v>
      </c>
      <c r="DQ668" s="540">
        <v>116</v>
      </c>
      <c r="DR668" s="540">
        <v>117</v>
      </c>
      <c r="DS668" s="540">
        <v>118</v>
      </c>
      <c r="DT668" s="540">
        <v>119</v>
      </c>
      <c r="DU668" s="540">
        <v>120</v>
      </c>
      <c r="DV668" s="540">
        <v>121</v>
      </c>
      <c r="DW668" s="540">
        <v>122</v>
      </c>
      <c r="DX668" s="540">
        <v>123</v>
      </c>
      <c r="DY668" s="540">
        <v>124</v>
      </c>
      <c r="EA668" s="540">
        <v>125</v>
      </c>
      <c r="EB668" s="540">
        <v>126</v>
      </c>
      <c r="EC668" s="540">
        <v>127</v>
      </c>
      <c r="ED668" s="540">
        <v>128</v>
      </c>
      <c r="EF668" s="540">
        <v>129</v>
      </c>
      <c r="EG668" s="540">
        <v>130</v>
      </c>
      <c r="EH668" s="540">
        <v>131</v>
      </c>
      <c r="EI668" s="540">
        <v>132</v>
      </c>
      <c r="EK668" s="540">
        <v>133</v>
      </c>
      <c r="EL668" s="540">
        <v>134</v>
      </c>
      <c r="EM668" s="540">
        <v>135</v>
      </c>
      <c r="EN668" s="540">
        <v>136</v>
      </c>
    </row>
    <row r="669" spans="4:144" s="540" customFormat="1" x14ac:dyDescent="0.2">
      <c r="E669" s="535" t="s">
        <v>157</v>
      </c>
      <c r="F669" s="540">
        <v>54</v>
      </c>
      <c r="G669" s="540">
        <v>23</v>
      </c>
      <c r="H669" s="540">
        <v>72</v>
      </c>
      <c r="I669" s="540">
        <v>33</v>
      </c>
      <c r="J669" s="540">
        <v>68</v>
      </c>
      <c r="K669" s="540">
        <v>22</v>
      </c>
      <c r="L669" s="540">
        <v>43</v>
      </c>
      <c r="M669" s="540">
        <v>134</v>
      </c>
      <c r="N669" s="540">
        <v>38</v>
      </c>
      <c r="O669" s="540">
        <v>79</v>
      </c>
      <c r="P669" s="540">
        <v>89</v>
      </c>
      <c r="Q669" s="540">
        <v>98</v>
      </c>
      <c r="R669" s="540">
        <v>9</v>
      </c>
      <c r="S669" s="540">
        <v>120</v>
      </c>
      <c r="T669" s="540">
        <v>13</v>
      </c>
      <c r="U669" s="540">
        <v>37</v>
      </c>
      <c r="V669" s="540">
        <v>30</v>
      </c>
      <c r="W669" s="540">
        <v>64</v>
      </c>
      <c r="X669" s="540">
        <v>8</v>
      </c>
      <c r="Y669" s="540">
        <v>34</v>
      </c>
      <c r="Z669" s="540">
        <v>127</v>
      </c>
      <c r="AA669" s="540">
        <v>93</v>
      </c>
      <c r="AB669" s="540">
        <v>101</v>
      </c>
      <c r="AC669" s="540">
        <v>45</v>
      </c>
      <c r="AD669" s="540">
        <v>118</v>
      </c>
      <c r="AE669" s="540">
        <v>10</v>
      </c>
      <c r="AF669" s="540">
        <v>18</v>
      </c>
      <c r="AG669" s="540">
        <v>130</v>
      </c>
      <c r="AH669" s="540">
        <v>51</v>
      </c>
      <c r="AI669" s="540">
        <v>125</v>
      </c>
      <c r="AJ669" s="540">
        <v>57</v>
      </c>
      <c r="AK669" s="540">
        <v>111</v>
      </c>
      <c r="AL669" s="540">
        <v>31</v>
      </c>
      <c r="AM669" s="540">
        <v>20</v>
      </c>
      <c r="AN669" s="540">
        <v>116</v>
      </c>
      <c r="AO669" s="540">
        <v>15</v>
      </c>
      <c r="AP669" s="540">
        <v>46</v>
      </c>
      <c r="AQ669" s="540">
        <v>7</v>
      </c>
      <c r="AR669" s="540">
        <v>85</v>
      </c>
      <c r="AS669" s="540">
        <v>52</v>
      </c>
      <c r="AT669" s="540">
        <v>107</v>
      </c>
      <c r="AU669" s="540">
        <v>26</v>
      </c>
      <c r="AV669" s="540">
        <v>90</v>
      </c>
      <c r="AW669" s="540">
        <v>92</v>
      </c>
      <c r="AX669" s="540">
        <v>114</v>
      </c>
      <c r="AY669" s="540">
        <v>105</v>
      </c>
      <c r="AZ669" s="540">
        <v>24</v>
      </c>
      <c r="BA669" s="540">
        <v>81</v>
      </c>
      <c r="BB669" s="540">
        <v>12</v>
      </c>
      <c r="BC669" s="540">
        <v>122</v>
      </c>
      <c r="BD669" s="540">
        <v>123</v>
      </c>
      <c r="BE669" s="540">
        <v>53</v>
      </c>
      <c r="BF669" s="540">
        <v>50</v>
      </c>
      <c r="BG669" s="540">
        <v>86</v>
      </c>
      <c r="BH669" s="540">
        <v>83</v>
      </c>
      <c r="BI669" s="540">
        <v>124</v>
      </c>
      <c r="BJ669" s="540">
        <v>95</v>
      </c>
      <c r="BK669" s="540">
        <v>4</v>
      </c>
      <c r="BL669" s="540">
        <v>28</v>
      </c>
      <c r="BM669" s="540">
        <v>11</v>
      </c>
      <c r="BN669" s="540">
        <v>136</v>
      </c>
      <c r="BO669" s="540">
        <v>49</v>
      </c>
      <c r="BP669" s="540">
        <v>102</v>
      </c>
      <c r="BQ669" s="540">
        <v>129</v>
      </c>
      <c r="BR669" s="540">
        <v>78</v>
      </c>
      <c r="BS669" s="540">
        <v>65</v>
      </c>
      <c r="BT669" s="540">
        <v>94</v>
      </c>
      <c r="BU669" s="540">
        <v>82</v>
      </c>
      <c r="BV669" s="540">
        <v>16</v>
      </c>
      <c r="BW669" s="540">
        <v>48</v>
      </c>
      <c r="BX669" s="540">
        <v>100</v>
      </c>
      <c r="BY669" s="540">
        <v>44</v>
      </c>
      <c r="BZ669" s="540">
        <v>40</v>
      </c>
      <c r="CA669" s="540">
        <v>76</v>
      </c>
      <c r="CB669" s="540">
        <v>135</v>
      </c>
      <c r="CC669" s="540">
        <v>74</v>
      </c>
      <c r="CD669" s="540">
        <v>80</v>
      </c>
      <c r="CE669" s="540">
        <v>62</v>
      </c>
      <c r="CF669" s="540">
        <v>88</v>
      </c>
      <c r="CG669" s="540">
        <v>36</v>
      </c>
      <c r="CH669" s="540">
        <v>70</v>
      </c>
      <c r="CI669" s="540">
        <v>5</v>
      </c>
      <c r="CJ669" s="540">
        <v>121</v>
      </c>
      <c r="CK669" s="540">
        <v>133</v>
      </c>
      <c r="CL669" s="540">
        <v>103</v>
      </c>
      <c r="CM669" s="540">
        <v>60</v>
      </c>
      <c r="CN669" s="540">
        <v>75</v>
      </c>
      <c r="CO669" s="540">
        <v>132</v>
      </c>
      <c r="CP669" s="540">
        <v>112</v>
      </c>
      <c r="CQ669" s="540">
        <v>42</v>
      </c>
      <c r="CR669" s="540">
        <v>131</v>
      </c>
      <c r="CS669" s="540">
        <v>29</v>
      </c>
      <c r="CT669" s="540">
        <v>19</v>
      </c>
      <c r="CU669" s="540">
        <v>2</v>
      </c>
      <c r="CV669" s="540">
        <v>97</v>
      </c>
      <c r="CW669" s="540">
        <v>104</v>
      </c>
      <c r="CX669" s="540">
        <v>1</v>
      </c>
      <c r="CY669" s="540">
        <v>35</v>
      </c>
      <c r="CZ669" s="540">
        <v>110</v>
      </c>
      <c r="DA669" s="540">
        <v>66</v>
      </c>
      <c r="DB669" s="540">
        <v>59</v>
      </c>
      <c r="DC669" s="540">
        <v>61</v>
      </c>
      <c r="DD669" s="540">
        <v>25</v>
      </c>
      <c r="DE669" s="540">
        <v>106</v>
      </c>
      <c r="DF669" s="540">
        <v>126</v>
      </c>
      <c r="DG669" s="540">
        <v>3</v>
      </c>
      <c r="DH669" s="540">
        <v>6</v>
      </c>
      <c r="DI669" s="540">
        <v>67</v>
      </c>
      <c r="DJ669" s="540">
        <v>17</v>
      </c>
      <c r="DK669" s="540">
        <v>99</v>
      </c>
      <c r="DL669" s="540">
        <v>32</v>
      </c>
      <c r="DM669" s="540">
        <v>128</v>
      </c>
      <c r="DN669" s="540">
        <v>96</v>
      </c>
      <c r="DO669" s="540">
        <v>47</v>
      </c>
      <c r="DP669" s="540">
        <v>117</v>
      </c>
      <c r="DQ669" s="540">
        <v>55</v>
      </c>
      <c r="DR669" s="540">
        <v>73</v>
      </c>
      <c r="DS669" s="540">
        <v>39</v>
      </c>
      <c r="DT669" s="540">
        <v>87</v>
      </c>
      <c r="DU669" s="540">
        <v>21</v>
      </c>
      <c r="DV669" s="540">
        <v>119</v>
      </c>
      <c r="DW669" s="540">
        <v>56</v>
      </c>
      <c r="DX669" s="540">
        <v>41</v>
      </c>
      <c r="DY669" s="540">
        <v>71</v>
      </c>
      <c r="EA669" s="540">
        <v>69</v>
      </c>
      <c r="EB669" s="540">
        <v>109</v>
      </c>
      <c r="EC669" s="540">
        <v>14</v>
      </c>
      <c r="ED669" s="540">
        <v>27</v>
      </c>
      <c r="EF669" s="540">
        <v>108</v>
      </c>
      <c r="EG669" s="540">
        <v>115</v>
      </c>
      <c r="EH669" s="540">
        <v>91</v>
      </c>
      <c r="EI669" s="540">
        <v>77</v>
      </c>
      <c r="EK669" s="540">
        <v>58</v>
      </c>
      <c r="EL669" s="540">
        <v>113</v>
      </c>
      <c r="EM669" s="540">
        <v>84</v>
      </c>
      <c r="EN669" s="540">
        <v>63</v>
      </c>
    </row>
    <row r="670" spans="4:144" s="540" customFormat="1" x14ac:dyDescent="0.2">
      <c r="E670" s="535" t="s">
        <v>159</v>
      </c>
      <c r="F670" s="540">
        <v>83</v>
      </c>
      <c r="G670" s="540">
        <v>63</v>
      </c>
      <c r="H670" s="540">
        <v>30</v>
      </c>
      <c r="I670" s="540">
        <v>3</v>
      </c>
      <c r="J670" s="540">
        <v>72</v>
      </c>
      <c r="K670" s="540">
        <v>94</v>
      </c>
      <c r="L670" s="540">
        <v>88</v>
      </c>
      <c r="M670" s="540">
        <v>117</v>
      </c>
      <c r="N670" s="540">
        <v>6</v>
      </c>
      <c r="O670" s="540">
        <v>102</v>
      </c>
      <c r="P670" s="540">
        <v>42</v>
      </c>
      <c r="Q670" s="540">
        <v>8</v>
      </c>
      <c r="R670" s="540">
        <v>70</v>
      </c>
      <c r="S670" s="540">
        <v>55</v>
      </c>
      <c r="T670" s="540">
        <v>93</v>
      </c>
      <c r="U670" s="540">
        <v>79</v>
      </c>
      <c r="V670" s="540">
        <v>59</v>
      </c>
      <c r="W670" s="540">
        <v>109</v>
      </c>
      <c r="X670" s="540">
        <v>130</v>
      </c>
      <c r="Y670" s="540">
        <v>124</v>
      </c>
      <c r="Z670" s="540">
        <v>77</v>
      </c>
      <c r="AA670" s="540">
        <v>25</v>
      </c>
      <c r="AB670" s="540">
        <v>17</v>
      </c>
      <c r="AC670" s="540">
        <v>1</v>
      </c>
      <c r="AD670" s="540">
        <v>111</v>
      </c>
      <c r="AE670" s="540">
        <v>118</v>
      </c>
      <c r="AF670" s="540">
        <v>21</v>
      </c>
      <c r="AG670" s="540">
        <v>60</v>
      </c>
      <c r="AH670" s="540">
        <v>7</v>
      </c>
      <c r="AI670" s="540">
        <v>104</v>
      </c>
      <c r="AJ670" s="540">
        <v>68</v>
      </c>
      <c r="AK670" s="540">
        <v>39</v>
      </c>
      <c r="AL670" s="540">
        <v>52</v>
      </c>
      <c r="AM670" s="540">
        <v>56</v>
      </c>
      <c r="AN670" s="540">
        <v>18</v>
      </c>
      <c r="AO670" s="540">
        <v>29</v>
      </c>
      <c r="AP670" s="540">
        <v>76</v>
      </c>
      <c r="AQ670" s="540">
        <v>89</v>
      </c>
      <c r="AR670" s="540">
        <v>134</v>
      </c>
      <c r="AS670" s="540">
        <v>107</v>
      </c>
      <c r="AT670" s="540">
        <v>110</v>
      </c>
      <c r="AU670" s="540">
        <v>84</v>
      </c>
      <c r="AV670" s="540">
        <v>97</v>
      </c>
      <c r="AW670" s="540">
        <v>62</v>
      </c>
      <c r="AX670" s="540">
        <v>51</v>
      </c>
      <c r="AY670" s="540">
        <v>114</v>
      </c>
      <c r="AZ670" s="540">
        <v>65</v>
      </c>
      <c r="BA670" s="540">
        <v>54</v>
      </c>
      <c r="BB670" s="540">
        <v>31</v>
      </c>
      <c r="BC670" s="540">
        <v>67</v>
      </c>
      <c r="BD670" s="540">
        <v>64</v>
      </c>
      <c r="BE670" s="540">
        <v>135</v>
      </c>
      <c r="BF670" s="540">
        <v>87</v>
      </c>
      <c r="BG670" s="540">
        <v>41</v>
      </c>
      <c r="BH670" s="540">
        <v>98</v>
      </c>
      <c r="BI670" s="540">
        <v>112</v>
      </c>
      <c r="BJ670" s="540">
        <v>86</v>
      </c>
      <c r="BK670" s="540">
        <v>126</v>
      </c>
      <c r="BL670" s="540">
        <v>23</v>
      </c>
      <c r="BM670" s="540">
        <v>81</v>
      </c>
      <c r="BN670" s="540">
        <v>34</v>
      </c>
      <c r="BO670" s="540">
        <v>14</v>
      </c>
      <c r="BP670" s="540">
        <v>105</v>
      </c>
      <c r="BQ670" s="540">
        <v>58</v>
      </c>
      <c r="BR670" s="540">
        <v>136</v>
      </c>
      <c r="BS670" s="540">
        <v>20</v>
      </c>
      <c r="BT670" s="540">
        <v>50</v>
      </c>
      <c r="BU670" s="540">
        <v>5</v>
      </c>
      <c r="BV670" s="540">
        <v>113</v>
      </c>
      <c r="BW670" s="540">
        <v>43</v>
      </c>
      <c r="BX670" s="540">
        <v>49</v>
      </c>
      <c r="BY670" s="540">
        <v>40</v>
      </c>
      <c r="BZ670" s="540">
        <v>74</v>
      </c>
      <c r="CA670" s="540">
        <v>91</v>
      </c>
      <c r="CB670" s="540">
        <v>123</v>
      </c>
      <c r="CC670" s="540">
        <v>27</v>
      </c>
      <c r="CD670" s="540">
        <v>48</v>
      </c>
      <c r="CE670" s="540">
        <v>129</v>
      </c>
      <c r="CF670" s="540">
        <v>61</v>
      </c>
      <c r="CG670" s="540">
        <v>127</v>
      </c>
      <c r="CH670" s="540">
        <v>33</v>
      </c>
      <c r="CI670" s="540">
        <v>90</v>
      </c>
      <c r="CJ670" s="540">
        <v>24</v>
      </c>
      <c r="CK670" s="540">
        <v>15</v>
      </c>
      <c r="CL670" s="540">
        <v>101</v>
      </c>
      <c r="CM670" s="540">
        <v>80</v>
      </c>
      <c r="CN670" s="540">
        <v>125</v>
      </c>
      <c r="CO670" s="540">
        <v>69</v>
      </c>
      <c r="CP670" s="540">
        <v>46</v>
      </c>
      <c r="CQ670" s="540">
        <v>133</v>
      </c>
      <c r="CR670" s="540">
        <v>99</v>
      </c>
      <c r="CS670" s="540">
        <v>16</v>
      </c>
      <c r="CT670" s="540">
        <v>47</v>
      </c>
      <c r="CU670" s="540">
        <v>36</v>
      </c>
      <c r="CV670" s="540">
        <v>131</v>
      </c>
      <c r="CW670" s="540">
        <v>128</v>
      </c>
      <c r="CX670" s="540">
        <v>19</v>
      </c>
      <c r="CY670" s="540">
        <v>44</v>
      </c>
      <c r="CZ670" s="540">
        <v>116</v>
      </c>
      <c r="DA670" s="540">
        <v>26</v>
      </c>
      <c r="DB670" s="540">
        <v>85</v>
      </c>
      <c r="DC670" s="540">
        <v>100</v>
      </c>
      <c r="DD670" s="540">
        <v>2</v>
      </c>
      <c r="DE670" s="540">
        <v>73</v>
      </c>
      <c r="DF670" s="540">
        <v>119</v>
      </c>
      <c r="DG670" s="540">
        <v>92</v>
      </c>
      <c r="DH670" s="540">
        <v>132</v>
      </c>
      <c r="DI670" s="540">
        <v>66</v>
      </c>
      <c r="DJ670" s="540">
        <v>121</v>
      </c>
      <c r="DK670" s="540">
        <v>71</v>
      </c>
      <c r="DL670" s="540">
        <v>120</v>
      </c>
      <c r="DM670" s="540">
        <v>103</v>
      </c>
      <c r="DN670" s="540">
        <v>122</v>
      </c>
      <c r="DO670" s="540">
        <v>108</v>
      </c>
      <c r="DP670" s="540">
        <v>57</v>
      </c>
      <c r="DQ670" s="540">
        <v>115</v>
      </c>
      <c r="DR670" s="540">
        <v>10</v>
      </c>
      <c r="DS670" s="540">
        <v>12</v>
      </c>
      <c r="DT670" s="540">
        <v>96</v>
      </c>
      <c r="DU670" s="540">
        <v>22</v>
      </c>
      <c r="DV670" s="540">
        <v>35</v>
      </c>
      <c r="DW670" s="540">
        <v>4</v>
      </c>
      <c r="DX670" s="540">
        <v>75</v>
      </c>
      <c r="DY670" s="540">
        <v>37</v>
      </c>
      <c r="EA670" s="540">
        <v>45</v>
      </c>
      <c r="EB670" s="540">
        <v>9</v>
      </c>
      <c r="EC670" s="540">
        <v>11</v>
      </c>
      <c r="ED670" s="540">
        <v>82</v>
      </c>
      <c r="EF670" s="540">
        <v>78</v>
      </c>
      <c r="EG670" s="540">
        <v>13</v>
      </c>
      <c r="EH670" s="540">
        <v>95</v>
      </c>
      <c r="EI670" s="540">
        <v>32</v>
      </c>
      <c r="EK670" s="540">
        <v>28</v>
      </c>
      <c r="EL670" s="540">
        <v>38</v>
      </c>
      <c r="EM670" s="540">
        <v>106</v>
      </c>
      <c r="EN670" s="540">
        <v>53</v>
      </c>
    </row>
    <row r="671" spans="4:144" s="540" customFormat="1" x14ac:dyDescent="0.2"/>
    <row r="672" spans="4:144" s="540" customFormat="1" x14ac:dyDescent="0.2">
      <c r="D672" s="539">
        <v>137</v>
      </c>
      <c r="E672" s="541" t="s">
        <v>179</v>
      </c>
    </row>
    <row r="673" spans="4:145" s="540" customFormat="1" x14ac:dyDescent="0.2">
      <c r="E673" s="535" t="s">
        <v>130</v>
      </c>
      <c r="F673" s="540">
        <v>1</v>
      </c>
      <c r="G673" s="540">
        <v>2</v>
      </c>
      <c r="H673" s="540">
        <v>3</v>
      </c>
      <c r="I673" s="540">
        <v>4</v>
      </c>
      <c r="J673" s="540">
        <v>5</v>
      </c>
      <c r="K673" s="540">
        <v>6</v>
      </c>
      <c r="L673" s="540">
        <v>7</v>
      </c>
      <c r="M673" s="540">
        <v>8</v>
      </c>
      <c r="N673" s="540">
        <v>9</v>
      </c>
      <c r="O673" s="540">
        <v>10</v>
      </c>
      <c r="P673" s="540">
        <v>11</v>
      </c>
      <c r="Q673" s="540">
        <v>12</v>
      </c>
      <c r="R673" s="540">
        <v>13</v>
      </c>
      <c r="S673" s="540">
        <v>14</v>
      </c>
      <c r="T673" s="540">
        <v>15</v>
      </c>
      <c r="U673" s="540">
        <v>16</v>
      </c>
      <c r="V673" s="540">
        <v>17</v>
      </c>
      <c r="W673" s="540">
        <v>18</v>
      </c>
      <c r="X673" s="540">
        <v>19</v>
      </c>
      <c r="Y673" s="540">
        <v>20</v>
      </c>
      <c r="Z673" s="540">
        <v>21</v>
      </c>
      <c r="AA673" s="540">
        <v>22</v>
      </c>
      <c r="AB673" s="540">
        <v>23</v>
      </c>
      <c r="AC673" s="540">
        <v>24</v>
      </c>
      <c r="AD673" s="540">
        <v>25</v>
      </c>
      <c r="AE673" s="540">
        <v>26</v>
      </c>
      <c r="AF673" s="540">
        <v>27</v>
      </c>
      <c r="AG673" s="540">
        <v>28</v>
      </c>
      <c r="AH673" s="540">
        <v>29</v>
      </c>
      <c r="AI673" s="540">
        <v>30</v>
      </c>
      <c r="AJ673" s="540">
        <v>31</v>
      </c>
      <c r="AK673" s="540">
        <v>32</v>
      </c>
      <c r="AL673" s="540">
        <v>33</v>
      </c>
      <c r="AM673" s="540">
        <v>34</v>
      </c>
      <c r="AN673" s="540">
        <v>35</v>
      </c>
      <c r="AO673" s="540">
        <v>36</v>
      </c>
      <c r="AP673" s="540">
        <v>37</v>
      </c>
      <c r="AQ673" s="540">
        <v>38</v>
      </c>
      <c r="AR673" s="540">
        <v>39</v>
      </c>
      <c r="AS673" s="540">
        <v>40</v>
      </c>
      <c r="AT673" s="540">
        <v>41</v>
      </c>
      <c r="AU673" s="540">
        <v>42</v>
      </c>
      <c r="AV673" s="540">
        <v>43</v>
      </c>
      <c r="AW673" s="540">
        <v>44</v>
      </c>
      <c r="AX673" s="540">
        <v>45</v>
      </c>
      <c r="AY673" s="540">
        <v>46</v>
      </c>
      <c r="AZ673" s="540">
        <v>47</v>
      </c>
      <c r="BA673" s="540">
        <v>48</v>
      </c>
      <c r="BB673" s="540">
        <v>49</v>
      </c>
      <c r="BC673" s="540">
        <v>50</v>
      </c>
      <c r="BD673" s="540">
        <v>51</v>
      </c>
      <c r="BE673" s="540">
        <v>52</v>
      </c>
      <c r="BF673" s="540">
        <v>53</v>
      </c>
      <c r="BG673" s="540">
        <v>54</v>
      </c>
      <c r="BH673" s="540">
        <v>55</v>
      </c>
      <c r="BI673" s="540">
        <v>56</v>
      </c>
      <c r="BJ673" s="540">
        <v>57</v>
      </c>
      <c r="BK673" s="540">
        <v>58</v>
      </c>
      <c r="BL673" s="540">
        <v>59</v>
      </c>
      <c r="BM673" s="540">
        <v>60</v>
      </c>
      <c r="BN673" s="540">
        <v>61</v>
      </c>
      <c r="BO673" s="540">
        <v>62</v>
      </c>
      <c r="BP673" s="540">
        <v>63</v>
      </c>
      <c r="BQ673" s="540">
        <v>64</v>
      </c>
      <c r="BR673" s="540">
        <v>65</v>
      </c>
      <c r="BS673" s="540">
        <v>66</v>
      </c>
      <c r="BT673" s="540">
        <v>67</v>
      </c>
      <c r="BU673" s="540">
        <v>68</v>
      </c>
      <c r="BV673" s="540">
        <v>69</v>
      </c>
      <c r="BW673" s="540">
        <v>70</v>
      </c>
      <c r="BX673" s="540">
        <v>71</v>
      </c>
      <c r="BY673" s="540">
        <v>72</v>
      </c>
      <c r="BZ673" s="540">
        <v>73</v>
      </c>
      <c r="CA673" s="540">
        <v>74</v>
      </c>
      <c r="CB673" s="540">
        <v>75</v>
      </c>
      <c r="CC673" s="540">
        <v>76</v>
      </c>
      <c r="CD673" s="540">
        <v>77</v>
      </c>
      <c r="CE673" s="540">
        <v>78</v>
      </c>
      <c r="CF673" s="540">
        <v>79</v>
      </c>
      <c r="CG673" s="540">
        <v>80</v>
      </c>
      <c r="CH673" s="540">
        <v>81</v>
      </c>
      <c r="CI673" s="540">
        <v>82</v>
      </c>
      <c r="CJ673" s="540">
        <v>83</v>
      </c>
      <c r="CK673" s="540">
        <v>84</v>
      </c>
      <c r="CL673" s="540">
        <v>85</v>
      </c>
      <c r="CM673" s="540">
        <v>86</v>
      </c>
      <c r="CN673" s="540">
        <v>87</v>
      </c>
      <c r="CO673" s="540">
        <v>88</v>
      </c>
      <c r="CP673" s="540">
        <v>89</v>
      </c>
      <c r="CQ673" s="540">
        <v>90</v>
      </c>
      <c r="CR673" s="540">
        <v>91</v>
      </c>
      <c r="CS673" s="540">
        <v>92</v>
      </c>
      <c r="CT673" s="540">
        <v>93</v>
      </c>
      <c r="CU673" s="540">
        <v>94</v>
      </c>
      <c r="CV673" s="540">
        <v>95</v>
      </c>
      <c r="CW673" s="540">
        <v>96</v>
      </c>
      <c r="CX673" s="540">
        <v>97</v>
      </c>
      <c r="CY673" s="540">
        <v>98</v>
      </c>
      <c r="CZ673" s="540">
        <v>99</v>
      </c>
      <c r="DA673" s="540">
        <v>100</v>
      </c>
      <c r="DB673" s="540">
        <v>101</v>
      </c>
      <c r="DC673" s="540">
        <v>102</v>
      </c>
      <c r="DD673" s="540">
        <v>103</v>
      </c>
      <c r="DE673" s="540">
        <v>104</v>
      </c>
      <c r="DF673" s="540">
        <v>105</v>
      </c>
      <c r="DG673" s="540">
        <v>106</v>
      </c>
      <c r="DH673" s="540">
        <v>107</v>
      </c>
      <c r="DI673" s="540">
        <v>108</v>
      </c>
      <c r="DJ673" s="540">
        <v>109</v>
      </c>
      <c r="DK673" s="540">
        <v>110</v>
      </c>
      <c r="DL673" s="540">
        <v>111</v>
      </c>
      <c r="DM673" s="540">
        <v>112</v>
      </c>
      <c r="DN673" s="540">
        <v>113</v>
      </c>
      <c r="DO673" s="540">
        <v>114</v>
      </c>
      <c r="DP673" s="540">
        <v>115</v>
      </c>
      <c r="DQ673" s="540">
        <v>116</v>
      </c>
      <c r="DR673" s="540">
        <v>117</v>
      </c>
      <c r="DS673" s="540">
        <v>118</v>
      </c>
      <c r="DT673" s="540">
        <v>119</v>
      </c>
      <c r="DU673" s="540">
        <v>120</v>
      </c>
      <c r="DV673" s="540">
        <v>121</v>
      </c>
      <c r="DW673" s="540">
        <v>122</v>
      </c>
      <c r="DX673" s="540">
        <v>123</v>
      </c>
      <c r="DY673" s="540">
        <v>124</v>
      </c>
      <c r="DZ673" s="540">
        <v>125</v>
      </c>
      <c r="EA673" s="540">
        <v>126</v>
      </c>
      <c r="EB673" s="540">
        <v>127</v>
      </c>
      <c r="EC673" s="540">
        <v>128</v>
      </c>
      <c r="ED673" s="540">
        <v>129</v>
      </c>
      <c r="EF673" s="540">
        <v>130</v>
      </c>
      <c r="EG673" s="540">
        <v>131</v>
      </c>
      <c r="EH673" s="540">
        <v>132</v>
      </c>
      <c r="EI673" s="540">
        <v>133</v>
      </c>
      <c r="EK673" s="540">
        <v>134</v>
      </c>
      <c r="EL673" s="540">
        <v>135</v>
      </c>
      <c r="EM673" s="540">
        <v>136</v>
      </c>
      <c r="EN673" s="540">
        <v>137</v>
      </c>
    </row>
    <row r="674" spans="4:145" s="540" customFormat="1" x14ac:dyDescent="0.2">
      <c r="E674" s="535" t="s">
        <v>157</v>
      </c>
      <c r="F674" s="540">
        <v>94</v>
      </c>
      <c r="G674" s="540">
        <v>111</v>
      </c>
      <c r="H674" s="540">
        <v>55</v>
      </c>
      <c r="I674" s="540">
        <v>61</v>
      </c>
      <c r="J674" s="540">
        <v>128</v>
      </c>
      <c r="K674" s="540">
        <v>102</v>
      </c>
      <c r="L674" s="540">
        <v>89</v>
      </c>
      <c r="M674" s="540">
        <v>81</v>
      </c>
      <c r="N674" s="540">
        <v>113</v>
      </c>
      <c r="O674" s="540">
        <v>36</v>
      </c>
      <c r="P674" s="540">
        <v>137</v>
      </c>
      <c r="Q674" s="540">
        <v>95</v>
      </c>
      <c r="R674" s="540">
        <v>84</v>
      </c>
      <c r="S674" s="540">
        <v>3</v>
      </c>
      <c r="T674" s="540">
        <v>116</v>
      </c>
      <c r="U674" s="540">
        <v>114</v>
      </c>
      <c r="V674" s="540">
        <v>6</v>
      </c>
      <c r="W674" s="540">
        <v>91</v>
      </c>
      <c r="X674" s="540">
        <v>68</v>
      </c>
      <c r="Y674" s="540">
        <v>53</v>
      </c>
      <c r="Z674" s="540">
        <v>124</v>
      </c>
      <c r="AA674" s="540">
        <v>15</v>
      </c>
      <c r="AB674" s="540">
        <v>51</v>
      </c>
      <c r="AC674" s="540">
        <v>88</v>
      </c>
      <c r="AD674" s="540">
        <v>17</v>
      </c>
      <c r="AE674" s="540">
        <v>135</v>
      </c>
      <c r="AF674" s="540">
        <v>24</v>
      </c>
      <c r="AG674" s="540">
        <v>80</v>
      </c>
      <c r="AH674" s="540">
        <v>126</v>
      </c>
      <c r="AI674" s="540">
        <v>86</v>
      </c>
      <c r="AJ674" s="540">
        <v>118</v>
      </c>
      <c r="AK674" s="540">
        <v>76</v>
      </c>
      <c r="AL674" s="540">
        <v>22</v>
      </c>
      <c r="AM674" s="540">
        <v>5</v>
      </c>
      <c r="AN674" s="540">
        <v>54</v>
      </c>
      <c r="AO674" s="540">
        <v>10</v>
      </c>
      <c r="AP674" s="540">
        <v>64</v>
      </c>
      <c r="AQ674" s="540">
        <v>107</v>
      </c>
      <c r="AR674" s="540">
        <v>78</v>
      </c>
      <c r="AS674" s="540">
        <v>48</v>
      </c>
      <c r="AT674" s="540">
        <v>93</v>
      </c>
      <c r="AU674" s="540">
        <v>132</v>
      </c>
      <c r="AV674" s="540">
        <v>66</v>
      </c>
      <c r="AW674" s="540">
        <v>58</v>
      </c>
      <c r="AX674" s="540">
        <v>11</v>
      </c>
      <c r="AY674" s="540">
        <v>125</v>
      </c>
      <c r="AZ674" s="540">
        <v>34</v>
      </c>
      <c r="BA674" s="540">
        <v>133</v>
      </c>
      <c r="BB674" s="540">
        <v>96</v>
      </c>
      <c r="BC674" s="540">
        <v>62</v>
      </c>
      <c r="BD674" s="540">
        <v>79</v>
      </c>
      <c r="BE674" s="540">
        <v>103</v>
      </c>
      <c r="BF674" s="540">
        <v>65</v>
      </c>
      <c r="BG674" s="540">
        <v>23</v>
      </c>
      <c r="BH674" s="540">
        <v>13</v>
      </c>
      <c r="BI674" s="540">
        <v>69</v>
      </c>
      <c r="BJ674" s="540">
        <v>106</v>
      </c>
      <c r="BK674" s="540">
        <v>77</v>
      </c>
      <c r="BL674" s="540">
        <v>136</v>
      </c>
      <c r="BM674" s="540">
        <v>72</v>
      </c>
      <c r="BN674" s="540">
        <v>30</v>
      </c>
      <c r="BO674" s="540">
        <v>120</v>
      </c>
      <c r="BP674" s="540">
        <v>99</v>
      </c>
      <c r="BQ674" s="540">
        <v>52</v>
      </c>
      <c r="BR674" s="540">
        <v>16</v>
      </c>
      <c r="BS674" s="540">
        <v>20</v>
      </c>
      <c r="BT674" s="540">
        <v>75</v>
      </c>
      <c r="BU674" s="540">
        <v>59</v>
      </c>
      <c r="BV674" s="540">
        <v>101</v>
      </c>
      <c r="BW674" s="540">
        <v>46</v>
      </c>
      <c r="BX674" s="540">
        <v>104</v>
      </c>
      <c r="BY674" s="540">
        <v>60</v>
      </c>
      <c r="BZ674" s="540">
        <v>122</v>
      </c>
      <c r="CA674" s="540">
        <v>67</v>
      </c>
      <c r="CB674" s="540">
        <v>117</v>
      </c>
      <c r="CC674" s="540">
        <v>70</v>
      </c>
      <c r="CD674" s="540">
        <v>110</v>
      </c>
      <c r="CE674" s="540">
        <v>39</v>
      </c>
      <c r="CF674" s="540">
        <v>43</v>
      </c>
      <c r="CG674" s="540">
        <v>27</v>
      </c>
      <c r="CH674" s="540">
        <v>90</v>
      </c>
      <c r="CI674" s="540">
        <v>40</v>
      </c>
      <c r="CJ674" s="540">
        <v>12</v>
      </c>
      <c r="CK674" s="540">
        <v>130</v>
      </c>
      <c r="CL674" s="540">
        <v>41</v>
      </c>
      <c r="CM674" s="540">
        <v>82</v>
      </c>
      <c r="CN674" s="540">
        <v>129</v>
      </c>
      <c r="CO674" s="540">
        <v>100</v>
      </c>
      <c r="CP674" s="540">
        <v>32</v>
      </c>
      <c r="CQ674" s="540">
        <v>134</v>
      </c>
      <c r="CR674" s="540">
        <v>35</v>
      </c>
      <c r="CS674" s="540">
        <v>25</v>
      </c>
      <c r="CT674" s="540">
        <v>121</v>
      </c>
      <c r="CU674" s="540">
        <v>42</v>
      </c>
      <c r="CV674" s="540">
        <v>83</v>
      </c>
      <c r="CW674" s="540">
        <v>47</v>
      </c>
      <c r="CX674" s="540">
        <v>8</v>
      </c>
      <c r="CY674" s="540">
        <v>119</v>
      </c>
      <c r="CZ674" s="540">
        <v>127</v>
      </c>
      <c r="DA674" s="540">
        <v>74</v>
      </c>
      <c r="DB674" s="540">
        <v>92</v>
      </c>
      <c r="DC674" s="540">
        <v>14</v>
      </c>
      <c r="DD674" s="540">
        <v>19</v>
      </c>
      <c r="DE674" s="540">
        <v>21</v>
      </c>
      <c r="DF674" s="540">
        <v>4</v>
      </c>
      <c r="DG674" s="540">
        <v>7</v>
      </c>
      <c r="DH674" s="540">
        <v>109</v>
      </c>
      <c r="DI674" s="540">
        <v>105</v>
      </c>
      <c r="DJ674" s="540">
        <v>38</v>
      </c>
      <c r="DK674" s="540">
        <v>56</v>
      </c>
      <c r="DL674" s="540">
        <v>45</v>
      </c>
      <c r="DM674" s="540">
        <v>31</v>
      </c>
      <c r="DN674" s="540">
        <v>9</v>
      </c>
      <c r="DO674" s="540">
        <v>37</v>
      </c>
      <c r="DP674" s="540">
        <v>123</v>
      </c>
      <c r="DQ674" s="540">
        <v>33</v>
      </c>
      <c r="DR674" s="540">
        <v>73</v>
      </c>
      <c r="DS674" s="540">
        <v>131</v>
      </c>
      <c r="DT674" s="540">
        <v>115</v>
      </c>
      <c r="DU674" s="540">
        <v>2</v>
      </c>
      <c r="DV674" s="540">
        <v>85</v>
      </c>
      <c r="DW674" s="540">
        <v>28</v>
      </c>
      <c r="DX674" s="540">
        <v>112</v>
      </c>
      <c r="DY674" s="540">
        <v>1</v>
      </c>
      <c r="DZ674" s="540">
        <v>71</v>
      </c>
      <c r="EA674" s="540">
        <v>29</v>
      </c>
      <c r="EB674" s="540">
        <v>63</v>
      </c>
      <c r="EC674" s="540">
        <v>44</v>
      </c>
      <c r="ED674" s="540">
        <v>87</v>
      </c>
      <c r="EF674" s="540">
        <v>18</v>
      </c>
      <c r="EG674" s="540">
        <v>98</v>
      </c>
      <c r="EH674" s="540">
        <v>26</v>
      </c>
      <c r="EI674" s="540">
        <v>50</v>
      </c>
      <c r="EK674" s="540">
        <v>108</v>
      </c>
      <c r="EL674" s="540">
        <v>49</v>
      </c>
      <c r="EM674" s="540">
        <v>57</v>
      </c>
      <c r="EN674" s="540">
        <v>97</v>
      </c>
    </row>
    <row r="675" spans="4:145" s="540" customFormat="1" x14ac:dyDescent="0.2">
      <c r="E675" s="535" t="s">
        <v>159</v>
      </c>
      <c r="F675" s="540">
        <v>65</v>
      </c>
      <c r="G675" s="540">
        <v>100</v>
      </c>
      <c r="H675" s="540">
        <v>75</v>
      </c>
      <c r="I675" s="540">
        <v>81</v>
      </c>
      <c r="J675" s="540">
        <v>28</v>
      </c>
      <c r="K675" s="540">
        <v>95</v>
      </c>
      <c r="L675" s="540">
        <v>130</v>
      </c>
      <c r="M675" s="540">
        <v>1</v>
      </c>
      <c r="N675" s="540">
        <v>98</v>
      </c>
      <c r="O675" s="540">
        <v>121</v>
      </c>
      <c r="P675" s="540">
        <v>34</v>
      </c>
      <c r="Q675" s="540">
        <v>46</v>
      </c>
      <c r="R675" s="540">
        <v>64</v>
      </c>
      <c r="S675" s="540">
        <v>86</v>
      </c>
      <c r="T675" s="540">
        <v>94</v>
      </c>
      <c r="U675" s="540">
        <v>133</v>
      </c>
      <c r="V675" s="540">
        <v>9</v>
      </c>
      <c r="W675" s="540">
        <v>90</v>
      </c>
      <c r="X675" s="540">
        <v>116</v>
      </c>
      <c r="Y675" s="540">
        <v>108</v>
      </c>
      <c r="Z675" s="540">
        <v>42</v>
      </c>
      <c r="AA675" s="540">
        <v>23</v>
      </c>
      <c r="AB675" s="540">
        <v>110</v>
      </c>
      <c r="AC675" s="540">
        <v>26</v>
      </c>
      <c r="AD675" s="540">
        <v>101</v>
      </c>
      <c r="AE675" s="540">
        <v>24</v>
      </c>
      <c r="AF675" s="540">
        <v>55</v>
      </c>
      <c r="AG675" s="540">
        <v>16</v>
      </c>
      <c r="AH675" s="540">
        <v>63</v>
      </c>
      <c r="AI675" s="540">
        <v>122</v>
      </c>
      <c r="AJ675" s="540">
        <v>39</v>
      </c>
      <c r="AK675" s="540">
        <v>19</v>
      </c>
      <c r="AL675" s="540">
        <v>97</v>
      </c>
      <c r="AM675" s="540">
        <v>132</v>
      </c>
      <c r="AN675" s="540">
        <v>126</v>
      </c>
      <c r="AO675" s="540">
        <v>129</v>
      </c>
      <c r="AP675" s="540">
        <v>88</v>
      </c>
      <c r="AQ675" s="540">
        <v>60</v>
      </c>
      <c r="AR675" s="540">
        <v>92</v>
      </c>
      <c r="AS675" s="540">
        <v>118</v>
      </c>
      <c r="AT675" s="540">
        <v>62</v>
      </c>
      <c r="AU675" s="540">
        <v>21</v>
      </c>
      <c r="AV675" s="540">
        <v>49</v>
      </c>
      <c r="AW675" s="540">
        <v>70</v>
      </c>
      <c r="AX675" s="540">
        <v>131</v>
      </c>
      <c r="AY675" s="540">
        <v>87</v>
      </c>
      <c r="AZ675" s="540">
        <v>3</v>
      </c>
      <c r="BA675" s="540">
        <v>117</v>
      </c>
      <c r="BB675" s="540">
        <v>125</v>
      </c>
      <c r="BC675" s="540">
        <v>77</v>
      </c>
      <c r="BD675" s="540">
        <v>74</v>
      </c>
      <c r="BE675" s="540">
        <v>48</v>
      </c>
      <c r="BF675" s="540">
        <v>124</v>
      </c>
      <c r="BG675" s="540">
        <v>22</v>
      </c>
      <c r="BH675" s="540">
        <v>29</v>
      </c>
      <c r="BI675" s="540">
        <v>89</v>
      </c>
      <c r="BJ675" s="540">
        <v>78</v>
      </c>
      <c r="BK675" s="540">
        <v>32</v>
      </c>
      <c r="BL675" s="540">
        <v>111</v>
      </c>
      <c r="BM675" s="540">
        <v>73</v>
      </c>
      <c r="BN675" s="540">
        <v>2</v>
      </c>
      <c r="BO675" s="540">
        <v>38</v>
      </c>
      <c r="BP675" s="540">
        <v>134</v>
      </c>
      <c r="BQ675" s="540">
        <v>112</v>
      </c>
      <c r="BR675" s="540">
        <v>93</v>
      </c>
      <c r="BS675" s="540">
        <v>25</v>
      </c>
      <c r="BT675" s="540">
        <v>61</v>
      </c>
      <c r="BU675" s="540">
        <v>10</v>
      </c>
      <c r="BV675" s="540">
        <v>20</v>
      </c>
      <c r="BW675" s="540">
        <v>137</v>
      </c>
      <c r="BX675" s="540">
        <v>5</v>
      </c>
      <c r="BY675" s="540">
        <v>85</v>
      </c>
      <c r="BZ675" s="540">
        <v>41</v>
      </c>
      <c r="CA675" s="540">
        <v>36</v>
      </c>
      <c r="CB675" s="540">
        <v>96</v>
      </c>
      <c r="CC675" s="540">
        <v>4</v>
      </c>
      <c r="CD675" s="540">
        <v>59</v>
      </c>
      <c r="CE675" s="540">
        <v>120</v>
      </c>
      <c r="CF675" s="540">
        <v>103</v>
      </c>
      <c r="CG675" s="540">
        <v>7</v>
      </c>
      <c r="CH675" s="540">
        <v>44</v>
      </c>
      <c r="CI675" s="540">
        <v>84</v>
      </c>
      <c r="CJ675" s="540">
        <v>14</v>
      </c>
      <c r="CK675" s="540">
        <v>35</v>
      </c>
      <c r="CL675" s="540">
        <v>8</v>
      </c>
      <c r="CM675" s="540">
        <v>68</v>
      </c>
      <c r="CN675" s="540">
        <v>13</v>
      </c>
      <c r="CO675" s="540">
        <v>37</v>
      </c>
      <c r="CP675" s="540">
        <v>102</v>
      </c>
      <c r="CQ675" s="540">
        <v>135</v>
      </c>
      <c r="CR675" s="540">
        <v>115</v>
      </c>
      <c r="CS675" s="540">
        <v>105</v>
      </c>
      <c r="CT675" s="540">
        <v>127</v>
      </c>
      <c r="CU675" s="540">
        <v>57</v>
      </c>
      <c r="CV675" s="540">
        <v>6</v>
      </c>
      <c r="CW675" s="540">
        <v>113</v>
      </c>
      <c r="CX675" s="540">
        <v>136</v>
      </c>
      <c r="CY675" s="540">
        <v>17</v>
      </c>
      <c r="CZ675" s="540">
        <v>107</v>
      </c>
      <c r="DA675" s="540">
        <v>66</v>
      </c>
      <c r="DB675" s="540">
        <v>58</v>
      </c>
      <c r="DC675" s="540">
        <v>123</v>
      </c>
      <c r="DD675" s="540">
        <v>109</v>
      </c>
      <c r="DE675" s="540">
        <v>82</v>
      </c>
      <c r="DF675" s="540">
        <v>33</v>
      </c>
      <c r="DG675" s="540">
        <v>128</v>
      </c>
      <c r="DH675" s="540">
        <v>43</v>
      </c>
      <c r="DI675" s="540">
        <v>15</v>
      </c>
      <c r="DJ675" s="540">
        <v>76</v>
      </c>
      <c r="DK675" s="540">
        <v>31</v>
      </c>
      <c r="DL675" s="540">
        <v>50</v>
      </c>
      <c r="DM675" s="540">
        <v>80</v>
      </c>
      <c r="DN675" s="540">
        <v>67</v>
      </c>
      <c r="DO675" s="540">
        <v>71</v>
      </c>
      <c r="DP675" s="540">
        <v>114</v>
      </c>
      <c r="DQ675" s="540">
        <v>54</v>
      </c>
      <c r="DR675" s="540">
        <v>99</v>
      </c>
      <c r="DS675" s="540">
        <v>72</v>
      </c>
      <c r="DT675" s="540">
        <v>18</v>
      </c>
      <c r="DU675" s="540">
        <v>47</v>
      </c>
      <c r="DV675" s="540">
        <v>83</v>
      </c>
      <c r="DW675" s="540">
        <v>30</v>
      </c>
      <c r="DX675" s="540">
        <v>56</v>
      </c>
      <c r="DY675" s="540">
        <v>106</v>
      </c>
      <c r="DZ675" s="540">
        <v>51</v>
      </c>
      <c r="EA675" s="540">
        <v>53</v>
      </c>
      <c r="EB675" s="540">
        <v>104</v>
      </c>
      <c r="EC675" s="540">
        <v>27</v>
      </c>
      <c r="ED675" s="540">
        <v>12</v>
      </c>
      <c r="EF675" s="540">
        <v>40</v>
      </c>
      <c r="EG675" s="540">
        <v>11</v>
      </c>
      <c r="EH675" s="540">
        <v>52</v>
      </c>
      <c r="EI675" s="540">
        <v>91</v>
      </c>
      <c r="EK675" s="540">
        <v>119</v>
      </c>
      <c r="EL675" s="540">
        <v>79</v>
      </c>
      <c r="EM675" s="540">
        <v>69</v>
      </c>
      <c r="EN675" s="540">
        <v>45</v>
      </c>
    </row>
    <row r="676" spans="4:145" s="540" customFormat="1" x14ac:dyDescent="0.2"/>
    <row r="677" spans="4:145" s="540" customFormat="1" x14ac:dyDescent="0.2">
      <c r="D677" s="539">
        <v>138</v>
      </c>
      <c r="E677" s="541" t="s">
        <v>179</v>
      </c>
    </row>
    <row r="678" spans="4:145" s="540" customFormat="1" x14ac:dyDescent="0.2">
      <c r="E678" s="535" t="s">
        <v>130</v>
      </c>
      <c r="F678" s="540">
        <v>1</v>
      </c>
      <c r="G678" s="540">
        <v>2</v>
      </c>
      <c r="H678" s="540">
        <v>3</v>
      </c>
      <c r="I678" s="540">
        <v>4</v>
      </c>
      <c r="J678" s="540">
        <v>5</v>
      </c>
      <c r="K678" s="540">
        <v>6</v>
      </c>
      <c r="L678" s="540">
        <v>7</v>
      </c>
      <c r="M678" s="540">
        <v>8</v>
      </c>
      <c r="N678" s="540">
        <v>9</v>
      </c>
      <c r="O678" s="540">
        <v>10</v>
      </c>
      <c r="P678" s="540">
        <v>11</v>
      </c>
      <c r="Q678" s="540">
        <v>12</v>
      </c>
      <c r="R678" s="540">
        <v>13</v>
      </c>
      <c r="S678" s="540">
        <v>14</v>
      </c>
      <c r="T678" s="540">
        <v>15</v>
      </c>
      <c r="U678" s="540">
        <v>16</v>
      </c>
      <c r="V678" s="540">
        <v>17</v>
      </c>
      <c r="W678" s="540">
        <v>18</v>
      </c>
      <c r="X678" s="540">
        <v>19</v>
      </c>
      <c r="Y678" s="540">
        <v>20</v>
      </c>
      <c r="Z678" s="540">
        <v>21</v>
      </c>
      <c r="AA678" s="540">
        <v>22</v>
      </c>
      <c r="AB678" s="540">
        <v>23</v>
      </c>
      <c r="AC678" s="540">
        <v>24</v>
      </c>
      <c r="AD678" s="540">
        <v>25</v>
      </c>
      <c r="AE678" s="540">
        <v>26</v>
      </c>
      <c r="AF678" s="540">
        <v>27</v>
      </c>
      <c r="AG678" s="540">
        <v>28</v>
      </c>
      <c r="AH678" s="540">
        <v>29</v>
      </c>
      <c r="AI678" s="540">
        <v>30</v>
      </c>
      <c r="AJ678" s="540">
        <v>31</v>
      </c>
      <c r="AK678" s="540">
        <v>32</v>
      </c>
      <c r="AL678" s="540">
        <v>33</v>
      </c>
      <c r="AM678" s="540">
        <v>34</v>
      </c>
      <c r="AN678" s="540">
        <v>35</v>
      </c>
      <c r="AO678" s="540">
        <v>36</v>
      </c>
      <c r="AP678" s="540">
        <v>37</v>
      </c>
      <c r="AQ678" s="540">
        <v>38</v>
      </c>
      <c r="AR678" s="540">
        <v>39</v>
      </c>
      <c r="AS678" s="540">
        <v>40</v>
      </c>
      <c r="AT678" s="540">
        <v>41</v>
      </c>
      <c r="AU678" s="540">
        <v>42</v>
      </c>
      <c r="AV678" s="540">
        <v>43</v>
      </c>
      <c r="AW678" s="540">
        <v>44</v>
      </c>
      <c r="AX678" s="540">
        <v>45</v>
      </c>
      <c r="AY678" s="540">
        <v>46</v>
      </c>
      <c r="AZ678" s="540">
        <v>47</v>
      </c>
      <c r="BA678" s="540">
        <v>48</v>
      </c>
      <c r="BB678" s="540">
        <v>49</v>
      </c>
      <c r="BC678" s="540">
        <v>50</v>
      </c>
      <c r="BD678" s="540">
        <v>51</v>
      </c>
      <c r="BE678" s="540">
        <v>52</v>
      </c>
      <c r="BF678" s="540">
        <v>53</v>
      </c>
      <c r="BG678" s="540">
        <v>54</v>
      </c>
      <c r="BH678" s="540">
        <v>55</v>
      </c>
      <c r="BI678" s="540">
        <v>56</v>
      </c>
      <c r="BJ678" s="540">
        <v>57</v>
      </c>
      <c r="BK678" s="540">
        <v>58</v>
      </c>
      <c r="BL678" s="540">
        <v>59</v>
      </c>
      <c r="BM678" s="540">
        <v>60</v>
      </c>
      <c r="BN678" s="540">
        <v>61</v>
      </c>
      <c r="BO678" s="540">
        <v>62</v>
      </c>
      <c r="BP678" s="540">
        <v>63</v>
      </c>
      <c r="BQ678" s="540">
        <v>64</v>
      </c>
      <c r="BR678" s="540">
        <v>65</v>
      </c>
      <c r="BS678" s="540">
        <v>66</v>
      </c>
      <c r="BT678" s="540">
        <v>67</v>
      </c>
      <c r="BU678" s="540">
        <v>68</v>
      </c>
      <c r="BV678" s="540">
        <v>69</v>
      </c>
      <c r="BW678" s="540">
        <v>70</v>
      </c>
      <c r="BX678" s="540">
        <v>71</v>
      </c>
      <c r="BY678" s="540">
        <v>72</v>
      </c>
      <c r="BZ678" s="540">
        <v>73</v>
      </c>
      <c r="CA678" s="540">
        <v>74</v>
      </c>
      <c r="CB678" s="540">
        <v>75</v>
      </c>
      <c r="CC678" s="540">
        <v>76</v>
      </c>
      <c r="CD678" s="540">
        <v>77</v>
      </c>
      <c r="CE678" s="540">
        <v>78</v>
      </c>
      <c r="CF678" s="540">
        <v>79</v>
      </c>
      <c r="CG678" s="540">
        <v>80</v>
      </c>
      <c r="CH678" s="540">
        <v>81</v>
      </c>
      <c r="CI678" s="540">
        <v>82</v>
      </c>
      <c r="CJ678" s="540">
        <v>83</v>
      </c>
      <c r="CK678" s="540">
        <v>84</v>
      </c>
      <c r="CL678" s="540">
        <v>85</v>
      </c>
      <c r="CM678" s="540">
        <v>86</v>
      </c>
      <c r="CN678" s="540">
        <v>87</v>
      </c>
      <c r="CO678" s="540">
        <v>88</v>
      </c>
      <c r="CP678" s="540">
        <v>89</v>
      </c>
      <c r="CQ678" s="540">
        <v>90</v>
      </c>
      <c r="CR678" s="540">
        <v>91</v>
      </c>
      <c r="CS678" s="540">
        <v>92</v>
      </c>
      <c r="CT678" s="540">
        <v>93</v>
      </c>
      <c r="CU678" s="540">
        <v>94</v>
      </c>
      <c r="CV678" s="540">
        <v>95</v>
      </c>
      <c r="CW678" s="540">
        <v>96</v>
      </c>
      <c r="CX678" s="540">
        <v>97</v>
      </c>
      <c r="CY678" s="540">
        <v>98</v>
      </c>
      <c r="CZ678" s="540">
        <v>99</v>
      </c>
      <c r="DA678" s="540">
        <v>100</v>
      </c>
      <c r="DB678" s="540">
        <v>101</v>
      </c>
      <c r="DC678" s="540">
        <v>102</v>
      </c>
      <c r="DD678" s="540">
        <v>103</v>
      </c>
      <c r="DE678" s="540">
        <v>104</v>
      </c>
      <c r="DF678" s="540">
        <v>105</v>
      </c>
      <c r="DG678" s="540">
        <v>106</v>
      </c>
      <c r="DH678" s="540">
        <v>107</v>
      </c>
      <c r="DI678" s="540">
        <v>108</v>
      </c>
      <c r="DJ678" s="540">
        <v>109</v>
      </c>
      <c r="DK678" s="540">
        <v>110</v>
      </c>
      <c r="DL678" s="540">
        <v>111</v>
      </c>
      <c r="DM678" s="540">
        <v>112</v>
      </c>
      <c r="DN678" s="540">
        <v>113</v>
      </c>
      <c r="DO678" s="540">
        <v>114</v>
      </c>
      <c r="DP678" s="540">
        <v>115</v>
      </c>
      <c r="DQ678" s="540">
        <v>116</v>
      </c>
      <c r="DR678" s="540">
        <v>117</v>
      </c>
      <c r="DS678" s="540">
        <v>118</v>
      </c>
      <c r="DT678" s="540">
        <v>119</v>
      </c>
      <c r="DU678" s="540">
        <v>120</v>
      </c>
      <c r="DV678" s="540">
        <v>121</v>
      </c>
      <c r="DW678" s="540">
        <v>122</v>
      </c>
      <c r="DX678" s="540">
        <v>123</v>
      </c>
      <c r="DY678" s="540">
        <v>124</v>
      </c>
      <c r="DZ678" s="540">
        <v>125</v>
      </c>
      <c r="EA678" s="540">
        <v>126</v>
      </c>
      <c r="EB678" s="540">
        <v>127</v>
      </c>
      <c r="EC678" s="540">
        <v>128</v>
      </c>
      <c r="ED678" s="540">
        <v>129</v>
      </c>
      <c r="EE678" s="540">
        <v>130</v>
      </c>
      <c r="EF678" s="540">
        <v>131</v>
      </c>
      <c r="EG678" s="540">
        <v>132</v>
      </c>
      <c r="EH678" s="540">
        <v>133</v>
      </c>
      <c r="EI678" s="540">
        <v>134</v>
      </c>
      <c r="EK678" s="540">
        <v>135</v>
      </c>
      <c r="EL678" s="540">
        <v>136</v>
      </c>
      <c r="EM678" s="540">
        <v>137</v>
      </c>
      <c r="EN678" s="540">
        <v>138</v>
      </c>
    </row>
    <row r="679" spans="4:145" s="540" customFormat="1" x14ac:dyDescent="0.2">
      <c r="E679" s="535" t="s">
        <v>157</v>
      </c>
      <c r="F679" s="540">
        <v>52</v>
      </c>
      <c r="G679" s="540">
        <v>4</v>
      </c>
      <c r="H679" s="540">
        <v>61</v>
      </c>
      <c r="I679" s="540">
        <v>135</v>
      </c>
      <c r="J679" s="540">
        <v>21</v>
      </c>
      <c r="K679" s="540">
        <v>134</v>
      </c>
      <c r="L679" s="540">
        <v>6</v>
      </c>
      <c r="M679" s="540">
        <v>25</v>
      </c>
      <c r="N679" s="540">
        <v>28</v>
      </c>
      <c r="O679" s="540">
        <v>116</v>
      </c>
      <c r="P679" s="540">
        <v>83</v>
      </c>
      <c r="Q679" s="540">
        <v>50</v>
      </c>
      <c r="R679" s="540">
        <v>20</v>
      </c>
      <c r="S679" s="540">
        <v>108</v>
      </c>
      <c r="T679" s="540">
        <v>132</v>
      </c>
      <c r="U679" s="540">
        <v>125</v>
      </c>
      <c r="V679" s="540">
        <v>130</v>
      </c>
      <c r="W679" s="540">
        <v>2</v>
      </c>
      <c r="X679" s="540">
        <v>78</v>
      </c>
      <c r="Y679" s="540">
        <v>13</v>
      </c>
      <c r="Z679" s="540">
        <v>92</v>
      </c>
      <c r="AA679" s="540">
        <v>129</v>
      </c>
      <c r="AB679" s="540">
        <v>77</v>
      </c>
      <c r="AC679" s="540">
        <v>43</v>
      </c>
      <c r="AD679" s="540">
        <v>89</v>
      </c>
      <c r="AE679" s="540">
        <v>123</v>
      </c>
      <c r="AF679" s="540">
        <v>63</v>
      </c>
      <c r="AG679" s="540">
        <v>79</v>
      </c>
      <c r="AH679" s="540">
        <v>98</v>
      </c>
      <c r="AI679" s="540">
        <v>104</v>
      </c>
      <c r="AJ679" s="540">
        <v>90</v>
      </c>
      <c r="AK679" s="540">
        <v>46</v>
      </c>
      <c r="AL679" s="540">
        <v>65</v>
      </c>
      <c r="AM679" s="540">
        <v>81</v>
      </c>
      <c r="AN679" s="540">
        <v>3</v>
      </c>
      <c r="AO679" s="540">
        <v>18</v>
      </c>
      <c r="AP679" s="540">
        <v>38</v>
      </c>
      <c r="AQ679" s="540">
        <v>102</v>
      </c>
      <c r="AR679" s="540">
        <v>122</v>
      </c>
      <c r="AS679" s="540">
        <v>107</v>
      </c>
      <c r="AT679" s="540">
        <v>127</v>
      </c>
      <c r="AU679" s="540">
        <v>73</v>
      </c>
      <c r="AV679" s="540">
        <v>96</v>
      </c>
      <c r="AW679" s="540">
        <v>70</v>
      </c>
      <c r="AX679" s="540">
        <v>37</v>
      </c>
      <c r="AY679" s="540">
        <v>32</v>
      </c>
      <c r="AZ679" s="540">
        <v>109</v>
      </c>
      <c r="BA679" s="540">
        <v>82</v>
      </c>
      <c r="BB679" s="540">
        <v>60</v>
      </c>
      <c r="BC679" s="540">
        <v>27</v>
      </c>
      <c r="BD679" s="540">
        <v>117</v>
      </c>
      <c r="BE679" s="540">
        <v>69</v>
      </c>
      <c r="BF679" s="540">
        <v>22</v>
      </c>
      <c r="BG679" s="540">
        <v>42</v>
      </c>
      <c r="BH679" s="540">
        <v>8</v>
      </c>
      <c r="BI679" s="540">
        <v>68</v>
      </c>
      <c r="BJ679" s="540">
        <v>86</v>
      </c>
      <c r="BK679" s="540">
        <v>124</v>
      </c>
      <c r="BL679" s="540">
        <v>133</v>
      </c>
      <c r="BM679" s="540">
        <v>1</v>
      </c>
      <c r="BN679" s="540">
        <v>5</v>
      </c>
      <c r="BO679" s="540">
        <v>33</v>
      </c>
      <c r="BP679" s="540">
        <v>87</v>
      </c>
      <c r="BQ679" s="540">
        <v>110</v>
      </c>
      <c r="BR679" s="540">
        <v>62</v>
      </c>
      <c r="BS679" s="540">
        <v>99</v>
      </c>
      <c r="BT679" s="540">
        <v>44</v>
      </c>
      <c r="BU679" s="540">
        <v>95</v>
      </c>
      <c r="BV679" s="540">
        <v>76</v>
      </c>
      <c r="BW679" s="540">
        <v>113</v>
      </c>
      <c r="BX679" s="540">
        <v>55</v>
      </c>
      <c r="BY679" s="540">
        <v>29</v>
      </c>
      <c r="BZ679" s="540">
        <v>47</v>
      </c>
      <c r="CA679" s="540">
        <v>115</v>
      </c>
      <c r="CB679" s="540">
        <v>39</v>
      </c>
      <c r="CC679" s="540">
        <v>97</v>
      </c>
      <c r="CD679" s="540">
        <v>56</v>
      </c>
      <c r="CE679" s="540">
        <v>19</v>
      </c>
      <c r="CF679" s="540">
        <v>51</v>
      </c>
      <c r="CG679" s="540">
        <v>106</v>
      </c>
      <c r="CH679" s="540">
        <v>34</v>
      </c>
      <c r="CI679" s="540">
        <v>120</v>
      </c>
      <c r="CJ679" s="540">
        <v>11</v>
      </c>
      <c r="CK679" s="540">
        <v>91</v>
      </c>
      <c r="CL679" s="540">
        <v>114</v>
      </c>
      <c r="CM679" s="540">
        <v>57</v>
      </c>
      <c r="CN679" s="540">
        <v>15</v>
      </c>
      <c r="CO679" s="540">
        <v>9</v>
      </c>
      <c r="CP679" s="540">
        <v>71</v>
      </c>
      <c r="CQ679" s="540">
        <v>36</v>
      </c>
      <c r="CR679" s="540">
        <v>80</v>
      </c>
      <c r="CS679" s="540">
        <v>48</v>
      </c>
      <c r="CT679" s="540">
        <v>138</v>
      </c>
      <c r="CU679" s="540">
        <v>17</v>
      </c>
      <c r="CV679" s="540">
        <v>101</v>
      </c>
      <c r="CW679" s="540">
        <v>64</v>
      </c>
      <c r="CX679" s="540">
        <v>100</v>
      </c>
      <c r="CY679" s="540">
        <v>7</v>
      </c>
      <c r="CZ679" s="540">
        <v>88</v>
      </c>
      <c r="DA679" s="540">
        <v>111</v>
      </c>
      <c r="DB679" s="540">
        <v>10</v>
      </c>
      <c r="DC679" s="540">
        <v>35</v>
      </c>
      <c r="DD679" s="540">
        <v>112</v>
      </c>
      <c r="DE679" s="540">
        <v>30</v>
      </c>
      <c r="DF679" s="540">
        <v>23</v>
      </c>
      <c r="DG679" s="540">
        <v>103</v>
      </c>
      <c r="DH679" s="540">
        <v>131</v>
      </c>
      <c r="DI679" s="540">
        <v>72</v>
      </c>
      <c r="DJ679" s="540">
        <v>31</v>
      </c>
      <c r="DK679" s="540">
        <v>137</v>
      </c>
      <c r="DL679" s="540">
        <v>94</v>
      </c>
      <c r="DM679" s="540">
        <v>45</v>
      </c>
      <c r="DN679" s="540">
        <v>84</v>
      </c>
      <c r="DO679" s="540">
        <v>66</v>
      </c>
      <c r="DP679" s="540">
        <v>53</v>
      </c>
      <c r="DQ679" s="540">
        <v>14</v>
      </c>
      <c r="DR679" s="540">
        <v>74</v>
      </c>
      <c r="DS679" s="540">
        <v>40</v>
      </c>
      <c r="DT679" s="540">
        <v>26</v>
      </c>
      <c r="DU679" s="540">
        <v>118</v>
      </c>
      <c r="DV679" s="540">
        <v>49</v>
      </c>
      <c r="DW679" s="540">
        <v>24</v>
      </c>
      <c r="DX679" s="540">
        <v>85</v>
      </c>
      <c r="DY679" s="540">
        <v>58</v>
      </c>
      <c r="DZ679" s="540">
        <v>121</v>
      </c>
      <c r="EA679" s="540">
        <v>54</v>
      </c>
      <c r="EB679" s="540">
        <v>41</v>
      </c>
      <c r="EC679" s="540">
        <v>136</v>
      </c>
      <c r="ED679" s="540">
        <v>126</v>
      </c>
      <c r="EE679" s="540">
        <v>12</v>
      </c>
      <c r="EF679" s="540">
        <v>75</v>
      </c>
      <c r="EG679" s="540">
        <v>16</v>
      </c>
      <c r="EH679" s="540">
        <v>119</v>
      </c>
      <c r="EI679" s="540">
        <v>105</v>
      </c>
      <c r="EK679" s="540">
        <v>59</v>
      </c>
      <c r="EL679" s="540">
        <v>128</v>
      </c>
      <c r="EM679" s="540">
        <v>67</v>
      </c>
      <c r="EN679" s="540">
        <v>93</v>
      </c>
    </row>
    <row r="680" spans="4:145" s="540" customFormat="1" x14ac:dyDescent="0.2">
      <c r="E680" s="535" t="s">
        <v>159</v>
      </c>
      <c r="F680" s="540">
        <v>20</v>
      </c>
      <c r="G680" s="540">
        <v>79</v>
      </c>
      <c r="H680" s="540">
        <v>27</v>
      </c>
      <c r="I680" s="540">
        <v>111</v>
      </c>
      <c r="J680" s="540">
        <v>46</v>
      </c>
      <c r="K680" s="540">
        <v>30</v>
      </c>
      <c r="L680" s="540">
        <v>25</v>
      </c>
      <c r="M680" s="540">
        <v>45</v>
      </c>
      <c r="N680" s="540">
        <v>48</v>
      </c>
      <c r="O680" s="540">
        <v>92</v>
      </c>
      <c r="P680" s="540">
        <v>42</v>
      </c>
      <c r="Q680" s="540">
        <v>28</v>
      </c>
      <c r="R680" s="540">
        <v>36</v>
      </c>
      <c r="S680" s="540">
        <v>72</v>
      </c>
      <c r="T680" s="540">
        <v>94</v>
      </c>
      <c r="U680" s="540">
        <v>95</v>
      </c>
      <c r="V680" s="540">
        <v>133</v>
      </c>
      <c r="W680" s="540">
        <v>51</v>
      </c>
      <c r="X680" s="540">
        <v>82</v>
      </c>
      <c r="Y680" s="540">
        <v>11</v>
      </c>
      <c r="Z680" s="540">
        <v>115</v>
      </c>
      <c r="AA680" s="540">
        <v>93</v>
      </c>
      <c r="AB680" s="540">
        <v>50</v>
      </c>
      <c r="AC680" s="540">
        <v>57</v>
      </c>
      <c r="AD680" s="540">
        <v>6</v>
      </c>
      <c r="AE680" s="540">
        <v>19</v>
      </c>
      <c r="AF680" s="540">
        <v>98</v>
      </c>
      <c r="AG680" s="540">
        <v>120</v>
      </c>
      <c r="AH680" s="540">
        <v>80</v>
      </c>
      <c r="AI680" s="540">
        <v>52</v>
      </c>
      <c r="AJ680" s="540">
        <v>105</v>
      </c>
      <c r="AK680" s="540">
        <v>1</v>
      </c>
      <c r="AL680" s="540">
        <v>35</v>
      </c>
      <c r="AM680" s="540">
        <v>116</v>
      </c>
      <c r="AN680" s="540">
        <v>135</v>
      </c>
      <c r="AO680" s="540">
        <v>39</v>
      </c>
      <c r="AP680" s="540">
        <v>99</v>
      </c>
      <c r="AQ680" s="540">
        <v>5</v>
      </c>
      <c r="AR680" s="540">
        <v>136</v>
      </c>
      <c r="AS680" s="540">
        <v>22</v>
      </c>
      <c r="AT680" s="540">
        <v>4</v>
      </c>
      <c r="AU680" s="540">
        <v>137</v>
      </c>
      <c r="AV680" s="540">
        <v>122</v>
      </c>
      <c r="AW680" s="540">
        <v>47</v>
      </c>
      <c r="AX680" s="540">
        <v>54</v>
      </c>
      <c r="AY680" s="540">
        <v>89</v>
      </c>
      <c r="AZ680" s="540">
        <v>21</v>
      </c>
      <c r="BA680" s="540">
        <v>31</v>
      </c>
      <c r="BB680" s="540">
        <v>125</v>
      </c>
      <c r="BC680" s="540">
        <v>96</v>
      </c>
      <c r="BD680" s="540">
        <v>138</v>
      </c>
      <c r="BE680" s="540">
        <v>8</v>
      </c>
      <c r="BF680" s="540">
        <v>44</v>
      </c>
      <c r="BG680" s="540">
        <v>73</v>
      </c>
      <c r="BH680" s="540">
        <v>64</v>
      </c>
      <c r="BI680" s="540">
        <v>60</v>
      </c>
      <c r="BJ680" s="540">
        <v>81</v>
      </c>
      <c r="BK680" s="540">
        <v>14</v>
      </c>
      <c r="BL680" s="540">
        <v>127</v>
      </c>
      <c r="BM680" s="540">
        <v>41</v>
      </c>
      <c r="BN680" s="540">
        <v>70</v>
      </c>
      <c r="BO680" s="540">
        <v>126</v>
      </c>
      <c r="BP680" s="540">
        <v>29</v>
      </c>
      <c r="BQ680" s="540">
        <v>83</v>
      </c>
      <c r="BR680" s="540">
        <v>102</v>
      </c>
      <c r="BS680" s="540">
        <v>84</v>
      </c>
      <c r="BT680" s="540">
        <v>119</v>
      </c>
      <c r="BU680" s="540">
        <v>101</v>
      </c>
      <c r="BV680" s="540">
        <v>18</v>
      </c>
      <c r="BW680" s="540">
        <v>61</v>
      </c>
      <c r="BX680" s="540">
        <v>3</v>
      </c>
      <c r="BY680" s="540">
        <v>78</v>
      </c>
      <c r="BZ680" s="540">
        <v>107</v>
      </c>
      <c r="CA680" s="540">
        <v>55</v>
      </c>
      <c r="CB680" s="540">
        <v>112</v>
      </c>
      <c r="CC680" s="540">
        <v>12</v>
      </c>
      <c r="CD680" s="540">
        <v>49</v>
      </c>
      <c r="CE680" s="540">
        <v>74</v>
      </c>
      <c r="CF680" s="540">
        <v>56</v>
      </c>
      <c r="CG680" s="540">
        <v>123</v>
      </c>
      <c r="CH680" s="540">
        <v>24</v>
      </c>
      <c r="CI680" s="540">
        <v>71</v>
      </c>
      <c r="CJ680" s="540">
        <v>134</v>
      </c>
      <c r="CK680" s="540">
        <v>77</v>
      </c>
      <c r="CL680" s="540">
        <v>34</v>
      </c>
      <c r="CM680" s="540">
        <v>13</v>
      </c>
      <c r="CN680" s="540">
        <v>65</v>
      </c>
      <c r="CO680" s="540">
        <v>132</v>
      </c>
      <c r="CP680" s="540">
        <v>103</v>
      </c>
      <c r="CQ680" s="540">
        <v>128</v>
      </c>
      <c r="CR680" s="540">
        <v>23</v>
      </c>
      <c r="CS680" s="540">
        <v>91</v>
      </c>
      <c r="CT680" s="540">
        <v>37</v>
      </c>
      <c r="CU680" s="540">
        <v>106</v>
      </c>
      <c r="CV680" s="540">
        <v>63</v>
      </c>
      <c r="CW680" s="540">
        <v>124</v>
      </c>
      <c r="CX680" s="540">
        <v>40</v>
      </c>
      <c r="CY680" s="540">
        <v>100</v>
      </c>
      <c r="CZ680" s="540">
        <v>10</v>
      </c>
      <c r="DA680" s="540">
        <v>2</v>
      </c>
      <c r="DB680" s="540">
        <v>114</v>
      </c>
      <c r="DC680" s="540">
        <v>9</v>
      </c>
      <c r="DD680" s="540">
        <v>76</v>
      </c>
      <c r="DE680" s="540">
        <v>32</v>
      </c>
      <c r="DF680" s="540">
        <v>97</v>
      </c>
      <c r="DG680" s="540">
        <v>110</v>
      </c>
      <c r="DH680" s="540">
        <v>59</v>
      </c>
      <c r="DI680" s="540">
        <v>17</v>
      </c>
      <c r="DJ680" s="540">
        <v>38</v>
      </c>
      <c r="DK680" s="540">
        <v>86</v>
      </c>
      <c r="DL680" s="540">
        <v>58</v>
      </c>
      <c r="DM680" s="540">
        <v>75</v>
      </c>
      <c r="DN680" s="540">
        <v>69</v>
      </c>
      <c r="DO680" s="540">
        <v>131</v>
      </c>
      <c r="DP680" s="540">
        <v>87</v>
      </c>
      <c r="DQ680" s="540">
        <v>108</v>
      </c>
      <c r="DR680" s="540">
        <v>118</v>
      </c>
      <c r="DS680" s="540">
        <v>129</v>
      </c>
      <c r="DT680" s="540">
        <v>67</v>
      </c>
      <c r="DU680" s="540">
        <v>7</v>
      </c>
      <c r="DV680" s="540">
        <v>104</v>
      </c>
      <c r="DW680" s="540">
        <v>43</v>
      </c>
      <c r="DX680" s="540">
        <v>109</v>
      </c>
      <c r="DY680" s="540">
        <v>68</v>
      </c>
      <c r="DZ680" s="540">
        <v>16</v>
      </c>
      <c r="EA680" s="540">
        <v>15</v>
      </c>
      <c r="EB680" s="540">
        <v>113</v>
      </c>
      <c r="EC680" s="540">
        <v>90</v>
      </c>
      <c r="ED680" s="540">
        <v>33</v>
      </c>
      <c r="EE680" s="540">
        <v>66</v>
      </c>
      <c r="EF680" s="540">
        <v>53</v>
      </c>
      <c r="EG680" s="540">
        <v>88</v>
      </c>
      <c r="EH680" s="540">
        <v>62</v>
      </c>
      <c r="EI680" s="540">
        <v>121</v>
      </c>
      <c r="EK680" s="540">
        <v>85</v>
      </c>
      <c r="EL680" s="540">
        <v>26</v>
      </c>
      <c r="EM680" s="540">
        <v>130</v>
      </c>
      <c r="EN680" s="540">
        <v>117</v>
      </c>
    </row>
    <row r="681" spans="4:145" s="540" customFormat="1" x14ac:dyDescent="0.2"/>
    <row r="682" spans="4:145" s="540" customFormat="1" x14ac:dyDescent="0.2">
      <c r="D682" s="539">
        <v>139</v>
      </c>
      <c r="E682" s="541" t="s">
        <v>179</v>
      </c>
    </row>
    <row r="683" spans="4:145" s="540" customFormat="1" x14ac:dyDescent="0.2">
      <c r="E683" s="535" t="s">
        <v>130</v>
      </c>
      <c r="F683" s="540">
        <v>1</v>
      </c>
      <c r="G683" s="540">
        <v>2</v>
      </c>
      <c r="H683" s="540">
        <v>3</v>
      </c>
      <c r="I683" s="540">
        <v>4</v>
      </c>
      <c r="J683" s="540">
        <v>5</v>
      </c>
      <c r="K683" s="540">
        <v>6</v>
      </c>
      <c r="L683" s="540">
        <v>7</v>
      </c>
      <c r="M683" s="540">
        <v>8</v>
      </c>
      <c r="N683" s="540">
        <v>9</v>
      </c>
      <c r="O683" s="540">
        <v>10</v>
      </c>
      <c r="P683" s="540">
        <v>11</v>
      </c>
      <c r="Q683" s="540">
        <v>12</v>
      </c>
      <c r="R683" s="540">
        <v>13</v>
      </c>
      <c r="S683" s="540">
        <v>14</v>
      </c>
      <c r="T683" s="540">
        <v>15</v>
      </c>
      <c r="U683" s="540">
        <v>16</v>
      </c>
      <c r="V683" s="540">
        <v>17</v>
      </c>
      <c r="W683" s="540">
        <v>18</v>
      </c>
      <c r="X683" s="540">
        <v>19</v>
      </c>
      <c r="Y683" s="540">
        <v>20</v>
      </c>
      <c r="Z683" s="540">
        <v>21</v>
      </c>
      <c r="AA683" s="540">
        <v>22</v>
      </c>
      <c r="AB683" s="540">
        <v>23</v>
      </c>
      <c r="AC683" s="540">
        <v>24</v>
      </c>
      <c r="AD683" s="540">
        <v>25</v>
      </c>
      <c r="AE683" s="540">
        <v>26</v>
      </c>
      <c r="AF683" s="540">
        <v>27</v>
      </c>
      <c r="AG683" s="540">
        <v>28</v>
      </c>
      <c r="AH683" s="540">
        <v>29</v>
      </c>
      <c r="AI683" s="540">
        <v>30</v>
      </c>
      <c r="AJ683" s="540">
        <v>31</v>
      </c>
      <c r="AK683" s="540">
        <v>32</v>
      </c>
      <c r="AL683" s="540">
        <v>33</v>
      </c>
      <c r="AM683" s="540">
        <v>34</v>
      </c>
      <c r="AN683" s="540">
        <v>35</v>
      </c>
      <c r="AO683" s="540">
        <v>36</v>
      </c>
      <c r="AP683" s="540">
        <v>37</v>
      </c>
      <c r="AQ683" s="540">
        <v>38</v>
      </c>
      <c r="AR683" s="540">
        <v>39</v>
      </c>
      <c r="AS683" s="540">
        <v>40</v>
      </c>
      <c r="AT683" s="540">
        <v>41</v>
      </c>
      <c r="AU683" s="540">
        <v>42</v>
      </c>
      <c r="AV683" s="540">
        <v>43</v>
      </c>
      <c r="AW683" s="540">
        <v>44</v>
      </c>
      <c r="AX683" s="540">
        <v>45</v>
      </c>
      <c r="AY683" s="540">
        <v>46</v>
      </c>
      <c r="AZ683" s="540">
        <v>47</v>
      </c>
      <c r="BA683" s="540">
        <v>48</v>
      </c>
      <c r="BB683" s="540">
        <v>49</v>
      </c>
      <c r="BC683" s="540">
        <v>50</v>
      </c>
      <c r="BD683" s="540">
        <v>51</v>
      </c>
      <c r="BE683" s="540">
        <v>52</v>
      </c>
      <c r="BF683" s="540">
        <v>53</v>
      </c>
      <c r="BG683" s="540">
        <v>54</v>
      </c>
      <c r="BH683" s="540">
        <v>55</v>
      </c>
      <c r="BI683" s="540">
        <v>56</v>
      </c>
      <c r="BJ683" s="540">
        <v>57</v>
      </c>
      <c r="BK683" s="540">
        <v>58</v>
      </c>
      <c r="BL683" s="540">
        <v>59</v>
      </c>
      <c r="BM683" s="540">
        <v>60</v>
      </c>
      <c r="BN683" s="540">
        <v>61</v>
      </c>
      <c r="BO683" s="540">
        <v>62</v>
      </c>
      <c r="BP683" s="540">
        <v>63</v>
      </c>
      <c r="BQ683" s="540">
        <v>64</v>
      </c>
      <c r="BR683" s="540">
        <v>65</v>
      </c>
      <c r="BS683" s="540">
        <v>66</v>
      </c>
      <c r="BT683" s="540">
        <v>67</v>
      </c>
      <c r="BU683" s="540">
        <v>68</v>
      </c>
      <c r="BV683" s="540">
        <v>69</v>
      </c>
      <c r="BW683" s="540">
        <v>70</v>
      </c>
      <c r="BX683" s="540">
        <v>71</v>
      </c>
      <c r="BY683" s="540">
        <v>72</v>
      </c>
      <c r="BZ683" s="540">
        <v>73</v>
      </c>
      <c r="CA683" s="540">
        <v>74</v>
      </c>
      <c r="CB683" s="540">
        <v>75</v>
      </c>
      <c r="CC683" s="540">
        <v>76</v>
      </c>
      <c r="CD683" s="540">
        <v>77</v>
      </c>
      <c r="CE683" s="540">
        <v>78</v>
      </c>
      <c r="CF683" s="540">
        <v>79</v>
      </c>
      <c r="CG683" s="540">
        <v>80</v>
      </c>
      <c r="CH683" s="540">
        <v>81</v>
      </c>
      <c r="CI683" s="540">
        <v>82</v>
      </c>
      <c r="CJ683" s="540">
        <v>83</v>
      </c>
      <c r="CK683" s="540">
        <v>84</v>
      </c>
      <c r="CL683" s="540">
        <v>85</v>
      </c>
      <c r="CM683" s="540">
        <v>86</v>
      </c>
      <c r="CN683" s="540">
        <v>87</v>
      </c>
      <c r="CO683" s="540">
        <v>88</v>
      </c>
      <c r="CP683" s="540">
        <v>89</v>
      </c>
      <c r="CQ683" s="540">
        <v>90</v>
      </c>
      <c r="CR683" s="540">
        <v>91</v>
      </c>
      <c r="CS683" s="540">
        <v>92</v>
      </c>
      <c r="CT683" s="540">
        <v>93</v>
      </c>
      <c r="CU683" s="540">
        <v>94</v>
      </c>
      <c r="CV683" s="540">
        <v>95</v>
      </c>
      <c r="CW683" s="540">
        <v>96</v>
      </c>
      <c r="CX683" s="540">
        <v>97</v>
      </c>
      <c r="CY683" s="540">
        <v>98</v>
      </c>
      <c r="CZ683" s="540">
        <v>99</v>
      </c>
      <c r="DA683" s="540">
        <v>100</v>
      </c>
      <c r="DB683" s="540">
        <v>101</v>
      </c>
      <c r="DC683" s="540">
        <v>102</v>
      </c>
      <c r="DD683" s="540">
        <v>103</v>
      </c>
      <c r="DE683" s="540">
        <v>104</v>
      </c>
      <c r="DF683" s="540">
        <v>105</v>
      </c>
      <c r="DG683" s="540">
        <v>106</v>
      </c>
      <c r="DH683" s="540">
        <v>107</v>
      </c>
      <c r="DI683" s="540">
        <v>108</v>
      </c>
      <c r="DJ683" s="540">
        <v>109</v>
      </c>
      <c r="DK683" s="540">
        <v>110</v>
      </c>
      <c r="DL683" s="540">
        <v>111</v>
      </c>
      <c r="DM683" s="540">
        <v>112</v>
      </c>
      <c r="DN683" s="540">
        <v>113</v>
      </c>
      <c r="DO683" s="540">
        <v>114</v>
      </c>
      <c r="DP683" s="540">
        <v>115</v>
      </c>
      <c r="DQ683" s="540">
        <v>116</v>
      </c>
      <c r="DR683" s="540">
        <v>117</v>
      </c>
      <c r="DS683" s="540">
        <v>118</v>
      </c>
      <c r="DT683" s="540">
        <v>119</v>
      </c>
      <c r="DU683" s="540">
        <v>120</v>
      </c>
      <c r="DV683" s="540">
        <v>121</v>
      </c>
      <c r="DW683" s="540">
        <v>122</v>
      </c>
      <c r="DX683" s="540">
        <v>123</v>
      </c>
      <c r="DY683" s="540">
        <v>124</v>
      </c>
      <c r="DZ683" s="540">
        <v>125</v>
      </c>
      <c r="EA683" s="540">
        <v>126</v>
      </c>
      <c r="EB683" s="540">
        <v>127</v>
      </c>
      <c r="EC683" s="540">
        <v>128</v>
      </c>
      <c r="ED683" s="540">
        <v>129</v>
      </c>
      <c r="EE683" s="540">
        <v>130</v>
      </c>
      <c r="EF683" s="540">
        <v>131</v>
      </c>
      <c r="EG683" s="540">
        <v>132</v>
      </c>
      <c r="EH683" s="540">
        <v>133</v>
      </c>
      <c r="EI683" s="540">
        <v>134</v>
      </c>
      <c r="EJ683" s="540">
        <v>135</v>
      </c>
      <c r="EK683" s="540">
        <v>136</v>
      </c>
      <c r="EL683" s="540">
        <v>137</v>
      </c>
      <c r="EM683" s="540">
        <v>138</v>
      </c>
      <c r="EN683" s="540">
        <v>139</v>
      </c>
    </row>
    <row r="684" spans="4:145" s="540" customFormat="1" x14ac:dyDescent="0.2">
      <c r="E684" s="535" t="s">
        <v>157</v>
      </c>
      <c r="F684" s="540">
        <v>117</v>
      </c>
      <c r="G684" s="540">
        <v>135</v>
      </c>
      <c r="H684" s="540">
        <v>24</v>
      </c>
      <c r="I684" s="540">
        <v>66</v>
      </c>
      <c r="J684" s="540">
        <v>54</v>
      </c>
      <c r="K684" s="540">
        <v>30</v>
      </c>
      <c r="L684" s="540">
        <v>88</v>
      </c>
      <c r="M684" s="540">
        <v>22</v>
      </c>
      <c r="N684" s="540">
        <v>41</v>
      </c>
      <c r="O684" s="540">
        <v>74</v>
      </c>
      <c r="P684" s="540">
        <v>25</v>
      </c>
      <c r="Q684" s="540">
        <v>9</v>
      </c>
      <c r="R684" s="540">
        <v>119</v>
      </c>
      <c r="S684" s="540">
        <v>75</v>
      </c>
      <c r="T684" s="540">
        <v>81</v>
      </c>
      <c r="U684" s="540">
        <v>67</v>
      </c>
      <c r="V684" s="540">
        <v>100</v>
      </c>
      <c r="W684" s="540">
        <v>101</v>
      </c>
      <c r="X684" s="540">
        <v>62</v>
      </c>
      <c r="Y684" s="540">
        <v>137</v>
      </c>
      <c r="Z684" s="540">
        <v>44</v>
      </c>
      <c r="AA684" s="540">
        <v>78</v>
      </c>
      <c r="AB684" s="540">
        <v>65</v>
      </c>
      <c r="AC684" s="540">
        <v>121</v>
      </c>
      <c r="AD684" s="540">
        <v>71</v>
      </c>
      <c r="AE684" s="540">
        <v>93</v>
      </c>
      <c r="AF684" s="540">
        <v>4</v>
      </c>
      <c r="AG684" s="540">
        <v>17</v>
      </c>
      <c r="AH684" s="540">
        <v>111</v>
      </c>
      <c r="AI684" s="540">
        <v>61</v>
      </c>
      <c r="AJ684" s="540">
        <v>55</v>
      </c>
      <c r="AK684" s="540">
        <v>70</v>
      </c>
      <c r="AL684" s="540">
        <v>15</v>
      </c>
      <c r="AM684" s="540">
        <v>43</v>
      </c>
      <c r="AN684" s="540">
        <v>102</v>
      </c>
      <c r="AO684" s="540">
        <v>114</v>
      </c>
      <c r="AP684" s="540">
        <v>124</v>
      </c>
      <c r="AQ684" s="540">
        <v>105</v>
      </c>
      <c r="AR684" s="540">
        <v>128</v>
      </c>
      <c r="AS684" s="540">
        <v>131</v>
      </c>
      <c r="AT684" s="540">
        <v>12</v>
      </c>
      <c r="AU684" s="540">
        <v>103</v>
      </c>
      <c r="AV684" s="540">
        <v>77</v>
      </c>
      <c r="AW684" s="540">
        <v>138</v>
      </c>
      <c r="AX684" s="540">
        <v>29</v>
      </c>
      <c r="AY684" s="540">
        <v>129</v>
      </c>
      <c r="AZ684" s="540">
        <v>58</v>
      </c>
      <c r="BA684" s="540">
        <v>47</v>
      </c>
      <c r="BB684" s="540">
        <v>108</v>
      </c>
      <c r="BC684" s="540">
        <v>18</v>
      </c>
      <c r="BD684" s="540">
        <v>99</v>
      </c>
      <c r="BE684" s="540">
        <v>51</v>
      </c>
      <c r="BF684" s="540">
        <v>134</v>
      </c>
      <c r="BG684" s="540">
        <v>56</v>
      </c>
      <c r="BH684" s="540">
        <v>31</v>
      </c>
      <c r="BI684" s="540">
        <v>139</v>
      </c>
      <c r="BJ684" s="540">
        <v>123</v>
      </c>
      <c r="BK684" s="540">
        <v>116</v>
      </c>
      <c r="BL684" s="540">
        <v>86</v>
      </c>
      <c r="BM684" s="540">
        <v>106</v>
      </c>
      <c r="BN684" s="540">
        <v>59</v>
      </c>
      <c r="BO684" s="540">
        <v>133</v>
      </c>
      <c r="BP684" s="540">
        <v>95</v>
      </c>
      <c r="BQ684" s="540">
        <v>87</v>
      </c>
      <c r="BR684" s="540">
        <v>68</v>
      </c>
      <c r="BS684" s="540">
        <v>109</v>
      </c>
      <c r="BT684" s="540">
        <v>76</v>
      </c>
      <c r="BU684" s="540">
        <v>37</v>
      </c>
      <c r="BV684" s="540">
        <v>112</v>
      </c>
      <c r="BW684" s="540">
        <v>91</v>
      </c>
      <c r="BX684" s="540">
        <v>45</v>
      </c>
      <c r="BY684" s="540">
        <v>96</v>
      </c>
      <c r="BZ684" s="540">
        <v>11</v>
      </c>
      <c r="CA684" s="540">
        <v>53</v>
      </c>
      <c r="CB684" s="540">
        <v>118</v>
      </c>
      <c r="CC684" s="540">
        <v>79</v>
      </c>
      <c r="CD684" s="540">
        <v>84</v>
      </c>
      <c r="CE684" s="540">
        <v>72</v>
      </c>
      <c r="CF684" s="540">
        <v>98</v>
      </c>
      <c r="CG684" s="540">
        <v>46</v>
      </c>
      <c r="CH684" s="540">
        <v>57</v>
      </c>
      <c r="CI684" s="540">
        <v>115</v>
      </c>
      <c r="CJ684" s="540">
        <v>122</v>
      </c>
      <c r="CK684" s="540">
        <v>32</v>
      </c>
      <c r="CL684" s="540">
        <v>126</v>
      </c>
      <c r="CM684" s="540">
        <v>80</v>
      </c>
      <c r="CN684" s="540">
        <v>113</v>
      </c>
      <c r="CO684" s="540">
        <v>20</v>
      </c>
      <c r="CP684" s="540">
        <v>52</v>
      </c>
      <c r="CQ684" s="540">
        <v>8</v>
      </c>
      <c r="CR684" s="540">
        <v>127</v>
      </c>
      <c r="CS684" s="540">
        <v>48</v>
      </c>
      <c r="CT684" s="540">
        <v>64</v>
      </c>
      <c r="CU684" s="540">
        <v>1</v>
      </c>
      <c r="CV684" s="540">
        <v>28</v>
      </c>
      <c r="CW684" s="540">
        <v>60</v>
      </c>
      <c r="CX684" s="540">
        <v>90</v>
      </c>
      <c r="CY684" s="540">
        <v>27</v>
      </c>
      <c r="CZ684" s="540">
        <v>33</v>
      </c>
      <c r="DA684" s="540">
        <v>92</v>
      </c>
      <c r="DB684" s="540">
        <v>110</v>
      </c>
      <c r="DC684" s="540">
        <v>49</v>
      </c>
      <c r="DD684" s="540">
        <v>42</v>
      </c>
      <c r="DE684" s="540">
        <v>3</v>
      </c>
      <c r="DF684" s="540">
        <v>26</v>
      </c>
      <c r="DG684" s="540">
        <v>40</v>
      </c>
      <c r="DH684" s="540">
        <v>13</v>
      </c>
      <c r="DI684" s="540">
        <v>35</v>
      </c>
      <c r="DJ684" s="540">
        <v>6</v>
      </c>
      <c r="DK684" s="540">
        <v>16</v>
      </c>
      <c r="DL684" s="540">
        <v>125</v>
      </c>
      <c r="DM684" s="540">
        <v>63</v>
      </c>
      <c r="DN684" s="540">
        <v>39</v>
      </c>
      <c r="DO684" s="540">
        <v>107</v>
      </c>
      <c r="DP684" s="540">
        <v>89</v>
      </c>
      <c r="DQ684" s="540">
        <v>120</v>
      </c>
      <c r="DR684" s="540">
        <v>23</v>
      </c>
      <c r="DS684" s="540">
        <v>14</v>
      </c>
      <c r="DT684" s="540">
        <v>36</v>
      </c>
      <c r="DU684" s="540">
        <v>7</v>
      </c>
      <c r="DV684" s="540">
        <v>104</v>
      </c>
      <c r="DW684" s="540">
        <v>130</v>
      </c>
      <c r="DX684" s="540">
        <v>34</v>
      </c>
      <c r="DY684" s="540">
        <v>83</v>
      </c>
      <c r="DZ684" s="540">
        <v>21</v>
      </c>
      <c r="EA684" s="540">
        <v>85</v>
      </c>
      <c r="EB684" s="540">
        <v>136</v>
      </c>
      <c r="EC684" s="540">
        <v>97</v>
      </c>
      <c r="ED684" s="540">
        <v>132</v>
      </c>
      <c r="EE684" s="540">
        <v>69</v>
      </c>
      <c r="EF684" s="540">
        <v>50</v>
      </c>
      <c r="EG684" s="540">
        <v>38</v>
      </c>
      <c r="EH684" s="540">
        <v>2</v>
      </c>
      <c r="EI684" s="540">
        <v>10</v>
      </c>
      <c r="EJ684" s="540">
        <v>82</v>
      </c>
      <c r="EK684" s="540">
        <v>19</v>
      </c>
      <c r="EL684" s="540">
        <v>94</v>
      </c>
      <c r="EM684" s="540">
        <v>5</v>
      </c>
      <c r="EN684" s="540">
        <v>73</v>
      </c>
    </row>
    <row r="685" spans="4:145" s="540" customFormat="1" x14ac:dyDescent="0.2">
      <c r="E685" s="535" t="s">
        <v>159</v>
      </c>
      <c r="F685" s="540">
        <v>124</v>
      </c>
      <c r="G685" s="540">
        <v>39</v>
      </c>
      <c r="H685" s="540">
        <v>110</v>
      </c>
      <c r="I685" s="540">
        <v>16</v>
      </c>
      <c r="J685" s="540">
        <v>104</v>
      </c>
      <c r="K685" s="540">
        <v>28</v>
      </c>
      <c r="L685" s="540">
        <v>3</v>
      </c>
      <c r="M685" s="540">
        <v>41</v>
      </c>
      <c r="N685" s="540">
        <v>136</v>
      </c>
      <c r="O685" s="540">
        <v>111</v>
      </c>
      <c r="P685" s="540">
        <v>100</v>
      </c>
      <c r="Q685" s="540">
        <v>34</v>
      </c>
      <c r="R685" s="540">
        <v>121</v>
      </c>
      <c r="S685" s="540">
        <v>76</v>
      </c>
      <c r="T685" s="540">
        <v>23</v>
      </c>
      <c r="U685" s="540">
        <v>62</v>
      </c>
      <c r="V685" s="540">
        <v>114</v>
      </c>
      <c r="W685" s="540">
        <v>99</v>
      </c>
      <c r="X685" s="540">
        <v>91</v>
      </c>
      <c r="Y685" s="540">
        <v>59</v>
      </c>
      <c r="Z685" s="540">
        <v>135</v>
      </c>
      <c r="AA685" s="540">
        <v>40</v>
      </c>
      <c r="AB685" s="540">
        <v>50</v>
      </c>
      <c r="AC685" s="540">
        <v>30</v>
      </c>
      <c r="AD685" s="540">
        <v>123</v>
      </c>
      <c r="AE685" s="540">
        <v>130</v>
      </c>
      <c r="AF685" s="540">
        <v>134</v>
      </c>
      <c r="AG685" s="540">
        <v>92</v>
      </c>
      <c r="AH685" s="540">
        <v>116</v>
      </c>
      <c r="AI685" s="540">
        <v>48</v>
      </c>
      <c r="AJ685" s="540">
        <v>29</v>
      </c>
      <c r="AK685" s="540">
        <v>125</v>
      </c>
      <c r="AL685" s="540">
        <v>49</v>
      </c>
      <c r="AM685" s="540">
        <v>127</v>
      </c>
      <c r="AN685" s="540">
        <v>36</v>
      </c>
      <c r="AO685" s="540">
        <v>35</v>
      </c>
      <c r="AP685" s="540">
        <v>21</v>
      </c>
      <c r="AQ685" s="540">
        <v>26</v>
      </c>
      <c r="AR685" s="540">
        <v>77</v>
      </c>
      <c r="AS685" s="540">
        <v>57</v>
      </c>
      <c r="AT685" s="540">
        <v>8</v>
      </c>
      <c r="AU685" s="540">
        <v>98</v>
      </c>
      <c r="AV685" s="540">
        <v>129</v>
      </c>
      <c r="AW685" s="540">
        <v>55</v>
      </c>
      <c r="AX685" s="540">
        <v>139</v>
      </c>
      <c r="AY685" s="540">
        <v>83</v>
      </c>
      <c r="AZ685" s="540">
        <v>106</v>
      </c>
      <c r="BA685" s="540">
        <v>131</v>
      </c>
      <c r="BB685" s="540">
        <v>122</v>
      </c>
      <c r="BC685" s="540">
        <v>13</v>
      </c>
      <c r="BD685" s="540">
        <v>115</v>
      </c>
      <c r="BE685" s="540">
        <v>20</v>
      </c>
      <c r="BF685" s="540">
        <v>56</v>
      </c>
      <c r="BG685" s="540">
        <v>97</v>
      </c>
      <c r="BH685" s="540">
        <v>12</v>
      </c>
      <c r="BI685" s="540">
        <v>18</v>
      </c>
      <c r="BJ685" s="540">
        <v>64</v>
      </c>
      <c r="BK685" s="540">
        <v>52</v>
      </c>
      <c r="BL685" s="540">
        <v>67</v>
      </c>
      <c r="BM685" s="540">
        <v>22</v>
      </c>
      <c r="BN685" s="540">
        <v>75</v>
      </c>
      <c r="BO685" s="540">
        <v>128</v>
      </c>
      <c r="BP685" s="540">
        <v>102</v>
      </c>
      <c r="BQ685" s="540">
        <v>51</v>
      </c>
      <c r="BR685" s="540">
        <v>38</v>
      </c>
      <c r="BS685" s="540">
        <v>15</v>
      </c>
      <c r="BT685" s="540">
        <v>65</v>
      </c>
      <c r="BU685" s="540">
        <v>90</v>
      </c>
      <c r="BV685" s="540">
        <v>72</v>
      </c>
      <c r="BW685" s="540">
        <v>113</v>
      </c>
      <c r="BX685" s="540">
        <v>138</v>
      </c>
      <c r="BY685" s="540">
        <v>68</v>
      </c>
      <c r="BZ685" s="540">
        <v>109</v>
      </c>
      <c r="CA685" s="540">
        <v>63</v>
      </c>
      <c r="CB685" s="540">
        <v>117</v>
      </c>
      <c r="CC685" s="540">
        <v>53</v>
      </c>
      <c r="CD685" s="540">
        <v>108</v>
      </c>
      <c r="CE685" s="540">
        <v>32</v>
      </c>
      <c r="CF685" s="540">
        <v>60</v>
      </c>
      <c r="CG685" s="540">
        <v>88</v>
      </c>
      <c r="CH685" s="540">
        <v>112</v>
      </c>
      <c r="CI685" s="540">
        <v>5</v>
      </c>
      <c r="CJ685" s="540">
        <v>46</v>
      </c>
      <c r="CK685" s="540">
        <v>96</v>
      </c>
      <c r="CL685" s="540">
        <v>66</v>
      </c>
      <c r="CM685" s="540">
        <v>137</v>
      </c>
      <c r="CN685" s="540">
        <v>119</v>
      </c>
      <c r="CO685" s="540">
        <v>80</v>
      </c>
      <c r="CP685" s="540">
        <v>2</v>
      </c>
      <c r="CQ685" s="540">
        <v>93</v>
      </c>
      <c r="CR685" s="540">
        <v>95</v>
      </c>
      <c r="CS685" s="540">
        <v>71</v>
      </c>
      <c r="CT685" s="540">
        <v>84</v>
      </c>
      <c r="CU685" s="540">
        <v>25</v>
      </c>
      <c r="CV685" s="540">
        <v>19</v>
      </c>
      <c r="CW685" s="540">
        <v>69</v>
      </c>
      <c r="CX685" s="540">
        <v>1</v>
      </c>
      <c r="CY685" s="540">
        <v>107</v>
      </c>
      <c r="CZ685" s="540">
        <v>27</v>
      </c>
      <c r="DA685" s="540">
        <v>42</v>
      </c>
      <c r="DB685" s="540">
        <v>7</v>
      </c>
      <c r="DC685" s="540">
        <v>73</v>
      </c>
      <c r="DD685" s="540">
        <v>132</v>
      </c>
      <c r="DE685" s="540">
        <v>103</v>
      </c>
      <c r="DF685" s="540">
        <v>11</v>
      </c>
      <c r="DG685" s="540">
        <v>43</v>
      </c>
      <c r="DH685" s="540">
        <v>24</v>
      </c>
      <c r="DI685" s="540">
        <v>31</v>
      </c>
      <c r="DJ685" s="540">
        <v>120</v>
      </c>
      <c r="DK685" s="540">
        <v>78</v>
      </c>
      <c r="DL685" s="540">
        <v>10</v>
      </c>
      <c r="DM685" s="540">
        <v>118</v>
      </c>
      <c r="DN685" s="540">
        <v>70</v>
      </c>
      <c r="DO685" s="540">
        <v>17</v>
      </c>
      <c r="DP685" s="540">
        <v>47</v>
      </c>
      <c r="DQ685" s="540">
        <v>105</v>
      </c>
      <c r="DR685" s="540">
        <v>14</v>
      </c>
      <c r="DS685" s="540">
        <v>81</v>
      </c>
      <c r="DT685" s="540">
        <v>61</v>
      </c>
      <c r="DU685" s="540">
        <v>133</v>
      </c>
      <c r="DV685" s="540">
        <v>89</v>
      </c>
      <c r="DW685" s="540">
        <v>33</v>
      </c>
      <c r="DX685" s="540">
        <v>94</v>
      </c>
      <c r="DY685" s="540">
        <v>37</v>
      </c>
      <c r="DZ685" s="540">
        <v>58</v>
      </c>
      <c r="EA685" s="540">
        <v>74</v>
      </c>
      <c r="EB685" s="540">
        <v>44</v>
      </c>
      <c r="EC685" s="540">
        <v>4</v>
      </c>
      <c r="ED685" s="540">
        <v>126</v>
      </c>
      <c r="EE685" s="540">
        <v>79</v>
      </c>
      <c r="EF685" s="540">
        <v>54</v>
      </c>
      <c r="EG685" s="540">
        <v>85</v>
      </c>
      <c r="EH685" s="540">
        <v>87</v>
      </c>
      <c r="EI685" s="540">
        <v>101</v>
      </c>
      <c r="EJ685" s="540">
        <v>6</v>
      </c>
      <c r="EK685" s="540">
        <v>9</v>
      </c>
      <c r="EL685" s="540">
        <v>86</v>
      </c>
      <c r="EM685" s="540">
        <v>82</v>
      </c>
      <c r="EN685" s="540">
        <v>45</v>
      </c>
    </row>
    <row r="686" spans="4:145" s="540" customFormat="1" x14ac:dyDescent="0.2"/>
    <row r="687" spans="4:145" s="540" customFormat="1" x14ac:dyDescent="0.2">
      <c r="D687" s="539">
        <v>140</v>
      </c>
      <c r="E687" s="541" t="s">
        <v>179</v>
      </c>
    </row>
    <row r="688" spans="4:145" s="540" customFormat="1" x14ac:dyDescent="0.2">
      <c r="E688" s="535" t="s">
        <v>130</v>
      </c>
      <c r="F688" s="540">
        <v>1</v>
      </c>
      <c r="G688" s="540">
        <v>2</v>
      </c>
      <c r="H688" s="540">
        <v>3</v>
      </c>
      <c r="I688" s="540">
        <v>4</v>
      </c>
      <c r="J688" s="540">
        <v>5</v>
      </c>
      <c r="K688" s="540">
        <v>6</v>
      </c>
      <c r="L688" s="540">
        <v>7</v>
      </c>
      <c r="M688" s="540">
        <v>8</v>
      </c>
      <c r="N688" s="540">
        <v>9</v>
      </c>
      <c r="O688" s="540">
        <v>10</v>
      </c>
      <c r="P688" s="540">
        <v>11</v>
      </c>
      <c r="Q688" s="540">
        <v>12</v>
      </c>
      <c r="R688" s="540">
        <v>13</v>
      </c>
      <c r="S688" s="540">
        <v>14</v>
      </c>
      <c r="T688" s="540">
        <v>15</v>
      </c>
      <c r="U688" s="540">
        <v>16</v>
      </c>
      <c r="V688" s="540">
        <v>17</v>
      </c>
      <c r="W688" s="540">
        <v>18</v>
      </c>
      <c r="X688" s="540">
        <v>19</v>
      </c>
      <c r="Y688" s="540">
        <v>20</v>
      </c>
      <c r="Z688" s="540">
        <v>21</v>
      </c>
      <c r="AA688" s="540">
        <v>22</v>
      </c>
      <c r="AB688" s="540">
        <v>23</v>
      </c>
      <c r="AC688" s="540">
        <v>24</v>
      </c>
      <c r="AD688" s="540">
        <v>25</v>
      </c>
      <c r="AE688" s="540">
        <v>26</v>
      </c>
      <c r="AF688" s="540">
        <v>27</v>
      </c>
      <c r="AG688" s="540">
        <v>28</v>
      </c>
      <c r="AH688" s="540">
        <v>29</v>
      </c>
      <c r="AI688" s="540">
        <v>30</v>
      </c>
      <c r="AJ688" s="540">
        <v>31</v>
      </c>
      <c r="AK688" s="540">
        <v>32</v>
      </c>
      <c r="AL688" s="540">
        <v>33</v>
      </c>
      <c r="AM688" s="540">
        <v>34</v>
      </c>
      <c r="AN688" s="540">
        <v>35</v>
      </c>
      <c r="AO688" s="540">
        <v>36</v>
      </c>
      <c r="AP688" s="540">
        <v>37</v>
      </c>
      <c r="AQ688" s="540">
        <v>38</v>
      </c>
      <c r="AR688" s="540">
        <v>39</v>
      </c>
      <c r="AS688" s="540">
        <v>40</v>
      </c>
      <c r="AT688" s="540">
        <v>41</v>
      </c>
      <c r="AU688" s="540">
        <v>42</v>
      </c>
      <c r="AV688" s="540">
        <v>43</v>
      </c>
      <c r="AW688" s="540">
        <v>44</v>
      </c>
      <c r="AX688" s="540">
        <v>45</v>
      </c>
      <c r="AY688" s="540">
        <v>46</v>
      </c>
      <c r="AZ688" s="540">
        <v>47</v>
      </c>
      <c r="BA688" s="540">
        <v>48</v>
      </c>
      <c r="BB688" s="540">
        <v>49</v>
      </c>
      <c r="BC688" s="540">
        <v>50</v>
      </c>
      <c r="BD688" s="540">
        <v>51</v>
      </c>
      <c r="BE688" s="540">
        <v>52</v>
      </c>
      <c r="BF688" s="540">
        <v>53</v>
      </c>
      <c r="BG688" s="540">
        <v>54</v>
      </c>
      <c r="BH688" s="540">
        <v>55</v>
      </c>
      <c r="BI688" s="540">
        <v>56</v>
      </c>
      <c r="BJ688" s="540">
        <v>57</v>
      </c>
      <c r="BK688" s="540">
        <v>58</v>
      </c>
      <c r="BL688" s="540">
        <v>59</v>
      </c>
      <c r="BM688" s="540">
        <v>60</v>
      </c>
      <c r="BN688" s="540">
        <v>61</v>
      </c>
      <c r="BO688" s="540">
        <v>62</v>
      </c>
      <c r="BP688" s="540">
        <v>63</v>
      </c>
      <c r="BQ688" s="540">
        <v>64</v>
      </c>
      <c r="BR688" s="540">
        <v>65</v>
      </c>
      <c r="BS688" s="540">
        <v>66</v>
      </c>
      <c r="BT688" s="540">
        <v>67</v>
      </c>
      <c r="BU688" s="540">
        <v>68</v>
      </c>
      <c r="BV688" s="540">
        <v>69</v>
      </c>
      <c r="BW688" s="540">
        <v>70</v>
      </c>
      <c r="BX688" s="540">
        <v>71</v>
      </c>
      <c r="BY688" s="540">
        <v>72</v>
      </c>
      <c r="BZ688" s="540">
        <v>73</v>
      </c>
      <c r="CA688" s="540">
        <v>74</v>
      </c>
      <c r="CB688" s="540">
        <v>75</v>
      </c>
      <c r="CC688" s="540">
        <v>76</v>
      </c>
      <c r="CD688" s="540">
        <v>77</v>
      </c>
      <c r="CE688" s="540">
        <v>78</v>
      </c>
      <c r="CF688" s="540">
        <v>79</v>
      </c>
      <c r="CG688" s="540">
        <v>80</v>
      </c>
      <c r="CH688" s="540">
        <v>81</v>
      </c>
      <c r="CI688" s="540">
        <v>82</v>
      </c>
      <c r="CJ688" s="540">
        <v>83</v>
      </c>
      <c r="CK688" s="540">
        <v>84</v>
      </c>
      <c r="CL688" s="540">
        <v>85</v>
      </c>
      <c r="CM688" s="540">
        <v>86</v>
      </c>
      <c r="CN688" s="540">
        <v>87</v>
      </c>
      <c r="CO688" s="540">
        <v>88</v>
      </c>
      <c r="CP688" s="540">
        <v>89</v>
      </c>
      <c r="CQ688" s="540">
        <v>90</v>
      </c>
      <c r="CR688" s="540">
        <v>91</v>
      </c>
      <c r="CS688" s="540">
        <v>92</v>
      </c>
      <c r="CT688" s="540">
        <v>93</v>
      </c>
      <c r="CU688" s="540">
        <v>94</v>
      </c>
      <c r="CV688" s="540">
        <v>95</v>
      </c>
      <c r="CW688" s="540">
        <v>96</v>
      </c>
      <c r="CX688" s="540">
        <v>97</v>
      </c>
      <c r="CY688" s="540">
        <v>98</v>
      </c>
      <c r="CZ688" s="540">
        <v>99</v>
      </c>
      <c r="DA688" s="540">
        <v>100</v>
      </c>
      <c r="DB688" s="540">
        <v>101</v>
      </c>
      <c r="DC688" s="540">
        <v>102</v>
      </c>
      <c r="DD688" s="540">
        <v>103</v>
      </c>
      <c r="DE688" s="540">
        <v>104</v>
      </c>
      <c r="DF688" s="540">
        <v>105</v>
      </c>
      <c r="DG688" s="540">
        <v>106</v>
      </c>
      <c r="DH688" s="540">
        <v>107</v>
      </c>
      <c r="DI688" s="540">
        <v>108</v>
      </c>
      <c r="DJ688" s="540">
        <v>109</v>
      </c>
      <c r="DK688" s="540">
        <v>110</v>
      </c>
      <c r="DL688" s="540">
        <v>111</v>
      </c>
      <c r="DM688" s="540">
        <v>112</v>
      </c>
      <c r="DN688" s="540">
        <v>113</v>
      </c>
      <c r="DO688" s="540">
        <v>114</v>
      </c>
      <c r="DP688" s="540">
        <v>115</v>
      </c>
      <c r="DQ688" s="540">
        <v>116</v>
      </c>
      <c r="DR688" s="540">
        <v>117</v>
      </c>
      <c r="DS688" s="540">
        <v>118</v>
      </c>
      <c r="DT688" s="540">
        <v>119</v>
      </c>
      <c r="DU688" s="540">
        <v>120</v>
      </c>
      <c r="DV688" s="540">
        <v>121</v>
      </c>
      <c r="DW688" s="540">
        <v>122</v>
      </c>
      <c r="DX688" s="540">
        <v>123</v>
      </c>
      <c r="DY688" s="540">
        <v>124</v>
      </c>
      <c r="DZ688" s="540">
        <v>125</v>
      </c>
      <c r="EA688" s="540">
        <v>126</v>
      </c>
      <c r="EB688" s="540">
        <v>127</v>
      </c>
      <c r="EC688" s="540">
        <v>128</v>
      </c>
      <c r="ED688" s="540">
        <v>129</v>
      </c>
      <c r="EE688" s="540">
        <v>130</v>
      </c>
      <c r="EF688" s="540">
        <v>131</v>
      </c>
      <c r="EG688" s="540">
        <v>132</v>
      </c>
      <c r="EH688" s="540">
        <v>133</v>
      </c>
      <c r="EI688" s="540">
        <v>134</v>
      </c>
      <c r="EJ688" s="540">
        <v>135</v>
      </c>
      <c r="EK688" s="540">
        <v>136</v>
      </c>
      <c r="EL688" s="540">
        <v>137</v>
      </c>
      <c r="EM688" s="540">
        <v>138</v>
      </c>
      <c r="EN688" s="540">
        <v>139</v>
      </c>
      <c r="EO688" s="540">
        <v>140</v>
      </c>
    </row>
    <row r="689" spans="4:149" s="540" customFormat="1" x14ac:dyDescent="0.2">
      <c r="E689" s="535" t="s">
        <v>157</v>
      </c>
      <c r="F689" s="540">
        <v>50</v>
      </c>
      <c r="G689" s="540">
        <v>115</v>
      </c>
      <c r="H689" s="540">
        <v>59</v>
      </c>
      <c r="I689" s="540">
        <v>76</v>
      </c>
      <c r="J689" s="540">
        <v>119</v>
      </c>
      <c r="K689" s="540">
        <v>49</v>
      </c>
      <c r="L689" s="540">
        <v>26</v>
      </c>
      <c r="M689" s="540">
        <v>37</v>
      </c>
      <c r="N689" s="540">
        <v>86</v>
      </c>
      <c r="O689" s="540">
        <v>3</v>
      </c>
      <c r="P689" s="540">
        <v>138</v>
      </c>
      <c r="Q689" s="540">
        <v>100</v>
      </c>
      <c r="R689" s="540">
        <v>52</v>
      </c>
      <c r="S689" s="540">
        <v>42</v>
      </c>
      <c r="T689" s="540">
        <v>63</v>
      </c>
      <c r="U689" s="540">
        <v>4</v>
      </c>
      <c r="V689" s="540">
        <v>20</v>
      </c>
      <c r="W689" s="540">
        <v>99</v>
      </c>
      <c r="X689" s="540">
        <v>132</v>
      </c>
      <c r="Y689" s="540">
        <v>112</v>
      </c>
      <c r="Z689" s="540">
        <v>95</v>
      </c>
      <c r="AA689" s="540">
        <v>31</v>
      </c>
      <c r="AB689" s="540">
        <v>127</v>
      </c>
      <c r="AC689" s="540">
        <v>48</v>
      </c>
      <c r="AD689" s="540">
        <v>6</v>
      </c>
      <c r="AE689" s="540">
        <v>85</v>
      </c>
      <c r="AF689" s="540">
        <v>65</v>
      </c>
      <c r="AG689" s="540">
        <v>10</v>
      </c>
      <c r="AH689" s="540">
        <v>38</v>
      </c>
      <c r="AI689" s="540">
        <v>131</v>
      </c>
      <c r="AJ689" s="540">
        <v>124</v>
      </c>
      <c r="AK689" s="540">
        <v>74</v>
      </c>
      <c r="AL689" s="540">
        <v>90</v>
      </c>
      <c r="AM689" s="540">
        <v>80</v>
      </c>
      <c r="AN689" s="540">
        <v>94</v>
      </c>
      <c r="AO689" s="540">
        <v>120</v>
      </c>
      <c r="AP689" s="540">
        <v>126</v>
      </c>
      <c r="AQ689" s="540">
        <v>70</v>
      </c>
      <c r="AR689" s="540">
        <v>121</v>
      </c>
      <c r="AS689" s="540">
        <v>134</v>
      </c>
      <c r="AT689" s="540">
        <v>62</v>
      </c>
      <c r="AU689" s="540">
        <v>53</v>
      </c>
      <c r="AV689" s="540">
        <v>9</v>
      </c>
      <c r="AW689" s="540">
        <v>101</v>
      </c>
      <c r="AX689" s="540">
        <v>46</v>
      </c>
      <c r="AY689" s="540">
        <v>117</v>
      </c>
      <c r="AZ689" s="540">
        <v>61</v>
      </c>
      <c r="BA689" s="540">
        <v>55</v>
      </c>
      <c r="BB689" s="540">
        <v>111</v>
      </c>
      <c r="BC689" s="540">
        <v>16</v>
      </c>
      <c r="BD689" s="540">
        <v>87</v>
      </c>
      <c r="BE689" s="540">
        <v>45</v>
      </c>
      <c r="BF689" s="540">
        <v>97</v>
      </c>
      <c r="BG689" s="540">
        <v>136</v>
      </c>
      <c r="BH689" s="540">
        <v>18</v>
      </c>
      <c r="BI689" s="540">
        <v>17</v>
      </c>
      <c r="BJ689" s="540">
        <v>56</v>
      </c>
      <c r="BK689" s="540">
        <v>1</v>
      </c>
      <c r="BL689" s="540">
        <v>108</v>
      </c>
      <c r="BM689" s="540">
        <v>43</v>
      </c>
      <c r="BN689" s="540">
        <v>133</v>
      </c>
      <c r="BO689" s="540">
        <v>66</v>
      </c>
      <c r="BP689" s="540">
        <v>12</v>
      </c>
      <c r="BQ689" s="540">
        <v>102</v>
      </c>
      <c r="BR689" s="540">
        <v>27</v>
      </c>
      <c r="BS689" s="540">
        <v>23</v>
      </c>
      <c r="BT689" s="540">
        <v>98</v>
      </c>
      <c r="BU689" s="540">
        <v>29</v>
      </c>
      <c r="BV689" s="540">
        <v>41</v>
      </c>
      <c r="BW689" s="540">
        <v>78</v>
      </c>
      <c r="BX689" s="540">
        <v>13</v>
      </c>
      <c r="BY689" s="540">
        <v>110</v>
      </c>
      <c r="BZ689" s="540">
        <v>135</v>
      </c>
      <c r="CA689" s="540">
        <v>32</v>
      </c>
      <c r="CB689" s="540">
        <v>123</v>
      </c>
      <c r="CC689" s="540">
        <v>140</v>
      </c>
      <c r="CD689" s="540">
        <v>68</v>
      </c>
      <c r="CE689" s="540">
        <v>30</v>
      </c>
      <c r="CF689" s="540">
        <v>15</v>
      </c>
      <c r="CG689" s="540">
        <v>118</v>
      </c>
      <c r="CH689" s="540">
        <v>79</v>
      </c>
      <c r="CI689" s="540">
        <v>113</v>
      </c>
      <c r="CJ689" s="540">
        <v>104</v>
      </c>
      <c r="CK689" s="540">
        <v>40</v>
      </c>
      <c r="CL689" s="540">
        <v>22</v>
      </c>
      <c r="CM689" s="540">
        <v>114</v>
      </c>
      <c r="CN689" s="540">
        <v>64</v>
      </c>
      <c r="CO689" s="540">
        <v>60</v>
      </c>
      <c r="CP689" s="540">
        <v>73</v>
      </c>
      <c r="CQ689" s="540">
        <v>7</v>
      </c>
      <c r="CR689" s="540">
        <v>129</v>
      </c>
      <c r="CS689" s="540">
        <v>8</v>
      </c>
      <c r="CT689" s="540">
        <v>107</v>
      </c>
      <c r="CU689" s="540">
        <v>96</v>
      </c>
      <c r="CV689" s="540">
        <v>91</v>
      </c>
      <c r="CW689" s="540">
        <v>35</v>
      </c>
      <c r="CX689" s="540">
        <v>14</v>
      </c>
      <c r="CY689" s="540">
        <v>69</v>
      </c>
      <c r="CZ689" s="540">
        <v>81</v>
      </c>
      <c r="DA689" s="540">
        <v>139</v>
      </c>
      <c r="DB689" s="540">
        <v>109</v>
      </c>
      <c r="DC689" s="540">
        <v>54</v>
      </c>
      <c r="DD689" s="540">
        <v>34</v>
      </c>
      <c r="DE689" s="540">
        <v>130</v>
      </c>
      <c r="DF689" s="540">
        <v>84</v>
      </c>
      <c r="DG689" s="540">
        <v>72</v>
      </c>
      <c r="DH689" s="540">
        <v>105</v>
      </c>
      <c r="DI689" s="540">
        <v>82</v>
      </c>
      <c r="DJ689" s="540">
        <v>51</v>
      </c>
      <c r="DK689" s="540">
        <v>93</v>
      </c>
      <c r="DL689" s="540">
        <v>57</v>
      </c>
      <c r="DM689" s="540">
        <v>103</v>
      </c>
      <c r="DN689" s="540">
        <v>75</v>
      </c>
      <c r="DO689" s="540">
        <v>36</v>
      </c>
      <c r="DP689" s="540">
        <v>2</v>
      </c>
      <c r="DQ689" s="540">
        <v>88</v>
      </c>
      <c r="DR689" s="540">
        <v>116</v>
      </c>
      <c r="DS689" s="540">
        <v>77</v>
      </c>
      <c r="DT689" s="540">
        <v>5</v>
      </c>
      <c r="DU689" s="540">
        <v>83</v>
      </c>
      <c r="DV689" s="540">
        <v>39</v>
      </c>
      <c r="DW689" s="540">
        <v>44</v>
      </c>
      <c r="DX689" s="540">
        <v>137</v>
      </c>
      <c r="DY689" s="540">
        <v>125</v>
      </c>
      <c r="DZ689" s="540">
        <v>33</v>
      </c>
      <c r="EA689" s="540">
        <v>19</v>
      </c>
      <c r="EB689" s="540">
        <v>71</v>
      </c>
      <c r="EC689" s="540">
        <v>122</v>
      </c>
      <c r="ED689" s="540">
        <v>92</v>
      </c>
      <c r="EE689" s="540">
        <v>21</v>
      </c>
      <c r="EF689" s="540">
        <v>67</v>
      </c>
      <c r="EG689" s="540">
        <v>24</v>
      </c>
      <c r="EH689" s="540">
        <v>47</v>
      </c>
      <c r="EI689" s="540">
        <v>11</v>
      </c>
      <c r="EJ689" s="540">
        <v>89</v>
      </c>
      <c r="EK689" s="540">
        <v>128</v>
      </c>
      <c r="EL689" s="540">
        <v>58</v>
      </c>
      <c r="EM689" s="540">
        <v>25</v>
      </c>
      <c r="EN689" s="540">
        <v>106</v>
      </c>
      <c r="EO689" s="540">
        <v>28</v>
      </c>
    </row>
    <row r="690" spans="4:149" s="540" customFormat="1" x14ac:dyDescent="0.2">
      <c r="E690" s="535" t="s">
        <v>159</v>
      </c>
      <c r="F690" s="540">
        <v>80</v>
      </c>
      <c r="G690" s="540">
        <v>123</v>
      </c>
      <c r="H690" s="540">
        <v>64</v>
      </c>
      <c r="I690" s="540">
        <v>56</v>
      </c>
      <c r="J690" s="540">
        <v>71</v>
      </c>
      <c r="K690" s="540">
        <v>24</v>
      </c>
      <c r="L690" s="540">
        <v>76</v>
      </c>
      <c r="M690" s="540">
        <v>74</v>
      </c>
      <c r="N690" s="540">
        <v>131</v>
      </c>
      <c r="O690" s="540">
        <v>4</v>
      </c>
      <c r="P690" s="540">
        <v>132</v>
      </c>
      <c r="Q690" s="540">
        <v>83</v>
      </c>
      <c r="R690" s="540">
        <v>79</v>
      </c>
      <c r="S690" s="540">
        <v>6</v>
      </c>
      <c r="T690" s="540">
        <v>37</v>
      </c>
      <c r="U690" s="540">
        <v>130</v>
      </c>
      <c r="V690" s="540">
        <v>28</v>
      </c>
      <c r="W690" s="540">
        <v>96</v>
      </c>
      <c r="X690" s="540">
        <v>116</v>
      </c>
      <c r="Y690" s="540">
        <v>101</v>
      </c>
      <c r="Z690" s="540">
        <v>40</v>
      </c>
      <c r="AA690" s="540">
        <v>3</v>
      </c>
      <c r="AB690" s="540">
        <v>45</v>
      </c>
      <c r="AC690" s="540">
        <v>95</v>
      </c>
      <c r="AD690" s="540">
        <v>103</v>
      </c>
      <c r="AE690" s="540">
        <v>119</v>
      </c>
      <c r="AF690" s="540">
        <v>38</v>
      </c>
      <c r="AG690" s="540">
        <v>86</v>
      </c>
      <c r="AH690" s="540">
        <v>13</v>
      </c>
      <c r="AI690" s="540">
        <v>98</v>
      </c>
      <c r="AJ690" s="540">
        <v>32</v>
      </c>
      <c r="AK690" s="540">
        <v>70</v>
      </c>
      <c r="AL690" s="540">
        <v>36</v>
      </c>
      <c r="AM690" s="540">
        <v>72</v>
      </c>
      <c r="AN690" s="540">
        <v>61</v>
      </c>
      <c r="AO690" s="540">
        <v>108</v>
      </c>
      <c r="AP690" s="540">
        <v>114</v>
      </c>
      <c r="AQ690" s="540">
        <v>27</v>
      </c>
      <c r="AR690" s="540">
        <v>127</v>
      </c>
      <c r="AS690" s="540">
        <v>47</v>
      </c>
      <c r="AT690" s="540">
        <v>104</v>
      </c>
      <c r="AU690" s="540">
        <v>41</v>
      </c>
      <c r="AV690" s="540">
        <v>35</v>
      </c>
      <c r="AW690" s="540">
        <v>21</v>
      </c>
      <c r="AX690" s="540">
        <v>53</v>
      </c>
      <c r="AY690" s="540">
        <v>135</v>
      </c>
      <c r="AZ690" s="540">
        <v>43</v>
      </c>
      <c r="BA690" s="540">
        <v>120</v>
      </c>
      <c r="BB690" s="540">
        <v>128</v>
      </c>
      <c r="BC690" s="540">
        <v>39</v>
      </c>
      <c r="BD690" s="540">
        <v>48</v>
      </c>
      <c r="BE690" s="540">
        <v>19</v>
      </c>
      <c r="BF690" s="540">
        <v>110</v>
      </c>
      <c r="BG690" s="540">
        <v>68</v>
      </c>
      <c r="BH690" s="540">
        <v>124</v>
      </c>
      <c r="BI690" s="540">
        <v>63</v>
      </c>
      <c r="BJ690" s="540">
        <v>99</v>
      </c>
      <c r="BK690" s="540">
        <v>121</v>
      </c>
      <c r="BL690" s="540">
        <v>137</v>
      </c>
      <c r="BM690" s="540">
        <v>11</v>
      </c>
      <c r="BN690" s="540">
        <v>60</v>
      </c>
      <c r="BO690" s="540">
        <v>55</v>
      </c>
      <c r="BP690" s="540">
        <v>14</v>
      </c>
      <c r="BQ690" s="540">
        <v>138</v>
      </c>
      <c r="BR690" s="540">
        <v>87</v>
      </c>
      <c r="BS690" s="540">
        <v>92</v>
      </c>
      <c r="BT690" s="540">
        <v>106</v>
      </c>
      <c r="BU690" s="540">
        <v>136</v>
      </c>
      <c r="BV690" s="540">
        <v>67</v>
      </c>
      <c r="BW690" s="540">
        <v>17</v>
      </c>
      <c r="BX690" s="540">
        <v>5</v>
      </c>
      <c r="BY690" s="540">
        <v>33</v>
      </c>
      <c r="BZ690" s="540">
        <v>100</v>
      </c>
      <c r="CA690" s="540">
        <v>16</v>
      </c>
      <c r="CB690" s="540">
        <v>107</v>
      </c>
      <c r="CC690" s="540">
        <v>15</v>
      </c>
      <c r="CD690" s="540">
        <v>78</v>
      </c>
      <c r="CE690" s="540">
        <v>42</v>
      </c>
      <c r="CF690" s="540">
        <v>46</v>
      </c>
      <c r="CG690" s="540">
        <v>111</v>
      </c>
      <c r="CH690" s="540">
        <v>73</v>
      </c>
      <c r="CI690" s="540">
        <v>34</v>
      </c>
      <c r="CJ690" s="540">
        <v>2</v>
      </c>
      <c r="CK690" s="540">
        <v>82</v>
      </c>
      <c r="CL690" s="540">
        <v>12</v>
      </c>
      <c r="CM690" s="540">
        <v>139</v>
      </c>
      <c r="CN690" s="540">
        <v>18</v>
      </c>
      <c r="CO690" s="540">
        <v>85</v>
      </c>
      <c r="CP690" s="540">
        <v>126</v>
      </c>
      <c r="CQ690" s="540">
        <v>52</v>
      </c>
      <c r="CR690" s="540">
        <v>94</v>
      </c>
      <c r="CS690" s="540">
        <v>29</v>
      </c>
      <c r="CT690" s="540">
        <v>140</v>
      </c>
      <c r="CU690" s="540">
        <v>117</v>
      </c>
      <c r="CV690" s="540">
        <v>88</v>
      </c>
      <c r="CW690" s="540">
        <v>65</v>
      </c>
      <c r="CX690" s="540">
        <v>30</v>
      </c>
      <c r="CY690" s="540">
        <v>112</v>
      </c>
      <c r="CZ690" s="540">
        <v>133</v>
      </c>
      <c r="DA690" s="540">
        <v>58</v>
      </c>
      <c r="DB690" s="540">
        <v>25</v>
      </c>
      <c r="DC690" s="540">
        <v>69</v>
      </c>
      <c r="DD690" s="540">
        <v>20</v>
      </c>
      <c r="DE690" s="540">
        <v>97</v>
      </c>
      <c r="DF690" s="540">
        <v>49</v>
      </c>
      <c r="DG690" s="540">
        <v>134</v>
      </c>
      <c r="DH690" s="540">
        <v>10</v>
      </c>
      <c r="DI690" s="540">
        <v>44</v>
      </c>
      <c r="DJ690" s="540">
        <v>122</v>
      </c>
      <c r="DK690" s="540">
        <v>113</v>
      </c>
      <c r="DL690" s="540">
        <v>7</v>
      </c>
      <c r="DM690" s="540">
        <v>90</v>
      </c>
      <c r="DN690" s="540">
        <v>54</v>
      </c>
      <c r="DO690" s="540">
        <v>23</v>
      </c>
      <c r="DP690" s="540">
        <v>57</v>
      </c>
      <c r="DQ690" s="540">
        <v>125</v>
      </c>
      <c r="DR690" s="540">
        <v>59</v>
      </c>
      <c r="DS690" s="540">
        <v>81</v>
      </c>
      <c r="DT690" s="540">
        <v>8</v>
      </c>
      <c r="DU690" s="540">
        <v>51</v>
      </c>
      <c r="DV690" s="540">
        <v>9</v>
      </c>
      <c r="DW690" s="540">
        <v>109</v>
      </c>
      <c r="DX690" s="540">
        <v>102</v>
      </c>
      <c r="DY690" s="540">
        <v>26</v>
      </c>
      <c r="DZ690" s="540">
        <v>129</v>
      </c>
      <c r="EA690" s="540">
        <v>89</v>
      </c>
      <c r="EB690" s="540">
        <v>75</v>
      </c>
      <c r="EC690" s="540">
        <v>105</v>
      </c>
      <c r="ED690" s="540">
        <v>1</v>
      </c>
      <c r="EE690" s="540">
        <v>62</v>
      </c>
      <c r="EF690" s="540">
        <v>93</v>
      </c>
      <c r="EG690" s="540">
        <v>118</v>
      </c>
      <c r="EH690" s="540">
        <v>22</v>
      </c>
      <c r="EI690" s="540">
        <v>50</v>
      </c>
      <c r="EJ690" s="540">
        <v>77</v>
      </c>
      <c r="EK690" s="540">
        <v>84</v>
      </c>
      <c r="EL690" s="540">
        <v>91</v>
      </c>
      <c r="EM690" s="540">
        <v>115</v>
      </c>
      <c r="EN690" s="540">
        <v>66</v>
      </c>
      <c r="EO690" s="540">
        <v>31</v>
      </c>
    </row>
    <row r="691" spans="4:149" s="540" customFormat="1" x14ac:dyDescent="0.2"/>
    <row r="692" spans="4:149" s="540" customFormat="1" x14ac:dyDescent="0.2">
      <c r="D692" s="539">
        <v>141</v>
      </c>
      <c r="E692" s="541" t="s">
        <v>179</v>
      </c>
    </row>
    <row r="693" spans="4:149" s="540" customFormat="1" x14ac:dyDescent="0.2">
      <c r="E693" s="535" t="s">
        <v>130</v>
      </c>
      <c r="F693" s="540">
        <v>1</v>
      </c>
      <c r="G693" s="540">
        <v>2</v>
      </c>
      <c r="H693" s="540">
        <v>3</v>
      </c>
      <c r="I693" s="540">
        <v>4</v>
      </c>
      <c r="J693" s="540">
        <v>5</v>
      </c>
      <c r="K693" s="540">
        <v>6</v>
      </c>
      <c r="L693" s="540">
        <v>7</v>
      </c>
      <c r="M693" s="540">
        <v>8</v>
      </c>
      <c r="N693" s="540">
        <v>9</v>
      </c>
      <c r="O693" s="540">
        <v>10</v>
      </c>
      <c r="P693" s="540">
        <v>11</v>
      </c>
      <c r="Q693" s="540">
        <v>12</v>
      </c>
      <c r="R693" s="540">
        <v>13</v>
      </c>
      <c r="S693" s="540">
        <v>14</v>
      </c>
      <c r="T693" s="540">
        <v>15</v>
      </c>
      <c r="U693" s="540">
        <v>16</v>
      </c>
      <c r="V693" s="540">
        <v>17</v>
      </c>
      <c r="W693" s="540">
        <v>18</v>
      </c>
      <c r="X693" s="540">
        <v>19</v>
      </c>
      <c r="Y693" s="540">
        <v>20</v>
      </c>
      <c r="Z693" s="540">
        <v>21</v>
      </c>
      <c r="AA693" s="540">
        <v>22</v>
      </c>
      <c r="AB693" s="540">
        <v>23</v>
      </c>
      <c r="AC693" s="540">
        <v>24</v>
      </c>
      <c r="AD693" s="540">
        <v>25</v>
      </c>
      <c r="AE693" s="540">
        <v>26</v>
      </c>
      <c r="AF693" s="540">
        <v>27</v>
      </c>
      <c r="AG693" s="540">
        <v>28</v>
      </c>
      <c r="AH693" s="540">
        <v>29</v>
      </c>
      <c r="AI693" s="540">
        <v>30</v>
      </c>
      <c r="AJ693" s="540">
        <v>31</v>
      </c>
      <c r="AK693" s="540">
        <v>32</v>
      </c>
      <c r="AL693" s="540">
        <v>33</v>
      </c>
      <c r="AM693" s="540">
        <v>34</v>
      </c>
      <c r="AN693" s="540">
        <v>35</v>
      </c>
      <c r="AO693" s="540">
        <v>36</v>
      </c>
      <c r="AP693" s="540">
        <v>37</v>
      </c>
      <c r="AQ693" s="540">
        <v>38</v>
      </c>
      <c r="AR693" s="540">
        <v>39</v>
      </c>
      <c r="AS693" s="540">
        <v>40</v>
      </c>
      <c r="AT693" s="540">
        <v>41</v>
      </c>
      <c r="AU693" s="540">
        <v>42</v>
      </c>
      <c r="AV693" s="540">
        <v>43</v>
      </c>
      <c r="AW693" s="540">
        <v>44</v>
      </c>
      <c r="AX693" s="540">
        <v>45</v>
      </c>
      <c r="AY693" s="540">
        <v>46</v>
      </c>
      <c r="AZ693" s="540">
        <v>47</v>
      </c>
      <c r="BA693" s="540">
        <v>48</v>
      </c>
      <c r="BB693" s="540">
        <v>49</v>
      </c>
      <c r="BC693" s="540">
        <v>50</v>
      </c>
      <c r="BD693" s="540">
        <v>51</v>
      </c>
      <c r="BE693" s="540">
        <v>52</v>
      </c>
      <c r="BF693" s="540">
        <v>53</v>
      </c>
      <c r="BG693" s="540">
        <v>54</v>
      </c>
      <c r="BH693" s="540">
        <v>55</v>
      </c>
      <c r="BI693" s="540">
        <v>56</v>
      </c>
      <c r="BJ693" s="540">
        <v>57</v>
      </c>
      <c r="BK693" s="540">
        <v>58</v>
      </c>
      <c r="BL693" s="540">
        <v>59</v>
      </c>
      <c r="BM693" s="540">
        <v>60</v>
      </c>
      <c r="BN693" s="540">
        <v>61</v>
      </c>
      <c r="BO693" s="540">
        <v>62</v>
      </c>
      <c r="BP693" s="540">
        <v>63</v>
      </c>
      <c r="BQ693" s="540">
        <v>64</v>
      </c>
      <c r="BR693" s="540">
        <v>65</v>
      </c>
      <c r="BS693" s="540">
        <v>66</v>
      </c>
      <c r="BT693" s="540">
        <v>67</v>
      </c>
      <c r="BU693" s="540">
        <v>68</v>
      </c>
      <c r="BV693" s="540">
        <v>69</v>
      </c>
      <c r="BW693" s="540">
        <v>70</v>
      </c>
      <c r="BX693" s="540">
        <v>71</v>
      </c>
      <c r="BY693" s="540">
        <v>72</v>
      </c>
      <c r="BZ693" s="540">
        <v>73</v>
      </c>
      <c r="CA693" s="540">
        <v>74</v>
      </c>
      <c r="CB693" s="540">
        <v>75</v>
      </c>
      <c r="CC693" s="540">
        <v>76</v>
      </c>
      <c r="CD693" s="540">
        <v>77</v>
      </c>
      <c r="CE693" s="540">
        <v>78</v>
      </c>
      <c r="CF693" s="540">
        <v>79</v>
      </c>
      <c r="CG693" s="540">
        <v>80</v>
      </c>
      <c r="CH693" s="540">
        <v>81</v>
      </c>
      <c r="CI693" s="540">
        <v>82</v>
      </c>
      <c r="CJ693" s="540">
        <v>83</v>
      </c>
      <c r="CK693" s="540">
        <v>84</v>
      </c>
      <c r="CL693" s="540">
        <v>85</v>
      </c>
      <c r="CM693" s="540">
        <v>86</v>
      </c>
      <c r="CN693" s="540">
        <v>87</v>
      </c>
      <c r="CO693" s="540">
        <v>88</v>
      </c>
      <c r="CP693" s="540">
        <v>89</v>
      </c>
      <c r="CQ693" s="540">
        <v>90</v>
      </c>
      <c r="CR693" s="540">
        <v>91</v>
      </c>
      <c r="CS693" s="540">
        <v>92</v>
      </c>
      <c r="CT693" s="540">
        <v>93</v>
      </c>
      <c r="CU693" s="540">
        <v>94</v>
      </c>
      <c r="CV693" s="540">
        <v>95</v>
      </c>
      <c r="CW693" s="540">
        <v>96</v>
      </c>
      <c r="CX693" s="540">
        <v>97</v>
      </c>
      <c r="CY693" s="540">
        <v>98</v>
      </c>
      <c r="CZ693" s="540">
        <v>99</v>
      </c>
      <c r="DA693" s="540">
        <v>100</v>
      </c>
      <c r="DB693" s="540">
        <v>101</v>
      </c>
      <c r="DC693" s="540">
        <v>102</v>
      </c>
      <c r="DD693" s="540">
        <v>103</v>
      </c>
      <c r="DE693" s="540">
        <v>104</v>
      </c>
      <c r="DF693" s="540">
        <v>105</v>
      </c>
      <c r="DG693" s="540">
        <v>106</v>
      </c>
      <c r="DH693" s="540">
        <v>107</v>
      </c>
      <c r="DI693" s="540">
        <v>108</v>
      </c>
      <c r="DJ693" s="540">
        <v>109</v>
      </c>
      <c r="DK693" s="540">
        <v>110</v>
      </c>
      <c r="DL693" s="540">
        <v>111</v>
      </c>
      <c r="DM693" s="540">
        <v>112</v>
      </c>
      <c r="DN693" s="540">
        <v>113</v>
      </c>
      <c r="DO693" s="540">
        <v>114</v>
      </c>
      <c r="DP693" s="540">
        <v>115</v>
      </c>
      <c r="DQ693" s="540">
        <v>116</v>
      </c>
      <c r="DR693" s="540">
        <v>117</v>
      </c>
      <c r="DS693" s="540">
        <v>118</v>
      </c>
      <c r="DT693" s="540">
        <v>119</v>
      </c>
      <c r="DU693" s="540">
        <v>120</v>
      </c>
      <c r="DV693" s="540">
        <v>121</v>
      </c>
      <c r="DW693" s="540">
        <v>122</v>
      </c>
      <c r="DX693" s="540">
        <v>123</v>
      </c>
      <c r="DY693" s="540">
        <v>124</v>
      </c>
      <c r="DZ693" s="540">
        <v>125</v>
      </c>
      <c r="EA693" s="540">
        <v>126</v>
      </c>
      <c r="EB693" s="540">
        <v>127</v>
      </c>
      <c r="EC693" s="540">
        <v>128</v>
      </c>
      <c r="ED693" s="540">
        <v>129</v>
      </c>
      <c r="EF693" s="540">
        <v>130</v>
      </c>
      <c r="EG693" s="540">
        <v>131</v>
      </c>
      <c r="EH693" s="540">
        <v>132</v>
      </c>
      <c r="EI693" s="540">
        <v>133</v>
      </c>
      <c r="EK693" s="540">
        <v>134</v>
      </c>
      <c r="EL693" s="540">
        <v>135</v>
      </c>
      <c r="EM693" s="540">
        <v>136</v>
      </c>
      <c r="EN693" s="540">
        <v>137</v>
      </c>
      <c r="EP693" s="540">
        <v>138</v>
      </c>
      <c r="EQ693" s="540">
        <v>139</v>
      </c>
      <c r="ER693" s="540">
        <v>140</v>
      </c>
      <c r="ES693" s="540">
        <v>141</v>
      </c>
    </row>
    <row r="694" spans="4:149" s="540" customFormat="1" x14ac:dyDescent="0.2">
      <c r="E694" s="535" t="s">
        <v>157</v>
      </c>
      <c r="F694" s="540">
        <v>70</v>
      </c>
      <c r="G694" s="540">
        <v>30</v>
      </c>
      <c r="H694" s="540">
        <v>121</v>
      </c>
      <c r="I694" s="540">
        <v>11</v>
      </c>
      <c r="J694" s="540">
        <v>73</v>
      </c>
      <c r="K694" s="540">
        <v>29</v>
      </c>
      <c r="L694" s="540">
        <v>76</v>
      </c>
      <c r="M694" s="540">
        <v>49</v>
      </c>
      <c r="N694" s="540">
        <v>41</v>
      </c>
      <c r="O694" s="540">
        <v>86</v>
      </c>
      <c r="P694" s="540">
        <v>72</v>
      </c>
      <c r="Q694" s="540">
        <v>128</v>
      </c>
      <c r="R694" s="540">
        <v>135</v>
      </c>
      <c r="S694" s="540">
        <v>7</v>
      </c>
      <c r="T694" s="540">
        <v>18</v>
      </c>
      <c r="U694" s="540">
        <v>45</v>
      </c>
      <c r="V694" s="540">
        <v>13</v>
      </c>
      <c r="W694" s="540">
        <v>2</v>
      </c>
      <c r="X694" s="540">
        <v>136</v>
      </c>
      <c r="Y694" s="540">
        <v>52</v>
      </c>
      <c r="Z694" s="540">
        <v>10</v>
      </c>
      <c r="AA694" s="540">
        <v>89</v>
      </c>
      <c r="AB694" s="540">
        <v>138</v>
      </c>
      <c r="AC694" s="540">
        <v>78</v>
      </c>
      <c r="AD694" s="540">
        <v>107</v>
      </c>
      <c r="AE694" s="540">
        <v>67</v>
      </c>
      <c r="AF694" s="540">
        <v>36</v>
      </c>
      <c r="AG694" s="540">
        <v>110</v>
      </c>
      <c r="AH694" s="540">
        <v>25</v>
      </c>
      <c r="AI694" s="540">
        <v>56</v>
      </c>
      <c r="AJ694" s="540">
        <v>139</v>
      </c>
      <c r="AK694" s="540">
        <v>115</v>
      </c>
      <c r="AL694" s="540">
        <v>61</v>
      </c>
      <c r="AM694" s="540">
        <v>88</v>
      </c>
      <c r="AN694" s="540">
        <v>103</v>
      </c>
      <c r="AO694" s="540">
        <v>75</v>
      </c>
      <c r="AP694" s="540">
        <v>55</v>
      </c>
      <c r="AQ694" s="540">
        <v>69</v>
      </c>
      <c r="AR694" s="540">
        <v>46</v>
      </c>
      <c r="AS694" s="540">
        <v>21</v>
      </c>
      <c r="AT694" s="540">
        <v>15</v>
      </c>
      <c r="AU694" s="540">
        <v>140</v>
      </c>
      <c r="AV694" s="540">
        <v>51</v>
      </c>
      <c r="AW694" s="540">
        <v>130</v>
      </c>
      <c r="AX694" s="540">
        <v>122</v>
      </c>
      <c r="AY694" s="540">
        <v>24</v>
      </c>
      <c r="AZ694" s="540">
        <v>116</v>
      </c>
      <c r="BA694" s="540">
        <v>114</v>
      </c>
      <c r="BB694" s="540">
        <v>82</v>
      </c>
      <c r="BC694" s="540">
        <v>141</v>
      </c>
      <c r="BD694" s="540">
        <v>92</v>
      </c>
      <c r="BE694" s="540">
        <v>108</v>
      </c>
      <c r="BF694" s="540">
        <v>42</v>
      </c>
      <c r="BG694" s="540">
        <v>63</v>
      </c>
      <c r="BH694" s="540">
        <v>81</v>
      </c>
      <c r="BI694" s="540">
        <v>65</v>
      </c>
      <c r="BJ694" s="540">
        <v>5</v>
      </c>
      <c r="BK694" s="540">
        <v>40</v>
      </c>
      <c r="BL694" s="540">
        <v>26</v>
      </c>
      <c r="BM694" s="540">
        <v>97</v>
      </c>
      <c r="BN694" s="540">
        <v>87</v>
      </c>
      <c r="BO694" s="540">
        <v>28</v>
      </c>
      <c r="BP694" s="540">
        <v>16</v>
      </c>
      <c r="BQ694" s="540">
        <v>123</v>
      </c>
      <c r="BR694" s="540">
        <v>106</v>
      </c>
      <c r="BS694" s="540">
        <v>133</v>
      </c>
      <c r="BT694" s="540">
        <v>3</v>
      </c>
      <c r="BU694" s="540">
        <v>59</v>
      </c>
      <c r="BV694" s="540">
        <v>17</v>
      </c>
      <c r="BW694" s="540">
        <v>77</v>
      </c>
      <c r="BX694" s="540">
        <v>100</v>
      </c>
      <c r="BY694" s="540">
        <v>4</v>
      </c>
      <c r="BZ694" s="540">
        <v>131</v>
      </c>
      <c r="CA694" s="540">
        <v>68</v>
      </c>
      <c r="CB694" s="540">
        <v>27</v>
      </c>
      <c r="CC694" s="540">
        <v>80</v>
      </c>
      <c r="CD694" s="540">
        <v>1</v>
      </c>
      <c r="CE694" s="540">
        <v>19</v>
      </c>
      <c r="CF694" s="540">
        <v>32</v>
      </c>
      <c r="CG694" s="540">
        <v>126</v>
      </c>
      <c r="CH694" s="540">
        <v>112</v>
      </c>
      <c r="CI694" s="540">
        <v>8</v>
      </c>
      <c r="CJ694" s="540">
        <v>124</v>
      </c>
      <c r="CK694" s="540">
        <v>95</v>
      </c>
      <c r="CL694" s="540">
        <v>44</v>
      </c>
      <c r="CM694" s="540">
        <v>105</v>
      </c>
      <c r="CN694" s="540">
        <v>90</v>
      </c>
      <c r="CO694" s="540">
        <v>54</v>
      </c>
      <c r="CP694" s="540">
        <v>60</v>
      </c>
      <c r="CQ694" s="540">
        <v>83</v>
      </c>
      <c r="CR694" s="540">
        <v>109</v>
      </c>
      <c r="CS694" s="540">
        <v>43</v>
      </c>
      <c r="CT694" s="540">
        <v>74</v>
      </c>
      <c r="CU694" s="540">
        <v>31</v>
      </c>
      <c r="CV694" s="540">
        <v>102</v>
      </c>
      <c r="CW694" s="540">
        <v>79</v>
      </c>
      <c r="CX694" s="540">
        <v>64</v>
      </c>
      <c r="CY694" s="540">
        <v>94</v>
      </c>
      <c r="CZ694" s="540">
        <v>127</v>
      </c>
      <c r="DA694" s="540">
        <v>71</v>
      </c>
      <c r="DB694" s="540">
        <v>48</v>
      </c>
      <c r="DC694" s="540">
        <v>58</v>
      </c>
      <c r="DD694" s="540">
        <v>14</v>
      </c>
      <c r="DE694" s="540">
        <v>132</v>
      </c>
      <c r="DF694" s="540">
        <v>53</v>
      </c>
      <c r="DG694" s="540">
        <v>84</v>
      </c>
      <c r="DH694" s="540">
        <v>23</v>
      </c>
      <c r="DI694" s="540">
        <v>39</v>
      </c>
      <c r="DJ694" s="540">
        <v>91</v>
      </c>
      <c r="DK694" s="540">
        <v>134</v>
      </c>
      <c r="DL694" s="540">
        <v>98</v>
      </c>
      <c r="DM694" s="540">
        <v>34</v>
      </c>
      <c r="DN694" s="540">
        <v>117</v>
      </c>
      <c r="DO694" s="540">
        <v>57</v>
      </c>
      <c r="DP694" s="540">
        <v>137</v>
      </c>
      <c r="DQ694" s="540">
        <v>47</v>
      </c>
      <c r="DR694" s="540">
        <v>120</v>
      </c>
      <c r="DS694" s="540">
        <v>62</v>
      </c>
      <c r="DT694" s="540">
        <v>101</v>
      </c>
      <c r="DU694" s="540">
        <v>37</v>
      </c>
      <c r="DV694" s="540">
        <v>129</v>
      </c>
      <c r="DW694" s="540">
        <v>111</v>
      </c>
      <c r="DX694" s="540">
        <v>96</v>
      </c>
      <c r="DY694" s="540">
        <v>66</v>
      </c>
      <c r="DZ694" s="540">
        <v>118</v>
      </c>
      <c r="EA694" s="540">
        <v>35</v>
      </c>
      <c r="EB694" s="540">
        <v>38</v>
      </c>
      <c r="EC694" s="540">
        <v>9</v>
      </c>
      <c r="ED694" s="540">
        <v>113</v>
      </c>
      <c r="EF694" s="540">
        <v>99</v>
      </c>
      <c r="EG694" s="540">
        <v>125</v>
      </c>
      <c r="EH694" s="540">
        <v>104</v>
      </c>
      <c r="EI694" s="540">
        <v>12</v>
      </c>
      <c r="EK694" s="540">
        <v>22</v>
      </c>
      <c r="EL694" s="540">
        <v>93</v>
      </c>
      <c r="EM694" s="540">
        <v>85</v>
      </c>
      <c r="EN694" s="540">
        <v>33</v>
      </c>
      <c r="EP694" s="540">
        <v>20</v>
      </c>
      <c r="EQ694" s="540">
        <v>6</v>
      </c>
      <c r="ER694" s="540">
        <v>119</v>
      </c>
      <c r="ES694" s="540">
        <v>50</v>
      </c>
    </row>
    <row r="695" spans="4:149" s="540" customFormat="1" x14ac:dyDescent="0.2">
      <c r="E695" s="535" t="s">
        <v>159</v>
      </c>
      <c r="F695" s="540">
        <v>102</v>
      </c>
      <c r="G695" s="540">
        <v>45</v>
      </c>
      <c r="H695" s="540">
        <v>115</v>
      </c>
      <c r="I695" s="540">
        <v>81</v>
      </c>
      <c r="J695" s="540">
        <v>133</v>
      </c>
      <c r="K695" s="540">
        <v>14</v>
      </c>
      <c r="L695" s="540">
        <v>114</v>
      </c>
      <c r="M695" s="540">
        <v>125</v>
      </c>
      <c r="N695" s="540">
        <v>72</v>
      </c>
      <c r="O695" s="540">
        <v>26</v>
      </c>
      <c r="P695" s="540">
        <v>12</v>
      </c>
      <c r="Q695" s="540">
        <v>119</v>
      </c>
      <c r="R695" s="540">
        <v>17</v>
      </c>
      <c r="S695" s="540">
        <v>67</v>
      </c>
      <c r="T695" s="540">
        <v>48</v>
      </c>
      <c r="U695" s="540">
        <v>40</v>
      </c>
      <c r="V695" s="540">
        <v>68</v>
      </c>
      <c r="W695" s="540">
        <v>127</v>
      </c>
      <c r="X695" s="540">
        <v>15</v>
      </c>
      <c r="Y695" s="540">
        <v>62</v>
      </c>
      <c r="Z695" s="540">
        <v>52</v>
      </c>
      <c r="AA695" s="540">
        <v>123</v>
      </c>
      <c r="AB695" s="540">
        <v>5</v>
      </c>
      <c r="AC695" s="540">
        <v>138</v>
      </c>
      <c r="AD695" s="540">
        <v>108</v>
      </c>
      <c r="AE695" s="540">
        <v>33</v>
      </c>
      <c r="AF695" s="540">
        <v>134</v>
      </c>
      <c r="AG695" s="540">
        <v>122</v>
      </c>
      <c r="AH695" s="540">
        <v>8</v>
      </c>
      <c r="AI695" s="540">
        <v>38</v>
      </c>
      <c r="AJ695" s="540">
        <v>88</v>
      </c>
      <c r="AK695" s="540">
        <v>124</v>
      </c>
      <c r="AL695" s="540">
        <v>10</v>
      </c>
      <c r="AM695" s="540">
        <v>2</v>
      </c>
      <c r="AN695" s="540">
        <v>36</v>
      </c>
      <c r="AO695" s="540">
        <v>97</v>
      </c>
      <c r="AP695" s="540">
        <v>136</v>
      </c>
      <c r="AQ695" s="540">
        <v>7</v>
      </c>
      <c r="AR695" s="540">
        <v>23</v>
      </c>
      <c r="AS695" s="540">
        <v>16</v>
      </c>
      <c r="AT695" s="540">
        <v>53</v>
      </c>
      <c r="AU695" s="540">
        <v>104</v>
      </c>
      <c r="AV695" s="540">
        <v>35</v>
      </c>
      <c r="AW695" s="540">
        <v>116</v>
      </c>
      <c r="AX695" s="540">
        <v>129</v>
      </c>
      <c r="AY695" s="540">
        <v>141</v>
      </c>
      <c r="AZ695" s="540">
        <v>100</v>
      </c>
      <c r="BA695" s="540">
        <v>32</v>
      </c>
      <c r="BB695" s="540">
        <v>58</v>
      </c>
      <c r="BC695" s="540">
        <v>76</v>
      </c>
      <c r="BD695" s="540">
        <v>44</v>
      </c>
      <c r="BE695" s="540">
        <v>18</v>
      </c>
      <c r="BF695" s="540">
        <v>71</v>
      </c>
      <c r="BG695" s="540">
        <v>51</v>
      </c>
      <c r="BH695" s="540">
        <v>22</v>
      </c>
      <c r="BI695" s="540">
        <v>89</v>
      </c>
      <c r="BJ695" s="540">
        <v>59</v>
      </c>
      <c r="BK695" s="540">
        <v>64</v>
      </c>
      <c r="BL695" s="540">
        <v>96</v>
      </c>
      <c r="BM695" s="540">
        <v>46</v>
      </c>
      <c r="BN695" s="540">
        <v>110</v>
      </c>
      <c r="BO695" s="540">
        <v>20</v>
      </c>
      <c r="BP695" s="540">
        <v>90</v>
      </c>
      <c r="BQ695" s="540">
        <v>47</v>
      </c>
      <c r="BR695" s="540">
        <v>84</v>
      </c>
      <c r="BS695" s="540">
        <v>113</v>
      </c>
      <c r="BT695" s="540">
        <v>101</v>
      </c>
      <c r="BU695" s="540">
        <v>77</v>
      </c>
      <c r="BV695" s="540">
        <v>131</v>
      </c>
      <c r="BW695" s="540">
        <v>109</v>
      </c>
      <c r="BX695" s="540">
        <v>137</v>
      </c>
      <c r="BY695" s="540">
        <v>19</v>
      </c>
      <c r="BZ695" s="540">
        <v>27</v>
      </c>
      <c r="CA695" s="540">
        <v>139</v>
      </c>
      <c r="CB695" s="540">
        <v>92</v>
      </c>
      <c r="CC695" s="540">
        <v>50</v>
      </c>
      <c r="CD695" s="540">
        <v>21</v>
      </c>
      <c r="CE695" s="540">
        <v>66</v>
      </c>
      <c r="CF695" s="540">
        <v>87</v>
      </c>
      <c r="CG695" s="540">
        <v>1</v>
      </c>
      <c r="CH695" s="540">
        <v>4</v>
      </c>
      <c r="CI695" s="540">
        <v>126</v>
      </c>
      <c r="CJ695" s="540">
        <v>120</v>
      </c>
      <c r="CK695" s="540">
        <v>43</v>
      </c>
      <c r="CL695" s="540">
        <v>91</v>
      </c>
      <c r="CM695" s="540">
        <v>9</v>
      </c>
      <c r="CN695" s="540">
        <v>118</v>
      </c>
      <c r="CO695" s="540">
        <v>130</v>
      </c>
      <c r="CP695" s="540">
        <v>93</v>
      </c>
      <c r="CQ695" s="540">
        <v>121</v>
      </c>
      <c r="CR695" s="540">
        <v>95</v>
      </c>
      <c r="CS695" s="540">
        <v>74</v>
      </c>
      <c r="CT695" s="540">
        <v>56</v>
      </c>
      <c r="CU695" s="540">
        <v>117</v>
      </c>
      <c r="CV695" s="540">
        <v>128</v>
      </c>
      <c r="CW695" s="540">
        <v>85</v>
      </c>
      <c r="CX695" s="540">
        <v>54</v>
      </c>
      <c r="CY695" s="540">
        <v>30</v>
      </c>
      <c r="CZ695" s="540">
        <v>112</v>
      </c>
      <c r="DA695" s="540">
        <v>99</v>
      </c>
      <c r="DB695" s="540">
        <v>49</v>
      </c>
      <c r="DC695" s="540">
        <v>132</v>
      </c>
      <c r="DD695" s="540">
        <v>107</v>
      </c>
      <c r="DE695" s="540">
        <v>13</v>
      </c>
      <c r="DF695" s="540">
        <v>31</v>
      </c>
      <c r="DG695" s="540">
        <v>94</v>
      </c>
      <c r="DH695" s="540">
        <v>105</v>
      </c>
      <c r="DI695" s="540">
        <v>86</v>
      </c>
      <c r="DJ695" s="540">
        <v>135</v>
      </c>
      <c r="DK695" s="540">
        <v>61</v>
      </c>
      <c r="DL695" s="540">
        <v>63</v>
      </c>
      <c r="DM695" s="540">
        <v>73</v>
      </c>
      <c r="DN695" s="540">
        <v>41</v>
      </c>
      <c r="DO695" s="540">
        <v>6</v>
      </c>
      <c r="DP695" s="540">
        <v>3</v>
      </c>
      <c r="DQ695" s="540">
        <v>82</v>
      </c>
      <c r="DR695" s="540">
        <v>106</v>
      </c>
      <c r="DS695" s="540">
        <v>57</v>
      </c>
      <c r="DT695" s="540">
        <v>140</v>
      </c>
      <c r="DU695" s="540">
        <v>79</v>
      </c>
      <c r="DV695" s="540">
        <v>83</v>
      </c>
      <c r="DW695" s="540">
        <v>11</v>
      </c>
      <c r="DX695" s="540">
        <v>55</v>
      </c>
      <c r="DY695" s="540">
        <v>28</v>
      </c>
      <c r="DZ695" s="540">
        <v>24</v>
      </c>
      <c r="EA695" s="540">
        <v>60</v>
      </c>
      <c r="EB695" s="540">
        <v>75</v>
      </c>
      <c r="EC695" s="540">
        <v>34</v>
      </c>
      <c r="ED695" s="540">
        <v>42</v>
      </c>
      <c r="EF695" s="540">
        <v>78</v>
      </c>
      <c r="EG695" s="540">
        <v>39</v>
      </c>
      <c r="EH695" s="540">
        <v>29</v>
      </c>
      <c r="EI695" s="540">
        <v>111</v>
      </c>
      <c r="EK695" s="540">
        <v>25</v>
      </c>
      <c r="EL695" s="540">
        <v>70</v>
      </c>
      <c r="EM695" s="540">
        <v>37</v>
      </c>
      <c r="EN695" s="540">
        <v>80</v>
      </c>
      <c r="EP695" s="540">
        <v>103</v>
      </c>
      <c r="EQ695" s="540">
        <v>69</v>
      </c>
      <c r="ER695" s="540">
        <v>65</v>
      </c>
      <c r="ES695" s="540">
        <v>98</v>
      </c>
    </row>
    <row r="696" spans="4:149" s="540" customFormat="1" x14ac:dyDescent="0.2"/>
    <row r="697" spans="4:149" s="540" customFormat="1" x14ac:dyDescent="0.2">
      <c r="D697" s="539">
        <v>142</v>
      </c>
      <c r="E697" s="541" t="s">
        <v>179</v>
      </c>
    </row>
    <row r="698" spans="4:149" s="540" customFormat="1" x14ac:dyDescent="0.2">
      <c r="E698" s="535" t="s">
        <v>130</v>
      </c>
      <c r="F698" s="540">
        <v>1</v>
      </c>
      <c r="G698" s="540">
        <v>2</v>
      </c>
      <c r="H698" s="540">
        <v>3</v>
      </c>
      <c r="I698" s="540">
        <v>4</v>
      </c>
      <c r="J698" s="540">
        <v>5</v>
      </c>
      <c r="K698" s="540">
        <v>6</v>
      </c>
      <c r="L698" s="540">
        <v>7</v>
      </c>
      <c r="M698" s="540">
        <v>8</v>
      </c>
      <c r="N698" s="540">
        <v>9</v>
      </c>
      <c r="O698" s="540">
        <v>10</v>
      </c>
      <c r="P698" s="540">
        <v>11</v>
      </c>
      <c r="Q698" s="540">
        <v>12</v>
      </c>
      <c r="R698" s="540">
        <v>13</v>
      </c>
      <c r="S698" s="540">
        <v>14</v>
      </c>
      <c r="T698" s="540">
        <v>15</v>
      </c>
      <c r="U698" s="540">
        <v>16</v>
      </c>
      <c r="V698" s="540">
        <v>17</v>
      </c>
      <c r="W698" s="540">
        <v>18</v>
      </c>
      <c r="X698" s="540">
        <v>19</v>
      </c>
      <c r="Y698" s="540">
        <v>20</v>
      </c>
      <c r="Z698" s="540">
        <v>21</v>
      </c>
      <c r="AA698" s="540">
        <v>22</v>
      </c>
      <c r="AB698" s="540">
        <v>23</v>
      </c>
      <c r="AC698" s="540">
        <v>24</v>
      </c>
      <c r="AD698" s="540">
        <v>25</v>
      </c>
      <c r="AE698" s="540">
        <v>26</v>
      </c>
      <c r="AF698" s="540">
        <v>27</v>
      </c>
      <c r="AG698" s="540">
        <v>28</v>
      </c>
      <c r="AH698" s="540">
        <v>29</v>
      </c>
      <c r="AI698" s="540">
        <v>30</v>
      </c>
      <c r="AJ698" s="540">
        <v>31</v>
      </c>
      <c r="AK698" s="540">
        <v>32</v>
      </c>
      <c r="AL698" s="540">
        <v>33</v>
      </c>
      <c r="AM698" s="540">
        <v>34</v>
      </c>
      <c r="AN698" s="540">
        <v>35</v>
      </c>
      <c r="AO698" s="540">
        <v>36</v>
      </c>
      <c r="AP698" s="540">
        <v>37</v>
      </c>
      <c r="AQ698" s="540">
        <v>38</v>
      </c>
      <c r="AR698" s="540">
        <v>39</v>
      </c>
      <c r="AS698" s="540">
        <v>40</v>
      </c>
      <c r="AT698" s="540">
        <v>41</v>
      </c>
      <c r="AU698" s="540">
        <v>42</v>
      </c>
      <c r="AV698" s="540">
        <v>43</v>
      </c>
      <c r="AW698" s="540">
        <v>44</v>
      </c>
      <c r="AX698" s="540">
        <v>45</v>
      </c>
      <c r="AY698" s="540">
        <v>46</v>
      </c>
      <c r="AZ698" s="540">
        <v>47</v>
      </c>
      <c r="BA698" s="540">
        <v>48</v>
      </c>
      <c r="BB698" s="540">
        <v>49</v>
      </c>
      <c r="BC698" s="540">
        <v>50</v>
      </c>
      <c r="BD698" s="540">
        <v>51</v>
      </c>
      <c r="BE698" s="540">
        <v>52</v>
      </c>
      <c r="BF698" s="540">
        <v>53</v>
      </c>
      <c r="BG698" s="540">
        <v>54</v>
      </c>
      <c r="BH698" s="540">
        <v>55</v>
      </c>
      <c r="BI698" s="540">
        <v>56</v>
      </c>
      <c r="BJ698" s="540">
        <v>57</v>
      </c>
      <c r="BK698" s="540">
        <v>58</v>
      </c>
      <c r="BL698" s="540">
        <v>59</v>
      </c>
      <c r="BM698" s="540">
        <v>60</v>
      </c>
      <c r="BN698" s="540">
        <v>61</v>
      </c>
      <c r="BO698" s="540">
        <v>62</v>
      </c>
      <c r="BP698" s="540">
        <v>63</v>
      </c>
      <c r="BQ698" s="540">
        <v>64</v>
      </c>
      <c r="BR698" s="540">
        <v>65</v>
      </c>
      <c r="BS698" s="540">
        <v>66</v>
      </c>
      <c r="BT698" s="540">
        <v>67</v>
      </c>
      <c r="BU698" s="540">
        <v>68</v>
      </c>
      <c r="BV698" s="540">
        <v>69</v>
      </c>
      <c r="BW698" s="540">
        <v>70</v>
      </c>
      <c r="BX698" s="540">
        <v>71</v>
      </c>
      <c r="BY698" s="540">
        <v>72</v>
      </c>
      <c r="BZ698" s="540">
        <v>73</v>
      </c>
      <c r="CA698" s="540">
        <v>74</v>
      </c>
      <c r="CB698" s="540">
        <v>75</v>
      </c>
      <c r="CC698" s="540">
        <v>76</v>
      </c>
      <c r="CD698" s="540">
        <v>77</v>
      </c>
      <c r="CE698" s="540">
        <v>78</v>
      </c>
      <c r="CF698" s="540">
        <v>79</v>
      </c>
      <c r="CG698" s="540">
        <v>80</v>
      </c>
      <c r="CH698" s="540">
        <v>81</v>
      </c>
      <c r="CI698" s="540">
        <v>82</v>
      </c>
      <c r="CJ698" s="540">
        <v>83</v>
      </c>
      <c r="CK698" s="540">
        <v>84</v>
      </c>
      <c r="CL698" s="540">
        <v>85</v>
      </c>
      <c r="CM698" s="540">
        <v>86</v>
      </c>
      <c r="CN698" s="540">
        <v>87</v>
      </c>
      <c r="CO698" s="540">
        <v>88</v>
      </c>
      <c r="CP698" s="540">
        <v>89</v>
      </c>
      <c r="CQ698" s="540">
        <v>90</v>
      </c>
      <c r="CR698" s="540">
        <v>91</v>
      </c>
      <c r="CS698" s="540">
        <v>92</v>
      </c>
      <c r="CT698" s="540">
        <v>93</v>
      </c>
      <c r="CU698" s="540">
        <v>94</v>
      </c>
      <c r="CV698" s="540">
        <v>95</v>
      </c>
      <c r="CW698" s="540">
        <v>96</v>
      </c>
      <c r="CX698" s="540">
        <v>97</v>
      </c>
      <c r="CY698" s="540">
        <v>98</v>
      </c>
      <c r="CZ698" s="540">
        <v>99</v>
      </c>
      <c r="DA698" s="540">
        <v>100</v>
      </c>
      <c r="DB698" s="540">
        <v>101</v>
      </c>
      <c r="DC698" s="540">
        <v>102</v>
      </c>
      <c r="DD698" s="540">
        <v>103</v>
      </c>
      <c r="DE698" s="540">
        <v>104</v>
      </c>
      <c r="DF698" s="540">
        <v>105</v>
      </c>
      <c r="DG698" s="540">
        <v>106</v>
      </c>
      <c r="DH698" s="540">
        <v>107</v>
      </c>
      <c r="DI698" s="540">
        <v>108</v>
      </c>
      <c r="DJ698" s="540">
        <v>109</v>
      </c>
      <c r="DK698" s="540">
        <v>110</v>
      </c>
      <c r="DL698" s="540">
        <v>111</v>
      </c>
      <c r="DM698" s="540">
        <v>112</v>
      </c>
      <c r="DN698" s="540">
        <v>113</v>
      </c>
      <c r="DO698" s="540">
        <v>114</v>
      </c>
      <c r="DP698" s="540">
        <v>115</v>
      </c>
      <c r="DQ698" s="540">
        <v>116</v>
      </c>
      <c r="DR698" s="540">
        <v>117</v>
      </c>
      <c r="DS698" s="540">
        <v>118</v>
      </c>
      <c r="DT698" s="540">
        <v>119</v>
      </c>
      <c r="DU698" s="540">
        <v>120</v>
      </c>
      <c r="DV698" s="540">
        <v>121</v>
      </c>
      <c r="DW698" s="540">
        <v>122</v>
      </c>
      <c r="DX698" s="540">
        <v>123</v>
      </c>
      <c r="DY698" s="540">
        <v>124</v>
      </c>
      <c r="DZ698" s="540">
        <v>125</v>
      </c>
      <c r="EA698" s="540">
        <v>126</v>
      </c>
      <c r="EB698" s="540">
        <v>127</v>
      </c>
      <c r="EC698" s="540">
        <v>128</v>
      </c>
      <c r="ED698" s="540">
        <v>129</v>
      </c>
      <c r="EE698" s="540">
        <v>130</v>
      </c>
      <c r="EF698" s="540">
        <v>131</v>
      </c>
      <c r="EG698" s="540">
        <v>132</v>
      </c>
      <c r="EH698" s="540">
        <v>133</v>
      </c>
      <c r="EI698" s="540">
        <v>134</v>
      </c>
      <c r="EK698" s="540">
        <v>135</v>
      </c>
      <c r="EL698" s="540">
        <v>136</v>
      </c>
      <c r="EM698" s="540">
        <v>137</v>
      </c>
      <c r="EN698" s="540">
        <v>138</v>
      </c>
      <c r="EP698" s="540">
        <v>139</v>
      </c>
      <c r="EQ698" s="540">
        <v>140</v>
      </c>
      <c r="ER698" s="540">
        <v>141</v>
      </c>
      <c r="ES698" s="540">
        <v>142</v>
      </c>
    </row>
    <row r="699" spans="4:149" s="540" customFormat="1" x14ac:dyDescent="0.2">
      <c r="E699" s="535" t="s">
        <v>157</v>
      </c>
      <c r="F699" s="540">
        <v>140</v>
      </c>
      <c r="G699" s="540">
        <v>33</v>
      </c>
      <c r="H699" s="540">
        <v>85</v>
      </c>
      <c r="I699" s="540">
        <v>72</v>
      </c>
      <c r="J699" s="540">
        <v>78</v>
      </c>
      <c r="K699" s="540">
        <v>45</v>
      </c>
      <c r="L699" s="540">
        <v>118</v>
      </c>
      <c r="M699" s="540">
        <v>81</v>
      </c>
      <c r="N699" s="540">
        <v>56</v>
      </c>
      <c r="O699" s="540">
        <v>101</v>
      </c>
      <c r="P699" s="540">
        <v>79</v>
      </c>
      <c r="Q699" s="540">
        <v>11</v>
      </c>
      <c r="R699" s="540">
        <v>22</v>
      </c>
      <c r="S699" s="540">
        <v>102</v>
      </c>
      <c r="T699" s="540">
        <v>128</v>
      </c>
      <c r="U699" s="540">
        <v>130</v>
      </c>
      <c r="V699" s="540">
        <v>43</v>
      </c>
      <c r="W699" s="540">
        <v>30</v>
      </c>
      <c r="X699" s="540">
        <v>53</v>
      </c>
      <c r="Y699" s="540">
        <v>117</v>
      </c>
      <c r="Z699" s="540">
        <v>94</v>
      </c>
      <c r="AA699" s="540">
        <v>115</v>
      </c>
      <c r="AB699" s="540">
        <v>4</v>
      </c>
      <c r="AC699" s="540">
        <v>88</v>
      </c>
      <c r="AD699" s="540">
        <v>42</v>
      </c>
      <c r="AE699" s="540">
        <v>110</v>
      </c>
      <c r="AF699" s="540">
        <v>68</v>
      </c>
      <c r="AG699" s="540">
        <v>19</v>
      </c>
      <c r="AH699" s="540">
        <v>51</v>
      </c>
      <c r="AI699" s="540">
        <v>28</v>
      </c>
      <c r="AJ699" s="540">
        <v>104</v>
      </c>
      <c r="AK699" s="540">
        <v>13</v>
      </c>
      <c r="AL699" s="540">
        <v>2</v>
      </c>
      <c r="AM699" s="540">
        <v>123</v>
      </c>
      <c r="AN699" s="540">
        <v>38</v>
      </c>
      <c r="AO699" s="540">
        <v>138</v>
      </c>
      <c r="AP699" s="540">
        <v>20</v>
      </c>
      <c r="AQ699" s="540">
        <v>52</v>
      </c>
      <c r="AR699" s="540">
        <v>15</v>
      </c>
      <c r="AS699" s="540">
        <v>69</v>
      </c>
      <c r="AT699" s="540">
        <v>14</v>
      </c>
      <c r="AU699" s="540">
        <v>116</v>
      </c>
      <c r="AV699" s="540">
        <v>75</v>
      </c>
      <c r="AW699" s="540">
        <v>103</v>
      </c>
      <c r="AX699" s="540">
        <v>76</v>
      </c>
      <c r="AY699" s="540">
        <v>65</v>
      </c>
      <c r="AZ699" s="540">
        <v>8</v>
      </c>
      <c r="BA699" s="540">
        <v>96</v>
      </c>
      <c r="BB699" s="540">
        <v>108</v>
      </c>
      <c r="BC699" s="540">
        <v>87</v>
      </c>
      <c r="BD699" s="540">
        <v>112</v>
      </c>
      <c r="BE699" s="540">
        <v>90</v>
      </c>
      <c r="BF699" s="540">
        <v>97</v>
      </c>
      <c r="BG699" s="540">
        <v>36</v>
      </c>
      <c r="BH699" s="540">
        <v>71</v>
      </c>
      <c r="BI699" s="540">
        <v>9</v>
      </c>
      <c r="BJ699" s="540">
        <v>84</v>
      </c>
      <c r="BK699" s="540">
        <v>26</v>
      </c>
      <c r="BL699" s="540">
        <v>141</v>
      </c>
      <c r="BM699" s="540">
        <v>134</v>
      </c>
      <c r="BN699" s="540">
        <v>95</v>
      </c>
      <c r="BO699" s="540">
        <v>44</v>
      </c>
      <c r="BP699" s="540">
        <v>37</v>
      </c>
      <c r="BQ699" s="540">
        <v>12</v>
      </c>
      <c r="BR699" s="540">
        <v>46</v>
      </c>
      <c r="BS699" s="540">
        <v>35</v>
      </c>
      <c r="BT699" s="540">
        <v>109</v>
      </c>
      <c r="BU699" s="540">
        <v>41</v>
      </c>
      <c r="BV699" s="540">
        <v>58</v>
      </c>
      <c r="BW699" s="540">
        <v>98</v>
      </c>
      <c r="BX699" s="540">
        <v>114</v>
      </c>
      <c r="BY699" s="540">
        <v>29</v>
      </c>
      <c r="BZ699" s="540">
        <v>32</v>
      </c>
      <c r="CA699" s="540">
        <v>60</v>
      </c>
      <c r="CB699" s="540">
        <v>61</v>
      </c>
      <c r="CC699" s="540">
        <v>89</v>
      </c>
      <c r="CD699" s="540">
        <v>131</v>
      </c>
      <c r="CE699" s="540">
        <v>92</v>
      </c>
      <c r="CF699" s="540">
        <v>27</v>
      </c>
      <c r="CG699" s="540">
        <v>34</v>
      </c>
      <c r="CH699" s="540">
        <v>59</v>
      </c>
      <c r="CI699" s="540">
        <v>133</v>
      </c>
      <c r="CJ699" s="540">
        <v>80</v>
      </c>
      <c r="CK699" s="540">
        <v>82</v>
      </c>
      <c r="CL699" s="540">
        <v>73</v>
      </c>
      <c r="CM699" s="540">
        <v>24</v>
      </c>
      <c r="CN699" s="540">
        <v>106</v>
      </c>
      <c r="CO699" s="540">
        <v>119</v>
      </c>
      <c r="CP699" s="540">
        <v>93</v>
      </c>
      <c r="CQ699" s="540">
        <v>67</v>
      </c>
      <c r="CR699" s="540">
        <v>120</v>
      </c>
      <c r="CS699" s="540">
        <v>99</v>
      </c>
      <c r="CT699" s="540">
        <v>47</v>
      </c>
      <c r="CU699" s="540">
        <v>5</v>
      </c>
      <c r="CV699" s="540">
        <v>126</v>
      </c>
      <c r="CW699" s="540">
        <v>23</v>
      </c>
      <c r="CX699" s="540">
        <v>111</v>
      </c>
      <c r="CY699" s="540">
        <v>121</v>
      </c>
      <c r="CZ699" s="540">
        <v>107</v>
      </c>
      <c r="DA699" s="540">
        <v>137</v>
      </c>
      <c r="DB699" s="540">
        <v>136</v>
      </c>
      <c r="DC699" s="540">
        <v>49</v>
      </c>
      <c r="DD699" s="540">
        <v>55</v>
      </c>
      <c r="DE699" s="540">
        <v>127</v>
      </c>
      <c r="DF699" s="540">
        <v>1</v>
      </c>
      <c r="DG699" s="540">
        <v>122</v>
      </c>
      <c r="DH699" s="540">
        <v>64</v>
      </c>
      <c r="DI699" s="540">
        <v>129</v>
      </c>
      <c r="DJ699" s="540">
        <v>66</v>
      </c>
      <c r="DK699" s="540">
        <v>7</v>
      </c>
      <c r="DL699" s="540">
        <v>142</v>
      </c>
      <c r="DM699" s="540">
        <v>6</v>
      </c>
      <c r="DN699" s="540">
        <v>40</v>
      </c>
      <c r="DO699" s="540">
        <v>62</v>
      </c>
      <c r="DP699" s="540">
        <v>124</v>
      </c>
      <c r="DQ699" s="540">
        <v>63</v>
      </c>
      <c r="DR699" s="540">
        <v>48</v>
      </c>
      <c r="DS699" s="540">
        <v>135</v>
      </c>
      <c r="DT699" s="540">
        <v>86</v>
      </c>
      <c r="DU699" s="540">
        <v>139</v>
      </c>
      <c r="DV699" s="540">
        <v>74</v>
      </c>
      <c r="DW699" s="540">
        <v>125</v>
      </c>
      <c r="DX699" s="540">
        <v>57</v>
      </c>
      <c r="DY699" s="540">
        <v>113</v>
      </c>
      <c r="DZ699" s="540">
        <v>3</v>
      </c>
      <c r="EA699" s="540">
        <v>100</v>
      </c>
      <c r="EB699" s="540">
        <v>18</v>
      </c>
      <c r="EC699" s="540">
        <v>39</v>
      </c>
      <c r="ED699" s="540">
        <v>10</v>
      </c>
      <c r="EE699" s="540">
        <v>132</v>
      </c>
      <c r="EF699" s="540">
        <v>77</v>
      </c>
      <c r="EG699" s="540">
        <v>16</v>
      </c>
      <c r="EH699" s="540">
        <v>54</v>
      </c>
      <c r="EI699" s="540">
        <v>70</v>
      </c>
      <c r="EK699" s="540">
        <v>17</v>
      </c>
      <c r="EL699" s="540">
        <v>21</v>
      </c>
      <c r="EM699" s="540">
        <v>91</v>
      </c>
      <c r="EN699" s="540">
        <v>83</v>
      </c>
      <c r="EP699" s="540">
        <v>25</v>
      </c>
      <c r="EQ699" s="540">
        <v>105</v>
      </c>
      <c r="ER699" s="540">
        <v>50</v>
      </c>
      <c r="ES699" s="540">
        <v>31</v>
      </c>
    </row>
    <row r="700" spans="4:149" s="540" customFormat="1" x14ac:dyDescent="0.2">
      <c r="E700" s="535" t="s">
        <v>159</v>
      </c>
      <c r="F700" s="540">
        <v>30</v>
      </c>
      <c r="G700" s="540">
        <v>56</v>
      </c>
      <c r="H700" s="540">
        <v>64</v>
      </c>
      <c r="I700" s="540">
        <v>135</v>
      </c>
      <c r="J700" s="540">
        <v>106</v>
      </c>
      <c r="K700" s="540">
        <v>88</v>
      </c>
      <c r="L700" s="540">
        <v>25</v>
      </c>
      <c r="M700" s="540">
        <v>130</v>
      </c>
      <c r="N700" s="540">
        <v>6</v>
      </c>
      <c r="O700" s="540">
        <v>11</v>
      </c>
      <c r="P700" s="540">
        <v>125</v>
      </c>
      <c r="Q700" s="540">
        <v>80</v>
      </c>
      <c r="R700" s="540">
        <v>109</v>
      </c>
      <c r="S700" s="540">
        <v>81</v>
      </c>
      <c r="T700" s="540">
        <v>47</v>
      </c>
      <c r="U700" s="540">
        <v>60</v>
      </c>
      <c r="V700" s="540">
        <v>98</v>
      </c>
      <c r="W700" s="540">
        <v>79</v>
      </c>
      <c r="X700" s="540">
        <v>71</v>
      </c>
      <c r="Y700" s="540">
        <v>31</v>
      </c>
      <c r="Z700" s="540">
        <v>93</v>
      </c>
      <c r="AA700" s="540">
        <v>108</v>
      </c>
      <c r="AB700" s="540">
        <v>89</v>
      </c>
      <c r="AC700" s="540">
        <v>26</v>
      </c>
      <c r="AD700" s="540">
        <v>138</v>
      </c>
      <c r="AE700" s="540">
        <v>62</v>
      </c>
      <c r="AF700" s="540">
        <v>75</v>
      </c>
      <c r="AG700" s="540">
        <v>82</v>
      </c>
      <c r="AH700" s="540">
        <v>140</v>
      </c>
      <c r="AI700" s="540">
        <v>121</v>
      </c>
      <c r="AJ700" s="540">
        <v>19</v>
      </c>
      <c r="AK700" s="540">
        <v>66</v>
      </c>
      <c r="AL700" s="540">
        <v>46</v>
      </c>
      <c r="AM700" s="540">
        <v>22</v>
      </c>
      <c r="AN700" s="540">
        <v>33</v>
      </c>
      <c r="AO700" s="540">
        <v>27</v>
      </c>
      <c r="AP700" s="540">
        <v>59</v>
      </c>
      <c r="AQ700" s="540">
        <v>86</v>
      </c>
      <c r="AR700" s="540">
        <v>37</v>
      </c>
      <c r="AS700" s="540">
        <v>41</v>
      </c>
      <c r="AT700" s="540">
        <v>3</v>
      </c>
      <c r="AU700" s="540">
        <v>50</v>
      </c>
      <c r="AV700" s="540">
        <v>72</v>
      </c>
      <c r="AW700" s="540">
        <v>111</v>
      </c>
      <c r="AX700" s="540">
        <v>142</v>
      </c>
      <c r="AY700" s="540">
        <v>34</v>
      </c>
      <c r="AZ700" s="540">
        <v>137</v>
      </c>
      <c r="BA700" s="540">
        <v>76</v>
      </c>
      <c r="BB700" s="540">
        <v>63</v>
      </c>
      <c r="BC700" s="540">
        <v>114</v>
      </c>
      <c r="BD700" s="540">
        <v>141</v>
      </c>
      <c r="BE700" s="540">
        <v>45</v>
      </c>
      <c r="BF700" s="540">
        <v>94</v>
      </c>
      <c r="BG700" s="540">
        <v>100</v>
      </c>
      <c r="BH700" s="540">
        <v>104</v>
      </c>
      <c r="BI700" s="540">
        <v>70</v>
      </c>
      <c r="BJ700" s="540">
        <v>9</v>
      </c>
      <c r="BK700" s="540">
        <v>132</v>
      </c>
      <c r="BL700" s="540">
        <v>136</v>
      </c>
      <c r="BM700" s="540">
        <v>21</v>
      </c>
      <c r="BN700" s="540">
        <v>134</v>
      </c>
      <c r="BO700" s="540">
        <v>113</v>
      </c>
      <c r="BP700" s="540">
        <v>1</v>
      </c>
      <c r="BQ700" s="540">
        <v>96</v>
      </c>
      <c r="BR700" s="540">
        <v>52</v>
      </c>
      <c r="BS700" s="540">
        <v>44</v>
      </c>
      <c r="BT700" s="540">
        <v>103</v>
      </c>
      <c r="BU700" s="540">
        <v>20</v>
      </c>
      <c r="BV700" s="540">
        <v>8</v>
      </c>
      <c r="BW700" s="540">
        <v>24</v>
      </c>
      <c r="BX700" s="540">
        <v>123</v>
      </c>
      <c r="BY700" s="540">
        <v>139</v>
      </c>
      <c r="BZ700" s="540">
        <v>99</v>
      </c>
      <c r="CA700" s="540">
        <v>92</v>
      </c>
      <c r="CB700" s="540">
        <v>112</v>
      </c>
      <c r="CC700" s="540">
        <v>105</v>
      </c>
      <c r="CD700" s="540">
        <v>14</v>
      </c>
      <c r="CE700" s="540">
        <v>87</v>
      </c>
      <c r="CF700" s="540">
        <v>18</v>
      </c>
      <c r="CG700" s="540">
        <v>51</v>
      </c>
      <c r="CH700" s="540">
        <v>40</v>
      </c>
      <c r="CI700" s="540">
        <v>73</v>
      </c>
      <c r="CJ700" s="540">
        <v>12</v>
      </c>
      <c r="CK700" s="540">
        <v>32</v>
      </c>
      <c r="CL700" s="540">
        <v>118</v>
      </c>
      <c r="CM700" s="540">
        <v>38</v>
      </c>
      <c r="CN700" s="540">
        <v>78</v>
      </c>
      <c r="CO700" s="540">
        <v>127</v>
      </c>
      <c r="CP700" s="540">
        <v>17</v>
      </c>
      <c r="CQ700" s="540">
        <v>133</v>
      </c>
      <c r="CR700" s="540">
        <v>124</v>
      </c>
      <c r="CS700" s="540">
        <v>74</v>
      </c>
      <c r="CT700" s="540">
        <v>102</v>
      </c>
      <c r="CU700" s="540">
        <v>16</v>
      </c>
      <c r="CV700" s="540">
        <v>68</v>
      </c>
      <c r="CW700" s="540">
        <v>119</v>
      </c>
      <c r="CX700" s="540">
        <v>39</v>
      </c>
      <c r="CY700" s="540">
        <v>115</v>
      </c>
      <c r="CZ700" s="540">
        <v>61</v>
      </c>
      <c r="DA700" s="540">
        <v>23</v>
      </c>
      <c r="DB700" s="540">
        <v>10</v>
      </c>
      <c r="DC700" s="540">
        <v>58</v>
      </c>
      <c r="DD700" s="540">
        <v>67</v>
      </c>
      <c r="DE700" s="540">
        <v>65</v>
      </c>
      <c r="DF700" s="540">
        <v>48</v>
      </c>
      <c r="DG700" s="540">
        <v>5</v>
      </c>
      <c r="DH700" s="540">
        <v>54</v>
      </c>
      <c r="DI700" s="540">
        <v>7</v>
      </c>
      <c r="DJ700" s="540">
        <v>13</v>
      </c>
      <c r="DK700" s="540">
        <v>131</v>
      </c>
      <c r="DL700" s="540">
        <v>15</v>
      </c>
      <c r="DM700" s="540">
        <v>85</v>
      </c>
      <c r="DN700" s="540">
        <v>49</v>
      </c>
      <c r="DO700" s="540">
        <v>2</v>
      </c>
      <c r="DP700" s="540">
        <v>97</v>
      </c>
      <c r="DQ700" s="540">
        <v>129</v>
      </c>
      <c r="DR700" s="540">
        <v>95</v>
      </c>
      <c r="DS700" s="540">
        <v>107</v>
      </c>
      <c r="DT700" s="540">
        <v>77</v>
      </c>
      <c r="DU700" s="540">
        <v>43</v>
      </c>
      <c r="DV700" s="540">
        <v>42</v>
      </c>
      <c r="DW700" s="540">
        <v>83</v>
      </c>
      <c r="DX700" s="540">
        <v>29</v>
      </c>
      <c r="DY700" s="540">
        <v>35</v>
      </c>
      <c r="DZ700" s="540">
        <v>57</v>
      </c>
      <c r="EA700" s="540">
        <v>53</v>
      </c>
      <c r="EB700" s="540">
        <v>126</v>
      </c>
      <c r="EC700" s="540">
        <v>36</v>
      </c>
      <c r="ED700" s="540">
        <v>116</v>
      </c>
      <c r="EE700" s="540">
        <v>91</v>
      </c>
      <c r="EF700" s="540">
        <v>117</v>
      </c>
      <c r="EG700" s="540">
        <v>55</v>
      </c>
      <c r="EH700" s="540">
        <v>110</v>
      </c>
      <c r="EI700" s="540">
        <v>122</v>
      </c>
      <c r="EK700" s="540">
        <v>4</v>
      </c>
      <c r="EL700" s="540">
        <v>28</v>
      </c>
      <c r="EM700" s="540">
        <v>84</v>
      </c>
      <c r="EN700" s="540">
        <v>101</v>
      </c>
      <c r="EP700" s="540">
        <v>69</v>
      </c>
      <c r="EQ700" s="540">
        <v>128</v>
      </c>
      <c r="ER700" s="540">
        <v>90</v>
      </c>
      <c r="ES700" s="540">
        <v>120</v>
      </c>
    </row>
    <row r="701" spans="4:149" s="540" customFormat="1" x14ac:dyDescent="0.2"/>
    <row r="702" spans="4:149" s="540" customFormat="1" x14ac:dyDescent="0.2">
      <c r="D702" s="539">
        <v>143</v>
      </c>
      <c r="E702" s="541" t="s">
        <v>179</v>
      </c>
    </row>
    <row r="703" spans="4:149" s="540" customFormat="1" x14ac:dyDescent="0.2">
      <c r="E703" s="535" t="s">
        <v>130</v>
      </c>
      <c r="F703" s="540">
        <v>1</v>
      </c>
      <c r="G703" s="540">
        <v>2</v>
      </c>
      <c r="H703" s="540">
        <v>3</v>
      </c>
      <c r="I703" s="540">
        <v>4</v>
      </c>
      <c r="J703" s="540">
        <v>5</v>
      </c>
      <c r="K703" s="540">
        <v>6</v>
      </c>
      <c r="L703" s="540">
        <v>7</v>
      </c>
      <c r="M703" s="540">
        <v>8</v>
      </c>
      <c r="N703" s="540">
        <v>9</v>
      </c>
      <c r="O703" s="540">
        <v>10</v>
      </c>
      <c r="P703" s="540">
        <v>11</v>
      </c>
      <c r="Q703" s="540">
        <v>12</v>
      </c>
      <c r="R703" s="540">
        <v>13</v>
      </c>
      <c r="S703" s="540">
        <v>14</v>
      </c>
      <c r="T703" s="540">
        <v>15</v>
      </c>
      <c r="U703" s="540">
        <v>16</v>
      </c>
      <c r="V703" s="540">
        <v>17</v>
      </c>
      <c r="W703" s="540">
        <v>18</v>
      </c>
      <c r="X703" s="540">
        <v>19</v>
      </c>
      <c r="Y703" s="540">
        <v>20</v>
      </c>
      <c r="Z703" s="540">
        <v>21</v>
      </c>
      <c r="AA703" s="540">
        <v>22</v>
      </c>
      <c r="AB703" s="540">
        <v>23</v>
      </c>
      <c r="AC703" s="540">
        <v>24</v>
      </c>
      <c r="AD703" s="540">
        <v>25</v>
      </c>
      <c r="AE703" s="540">
        <v>26</v>
      </c>
      <c r="AF703" s="540">
        <v>27</v>
      </c>
      <c r="AG703" s="540">
        <v>28</v>
      </c>
      <c r="AH703" s="540">
        <v>29</v>
      </c>
      <c r="AI703" s="540">
        <v>30</v>
      </c>
      <c r="AJ703" s="540">
        <v>31</v>
      </c>
      <c r="AK703" s="540">
        <v>32</v>
      </c>
      <c r="AL703" s="540">
        <v>33</v>
      </c>
      <c r="AM703" s="540">
        <v>34</v>
      </c>
      <c r="AN703" s="540">
        <v>35</v>
      </c>
      <c r="AO703" s="540">
        <v>36</v>
      </c>
      <c r="AP703" s="540">
        <v>37</v>
      </c>
      <c r="AQ703" s="540">
        <v>38</v>
      </c>
      <c r="AR703" s="540">
        <v>39</v>
      </c>
      <c r="AS703" s="540">
        <v>40</v>
      </c>
      <c r="AT703" s="540">
        <v>41</v>
      </c>
      <c r="AU703" s="540">
        <v>42</v>
      </c>
      <c r="AV703" s="540">
        <v>43</v>
      </c>
      <c r="AW703" s="540">
        <v>44</v>
      </c>
      <c r="AX703" s="540">
        <v>45</v>
      </c>
      <c r="AY703" s="540">
        <v>46</v>
      </c>
      <c r="AZ703" s="540">
        <v>47</v>
      </c>
      <c r="BA703" s="540">
        <v>48</v>
      </c>
      <c r="BB703" s="540">
        <v>49</v>
      </c>
      <c r="BC703" s="540">
        <v>50</v>
      </c>
      <c r="BD703" s="540">
        <v>51</v>
      </c>
      <c r="BE703" s="540">
        <v>52</v>
      </c>
      <c r="BF703" s="540">
        <v>53</v>
      </c>
      <c r="BG703" s="540">
        <v>54</v>
      </c>
      <c r="BH703" s="540">
        <v>55</v>
      </c>
      <c r="BI703" s="540">
        <v>56</v>
      </c>
      <c r="BJ703" s="540">
        <v>57</v>
      </c>
      <c r="BK703" s="540">
        <v>58</v>
      </c>
      <c r="BL703" s="540">
        <v>59</v>
      </c>
      <c r="BM703" s="540">
        <v>60</v>
      </c>
      <c r="BN703" s="540">
        <v>61</v>
      </c>
      <c r="BO703" s="540">
        <v>62</v>
      </c>
      <c r="BP703" s="540">
        <v>63</v>
      </c>
      <c r="BQ703" s="540">
        <v>64</v>
      </c>
      <c r="BR703" s="540">
        <v>65</v>
      </c>
      <c r="BS703" s="540">
        <v>66</v>
      </c>
      <c r="BT703" s="540">
        <v>67</v>
      </c>
      <c r="BU703" s="540">
        <v>68</v>
      </c>
      <c r="BV703" s="540">
        <v>69</v>
      </c>
      <c r="BW703" s="540">
        <v>70</v>
      </c>
      <c r="BX703" s="540">
        <v>71</v>
      </c>
      <c r="BY703" s="540">
        <v>72</v>
      </c>
      <c r="BZ703" s="540">
        <v>73</v>
      </c>
      <c r="CA703" s="540">
        <v>74</v>
      </c>
      <c r="CB703" s="540">
        <v>75</v>
      </c>
      <c r="CC703" s="540">
        <v>76</v>
      </c>
      <c r="CD703" s="540">
        <v>77</v>
      </c>
      <c r="CE703" s="540">
        <v>78</v>
      </c>
      <c r="CF703" s="540">
        <v>79</v>
      </c>
      <c r="CG703" s="540">
        <v>80</v>
      </c>
      <c r="CH703" s="540">
        <v>81</v>
      </c>
      <c r="CI703" s="540">
        <v>82</v>
      </c>
      <c r="CJ703" s="540">
        <v>83</v>
      </c>
      <c r="CK703" s="540">
        <v>84</v>
      </c>
      <c r="CL703" s="540">
        <v>85</v>
      </c>
      <c r="CM703" s="540">
        <v>86</v>
      </c>
      <c r="CN703" s="540">
        <v>87</v>
      </c>
      <c r="CO703" s="540">
        <v>88</v>
      </c>
      <c r="CP703" s="540">
        <v>89</v>
      </c>
      <c r="CQ703" s="540">
        <v>90</v>
      </c>
      <c r="CR703" s="540">
        <v>91</v>
      </c>
      <c r="CS703" s="540">
        <v>92</v>
      </c>
      <c r="CT703" s="540">
        <v>93</v>
      </c>
      <c r="CU703" s="540">
        <v>94</v>
      </c>
      <c r="CV703" s="540">
        <v>95</v>
      </c>
      <c r="CW703" s="540">
        <v>96</v>
      </c>
      <c r="CX703" s="540">
        <v>97</v>
      </c>
      <c r="CY703" s="540">
        <v>98</v>
      </c>
      <c r="CZ703" s="540">
        <v>99</v>
      </c>
      <c r="DA703" s="540">
        <v>100</v>
      </c>
      <c r="DB703" s="540">
        <v>101</v>
      </c>
      <c r="DC703" s="540">
        <v>102</v>
      </c>
      <c r="DD703" s="540">
        <v>103</v>
      </c>
      <c r="DE703" s="540">
        <v>104</v>
      </c>
      <c r="DF703" s="540">
        <v>105</v>
      </c>
      <c r="DG703" s="540">
        <v>106</v>
      </c>
      <c r="DH703" s="540">
        <v>107</v>
      </c>
      <c r="DI703" s="540">
        <v>108</v>
      </c>
      <c r="DJ703" s="540">
        <v>109</v>
      </c>
      <c r="DK703" s="540">
        <v>110</v>
      </c>
      <c r="DL703" s="540">
        <v>111</v>
      </c>
      <c r="DM703" s="540">
        <v>112</v>
      </c>
      <c r="DN703" s="540">
        <v>113</v>
      </c>
      <c r="DO703" s="540">
        <v>114</v>
      </c>
      <c r="DP703" s="540">
        <v>115</v>
      </c>
      <c r="DQ703" s="540">
        <v>116</v>
      </c>
      <c r="DR703" s="540">
        <v>117</v>
      </c>
      <c r="DS703" s="540">
        <v>118</v>
      </c>
      <c r="DT703" s="540">
        <v>119</v>
      </c>
      <c r="DU703" s="540">
        <v>120</v>
      </c>
      <c r="DV703" s="540">
        <v>121</v>
      </c>
      <c r="DW703" s="540">
        <v>122</v>
      </c>
      <c r="DX703" s="540">
        <v>123</v>
      </c>
      <c r="DY703" s="540">
        <v>124</v>
      </c>
      <c r="DZ703" s="540">
        <v>125</v>
      </c>
      <c r="EA703" s="540">
        <v>126</v>
      </c>
      <c r="EB703" s="540">
        <v>127</v>
      </c>
      <c r="EC703" s="540">
        <v>128</v>
      </c>
      <c r="ED703" s="540">
        <v>129</v>
      </c>
      <c r="EE703" s="540">
        <v>130</v>
      </c>
      <c r="EF703" s="540">
        <v>131</v>
      </c>
      <c r="EG703" s="540">
        <v>132</v>
      </c>
      <c r="EH703" s="540">
        <v>133</v>
      </c>
      <c r="EI703" s="540">
        <v>134</v>
      </c>
      <c r="EJ703" s="540">
        <v>135</v>
      </c>
      <c r="EK703" s="540">
        <v>136</v>
      </c>
      <c r="EL703" s="540">
        <v>137</v>
      </c>
      <c r="EM703" s="540">
        <v>138</v>
      </c>
      <c r="EN703" s="540">
        <v>139</v>
      </c>
      <c r="EP703" s="540">
        <v>140</v>
      </c>
      <c r="EQ703" s="540">
        <v>141</v>
      </c>
      <c r="ER703" s="540">
        <v>142</v>
      </c>
      <c r="ES703" s="540">
        <v>143</v>
      </c>
    </row>
    <row r="704" spans="4:149" s="540" customFormat="1" x14ac:dyDescent="0.2">
      <c r="E704" s="535" t="s">
        <v>157</v>
      </c>
      <c r="F704" s="540">
        <v>12</v>
      </c>
      <c r="G704" s="540">
        <v>33</v>
      </c>
      <c r="H704" s="540">
        <v>29</v>
      </c>
      <c r="I704" s="540">
        <v>41</v>
      </c>
      <c r="J704" s="540">
        <v>89</v>
      </c>
      <c r="K704" s="540">
        <v>80</v>
      </c>
      <c r="L704" s="540">
        <v>68</v>
      </c>
      <c r="M704" s="540">
        <v>16</v>
      </c>
      <c r="N704" s="540">
        <v>83</v>
      </c>
      <c r="O704" s="540">
        <v>71</v>
      </c>
      <c r="P704" s="540">
        <v>90</v>
      </c>
      <c r="Q704" s="540">
        <v>79</v>
      </c>
      <c r="R704" s="540">
        <v>32</v>
      </c>
      <c r="S704" s="540">
        <v>91</v>
      </c>
      <c r="T704" s="540">
        <v>58</v>
      </c>
      <c r="U704" s="540">
        <v>50</v>
      </c>
      <c r="V704" s="540">
        <v>21</v>
      </c>
      <c r="W704" s="540">
        <v>34</v>
      </c>
      <c r="X704" s="540">
        <v>18</v>
      </c>
      <c r="Y704" s="540">
        <v>81</v>
      </c>
      <c r="Z704" s="540">
        <v>14</v>
      </c>
      <c r="AA704" s="540">
        <v>28</v>
      </c>
      <c r="AB704" s="540">
        <v>77</v>
      </c>
      <c r="AC704" s="540">
        <v>123</v>
      </c>
      <c r="AD704" s="540">
        <v>82</v>
      </c>
      <c r="AE704" s="540">
        <v>19</v>
      </c>
      <c r="AF704" s="540">
        <v>86</v>
      </c>
      <c r="AG704" s="540">
        <v>119</v>
      </c>
      <c r="AH704" s="540">
        <v>2</v>
      </c>
      <c r="AI704" s="540">
        <v>7</v>
      </c>
      <c r="AJ704" s="540">
        <v>75</v>
      </c>
      <c r="AK704" s="540">
        <v>109</v>
      </c>
      <c r="AL704" s="540">
        <v>15</v>
      </c>
      <c r="AM704" s="540">
        <v>103</v>
      </c>
      <c r="AN704" s="540">
        <v>99</v>
      </c>
      <c r="AO704" s="540">
        <v>118</v>
      </c>
      <c r="AP704" s="540">
        <v>10</v>
      </c>
      <c r="AQ704" s="540">
        <v>139</v>
      </c>
      <c r="AR704" s="540">
        <v>40</v>
      </c>
      <c r="AS704" s="540">
        <v>42</v>
      </c>
      <c r="AT704" s="540">
        <v>17</v>
      </c>
      <c r="AU704" s="540">
        <v>142</v>
      </c>
      <c r="AV704" s="540">
        <v>65</v>
      </c>
      <c r="AW704" s="540">
        <v>112</v>
      </c>
      <c r="AX704" s="540">
        <v>121</v>
      </c>
      <c r="AY704" s="540">
        <v>97</v>
      </c>
      <c r="AZ704" s="540">
        <v>133</v>
      </c>
      <c r="BA704" s="540">
        <v>26</v>
      </c>
      <c r="BB704" s="540">
        <v>111</v>
      </c>
      <c r="BC704" s="540">
        <v>138</v>
      </c>
      <c r="BD704" s="540">
        <v>57</v>
      </c>
      <c r="BE704" s="540">
        <v>20</v>
      </c>
      <c r="BF704" s="540">
        <v>87</v>
      </c>
      <c r="BG704" s="540">
        <v>76</v>
      </c>
      <c r="BH704" s="540">
        <v>52</v>
      </c>
      <c r="BI704" s="540">
        <v>39</v>
      </c>
      <c r="BJ704" s="540">
        <v>110</v>
      </c>
      <c r="BK704" s="540">
        <v>47</v>
      </c>
      <c r="BL704" s="540">
        <v>136</v>
      </c>
      <c r="BM704" s="540">
        <v>51</v>
      </c>
      <c r="BN704" s="540">
        <v>37</v>
      </c>
      <c r="BO704" s="540">
        <v>8</v>
      </c>
      <c r="BP704" s="540">
        <v>84</v>
      </c>
      <c r="BQ704" s="540">
        <v>131</v>
      </c>
      <c r="BR704" s="540">
        <v>24</v>
      </c>
      <c r="BS704" s="540">
        <v>93</v>
      </c>
      <c r="BT704" s="540">
        <v>49</v>
      </c>
      <c r="BU704" s="540">
        <v>125</v>
      </c>
      <c r="BV704" s="540">
        <v>135</v>
      </c>
      <c r="BW704" s="540">
        <v>101</v>
      </c>
      <c r="BX704" s="540">
        <v>45</v>
      </c>
      <c r="BY704" s="540">
        <v>3</v>
      </c>
      <c r="BZ704" s="540">
        <v>141</v>
      </c>
      <c r="CA704" s="540">
        <v>78</v>
      </c>
      <c r="CB704" s="540">
        <v>31</v>
      </c>
      <c r="CC704" s="540">
        <v>62</v>
      </c>
      <c r="CD704" s="540">
        <v>113</v>
      </c>
      <c r="CE704" s="540">
        <v>74</v>
      </c>
      <c r="CF704" s="540">
        <v>126</v>
      </c>
      <c r="CG704" s="540">
        <v>6</v>
      </c>
      <c r="CH704" s="540">
        <v>23</v>
      </c>
      <c r="CI704" s="540">
        <v>94</v>
      </c>
      <c r="CJ704" s="540">
        <v>72</v>
      </c>
      <c r="CK704" s="540">
        <v>63</v>
      </c>
      <c r="CL704" s="540">
        <v>102</v>
      </c>
      <c r="CM704" s="540">
        <v>27</v>
      </c>
      <c r="CN704" s="540">
        <v>53</v>
      </c>
      <c r="CO704" s="540">
        <v>59</v>
      </c>
      <c r="CP704" s="540">
        <v>5</v>
      </c>
      <c r="CQ704" s="540">
        <v>66</v>
      </c>
      <c r="CR704" s="540">
        <v>120</v>
      </c>
      <c r="CS704" s="540">
        <v>54</v>
      </c>
      <c r="CT704" s="540">
        <v>70</v>
      </c>
      <c r="CU704" s="540">
        <v>98</v>
      </c>
      <c r="CV704" s="540">
        <v>124</v>
      </c>
      <c r="CW704" s="540">
        <v>69</v>
      </c>
      <c r="CX704" s="540">
        <v>55</v>
      </c>
      <c r="CY704" s="540">
        <v>95</v>
      </c>
      <c r="CZ704" s="540">
        <v>13</v>
      </c>
      <c r="DA704" s="540">
        <v>96</v>
      </c>
      <c r="DB704" s="540">
        <v>30</v>
      </c>
      <c r="DC704" s="540">
        <v>85</v>
      </c>
      <c r="DD704" s="540">
        <v>9</v>
      </c>
      <c r="DE704" s="540">
        <v>127</v>
      </c>
      <c r="DF704" s="540">
        <v>108</v>
      </c>
      <c r="DG704" s="540">
        <v>129</v>
      </c>
      <c r="DH704" s="540">
        <v>116</v>
      </c>
      <c r="DI704" s="540">
        <v>56</v>
      </c>
      <c r="DJ704" s="540">
        <v>35</v>
      </c>
      <c r="DK704" s="540">
        <v>46</v>
      </c>
      <c r="DL704" s="540">
        <v>44</v>
      </c>
      <c r="DM704" s="540">
        <v>60</v>
      </c>
      <c r="DN704" s="540">
        <v>104</v>
      </c>
      <c r="DO704" s="540">
        <v>132</v>
      </c>
      <c r="DP704" s="540">
        <v>114</v>
      </c>
      <c r="DQ704" s="540">
        <v>143</v>
      </c>
      <c r="DR704" s="540">
        <v>11</v>
      </c>
      <c r="DS704" s="540">
        <v>117</v>
      </c>
      <c r="DT704" s="540">
        <v>48</v>
      </c>
      <c r="DU704" s="540">
        <v>137</v>
      </c>
      <c r="DV704" s="540">
        <v>122</v>
      </c>
      <c r="DW704" s="540">
        <v>88</v>
      </c>
      <c r="DX704" s="540">
        <v>61</v>
      </c>
      <c r="DY704" s="540">
        <v>22</v>
      </c>
      <c r="DZ704" s="540">
        <v>140</v>
      </c>
      <c r="EA704" s="540">
        <v>25</v>
      </c>
      <c r="EB704" s="540">
        <v>134</v>
      </c>
      <c r="EC704" s="540">
        <v>4</v>
      </c>
      <c r="ED704" s="540">
        <v>130</v>
      </c>
      <c r="EE704" s="540">
        <v>92</v>
      </c>
      <c r="EF704" s="540">
        <v>64</v>
      </c>
      <c r="EG704" s="540">
        <v>115</v>
      </c>
      <c r="EH704" s="540">
        <v>36</v>
      </c>
      <c r="EI704" s="540">
        <v>106</v>
      </c>
      <c r="EJ704" s="540">
        <v>67</v>
      </c>
      <c r="EK704" s="540">
        <v>105</v>
      </c>
      <c r="EL704" s="540">
        <v>128</v>
      </c>
      <c r="EM704" s="540">
        <v>100</v>
      </c>
      <c r="EN704" s="540">
        <v>38</v>
      </c>
      <c r="EP704" s="540">
        <v>43</v>
      </c>
      <c r="EQ704" s="540">
        <v>73</v>
      </c>
      <c r="ER704" s="540">
        <v>1</v>
      </c>
      <c r="ES704" s="540">
        <v>107</v>
      </c>
    </row>
    <row r="705" spans="4:154" s="540" customFormat="1" x14ac:dyDescent="0.2">
      <c r="E705" s="535" t="s">
        <v>159</v>
      </c>
      <c r="F705" s="540">
        <v>134</v>
      </c>
      <c r="G705" s="540">
        <v>29</v>
      </c>
      <c r="H705" s="540">
        <v>67</v>
      </c>
      <c r="I705" s="540">
        <v>77</v>
      </c>
      <c r="J705" s="540">
        <v>11</v>
      </c>
      <c r="K705" s="540">
        <v>100</v>
      </c>
      <c r="L705" s="540">
        <v>44</v>
      </c>
      <c r="M705" s="540">
        <v>52</v>
      </c>
      <c r="N705" s="540">
        <v>25</v>
      </c>
      <c r="O705" s="540">
        <v>91</v>
      </c>
      <c r="P705" s="540">
        <v>102</v>
      </c>
      <c r="Q705" s="540">
        <v>84</v>
      </c>
      <c r="R705" s="540">
        <v>92</v>
      </c>
      <c r="S705" s="540">
        <v>133</v>
      </c>
      <c r="T705" s="540">
        <v>136</v>
      </c>
      <c r="U705" s="540">
        <v>35</v>
      </c>
      <c r="V705" s="540">
        <v>83</v>
      </c>
      <c r="W705" s="540">
        <v>107</v>
      </c>
      <c r="X705" s="540">
        <v>120</v>
      </c>
      <c r="Y705" s="540">
        <v>37</v>
      </c>
      <c r="Z705" s="540">
        <v>135</v>
      </c>
      <c r="AA705" s="540">
        <v>59</v>
      </c>
      <c r="AB705" s="540">
        <v>115</v>
      </c>
      <c r="AC705" s="540">
        <v>86</v>
      </c>
      <c r="AD705" s="540">
        <v>28</v>
      </c>
      <c r="AE705" s="540">
        <v>112</v>
      </c>
      <c r="AF705" s="540">
        <v>126</v>
      </c>
      <c r="AG705" s="540">
        <v>10</v>
      </c>
      <c r="AH705" s="540">
        <v>32</v>
      </c>
      <c r="AI705" s="540">
        <v>106</v>
      </c>
      <c r="AJ705" s="540">
        <v>124</v>
      </c>
      <c r="AK705" s="540">
        <v>19</v>
      </c>
      <c r="AL705" s="540">
        <v>66</v>
      </c>
      <c r="AM705" s="540">
        <v>73</v>
      </c>
      <c r="AN705" s="540">
        <v>39</v>
      </c>
      <c r="AO705" s="540">
        <v>40</v>
      </c>
      <c r="AP705" s="540">
        <v>143</v>
      </c>
      <c r="AQ705" s="540">
        <v>110</v>
      </c>
      <c r="AR705" s="540">
        <v>122</v>
      </c>
      <c r="AS705" s="540">
        <v>131</v>
      </c>
      <c r="AT705" s="540">
        <v>137</v>
      </c>
      <c r="AU705" s="540">
        <v>121</v>
      </c>
      <c r="AV705" s="540">
        <v>90</v>
      </c>
      <c r="AW705" s="540">
        <v>93</v>
      </c>
      <c r="AX705" s="540">
        <v>129</v>
      </c>
      <c r="AY705" s="540">
        <v>70</v>
      </c>
      <c r="AZ705" s="540">
        <v>64</v>
      </c>
      <c r="BA705" s="540">
        <v>49</v>
      </c>
      <c r="BB705" s="540">
        <v>80</v>
      </c>
      <c r="BC705" s="540">
        <v>26</v>
      </c>
      <c r="BD705" s="540">
        <v>94</v>
      </c>
      <c r="BE705" s="540">
        <v>139</v>
      </c>
      <c r="BF705" s="540">
        <v>85</v>
      </c>
      <c r="BG705" s="540">
        <v>17</v>
      </c>
      <c r="BH705" s="540">
        <v>116</v>
      </c>
      <c r="BI705" s="540">
        <v>114</v>
      </c>
      <c r="BJ705" s="540">
        <v>38</v>
      </c>
      <c r="BK705" s="540">
        <v>76</v>
      </c>
      <c r="BL705" s="540">
        <v>61</v>
      </c>
      <c r="BM705" s="540">
        <v>69</v>
      </c>
      <c r="BN705" s="540">
        <v>4</v>
      </c>
      <c r="BO705" s="540">
        <v>71</v>
      </c>
      <c r="BP705" s="540">
        <v>81</v>
      </c>
      <c r="BQ705" s="540">
        <v>47</v>
      </c>
      <c r="BR705" s="540">
        <v>111</v>
      </c>
      <c r="BS705" s="540">
        <v>34</v>
      </c>
      <c r="BT705" s="540">
        <v>9</v>
      </c>
      <c r="BU705" s="540">
        <v>75</v>
      </c>
      <c r="BV705" s="540">
        <v>53</v>
      </c>
      <c r="BW705" s="540">
        <v>113</v>
      </c>
      <c r="BX705" s="540">
        <v>123</v>
      </c>
      <c r="BY705" s="540">
        <v>78</v>
      </c>
      <c r="BZ705" s="540">
        <v>140</v>
      </c>
      <c r="CA705" s="540">
        <v>105</v>
      </c>
      <c r="CB705" s="540">
        <v>56</v>
      </c>
      <c r="CC705" s="540">
        <v>58</v>
      </c>
      <c r="CD705" s="540">
        <v>98</v>
      </c>
      <c r="CE705" s="540">
        <v>127</v>
      </c>
      <c r="CF705" s="540">
        <v>36</v>
      </c>
      <c r="CG705" s="540">
        <v>3</v>
      </c>
      <c r="CH705" s="540">
        <v>20</v>
      </c>
      <c r="CI705" s="540">
        <v>74</v>
      </c>
      <c r="CJ705" s="540">
        <v>2</v>
      </c>
      <c r="CK705" s="540">
        <v>12</v>
      </c>
      <c r="CL705" s="540">
        <v>23</v>
      </c>
      <c r="CM705" s="540">
        <v>89</v>
      </c>
      <c r="CN705" s="540">
        <v>51</v>
      </c>
      <c r="CO705" s="540">
        <v>109</v>
      </c>
      <c r="CP705" s="540">
        <v>97</v>
      </c>
      <c r="CQ705" s="540">
        <v>43</v>
      </c>
      <c r="CR705" s="540">
        <v>99</v>
      </c>
      <c r="CS705" s="540">
        <v>63</v>
      </c>
      <c r="CT705" s="540">
        <v>42</v>
      </c>
      <c r="CU705" s="540">
        <v>87</v>
      </c>
      <c r="CV705" s="540">
        <v>33</v>
      </c>
      <c r="CW705" s="540">
        <v>48</v>
      </c>
      <c r="CX705" s="540">
        <v>101</v>
      </c>
      <c r="CY705" s="540">
        <v>54</v>
      </c>
      <c r="CZ705" s="540">
        <v>88</v>
      </c>
      <c r="DA705" s="540">
        <v>118</v>
      </c>
      <c r="DB705" s="540">
        <v>130</v>
      </c>
      <c r="DC705" s="540">
        <v>125</v>
      </c>
      <c r="DD705" s="540">
        <v>60</v>
      </c>
      <c r="DE705" s="540">
        <v>30</v>
      </c>
      <c r="DF705" s="540">
        <v>41</v>
      </c>
      <c r="DG705" s="540">
        <v>104</v>
      </c>
      <c r="DH705" s="540">
        <v>18</v>
      </c>
      <c r="DI705" s="540">
        <v>22</v>
      </c>
      <c r="DJ705" s="540">
        <v>27</v>
      </c>
      <c r="DK705" s="540">
        <v>62</v>
      </c>
      <c r="DL705" s="540">
        <v>7</v>
      </c>
      <c r="DM705" s="540">
        <v>65</v>
      </c>
      <c r="DN705" s="540">
        <v>14</v>
      </c>
      <c r="DO705" s="540">
        <v>117</v>
      </c>
      <c r="DP705" s="540">
        <v>72</v>
      </c>
      <c r="DQ705" s="540">
        <v>55</v>
      </c>
      <c r="DR705" s="540">
        <v>46</v>
      </c>
      <c r="DS705" s="540">
        <v>79</v>
      </c>
      <c r="DT705" s="540">
        <v>141</v>
      </c>
      <c r="DU705" s="540">
        <v>68</v>
      </c>
      <c r="DV705" s="540">
        <v>95</v>
      </c>
      <c r="DW705" s="540">
        <v>138</v>
      </c>
      <c r="DX705" s="540">
        <v>50</v>
      </c>
      <c r="DY705" s="540">
        <v>57</v>
      </c>
      <c r="DZ705" s="540">
        <v>1</v>
      </c>
      <c r="EA705" s="540">
        <v>108</v>
      </c>
      <c r="EB705" s="540">
        <v>31</v>
      </c>
      <c r="EC705" s="540">
        <v>96</v>
      </c>
      <c r="ED705" s="540">
        <v>128</v>
      </c>
      <c r="EE705" s="540">
        <v>142</v>
      </c>
      <c r="EF705" s="540">
        <v>5</v>
      </c>
      <c r="EG705" s="540">
        <v>15</v>
      </c>
      <c r="EH705" s="540">
        <v>82</v>
      </c>
      <c r="EI705" s="540">
        <v>16</v>
      </c>
      <c r="EJ705" s="540">
        <v>21</v>
      </c>
      <c r="EK705" s="540">
        <v>103</v>
      </c>
      <c r="EL705" s="540">
        <v>13</v>
      </c>
      <c r="EM705" s="540">
        <v>132</v>
      </c>
      <c r="EN705" s="540">
        <v>8</v>
      </c>
      <c r="EP705" s="540">
        <v>24</v>
      </c>
      <c r="EQ705" s="540">
        <v>119</v>
      </c>
      <c r="ER705" s="540">
        <v>6</v>
      </c>
      <c r="ES705" s="540">
        <v>45</v>
      </c>
    </row>
    <row r="706" spans="4:154" s="540" customFormat="1" x14ac:dyDescent="0.2"/>
    <row r="707" spans="4:154" s="540" customFormat="1" x14ac:dyDescent="0.2">
      <c r="D707" s="539">
        <v>144</v>
      </c>
      <c r="E707" s="541" t="s">
        <v>179</v>
      </c>
    </row>
    <row r="708" spans="4:154" s="540" customFormat="1" x14ac:dyDescent="0.2">
      <c r="E708" s="535" t="s">
        <v>130</v>
      </c>
      <c r="F708" s="540">
        <v>1</v>
      </c>
      <c r="G708" s="540">
        <v>2</v>
      </c>
      <c r="H708" s="540">
        <v>3</v>
      </c>
      <c r="I708" s="540">
        <v>4</v>
      </c>
      <c r="J708" s="540">
        <v>5</v>
      </c>
      <c r="K708" s="540">
        <v>6</v>
      </c>
      <c r="L708" s="540">
        <v>7</v>
      </c>
      <c r="M708" s="540">
        <v>8</v>
      </c>
      <c r="N708" s="540">
        <v>9</v>
      </c>
      <c r="O708" s="540">
        <v>10</v>
      </c>
      <c r="P708" s="540">
        <v>11</v>
      </c>
      <c r="Q708" s="540">
        <v>12</v>
      </c>
      <c r="R708" s="540">
        <v>13</v>
      </c>
      <c r="S708" s="540">
        <v>14</v>
      </c>
      <c r="T708" s="540">
        <v>15</v>
      </c>
      <c r="U708" s="540">
        <v>16</v>
      </c>
      <c r="V708" s="540">
        <v>17</v>
      </c>
      <c r="W708" s="540">
        <v>18</v>
      </c>
      <c r="X708" s="540">
        <v>19</v>
      </c>
      <c r="Y708" s="540">
        <v>20</v>
      </c>
      <c r="Z708" s="540">
        <v>21</v>
      </c>
      <c r="AA708" s="540">
        <v>22</v>
      </c>
      <c r="AB708" s="540">
        <v>23</v>
      </c>
      <c r="AC708" s="540">
        <v>24</v>
      </c>
      <c r="AD708" s="540">
        <v>25</v>
      </c>
      <c r="AE708" s="540">
        <v>26</v>
      </c>
      <c r="AF708" s="540">
        <v>27</v>
      </c>
      <c r="AG708" s="540">
        <v>28</v>
      </c>
      <c r="AH708" s="540">
        <v>29</v>
      </c>
      <c r="AI708" s="540">
        <v>30</v>
      </c>
      <c r="AJ708" s="540">
        <v>31</v>
      </c>
      <c r="AK708" s="540">
        <v>32</v>
      </c>
      <c r="AL708" s="540">
        <v>33</v>
      </c>
      <c r="AM708" s="540">
        <v>34</v>
      </c>
      <c r="AN708" s="540">
        <v>35</v>
      </c>
      <c r="AO708" s="540">
        <v>36</v>
      </c>
      <c r="AP708" s="540">
        <v>37</v>
      </c>
      <c r="AQ708" s="540">
        <v>38</v>
      </c>
      <c r="AR708" s="540">
        <v>39</v>
      </c>
      <c r="AS708" s="540">
        <v>40</v>
      </c>
      <c r="AT708" s="540">
        <v>41</v>
      </c>
      <c r="AU708" s="540">
        <v>42</v>
      </c>
      <c r="AV708" s="540">
        <v>43</v>
      </c>
      <c r="AW708" s="540">
        <v>44</v>
      </c>
      <c r="AX708" s="540">
        <v>45</v>
      </c>
      <c r="AY708" s="540">
        <v>46</v>
      </c>
      <c r="AZ708" s="540">
        <v>47</v>
      </c>
      <c r="BA708" s="540">
        <v>48</v>
      </c>
      <c r="BB708" s="540">
        <v>49</v>
      </c>
      <c r="BC708" s="540">
        <v>50</v>
      </c>
      <c r="BD708" s="540">
        <v>51</v>
      </c>
      <c r="BE708" s="540">
        <v>52</v>
      </c>
      <c r="BF708" s="540">
        <v>53</v>
      </c>
      <c r="BG708" s="540">
        <v>54</v>
      </c>
      <c r="BH708" s="540">
        <v>55</v>
      </c>
      <c r="BI708" s="540">
        <v>56</v>
      </c>
      <c r="BJ708" s="540">
        <v>57</v>
      </c>
      <c r="BK708" s="540">
        <v>58</v>
      </c>
      <c r="BL708" s="540">
        <v>59</v>
      </c>
      <c r="BM708" s="540">
        <v>60</v>
      </c>
      <c r="BN708" s="540">
        <v>61</v>
      </c>
      <c r="BO708" s="540">
        <v>62</v>
      </c>
      <c r="BP708" s="540">
        <v>63</v>
      </c>
      <c r="BQ708" s="540">
        <v>64</v>
      </c>
      <c r="BR708" s="540">
        <v>65</v>
      </c>
      <c r="BS708" s="540">
        <v>66</v>
      </c>
      <c r="BT708" s="540">
        <v>67</v>
      </c>
      <c r="BU708" s="540">
        <v>68</v>
      </c>
      <c r="BV708" s="540">
        <v>69</v>
      </c>
      <c r="BW708" s="540">
        <v>70</v>
      </c>
      <c r="BX708" s="540">
        <v>71</v>
      </c>
      <c r="BY708" s="540">
        <v>72</v>
      </c>
      <c r="BZ708" s="540">
        <v>73</v>
      </c>
      <c r="CA708" s="540">
        <v>74</v>
      </c>
      <c r="CB708" s="540">
        <v>75</v>
      </c>
      <c r="CC708" s="540">
        <v>76</v>
      </c>
      <c r="CD708" s="540">
        <v>77</v>
      </c>
      <c r="CE708" s="540">
        <v>78</v>
      </c>
      <c r="CF708" s="540">
        <v>79</v>
      </c>
      <c r="CG708" s="540">
        <v>80</v>
      </c>
      <c r="CH708" s="540">
        <v>81</v>
      </c>
      <c r="CI708" s="540">
        <v>82</v>
      </c>
      <c r="CJ708" s="540">
        <v>83</v>
      </c>
      <c r="CK708" s="540">
        <v>84</v>
      </c>
      <c r="CL708" s="540">
        <v>85</v>
      </c>
      <c r="CM708" s="540">
        <v>86</v>
      </c>
      <c r="CN708" s="540">
        <v>87</v>
      </c>
      <c r="CO708" s="540">
        <v>88</v>
      </c>
      <c r="CP708" s="540">
        <v>89</v>
      </c>
      <c r="CQ708" s="540">
        <v>90</v>
      </c>
      <c r="CR708" s="540">
        <v>91</v>
      </c>
      <c r="CS708" s="540">
        <v>92</v>
      </c>
      <c r="CT708" s="540">
        <v>93</v>
      </c>
      <c r="CU708" s="540">
        <v>94</v>
      </c>
      <c r="CV708" s="540">
        <v>95</v>
      </c>
      <c r="CW708" s="540">
        <v>96</v>
      </c>
      <c r="CX708" s="540">
        <v>97</v>
      </c>
      <c r="CY708" s="540">
        <v>98</v>
      </c>
      <c r="CZ708" s="540">
        <v>99</v>
      </c>
      <c r="DA708" s="540">
        <v>100</v>
      </c>
      <c r="DB708" s="540">
        <v>101</v>
      </c>
      <c r="DC708" s="540">
        <v>102</v>
      </c>
      <c r="DD708" s="540">
        <v>103</v>
      </c>
      <c r="DE708" s="540">
        <v>104</v>
      </c>
      <c r="DF708" s="540">
        <v>105</v>
      </c>
      <c r="DG708" s="540">
        <v>106</v>
      </c>
      <c r="DH708" s="540">
        <v>107</v>
      </c>
      <c r="DI708" s="540">
        <v>108</v>
      </c>
      <c r="DJ708" s="540">
        <v>109</v>
      </c>
      <c r="DK708" s="540">
        <v>110</v>
      </c>
      <c r="DL708" s="540">
        <v>111</v>
      </c>
      <c r="DM708" s="540">
        <v>112</v>
      </c>
      <c r="DN708" s="540">
        <v>113</v>
      </c>
      <c r="DO708" s="540">
        <v>114</v>
      </c>
      <c r="DP708" s="540">
        <v>115</v>
      </c>
      <c r="DQ708" s="540">
        <v>116</v>
      </c>
      <c r="DR708" s="540">
        <v>117</v>
      </c>
      <c r="DS708" s="540">
        <v>118</v>
      </c>
      <c r="DT708" s="540">
        <v>119</v>
      </c>
      <c r="DU708" s="540">
        <v>120</v>
      </c>
      <c r="DV708" s="540">
        <v>121</v>
      </c>
      <c r="DW708" s="540">
        <v>122</v>
      </c>
      <c r="DX708" s="540">
        <v>123</v>
      </c>
      <c r="DY708" s="540">
        <v>124</v>
      </c>
      <c r="DZ708" s="540">
        <v>125</v>
      </c>
      <c r="EA708" s="540">
        <v>126</v>
      </c>
      <c r="EB708" s="540">
        <v>127</v>
      </c>
      <c r="EC708" s="540">
        <v>128</v>
      </c>
      <c r="ED708" s="540">
        <v>129</v>
      </c>
      <c r="EE708" s="540">
        <v>130</v>
      </c>
      <c r="EF708" s="540">
        <v>131</v>
      </c>
      <c r="EG708" s="540">
        <v>132</v>
      </c>
      <c r="EH708" s="540">
        <v>133</v>
      </c>
      <c r="EI708" s="540">
        <v>134</v>
      </c>
      <c r="EJ708" s="540">
        <v>135</v>
      </c>
      <c r="EK708" s="540">
        <v>136</v>
      </c>
      <c r="EL708" s="540">
        <v>137</v>
      </c>
      <c r="EM708" s="540">
        <v>138</v>
      </c>
      <c r="EN708" s="540">
        <v>139</v>
      </c>
      <c r="EO708" s="540">
        <v>140</v>
      </c>
      <c r="EP708" s="540">
        <v>141</v>
      </c>
      <c r="EQ708" s="540">
        <v>142</v>
      </c>
      <c r="ER708" s="540">
        <v>143</v>
      </c>
      <c r="ES708" s="540">
        <v>144</v>
      </c>
    </row>
    <row r="709" spans="4:154" s="540" customFormat="1" x14ac:dyDescent="0.2">
      <c r="E709" s="535" t="s">
        <v>157</v>
      </c>
      <c r="F709" s="540">
        <v>99</v>
      </c>
      <c r="G709" s="540">
        <v>14</v>
      </c>
      <c r="H709" s="540">
        <v>134</v>
      </c>
      <c r="I709" s="540">
        <v>32</v>
      </c>
      <c r="J709" s="540">
        <v>129</v>
      </c>
      <c r="K709" s="540">
        <v>105</v>
      </c>
      <c r="L709" s="540">
        <v>136</v>
      </c>
      <c r="M709" s="540">
        <v>130</v>
      </c>
      <c r="N709" s="540">
        <v>92</v>
      </c>
      <c r="O709" s="540">
        <v>144</v>
      </c>
      <c r="P709" s="540">
        <v>35</v>
      </c>
      <c r="Q709" s="540">
        <v>51</v>
      </c>
      <c r="R709" s="540">
        <v>72</v>
      </c>
      <c r="S709" s="540">
        <v>67</v>
      </c>
      <c r="T709" s="540">
        <v>79</v>
      </c>
      <c r="U709" s="540">
        <v>8</v>
      </c>
      <c r="V709" s="540">
        <v>76</v>
      </c>
      <c r="W709" s="540">
        <v>90</v>
      </c>
      <c r="X709" s="540">
        <v>36</v>
      </c>
      <c r="Y709" s="540">
        <v>66</v>
      </c>
      <c r="Z709" s="540">
        <v>123</v>
      </c>
      <c r="AA709" s="540">
        <v>60</v>
      </c>
      <c r="AB709" s="540">
        <v>95</v>
      </c>
      <c r="AC709" s="540">
        <v>26</v>
      </c>
      <c r="AD709" s="540">
        <v>113</v>
      </c>
      <c r="AE709" s="540">
        <v>15</v>
      </c>
      <c r="AF709" s="540">
        <v>23</v>
      </c>
      <c r="AG709" s="540">
        <v>114</v>
      </c>
      <c r="AH709" s="540">
        <v>118</v>
      </c>
      <c r="AI709" s="540">
        <v>84</v>
      </c>
      <c r="AJ709" s="540">
        <v>48</v>
      </c>
      <c r="AK709" s="540">
        <v>120</v>
      </c>
      <c r="AL709" s="540">
        <v>82</v>
      </c>
      <c r="AM709" s="540">
        <v>11</v>
      </c>
      <c r="AN709" s="540">
        <v>16</v>
      </c>
      <c r="AO709" s="540">
        <v>77</v>
      </c>
      <c r="AP709" s="540">
        <v>53</v>
      </c>
      <c r="AQ709" s="540">
        <v>7</v>
      </c>
      <c r="AR709" s="540">
        <v>21</v>
      </c>
      <c r="AS709" s="540">
        <v>108</v>
      </c>
      <c r="AT709" s="540">
        <v>133</v>
      </c>
      <c r="AU709" s="540">
        <v>78</v>
      </c>
      <c r="AV709" s="540">
        <v>97</v>
      </c>
      <c r="AW709" s="540">
        <v>2</v>
      </c>
      <c r="AX709" s="540">
        <v>111</v>
      </c>
      <c r="AY709" s="540">
        <v>50</v>
      </c>
      <c r="AZ709" s="540">
        <v>38</v>
      </c>
      <c r="BA709" s="540">
        <v>4</v>
      </c>
      <c r="BB709" s="540">
        <v>112</v>
      </c>
      <c r="BC709" s="540">
        <v>141</v>
      </c>
      <c r="BD709" s="540">
        <v>143</v>
      </c>
      <c r="BE709" s="540">
        <v>63</v>
      </c>
      <c r="BF709" s="540">
        <v>139</v>
      </c>
      <c r="BG709" s="540">
        <v>132</v>
      </c>
      <c r="BH709" s="540">
        <v>119</v>
      </c>
      <c r="BI709" s="540">
        <v>25</v>
      </c>
      <c r="BJ709" s="540">
        <v>98</v>
      </c>
      <c r="BK709" s="540">
        <v>65</v>
      </c>
      <c r="BL709" s="540">
        <v>73</v>
      </c>
      <c r="BM709" s="540">
        <v>106</v>
      </c>
      <c r="BN709" s="540">
        <v>110</v>
      </c>
      <c r="BO709" s="540">
        <v>93</v>
      </c>
      <c r="BP709" s="540">
        <v>142</v>
      </c>
      <c r="BQ709" s="540">
        <v>80</v>
      </c>
      <c r="BR709" s="540">
        <v>3</v>
      </c>
      <c r="BS709" s="540">
        <v>124</v>
      </c>
      <c r="BT709" s="540">
        <v>83</v>
      </c>
      <c r="BU709" s="540">
        <v>17</v>
      </c>
      <c r="BV709" s="540">
        <v>101</v>
      </c>
      <c r="BW709" s="540">
        <v>87</v>
      </c>
      <c r="BX709" s="540">
        <v>88</v>
      </c>
      <c r="BY709" s="540">
        <v>74</v>
      </c>
      <c r="BZ709" s="540">
        <v>69</v>
      </c>
      <c r="CA709" s="540">
        <v>12</v>
      </c>
      <c r="CB709" s="540">
        <v>96</v>
      </c>
      <c r="CC709" s="540">
        <v>10</v>
      </c>
      <c r="CD709" s="540">
        <v>104</v>
      </c>
      <c r="CE709" s="540">
        <v>135</v>
      </c>
      <c r="CF709" s="540">
        <v>115</v>
      </c>
      <c r="CG709" s="540">
        <v>64</v>
      </c>
      <c r="CH709" s="540">
        <v>125</v>
      </c>
      <c r="CI709" s="540">
        <v>55</v>
      </c>
      <c r="CJ709" s="540">
        <v>91</v>
      </c>
      <c r="CK709" s="540">
        <v>62</v>
      </c>
      <c r="CL709" s="540">
        <v>137</v>
      </c>
      <c r="CM709" s="540">
        <v>49</v>
      </c>
      <c r="CN709" s="540">
        <v>70</v>
      </c>
      <c r="CO709" s="540">
        <v>71</v>
      </c>
      <c r="CP709" s="540">
        <v>128</v>
      </c>
      <c r="CQ709" s="540">
        <v>103</v>
      </c>
      <c r="CR709" s="540">
        <v>39</v>
      </c>
      <c r="CS709" s="540">
        <v>81</v>
      </c>
      <c r="CT709" s="540">
        <v>30</v>
      </c>
      <c r="CU709" s="540">
        <v>33</v>
      </c>
      <c r="CV709" s="540">
        <v>122</v>
      </c>
      <c r="CW709" s="540">
        <v>117</v>
      </c>
      <c r="CX709" s="540">
        <v>20</v>
      </c>
      <c r="CY709" s="540">
        <v>57</v>
      </c>
      <c r="CZ709" s="540">
        <v>52</v>
      </c>
      <c r="DA709" s="540">
        <v>107</v>
      </c>
      <c r="DB709" s="540">
        <v>24</v>
      </c>
      <c r="DC709" s="540">
        <v>140</v>
      </c>
      <c r="DD709" s="540">
        <v>116</v>
      </c>
      <c r="DE709" s="540">
        <v>27</v>
      </c>
      <c r="DF709" s="540">
        <v>31</v>
      </c>
      <c r="DG709" s="540">
        <v>5</v>
      </c>
      <c r="DH709" s="540">
        <v>56</v>
      </c>
      <c r="DI709" s="540">
        <v>6</v>
      </c>
      <c r="DJ709" s="540">
        <v>41</v>
      </c>
      <c r="DK709" s="540">
        <v>61</v>
      </c>
      <c r="DL709" s="540">
        <v>45</v>
      </c>
      <c r="DM709" s="540">
        <v>13</v>
      </c>
      <c r="DN709" s="540">
        <v>100</v>
      </c>
      <c r="DO709" s="540">
        <v>131</v>
      </c>
      <c r="DP709" s="540">
        <v>54</v>
      </c>
      <c r="DQ709" s="540">
        <v>59</v>
      </c>
      <c r="DR709" s="540">
        <v>109</v>
      </c>
      <c r="DS709" s="540">
        <v>44</v>
      </c>
      <c r="DT709" s="540">
        <v>47</v>
      </c>
      <c r="DU709" s="540">
        <v>102</v>
      </c>
      <c r="DV709" s="540">
        <v>29</v>
      </c>
      <c r="DW709" s="540">
        <v>58</v>
      </c>
      <c r="DX709" s="540">
        <v>37</v>
      </c>
      <c r="DY709" s="540">
        <v>1</v>
      </c>
      <c r="DZ709" s="540">
        <v>89</v>
      </c>
      <c r="EA709" s="540">
        <v>34</v>
      </c>
      <c r="EB709" s="540">
        <v>43</v>
      </c>
      <c r="EC709" s="540">
        <v>94</v>
      </c>
      <c r="ED709" s="540">
        <v>126</v>
      </c>
      <c r="EE709" s="540">
        <v>18</v>
      </c>
      <c r="EF709" s="540">
        <v>28</v>
      </c>
      <c r="EG709" s="540">
        <v>138</v>
      </c>
      <c r="EH709" s="540">
        <v>22</v>
      </c>
      <c r="EI709" s="540">
        <v>42</v>
      </c>
      <c r="EJ709" s="540">
        <v>121</v>
      </c>
      <c r="EK709" s="540">
        <v>75</v>
      </c>
      <c r="EL709" s="540">
        <v>85</v>
      </c>
      <c r="EM709" s="540">
        <v>19</v>
      </c>
      <c r="EN709" s="540">
        <v>46</v>
      </c>
      <c r="EO709" s="540">
        <v>86</v>
      </c>
      <c r="EP709" s="540">
        <v>127</v>
      </c>
      <c r="EQ709" s="540">
        <v>9</v>
      </c>
      <c r="ER709" s="540">
        <v>40</v>
      </c>
      <c r="ES709" s="540">
        <v>68</v>
      </c>
    </row>
    <row r="710" spans="4:154" s="540" customFormat="1" x14ac:dyDescent="0.2">
      <c r="E710" s="535" t="s">
        <v>159</v>
      </c>
      <c r="F710" s="540">
        <v>19</v>
      </c>
      <c r="G710" s="540">
        <v>34</v>
      </c>
      <c r="H710" s="540">
        <v>45</v>
      </c>
      <c r="I710" s="540">
        <v>56</v>
      </c>
      <c r="J710" s="540">
        <v>22</v>
      </c>
      <c r="K710" s="540">
        <v>80</v>
      </c>
      <c r="L710" s="540">
        <v>15</v>
      </c>
      <c r="M710" s="540">
        <v>21</v>
      </c>
      <c r="N710" s="540">
        <v>35</v>
      </c>
      <c r="O710" s="540">
        <v>97</v>
      </c>
      <c r="P710" s="540">
        <v>52</v>
      </c>
      <c r="Q710" s="540">
        <v>94</v>
      </c>
      <c r="R710" s="540">
        <v>140</v>
      </c>
      <c r="S710" s="540">
        <v>48</v>
      </c>
      <c r="T710" s="540">
        <v>23</v>
      </c>
      <c r="U710" s="540">
        <v>115</v>
      </c>
      <c r="V710" s="540">
        <v>68</v>
      </c>
      <c r="W710" s="540">
        <v>62</v>
      </c>
      <c r="X710" s="540">
        <v>98</v>
      </c>
      <c r="Y710" s="540">
        <v>126</v>
      </c>
      <c r="Z710" s="540">
        <v>89</v>
      </c>
      <c r="AA710" s="540">
        <v>114</v>
      </c>
      <c r="AB710" s="540">
        <v>124</v>
      </c>
      <c r="AC710" s="540">
        <v>61</v>
      </c>
      <c r="AD710" s="540">
        <v>49</v>
      </c>
      <c r="AE710" s="540">
        <v>55</v>
      </c>
      <c r="AF710" s="540">
        <v>33</v>
      </c>
      <c r="AG710" s="540">
        <v>110</v>
      </c>
      <c r="AH710" s="540">
        <v>43</v>
      </c>
      <c r="AI710" s="540">
        <v>17</v>
      </c>
      <c r="AJ710" s="540">
        <v>3</v>
      </c>
      <c r="AK710" s="540">
        <v>73</v>
      </c>
      <c r="AL710" s="540">
        <v>47</v>
      </c>
      <c r="AM710" s="540">
        <v>116</v>
      </c>
      <c r="AN710" s="540">
        <v>133</v>
      </c>
      <c r="AO710" s="540">
        <v>18</v>
      </c>
      <c r="AP710" s="540">
        <v>25</v>
      </c>
      <c r="AQ710" s="540">
        <v>92</v>
      </c>
      <c r="AR710" s="540">
        <v>88</v>
      </c>
      <c r="AS710" s="540">
        <v>138</v>
      </c>
      <c r="AT710" s="540">
        <v>144</v>
      </c>
      <c r="AU710" s="540">
        <v>121</v>
      </c>
      <c r="AV710" s="540">
        <v>2</v>
      </c>
      <c r="AW710" s="540">
        <v>7</v>
      </c>
      <c r="AX710" s="540">
        <v>37</v>
      </c>
      <c r="AY710" s="540">
        <v>65</v>
      </c>
      <c r="AZ710" s="540">
        <v>5</v>
      </c>
      <c r="BA710" s="540">
        <v>102</v>
      </c>
      <c r="BB710" s="540">
        <v>76</v>
      </c>
      <c r="BC710" s="540">
        <v>99</v>
      </c>
      <c r="BD710" s="540">
        <v>79</v>
      </c>
      <c r="BE710" s="540">
        <v>69</v>
      </c>
      <c r="BF710" s="540">
        <v>42</v>
      </c>
      <c r="BG710" s="540">
        <v>106</v>
      </c>
      <c r="BH710" s="540">
        <v>81</v>
      </c>
      <c r="BI710" s="540">
        <v>4</v>
      </c>
      <c r="BJ710" s="540">
        <v>39</v>
      </c>
      <c r="BK710" s="540">
        <v>74</v>
      </c>
      <c r="BL710" s="540">
        <v>105</v>
      </c>
      <c r="BM710" s="540">
        <v>143</v>
      </c>
      <c r="BN710" s="540">
        <v>64</v>
      </c>
      <c r="BO710" s="540">
        <v>118</v>
      </c>
      <c r="BP710" s="540">
        <v>85</v>
      </c>
      <c r="BQ710" s="540">
        <v>31</v>
      </c>
      <c r="BR710" s="540">
        <v>123</v>
      </c>
      <c r="BS710" s="540">
        <v>84</v>
      </c>
      <c r="BT710" s="540">
        <v>100</v>
      </c>
      <c r="BU710" s="540">
        <v>67</v>
      </c>
      <c r="BV710" s="540">
        <v>71</v>
      </c>
      <c r="BW710" s="540">
        <v>136</v>
      </c>
      <c r="BX710" s="540">
        <v>119</v>
      </c>
      <c r="BY710" s="540">
        <v>135</v>
      </c>
      <c r="BZ710" s="540">
        <v>101</v>
      </c>
      <c r="CA710" s="540">
        <v>51</v>
      </c>
      <c r="CB710" s="540">
        <v>82</v>
      </c>
      <c r="CC710" s="540">
        <v>30</v>
      </c>
      <c r="CD710" s="540">
        <v>134</v>
      </c>
      <c r="CE710" s="540">
        <v>12</v>
      </c>
      <c r="CF710" s="540">
        <v>75</v>
      </c>
      <c r="CG710" s="540">
        <v>1</v>
      </c>
      <c r="CH710" s="540">
        <v>95</v>
      </c>
      <c r="CI710" s="540">
        <v>125</v>
      </c>
      <c r="CJ710" s="540">
        <v>32</v>
      </c>
      <c r="CK710" s="540">
        <v>66</v>
      </c>
      <c r="CL710" s="540">
        <v>63</v>
      </c>
      <c r="CM710" s="540">
        <v>104</v>
      </c>
      <c r="CN710" s="540">
        <v>40</v>
      </c>
      <c r="CO710" s="540">
        <v>70</v>
      </c>
      <c r="CP710" s="540">
        <v>57</v>
      </c>
      <c r="CQ710" s="540">
        <v>24</v>
      </c>
      <c r="CR710" s="540">
        <v>90</v>
      </c>
      <c r="CS710" s="540">
        <v>130</v>
      </c>
      <c r="CT710" s="540">
        <v>137</v>
      </c>
      <c r="CU710" s="540">
        <v>142</v>
      </c>
      <c r="CV710" s="540">
        <v>58</v>
      </c>
      <c r="CW710" s="540">
        <v>129</v>
      </c>
      <c r="CX710" s="540">
        <v>10</v>
      </c>
      <c r="CY710" s="540">
        <v>120</v>
      </c>
      <c r="CZ710" s="540">
        <v>78</v>
      </c>
      <c r="DA710" s="540">
        <v>72</v>
      </c>
      <c r="DB710" s="540">
        <v>44</v>
      </c>
      <c r="DC710" s="540">
        <v>139</v>
      </c>
      <c r="DD710" s="540">
        <v>26</v>
      </c>
      <c r="DE710" s="540">
        <v>8</v>
      </c>
      <c r="DF710" s="540">
        <v>53</v>
      </c>
      <c r="DG710" s="540">
        <v>54</v>
      </c>
      <c r="DH710" s="540">
        <v>141</v>
      </c>
      <c r="DI710" s="540">
        <v>122</v>
      </c>
      <c r="DJ710" s="540">
        <v>83</v>
      </c>
      <c r="DK710" s="540">
        <v>6</v>
      </c>
      <c r="DL710" s="540">
        <v>9</v>
      </c>
      <c r="DM710" s="540">
        <v>11</v>
      </c>
      <c r="DN710" s="540">
        <v>87</v>
      </c>
      <c r="DO710" s="540">
        <v>93</v>
      </c>
      <c r="DP710" s="540">
        <v>131</v>
      </c>
      <c r="DQ710" s="540">
        <v>14</v>
      </c>
      <c r="DR710" s="540">
        <v>128</v>
      </c>
      <c r="DS710" s="540">
        <v>36</v>
      </c>
      <c r="DT710" s="540">
        <v>77</v>
      </c>
      <c r="DU710" s="540">
        <v>28</v>
      </c>
      <c r="DV710" s="540">
        <v>132</v>
      </c>
      <c r="DW710" s="540">
        <v>59</v>
      </c>
      <c r="DX710" s="540">
        <v>16</v>
      </c>
      <c r="DY710" s="540">
        <v>38</v>
      </c>
      <c r="DZ710" s="540">
        <v>29</v>
      </c>
      <c r="EA710" s="540">
        <v>20</v>
      </c>
      <c r="EB710" s="540">
        <v>108</v>
      </c>
      <c r="EC710" s="540">
        <v>60</v>
      </c>
      <c r="ED710" s="540">
        <v>96</v>
      </c>
      <c r="EE710" s="540">
        <v>46</v>
      </c>
      <c r="EF710" s="540">
        <v>112</v>
      </c>
      <c r="EG710" s="540">
        <v>86</v>
      </c>
      <c r="EH710" s="540">
        <v>27</v>
      </c>
      <c r="EI710" s="540">
        <v>127</v>
      </c>
      <c r="EJ710" s="540">
        <v>91</v>
      </c>
      <c r="EK710" s="540">
        <v>113</v>
      </c>
      <c r="EL710" s="540">
        <v>103</v>
      </c>
      <c r="EM710" s="540">
        <v>109</v>
      </c>
      <c r="EN710" s="540">
        <v>117</v>
      </c>
      <c r="EO710" s="540">
        <v>13</v>
      </c>
      <c r="EP710" s="540">
        <v>107</v>
      </c>
      <c r="EQ710" s="540">
        <v>41</v>
      </c>
      <c r="ER710" s="540">
        <v>111</v>
      </c>
      <c r="ES710" s="540">
        <v>50</v>
      </c>
    </row>
    <row r="711" spans="4:154" s="540" customFormat="1" x14ac:dyDescent="0.2"/>
    <row r="712" spans="4:154" s="540" customFormat="1" x14ac:dyDescent="0.2">
      <c r="D712" s="539">
        <v>145</v>
      </c>
      <c r="E712" s="541" t="s">
        <v>179</v>
      </c>
    </row>
    <row r="713" spans="4:154" s="540" customFormat="1" x14ac:dyDescent="0.2">
      <c r="E713" s="535" t="s">
        <v>130</v>
      </c>
      <c r="F713" s="540">
        <v>1</v>
      </c>
      <c r="G713" s="540">
        <v>2</v>
      </c>
      <c r="H713" s="540">
        <v>3</v>
      </c>
      <c r="I713" s="540">
        <v>4</v>
      </c>
      <c r="J713" s="540">
        <v>5</v>
      </c>
      <c r="K713" s="540">
        <v>6</v>
      </c>
      <c r="L713" s="540">
        <v>7</v>
      </c>
      <c r="M713" s="540">
        <v>8</v>
      </c>
      <c r="N713" s="540">
        <v>9</v>
      </c>
      <c r="O713" s="540">
        <v>10</v>
      </c>
      <c r="P713" s="540">
        <v>11</v>
      </c>
      <c r="Q713" s="540">
        <v>12</v>
      </c>
      <c r="R713" s="540">
        <v>13</v>
      </c>
      <c r="S713" s="540">
        <v>14</v>
      </c>
      <c r="T713" s="540">
        <v>15</v>
      </c>
      <c r="U713" s="540">
        <v>16</v>
      </c>
      <c r="V713" s="540">
        <v>17</v>
      </c>
      <c r="W713" s="540">
        <v>18</v>
      </c>
      <c r="X713" s="540">
        <v>19</v>
      </c>
      <c r="Y713" s="540">
        <v>20</v>
      </c>
      <c r="Z713" s="540">
        <v>21</v>
      </c>
      <c r="AA713" s="540">
        <v>22</v>
      </c>
      <c r="AB713" s="540">
        <v>23</v>
      </c>
      <c r="AC713" s="540">
        <v>24</v>
      </c>
      <c r="AD713" s="540">
        <v>25</v>
      </c>
      <c r="AE713" s="540">
        <v>26</v>
      </c>
      <c r="AF713" s="540">
        <v>27</v>
      </c>
      <c r="AG713" s="540">
        <v>28</v>
      </c>
      <c r="AH713" s="540">
        <v>29</v>
      </c>
      <c r="AI713" s="540">
        <v>30</v>
      </c>
      <c r="AJ713" s="540">
        <v>31</v>
      </c>
      <c r="AK713" s="540">
        <v>32</v>
      </c>
      <c r="AL713" s="540">
        <v>33</v>
      </c>
      <c r="AM713" s="540">
        <v>34</v>
      </c>
      <c r="AN713" s="540">
        <v>35</v>
      </c>
      <c r="AO713" s="540">
        <v>36</v>
      </c>
      <c r="AP713" s="540">
        <v>37</v>
      </c>
      <c r="AQ713" s="540">
        <v>38</v>
      </c>
      <c r="AR713" s="540">
        <v>39</v>
      </c>
      <c r="AS713" s="540">
        <v>40</v>
      </c>
      <c r="AT713" s="540">
        <v>41</v>
      </c>
      <c r="AU713" s="540">
        <v>42</v>
      </c>
      <c r="AV713" s="540">
        <v>43</v>
      </c>
      <c r="AW713" s="540">
        <v>44</v>
      </c>
      <c r="AX713" s="540">
        <v>45</v>
      </c>
      <c r="AY713" s="540">
        <v>46</v>
      </c>
      <c r="AZ713" s="540">
        <v>47</v>
      </c>
      <c r="BA713" s="540">
        <v>48</v>
      </c>
      <c r="BB713" s="540">
        <v>49</v>
      </c>
      <c r="BC713" s="540">
        <v>50</v>
      </c>
      <c r="BD713" s="540">
        <v>51</v>
      </c>
      <c r="BE713" s="540">
        <v>52</v>
      </c>
      <c r="BF713" s="540">
        <v>53</v>
      </c>
      <c r="BG713" s="540">
        <v>54</v>
      </c>
      <c r="BH713" s="540">
        <v>55</v>
      </c>
      <c r="BI713" s="540">
        <v>56</v>
      </c>
      <c r="BJ713" s="540">
        <v>57</v>
      </c>
      <c r="BK713" s="540">
        <v>58</v>
      </c>
      <c r="BL713" s="540">
        <v>59</v>
      </c>
      <c r="BM713" s="540">
        <v>60</v>
      </c>
      <c r="BN713" s="540">
        <v>61</v>
      </c>
      <c r="BO713" s="540">
        <v>62</v>
      </c>
      <c r="BP713" s="540">
        <v>63</v>
      </c>
      <c r="BQ713" s="540">
        <v>64</v>
      </c>
      <c r="BR713" s="540">
        <v>65</v>
      </c>
      <c r="BS713" s="540">
        <v>66</v>
      </c>
      <c r="BT713" s="540">
        <v>67</v>
      </c>
      <c r="BU713" s="540">
        <v>68</v>
      </c>
      <c r="BV713" s="540">
        <v>69</v>
      </c>
      <c r="BW713" s="540">
        <v>70</v>
      </c>
      <c r="BX713" s="540">
        <v>71</v>
      </c>
      <c r="BY713" s="540">
        <v>72</v>
      </c>
      <c r="BZ713" s="540">
        <v>73</v>
      </c>
      <c r="CA713" s="540">
        <v>74</v>
      </c>
      <c r="CB713" s="540">
        <v>75</v>
      </c>
      <c r="CC713" s="540">
        <v>76</v>
      </c>
      <c r="CD713" s="540">
        <v>77</v>
      </c>
      <c r="CE713" s="540">
        <v>78</v>
      </c>
      <c r="CF713" s="540">
        <v>79</v>
      </c>
      <c r="CG713" s="540">
        <v>80</v>
      </c>
      <c r="CH713" s="540">
        <v>81</v>
      </c>
      <c r="CI713" s="540">
        <v>82</v>
      </c>
      <c r="CJ713" s="540">
        <v>83</v>
      </c>
      <c r="CK713" s="540">
        <v>84</v>
      </c>
      <c r="CL713" s="540">
        <v>85</v>
      </c>
      <c r="CM713" s="540">
        <v>86</v>
      </c>
      <c r="CN713" s="540">
        <v>87</v>
      </c>
      <c r="CO713" s="540">
        <v>88</v>
      </c>
      <c r="CP713" s="540">
        <v>89</v>
      </c>
      <c r="CQ713" s="540">
        <v>90</v>
      </c>
      <c r="CR713" s="540">
        <v>91</v>
      </c>
      <c r="CS713" s="540">
        <v>92</v>
      </c>
      <c r="CT713" s="540">
        <v>93</v>
      </c>
      <c r="CU713" s="540">
        <v>94</v>
      </c>
      <c r="CV713" s="540">
        <v>95</v>
      </c>
      <c r="CW713" s="540">
        <v>96</v>
      </c>
      <c r="CX713" s="540">
        <v>97</v>
      </c>
      <c r="CY713" s="540">
        <v>98</v>
      </c>
      <c r="CZ713" s="540">
        <v>99</v>
      </c>
      <c r="DA713" s="540">
        <v>100</v>
      </c>
      <c r="DB713" s="540">
        <v>101</v>
      </c>
      <c r="DC713" s="540">
        <v>102</v>
      </c>
      <c r="DD713" s="540">
        <v>103</v>
      </c>
      <c r="DE713" s="540">
        <v>104</v>
      </c>
      <c r="DF713" s="540">
        <v>105</v>
      </c>
      <c r="DG713" s="540">
        <v>106</v>
      </c>
      <c r="DH713" s="540">
        <v>107</v>
      </c>
      <c r="DI713" s="540">
        <v>108</v>
      </c>
      <c r="DJ713" s="540">
        <v>109</v>
      </c>
      <c r="DK713" s="540">
        <v>110</v>
      </c>
      <c r="DL713" s="540">
        <v>111</v>
      </c>
      <c r="DM713" s="540">
        <v>112</v>
      </c>
      <c r="DN713" s="540">
        <v>113</v>
      </c>
      <c r="DO713" s="540">
        <v>114</v>
      </c>
      <c r="DP713" s="540">
        <v>115</v>
      </c>
      <c r="DQ713" s="540">
        <v>116</v>
      </c>
      <c r="DR713" s="540">
        <v>117</v>
      </c>
      <c r="DS713" s="540">
        <v>118</v>
      </c>
      <c r="DT713" s="540">
        <v>119</v>
      </c>
      <c r="DU713" s="540">
        <v>120</v>
      </c>
      <c r="DV713" s="540">
        <v>121</v>
      </c>
      <c r="DW713" s="540">
        <v>122</v>
      </c>
      <c r="DX713" s="540">
        <v>123</v>
      </c>
      <c r="DY713" s="540">
        <v>124</v>
      </c>
      <c r="DZ713" s="540">
        <v>125</v>
      </c>
      <c r="EA713" s="540">
        <v>126</v>
      </c>
      <c r="EB713" s="540">
        <v>127</v>
      </c>
      <c r="EC713" s="540">
        <v>128</v>
      </c>
      <c r="ED713" s="540">
        <v>129</v>
      </c>
      <c r="EE713" s="540">
        <v>130</v>
      </c>
      <c r="EF713" s="540">
        <v>131</v>
      </c>
      <c r="EG713" s="540">
        <v>132</v>
      </c>
      <c r="EH713" s="540">
        <v>133</v>
      </c>
      <c r="EI713" s="540">
        <v>134</v>
      </c>
      <c r="EJ713" s="540">
        <v>135</v>
      </c>
      <c r="EK713" s="540">
        <v>136</v>
      </c>
      <c r="EL713" s="540">
        <v>137</v>
      </c>
      <c r="EM713" s="540">
        <v>138</v>
      </c>
      <c r="EN713" s="540">
        <v>139</v>
      </c>
      <c r="EO713" s="540">
        <v>140</v>
      </c>
      <c r="EP713" s="540">
        <v>141</v>
      </c>
      <c r="EQ713" s="540">
        <v>142</v>
      </c>
      <c r="ER713" s="540">
        <v>143</v>
      </c>
      <c r="ES713" s="540">
        <v>144</v>
      </c>
      <c r="ET713" s="540">
        <v>145</v>
      </c>
    </row>
    <row r="714" spans="4:154" s="540" customFormat="1" x14ac:dyDescent="0.2">
      <c r="E714" s="535" t="s">
        <v>157</v>
      </c>
      <c r="F714" s="540">
        <v>95</v>
      </c>
      <c r="G714" s="540">
        <v>126</v>
      </c>
      <c r="H714" s="540">
        <v>62</v>
      </c>
      <c r="I714" s="540">
        <v>87</v>
      </c>
      <c r="J714" s="540">
        <v>133</v>
      </c>
      <c r="K714" s="540">
        <v>143</v>
      </c>
      <c r="L714" s="540">
        <v>136</v>
      </c>
      <c r="M714" s="540">
        <v>107</v>
      </c>
      <c r="N714" s="540">
        <v>88</v>
      </c>
      <c r="O714" s="540">
        <v>26</v>
      </c>
      <c r="P714" s="540">
        <v>75</v>
      </c>
      <c r="Q714" s="540">
        <v>130</v>
      </c>
      <c r="R714" s="540">
        <v>69</v>
      </c>
      <c r="S714" s="540">
        <v>37</v>
      </c>
      <c r="T714" s="540">
        <v>2</v>
      </c>
      <c r="U714" s="540">
        <v>25</v>
      </c>
      <c r="V714" s="540">
        <v>121</v>
      </c>
      <c r="W714" s="540">
        <v>116</v>
      </c>
      <c r="X714" s="540">
        <v>28</v>
      </c>
      <c r="Y714" s="540">
        <v>84</v>
      </c>
      <c r="Z714" s="540">
        <v>30</v>
      </c>
      <c r="AA714" s="540">
        <v>1</v>
      </c>
      <c r="AB714" s="540">
        <v>61</v>
      </c>
      <c r="AC714" s="540">
        <v>93</v>
      </c>
      <c r="AD714" s="540">
        <v>19</v>
      </c>
      <c r="AE714" s="540">
        <v>10</v>
      </c>
      <c r="AF714" s="540">
        <v>83</v>
      </c>
      <c r="AG714" s="540">
        <v>32</v>
      </c>
      <c r="AH714" s="540">
        <v>72</v>
      </c>
      <c r="AI714" s="540">
        <v>18</v>
      </c>
      <c r="AJ714" s="540">
        <v>60</v>
      </c>
      <c r="AK714" s="540">
        <v>104</v>
      </c>
      <c r="AL714" s="540">
        <v>79</v>
      </c>
      <c r="AM714" s="540">
        <v>112</v>
      </c>
      <c r="AN714" s="540">
        <v>82</v>
      </c>
      <c r="AO714" s="540">
        <v>64</v>
      </c>
      <c r="AP714" s="540">
        <v>56</v>
      </c>
      <c r="AQ714" s="540">
        <v>140</v>
      </c>
      <c r="AR714" s="540">
        <v>128</v>
      </c>
      <c r="AS714" s="540">
        <v>97</v>
      </c>
      <c r="AT714" s="540">
        <v>14</v>
      </c>
      <c r="AU714" s="540">
        <v>55</v>
      </c>
      <c r="AV714" s="540">
        <v>27</v>
      </c>
      <c r="AW714" s="540">
        <v>16</v>
      </c>
      <c r="AX714" s="540">
        <v>144</v>
      </c>
      <c r="AY714" s="540">
        <v>119</v>
      </c>
      <c r="AZ714" s="540">
        <v>129</v>
      </c>
      <c r="BA714" s="540">
        <v>36</v>
      </c>
      <c r="BB714" s="540">
        <v>145</v>
      </c>
      <c r="BC714" s="540">
        <v>22</v>
      </c>
      <c r="BD714" s="540">
        <v>92</v>
      </c>
      <c r="BE714" s="540">
        <v>81</v>
      </c>
      <c r="BF714" s="540">
        <v>111</v>
      </c>
      <c r="BG714" s="540">
        <v>103</v>
      </c>
      <c r="BH714" s="540">
        <v>109</v>
      </c>
      <c r="BI714" s="540">
        <v>40</v>
      </c>
      <c r="BJ714" s="540">
        <v>41</v>
      </c>
      <c r="BK714" s="540">
        <v>120</v>
      </c>
      <c r="BL714" s="540">
        <v>98</v>
      </c>
      <c r="BM714" s="540">
        <v>73</v>
      </c>
      <c r="BN714" s="540">
        <v>23</v>
      </c>
      <c r="BO714" s="540">
        <v>38</v>
      </c>
      <c r="BP714" s="540">
        <v>49</v>
      </c>
      <c r="BQ714" s="540">
        <v>63</v>
      </c>
      <c r="BR714" s="540">
        <v>137</v>
      </c>
      <c r="BS714" s="540">
        <v>67</v>
      </c>
      <c r="BT714" s="540">
        <v>123</v>
      </c>
      <c r="BU714" s="540">
        <v>77</v>
      </c>
      <c r="BV714" s="540">
        <v>135</v>
      </c>
      <c r="BW714" s="540">
        <v>114</v>
      </c>
      <c r="BX714" s="540">
        <v>20</v>
      </c>
      <c r="BY714" s="540">
        <v>65</v>
      </c>
      <c r="BZ714" s="540">
        <v>12</v>
      </c>
      <c r="CA714" s="540">
        <v>105</v>
      </c>
      <c r="CB714" s="540">
        <v>96</v>
      </c>
      <c r="CC714" s="540">
        <v>9</v>
      </c>
      <c r="CD714" s="540">
        <v>125</v>
      </c>
      <c r="CE714" s="540">
        <v>110</v>
      </c>
      <c r="CF714" s="540">
        <v>142</v>
      </c>
      <c r="CG714" s="540">
        <v>131</v>
      </c>
      <c r="CH714" s="540">
        <v>74</v>
      </c>
      <c r="CI714" s="540">
        <v>108</v>
      </c>
      <c r="CJ714" s="540">
        <v>46</v>
      </c>
      <c r="CK714" s="540">
        <v>76</v>
      </c>
      <c r="CL714" s="540">
        <v>66</v>
      </c>
      <c r="CM714" s="540">
        <v>134</v>
      </c>
      <c r="CN714" s="540">
        <v>15</v>
      </c>
      <c r="CO714" s="540">
        <v>141</v>
      </c>
      <c r="CP714" s="540">
        <v>53</v>
      </c>
      <c r="CQ714" s="540">
        <v>117</v>
      </c>
      <c r="CR714" s="540">
        <v>58</v>
      </c>
      <c r="CS714" s="540">
        <v>99</v>
      </c>
      <c r="CT714" s="540">
        <v>50</v>
      </c>
      <c r="CU714" s="540">
        <v>6</v>
      </c>
      <c r="CV714" s="540">
        <v>122</v>
      </c>
      <c r="CW714" s="540">
        <v>94</v>
      </c>
      <c r="CX714" s="540">
        <v>34</v>
      </c>
      <c r="CY714" s="540">
        <v>29</v>
      </c>
      <c r="CZ714" s="540">
        <v>101</v>
      </c>
      <c r="DA714" s="540">
        <v>124</v>
      </c>
      <c r="DB714" s="540">
        <v>24</v>
      </c>
      <c r="DC714" s="540">
        <v>118</v>
      </c>
      <c r="DD714" s="540">
        <v>115</v>
      </c>
      <c r="DE714" s="540">
        <v>5</v>
      </c>
      <c r="DF714" s="540">
        <v>57</v>
      </c>
      <c r="DG714" s="540">
        <v>113</v>
      </c>
      <c r="DH714" s="540">
        <v>8</v>
      </c>
      <c r="DI714" s="540">
        <v>35</v>
      </c>
      <c r="DJ714" s="540">
        <v>48</v>
      </c>
      <c r="DK714" s="540">
        <v>127</v>
      </c>
      <c r="DL714" s="540">
        <v>52</v>
      </c>
      <c r="DM714" s="540">
        <v>70</v>
      </c>
      <c r="DN714" s="540">
        <v>42</v>
      </c>
      <c r="DO714" s="540">
        <v>106</v>
      </c>
      <c r="DP714" s="540">
        <v>31</v>
      </c>
      <c r="DQ714" s="540">
        <v>45</v>
      </c>
      <c r="DR714" s="540">
        <v>90</v>
      </c>
      <c r="DS714" s="540">
        <v>102</v>
      </c>
      <c r="DT714" s="540">
        <v>33</v>
      </c>
      <c r="DU714" s="540">
        <v>47</v>
      </c>
      <c r="DV714" s="540">
        <v>13</v>
      </c>
      <c r="DW714" s="540">
        <v>54</v>
      </c>
      <c r="DX714" s="540">
        <v>89</v>
      </c>
      <c r="DY714" s="540">
        <v>100</v>
      </c>
      <c r="DZ714" s="540">
        <v>3</v>
      </c>
      <c r="EA714" s="540">
        <v>44</v>
      </c>
      <c r="EB714" s="540">
        <v>51</v>
      </c>
      <c r="EC714" s="540">
        <v>39</v>
      </c>
      <c r="ED714" s="540">
        <v>91</v>
      </c>
      <c r="EE714" s="540">
        <v>59</v>
      </c>
      <c r="EF714" s="540">
        <v>138</v>
      </c>
      <c r="EG714" s="540">
        <v>43</v>
      </c>
      <c r="EH714" s="540">
        <v>11</v>
      </c>
      <c r="EI714" s="540">
        <v>86</v>
      </c>
      <c r="EJ714" s="540">
        <v>17</v>
      </c>
      <c r="EK714" s="540">
        <v>7</v>
      </c>
      <c r="EL714" s="540">
        <v>78</v>
      </c>
      <c r="EM714" s="540">
        <v>21</v>
      </c>
      <c r="EN714" s="540">
        <v>132</v>
      </c>
      <c r="EO714" s="540">
        <v>71</v>
      </c>
      <c r="EP714" s="540">
        <v>68</v>
      </c>
      <c r="EQ714" s="540">
        <v>85</v>
      </c>
      <c r="ER714" s="540">
        <v>4</v>
      </c>
      <c r="ES714" s="540">
        <v>80</v>
      </c>
      <c r="ET714" s="540">
        <v>139</v>
      </c>
    </row>
    <row r="715" spans="4:154" s="540" customFormat="1" x14ac:dyDescent="0.2">
      <c r="E715" s="535" t="s">
        <v>159</v>
      </c>
      <c r="F715" s="540">
        <v>57</v>
      </c>
      <c r="G715" s="540">
        <v>128</v>
      </c>
      <c r="H715" s="540">
        <v>71</v>
      </c>
      <c r="I715" s="540">
        <v>52</v>
      </c>
      <c r="J715" s="540">
        <v>116</v>
      </c>
      <c r="K715" s="540">
        <v>82</v>
      </c>
      <c r="L715" s="540">
        <v>63</v>
      </c>
      <c r="M715" s="540">
        <v>15</v>
      </c>
      <c r="N715" s="540">
        <v>92</v>
      </c>
      <c r="O715" s="540">
        <v>43</v>
      </c>
      <c r="P715" s="540">
        <v>84</v>
      </c>
      <c r="Q715" s="540">
        <v>29</v>
      </c>
      <c r="R715" s="540">
        <v>47</v>
      </c>
      <c r="S715" s="540">
        <v>8</v>
      </c>
      <c r="T715" s="540">
        <v>67</v>
      </c>
      <c r="U715" s="540">
        <v>135</v>
      </c>
      <c r="V715" s="540">
        <v>49</v>
      </c>
      <c r="W715" s="540">
        <v>87</v>
      </c>
      <c r="X715" s="540">
        <v>121</v>
      </c>
      <c r="Y715" s="540">
        <v>143</v>
      </c>
      <c r="Z715" s="540">
        <v>122</v>
      </c>
      <c r="AA715" s="540">
        <v>28</v>
      </c>
      <c r="AB715" s="540">
        <v>95</v>
      </c>
      <c r="AC715" s="540">
        <v>113</v>
      </c>
      <c r="AD715" s="540">
        <v>46</v>
      </c>
      <c r="AE715" s="540">
        <v>109</v>
      </c>
      <c r="AF715" s="540">
        <v>39</v>
      </c>
      <c r="AG715" s="540">
        <v>22</v>
      </c>
      <c r="AH715" s="540">
        <v>12</v>
      </c>
      <c r="AI715" s="540">
        <v>136</v>
      </c>
      <c r="AJ715" s="540">
        <v>145</v>
      </c>
      <c r="AK715" s="540">
        <v>73</v>
      </c>
      <c r="AL715" s="540">
        <v>2</v>
      </c>
      <c r="AM715" s="540">
        <v>56</v>
      </c>
      <c r="AN715" s="540">
        <v>108</v>
      </c>
      <c r="AO715" s="540">
        <v>100</v>
      </c>
      <c r="AP715" s="540">
        <v>131</v>
      </c>
      <c r="AQ715" s="540">
        <v>101</v>
      </c>
      <c r="AR715" s="540">
        <v>107</v>
      </c>
      <c r="AS715" s="540">
        <v>62</v>
      </c>
      <c r="AT715" s="540">
        <v>59</v>
      </c>
      <c r="AU715" s="540">
        <v>16</v>
      </c>
      <c r="AV715" s="540">
        <v>64</v>
      </c>
      <c r="AW715" s="540">
        <v>138</v>
      </c>
      <c r="AX715" s="540">
        <v>78</v>
      </c>
      <c r="AY715" s="540">
        <v>117</v>
      </c>
      <c r="AZ715" s="540">
        <v>115</v>
      </c>
      <c r="BA715" s="540">
        <v>55</v>
      </c>
      <c r="BB715" s="540">
        <v>68</v>
      </c>
      <c r="BC715" s="540">
        <v>102</v>
      </c>
      <c r="BD715" s="540">
        <v>98</v>
      </c>
      <c r="BE715" s="540">
        <v>4</v>
      </c>
      <c r="BF715" s="540">
        <v>142</v>
      </c>
      <c r="BG715" s="540">
        <v>123</v>
      </c>
      <c r="BH715" s="540">
        <v>126</v>
      </c>
      <c r="BI715" s="540">
        <v>34</v>
      </c>
      <c r="BJ715" s="540">
        <v>106</v>
      </c>
      <c r="BK715" s="540">
        <v>132</v>
      </c>
      <c r="BL715" s="540">
        <v>41</v>
      </c>
      <c r="BM715" s="540">
        <v>36</v>
      </c>
      <c r="BN715" s="540">
        <v>124</v>
      </c>
      <c r="BO715" s="540">
        <v>45</v>
      </c>
      <c r="BP715" s="540">
        <v>14</v>
      </c>
      <c r="BQ715" s="540">
        <v>141</v>
      </c>
      <c r="BR715" s="540">
        <v>6</v>
      </c>
      <c r="BS715" s="540">
        <v>80</v>
      </c>
      <c r="BT715" s="540">
        <v>60</v>
      </c>
      <c r="BU715" s="540">
        <v>70</v>
      </c>
      <c r="BV715" s="540">
        <v>111</v>
      </c>
      <c r="BW715" s="540">
        <v>51</v>
      </c>
      <c r="BX715" s="540">
        <v>105</v>
      </c>
      <c r="BY715" s="540">
        <v>91</v>
      </c>
      <c r="BZ715" s="540">
        <v>54</v>
      </c>
      <c r="CA715" s="540">
        <v>58</v>
      </c>
      <c r="CB715" s="540">
        <v>86</v>
      </c>
      <c r="CC715" s="540">
        <v>85</v>
      </c>
      <c r="CD715" s="540">
        <v>75</v>
      </c>
      <c r="CE715" s="540">
        <v>104</v>
      </c>
      <c r="CF715" s="540">
        <v>1</v>
      </c>
      <c r="CG715" s="540">
        <v>76</v>
      </c>
      <c r="CH715" s="540">
        <v>50</v>
      </c>
      <c r="CI715" s="540">
        <v>69</v>
      </c>
      <c r="CJ715" s="540">
        <v>65</v>
      </c>
      <c r="CK715" s="540">
        <v>27</v>
      </c>
      <c r="CL715" s="540">
        <v>77</v>
      </c>
      <c r="CM715" s="540">
        <v>144</v>
      </c>
      <c r="CN715" s="540">
        <v>18</v>
      </c>
      <c r="CO715" s="540">
        <v>99</v>
      </c>
      <c r="CP715" s="540">
        <v>40</v>
      </c>
      <c r="CQ715" s="540">
        <v>61</v>
      </c>
      <c r="CR715" s="540">
        <v>48</v>
      </c>
      <c r="CS715" s="540">
        <v>133</v>
      </c>
      <c r="CT715" s="540">
        <v>129</v>
      </c>
      <c r="CU715" s="540">
        <v>13</v>
      </c>
      <c r="CV715" s="540">
        <v>38</v>
      </c>
      <c r="CW715" s="540">
        <v>127</v>
      </c>
      <c r="CX715" s="540">
        <v>88</v>
      </c>
      <c r="CY715" s="540">
        <v>97</v>
      </c>
      <c r="CZ715" s="540">
        <v>7</v>
      </c>
      <c r="DA715" s="540">
        <v>23</v>
      </c>
      <c r="DB715" s="540">
        <v>139</v>
      </c>
      <c r="DC715" s="540">
        <v>24</v>
      </c>
      <c r="DD715" s="540">
        <v>112</v>
      </c>
      <c r="DE715" s="540">
        <v>42</v>
      </c>
      <c r="DF715" s="540">
        <v>32</v>
      </c>
      <c r="DG715" s="540">
        <v>17</v>
      </c>
      <c r="DH715" s="540">
        <v>110</v>
      </c>
      <c r="DI715" s="540">
        <v>130</v>
      </c>
      <c r="DJ715" s="540">
        <v>26</v>
      </c>
      <c r="DK715" s="540">
        <v>44</v>
      </c>
      <c r="DL715" s="540">
        <v>93</v>
      </c>
      <c r="DM715" s="540">
        <v>103</v>
      </c>
      <c r="DN715" s="540">
        <v>37</v>
      </c>
      <c r="DO715" s="540">
        <v>83</v>
      </c>
      <c r="DP715" s="540">
        <v>134</v>
      </c>
      <c r="DQ715" s="540">
        <v>114</v>
      </c>
      <c r="DR715" s="540">
        <v>89</v>
      </c>
      <c r="DS715" s="540">
        <v>137</v>
      </c>
      <c r="DT715" s="540">
        <v>25</v>
      </c>
      <c r="DU715" s="540">
        <v>74</v>
      </c>
      <c r="DV715" s="540">
        <v>19</v>
      </c>
      <c r="DW715" s="540">
        <v>3</v>
      </c>
      <c r="DX715" s="540">
        <v>90</v>
      </c>
      <c r="DY715" s="540">
        <v>96</v>
      </c>
      <c r="DZ715" s="540">
        <v>119</v>
      </c>
      <c r="EA715" s="540">
        <v>53</v>
      </c>
      <c r="EB715" s="540">
        <v>35</v>
      </c>
      <c r="EC715" s="540">
        <v>10</v>
      </c>
      <c r="ED715" s="540">
        <v>20</v>
      </c>
      <c r="EE715" s="540">
        <v>81</v>
      </c>
      <c r="EF715" s="540">
        <v>79</v>
      </c>
      <c r="EG715" s="540">
        <v>120</v>
      </c>
      <c r="EH715" s="540">
        <v>9</v>
      </c>
      <c r="EI715" s="540">
        <v>11</v>
      </c>
      <c r="EJ715" s="540">
        <v>94</v>
      </c>
      <c r="EK715" s="540">
        <v>33</v>
      </c>
      <c r="EL715" s="540">
        <v>66</v>
      </c>
      <c r="EM715" s="540">
        <v>125</v>
      </c>
      <c r="EN715" s="540">
        <v>30</v>
      </c>
      <c r="EO715" s="540">
        <v>118</v>
      </c>
      <c r="EP715" s="540">
        <v>5</v>
      </c>
      <c r="EQ715" s="540">
        <v>140</v>
      </c>
      <c r="ER715" s="540">
        <v>72</v>
      </c>
      <c r="ES715" s="540">
        <v>31</v>
      </c>
      <c r="ET715" s="540">
        <v>21</v>
      </c>
    </row>
    <row r="716" spans="4:154" s="540" customFormat="1" x14ac:dyDescent="0.2"/>
    <row r="717" spans="4:154" s="540" customFormat="1" x14ac:dyDescent="0.2">
      <c r="D717" s="539">
        <v>146</v>
      </c>
      <c r="E717" s="541" t="s">
        <v>179</v>
      </c>
    </row>
    <row r="718" spans="4:154" s="540" customFormat="1" x14ac:dyDescent="0.2">
      <c r="E718" s="535" t="s">
        <v>130</v>
      </c>
      <c r="F718" s="540">
        <v>1</v>
      </c>
      <c r="G718" s="540">
        <v>2</v>
      </c>
      <c r="H718" s="540">
        <v>3</v>
      </c>
      <c r="I718" s="540">
        <v>4</v>
      </c>
      <c r="J718" s="540">
        <v>5</v>
      </c>
      <c r="K718" s="540">
        <v>6</v>
      </c>
      <c r="L718" s="540">
        <v>7</v>
      </c>
      <c r="M718" s="540">
        <v>8</v>
      </c>
      <c r="N718" s="540">
        <v>9</v>
      </c>
      <c r="O718" s="540">
        <v>10</v>
      </c>
      <c r="P718" s="540">
        <v>11</v>
      </c>
      <c r="Q718" s="540">
        <v>12</v>
      </c>
      <c r="R718" s="540">
        <v>13</v>
      </c>
      <c r="S718" s="540">
        <v>14</v>
      </c>
      <c r="T718" s="540">
        <v>15</v>
      </c>
      <c r="U718" s="540">
        <v>16</v>
      </c>
      <c r="V718" s="540">
        <v>17</v>
      </c>
      <c r="W718" s="540">
        <v>18</v>
      </c>
      <c r="X718" s="540">
        <v>19</v>
      </c>
      <c r="Y718" s="540">
        <v>20</v>
      </c>
      <c r="Z718" s="540">
        <v>21</v>
      </c>
      <c r="AA718" s="540">
        <v>22</v>
      </c>
      <c r="AB718" s="540">
        <v>23</v>
      </c>
      <c r="AC718" s="540">
        <v>24</v>
      </c>
      <c r="AD718" s="540">
        <v>25</v>
      </c>
      <c r="AE718" s="540">
        <v>26</v>
      </c>
      <c r="AF718" s="540">
        <v>27</v>
      </c>
      <c r="AG718" s="540">
        <v>28</v>
      </c>
      <c r="AH718" s="540">
        <v>29</v>
      </c>
      <c r="AI718" s="540">
        <v>30</v>
      </c>
      <c r="AJ718" s="540">
        <v>31</v>
      </c>
      <c r="AK718" s="540">
        <v>32</v>
      </c>
      <c r="AL718" s="540">
        <v>33</v>
      </c>
      <c r="AM718" s="540">
        <v>34</v>
      </c>
      <c r="AN718" s="540">
        <v>35</v>
      </c>
      <c r="AO718" s="540">
        <v>36</v>
      </c>
      <c r="AP718" s="540">
        <v>37</v>
      </c>
      <c r="AQ718" s="540">
        <v>38</v>
      </c>
      <c r="AR718" s="540">
        <v>39</v>
      </c>
      <c r="AS718" s="540">
        <v>40</v>
      </c>
      <c r="AT718" s="540">
        <v>41</v>
      </c>
      <c r="AU718" s="540">
        <v>42</v>
      </c>
      <c r="AV718" s="540">
        <v>43</v>
      </c>
      <c r="AW718" s="540">
        <v>44</v>
      </c>
      <c r="AX718" s="540">
        <v>45</v>
      </c>
      <c r="AY718" s="540">
        <v>46</v>
      </c>
      <c r="AZ718" s="540">
        <v>47</v>
      </c>
      <c r="BA718" s="540">
        <v>48</v>
      </c>
      <c r="BB718" s="540">
        <v>49</v>
      </c>
      <c r="BC718" s="540">
        <v>50</v>
      </c>
      <c r="BD718" s="540">
        <v>51</v>
      </c>
      <c r="BE718" s="540">
        <v>52</v>
      </c>
      <c r="BF718" s="540">
        <v>53</v>
      </c>
      <c r="BG718" s="540">
        <v>54</v>
      </c>
      <c r="BH718" s="540">
        <v>55</v>
      </c>
      <c r="BI718" s="540">
        <v>56</v>
      </c>
      <c r="BJ718" s="540">
        <v>57</v>
      </c>
      <c r="BK718" s="540">
        <v>58</v>
      </c>
      <c r="BL718" s="540">
        <v>59</v>
      </c>
      <c r="BM718" s="540">
        <v>60</v>
      </c>
      <c r="BN718" s="540">
        <v>61</v>
      </c>
      <c r="BO718" s="540">
        <v>62</v>
      </c>
      <c r="BP718" s="540">
        <v>63</v>
      </c>
      <c r="BQ718" s="540">
        <v>64</v>
      </c>
      <c r="BR718" s="540">
        <v>65</v>
      </c>
      <c r="BS718" s="540">
        <v>66</v>
      </c>
      <c r="BT718" s="540">
        <v>67</v>
      </c>
      <c r="BU718" s="540">
        <v>68</v>
      </c>
      <c r="BV718" s="540">
        <v>69</v>
      </c>
      <c r="BW718" s="540">
        <v>70</v>
      </c>
      <c r="BX718" s="540">
        <v>71</v>
      </c>
      <c r="BY718" s="540">
        <v>72</v>
      </c>
      <c r="BZ718" s="540">
        <v>73</v>
      </c>
      <c r="CA718" s="540">
        <v>74</v>
      </c>
      <c r="CB718" s="540">
        <v>75</v>
      </c>
      <c r="CC718" s="540">
        <v>76</v>
      </c>
      <c r="CD718" s="540">
        <v>77</v>
      </c>
      <c r="CE718" s="540">
        <v>78</v>
      </c>
      <c r="CF718" s="540">
        <v>79</v>
      </c>
      <c r="CG718" s="540">
        <v>80</v>
      </c>
      <c r="CH718" s="540">
        <v>81</v>
      </c>
      <c r="CI718" s="540">
        <v>82</v>
      </c>
      <c r="CJ718" s="540">
        <v>83</v>
      </c>
      <c r="CK718" s="540">
        <v>84</v>
      </c>
      <c r="CL718" s="540">
        <v>85</v>
      </c>
      <c r="CM718" s="540">
        <v>86</v>
      </c>
      <c r="CN718" s="540">
        <v>87</v>
      </c>
      <c r="CO718" s="540">
        <v>88</v>
      </c>
      <c r="CP718" s="540">
        <v>89</v>
      </c>
      <c r="CQ718" s="540">
        <v>90</v>
      </c>
      <c r="CR718" s="540">
        <v>91</v>
      </c>
      <c r="CS718" s="540">
        <v>92</v>
      </c>
      <c r="CT718" s="540">
        <v>93</v>
      </c>
      <c r="CU718" s="540">
        <v>94</v>
      </c>
      <c r="CV718" s="540">
        <v>95</v>
      </c>
      <c r="CW718" s="540">
        <v>96</v>
      </c>
      <c r="CX718" s="540">
        <v>97</v>
      </c>
      <c r="CY718" s="540">
        <v>98</v>
      </c>
      <c r="CZ718" s="540">
        <v>99</v>
      </c>
      <c r="DA718" s="540">
        <v>100</v>
      </c>
      <c r="DB718" s="540">
        <v>101</v>
      </c>
      <c r="DC718" s="540">
        <v>102</v>
      </c>
      <c r="DD718" s="540">
        <v>103</v>
      </c>
      <c r="DE718" s="540">
        <v>104</v>
      </c>
      <c r="DF718" s="540">
        <v>105</v>
      </c>
      <c r="DG718" s="540">
        <v>106</v>
      </c>
      <c r="DH718" s="540">
        <v>107</v>
      </c>
      <c r="DI718" s="540">
        <v>108</v>
      </c>
      <c r="DJ718" s="540">
        <v>109</v>
      </c>
      <c r="DK718" s="540">
        <v>110</v>
      </c>
      <c r="DL718" s="540">
        <v>111</v>
      </c>
      <c r="DM718" s="540">
        <v>112</v>
      </c>
      <c r="DN718" s="540">
        <v>113</v>
      </c>
      <c r="DO718" s="540">
        <v>114</v>
      </c>
      <c r="DP718" s="540">
        <v>115</v>
      </c>
      <c r="DQ718" s="540">
        <v>116</v>
      </c>
      <c r="DR718" s="540">
        <v>117</v>
      </c>
      <c r="DS718" s="540">
        <v>118</v>
      </c>
      <c r="DT718" s="540">
        <v>119</v>
      </c>
      <c r="DU718" s="540">
        <v>120</v>
      </c>
      <c r="DV718" s="540">
        <v>121</v>
      </c>
      <c r="DW718" s="540">
        <v>122</v>
      </c>
      <c r="DX718" s="540">
        <v>123</v>
      </c>
      <c r="DY718" s="540">
        <v>124</v>
      </c>
      <c r="DZ718" s="540">
        <v>125</v>
      </c>
      <c r="EA718" s="540">
        <v>126</v>
      </c>
      <c r="EB718" s="540">
        <v>127</v>
      </c>
      <c r="EC718" s="540">
        <v>128</v>
      </c>
      <c r="ED718" s="540">
        <v>129</v>
      </c>
      <c r="EE718" s="540">
        <v>130</v>
      </c>
      <c r="EF718" s="540">
        <v>131</v>
      </c>
      <c r="EG718" s="540">
        <v>132</v>
      </c>
      <c r="EH718" s="540">
        <v>133</v>
      </c>
      <c r="EI718" s="540">
        <v>134</v>
      </c>
      <c r="EK718" s="540">
        <v>135</v>
      </c>
      <c r="EL718" s="540">
        <v>136</v>
      </c>
      <c r="EM718" s="540">
        <v>137</v>
      </c>
      <c r="EN718" s="540">
        <v>138</v>
      </c>
      <c r="EP718" s="540">
        <v>139</v>
      </c>
      <c r="EQ718" s="540">
        <v>140</v>
      </c>
      <c r="ER718" s="540">
        <v>141</v>
      </c>
      <c r="ES718" s="540">
        <v>142</v>
      </c>
      <c r="EU718" s="540">
        <v>143</v>
      </c>
      <c r="EV718" s="540">
        <v>144</v>
      </c>
      <c r="EW718" s="540">
        <v>145</v>
      </c>
      <c r="EX718" s="540">
        <v>146</v>
      </c>
    </row>
    <row r="719" spans="4:154" s="540" customFormat="1" x14ac:dyDescent="0.2">
      <c r="E719" s="535" t="s">
        <v>157</v>
      </c>
      <c r="F719" s="540">
        <v>38</v>
      </c>
      <c r="G719" s="540">
        <v>124</v>
      </c>
      <c r="H719" s="540">
        <v>52</v>
      </c>
      <c r="I719" s="540">
        <v>60</v>
      </c>
      <c r="J719" s="540">
        <v>116</v>
      </c>
      <c r="K719" s="540">
        <v>8</v>
      </c>
      <c r="L719" s="540">
        <v>33</v>
      </c>
      <c r="M719" s="540">
        <v>44</v>
      </c>
      <c r="N719" s="540">
        <v>93</v>
      </c>
      <c r="O719" s="540">
        <v>143</v>
      </c>
      <c r="P719" s="540">
        <v>59</v>
      </c>
      <c r="Q719" s="540">
        <v>3</v>
      </c>
      <c r="R719" s="540">
        <v>30</v>
      </c>
      <c r="S719" s="540">
        <v>118</v>
      </c>
      <c r="T719" s="540">
        <v>11</v>
      </c>
      <c r="U719" s="540">
        <v>27</v>
      </c>
      <c r="V719" s="540">
        <v>89</v>
      </c>
      <c r="W719" s="540">
        <v>134</v>
      </c>
      <c r="X719" s="540">
        <v>141</v>
      </c>
      <c r="Y719" s="540">
        <v>78</v>
      </c>
      <c r="Z719" s="540">
        <v>19</v>
      </c>
      <c r="AA719" s="540">
        <v>83</v>
      </c>
      <c r="AB719" s="540">
        <v>55</v>
      </c>
      <c r="AC719" s="540">
        <v>40</v>
      </c>
      <c r="AD719" s="540">
        <v>131</v>
      </c>
      <c r="AE719" s="540">
        <v>90</v>
      </c>
      <c r="AF719" s="540">
        <v>70</v>
      </c>
      <c r="AG719" s="540">
        <v>142</v>
      </c>
      <c r="AH719" s="540">
        <v>81</v>
      </c>
      <c r="AI719" s="540">
        <v>32</v>
      </c>
      <c r="AJ719" s="540">
        <v>145</v>
      </c>
      <c r="AK719" s="540">
        <v>63</v>
      </c>
      <c r="AL719" s="540">
        <v>21</v>
      </c>
      <c r="AM719" s="540">
        <v>31</v>
      </c>
      <c r="AN719" s="540">
        <v>56</v>
      </c>
      <c r="AO719" s="540">
        <v>12</v>
      </c>
      <c r="AP719" s="540">
        <v>73</v>
      </c>
      <c r="AQ719" s="540">
        <v>36</v>
      </c>
      <c r="AR719" s="540">
        <v>103</v>
      </c>
      <c r="AS719" s="540">
        <v>98</v>
      </c>
      <c r="AT719" s="540">
        <v>112</v>
      </c>
      <c r="AU719" s="540">
        <v>106</v>
      </c>
      <c r="AV719" s="540">
        <v>1</v>
      </c>
      <c r="AW719" s="540">
        <v>133</v>
      </c>
      <c r="AX719" s="540">
        <v>97</v>
      </c>
      <c r="AY719" s="540">
        <v>2</v>
      </c>
      <c r="AZ719" s="540">
        <v>114</v>
      </c>
      <c r="BA719" s="540">
        <v>87</v>
      </c>
      <c r="BB719" s="540">
        <v>137</v>
      </c>
      <c r="BC719" s="540">
        <v>6</v>
      </c>
      <c r="BD719" s="540">
        <v>64</v>
      </c>
      <c r="BE719" s="540">
        <v>10</v>
      </c>
      <c r="BF719" s="540">
        <v>25</v>
      </c>
      <c r="BG719" s="540">
        <v>140</v>
      </c>
      <c r="BH719" s="540">
        <v>37</v>
      </c>
      <c r="BI719" s="540">
        <v>50</v>
      </c>
      <c r="BJ719" s="540">
        <v>71</v>
      </c>
      <c r="BK719" s="540">
        <v>95</v>
      </c>
      <c r="BL719" s="540">
        <v>15</v>
      </c>
      <c r="BM719" s="540">
        <v>77</v>
      </c>
      <c r="BN719" s="540">
        <v>72</v>
      </c>
      <c r="BO719" s="540">
        <v>65</v>
      </c>
      <c r="BP719" s="540">
        <v>34</v>
      </c>
      <c r="BQ719" s="540">
        <v>117</v>
      </c>
      <c r="BR719" s="540">
        <v>76</v>
      </c>
      <c r="BS719" s="540">
        <v>24</v>
      </c>
      <c r="BT719" s="540">
        <v>84</v>
      </c>
      <c r="BU719" s="540">
        <v>129</v>
      </c>
      <c r="BV719" s="540">
        <v>47</v>
      </c>
      <c r="BW719" s="540">
        <v>58</v>
      </c>
      <c r="BX719" s="540">
        <v>7</v>
      </c>
      <c r="BY719" s="540">
        <v>16</v>
      </c>
      <c r="BZ719" s="540">
        <v>127</v>
      </c>
      <c r="CA719" s="540">
        <v>139</v>
      </c>
      <c r="CB719" s="540">
        <v>101</v>
      </c>
      <c r="CC719" s="540">
        <v>53</v>
      </c>
      <c r="CD719" s="540">
        <v>105</v>
      </c>
      <c r="CE719" s="540">
        <v>146</v>
      </c>
      <c r="CF719" s="540">
        <v>122</v>
      </c>
      <c r="CG719" s="540">
        <v>126</v>
      </c>
      <c r="CH719" s="540">
        <v>138</v>
      </c>
      <c r="CI719" s="540">
        <v>20</v>
      </c>
      <c r="CJ719" s="540">
        <v>79</v>
      </c>
      <c r="CK719" s="540">
        <v>120</v>
      </c>
      <c r="CL719" s="540">
        <v>132</v>
      </c>
      <c r="CM719" s="540">
        <v>57</v>
      </c>
      <c r="CN719" s="540">
        <v>23</v>
      </c>
      <c r="CO719" s="540">
        <v>100</v>
      </c>
      <c r="CP719" s="540">
        <v>48</v>
      </c>
      <c r="CQ719" s="540">
        <v>26</v>
      </c>
      <c r="CR719" s="540">
        <v>130</v>
      </c>
      <c r="CS719" s="540">
        <v>123</v>
      </c>
      <c r="CT719" s="540">
        <v>74</v>
      </c>
      <c r="CU719" s="540">
        <v>82</v>
      </c>
      <c r="CV719" s="540">
        <v>136</v>
      </c>
      <c r="CW719" s="540">
        <v>5</v>
      </c>
      <c r="CX719" s="540">
        <v>111</v>
      </c>
      <c r="CY719" s="540">
        <v>41</v>
      </c>
      <c r="CZ719" s="540">
        <v>51</v>
      </c>
      <c r="DA719" s="540">
        <v>102</v>
      </c>
      <c r="DB719" s="540">
        <v>75</v>
      </c>
      <c r="DC719" s="540">
        <v>115</v>
      </c>
      <c r="DD719" s="540">
        <v>61</v>
      </c>
      <c r="DE719" s="540">
        <v>13</v>
      </c>
      <c r="DF719" s="540">
        <v>66</v>
      </c>
      <c r="DG719" s="540">
        <v>42</v>
      </c>
      <c r="DH719" s="540">
        <v>94</v>
      </c>
      <c r="DI719" s="540">
        <v>4</v>
      </c>
      <c r="DJ719" s="540">
        <v>108</v>
      </c>
      <c r="DK719" s="540">
        <v>17</v>
      </c>
      <c r="DL719" s="540">
        <v>43</v>
      </c>
      <c r="DM719" s="540">
        <v>46</v>
      </c>
      <c r="DN719" s="540">
        <v>104</v>
      </c>
      <c r="DO719" s="540">
        <v>88</v>
      </c>
      <c r="DP719" s="540">
        <v>39</v>
      </c>
      <c r="DQ719" s="540">
        <v>107</v>
      </c>
      <c r="DR719" s="540">
        <v>99</v>
      </c>
      <c r="DS719" s="540">
        <v>35</v>
      </c>
      <c r="DT719" s="540">
        <v>135</v>
      </c>
      <c r="DU719" s="540">
        <v>144</v>
      </c>
      <c r="DV719" s="540">
        <v>109</v>
      </c>
      <c r="DW719" s="540">
        <v>18</v>
      </c>
      <c r="DX719" s="540">
        <v>92</v>
      </c>
      <c r="DY719" s="540">
        <v>28</v>
      </c>
      <c r="DZ719" s="540">
        <v>69</v>
      </c>
      <c r="EA719" s="540">
        <v>14</v>
      </c>
      <c r="EB719" s="540">
        <v>9</v>
      </c>
      <c r="EC719" s="540">
        <v>121</v>
      </c>
      <c r="ED719" s="540">
        <v>68</v>
      </c>
      <c r="EE719" s="540">
        <v>91</v>
      </c>
      <c r="EF719" s="540">
        <v>67</v>
      </c>
      <c r="EG719" s="540">
        <v>85</v>
      </c>
      <c r="EH719" s="540">
        <v>86</v>
      </c>
      <c r="EI719" s="540">
        <v>62</v>
      </c>
      <c r="EK719" s="540">
        <v>119</v>
      </c>
      <c r="EL719" s="540">
        <v>110</v>
      </c>
      <c r="EM719" s="540">
        <v>45</v>
      </c>
      <c r="EN719" s="540">
        <v>96</v>
      </c>
      <c r="EP719" s="540">
        <v>125</v>
      </c>
      <c r="EQ719" s="540">
        <v>29</v>
      </c>
      <c r="ER719" s="540">
        <v>80</v>
      </c>
      <c r="ES719" s="540">
        <v>113</v>
      </c>
      <c r="EU719" s="540">
        <v>54</v>
      </c>
      <c r="EV719" s="540">
        <v>128</v>
      </c>
      <c r="EW719" s="540">
        <v>49</v>
      </c>
      <c r="EX719" s="540">
        <v>22</v>
      </c>
    </row>
    <row r="720" spans="4:154" s="540" customFormat="1" x14ac:dyDescent="0.2">
      <c r="E720" s="535" t="s">
        <v>159</v>
      </c>
      <c r="F720" s="540">
        <v>62</v>
      </c>
      <c r="G720" s="540">
        <v>24</v>
      </c>
      <c r="H720" s="540">
        <v>56</v>
      </c>
      <c r="I720" s="540">
        <v>2</v>
      </c>
      <c r="J720" s="540">
        <v>53</v>
      </c>
      <c r="K720" s="540">
        <v>34</v>
      </c>
      <c r="L720" s="540">
        <v>139</v>
      </c>
      <c r="M720" s="540">
        <v>94</v>
      </c>
      <c r="N720" s="540">
        <v>8</v>
      </c>
      <c r="O720" s="540">
        <v>51</v>
      </c>
      <c r="P720" s="540">
        <v>39</v>
      </c>
      <c r="Q720" s="540">
        <v>142</v>
      </c>
      <c r="R720" s="540">
        <v>144</v>
      </c>
      <c r="S720" s="540">
        <v>18</v>
      </c>
      <c r="T720" s="540">
        <v>121</v>
      </c>
      <c r="U720" s="540">
        <v>25</v>
      </c>
      <c r="V720" s="540">
        <v>118</v>
      </c>
      <c r="W720" s="540">
        <v>47</v>
      </c>
      <c r="X720" s="540">
        <v>87</v>
      </c>
      <c r="Y720" s="540">
        <v>38</v>
      </c>
      <c r="Z720" s="540">
        <v>108</v>
      </c>
      <c r="AA720" s="540">
        <v>78</v>
      </c>
      <c r="AB720" s="540">
        <v>6</v>
      </c>
      <c r="AC720" s="540">
        <v>50</v>
      </c>
      <c r="AD720" s="540">
        <v>72</v>
      </c>
      <c r="AE720" s="540">
        <v>146</v>
      </c>
      <c r="AF720" s="540">
        <v>28</v>
      </c>
      <c r="AG720" s="540">
        <v>22</v>
      </c>
      <c r="AH720" s="540">
        <v>33</v>
      </c>
      <c r="AI720" s="540">
        <v>14</v>
      </c>
      <c r="AJ720" s="540">
        <v>40</v>
      </c>
      <c r="AK720" s="540">
        <v>130</v>
      </c>
      <c r="AL720" s="540">
        <v>132</v>
      </c>
      <c r="AM720" s="540">
        <v>76</v>
      </c>
      <c r="AN720" s="540">
        <v>92</v>
      </c>
      <c r="AO720" s="540">
        <v>32</v>
      </c>
      <c r="AP720" s="540">
        <v>129</v>
      </c>
      <c r="AQ720" s="540">
        <v>131</v>
      </c>
      <c r="AR720" s="540">
        <v>11</v>
      </c>
      <c r="AS720" s="540">
        <v>7</v>
      </c>
      <c r="AT720" s="540">
        <v>80</v>
      </c>
      <c r="AU720" s="540">
        <v>74</v>
      </c>
      <c r="AV720" s="540">
        <v>9</v>
      </c>
      <c r="AW720" s="540">
        <v>57</v>
      </c>
      <c r="AX720" s="540">
        <v>63</v>
      </c>
      <c r="AY720" s="540">
        <v>115</v>
      </c>
      <c r="AZ720" s="540">
        <v>30</v>
      </c>
      <c r="BA720" s="540">
        <v>96</v>
      </c>
      <c r="BB720" s="540">
        <v>73</v>
      </c>
      <c r="BC720" s="540">
        <v>64</v>
      </c>
      <c r="BD720" s="540">
        <v>37</v>
      </c>
      <c r="BE720" s="540">
        <v>98</v>
      </c>
      <c r="BF720" s="540">
        <v>66</v>
      </c>
      <c r="BG720" s="540">
        <v>106</v>
      </c>
      <c r="BH720" s="540">
        <v>123</v>
      </c>
      <c r="BI720" s="540">
        <v>137</v>
      </c>
      <c r="BJ720" s="540">
        <v>44</v>
      </c>
      <c r="BK720" s="540">
        <v>97</v>
      </c>
      <c r="BL720" s="540">
        <v>26</v>
      </c>
      <c r="BM720" s="540">
        <v>83</v>
      </c>
      <c r="BN720" s="540">
        <v>120</v>
      </c>
      <c r="BO720" s="540">
        <v>91</v>
      </c>
      <c r="BP720" s="540">
        <v>101</v>
      </c>
      <c r="BQ720" s="540">
        <v>1</v>
      </c>
      <c r="BR720" s="540">
        <v>59</v>
      </c>
      <c r="BS720" s="540">
        <v>13</v>
      </c>
      <c r="BT720" s="540">
        <v>19</v>
      </c>
      <c r="BU720" s="540">
        <v>70</v>
      </c>
      <c r="BV720" s="540">
        <v>3</v>
      </c>
      <c r="BW720" s="540">
        <v>128</v>
      </c>
      <c r="BX720" s="540">
        <v>29</v>
      </c>
      <c r="BY720" s="540">
        <v>68</v>
      </c>
      <c r="BZ720" s="540">
        <v>126</v>
      </c>
      <c r="CA720" s="540">
        <v>21</v>
      </c>
      <c r="CB720" s="540">
        <v>42</v>
      </c>
      <c r="CC720" s="540">
        <v>103</v>
      </c>
      <c r="CD720" s="540">
        <v>119</v>
      </c>
      <c r="CE720" s="540">
        <v>85</v>
      </c>
      <c r="CF720" s="540">
        <v>145</v>
      </c>
      <c r="CG720" s="540">
        <v>41</v>
      </c>
      <c r="CH720" s="540">
        <v>113</v>
      </c>
      <c r="CI720" s="540">
        <v>54</v>
      </c>
      <c r="CJ720" s="540">
        <v>140</v>
      </c>
      <c r="CK720" s="540">
        <v>27</v>
      </c>
      <c r="CL720" s="540">
        <v>36</v>
      </c>
      <c r="CM720" s="540">
        <v>104</v>
      </c>
      <c r="CN720" s="540">
        <v>100</v>
      </c>
      <c r="CO720" s="540">
        <v>122</v>
      </c>
      <c r="CP720" s="540">
        <v>86</v>
      </c>
      <c r="CQ720" s="540">
        <v>135</v>
      </c>
      <c r="CR720" s="540">
        <v>60</v>
      </c>
      <c r="CS720" s="540">
        <v>141</v>
      </c>
      <c r="CT720" s="540">
        <v>143</v>
      </c>
      <c r="CU720" s="540">
        <v>43</v>
      </c>
      <c r="CV720" s="540">
        <v>81</v>
      </c>
      <c r="CW720" s="540">
        <v>48</v>
      </c>
      <c r="CX720" s="540">
        <v>134</v>
      </c>
      <c r="CY720" s="540">
        <v>82</v>
      </c>
      <c r="CZ720" s="540">
        <v>125</v>
      </c>
      <c r="DA720" s="540">
        <v>109</v>
      </c>
      <c r="DB720" s="540">
        <v>20</v>
      </c>
      <c r="DC720" s="540">
        <v>31</v>
      </c>
      <c r="DD720" s="540">
        <v>65</v>
      </c>
      <c r="DE720" s="540">
        <v>127</v>
      </c>
      <c r="DF720" s="540">
        <v>52</v>
      </c>
      <c r="DG720" s="540">
        <v>69</v>
      </c>
      <c r="DH720" s="540">
        <v>79</v>
      </c>
      <c r="DI720" s="540">
        <v>124</v>
      </c>
      <c r="DJ720" s="540">
        <v>16</v>
      </c>
      <c r="DK720" s="540">
        <v>111</v>
      </c>
      <c r="DL720" s="540">
        <v>84</v>
      </c>
      <c r="DM720" s="540">
        <v>133</v>
      </c>
      <c r="DN720" s="540">
        <v>110</v>
      </c>
      <c r="DO720" s="540">
        <v>90</v>
      </c>
      <c r="DP720" s="540">
        <v>67</v>
      </c>
      <c r="DQ720" s="540">
        <v>102</v>
      </c>
      <c r="DR720" s="540">
        <v>95</v>
      </c>
      <c r="DS720" s="540">
        <v>17</v>
      </c>
      <c r="DT720" s="540">
        <v>12</v>
      </c>
      <c r="DU720" s="540">
        <v>107</v>
      </c>
      <c r="DV720" s="540">
        <v>15</v>
      </c>
      <c r="DW720" s="540">
        <v>5</v>
      </c>
      <c r="DX720" s="540">
        <v>136</v>
      </c>
      <c r="DY720" s="540">
        <v>23</v>
      </c>
      <c r="DZ720" s="540">
        <v>46</v>
      </c>
      <c r="EA720" s="540">
        <v>49</v>
      </c>
      <c r="EB720" s="540">
        <v>45</v>
      </c>
      <c r="EC720" s="540">
        <v>105</v>
      </c>
      <c r="ED720" s="540">
        <v>112</v>
      </c>
      <c r="EE720" s="540">
        <v>138</v>
      </c>
      <c r="EF720" s="540">
        <v>88</v>
      </c>
      <c r="EG720" s="540">
        <v>35</v>
      </c>
      <c r="EH720" s="540">
        <v>10</v>
      </c>
      <c r="EI720" s="540">
        <v>71</v>
      </c>
      <c r="EK720" s="540">
        <v>114</v>
      </c>
      <c r="EL720" s="540">
        <v>55</v>
      </c>
      <c r="EM720" s="540">
        <v>117</v>
      </c>
      <c r="EN720" s="540">
        <v>75</v>
      </c>
      <c r="EP720" s="540">
        <v>77</v>
      </c>
      <c r="EQ720" s="540">
        <v>4</v>
      </c>
      <c r="ER720" s="540">
        <v>89</v>
      </c>
      <c r="ES720" s="540">
        <v>61</v>
      </c>
      <c r="EU720" s="540">
        <v>58</v>
      </c>
      <c r="EV720" s="540">
        <v>93</v>
      </c>
      <c r="EW720" s="540">
        <v>99</v>
      </c>
      <c r="EX720" s="540">
        <v>116</v>
      </c>
    </row>
    <row r="721" spans="4:154" s="540" customFormat="1" x14ac:dyDescent="0.2"/>
    <row r="722" spans="4:154" s="540" customFormat="1" x14ac:dyDescent="0.2">
      <c r="D722" s="539">
        <v>147</v>
      </c>
      <c r="E722" s="541" t="s">
        <v>179</v>
      </c>
    </row>
    <row r="723" spans="4:154" s="540" customFormat="1" x14ac:dyDescent="0.2">
      <c r="E723" s="535" t="s">
        <v>130</v>
      </c>
      <c r="F723" s="540">
        <v>1</v>
      </c>
      <c r="G723" s="540">
        <v>2</v>
      </c>
      <c r="H723" s="540">
        <v>3</v>
      </c>
      <c r="I723" s="540">
        <v>4</v>
      </c>
      <c r="J723" s="540">
        <v>5</v>
      </c>
      <c r="K723" s="540">
        <v>6</v>
      </c>
      <c r="L723" s="540">
        <v>7</v>
      </c>
      <c r="M723" s="540">
        <v>8</v>
      </c>
      <c r="N723" s="540">
        <v>9</v>
      </c>
      <c r="O723" s="540">
        <v>10</v>
      </c>
      <c r="P723" s="540">
        <v>11</v>
      </c>
      <c r="Q723" s="540">
        <v>12</v>
      </c>
      <c r="R723" s="540">
        <v>13</v>
      </c>
      <c r="S723" s="540">
        <v>14</v>
      </c>
      <c r="T723" s="540">
        <v>15</v>
      </c>
      <c r="U723" s="540">
        <v>16</v>
      </c>
      <c r="V723" s="540">
        <v>17</v>
      </c>
      <c r="W723" s="540">
        <v>18</v>
      </c>
      <c r="X723" s="540">
        <v>19</v>
      </c>
      <c r="Y723" s="540">
        <v>20</v>
      </c>
      <c r="Z723" s="540">
        <v>21</v>
      </c>
      <c r="AA723" s="540">
        <v>22</v>
      </c>
      <c r="AB723" s="540">
        <v>23</v>
      </c>
      <c r="AC723" s="540">
        <v>24</v>
      </c>
      <c r="AD723" s="540">
        <v>25</v>
      </c>
      <c r="AE723" s="540">
        <v>26</v>
      </c>
      <c r="AF723" s="540">
        <v>27</v>
      </c>
      <c r="AG723" s="540">
        <v>28</v>
      </c>
      <c r="AH723" s="540">
        <v>29</v>
      </c>
      <c r="AI723" s="540">
        <v>30</v>
      </c>
      <c r="AJ723" s="540">
        <v>31</v>
      </c>
      <c r="AK723" s="540">
        <v>32</v>
      </c>
      <c r="AL723" s="540">
        <v>33</v>
      </c>
      <c r="AM723" s="540">
        <v>34</v>
      </c>
      <c r="AN723" s="540">
        <v>35</v>
      </c>
      <c r="AO723" s="540">
        <v>36</v>
      </c>
      <c r="AP723" s="540">
        <v>37</v>
      </c>
      <c r="AQ723" s="540">
        <v>38</v>
      </c>
      <c r="AR723" s="540">
        <v>39</v>
      </c>
      <c r="AS723" s="540">
        <v>40</v>
      </c>
      <c r="AT723" s="540">
        <v>41</v>
      </c>
      <c r="AU723" s="540">
        <v>42</v>
      </c>
      <c r="AV723" s="540">
        <v>43</v>
      </c>
      <c r="AW723" s="540">
        <v>44</v>
      </c>
      <c r="AX723" s="540">
        <v>45</v>
      </c>
      <c r="AY723" s="540">
        <v>46</v>
      </c>
      <c r="AZ723" s="540">
        <v>47</v>
      </c>
      <c r="BA723" s="540">
        <v>48</v>
      </c>
      <c r="BB723" s="540">
        <v>49</v>
      </c>
      <c r="BC723" s="540">
        <v>50</v>
      </c>
      <c r="BD723" s="540">
        <v>51</v>
      </c>
      <c r="BE723" s="540">
        <v>52</v>
      </c>
      <c r="BF723" s="540">
        <v>53</v>
      </c>
      <c r="BG723" s="540">
        <v>54</v>
      </c>
      <c r="BH723" s="540">
        <v>55</v>
      </c>
      <c r="BI723" s="540">
        <v>56</v>
      </c>
      <c r="BJ723" s="540">
        <v>57</v>
      </c>
      <c r="BK723" s="540">
        <v>58</v>
      </c>
      <c r="BL723" s="540">
        <v>59</v>
      </c>
      <c r="BM723" s="540">
        <v>60</v>
      </c>
      <c r="BN723" s="540">
        <v>61</v>
      </c>
      <c r="BO723" s="540">
        <v>62</v>
      </c>
      <c r="BP723" s="540">
        <v>63</v>
      </c>
      <c r="BQ723" s="540">
        <v>64</v>
      </c>
      <c r="BR723" s="540">
        <v>65</v>
      </c>
      <c r="BS723" s="540">
        <v>66</v>
      </c>
      <c r="BT723" s="540">
        <v>67</v>
      </c>
      <c r="BU723" s="540">
        <v>68</v>
      </c>
      <c r="BV723" s="540">
        <v>69</v>
      </c>
      <c r="BW723" s="540">
        <v>70</v>
      </c>
      <c r="BX723" s="540">
        <v>71</v>
      </c>
      <c r="BY723" s="540">
        <v>72</v>
      </c>
      <c r="BZ723" s="540">
        <v>73</v>
      </c>
      <c r="CA723" s="540">
        <v>74</v>
      </c>
      <c r="CB723" s="540">
        <v>75</v>
      </c>
      <c r="CC723" s="540">
        <v>76</v>
      </c>
      <c r="CD723" s="540">
        <v>77</v>
      </c>
      <c r="CE723" s="540">
        <v>78</v>
      </c>
      <c r="CF723" s="540">
        <v>79</v>
      </c>
      <c r="CG723" s="540">
        <v>80</v>
      </c>
      <c r="CH723" s="540">
        <v>81</v>
      </c>
      <c r="CI723" s="540">
        <v>82</v>
      </c>
      <c r="CJ723" s="540">
        <v>83</v>
      </c>
      <c r="CK723" s="540">
        <v>84</v>
      </c>
      <c r="CL723" s="540">
        <v>85</v>
      </c>
      <c r="CM723" s="540">
        <v>86</v>
      </c>
      <c r="CN723" s="540">
        <v>87</v>
      </c>
      <c r="CO723" s="540">
        <v>88</v>
      </c>
      <c r="CP723" s="540">
        <v>89</v>
      </c>
      <c r="CQ723" s="540">
        <v>90</v>
      </c>
      <c r="CR723" s="540">
        <v>91</v>
      </c>
      <c r="CS723" s="540">
        <v>92</v>
      </c>
      <c r="CT723" s="540">
        <v>93</v>
      </c>
      <c r="CU723" s="540">
        <v>94</v>
      </c>
      <c r="CV723" s="540">
        <v>95</v>
      </c>
      <c r="CW723" s="540">
        <v>96</v>
      </c>
      <c r="CX723" s="540">
        <v>97</v>
      </c>
      <c r="CY723" s="540">
        <v>98</v>
      </c>
      <c r="CZ723" s="540">
        <v>99</v>
      </c>
      <c r="DA723" s="540">
        <v>100</v>
      </c>
      <c r="DB723" s="540">
        <v>101</v>
      </c>
      <c r="DC723" s="540">
        <v>102</v>
      </c>
      <c r="DD723" s="540">
        <v>103</v>
      </c>
      <c r="DE723" s="540">
        <v>104</v>
      </c>
      <c r="DF723" s="540">
        <v>105</v>
      </c>
      <c r="DG723" s="540">
        <v>106</v>
      </c>
      <c r="DH723" s="540">
        <v>107</v>
      </c>
      <c r="DI723" s="540">
        <v>108</v>
      </c>
      <c r="DJ723" s="540">
        <v>109</v>
      </c>
      <c r="DK723" s="540">
        <v>110</v>
      </c>
      <c r="DL723" s="540">
        <v>111</v>
      </c>
      <c r="DM723" s="540">
        <v>112</v>
      </c>
      <c r="DN723" s="540">
        <v>113</v>
      </c>
      <c r="DO723" s="540">
        <v>114</v>
      </c>
      <c r="DP723" s="540">
        <v>115</v>
      </c>
      <c r="DQ723" s="540">
        <v>116</v>
      </c>
      <c r="DR723" s="540">
        <v>117</v>
      </c>
      <c r="DS723" s="540">
        <v>118</v>
      </c>
      <c r="DT723" s="540">
        <v>119</v>
      </c>
      <c r="DU723" s="540">
        <v>120</v>
      </c>
      <c r="DV723" s="540">
        <v>121</v>
      </c>
      <c r="DW723" s="540">
        <v>122</v>
      </c>
      <c r="DX723" s="540">
        <v>123</v>
      </c>
      <c r="DY723" s="540">
        <v>124</v>
      </c>
      <c r="DZ723" s="540">
        <v>125</v>
      </c>
      <c r="EA723" s="540">
        <v>126</v>
      </c>
      <c r="EB723" s="540">
        <v>127</v>
      </c>
      <c r="EC723" s="540">
        <v>128</v>
      </c>
      <c r="ED723" s="540">
        <v>129</v>
      </c>
      <c r="EE723" s="540">
        <v>130</v>
      </c>
      <c r="EF723" s="540">
        <v>131</v>
      </c>
      <c r="EG723" s="540">
        <v>132</v>
      </c>
      <c r="EH723" s="540">
        <v>133</v>
      </c>
      <c r="EI723" s="540">
        <v>134</v>
      </c>
      <c r="EJ723" s="540">
        <v>135</v>
      </c>
      <c r="EK723" s="540">
        <v>136</v>
      </c>
      <c r="EL723" s="540">
        <v>137</v>
      </c>
      <c r="EM723" s="540">
        <v>138</v>
      </c>
      <c r="EN723" s="540">
        <v>139</v>
      </c>
      <c r="EP723" s="540">
        <v>140</v>
      </c>
      <c r="EQ723" s="540">
        <v>141</v>
      </c>
      <c r="ER723" s="540">
        <v>142</v>
      </c>
      <c r="ES723" s="540">
        <v>143</v>
      </c>
      <c r="EU723" s="540">
        <v>144</v>
      </c>
      <c r="EV723" s="540">
        <v>145</v>
      </c>
      <c r="EW723" s="540">
        <v>146</v>
      </c>
      <c r="EX723" s="540">
        <v>147</v>
      </c>
    </row>
    <row r="724" spans="4:154" s="540" customFormat="1" x14ac:dyDescent="0.2">
      <c r="E724" s="535" t="s">
        <v>157</v>
      </c>
      <c r="F724" s="540">
        <v>32</v>
      </c>
      <c r="G724" s="540">
        <v>123</v>
      </c>
      <c r="H724" s="540">
        <v>44</v>
      </c>
      <c r="I724" s="540">
        <v>66</v>
      </c>
      <c r="J724" s="540">
        <v>92</v>
      </c>
      <c r="K724" s="540">
        <v>3</v>
      </c>
      <c r="L724" s="540">
        <v>99</v>
      </c>
      <c r="M724" s="540">
        <v>141</v>
      </c>
      <c r="N724" s="540">
        <v>7</v>
      </c>
      <c r="O724" s="540">
        <v>43</v>
      </c>
      <c r="P724" s="540">
        <v>62</v>
      </c>
      <c r="Q724" s="540">
        <v>91</v>
      </c>
      <c r="R724" s="540">
        <v>120</v>
      </c>
      <c r="S724" s="540">
        <v>11</v>
      </c>
      <c r="T724" s="540">
        <v>42</v>
      </c>
      <c r="U724" s="540">
        <v>30</v>
      </c>
      <c r="V724" s="540">
        <v>25</v>
      </c>
      <c r="W724" s="540">
        <v>107</v>
      </c>
      <c r="X724" s="540">
        <v>142</v>
      </c>
      <c r="Y724" s="540">
        <v>98</v>
      </c>
      <c r="Z724" s="540">
        <v>79</v>
      </c>
      <c r="AA724" s="540">
        <v>60</v>
      </c>
      <c r="AB724" s="540">
        <v>39</v>
      </c>
      <c r="AC724" s="540">
        <v>118</v>
      </c>
      <c r="AD724" s="540">
        <v>103</v>
      </c>
      <c r="AE724" s="540">
        <v>146</v>
      </c>
      <c r="AF724" s="540">
        <v>134</v>
      </c>
      <c r="AG724" s="540">
        <v>140</v>
      </c>
      <c r="AH724" s="540">
        <v>71</v>
      </c>
      <c r="AI724" s="540">
        <v>49</v>
      </c>
      <c r="AJ724" s="540">
        <v>77</v>
      </c>
      <c r="AK724" s="540">
        <v>129</v>
      </c>
      <c r="AL724" s="540">
        <v>27</v>
      </c>
      <c r="AM724" s="540">
        <v>83</v>
      </c>
      <c r="AN724" s="540">
        <v>109</v>
      </c>
      <c r="AO724" s="540">
        <v>143</v>
      </c>
      <c r="AP724" s="540">
        <v>53</v>
      </c>
      <c r="AQ724" s="540">
        <v>57</v>
      </c>
      <c r="AR724" s="540">
        <v>23</v>
      </c>
      <c r="AS724" s="540">
        <v>88</v>
      </c>
      <c r="AT724" s="540">
        <v>102</v>
      </c>
      <c r="AU724" s="540">
        <v>24</v>
      </c>
      <c r="AV724" s="540">
        <v>40</v>
      </c>
      <c r="AW724" s="540">
        <v>112</v>
      </c>
      <c r="AX724" s="540">
        <v>46</v>
      </c>
      <c r="AY724" s="540">
        <v>114</v>
      </c>
      <c r="AZ724" s="540">
        <v>119</v>
      </c>
      <c r="BA724" s="540">
        <v>97</v>
      </c>
      <c r="BB724" s="540">
        <v>73</v>
      </c>
      <c r="BC724" s="540">
        <v>63</v>
      </c>
      <c r="BD724" s="540">
        <v>105</v>
      </c>
      <c r="BE724" s="540">
        <v>93</v>
      </c>
      <c r="BF724" s="540">
        <v>56</v>
      </c>
      <c r="BG724" s="540">
        <v>6</v>
      </c>
      <c r="BH724" s="540">
        <v>26</v>
      </c>
      <c r="BI724" s="540">
        <v>58</v>
      </c>
      <c r="BJ724" s="540">
        <v>90</v>
      </c>
      <c r="BK724" s="540">
        <v>100</v>
      </c>
      <c r="BL724" s="540">
        <v>113</v>
      </c>
      <c r="BM724" s="540">
        <v>36</v>
      </c>
      <c r="BN724" s="540">
        <v>59</v>
      </c>
      <c r="BO724" s="540">
        <v>78</v>
      </c>
      <c r="BP724" s="540">
        <v>4</v>
      </c>
      <c r="BQ724" s="540">
        <v>87</v>
      </c>
      <c r="BR724" s="540">
        <v>12</v>
      </c>
      <c r="BS724" s="540">
        <v>138</v>
      </c>
      <c r="BT724" s="540">
        <v>80</v>
      </c>
      <c r="BU724" s="540">
        <v>74</v>
      </c>
      <c r="BV724" s="540">
        <v>144</v>
      </c>
      <c r="BW724" s="540">
        <v>47</v>
      </c>
      <c r="BX724" s="540">
        <v>9</v>
      </c>
      <c r="BY724" s="540">
        <v>84</v>
      </c>
      <c r="BZ724" s="540">
        <v>127</v>
      </c>
      <c r="CA724" s="540">
        <v>125</v>
      </c>
      <c r="CB724" s="540">
        <v>41</v>
      </c>
      <c r="CC724" s="540">
        <v>147</v>
      </c>
      <c r="CD724" s="540">
        <v>29</v>
      </c>
      <c r="CE724" s="540">
        <v>2</v>
      </c>
      <c r="CF724" s="540">
        <v>16</v>
      </c>
      <c r="CG724" s="540">
        <v>96</v>
      </c>
      <c r="CH724" s="540">
        <v>13</v>
      </c>
      <c r="CI724" s="540">
        <v>8</v>
      </c>
      <c r="CJ724" s="540">
        <v>132</v>
      </c>
      <c r="CK724" s="540">
        <v>72</v>
      </c>
      <c r="CL724" s="540">
        <v>94</v>
      </c>
      <c r="CM724" s="540">
        <v>50</v>
      </c>
      <c r="CN724" s="540">
        <v>131</v>
      </c>
      <c r="CO724" s="540">
        <v>14</v>
      </c>
      <c r="CP724" s="540">
        <v>115</v>
      </c>
      <c r="CQ724" s="540">
        <v>117</v>
      </c>
      <c r="CR724" s="540">
        <v>104</v>
      </c>
      <c r="CS724" s="540">
        <v>5</v>
      </c>
      <c r="CT724" s="540">
        <v>15</v>
      </c>
      <c r="CU724" s="540">
        <v>52</v>
      </c>
      <c r="CV724" s="540">
        <v>31</v>
      </c>
      <c r="CW724" s="540">
        <v>68</v>
      </c>
      <c r="CX724" s="540">
        <v>48</v>
      </c>
      <c r="CY724" s="540">
        <v>121</v>
      </c>
      <c r="CZ724" s="540">
        <v>21</v>
      </c>
      <c r="DA724" s="540">
        <v>1</v>
      </c>
      <c r="DB724" s="540">
        <v>38</v>
      </c>
      <c r="DC724" s="540">
        <v>61</v>
      </c>
      <c r="DD724" s="540">
        <v>22</v>
      </c>
      <c r="DE724" s="540">
        <v>126</v>
      </c>
      <c r="DF724" s="540">
        <v>51</v>
      </c>
      <c r="DG724" s="540">
        <v>65</v>
      </c>
      <c r="DH724" s="540">
        <v>18</v>
      </c>
      <c r="DI724" s="540">
        <v>82</v>
      </c>
      <c r="DJ724" s="540">
        <v>136</v>
      </c>
      <c r="DK724" s="540">
        <v>28</v>
      </c>
      <c r="DL724" s="540">
        <v>75</v>
      </c>
      <c r="DM724" s="540">
        <v>64</v>
      </c>
      <c r="DN724" s="540">
        <v>145</v>
      </c>
      <c r="DO724" s="540">
        <v>76</v>
      </c>
      <c r="DP724" s="540">
        <v>89</v>
      </c>
      <c r="DQ724" s="540">
        <v>139</v>
      </c>
      <c r="DR724" s="540">
        <v>135</v>
      </c>
      <c r="DS724" s="540">
        <v>122</v>
      </c>
      <c r="DT724" s="540">
        <v>67</v>
      </c>
      <c r="DU724" s="540">
        <v>17</v>
      </c>
      <c r="DV724" s="540">
        <v>137</v>
      </c>
      <c r="DW724" s="540">
        <v>20</v>
      </c>
      <c r="DX724" s="540">
        <v>10</v>
      </c>
      <c r="DY724" s="540">
        <v>45</v>
      </c>
      <c r="DZ724" s="540">
        <v>116</v>
      </c>
      <c r="EA724" s="540">
        <v>95</v>
      </c>
      <c r="EB724" s="540">
        <v>81</v>
      </c>
      <c r="EC724" s="540">
        <v>130</v>
      </c>
      <c r="ED724" s="540">
        <v>108</v>
      </c>
      <c r="EE724" s="540">
        <v>69</v>
      </c>
      <c r="EF724" s="540">
        <v>128</v>
      </c>
      <c r="EG724" s="540">
        <v>34</v>
      </c>
      <c r="EH724" s="540">
        <v>124</v>
      </c>
      <c r="EI724" s="540">
        <v>37</v>
      </c>
      <c r="EJ724" s="540">
        <v>101</v>
      </c>
      <c r="EK724" s="540">
        <v>133</v>
      </c>
      <c r="EL724" s="540">
        <v>106</v>
      </c>
      <c r="EM724" s="540">
        <v>55</v>
      </c>
      <c r="EN724" s="540">
        <v>86</v>
      </c>
      <c r="EP724" s="540">
        <v>85</v>
      </c>
      <c r="EQ724" s="540">
        <v>110</v>
      </c>
      <c r="ER724" s="540">
        <v>19</v>
      </c>
      <c r="ES724" s="540">
        <v>33</v>
      </c>
      <c r="EU724" s="540">
        <v>70</v>
      </c>
      <c r="EV724" s="540">
        <v>111</v>
      </c>
      <c r="EW724" s="540">
        <v>54</v>
      </c>
      <c r="EX724" s="540">
        <v>35</v>
      </c>
    </row>
    <row r="725" spans="4:154" s="540" customFormat="1" x14ac:dyDescent="0.2">
      <c r="E725" s="535" t="s">
        <v>159</v>
      </c>
      <c r="F725" s="540">
        <v>64</v>
      </c>
      <c r="G725" s="540">
        <v>41</v>
      </c>
      <c r="H725" s="540">
        <v>24</v>
      </c>
      <c r="I725" s="540">
        <v>106</v>
      </c>
      <c r="J725" s="540">
        <v>144</v>
      </c>
      <c r="K725" s="540">
        <v>47</v>
      </c>
      <c r="L725" s="540">
        <v>85</v>
      </c>
      <c r="M725" s="540">
        <v>17</v>
      </c>
      <c r="N725" s="540">
        <v>65</v>
      </c>
      <c r="O725" s="540">
        <v>141</v>
      </c>
      <c r="P725" s="540">
        <v>60</v>
      </c>
      <c r="Q725" s="540">
        <v>70</v>
      </c>
      <c r="R725" s="540">
        <v>72</v>
      </c>
      <c r="S725" s="540">
        <v>102</v>
      </c>
      <c r="T725" s="540">
        <v>2</v>
      </c>
      <c r="U725" s="540">
        <v>109</v>
      </c>
      <c r="V725" s="540">
        <v>4</v>
      </c>
      <c r="W725" s="540">
        <v>80</v>
      </c>
      <c r="X725" s="540">
        <v>82</v>
      </c>
      <c r="Y725" s="540">
        <v>126</v>
      </c>
      <c r="Z725" s="540">
        <v>25</v>
      </c>
      <c r="AA725" s="540">
        <v>100</v>
      </c>
      <c r="AB725" s="540">
        <v>26</v>
      </c>
      <c r="AC725" s="540">
        <v>57</v>
      </c>
      <c r="AD725" s="540">
        <v>68</v>
      </c>
      <c r="AE725" s="540">
        <v>125</v>
      </c>
      <c r="AF725" s="540">
        <v>113</v>
      </c>
      <c r="AG725" s="540">
        <v>110</v>
      </c>
      <c r="AH725" s="540">
        <v>146</v>
      </c>
      <c r="AI725" s="540">
        <v>11</v>
      </c>
      <c r="AJ725" s="540">
        <v>115</v>
      </c>
      <c r="AK725" s="540">
        <v>36</v>
      </c>
      <c r="AL725" s="540">
        <v>87</v>
      </c>
      <c r="AM725" s="540">
        <v>61</v>
      </c>
      <c r="AN725" s="540">
        <v>97</v>
      </c>
      <c r="AO725" s="540">
        <v>69</v>
      </c>
      <c r="AP725" s="540">
        <v>51</v>
      </c>
      <c r="AQ725" s="540">
        <v>104</v>
      </c>
      <c r="AR725" s="540">
        <v>46</v>
      </c>
      <c r="AS725" s="540">
        <v>78</v>
      </c>
      <c r="AT725" s="540">
        <v>103</v>
      </c>
      <c r="AU725" s="540">
        <v>142</v>
      </c>
      <c r="AV725" s="540">
        <v>90</v>
      </c>
      <c r="AW725" s="540">
        <v>48</v>
      </c>
      <c r="AX725" s="540">
        <v>9</v>
      </c>
      <c r="AY725" s="540">
        <v>74</v>
      </c>
      <c r="AZ725" s="540">
        <v>14</v>
      </c>
      <c r="BA725" s="540">
        <v>67</v>
      </c>
      <c r="BB725" s="540">
        <v>8</v>
      </c>
      <c r="BC725" s="540">
        <v>143</v>
      </c>
      <c r="BD725" s="540">
        <v>37</v>
      </c>
      <c r="BE725" s="540">
        <v>63</v>
      </c>
      <c r="BF725" s="540">
        <v>52</v>
      </c>
      <c r="BG725" s="540">
        <v>138</v>
      </c>
      <c r="BH725" s="540">
        <v>71</v>
      </c>
      <c r="BI725" s="540">
        <v>73</v>
      </c>
      <c r="BJ725" s="540">
        <v>118</v>
      </c>
      <c r="BK725" s="540">
        <v>95</v>
      </c>
      <c r="BL725" s="540">
        <v>127</v>
      </c>
      <c r="BM725" s="540">
        <v>140</v>
      </c>
      <c r="BN725" s="540">
        <v>89</v>
      </c>
      <c r="BO725" s="540">
        <v>98</v>
      </c>
      <c r="BP725" s="540">
        <v>29</v>
      </c>
      <c r="BQ725" s="540">
        <v>1</v>
      </c>
      <c r="BR725" s="540">
        <v>56</v>
      </c>
      <c r="BS725" s="540">
        <v>124</v>
      </c>
      <c r="BT725" s="540">
        <v>96</v>
      </c>
      <c r="BU725" s="540">
        <v>21</v>
      </c>
      <c r="BV725" s="540">
        <v>32</v>
      </c>
      <c r="BW725" s="540">
        <v>18</v>
      </c>
      <c r="BX725" s="540">
        <v>35</v>
      </c>
      <c r="BY725" s="540">
        <v>76</v>
      </c>
      <c r="BZ725" s="540">
        <v>5</v>
      </c>
      <c r="CA725" s="540">
        <v>121</v>
      </c>
      <c r="CB725" s="540">
        <v>81</v>
      </c>
      <c r="CC725" s="540">
        <v>45</v>
      </c>
      <c r="CD725" s="540">
        <v>31</v>
      </c>
      <c r="CE725" s="540">
        <v>84</v>
      </c>
      <c r="CF725" s="540">
        <v>30</v>
      </c>
      <c r="CG725" s="540">
        <v>132</v>
      </c>
      <c r="CH725" s="540">
        <v>23</v>
      </c>
      <c r="CI725" s="540">
        <v>19</v>
      </c>
      <c r="CJ725" s="540">
        <v>116</v>
      </c>
      <c r="CK725" s="540">
        <v>123</v>
      </c>
      <c r="CL725" s="540">
        <v>93</v>
      </c>
      <c r="CM725" s="540">
        <v>117</v>
      </c>
      <c r="CN725" s="540">
        <v>136</v>
      </c>
      <c r="CO725" s="540">
        <v>59</v>
      </c>
      <c r="CP725" s="540">
        <v>13</v>
      </c>
      <c r="CQ725" s="540">
        <v>133</v>
      </c>
      <c r="CR725" s="540">
        <v>112</v>
      </c>
      <c r="CS725" s="540">
        <v>28</v>
      </c>
      <c r="CT725" s="540">
        <v>92</v>
      </c>
      <c r="CU725" s="540">
        <v>145</v>
      </c>
      <c r="CV725" s="540">
        <v>53</v>
      </c>
      <c r="CW725" s="540">
        <v>129</v>
      </c>
      <c r="CX725" s="540">
        <v>33</v>
      </c>
      <c r="CY725" s="540">
        <v>147</v>
      </c>
      <c r="CZ725" s="540">
        <v>107</v>
      </c>
      <c r="DA725" s="540">
        <v>91</v>
      </c>
      <c r="DB725" s="540">
        <v>108</v>
      </c>
      <c r="DC725" s="540">
        <v>6</v>
      </c>
      <c r="DD725" s="540">
        <v>20</v>
      </c>
      <c r="DE725" s="540">
        <v>131</v>
      </c>
      <c r="DF725" s="540">
        <v>114</v>
      </c>
      <c r="DG725" s="540">
        <v>49</v>
      </c>
      <c r="DH725" s="540">
        <v>88</v>
      </c>
      <c r="DI725" s="540">
        <v>119</v>
      </c>
      <c r="DJ725" s="540">
        <v>27</v>
      </c>
      <c r="DK725" s="540">
        <v>22</v>
      </c>
      <c r="DL725" s="540">
        <v>54</v>
      </c>
      <c r="DM725" s="540">
        <v>79</v>
      </c>
      <c r="DN725" s="540">
        <v>16</v>
      </c>
      <c r="DO725" s="540">
        <v>122</v>
      </c>
      <c r="DP725" s="540">
        <v>66</v>
      </c>
      <c r="DQ725" s="540">
        <v>43</v>
      </c>
      <c r="DR725" s="540">
        <v>86</v>
      </c>
      <c r="DS725" s="540">
        <v>134</v>
      </c>
      <c r="DT725" s="540">
        <v>38</v>
      </c>
      <c r="DU725" s="540">
        <v>137</v>
      </c>
      <c r="DV725" s="540">
        <v>39</v>
      </c>
      <c r="DW725" s="540">
        <v>44</v>
      </c>
      <c r="DX725" s="540">
        <v>34</v>
      </c>
      <c r="DY725" s="540">
        <v>77</v>
      </c>
      <c r="DZ725" s="540">
        <v>58</v>
      </c>
      <c r="EA725" s="540">
        <v>42</v>
      </c>
      <c r="EB725" s="540">
        <v>40</v>
      </c>
      <c r="EC725" s="540">
        <v>101</v>
      </c>
      <c r="ED725" s="540">
        <v>111</v>
      </c>
      <c r="EE725" s="540">
        <v>3</v>
      </c>
      <c r="EF725" s="540">
        <v>83</v>
      </c>
      <c r="EG725" s="540">
        <v>55</v>
      </c>
      <c r="EH725" s="540">
        <v>105</v>
      </c>
      <c r="EI725" s="540">
        <v>50</v>
      </c>
      <c r="EJ725" s="540">
        <v>139</v>
      </c>
      <c r="EK725" s="540">
        <v>94</v>
      </c>
      <c r="EL725" s="540">
        <v>120</v>
      </c>
      <c r="EM725" s="540">
        <v>99</v>
      </c>
      <c r="EN725" s="540">
        <v>128</v>
      </c>
      <c r="EP725" s="540">
        <v>135</v>
      </c>
      <c r="EQ725" s="540">
        <v>10</v>
      </c>
      <c r="ER725" s="540">
        <v>12</v>
      </c>
      <c r="ES725" s="540">
        <v>75</v>
      </c>
      <c r="EU725" s="540">
        <v>15</v>
      </c>
      <c r="EV725" s="540">
        <v>130</v>
      </c>
      <c r="EW725" s="540">
        <v>7</v>
      </c>
      <c r="EX725" s="540">
        <v>62</v>
      </c>
    </row>
    <row r="726" spans="4:154" s="540" customFormat="1" x14ac:dyDescent="0.2"/>
    <row r="727" spans="4:154" s="540" customFormat="1" x14ac:dyDescent="0.2">
      <c r="D727" s="539">
        <v>148</v>
      </c>
      <c r="E727" s="541" t="s">
        <v>179</v>
      </c>
    </row>
    <row r="728" spans="4:154" s="540" customFormat="1" x14ac:dyDescent="0.2">
      <c r="E728" s="535" t="s">
        <v>130</v>
      </c>
      <c r="F728" s="540">
        <v>1</v>
      </c>
      <c r="G728" s="540">
        <v>2</v>
      </c>
      <c r="H728" s="540">
        <v>3</v>
      </c>
      <c r="I728" s="540">
        <v>4</v>
      </c>
      <c r="J728" s="540">
        <v>5</v>
      </c>
      <c r="K728" s="540">
        <v>6</v>
      </c>
      <c r="L728" s="540">
        <v>7</v>
      </c>
      <c r="M728" s="540">
        <v>8</v>
      </c>
      <c r="N728" s="540">
        <v>9</v>
      </c>
      <c r="O728" s="540">
        <v>10</v>
      </c>
      <c r="P728" s="540">
        <v>11</v>
      </c>
      <c r="Q728" s="540">
        <v>12</v>
      </c>
      <c r="R728" s="540">
        <v>13</v>
      </c>
      <c r="S728" s="540">
        <v>14</v>
      </c>
      <c r="T728" s="540">
        <v>15</v>
      </c>
      <c r="U728" s="540">
        <v>16</v>
      </c>
      <c r="V728" s="540">
        <v>17</v>
      </c>
      <c r="W728" s="540">
        <v>18</v>
      </c>
      <c r="X728" s="540">
        <v>19</v>
      </c>
      <c r="Y728" s="540">
        <v>20</v>
      </c>
      <c r="Z728" s="540">
        <v>21</v>
      </c>
      <c r="AA728" s="540">
        <v>22</v>
      </c>
      <c r="AB728" s="540">
        <v>23</v>
      </c>
      <c r="AC728" s="540">
        <v>24</v>
      </c>
      <c r="AD728" s="540">
        <v>25</v>
      </c>
      <c r="AE728" s="540">
        <v>26</v>
      </c>
      <c r="AF728" s="540">
        <v>27</v>
      </c>
      <c r="AG728" s="540">
        <v>28</v>
      </c>
      <c r="AH728" s="540">
        <v>29</v>
      </c>
      <c r="AI728" s="540">
        <v>30</v>
      </c>
      <c r="AJ728" s="540">
        <v>31</v>
      </c>
      <c r="AK728" s="540">
        <v>32</v>
      </c>
      <c r="AL728" s="540">
        <v>33</v>
      </c>
      <c r="AM728" s="540">
        <v>34</v>
      </c>
      <c r="AN728" s="540">
        <v>35</v>
      </c>
      <c r="AO728" s="540">
        <v>36</v>
      </c>
      <c r="AP728" s="540">
        <v>37</v>
      </c>
      <c r="AQ728" s="540">
        <v>38</v>
      </c>
      <c r="AR728" s="540">
        <v>39</v>
      </c>
      <c r="AS728" s="540">
        <v>40</v>
      </c>
      <c r="AT728" s="540">
        <v>41</v>
      </c>
      <c r="AU728" s="540">
        <v>42</v>
      </c>
      <c r="AV728" s="540">
        <v>43</v>
      </c>
      <c r="AW728" s="540">
        <v>44</v>
      </c>
      <c r="AX728" s="540">
        <v>45</v>
      </c>
      <c r="AY728" s="540">
        <v>46</v>
      </c>
      <c r="AZ728" s="540">
        <v>47</v>
      </c>
      <c r="BA728" s="540">
        <v>48</v>
      </c>
      <c r="BB728" s="540">
        <v>49</v>
      </c>
      <c r="BC728" s="540">
        <v>50</v>
      </c>
      <c r="BD728" s="540">
        <v>51</v>
      </c>
      <c r="BE728" s="540">
        <v>52</v>
      </c>
      <c r="BF728" s="540">
        <v>53</v>
      </c>
      <c r="BG728" s="540">
        <v>54</v>
      </c>
      <c r="BH728" s="540">
        <v>55</v>
      </c>
      <c r="BI728" s="540">
        <v>56</v>
      </c>
      <c r="BJ728" s="540">
        <v>57</v>
      </c>
      <c r="BK728" s="540">
        <v>58</v>
      </c>
      <c r="BL728" s="540">
        <v>59</v>
      </c>
      <c r="BM728" s="540">
        <v>60</v>
      </c>
      <c r="BN728" s="540">
        <v>61</v>
      </c>
      <c r="BO728" s="540">
        <v>62</v>
      </c>
      <c r="BP728" s="540">
        <v>63</v>
      </c>
      <c r="BQ728" s="540">
        <v>64</v>
      </c>
      <c r="BR728" s="540">
        <v>65</v>
      </c>
      <c r="BS728" s="540">
        <v>66</v>
      </c>
      <c r="BT728" s="540">
        <v>67</v>
      </c>
      <c r="BU728" s="540">
        <v>68</v>
      </c>
      <c r="BV728" s="540">
        <v>69</v>
      </c>
      <c r="BW728" s="540">
        <v>70</v>
      </c>
      <c r="BX728" s="540">
        <v>71</v>
      </c>
      <c r="BY728" s="540">
        <v>72</v>
      </c>
      <c r="BZ728" s="540">
        <v>73</v>
      </c>
      <c r="CA728" s="540">
        <v>74</v>
      </c>
      <c r="CB728" s="540">
        <v>75</v>
      </c>
      <c r="CC728" s="540">
        <v>76</v>
      </c>
      <c r="CD728" s="540">
        <v>77</v>
      </c>
      <c r="CE728" s="540">
        <v>78</v>
      </c>
      <c r="CF728" s="540">
        <v>79</v>
      </c>
      <c r="CG728" s="540">
        <v>80</v>
      </c>
      <c r="CH728" s="540">
        <v>81</v>
      </c>
      <c r="CI728" s="540">
        <v>82</v>
      </c>
      <c r="CJ728" s="540">
        <v>83</v>
      </c>
      <c r="CK728" s="540">
        <v>84</v>
      </c>
      <c r="CL728" s="540">
        <v>85</v>
      </c>
      <c r="CM728" s="540">
        <v>86</v>
      </c>
      <c r="CN728" s="540">
        <v>87</v>
      </c>
      <c r="CO728" s="540">
        <v>88</v>
      </c>
      <c r="CP728" s="540">
        <v>89</v>
      </c>
      <c r="CQ728" s="540">
        <v>90</v>
      </c>
      <c r="CR728" s="540">
        <v>91</v>
      </c>
      <c r="CS728" s="540">
        <v>92</v>
      </c>
      <c r="CT728" s="540">
        <v>93</v>
      </c>
      <c r="CU728" s="540">
        <v>94</v>
      </c>
      <c r="CV728" s="540">
        <v>95</v>
      </c>
      <c r="CW728" s="540">
        <v>96</v>
      </c>
      <c r="CX728" s="540">
        <v>97</v>
      </c>
      <c r="CY728" s="540">
        <v>98</v>
      </c>
      <c r="CZ728" s="540">
        <v>99</v>
      </c>
      <c r="DA728" s="540">
        <v>100</v>
      </c>
      <c r="DB728" s="540">
        <v>101</v>
      </c>
      <c r="DC728" s="540">
        <v>102</v>
      </c>
      <c r="DD728" s="540">
        <v>103</v>
      </c>
      <c r="DE728" s="540">
        <v>104</v>
      </c>
      <c r="DF728" s="540">
        <v>105</v>
      </c>
      <c r="DG728" s="540">
        <v>106</v>
      </c>
      <c r="DH728" s="540">
        <v>107</v>
      </c>
      <c r="DI728" s="540">
        <v>108</v>
      </c>
      <c r="DJ728" s="540">
        <v>109</v>
      </c>
      <c r="DK728" s="540">
        <v>110</v>
      </c>
      <c r="DL728" s="540">
        <v>111</v>
      </c>
      <c r="DM728" s="540">
        <v>112</v>
      </c>
      <c r="DN728" s="540">
        <v>113</v>
      </c>
      <c r="DO728" s="540">
        <v>114</v>
      </c>
      <c r="DP728" s="540">
        <v>115</v>
      </c>
      <c r="DQ728" s="540">
        <v>116</v>
      </c>
      <c r="DR728" s="540">
        <v>117</v>
      </c>
      <c r="DS728" s="540">
        <v>118</v>
      </c>
      <c r="DT728" s="540">
        <v>119</v>
      </c>
      <c r="DU728" s="540">
        <v>120</v>
      </c>
      <c r="DV728" s="540">
        <v>121</v>
      </c>
      <c r="DW728" s="540">
        <v>122</v>
      </c>
      <c r="DX728" s="540">
        <v>123</v>
      </c>
      <c r="DY728" s="540">
        <v>124</v>
      </c>
      <c r="DZ728" s="540">
        <v>125</v>
      </c>
      <c r="EA728" s="540">
        <v>126</v>
      </c>
      <c r="EB728" s="540">
        <v>127</v>
      </c>
      <c r="EC728" s="540">
        <v>128</v>
      </c>
      <c r="ED728" s="540">
        <v>129</v>
      </c>
      <c r="EE728" s="540">
        <v>130</v>
      </c>
      <c r="EF728" s="540">
        <v>131</v>
      </c>
      <c r="EG728" s="540">
        <v>132</v>
      </c>
      <c r="EH728" s="540">
        <v>133</v>
      </c>
      <c r="EI728" s="540">
        <v>134</v>
      </c>
      <c r="EJ728" s="540">
        <v>135</v>
      </c>
      <c r="EK728" s="540">
        <v>136</v>
      </c>
      <c r="EL728" s="540">
        <v>137</v>
      </c>
      <c r="EM728" s="540">
        <v>138</v>
      </c>
      <c r="EN728" s="540">
        <v>139</v>
      </c>
      <c r="EO728" s="540">
        <v>140</v>
      </c>
      <c r="EP728" s="540">
        <v>141</v>
      </c>
      <c r="EQ728" s="540">
        <v>142</v>
      </c>
      <c r="ER728" s="540">
        <v>143</v>
      </c>
      <c r="ES728" s="540">
        <v>144</v>
      </c>
      <c r="EU728" s="540">
        <v>145</v>
      </c>
      <c r="EV728" s="540">
        <v>146</v>
      </c>
      <c r="EW728" s="540">
        <v>147</v>
      </c>
      <c r="EX728" s="540">
        <v>148</v>
      </c>
    </row>
    <row r="729" spans="4:154" s="540" customFormat="1" x14ac:dyDescent="0.2">
      <c r="E729" s="535" t="s">
        <v>157</v>
      </c>
      <c r="F729" s="540">
        <v>63</v>
      </c>
      <c r="G729" s="540">
        <v>140</v>
      </c>
      <c r="H729" s="540">
        <v>34</v>
      </c>
      <c r="I729" s="540">
        <v>133</v>
      </c>
      <c r="J729" s="540">
        <v>123</v>
      </c>
      <c r="K729" s="540">
        <v>97</v>
      </c>
      <c r="L729" s="540">
        <v>105</v>
      </c>
      <c r="M729" s="540">
        <v>35</v>
      </c>
      <c r="N729" s="540">
        <v>12</v>
      </c>
      <c r="O729" s="540">
        <v>131</v>
      </c>
      <c r="P729" s="540">
        <v>99</v>
      </c>
      <c r="Q729" s="540">
        <v>5</v>
      </c>
      <c r="R729" s="540">
        <v>89</v>
      </c>
      <c r="S729" s="540">
        <v>111</v>
      </c>
      <c r="T729" s="540">
        <v>27</v>
      </c>
      <c r="U729" s="540">
        <v>24</v>
      </c>
      <c r="V729" s="540">
        <v>41</v>
      </c>
      <c r="W729" s="540">
        <v>141</v>
      </c>
      <c r="X729" s="540">
        <v>60</v>
      </c>
      <c r="Y729" s="540">
        <v>132</v>
      </c>
      <c r="Z729" s="540">
        <v>20</v>
      </c>
      <c r="AA729" s="540">
        <v>56</v>
      </c>
      <c r="AB729" s="540">
        <v>65</v>
      </c>
      <c r="AC729" s="540">
        <v>113</v>
      </c>
      <c r="AD729" s="540">
        <v>22</v>
      </c>
      <c r="AE729" s="540">
        <v>38</v>
      </c>
      <c r="AF729" s="540">
        <v>91</v>
      </c>
      <c r="AG729" s="540">
        <v>119</v>
      </c>
      <c r="AH729" s="540">
        <v>72</v>
      </c>
      <c r="AI729" s="540">
        <v>59</v>
      </c>
      <c r="AJ729" s="540">
        <v>29</v>
      </c>
      <c r="AK729" s="540">
        <v>93</v>
      </c>
      <c r="AL729" s="540">
        <v>31</v>
      </c>
      <c r="AM729" s="540">
        <v>138</v>
      </c>
      <c r="AN729" s="540">
        <v>57</v>
      </c>
      <c r="AO729" s="540">
        <v>80</v>
      </c>
      <c r="AP729" s="540">
        <v>19</v>
      </c>
      <c r="AQ729" s="540">
        <v>124</v>
      </c>
      <c r="AR729" s="540">
        <v>30</v>
      </c>
      <c r="AS729" s="540">
        <v>102</v>
      </c>
      <c r="AT729" s="540">
        <v>104</v>
      </c>
      <c r="AU729" s="540">
        <v>69</v>
      </c>
      <c r="AV729" s="540">
        <v>32</v>
      </c>
      <c r="AW729" s="540">
        <v>142</v>
      </c>
      <c r="AX729" s="540">
        <v>147</v>
      </c>
      <c r="AY729" s="540">
        <v>84</v>
      </c>
      <c r="AZ729" s="540">
        <v>135</v>
      </c>
      <c r="BA729" s="540">
        <v>125</v>
      </c>
      <c r="BB729" s="540">
        <v>52</v>
      </c>
      <c r="BC729" s="540">
        <v>13</v>
      </c>
      <c r="BD729" s="540">
        <v>148</v>
      </c>
      <c r="BE729" s="540">
        <v>50</v>
      </c>
      <c r="BF729" s="540">
        <v>115</v>
      </c>
      <c r="BG729" s="540">
        <v>45</v>
      </c>
      <c r="BH729" s="540">
        <v>98</v>
      </c>
      <c r="BI729" s="540">
        <v>47</v>
      </c>
      <c r="BJ729" s="540">
        <v>8</v>
      </c>
      <c r="BK729" s="540">
        <v>67</v>
      </c>
      <c r="BL729" s="540">
        <v>126</v>
      </c>
      <c r="BM729" s="540">
        <v>18</v>
      </c>
      <c r="BN729" s="540">
        <v>79</v>
      </c>
      <c r="BO729" s="540">
        <v>43</v>
      </c>
      <c r="BP729" s="540">
        <v>1</v>
      </c>
      <c r="BQ729" s="540">
        <v>7</v>
      </c>
      <c r="BR729" s="540">
        <v>122</v>
      </c>
      <c r="BS729" s="540">
        <v>82</v>
      </c>
      <c r="BT729" s="540">
        <v>58</v>
      </c>
      <c r="BU729" s="540">
        <v>4</v>
      </c>
      <c r="BV729" s="540">
        <v>42</v>
      </c>
      <c r="BW729" s="540">
        <v>33</v>
      </c>
      <c r="BX729" s="540">
        <v>49</v>
      </c>
      <c r="BY729" s="540">
        <v>68</v>
      </c>
      <c r="BZ729" s="540">
        <v>136</v>
      </c>
      <c r="CA729" s="540">
        <v>112</v>
      </c>
      <c r="CB729" s="540">
        <v>101</v>
      </c>
      <c r="CC729" s="540">
        <v>44</v>
      </c>
      <c r="CD729" s="540">
        <v>86</v>
      </c>
      <c r="CE729" s="540">
        <v>95</v>
      </c>
      <c r="CF729" s="540">
        <v>26</v>
      </c>
      <c r="CG729" s="540">
        <v>145</v>
      </c>
      <c r="CH729" s="540">
        <v>128</v>
      </c>
      <c r="CI729" s="540">
        <v>120</v>
      </c>
      <c r="CJ729" s="540">
        <v>134</v>
      </c>
      <c r="CK729" s="540">
        <v>73</v>
      </c>
      <c r="CL729" s="540">
        <v>37</v>
      </c>
      <c r="CM729" s="540">
        <v>139</v>
      </c>
      <c r="CN729" s="540">
        <v>81</v>
      </c>
      <c r="CO729" s="540">
        <v>66</v>
      </c>
      <c r="CP729" s="540">
        <v>48</v>
      </c>
      <c r="CQ729" s="540">
        <v>39</v>
      </c>
      <c r="CR729" s="540">
        <v>146</v>
      </c>
      <c r="CS729" s="540">
        <v>110</v>
      </c>
      <c r="CT729" s="540">
        <v>129</v>
      </c>
      <c r="CU729" s="540">
        <v>118</v>
      </c>
      <c r="CV729" s="540">
        <v>88</v>
      </c>
      <c r="CW729" s="540">
        <v>144</v>
      </c>
      <c r="CX729" s="540">
        <v>55</v>
      </c>
      <c r="CY729" s="540">
        <v>64</v>
      </c>
      <c r="CZ729" s="540">
        <v>16</v>
      </c>
      <c r="DA729" s="540">
        <v>3</v>
      </c>
      <c r="DB729" s="540">
        <v>15</v>
      </c>
      <c r="DC729" s="540">
        <v>40</v>
      </c>
      <c r="DD729" s="540">
        <v>87</v>
      </c>
      <c r="DE729" s="540">
        <v>23</v>
      </c>
      <c r="DF729" s="540">
        <v>94</v>
      </c>
      <c r="DG729" s="540">
        <v>9</v>
      </c>
      <c r="DH729" s="540">
        <v>114</v>
      </c>
      <c r="DI729" s="540">
        <v>70</v>
      </c>
      <c r="DJ729" s="540">
        <v>100</v>
      </c>
      <c r="DK729" s="540">
        <v>143</v>
      </c>
      <c r="DL729" s="540">
        <v>137</v>
      </c>
      <c r="DM729" s="540">
        <v>61</v>
      </c>
      <c r="DN729" s="540">
        <v>2</v>
      </c>
      <c r="DO729" s="540">
        <v>107</v>
      </c>
      <c r="DP729" s="540">
        <v>53</v>
      </c>
      <c r="DQ729" s="540">
        <v>25</v>
      </c>
      <c r="DR729" s="540">
        <v>109</v>
      </c>
      <c r="DS729" s="540">
        <v>17</v>
      </c>
      <c r="DT729" s="540">
        <v>46</v>
      </c>
      <c r="DU729" s="540">
        <v>83</v>
      </c>
      <c r="DV729" s="540">
        <v>130</v>
      </c>
      <c r="DW729" s="540">
        <v>28</v>
      </c>
      <c r="DX729" s="540">
        <v>116</v>
      </c>
      <c r="DY729" s="540">
        <v>71</v>
      </c>
      <c r="DZ729" s="540">
        <v>54</v>
      </c>
      <c r="EA729" s="540">
        <v>62</v>
      </c>
      <c r="EB729" s="540">
        <v>74</v>
      </c>
      <c r="EC729" s="540">
        <v>6</v>
      </c>
      <c r="ED729" s="540">
        <v>108</v>
      </c>
      <c r="EE729" s="540">
        <v>96</v>
      </c>
      <c r="EF729" s="540">
        <v>127</v>
      </c>
      <c r="EG729" s="540">
        <v>78</v>
      </c>
      <c r="EH729" s="540">
        <v>36</v>
      </c>
      <c r="EI729" s="540">
        <v>11</v>
      </c>
      <c r="EJ729" s="540">
        <v>106</v>
      </c>
      <c r="EK729" s="540">
        <v>85</v>
      </c>
      <c r="EL729" s="540">
        <v>14</v>
      </c>
      <c r="EM729" s="540">
        <v>76</v>
      </c>
      <c r="EN729" s="540">
        <v>75</v>
      </c>
      <c r="EO729" s="540">
        <v>121</v>
      </c>
      <c r="EP729" s="540">
        <v>90</v>
      </c>
      <c r="EQ729" s="540">
        <v>21</v>
      </c>
      <c r="ER729" s="540">
        <v>92</v>
      </c>
      <c r="ES729" s="540">
        <v>51</v>
      </c>
      <c r="EU729" s="540">
        <v>10</v>
      </c>
      <c r="EV729" s="540">
        <v>103</v>
      </c>
      <c r="EW729" s="540">
        <v>117</v>
      </c>
      <c r="EX729" s="540">
        <v>77</v>
      </c>
    </row>
    <row r="730" spans="4:154" s="540" customFormat="1" x14ac:dyDescent="0.2">
      <c r="E730" s="535" t="s">
        <v>159</v>
      </c>
      <c r="F730" s="540">
        <v>45</v>
      </c>
      <c r="G730" s="540">
        <v>51</v>
      </c>
      <c r="H730" s="540">
        <v>12</v>
      </c>
      <c r="I730" s="540">
        <v>96</v>
      </c>
      <c r="J730" s="540">
        <v>29</v>
      </c>
      <c r="K730" s="540">
        <v>94</v>
      </c>
      <c r="L730" s="540">
        <v>143</v>
      </c>
      <c r="M730" s="540">
        <v>42</v>
      </c>
      <c r="N730" s="540">
        <v>90</v>
      </c>
      <c r="O730" s="540">
        <v>56</v>
      </c>
      <c r="P730" s="540">
        <v>48</v>
      </c>
      <c r="Q730" s="540">
        <v>71</v>
      </c>
      <c r="R730" s="540">
        <v>27</v>
      </c>
      <c r="S730" s="540">
        <v>61</v>
      </c>
      <c r="T730" s="540">
        <v>43</v>
      </c>
      <c r="U730" s="540">
        <v>123</v>
      </c>
      <c r="V730" s="540">
        <v>85</v>
      </c>
      <c r="W730" s="540">
        <v>112</v>
      </c>
      <c r="X730" s="540">
        <v>106</v>
      </c>
      <c r="Y730" s="540">
        <v>148</v>
      </c>
      <c r="Z730" s="540">
        <v>3</v>
      </c>
      <c r="AA730" s="540">
        <v>89</v>
      </c>
      <c r="AB730" s="540">
        <v>50</v>
      </c>
      <c r="AC730" s="540">
        <v>78</v>
      </c>
      <c r="AD730" s="540">
        <v>128</v>
      </c>
      <c r="AE730" s="540">
        <v>39</v>
      </c>
      <c r="AF730" s="540">
        <v>34</v>
      </c>
      <c r="AG730" s="540">
        <v>102</v>
      </c>
      <c r="AH730" s="540">
        <v>25</v>
      </c>
      <c r="AI730" s="540">
        <v>62</v>
      </c>
      <c r="AJ730" s="540">
        <v>115</v>
      </c>
      <c r="AK730" s="540">
        <v>83</v>
      </c>
      <c r="AL730" s="540">
        <v>57</v>
      </c>
      <c r="AM730" s="540">
        <v>66</v>
      </c>
      <c r="AN730" s="540">
        <v>6</v>
      </c>
      <c r="AO730" s="540">
        <v>37</v>
      </c>
      <c r="AP730" s="540">
        <v>144</v>
      </c>
      <c r="AQ730" s="540">
        <v>110</v>
      </c>
      <c r="AR730" s="540">
        <v>58</v>
      </c>
      <c r="AS730" s="540">
        <v>21</v>
      </c>
      <c r="AT730" s="540">
        <v>132</v>
      </c>
      <c r="AU730" s="540">
        <v>84</v>
      </c>
      <c r="AV730" s="540">
        <v>99</v>
      </c>
      <c r="AW730" s="540">
        <v>146</v>
      </c>
      <c r="AX730" s="540">
        <v>47</v>
      </c>
      <c r="AY730" s="540">
        <v>142</v>
      </c>
      <c r="AZ730" s="540">
        <v>133</v>
      </c>
      <c r="BA730" s="540">
        <v>122</v>
      </c>
      <c r="BB730" s="540">
        <v>101</v>
      </c>
      <c r="BC730" s="540">
        <v>86</v>
      </c>
      <c r="BD730" s="540">
        <v>40</v>
      </c>
      <c r="BE730" s="540">
        <v>80</v>
      </c>
      <c r="BF730" s="540">
        <v>114</v>
      </c>
      <c r="BG730" s="540">
        <v>127</v>
      </c>
      <c r="BH730" s="540">
        <v>139</v>
      </c>
      <c r="BI730" s="540">
        <v>118</v>
      </c>
      <c r="BJ730" s="540">
        <v>138</v>
      </c>
      <c r="BK730" s="540">
        <v>15</v>
      </c>
      <c r="BL730" s="540">
        <v>8</v>
      </c>
      <c r="BM730" s="540">
        <v>104</v>
      </c>
      <c r="BN730" s="540">
        <v>129</v>
      </c>
      <c r="BO730" s="540">
        <v>134</v>
      </c>
      <c r="BP730" s="540">
        <v>52</v>
      </c>
      <c r="BQ730" s="540">
        <v>82</v>
      </c>
      <c r="BR730" s="540">
        <v>63</v>
      </c>
      <c r="BS730" s="540">
        <v>30</v>
      </c>
      <c r="BT730" s="540">
        <v>49</v>
      </c>
      <c r="BU730" s="540">
        <v>140</v>
      </c>
      <c r="BV730" s="540">
        <v>91</v>
      </c>
      <c r="BW730" s="540">
        <v>79</v>
      </c>
      <c r="BX730" s="540">
        <v>54</v>
      </c>
      <c r="BY730" s="540">
        <v>126</v>
      </c>
      <c r="BZ730" s="540">
        <v>109</v>
      </c>
      <c r="CA730" s="540">
        <v>20</v>
      </c>
      <c r="CB730" s="540">
        <v>136</v>
      </c>
      <c r="CC730" s="540">
        <v>59</v>
      </c>
      <c r="CD730" s="540">
        <v>124</v>
      </c>
      <c r="CE730" s="540">
        <v>11</v>
      </c>
      <c r="CF730" s="540">
        <v>87</v>
      </c>
      <c r="CG730" s="540">
        <v>137</v>
      </c>
      <c r="CH730" s="540">
        <v>88</v>
      </c>
      <c r="CI730" s="540">
        <v>64</v>
      </c>
      <c r="CJ730" s="540">
        <v>105</v>
      </c>
      <c r="CK730" s="540">
        <v>36</v>
      </c>
      <c r="CL730" s="540">
        <v>17</v>
      </c>
      <c r="CM730" s="540">
        <v>60</v>
      </c>
      <c r="CN730" s="540">
        <v>95</v>
      </c>
      <c r="CO730" s="540">
        <v>46</v>
      </c>
      <c r="CP730" s="540">
        <v>103</v>
      </c>
      <c r="CQ730" s="540">
        <v>9</v>
      </c>
      <c r="CR730" s="540">
        <v>18</v>
      </c>
      <c r="CS730" s="540">
        <v>53</v>
      </c>
      <c r="CT730" s="540">
        <v>14</v>
      </c>
      <c r="CU730" s="540">
        <v>10</v>
      </c>
      <c r="CV730" s="540">
        <v>93</v>
      </c>
      <c r="CW730" s="540">
        <v>4</v>
      </c>
      <c r="CX730" s="540">
        <v>16</v>
      </c>
      <c r="CY730" s="540">
        <v>72</v>
      </c>
      <c r="CZ730" s="540">
        <v>116</v>
      </c>
      <c r="DA730" s="540">
        <v>26</v>
      </c>
      <c r="DB730" s="540">
        <v>13</v>
      </c>
      <c r="DC730" s="540">
        <v>73</v>
      </c>
      <c r="DD730" s="540">
        <v>22</v>
      </c>
      <c r="DE730" s="540">
        <v>68</v>
      </c>
      <c r="DF730" s="540">
        <v>97</v>
      </c>
      <c r="DG730" s="540">
        <v>69</v>
      </c>
      <c r="DH730" s="540">
        <v>131</v>
      </c>
      <c r="DI730" s="540">
        <v>111</v>
      </c>
      <c r="DJ730" s="540">
        <v>28</v>
      </c>
      <c r="DK730" s="540">
        <v>117</v>
      </c>
      <c r="DL730" s="540">
        <v>108</v>
      </c>
      <c r="DM730" s="540">
        <v>147</v>
      </c>
      <c r="DN730" s="540">
        <v>135</v>
      </c>
      <c r="DO730" s="540">
        <v>1</v>
      </c>
      <c r="DP730" s="540">
        <v>31</v>
      </c>
      <c r="DQ730" s="540">
        <v>35</v>
      </c>
      <c r="DR730" s="540">
        <v>23</v>
      </c>
      <c r="DS730" s="540">
        <v>55</v>
      </c>
      <c r="DT730" s="540">
        <v>145</v>
      </c>
      <c r="DU730" s="540">
        <v>38</v>
      </c>
      <c r="DV730" s="540">
        <v>113</v>
      </c>
      <c r="DW730" s="540">
        <v>24</v>
      </c>
      <c r="DX730" s="540">
        <v>77</v>
      </c>
      <c r="DY730" s="540">
        <v>121</v>
      </c>
      <c r="DZ730" s="540">
        <v>2</v>
      </c>
      <c r="EA730" s="540">
        <v>19</v>
      </c>
      <c r="EB730" s="540">
        <v>130</v>
      </c>
      <c r="EC730" s="540">
        <v>107</v>
      </c>
      <c r="ED730" s="540">
        <v>92</v>
      </c>
      <c r="EE730" s="540">
        <v>32</v>
      </c>
      <c r="EF730" s="540">
        <v>100</v>
      </c>
      <c r="EG730" s="540">
        <v>33</v>
      </c>
      <c r="EH730" s="540">
        <v>5</v>
      </c>
      <c r="EI730" s="540">
        <v>141</v>
      </c>
      <c r="EJ730" s="540">
        <v>44</v>
      </c>
      <c r="EK730" s="540">
        <v>75</v>
      </c>
      <c r="EL730" s="540">
        <v>98</v>
      </c>
      <c r="EM730" s="540">
        <v>120</v>
      </c>
      <c r="EN730" s="540">
        <v>81</v>
      </c>
      <c r="EO730" s="540">
        <v>67</v>
      </c>
      <c r="EP730" s="540">
        <v>125</v>
      </c>
      <c r="EQ730" s="540">
        <v>70</v>
      </c>
      <c r="ER730" s="540">
        <v>7</v>
      </c>
      <c r="ES730" s="540">
        <v>76</v>
      </c>
      <c r="EU730" s="540">
        <v>119</v>
      </c>
      <c r="EV730" s="540">
        <v>65</v>
      </c>
      <c r="EW730" s="540">
        <v>74</v>
      </c>
      <c r="EX730" s="540">
        <v>41</v>
      </c>
    </row>
    <row r="731" spans="4:154" s="540" customFormat="1" x14ac:dyDescent="0.2"/>
    <row r="732" spans="4:154" s="540" customFormat="1" x14ac:dyDescent="0.2">
      <c r="D732" s="539">
        <v>149</v>
      </c>
      <c r="E732" s="541" t="s">
        <v>179</v>
      </c>
    </row>
    <row r="733" spans="4:154" s="540" customFormat="1" x14ac:dyDescent="0.2">
      <c r="E733" s="535" t="s">
        <v>130</v>
      </c>
      <c r="F733" s="540">
        <v>1</v>
      </c>
      <c r="G733" s="540">
        <v>2</v>
      </c>
      <c r="H733" s="540">
        <v>3</v>
      </c>
      <c r="I733" s="540">
        <v>4</v>
      </c>
      <c r="J733" s="540">
        <v>5</v>
      </c>
      <c r="K733" s="540">
        <v>6</v>
      </c>
      <c r="L733" s="540">
        <v>7</v>
      </c>
      <c r="M733" s="540">
        <v>8</v>
      </c>
      <c r="N733" s="540">
        <v>9</v>
      </c>
      <c r="O733" s="540">
        <v>10</v>
      </c>
      <c r="P733" s="540">
        <v>11</v>
      </c>
      <c r="Q733" s="540">
        <v>12</v>
      </c>
      <c r="R733" s="540">
        <v>13</v>
      </c>
      <c r="S733" s="540">
        <v>14</v>
      </c>
      <c r="T733" s="540">
        <v>15</v>
      </c>
      <c r="U733" s="540">
        <v>16</v>
      </c>
      <c r="V733" s="540">
        <v>17</v>
      </c>
      <c r="W733" s="540">
        <v>18</v>
      </c>
      <c r="X733" s="540">
        <v>19</v>
      </c>
      <c r="Y733" s="540">
        <v>20</v>
      </c>
      <c r="Z733" s="540">
        <v>21</v>
      </c>
      <c r="AA733" s="540">
        <v>22</v>
      </c>
      <c r="AB733" s="540">
        <v>23</v>
      </c>
      <c r="AC733" s="540">
        <v>24</v>
      </c>
      <c r="AD733" s="540">
        <v>25</v>
      </c>
      <c r="AE733" s="540">
        <v>26</v>
      </c>
      <c r="AF733" s="540">
        <v>27</v>
      </c>
      <c r="AG733" s="540">
        <v>28</v>
      </c>
      <c r="AH733" s="540">
        <v>29</v>
      </c>
      <c r="AI733" s="540">
        <v>30</v>
      </c>
      <c r="AJ733" s="540">
        <v>31</v>
      </c>
      <c r="AK733" s="540">
        <v>32</v>
      </c>
      <c r="AL733" s="540">
        <v>33</v>
      </c>
      <c r="AM733" s="540">
        <v>34</v>
      </c>
      <c r="AN733" s="540">
        <v>35</v>
      </c>
      <c r="AO733" s="540">
        <v>36</v>
      </c>
      <c r="AP733" s="540">
        <v>37</v>
      </c>
      <c r="AQ733" s="540">
        <v>38</v>
      </c>
      <c r="AR733" s="540">
        <v>39</v>
      </c>
      <c r="AS733" s="540">
        <v>40</v>
      </c>
      <c r="AT733" s="540">
        <v>41</v>
      </c>
      <c r="AU733" s="540">
        <v>42</v>
      </c>
      <c r="AV733" s="540">
        <v>43</v>
      </c>
      <c r="AW733" s="540">
        <v>44</v>
      </c>
      <c r="AX733" s="540">
        <v>45</v>
      </c>
      <c r="AY733" s="540">
        <v>46</v>
      </c>
      <c r="AZ733" s="540">
        <v>47</v>
      </c>
      <c r="BA733" s="540">
        <v>48</v>
      </c>
      <c r="BB733" s="540">
        <v>49</v>
      </c>
      <c r="BC733" s="540">
        <v>50</v>
      </c>
      <c r="BD733" s="540">
        <v>51</v>
      </c>
      <c r="BE733" s="540">
        <v>52</v>
      </c>
      <c r="BF733" s="540">
        <v>53</v>
      </c>
      <c r="BG733" s="540">
        <v>54</v>
      </c>
      <c r="BH733" s="540">
        <v>55</v>
      </c>
      <c r="BI733" s="540">
        <v>56</v>
      </c>
      <c r="BJ733" s="540">
        <v>57</v>
      </c>
      <c r="BK733" s="540">
        <v>58</v>
      </c>
      <c r="BL733" s="540">
        <v>59</v>
      </c>
      <c r="BM733" s="540">
        <v>60</v>
      </c>
      <c r="BN733" s="540">
        <v>61</v>
      </c>
      <c r="BO733" s="540">
        <v>62</v>
      </c>
      <c r="BP733" s="540">
        <v>63</v>
      </c>
      <c r="BQ733" s="540">
        <v>64</v>
      </c>
      <c r="BR733" s="540">
        <v>65</v>
      </c>
      <c r="BS733" s="540">
        <v>66</v>
      </c>
      <c r="BT733" s="540">
        <v>67</v>
      </c>
      <c r="BU733" s="540">
        <v>68</v>
      </c>
      <c r="BV733" s="540">
        <v>69</v>
      </c>
      <c r="BW733" s="540">
        <v>70</v>
      </c>
      <c r="BX733" s="540">
        <v>71</v>
      </c>
      <c r="BY733" s="540">
        <v>72</v>
      </c>
      <c r="BZ733" s="540">
        <v>73</v>
      </c>
      <c r="CA733" s="540">
        <v>74</v>
      </c>
      <c r="CB733" s="540">
        <v>75</v>
      </c>
      <c r="CC733" s="540">
        <v>76</v>
      </c>
      <c r="CD733" s="540">
        <v>77</v>
      </c>
      <c r="CE733" s="540">
        <v>78</v>
      </c>
      <c r="CF733" s="540">
        <v>79</v>
      </c>
      <c r="CG733" s="540">
        <v>80</v>
      </c>
      <c r="CH733" s="540">
        <v>81</v>
      </c>
      <c r="CI733" s="540">
        <v>82</v>
      </c>
      <c r="CJ733" s="540">
        <v>83</v>
      </c>
      <c r="CK733" s="540">
        <v>84</v>
      </c>
      <c r="CL733" s="540">
        <v>85</v>
      </c>
      <c r="CM733" s="540">
        <v>86</v>
      </c>
      <c r="CN733" s="540">
        <v>87</v>
      </c>
      <c r="CO733" s="540">
        <v>88</v>
      </c>
      <c r="CP733" s="540">
        <v>89</v>
      </c>
      <c r="CQ733" s="540">
        <v>90</v>
      </c>
      <c r="CR733" s="540">
        <v>91</v>
      </c>
      <c r="CS733" s="540">
        <v>92</v>
      </c>
      <c r="CT733" s="540">
        <v>93</v>
      </c>
      <c r="CU733" s="540">
        <v>94</v>
      </c>
      <c r="CV733" s="540">
        <v>95</v>
      </c>
      <c r="CW733" s="540">
        <v>96</v>
      </c>
      <c r="CX733" s="540">
        <v>97</v>
      </c>
      <c r="CY733" s="540">
        <v>98</v>
      </c>
      <c r="CZ733" s="540">
        <v>99</v>
      </c>
      <c r="DA733" s="540">
        <v>100</v>
      </c>
      <c r="DB733" s="540">
        <v>101</v>
      </c>
      <c r="DC733" s="540">
        <v>102</v>
      </c>
      <c r="DD733" s="540">
        <v>103</v>
      </c>
      <c r="DE733" s="540">
        <v>104</v>
      </c>
      <c r="DF733" s="540">
        <v>105</v>
      </c>
      <c r="DG733" s="540">
        <v>106</v>
      </c>
      <c r="DH733" s="540">
        <v>107</v>
      </c>
      <c r="DI733" s="540">
        <v>108</v>
      </c>
      <c r="DJ733" s="540">
        <v>109</v>
      </c>
      <c r="DK733" s="540">
        <v>110</v>
      </c>
      <c r="DL733" s="540">
        <v>111</v>
      </c>
      <c r="DM733" s="540">
        <v>112</v>
      </c>
      <c r="DN733" s="540">
        <v>113</v>
      </c>
      <c r="DO733" s="540">
        <v>114</v>
      </c>
      <c r="DP733" s="540">
        <v>115</v>
      </c>
      <c r="DQ733" s="540">
        <v>116</v>
      </c>
      <c r="DR733" s="540">
        <v>117</v>
      </c>
      <c r="DS733" s="540">
        <v>118</v>
      </c>
      <c r="DT733" s="540">
        <v>119</v>
      </c>
      <c r="DU733" s="540">
        <v>120</v>
      </c>
      <c r="DV733" s="540">
        <v>121</v>
      </c>
      <c r="DW733" s="540">
        <v>122</v>
      </c>
      <c r="DX733" s="540">
        <v>123</v>
      </c>
      <c r="DY733" s="540">
        <v>124</v>
      </c>
      <c r="DZ733" s="540">
        <v>125</v>
      </c>
      <c r="EA733" s="540">
        <v>126</v>
      </c>
      <c r="EB733" s="540">
        <v>127</v>
      </c>
      <c r="EC733" s="540">
        <v>128</v>
      </c>
      <c r="ED733" s="540">
        <v>129</v>
      </c>
      <c r="EE733" s="540">
        <v>130</v>
      </c>
      <c r="EF733" s="540">
        <v>131</v>
      </c>
      <c r="EG733" s="540">
        <v>132</v>
      </c>
      <c r="EH733" s="540">
        <v>133</v>
      </c>
      <c r="EI733" s="540">
        <v>134</v>
      </c>
      <c r="EJ733" s="540">
        <v>135</v>
      </c>
      <c r="EK733" s="540">
        <v>136</v>
      </c>
      <c r="EL733" s="540">
        <v>137</v>
      </c>
      <c r="EM733" s="540">
        <v>138</v>
      </c>
      <c r="EN733" s="540">
        <v>139</v>
      </c>
      <c r="EO733" s="540">
        <v>140</v>
      </c>
      <c r="EP733" s="540">
        <v>141</v>
      </c>
      <c r="EQ733" s="540">
        <v>142</v>
      </c>
      <c r="ER733" s="540">
        <v>143</v>
      </c>
      <c r="ES733" s="540">
        <v>144</v>
      </c>
      <c r="ET733" s="540">
        <v>145</v>
      </c>
      <c r="EU733" s="540">
        <v>146</v>
      </c>
      <c r="EV733" s="540">
        <v>147</v>
      </c>
      <c r="EW733" s="540">
        <v>148</v>
      </c>
      <c r="EX733" s="540">
        <v>149</v>
      </c>
    </row>
    <row r="734" spans="4:154" s="540" customFormat="1" x14ac:dyDescent="0.2">
      <c r="E734" s="535" t="s">
        <v>157</v>
      </c>
      <c r="F734" s="540">
        <v>122</v>
      </c>
      <c r="G734" s="540">
        <v>75</v>
      </c>
      <c r="H734" s="540">
        <v>20</v>
      </c>
      <c r="I734" s="540">
        <v>82</v>
      </c>
      <c r="J734" s="540">
        <v>92</v>
      </c>
      <c r="K734" s="540">
        <v>113</v>
      </c>
      <c r="L734" s="540">
        <v>86</v>
      </c>
      <c r="M734" s="540">
        <v>15</v>
      </c>
      <c r="N734" s="540">
        <v>138</v>
      </c>
      <c r="O734" s="540">
        <v>127</v>
      </c>
      <c r="P734" s="540">
        <v>28</v>
      </c>
      <c r="Q734" s="540">
        <v>136</v>
      </c>
      <c r="R734" s="540">
        <v>116</v>
      </c>
      <c r="S734" s="540">
        <v>71</v>
      </c>
      <c r="T734" s="540">
        <v>8</v>
      </c>
      <c r="U734" s="540">
        <v>90</v>
      </c>
      <c r="V734" s="540">
        <v>98</v>
      </c>
      <c r="W734" s="540">
        <v>101</v>
      </c>
      <c r="X734" s="540">
        <v>56</v>
      </c>
      <c r="Y734" s="540">
        <v>108</v>
      </c>
      <c r="Z734" s="540">
        <v>123</v>
      </c>
      <c r="AA734" s="540">
        <v>35</v>
      </c>
      <c r="AB734" s="540">
        <v>79</v>
      </c>
      <c r="AC734" s="540">
        <v>132</v>
      </c>
      <c r="AD734" s="540">
        <v>16</v>
      </c>
      <c r="AE734" s="540">
        <v>102</v>
      </c>
      <c r="AF734" s="540">
        <v>41</v>
      </c>
      <c r="AG734" s="540">
        <v>27</v>
      </c>
      <c r="AH734" s="540">
        <v>38</v>
      </c>
      <c r="AI734" s="540">
        <v>54</v>
      </c>
      <c r="AJ734" s="540">
        <v>135</v>
      </c>
      <c r="AK734" s="540">
        <v>69</v>
      </c>
      <c r="AL734" s="540">
        <v>130</v>
      </c>
      <c r="AM734" s="540">
        <v>52</v>
      </c>
      <c r="AN734" s="540">
        <v>103</v>
      </c>
      <c r="AO734" s="540">
        <v>104</v>
      </c>
      <c r="AP734" s="540">
        <v>19</v>
      </c>
      <c r="AQ734" s="540">
        <v>39</v>
      </c>
      <c r="AR734" s="540">
        <v>111</v>
      </c>
      <c r="AS734" s="540">
        <v>63</v>
      </c>
      <c r="AT734" s="540">
        <v>118</v>
      </c>
      <c r="AU734" s="540">
        <v>105</v>
      </c>
      <c r="AV734" s="540">
        <v>124</v>
      </c>
      <c r="AW734" s="540">
        <v>142</v>
      </c>
      <c r="AX734" s="540">
        <v>26</v>
      </c>
      <c r="AY734" s="540">
        <v>53</v>
      </c>
      <c r="AZ734" s="540">
        <v>29</v>
      </c>
      <c r="BA734" s="540">
        <v>119</v>
      </c>
      <c r="BB734" s="540">
        <v>21</v>
      </c>
      <c r="BC734" s="540">
        <v>131</v>
      </c>
      <c r="BD734" s="540">
        <v>74</v>
      </c>
      <c r="BE734" s="540">
        <v>96</v>
      </c>
      <c r="BF734" s="540">
        <v>47</v>
      </c>
      <c r="BG734" s="540">
        <v>23</v>
      </c>
      <c r="BH734" s="540">
        <v>78</v>
      </c>
      <c r="BI734" s="540">
        <v>59</v>
      </c>
      <c r="BJ734" s="540">
        <v>73</v>
      </c>
      <c r="BK734" s="540">
        <v>146</v>
      </c>
      <c r="BL734" s="540">
        <v>2</v>
      </c>
      <c r="BM734" s="540">
        <v>137</v>
      </c>
      <c r="BN734" s="540">
        <v>65</v>
      </c>
      <c r="BO734" s="540">
        <v>140</v>
      </c>
      <c r="BP734" s="540">
        <v>144</v>
      </c>
      <c r="BQ734" s="540">
        <v>87</v>
      </c>
      <c r="BR734" s="540">
        <v>7</v>
      </c>
      <c r="BS734" s="540">
        <v>114</v>
      </c>
      <c r="BT734" s="540">
        <v>100</v>
      </c>
      <c r="BU734" s="540">
        <v>134</v>
      </c>
      <c r="BV734" s="540">
        <v>32</v>
      </c>
      <c r="BW734" s="540">
        <v>12</v>
      </c>
      <c r="BX734" s="540">
        <v>25</v>
      </c>
      <c r="BY734" s="540">
        <v>18</v>
      </c>
      <c r="BZ734" s="540">
        <v>147</v>
      </c>
      <c r="CA734" s="540">
        <v>97</v>
      </c>
      <c r="CB734" s="540">
        <v>34</v>
      </c>
      <c r="CC734" s="540">
        <v>110</v>
      </c>
      <c r="CD734" s="540">
        <v>145</v>
      </c>
      <c r="CE734" s="540">
        <v>76</v>
      </c>
      <c r="CF734" s="540">
        <v>30</v>
      </c>
      <c r="CG734" s="540">
        <v>49</v>
      </c>
      <c r="CH734" s="540">
        <v>129</v>
      </c>
      <c r="CI734" s="540">
        <v>83</v>
      </c>
      <c r="CJ734" s="540">
        <v>5</v>
      </c>
      <c r="CK734" s="540">
        <v>57</v>
      </c>
      <c r="CL734" s="540">
        <v>94</v>
      </c>
      <c r="CM734" s="540">
        <v>42</v>
      </c>
      <c r="CN734" s="540">
        <v>36</v>
      </c>
      <c r="CO734" s="540">
        <v>95</v>
      </c>
      <c r="CP734" s="540">
        <v>66</v>
      </c>
      <c r="CQ734" s="540">
        <v>133</v>
      </c>
      <c r="CR734" s="540">
        <v>120</v>
      </c>
      <c r="CS734" s="540">
        <v>115</v>
      </c>
      <c r="CT734" s="540">
        <v>9</v>
      </c>
      <c r="CU734" s="540">
        <v>85</v>
      </c>
      <c r="CV734" s="540">
        <v>88</v>
      </c>
      <c r="CW734" s="540">
        <v>70</v>
      </c>
      <c r="CX734" s="540">
        <v>128</v>
      </c>
      <c r="CY734" s="540">
        <v>106</v>
      </c>
      <c r="CZ734" s="540">
        <v>51</v>
      </c>
      <c r="DA734" s="540">
        <v>37</v>
      </c>
      <c r="DB734" s="540">
        <v>55</v>
      </c>
      <c r="DC734" s="540">
        <v>61</v>
      </c>
      <c r="DD734" s="540">
        <v>4</v>
      </c>
      <c r="DE734" s="540">
        <v>125</v>
      </c>
      <c r="DF734" s="540">
        <v>68</v>
      </c>
      <c r="DG734" s="540">
        <v>17</v>
      </c>
      <c r="DH734" s="540">
        <v>84</v>
      </c>
      <c r="DI734" s="540">
        <v>112</v>
      </c>
      <c r="DJ734" s="540">
        <v>77</v>
      </c>
      <c r="DK734" s="540">
        <v>149</v>
      </c>
      <c r="DL734" s="540">
        <v>72</v>
      </c>
      <c r="DM734" s="540">
        <v>6</v>
      </c>
      <c r="DN734" s="540">
        <v>60</v>
      </c>
      <c r="DO734" s="540">
        <v>67</v>
      </c>
      <c r="DP734" s="540">
        <v>46</v>
      </c>
      <c r="DQ734" s="540">
        <v>13</v>
      </c>
      <c r="DR734" s="540">
        <v>43</v>
      </c>
      <c r="DS734" s="540">
        <v>31</v>
      </c>
      <c r="DT734" s="540">
        <v>107</v>
      </c>
      <c r="DU734" s="540">
        <v>91</v>
      </c>
      <c r="DV734" s="540">
        <v>40</v>
      </c>
      <c r="DW734" s="540">
        <v>139</v>
      </c>
      <c r="DX734" s="540">
        <v>117</v>
      </c>
      <c r="DY734" s="540">
        <v>126</v>
      </c>
      <c r="DZ734" s="540">
        <v>143</v>
      </c>
      <c r="EA734" s="540">
        <v>64</v>
      </c>
      <c r="EB734" s="540">
        <v>109</v>
      </c>
      <c r="EC734" s="540">
        <v>50</v>
      </c>
      <c r="ED734" s="540">
        <v>81</v>
      </c>
      <c r="EE734" s="540">
        <v>22</v>
      </c>
      <c r="EF734" s="540">
        <v>45</v>
      </c>
      <c r="EG734" s="540">
        <v>89</v>
      </c>
      <c r="EH734" s="540">
        <v>10</v>
      </c>
      <c r="EI734" s="540">
        <v>1</v>
      </c>
      <c r="EJ734" s="540">
        <v>11</v>
      </c>
      <c r="EK734" s="540">
        <v>99</v>
      </c>
      <c r="EL734" s="540">
        <v>93</v>
      </c>
      <c r="EM734" s="540">
        <v>80</v>
      </c>
      <c r="EN734" s="540">
        <v>48</v>
      </c>
      <c r="EO734" s="540">
        <v>62</v>
      </c>
      <c r="EP734" s="540">
        <v>3</v>
      </c>
      <c r="EQ734" s="540">
        <v>148</v>
      </c>
      <c r="ER734" s="540">
        <v>24</v>
      </c>
      <c r="ES734" s="540">
        <v>141</v>
      </c>
      <c r="ET734" s="540">
        <v>14</v>
      </c>
      <c r="EU734" s="540">
        <v>58</v>
      </c>
      <c r="EV734" s="540">
        <v>33</v>
      </c>
      <c r="EW734" s="540">
        <v>44</v>
      </c>
      <c r="EX734" s="540">
        <v>121</v>
      </c>
    </row>
    <row r="735" spans="4:154" s="540" customFormat="1" x14ac:dyDescent="0.2">
      <c r="E735" s="535" t="s">
        <v>159</v>
      </c>
      <c r="F735" s="540">
        <v>35</v>
      </c>
      <c r="G735" s="540">
        <v>39</v>
      </c>
      <c r="H735" s="540">
        <v>145</v>
      </c>
      <c r="I735" s="540">
        <v>65</v>
      </c>
      <c r="J735" s="540">
        <v>41</v>
      </c>
      <c r="K735" s="540">
        <v>54</v>
      </c>
      <c r="L735" s="540">
        <v>5</v>
      </c>
      <c r="M735" s="540">
        <v>37</v>
      </c>
      <c r="N735" s="540">
        <v>112</v>
      </c>
      <c r="O735" s="540">
        <v>122</v>
      </c>
      <c r="P735" s="540">
        <v>125</v>
      </c>
      <c r="Q735" s="540">
        <v>88</v>
      </c>
      <c r="R735" s="540">
        <v>12</v>
      </c>
      <c r="S735" s="540">
        <v>31</v>
      </c>
      <c r="T735" s="540">
        <v>66</v>
      </c>
      <c r="U735" s="540">
        <v>94</v>
      </c>
      <c r="V735" s="540">
        <v>79</v>
      </c>
      <c r="W735" s="540">
        <v>84</v>
      </c>
      <c r="X735" s="540">
        <v>86</v>
      </c>
      <c r="Y735" s="540">
        <v>126</v>
      </c>
      <c r="Z735" s="540">
        <v>30</v>
      </c>
      <c r="AA735" s="540">
        <v>120</v>
      </c>
      <c r="AB735" s="540">
        <v>142</v>
      </c>
      <c r="AC735" s="540">
        <v>93</v>
      </c>
      <c r="AD735" s="540">
        <v>1</v>
      </c>
      <c r="AE735" s="540">
        <v>137</v>
      </c>
      <c r="AF735" s="540">
        <v>134</v>
      </c>
      <c r="AG735" s="540">
        <v>105</v>
      </c>
      <c r="AH735" s="540">
        <v>25</v>
      </c>
      <c r="AI735" s="540">
        <v>74</v>
      </c>
      <c r="AJ735" s="540">
        <v>22</v>
      </c>
      <c r="AK735" s="540">
        <v>78</v>
      </c>
      <c r="AL735" s="540">
        <v>99</v>
      </c>
      <c r="AM735" s="540">
        <v>102</v>
      </c>
      <c r="AN735" s="540">
        <v>113</v>
      </c>
      <c r="AO735" s="540">
        <v>89</v>
      </c>
      <c r="AP735" s="540">
        <v>71</v>
      </c>
      <c r="AQ735" s="540">
        <v>92</v>
      </c>
      <c r="AR735" s="540">
        <v>70</v>
      </c>
      <c r="AS735" s="540">
        <v>3</v>
      </c>
      <c r="AT735" s="540">
        <v>107</v>
      </c>
      <c r="AU735" s="540">
        <v>38</v>
      </c>
      <c r="AV735" s="540">
        <v>2</v>
      </c>
      <c r="AW735" s="540">
        <v>72</v>
      </c>
      <c r="AX735" s="540">
        <v>121</v>
      </c>
      <c r="AY735" s="540">
        <v>68</v>
      </c>
      <c r="AZ735" s="540">
        <v>23</v>
      </c>
      <c r="BA735" s="540">
        <v>40</v>
      </c>
      <c r="BB735" s="540">
        <v>90</v>
      </c>
      <c r="BC735" s="540">
        <v>18</v>
      </c>
      <c r="BD735" s="540">
        <v>19</v>
      </c>
      <c r="BE735" s="540">
        <v>45</v>
      </c>
      <c r="BF735" s="540">
        <v>97</v>
      </c>
      <c r="BG735" s="540">
        <v>83</v>
      </c>
      <c r="BH735" s="540">
        <v>53</v>
      </c>
      <c r="BI735" s="540">
        <v>140</v>
      </c>
      <c r="BJ735" s="540">
        <v>95</v>
      </c>
      <c r="BK735" s="540">
        <v>82</v>
      </c>
      <c r="BL735" s="540">
        <v>46</v>
      </c>
      <c r="BM735" s="540">
        <v>101</v>
      </c>
      <c r="BN735" s="540">
        <v>44</v>
      </c>
      <c r="BO735" s="540">
        <v>103</v>
      </c>
      <c r="BP735" s="540">
        <v>109</v>
      </c>
      <c r="BQ735" s="540">
        <v>61</v>
      </c>
      <c r="BR735" s="540">
        <v>129</v>
      </c>
      <c r="BS735" s="540">
        <v>48</v>
      </c>
      <c r="BT735" s="540">
        <v>21</v>
      </c>
      <c r="BU735" s="540">
        <v>127</v>
      </c>
      <c r="BV735" s="540">
        <v>98</v>
      </c>
      <c r="BW735" s="540">
        <v>51</v>
      </c>
      <c r="BX735" s="540">
        <v>14</v>
      </c>
      <c r="BY735" s="540">
        <v>80</v>
      </c>
      <c r="BZ735" s="540">
        <v>29</v>
      </c>
      <c r="CA735" s="540">
        <v>43</v>
      </c>
      <c r="CB735" s="540">
        <v>96</v>
      </c>
      <c r="CC735" s="540">
        <v>138</v>
      </c>
      <c r="CD735" s="540">
        <v>143</v>
      </c>
      <c r="CE735" s="540">
        <v>7</v>
      </c>
      <c r="CF735" s="540">
        <v>58</v>
      </c>
      <c r="CG735" s="540">
        <v>104</v>
      </c>
      <c r="CH735" s="540">
        <v>108</v>
      </c>
      <c r="CI735" s="540">
        <v>91</v>
      </c>
      <c r="CJ735" s="540">
        <v>26</v>
      </c>
      <c r="CK735" s="540">
        <v>135</v>
      </c>
      <c r="CL735" s="540">
        <v>111</v>
      </c>
      <c r="CM735" s="540">
        <v>49</v>
      </c>
      <c r="CN735" s="540">
        <v>133</v>
      </c>
      <c r="CO735" s="540">
        <v>55</v>
      </c>
      <c r="CP735" s="540">
        <v>27</v>
      </c>
      <c r="CQ735" s="540">
        <v>73</v>
      </c>
      <c r="CR735" s="540">
        <v>149</v>
      </c>
      <c r="CS735" s="540">
        <v>130</v>
      </c>
      <c r="CT735" s="540">
        <v>141</v>
      </c>
      <c r="CU735" s="540">
        <v>116</v>
      </c>
      <c r="CV735" s="540">
        <v>56</v>
      </c>
      <c r="CW735" s="540">
        <v>75</v>
      </c>
      <c r="CX735" s="540">
        <v>63</v>
      </c>
      <c r="CY735" s="540">
        <v>81</v>
      </c>
      <c r="CZ735" s="540">
        <v>33</v>
      </c>
      <c r="DA735" s="540">
        <v>42</v>
      </c>
      <c r="DB735" s="540">
        <v>34</v>
      </c>
      <c r="DC735" s="540">
        <v>60</v>
      </c>
      <c r="DD735" s="540">
        <v>62</v>
      </c>
      <c r="DE735" s="540">
        <v>47</v>
      </c>
      <c r="DF735" s="540">
        <v>128</v>
      </c>
      <c r="DG735" s="540">
        <v>124</v>
      </c>
      <c r="DH735" s="540">
        <v>50</v>
      </c>
      <c r="DI735" s="540">
        <v>110</v>
      </c>
      <c r="DJ735" s="540">
        <v>6</v>
      </c>
      <c r="DK735" s="540">
        <v>146</v>
      </c>
      <c r="DL735" s="540">
        <v>119</v>
      </c>
      <c r="DM735" s="540">
        <v>9</v>
      </c>
      <c r="DN735" s="540">
        <v>32</v>
      </c>
      <c r="DO735" s="540">
        <v>11</v>
      </c>
      <c r="DP735" s="540">
        <v>136</v>
      </c>
      <c r="DQ735" s="540">
        <v>132</v>
      </c>
      <c r="DR735" s="540">
        <v>114</v>
      </c>
      <c r="DS735" s="540">
        <v>52</v>
      </c>
      <c r="DT735" s="540">
        <v>118</v>
      </c>
      <c r="DU735" s="540">
        <v>28</v>
      </c>
      <c r="DV735" s="540">
        <v>8</v>
      </c>
      <c r="DW735" s="540">
        <v>4</v>
      </c>
      <c r="DX735" s="540">
        <v>87</v>
      </c>
      <c r="DY735" s="540">
        <v>13</v>
      </c>
      <c r="DZ735" s="540">
        <v>148</v>
      </c>
      <c r="EA735" s="540">
        <v>69</v>
      </c>
      <c r="EB735" s="540">
        <v>15</v>
      </c>
      <c r="EC735" s="540">
        <v>139</v>
      </c>
      <c r="ED735" s="540">
        <v>17</v>
      </c>
      <c r="EE735" s="540">
        <v>147</v>
      </c>
      <c r="EF735" s="540">
        <v>85</v>
      </c>
      <c r="EG735" s="540">
        <v>16</v>
      </c>
      <c r="EH735" s="540">
        <v>67</v>
      </c>
      <c r="EI735" s="540">
        <v>106</v>
      </c>
      <c r="EJ735" s="540">
        <v>59</v>
      </c>
      <c r="EK735" s="540">
        <v>115</v>
      </c>
      <c r="EL735" s="540">
        <v>20</v>
      </c>
      <c r="EM735" s="540">
        <v>100</v>
      </c>
      <c r="EN735" s="540">
        <v>76</v>
      </c>
      <c r="EO735" s="540">
        <v>64</v>
      </c>
      <c r="EP735" s="540">
        <v>24</v>
      </c>
      <c r="EQ735" s="540">
        <v>131</v>
      </c>
      <c r="ER735" s="540">
        <v>77</v>
      </c>
      <c r="ES735" s="540">
        <v>36</v>
      </c>
      <c r="ET735" s="540">
        <v>123</v>
      </c>
      <c r="EU735" s="540">
        <v>10</v>
      </c>
      <c r="EV735" s="540">
        <v>144</v>
      </c>
      <c r="EW735" s="540">
        <v>57</v>
      </c>
      <c r="EX735" s="540">
        <v>117</v>
      </c>
    </row>
    <row r="736" spans="4:154" s="540" customFormat="1" x14ac:dyDescent="0.2"/>
    <row r="737" spans="4:159" s="540" customFormat="1" x14ac:dyDescent="0.2">
      <c r="D737" s="539">
        <v>150</v>
      </c>
      <c r="E737" s="541" t="s">
        <v>179</v>
      </c>
    </row>
    <row r="738" spans="4:159" s="540" customFormat="1" x14ac:dyDescent="0.2">
      <c r="E738" s="535" t="s">
        <v>130</v>
      </c>
      <c r="F738" s="540">
        <v>1</v>
      </c>
      <c r="G738" s="540">
        <v>2</v>
      </c>
      <c r="H738" s="540">
        <v>3</v>
      </c>
      <c r="I738" s="540">
        <v>4</v>
      </c>
      <c r="J738" s="540">
        <v>5</v>
      </c>
      <c r="K738" s="540">
        <v>6</v>
      </c>
      <c r="L738" s="540">
        <v>7</v>
      </c>
      <c r="M738" s="540">
        <v>8</v>
      </c>
      <c r="N738" s="540">
        <v>9</v>
      </c>
      <c r="O738" s="540">
        <v>10</v>
      </c>
      <c r="P738" s="540">
        <v>11</v>
      </c>
      <c r="Q738" s="540">
        <v>12</v>
      </c>
      <c r="R738" s="540">
        <v>13</v>
      </c>
      <c r="S738" s="540">
        <v>14</v>
      </c>
      <c r="T738" s="540">
        <v>15</v>
      </c>
      <c r="U738" s="540">
        <v>16</v>
      </c>
      <c r="V738" s="540">
        <v>17</v>
      </c>
      <c r="W738" s="540">
        <v>18</v>
      </c>
      <c r="X738" s="540">
        <v>19</v>
      </c>
      <c r="Y738" s="540">
        <v>20</v>
      </c>
      <c r="Z738" s="540">
        <v>21</v>
      </c>
      <c r="AA738" s="540">
        <v>22</v>
      </c>
      <c r="AB738" s="540">
        <v>23</v>
      </c>
      <c r="AC738" s="540">
        <v>24</v>
      </c>
      <c r="AD738" s="540">
        <v>25</v>
      </c>
      <c r="AE738" s="540">
        <v>26</v>
      </c>
      <c r="AF738" s="540">
        <v>27</v>
      </c>
      <c r="AG738" s="540">
        <v>28</v>
      </c>
      <c r="AH738" s="540">
        <v>29</v>
      </c>
      <c r="AI738" s="540">
        <v>30</v>
      </c>
      <c r="AJ738" s="540">
        <v>31</v>
      </c>
      <c r="AK738" s="540">
        <v>32</v>
      </c>
      <c r="AL738" s="540">
        <v>33</v>
      </c>
      <c r="AM738" s="540">
        <v>34</v>
      </c>
      <c r="AN738" s="540">
        <v>35</v>
      </c>
      <c r="AO738" s="540">
        <v>36</v>
      </c>
      <c r="AP738" s="540">
        <v>37</v>
      </c>
      <c r="AQ738" s="540">
        <v>38</v>
      </c>
      <c r="AR738" s="540">
        <v>39</v>
      </c>
      <c r="AS738" s="540">
        <v>40</v>
      </c>
      <c r="AT738" s="540">
        <v>41</v>
      </c>
      <c r="AU738" s="540">
        <v>42</v>
      </c>
      <c r="AV738" s="540">
        <v>43</v>
      </c>
      <c r="AW738" s="540">
        <v>44</v>
      </c>
      <c r="AX738" s="540">
        <v>45</v>
      </c>
      <c r="AY738" s="540">
        <v>46</v>
      </c>
      <c r="AZ738" s="540">
        <v>47</v>
      </c>
      <c r="BA738" s="540">
        <v>48</v>
      </c>
      <c r="BB738" s="540">
        <v>49</v>
      </c>
      <c r="BC738" s="540">
        <v>50</v>
      </c>
      <c r="BD738" s="540">
        <v>51</v>
      </c>
      <c r="BE738" s="540">
        <v>52</v>
      </c>
      <c r="BF738" s="540">
        <v>53</v>
      </c>
      <c r="BG738" s="540">
        <v>54</v>
      </c>
      <c r="BH738" s="540">
        <v>55</v>
      </c>
      <c r="BI738" s="540">
        <v>56</v>
      </c>
      <c r="BJ738" s="540">
        <v>57</v>
      </c>
      <c r="BK738" s="540">
        <v>58</v>
      </c>
      <c r="BL738" s="540">
        <v>59</v>
      </c>
      <c r="BM738" s="540">
        <v>60</v>
      </c>
      <c r="BN738" s="540">
        <v>61</v>
      </c>
      <c r="BO738" s="540">
        <v>62</v>
      </c>
      <c r="BP738" s="540">
        <v>63</v>
      </c>
      <c r="BQ738" s="540">
        <v>64</v>
      </c>
      <c r="BR738" s="540">
        <v>65</v>
      </c>
      <c r="BS738" s="540">
        <v>66</v>
      </c>
      <c r="BT738" s="540">
        <v>67</v>
      </c>
      <c r="BU738" s="540">
        <v>68</v>
      </c>
      <c r="BV738" s="540">
        <v>69</v>
      </c>
      <c r="BW738" s="540">
        <v>70</v>
      </c>
      <c r="BX738" s="540">
        <v>71</v>
      </c>
      <c r="BY738" s="540">
        <v>72</v>
      </c>
      <c r="BZ738" s="540">
        <v>73</v>
      </c>
      <c r="CA738" s="540">
        <v>74</v>
      </c>
      <c r="CB738" s="540">
        <v>75</v>
      </c>
      <c r="CC738" s="540">
        <v>76</v>
      </c>
      <c r="CD738" s="540">
        <v>77</v>
      </c>
      <c r="CE738" s="540">
        <v>78</v>
      </c>
      <c r="CF738" s="540">
        <v>79</v>
      </c>
      <c r="CG738" s="540">
        <v>80</v>
      </c>
      <c r="CH738" s="540">
        <v>81</v>
      </c>
      <c r="CI738" s="540">
        <v>82</v>
      </c>
      <c r="CJ738" s="540">
        <v>83</v>
      </c>
      <c r="CK738" s="540">
        <v>84</v>
      </c>
      <c r="CL738" s="540">
        <v>85</v>
      </c>
      <c r="CM738" s="540">
        <v>86</v>
      </c>
      <c r="CN738" s="540">
        <v>87</v>
      </c>
      <c r="CO738" s="540">
        <v>88</v>
      </c>
      <c r="CP738" s="540">
        <v>89</v>
      </c>
      <c r="CQ738" s="540">
        <v>90</v>
      </c>
      <c r="CR738" s="540">
        <v>91</v>
      </c>
      <c r="CS738" s="540">
        <v>92</v>
      </c>
      <c r="CT738" s="540">
        <v>93</v>
      </c>
      <c r="CU738" s="540">
        <v>94</v>
      </c>
      <c r="CV738" s="540">
        <v>95</v>
      </c>
      <c r="CW738" s="540">
        <v>96</v>
      </c>
      <c r="CX738" s="540">
        <v>97</v>
      </c>
      <c r="CY738" s="540">
        <v>98</v>
      </c>
      <c r="CZ738" s="540">
        <v>99</v>
      </c>
      <c r="DA738" s="540">
        <v>100</v>
      </c>
      <c r="DB738" s="540">
        <v>101</v>
      </c>
      <c r="DC738" s="540">
        <v>102</v>
      </c>
      <c r="DD738" s="540">
        <v>103</v>
      </c>
      <c r="DE738" s="540">
        <v>104</v>
      </c>
      <c r="DF738" s="540">
        <v>105</v>
      </c>
      <c r="DG738" s="540">
        <v>106</v>
      </c>
      <c r="DH738" s="540">
        <v>107</v>
      </c>
      <c r="DI738" s="540">
        <v>108</v>
      </c>
      <c r="DJ738" s="540">
        <v>109</v>
      </c>
      <c r="DK738" s="540">
        <v>110</v>
      </c>
      <c r="DL738" s="540">
        <v>111</v>
      </c>
      <c r="DM738" s="540">
        <v>112</v>
      </c>
      <c r="DN738" s="540">
        <v>113</v>
      </c>
      <c r="DO738" s="540">
        <v>114</v>
      </c>
      <c r="DP738" s="540">
        <v>115</v>
      </c>
      <c r="DQ738" s="540">
        <v>116</v>
      </c>
      <c r="DR738" s="540">
        <v>117</v>
      </c>
      <c r="DS738" s="540">
        <v>118</v>
      </c>
      <c r="DT738" s="540">
        <v>119</v>
      </c>
      <c r="DU738" s="540">
        <v>120</v>
      </c>
      <c r="DV738" s="540">
        <v>121</v>
      </c>
      <c r="DW738" s="540">
        <v>122</v>
      </c>
      <c r="DX738" s="540">
        <v>123</v>
      </c>
      <c r="DY738" s="540">
        <v>124</v>
      </c>
      <c r="DZ738" s="540">
        <v>125</v>
      </c>
      <c r="EA738" s="540">
        <v>126</v>
      </c>
      <c r="EB738" s="540">
        <v>127</v>
      </c>
      <c r="EC738" s="540">
        <v>128</v>
      </c>
      <c r="ED738" s="540">
        <v>129</v>
      </c>
      <c r="EE738" s="540">
        <v>130</v>
      </c>
      <c r="EF738" s="540">
        <v>131</v>
      </c>
      <c r="EG738" s="540">
        <v>132</v>
      </c>
      <c r="EH738" s="540">
        <v>133</v>
      </c>
      <c r="EI738" s="540">
        <v>134</v>
      </c>
      <c r="EJ738" s="540">
        <v>135</v>
      </c>
      <c r="EK738" s="540">
        <v>136</v>
      </c>
      <c r="EL738" s="540">
        <v>137</v>
      </c>
      <c r="EM738" s="540">
        <v>138</v>
      </c>
      <c r="EN738" s="540">
        <v>139</v>
      </c>
      <c r="EO738" s="540">
        <v>140</v>
      </c>
      <c r="EP738" s="540">
        <v>141</v>
      </c>
      <c r="EQ738" s="540">
        <v>142</v>
      </c>
      <c r="ER738" s="540">
        <v>143</v>
      </c>
      <c r="ES738" s="540">
        <v>144</v>
      </c>
      <c r="ET738" s="540">
        <v>145</v>
      </c>
      <c r="EU738" s="540">
        <v>146</v>
      </c>
      <c r="EV738" s="540">
        <v>147</v>
      </c>
      <c r="EW738" s="540">
        <v>148</v>
      </c>
      <c r="EX738" s="540">
        <v>149</v>
      </c>
      <c r="EY738" s="540">
        <v>150</v>
      </c>
    </row>
    <row r="739" spans="4:159" s="540" customFormat="1" x14ac:dyDescent="0.2">
      <c r="E739" s="535" t="s">
        <v>157</v>
      </c>
      <c r="F739" s="540">
        <v>98</v>
      </c>
      <c r="G739" s="540">
        <v>123</v>
      </c>
      <c r="H739" s="540">
        <v>79</v>
      </c>
      <c r="I739" s="540">
        <v>148</v>
      </c>
      <c r="J739" s="540">
        <v>137</v>
      </c>
      <c r="K739" s="540">
        <v>134</v>
      </c>
      <c r="L739" s="540">
        <v>145</v>
      </c>
      <c r="M739" s="540">
        <v>125</v>
      </c>
      <c r="N739" s="540">
        <v>51</v>
      </c>
      <c r="O739" s="540">
        <v>46</v>
      </c>
      <c r="P739" s="540">
        <v>110</v>
      </c>
      <c r="Q739" s="540">
        <v>3</v>
      </c>
      <c r="R739" s="540">
        <v>105</v>
      </c>
      <c r="S739" s="540">
        <v>92</v>
      </c>
      <c r="T739" s="540">
        <v>9</v>
      </c>
      <c r="U739" s="540">
        <v>25</v>
      </c>
      <c r="V739" s="540">
        <v>143</v>
      </c>
      <c r="W739" s="540">
        <v>124</v>
      </c>
      <c r="X739" s="540">
        <v>57</v>
      </c>
      <c r="Y739" s="540">
        <v>132</v>
      </c>
      <c r="Z739" s="540">
        <v>109</v>
      </c>
      <c r="AA739" s="540">
        <v>83</v>
      </c>
      <c r="AB739" s="540">
        <v>10</v>
      </c>
      <c r="AC739" s="540">
        <v>61</v>
      </c>
      <c r="AD739" s="540">
        <v>111</v>
      </c>
      <c r="AE739" s="540">
        <v>15</v>
      </c>
      <c r="AF739" s="540">
        <v>56</v>
      </c>
      <c r="AG739" s="540">
        <v>126</v>
      </c>
      <c r="AH739" s="540">
        <v>66</v>
      </c>
      <c r="AI739" s="540">
        <v>82</v>
      </c>
      <c r="AJ739" s="540">
        <v>112</v>
      </c>
      <c r="AK739" s="540">
        <v>5</v>
      </c>
      <c r="AL739" s="540">
        <v>97</v>
      </c>
      <c r="AM739" s="540">
        <v>150</v>
      </c>
      <c r="AN739" s="540">
        <v>101</v>
      </c>
      <c r="AO739" s="540">
        <v>50</v>
      </c>
      <c r="AP739" s="540">
        <v>64</v>
      </c>
      <c r="AQ739" s="540">
        <v>35</v>
      </c>
      <c r="AR739" s="540">
        <v>37</v>
      </c>
      <c r="AS739" s="540">
        <v>142</v>
      </c>
      <c r="AT739" s="540">
        <v>113</v>
      </c>
      <c r="AU739" s="540">
        <v>144</v>
      </c>
      <c r="AV739" s="540">
        <v>19</v>
      </c>
      <c r="AW739" s="540">
        <v>11</v>
      </c>
      <c r="AX739" s="540">
        <v>53</v>
      </c>
      <c r="AY739" s="540">
        <v>129</v>
      </c>
      <c r="AZ739" s="540">
        <v>114</v>
      </c>
      <c r="BA739" s="540">
        <v>47</v>
      </c>
      <c r="BB739" s="540">
        <v>122</v>
      </c>
      <c r="BC739" s="540">
        <v>86</v>
      </c>
      <c r="BD739" s="540">
        <v>40</v>
      </c>
      <c r="BE739" s="540">
        <v>1</v>
      </c>
      <c r="BF739" s="540">
        <v>87</v>
      </c>
      <c r="BG739" s="540">
        <v>117</v>
      </c>
      <c r="BH739" s="540">
        <v>138</v>
      </c>
      <c r="BI739" s="540">
        <v>84</v>
      </c>
      <c r="BJ739" s="540">
        <v>60</v>
      </c>
      <c r="BK739" s="540">
        <v>74</v>
      </c>
      <c r="BL739" s="540">
        <v>55</v>
      </c>
      <c r="BM739" s="540">
        <v>118</v>
      </c>
      <c r="BN739" s="540">
        <v>80</v>
      </c>
      <c r="BO739" s="540">
        <v>99</v>
      </c>
      <c r="BP739" s="540">
        <v>149</v>
      </c>
      <c r="BQ739" s="540">
        <v>43</v>
      </c>
      <c r="BR739" s="540">
        <v>68</v>
      </c>
      <c r="BS739" s="540">
        <v>100</v>
      </c>
      <c r="BT739" s="540">
        <v>135</v>
      </c>
      <c r="BU739" s="540">
        <v>39</v>
      </c>
      <c r="BV739" s="540">
        <v>136</v>
      </c>
      <c r="BW739" s="540">
        <v>73</v>
      </c>
      <c r="BX739" s="540">
        <v>88</v>
      </c>
      <c r="BY739" s="540">
        <v>140</v>
      </c>
      <c r="BZ739" s="540">
        <v>102</v>
      </c>
      <c r="CA739" s="540">
        <v>58</v>
      </c>
      <c r="CB739" s="540">
        <v>67</v>
      </c>
      <c r="CC739" s="540">
        <v>85</v>
      </c>
      <c r="CD739" s="540">
        <v>48</v>
      </c>
      <c r="CE739" s="540">
        <v>7</v>
      </c>
      <c r="CF739" s="540">
        <v>13</v>
      </c>
      <c r="CG739" s="540">
        <v>32</v>
      </c>
      <c r="CH739" s="540">
        <v>120</v>
      </c>
      <c r="CI739" s="540">
        <v>146</v>
      </c>
      <c r="CJ739" s="540">
        <v>22</v>
      </c>
      <c r="CK739" s="540">
        <v>12</v>
      </c>
      <c r="CL739" s="540">
        <v>127</v>
      </c>
      <c r="CM739" s="540">
        <v>65</v>
      </c>
      <c r="CN739" s="540">
        <v>45</v>
      </c>
      <c r="CO739" s="540">
        <v>95</v>
      </c>
      <c r="CP739" s="540">
        <v>27</v>
      </c>
      <c r="CQ739" s="540">
        <v>141</v>
      </c>
      <c r="CR739" s="540">
        <v>44</v>
      </c>
      <c r="CS739" s="540">
        <v>14</v>
      </c>
      <c r="CT739" s="540">
        <v>116</v>
      </c>
      <c r="CU739" s="540">
        <v>16</v>
      </c>
      <c r="CV739" s="540">
        <v>106</v>
      </c>
      <c r="CW739" s="540">
        <v>34</v>
      </c>
      <c r="CX739" s="540">
        <v>90</v>
      </c>
      <c r="CY739" s="540">
        <v>75</v>
      </c>
      <c r="CZ739" s="540">
        <v>128</v>
      </c>
      <c r="DA739" s="540">
        <v>131</v>
      </c>
      <c r="DB739" s="540">
        <v>17</v>
      </c>
      <c r="DC739" s="540">
        <v>70</v>
      </c>
      <c r="DD739" s="540">
        <v>119</v>
      </c>
      <c r="DE739" s="540">
        <v>72</v>
      </c>
      <c r="DF739" s="540">
        <v>96</v>
      </c>
      <c r="DG739" s="540">
        <v>147</v>
      </c>
      <c r="DH739" s="540">
        <v>93</v>
      </c>
      <c r="DI739" s="540">
        <v>24</v>
      </c>
      <c r="DJ739" s="540">
        <v>78</v>
      </c>
      <c r="DK739" s="540">
        <v>28</v>
      </c>
      <c r="DL739" s="540">
        <v>23</v>
      </c>
      <c r="DM739" s="540">
        <v>38</v>
      </c>
      <c r="DN739" s="540">
        <v>41</v>
      </c>
      <c r="DO739" s="540">
        <v>77</v>
      </c>
      <c r="DP739" s="540">
        <v>31</v>
      </c>
      <c r="DQ739" s="540">
        <v>94</v>
      </c>
      <c r="DR739" s="540">
        <v>54</v>
      </c>
      <c r="DS739" s="540">
        <v>139</v>
      </c>
      <c r="DT739" s="540">
        <v>130</v>
      </c>
      <c r="DU739" s="540">
        <v>89</v>
      </c>
      <c r="DV739" s="540">
        <v>18</v>
      </c>
      <c r="DW739" s="540">
        <v>115</v>
      </c>
      <c r="DX739" s="540">
        <v>2</v>
      </c>
      <c r="DY739" s="540">
        <v>52</v>
      </c>
      <c r="DZ739" s="540">
        <v>81</v>
      </c>
      <c r="EA739" s="540">
        <v>20</v>
      </c>
      <c r="EB739" s="540">
        <v>8</v>
      </c>
      <c r="EC739" s="540">
        <v>36</v>
      </c>
      <c r="ED739" s="540">
        <v>63</v>
      </c>
      <c r="EE739" s="540">
        <v>26</v>
      </c>
      <c r="EF739" s="540">
        <v>133</v>
      </c>
      <c r="EG739" s="540">
        <v>108</v>
      </c>
      <c r="EH739" s="540">
        <v>4</v>
      </c>
      <c r="EI739" s="540">
        <v>6</v>
      </c>
      <c r="EJ739" s="540">
        <v>29</v>
      </c>
      <c r="EK739" s="540">
        <v>69</v>
      </c>
      <c r="EL739" s="540">
        <v>21</v>
      </c>
      <c r="EM739" s="540">
        <v>71</v>
      </c>
      <c r="EN739" s="540">
        <v>33</v>
      </c>
      <c r="EO739" s="540">
        <v>104</v>
      </c>
      <c r="EP739" s="540">
        <v>107</v>
      </c>
      <c r="EQ739" s="540">
        <v>121</v>
      </c>
      <c r="ER739" s="540">
        <v>30</v>
      </c>
      <c r="ES739" s="540">
        <v>42</v>
      </c>
      <c r="ET739" s="540">
        <v>76</v>
      </c>
      <c r="EU739" s="540">
        <v>103</v>
      </c>
      <c r="EV739" s="540">
        <v>59</v>
      </c>
      <c r="EW739" s="540">
        <v>49</v>
      </c>
      <c r="EX739" s="540">
        <v>62</v>
      </c>
      <c r="EY739" s="540">
        <v>91</v>
      </c>
    </row>
    <row r="740" spans="4:159" s="540" customFormat="1" x14ac:dyDescent="0.2">
      <c r="E740" s="535" t="s">
        <v>159</v>
      </c>
      <c r="F740" s="540">
        <v>145</v>
      </c>
      <c r="G740" s="540">
        <v>24</v>
      </c>
      <c r="H740" s="540">
        <v>27</v>
      </c>
      <c r="I740" s="540">
        <v>116</v>
      </c>
      <c r="J740" s="540">
        <v>34</v>
      </c>
      <c r="K740" s="540">
        <v>75</v>
      </c>
      <c r="L740" s="540">
        <v>31</v>
      </c>
      <c r="M740" s="540">
        <v>60</v>
      </c>
      <c r="N740" s="540">
        <v>97</v>
      </c>
      <c r="O740" s="540">
        <v>146</v>
      </c>
      <c r="P740" s="540">
        <v>148</v>
      </c>
      <c r="Q740" s="540">
        <v>125</v>
      </c>
      <c r="R740" s="540">
        <v>117</v>
      </c>
      <c r="S740" s="540">
        <v>93</v>
      </c>
      <c r="T740" s="540">
        <v>23</v>
      </c>
      <c r="U740" s="540">
        <v>33</v>
      </c>
      <c r="V740" s="540">
        <v>19</v>
      </c>
      <c r="W740" s="540">
        <v>54</v>
      </c>
      <c r="X740" s="540">
        <v>83</v>
      </c>
      <c r="Y740" s="540">
        <v>47</v>
      </c>
      <c r="Z740" s="540">
        <v>73</v>
      </c>
      <c r="AA740" s="540">
        <v>4</v>
      </c>
      <c r="AB740" s="540">
        <v>115</v>
      </c>
      <c r="AC740" s="540">
        <v>36</v>
      </c>
      <c r="AD740" s="540">
        <v>88</v>
      </c>
      <c r="AE740" s="540">
        <v>55</v>
      </c>
      <c r="AF740" s="540">
        <v>50</v>
      </c>
      <c r="AG740" s="540">
        <v>70</v>
      </c>
      <c r="AH740" s="540">
        <v>126</v>
      </c>
      <c r="AI740" s="540">
        <v>136</v>
      </c>
      <c r="AJ740" s="540">
        <v>89</v>
      </c>
      <c r="AK740" s="540">
        <v>35</v>
      </c>
      <c r="AL740" s="540">
        <v>127</v>
      </c>
      <c r="AM740" s="540">
        <v>133</v>
      </c>
      <c r="AN740" s="540">
        <v>3</v>
      </c>
      <c r="AO740" s="540">
        <v>142</v>
      </c>
      <c r="AP740" s="540">
        <v>13</v>
      </c>
      <c r="AQ740" s="540">
        <v>110</v>
      </c>
      <c r="AR740" s="540">
        <v>101</v>
      </c>
      <c r="AS740" s="540">
        <v>134</v>
      </c>
      <c r="AT740" s="540">
        <v>37</v>
      </c>
      <c r="AU740" s="540">
        <v>131</v>
      </c>
      <c r="AV740" s="540">
        <v>144</v>
      </c>
      <c r="AW740" s="540">
        <v>120</v>
      </c>
      <c r="AX740" s="540">
        <v>123</v>
      </c>
      <c r="AY740" s="540">
        <v>64</v>
      </c>
      <c r="AZ740" s="540">
        <v>79</v>
      </c>
      <c r="BA740" s="540">
        <v>26</v>
      </c>
      <c r="BB740" s="540">
        <v>21</v>
      </c>
      <c r="BC740" s="540">
        <v>84</v>
      </c>
      <c r="BD740" s="540">
        <v>39</v>
      </c>
      <c r="BE740" s="540">
        <v>28</v>
      </c>
      <c r="BF740" s="540">
        <v>65</v>
      </c>
      <c r="BG740" s="540">
        <v>2</v>
      </c>
      <c r="BH740" s="540">
        <v>108</v>
      </c>
      <c r="BI740" s="540">
        <v>59</v>
      </c>
      <c r="BJ740" s="540">
        <v>78</v>
      </c>
      <c r="BK740" s="540">
        <v>12</v>
      </c>
      <c r="BL740" s="540">
        <v>17</v>
      </c>
      <c r="BM740" s="540">
        <v>8</v>
      </c>
      <c r="BN740" s="540">
        <v>43</v>
      </c>
      <c r="BO740" s="540">
        <v>58</v>
      </c>
      <c r="BP740" s="540">
        <v>96</v>
      </c>
      <c r="BQ740" s="540">
        <v>46</v>
      </c>
      <c r="BR740" s="540">
        <v>129</v>
      </c>
      <c r="BS740" s="540">
        <v>32</v>
      </c>
      <c r="BT740" s="540">
        <v>15</v>
      </c>
      <c r="BU740" s="540">
        <v>86</v>
      </c>
      <c r="BV740" s="540">
        <v>80</v>
      </c>
      <c r="BW740" s="540">
        <v>112</v>
      </c>
      <c r="BX740" s="540">
        <v>67</v>
      </c>
      <c r="BY740" s="540">
        <v>49</v>
      </c>
      <c r="BZ740" s="540">
        <v>57</v>
      </c>
      <c r="CA740" s="540">
        <v>81</v>
      </c>
      <c r="CB740" s="540">
        <v>38</v>
      </c>
      <c r="CC740" s="540">
        <v>9</v>
      </c>
      <c r="CD740" s="540">
        <v>128</v>
      </c>
      <c r="CE740" s="540">
        <v>42</v>
      </c>
      <c r="CF740" s="540">
        <v>20</v>
      </c>
      <c r="CG740" s="540">
        <v>69</v>
      </c>
      <c r="CH740" s="540">
        <v>74</v>
      </c>
      <c r="CI740" s="540">
        <v>119</v>
      </c>
      <c r="CJ740" s="540">
        <v>100</v>
      </c>
      <c r="CK740" s="540">
        <v>76</v>
      </c>
      <c r="CL740" s="540">
        <v>143</v>
      </c>
      <c r="CM740" s="540">
        <v>130</v>
      </c>
      <c r="CN740" s="540">
        <v>53</v>
      </c>
      <c r="CO740" s="540">
        <v>114</v>
      </c>
      <c r="CP740" s="540">
        <v>7</v>
      </c>
      <c r="CQ740" s="540">
        <v>16</v>
      </c>
      <c r="CR740" s="540">
        <v>104</v>
      </c>
      <c r="CS740" s="540">
        <v>139</v>
      </c>
      <c r="CT740" s="540">
        <v>6</v>
      </c>
      <c r="CU740" s="540">
        <v>106</v>
      </c>
      <c r="CV740" s="540">
        <v>41</v>
      </c>
      <c r="CW740" s="540">
        <v>132</v>
      </c>
      <c r="CX740" s="540">
        <v>105</v>
      </c>
      <c r="CY740" s="540">
        <v>140</v>
      </c>
      <c r="CZ740" s="540">
        <v>98</v>
      </c>
      <c r="DA740" s="540">
        <v>147</v>
      </c>
      <c r="DB740" s="540">
        <v>92</v>
      </c>
      <c r="DC740" s="540">
        <v>141</v>
      </c>
      <c r="DD740" s="540">
        <v>82</v>
      </c>
      <c r="DE740" s="540">
        <v>40</v>
      </c>
      <c r="DF740" s="540">
        <v>44</v>
      </c>
      <c r="DG740" s="540">
        <v>77</v>
      </c>
      <c r="DH740" s="540">
        <v>10</v>
      </c>
      <c r="DI740" s="540">
        <v>62</v>
      </c>
      <c r="DJ740" s="540">
        <v>56</v>
      </c>
      <c r="DK740" s="540">
        <v>48</v>
      </c>
      <c r="DL740" s="540">
        <v>118</v>
      </c>
      <c r="DM740" s="540">
        <v>109</v>
      </c>
      <c r="DN740" s="540">
        <v>135</v>
      </c>
      <c r="DO740" s="540">
        <v>102</v>
      </c>
      <c r="DP740" s="540">
        <v>94</v>
      </c>
      <c r="DQ740" s="540">
        <v>29</v>
      </c>
      <c r="DR740" s="540">
        <v>95</v>
      </c>
      <c r="DS740" s="540">
        <v>99</v>
      </c>
      <c r="DT740" s="540">
        <v>103</v>
      </c>
      <c r="DU740" s="540">
        <v>11</v>
      </c>
      <c r="DV740" s="540">
        <v>150</v>
      </c>
      <c r="DW740" s="540">
        <v>30</v>
      </c>
      <c r="DX740" s="540">
        <v>45</v>
      </c>
      <c r="DY740" s="540">
        <v>25</v>
      </c>
      <c r="DZ740" s="540">
        <v>71</v>
      </c>
      <c r="EA740" s="540">
        <v>124</v>
      </c>
      <c r="EB740" s="540">
        <v>91</v>
      </c>
      <c r="EC740" s="540">
        <v>72</v>
      </c>
      <c r="ED740" s="540">
        <v>107</v>
      </c>
      <c r="EE740" s="540">
        <v>51</v>
      </c>
      <c r="EF740" s="540">
        <v>52</v>
      </c>
      <c r="EG740" s="540">
        <v>63</v>
      </c>
      <c r="EH740" s="540">
        <v>5</v>
      </c>
      <c r="EI740" s="540">
        <v>22</v>
      </c>
      <c r="EJ740" s="540">
        <v>113</v>
      </c>
      <c r="EK740" s="540">
        <v>138</v>
      </c>
      <c r="EL740" s="540">
        <v>111</v>
      </c>
      <c r="EM740" s="540">
        <v>122</v>
      </c>
      <c r="EN740" s="540">
        <v>85</v>
      </c>
      <c r="EO740" s="540">
        <v>66</v>
      </c>
      <c r="EP740" s="540">
        <v>14</v>
      </c>
      <c r="EQ740" s="540">
        <v>149</v>
      </c>
      <c r="ER740" s="540">
        <v>90</v>
      </c>
      <c r="ES740" s="540">
        <v>18</v>
      </c>
      <c r="ET740" s="540">
        <v>1</v>
      </c>
      <c r="EU740" s="540">
        <v>68</v>
      </c>
      <c r="EV740" s="540">
        <v>61</v>
      </c>
      <c r="EW740" s="540">
        <v>137</v>
      </c>
      <c r="EX740" s="540">
        <v>87</v>
      </c>
      <c r="EY740" s="540">
        <v>121</v>
      </c>
    </row>
    <row r="741" spans="4:159" s="540" customFormat="1" x14ac:dyDescent="0.2"/>
    <row r="742" spans="4:159" s="540" customFormat="1" x14ac:dyDescent="0.2">
      <c r="D742" s="539">
        <v>151</v>
      </c>
      <c r="E742" s="541" t="s">
        <v>179</v>
      </c>
    </row>
    <row r="743" spans="4:159" s="540" customFormat="1" x14ac:dyDescent="0.2">
      <c r="E743" s="535" t="s">
        <v>130</v>
      </c>
      <c r="F743" s="540">
        <v>1</v>
      </c>
      <c r="G743" s="540">
        <v>2</v>
      </c>
      <c r="H743" s="540">
        <v>3</v>
      </c>
      <c r="I743" s="540">
        <v>4</v>
      </c>
      <c r="J743" s="540">
        <v>5</v>
      </c>
      <c r="K743" s="540">
        <v>6</v>
      </c>
      <c r="L743" s="540">
        <v>7</v>
      </c>
      <c r="M743" s="540">
        <v>8</v>
      </c>
      <c r="N743" s="540">
        <v>9</v>
      </c>
      <c r="O743" s="540">
        <v>10</v>
      </c>
      <c r="P743" s="540">
        <v>11</v>
      </c>
      <c r="Q743" s="540">
        <v>12</v>
      </c>
      <c r="R743" s="540">
        <v>13</v>
      </c>
      <c r="S743" s="540">
        <v>14</v>
      </c>
      <c r="T743" s="540">
        <v>15</v>
      </c>
      <c r="U743" s="540">
        <v>16</v>
      </c>
      <c r="V743" s="540">
        <v>17</v>
      </c>
      <c r="W743" s="540">
        <v>18</v>
      </c>
      <c r="X743" s="540">
        <v>19</v>
      </c>
      <c r="Y743" s="540">
        <v>20</v>
      </c>
      <c r="Z743" s="540">
        <v>21</v>
      </c>
      <c r="AA743" s="540">
        <v>22</v>
      </c>
      <c r="AB743" s="540">
        <v>23</v>
      </c>
      <c r="AC743" s="540">
        <v>24</v>
      </c>
      <c r="AD743" s="540">
        <v>25</v>
      </c>
      <c r="AE743" s="540">
        <v>26</v>
      </c>
      <c r="AF743" s="540">
        <v>27</v>
      </c>
      <c r="AG743" s="540">
        <v>28</v>
      </c>
      <c r="AH743" s="540">
        <v>29</v>
      </c>
      <c r="AI743" s="540">
        <v>30</v>
      </c>
      <c r="AJ743" s="540">
        <v>31</v>
      </c>
      <c r="AK743" s="540">
        <v>32</v>
      </c>
      <c r="AL743" s="540">
        <v>33</v>
      </c>
      <c r="AM743" s="540">
        <v>34</v>
      </c>
      <c r="AN743" s="540">
        <v>35</v>
      </c>
      <c r="AO743" s="540">
        <v>36</v>
      </c>
      <c r="AP743" s="540">
        <v>37</v>
      </c>
      <c r="AQ743" s="540">
        <v>38</v>
      </c>
      <c r="AR743" s="540">
        <v>39</v>
      </c>
      <c r="AS743" s="540">
        <v>40</v>
      </c>
      <c r="AT743" s="540">
        <v>41</v>
      </c>
      <c r="AU743" s="540">
        <v>42</v>
      </c>
      <c r="AV743" s="540">
        <v>43</v>
      </c>
      <c r="AW743" s="540">
        <v>44</v>
      </c>
      <c r="AX743" s="540">
        <v>45</v>
      </c>
      <c r="AY743" s="540">
        <v>46</v>
      </c>
      <c r="AZ743" s="540">
        <v>47</v>
      </c>
      <c r="BA743" s="540">
        <v>48</v>
      </c>
      <c r="BB743" s="540">
        <v>49</v>
      </c>
      <c r="BC743" s="540">
        <v>50</v>
      </c>
      <c r="BD743" s="540">
        <v>51</v>
      </c>
      <c r="BE743" s="540">
        <v>52</v>
      </c>
      <c r="BF743" s="540">
        <v>53</v>
      </c>
      <c r="BG743" s="540">
        <v>54</v>
      </c>
      <c r="BH743" s="540">
        <v>55</v>
      </c>
      <c r="BI743" s="540">
        <v>56</v>
      </c>
      <c r="BJ743" s="540">
        <v>57</v>
      </c>
      <c r="BK743" s="540">
        <v>58</v>
      </c>
      <c r="BL743" s="540">
        <v>59</v>
      </c>
      <c r="BM743" s="540">
        <v>60</v>
      </c>
      <c r="BN743" s="540">
        <v>61</v>
      </c>
      <c r="BO743" s="540">
        <v>62</v>
      </c>
      <c r="BP743" s="540">
        <v>63</v>
      </c>
      <c r="BQ743" s="540">
        <v>64</v>
      </c>
      <c r="BR743" s="540">
        <v>65</v>
      </c>
      <c r="BS743" s="540">
        <v>66</v>
      </c>
      <c r="BT743" s="540">
        <v>67</v>
      </c>
      <c r="BU743" s="540">
        <v>68</v>
      </c>
      <c r="BV743" s="540">
        <v>69</v>
      </c>
      <c r="BW743" s="540">
        <v>70</v>
      </c>
      <c r="BX743" s="540">
        <v>71</v>
      </c>
      <c r="BY743" s="540">
        <v>72</v>
      </c>
      <c r="BZ743" s="540">
        <v>73</v>
      </c>
      <c r="CA743" s="540">
        <v>74</v>
      </c>
      <c r="CB743" s="540">
        <v>75</v>
      </c>
      <c r="CC743" s="540">
        <v>76</v>
      </c>
      <c r="CD743" s="540">
        <v>77</v>
      </c>
      <c r="CE743" s="540">
        <v>78</v>
      </c>
      <c r="CF743" s="540">
        <v>79</v>
      </c>
      <c r="CG743" s="540">
        <v>80</v>
      </c>
      <c r="CH743" s="540">
        <v>81</v>
      </c>
      <c r="CI743" s="540">
        <v>82</v>
      </c>
      <c r="CJ743" s="540">
        <v>83</v>
      </c>
      <c r="CK743" s="540">
        <v>84</v>
      </c>
      <c r="CL743" s="540">
        <v>85</v>
      </c>
      <c r="CM743" s="540">
        <v>86</v>
      </c>
      <c r="CN743" s="540">
        <v>87</v>
      </c>
      <c r="CO743" s="540">
        <v>88</v>
      </c>
      <c r="CP743" s="540">
        <v>89</v>
      </c>
      <c r="CQ743" s="540">
        <v>90</v>
      </c>
      <c r="CR743" s="540">
        <v>91</v>
      </c>
      <c r="CS743" s="540">
        <v>92</v>
      </c>
      <c r="CT743" s="540">
        <v>93</v>
      </c>
      <c r="CU743" s="540">
        <v>94</v>
      </c>
      <c r="CV743" s="540">
        <v>95</v>
      </c>
      <c r="CW743" s="540">
        <v>96</v>
      </c>
      <c r="CX743" s="540">
        <v>97</v>
      </c>
      <c r="CY743" s="540">
        <v>98</v>
      </c>
      <c r="CZ743" s="540">
        <v>99</v>
      </c>
      <c r="DA743" s="540">
        <v>100</v>
      </c>
      <c r="DB743" s="540">
        <v>101</v>
      </c>
      <c r="DC743" s="540">
        <v>102</v>
      </c>
      <c r="DD743" s="540">
        <v>103</v>
      </c>
      <c r="DE743" s="540">
        <v>104</v>
      </c>
      <c r="DF743" s="540">
        <v>105</v>
      </c>
      <c r="DG743" s="540">
        <v>106</v>
      </c>
      <c r="DH743" s="540">
        <v>107</v>
      </c>
      <c r="DI743" s="540">
        <v>108</v>
      </c>
      <c r="DJ743" s="540">
        <v>109</v>
      </c>
      <c r="DK743" s="540">
        <v>110</v>
      </c>
      <c r="DL743" s="540">
        <v>111</v>
      </c>
      <c r="DM743" s="540">
        <v>112</v>
      </c>
      <c r="DN743" s="540">
        <v>113</v>
      </c>
      <c r="DO743" s="540">
        <v>114</v>
      </c>
      <c r="DP743" s="540">
        <v>115</v>
      </c>
      <c r="DQ743" s="540">
        <v>116</v>
      </c>
      <c r="DR743" s="540">
        <v>117</v>
      </c>
      <c r="DS743" s="540">
        <v>118</v>
      </c>
      <c r="DT743" s="540">
        <v>119</v>
      </c>
      <c r="DU743" s="540">
        <v>120</v>
      </c>
      <c r="DV743" s="540">
        <v>121</v>
      </c>
      <c r="DW743" s="540">
        <v>122</v>
      </c>
      <c r="DX743" s="540">
        <v>123</v>
      </c>
      <c r="DY743" s="540">
        <v>124</v>
      </c>
      <c r="DZ743" s="540">
        <v>125</v>
      </c>
      <c r="EA743" s="540">
        <v>126</v>
      </c>
      <c r="EB743" s="540">
        <v>127</v>
      </c>
      <c r="EC743" s="540">
        <v>128</v>
      </c>
      <c r="ED743" s="540">
        <v>129</v>
      </c>
      <c r="EE743" s="540">
        <v>130</v>
      </c>
      <c r="EF743" s="540">
        <v>131</v>
      </c>
      <c r="EG743" s="540">
        <v>132</v>
      </c>
      <c r="EH743" s="540">
        <v>133</v>
      </c>
      <c r="EI743" s="540">
        <v>134</v>
      </c>
      <c r="EJ743" s="540">
        <v>135</v>
      </c>
      <c r="EK743" s="540">
        <v>136</v>
      </c>
      <c r="EL743" s="540">
        <v>137</v>
      </c>
      <c r="EM743" s="540">
        <v>138</v>
      </c>
      <c r="EN743" s="540">
        <v>139</v>
      </c>
      <c r="EP743" s="540">
        <v>140</v>
      </c>
      <c r="EQ743" s="540">
        <v>141</v>
      </c>
      <c r="ER743" s="540">
        <v>142</v>
      </c>
      <c r="ES743" s="540">
        <v>143</v>
      </c>
      <c r="EU743" s="540">
        <v>144</v>
      </c>
      <c r="EV743" s="540">
        <v>145</v>
      </c>
      <c r="EW743" s="540">
        <v>146</v>
      </c>
      <c r="EX743" s="540">
        <v>147</v>
      </c>
      <c r="EZ743" s="540">
        <v>148</v>
      </c>
      <c r="FA743" s="540">
        <v>149</v>
      </c>
      <c r="FB743" s="540">
        <v>150</v>
      </c>
      <c r="FC743" s="540">
        <v>151</v>
      </c>
    </row>
    <row r="744" spans="4:159" s="540" customFormat="1" x14ac:dyDescent="0.2">
      <c r="E744" s="535" t="s">
        <v>157</v>
      </c>
      <c r="F744" s="540">
        <v>123</v>
      </c>
      <c r="G744" s="540">
        <v>9</v>
      </c>
      <c r="H744" s="540">
        <v>5</v>
      </c>
      <c r="I744" s="540">
        <v>62</v>
      </c>
      <c r="J744" s="540">
        <v>117</v>
      </c>
      <c r="K744" s="540">
        <v>143</v>
      </c>
      <c r="L744" s="540">
        <v>135</v>
      </c>
      <c r="M744" s="540">
        <v>45</v>
      </c>
      <c r="N744" s="540">
        <v>2</v>
      </c>
      <c r="O744" s="540">
        <v>73</v>
      </c>
      <c r="P744" s="540">
        <v>27</v>
      </c>
      <c r="Q744" s="540">
        <v>55</v>
      </c>
      <c r="R744" s="540">
        <v>84</v>
      </c>
      <c r="S744" s="540">
        <v>6</v>
      </c>
      <c r="T744" s="540">
        <v>43</v>
      </c>
      <c r="U744" s="540">
        <v>60</v>
      </c>
      <c r="V744" s="540">
        <v>105</v>
      </c>
      <c r="W744" s="540">
        <v>44</v>
      </c>
      <c r="X744" s="540">
        <v>66</v>
      </c>
      <c r="Y744" s="540">
        <v>106</v>
      </c>
      <c r="Z744" s="540">
        <v>114</v>
      </c>
      <c r="AA744" s="540">
        <v>65</v>
      </c>
      <c r="AB744" s="540">
        <v>37</v>
      </c>
      <c r="AC744" s="540">
        <v>133</v>
      </c>
      <c r="AD744" s="540">
        <v>140</v>
      </c>
      <c r="AE744" s="540">
        <v>42</v>
      </c>
      <c r="AF744" s="540">
        <v>108</v>
      </c>
      <c r="AG744" s="540">
        <v>144</v>
      </c>
      <c r="AH744" s="540">
        <v>86</v>
      </c>
      <c r="AI744" s="540">
        <v>47</v>
      </c>
      <c r="AJ744" s="540">
        <v>39</v>
      </c>
      <c r="AK744" s="540">
        <v>58</v>
      </c>
      <c r="AL744" s="540">
        <v>54</v>
      </c>
      <c r="AM744" s="540">
        <v>103</v>
      </c>
      <c r="AN744" s="540">
        <v>78</v>
      </c>
      <c r="AO744" s="540">
        <v>49</v>
      </c>
      <c r="AP744" s="540">
        <v>136</v>
      </c>
      <c r="AQ744" s="540">
        <v>112</v>
      </c>
      <c r="AR744" s="540">
        <v>80</v>
      </c>
      <c r="AS744" s="540">
        <v>56</v>
      </c>
      <c r="AT744" s="540">
        <v>99</v>
      </c>
      <c r="AU744" s="540">
        <v>26</v>
      </c>
      <c r="AV744" s="540">
        <v>107</v>
      </c>
      <c r="AW744" s="540">
        <v>18</v>
      </c>
      <c r="AX744" s="540">
        <v>64</v>
      </c>
      <c r="AY744" s="540">
        <v>149</v>
      </c>
      <c r="AZ744" s="540">
        <v>21</v>
      </c>
      <c r="BA744" s="540">
        <v>11</v>
      </c>
      <c r="BB744" s="540">
        <v>83</v>
      </c>
      <c r="BC744" s="540">
        <v>36</v>
      </c>
      <c r="BD744" s="540">
        <v>57</v>
      </c>
      <c r="BE744" s="540">
        <v>34</v>
      </c>
      <c r="BF744" s="540">
        <v>115</v>
      </c>
      <c r="BG744" s="540">
        <v>63</v>
      </c>
      <c r="BH744" s="540">
        <v>96</v>
      </c>
      <c r="BI744" s="540">
        <v>22</v>
      </c>
      <c r="BJ744" s="540">
        <v>31</v>
      </c>
      <c r="BK744" s="540">
        <v>102</v>
      </c>
      <c r="BL744" s="540">
        <v>10</v>
      </c>
      <c r="BM744" s="540">
        <v>81</v>
      </c>
      <c r="BN744" s="540">
        <v>142</v>
      </c>
      <c r="BO744" s="540">
        <v>35</v>
      </c>
      <c r="BP744" s="540">
        <v>41</v>
      </c>
      <c r="BQ744" s="540">
        <v>70</v>
      </c>
      <c r="BR744" s="540">
        <v>139</v>
      </c>
      <c r="BS744" s="540">
        <v>25</v>
      </c>
      <c r="BT744" s="540">
        <v>19</v>
      </c>
      <c r="BU744" s="540">
        <v>109</v>
      </c>
      <c r="BV744" s="540">
        <v>116</v>
      </c>
      <c r="BW744" s="540">
        <v>4</v>
      </c>
      <c r="BX744" s="540">
        <v>77</v>
      </c>
      <c r="BY744" s="540">
        <v>13</v>
      </c>
      <c r="BZ744" s="540">
        <v>59</v>
      </c>
      <c r="CA744" s="540">
        <v>51</v>
      </c>
      <c r="CB744" s="540">
        <v>92</v>
      </c>
      <c r="CC744" s="540">
        <v>15</v>
      </c>
      <c r="CD744" s="540">
        <v>1</v>
      </c>
      <c r="CE744" s="540">
        <v>74</v>
      </c>
      <c r="CF744" s="540">
        <v>32</v>
      </c>
      <c r="CG744" s="540">
        <v>147</v>
      </c>
      <c r="CH744" s="540">
        <v>33</v>
      </c>
      <c r="CI744" s="540">
        <v>28</v>
      </c>
      <c r="CJ744" s="540">
        <v>87</v>
      </c>
      <c r="CK744" s="540">
        <v>68</v>
      </c>
      <c r="CL744" s="540">
        <v>76</v>
      </c>
      <c r="CM744" s="540">
        <v>29</v>
      </c>
      <c r="CN744" s="540">
        <v>124</v>
      </c>
      <c r="CO744" s="540">
        <v>20</v>
      </c>
      <c r="CP744" s="540">
        <v>138</v>
      </c>
      <c r="CQ744" s="540">
        <v>53</v>
      </c>
      <c r="CR744" s="540">
        <v>8</v>
      </c>
      <c r="CS744" s="540">
        <v>98</v>
      </c>
      <c r="CT744" s="540">
        <v>131</v>
      </c>
      <c r="CU744" s="540">
        <v>71</v>
      </c>
      <c r="CV744" s="540">
        <v>17</v>
      </c>
      <c r="CW744" s="540">
        <v>79</v>
      </c>
      <c r="CX744" s="540">
        <v>30</v>
      </c>
      <c r="CY744" s="540">
        <v>67</v>
      </c>
      <c r="CZ744" s="540">
        <v>141</v>
      </c>
      <c r="DA744" s="540">
        <v>122</v>
      </c>
      <c r="DB744" s="540">
        <v>75</v>
      </c>
      <c r="DC744" s="540">
        <v>3</v>
      </c>
      <c r="DD744" s="540">
        <v>94</v>
      </c>
      <c r="DE744" s="540">
        <v>38</v>
      </c>
      <c r="DF744" s="540">
        <v>148</v>
      </c>
      <c r="DG744" s="540">
        <v>100</v>
      </c>
      <c r="DH744" s="540">
        <v>85</v>
      </c>
      <c r="DI744" s="540">
        <v>12</v>
      </c>
      <c r="DJ744" s="540">
        <v>150</v>
      </c>
      <c r="DK744" s="540">
        <v>113</v>
      </c>
      <c r="DL744" s="540">
        <v>125</v>
      </c>
      <c r="DM744" s="540">
        <v>120</v>
      </c>
      <c r="DN744" s="540">
        <v>72</v>
      </c>
      <c r="DO744" s="540">
        <v>16</v>
      </c>
      <c r="DP744" s="540">
        <v>91</v>
      </c>
      <c r="DQ744" s="540">
        <v>69</v>
      </c>
      <c r="DR744" s="540">
        <v>151</v>
      </c>
      <c r="DS744" s="540">
        <v>82</v>
      </c>
      <c r="DT744" s="540">
        <v>146</v>
      </c>
      <c r="DU744" s="540">
        <v>61</v>
      </c>
      <c r="DV744" s="540">
        <v>119</v>
      </c>
      <c r="DW744" s="540">
        <v>48</v>
      </c>
      <c r="DX744" s="540">
        <v>52</v>
      </c>
      <c r="DY744" s="540">
        <v>101</v>
      </c>
      <c r="DZ744" s="540">
        <v>111</v>
      </c>
      <c r="EA744" s="540">
        <v>132</v>
      </c>
      <c r="EB744" s="540">
        <v>95</v>
      </c>
      <c r="EC744" s="540">
        <v>90</v>
      </c>
      <c r="ED744" s="540">
        <v>130</v>
      </c>
      <c r="EE744" s="540">
        <v>137</v>
      </c>
      <c r="EF744" s="540">
        <v>93</v>
      </c>
      <c r="EG744" s="540">
        <v>104</v>
      </c>
      <c r="EH744" s="540">
        <v>145</v>
      </c>
      <c r="EI744" s="540">
        <v>128</v>
      </c>
      <c r="EJ744" s="540">
        <v>88</v>
      </c>
      <c r="EK744" s="540">
        <v>23</v>
      </c>
      <c r="EL744" s="540">
        <v>89</v>
      </c>
      <c r="EM744" s="540">
        <v>129</v>
      </c>
      <c r="EN744" s="540">
        <v>110</v>
      </c>
      <c r="EP744" s="540">
        <v>50</v>
      </c>
      <c r="EQ744" s="540">
        <v>40</v>
      </c>
      <c r="ER744" s="540">
        <v>126</v>
      </c>
      <c r="ES744" s="540">
        <v>121</v>
      </c>
      <c r="EU744" s="540">
        <v>118</v>
      </c>
      <c r="EV744" s="540">
        <v>24</v>
      </c>
      <c r="EW744" s="540">
        <v>97</v>
      </c>
      <c r="EX744" s="540">
        <v>127</v>
      </c>
      <c r="EZ744" s="540">
        <v>134</v>
      </c>
      <c r="FA744" s="540">
        <v>14</v>
      </c>
      <c r="FB744" s="540">
        <v>46</v>
      </c>
      <c r="FC744" s="540">
        <v>7</v>
      </c>
    </row>
    <row r="745" spans="4:159" s="540" customFormat="1" x14ac:dyDescent="0.2">
      <c r="E745" s="535" t="s">
        <v>159</v>
      </c>
      <c r="F745" s="540">
        <v>147</v>
      </c>
      <c r="G745" s="540">
        <v>99</v>
      </c>
      <c r="H745" s="540">
        <v>135</v>
      </c>
      <c r="I745" s="540">
        <v>11</v>
      </c>
      <c r="J745" s="540">
        <v>101</v>
      </c>
      <c r="K745" s="540">
        <v>7</v>
      </c>
      <c r="L745" s="540">
        <v>56</v>
      </c>
      <c r="M745" s="540">
        <v>100</v>
      </c>
      <c r="N745" s="540">
        <v>36</v>
      </c>
      <c r="O745" s="540">
        <v>93</v>
      </c>
      <c r="P745" s="540">
        <v>113</v>
      </c>
      <c r="Q745" s="540">
        <v>128</v>
      </c>
      <c r="R745" s="540">
        <v>95</v>
      </c>
      <c r="S745" s="540">
        <v>81</v>
      </c>
      <c r="T745" s="540">
        <v>72</v>
      </c>
      <c r="U745" s="540">
        <v>4</v>
      </c>
      <c r="V745" s="540">
        <v>43</v>
      </c>
      <c r="W745" s="540">
        <v>89</v>
      </c>
      <c r="X745" s="540">
        <v>107</v>
      </c>
      <c r="Y745" s="540">
        <v>67</v>
      </c>
      <c r="Z745" s="540">
        <v>70</v>
      </c>
      <c r="AA745" s="540">
        <v>84</v>
      </c>
      <c r="AB745" s="540">
        <v>122</v>
      </c>
      <c r="AC745" s="540">
        <v>149</v>
      </c>
      <c r="AD745" s="540">
        <v>13</v>
      </c>
      <c r="AE745" s="540">
        <v>65</v>
      </c>
      <c r="AF745" s="540">
        <v>74</v>
      </c>
      <c r="AG745" s="540">
        <v>91</v>
      </c>
      <c r="AH745" s="540">
        <v>26</v>
      </c>
      <c r="AI745" s="540">
        <v>131</v>
      </c>
      <c r="AJ745" s="540">
        <v>150</v>
      </c>
      <c r="AK745" s="540">
        <v>88</v>
      </c>
      <c r="AL745" s="540">
        <v>120</v>
      </c>
      <c r="AM745" s="540">
        <v>52</v>
      </c>
      <c r="AN745" s="540">
        <v>82</v>
      </c>
      <c r="AO745" s="540">
        <v>130</v>
      </c>
      <c r="AP745" s="540">
        <v>15</v>
      </c>
      <c r="AQ745" s="540">
        <v>86</v>
      </c>
      <c r="AR745" s="540">
        <v>50</v>
      </c>
      <c r="AS745" s="540">
        <v>97</v>
      </c>
      <c r="AT745" s="540">
        <v>110</v>
      </c>
      <c r="AU745" s="540">
        <v>103</v>
      </c>
      <c r="AV745" s="540">
        <v>29</v>
      </c>
      <c r="AW745" s="540">
        <v>140</v>
      </c>
      <c r="AX745" s="540">
        <v>51</v>
      </c>
      <c r="AY745" s="540">
        <v>2</v>
      </c>
      <c r="AZ745" s="540">
        <v>66</v>
      </c>
      <c r="BA745" s="540">
        <v>92</v>
      </c>
      <c r="BB745" s="540">
        <v>126</v>
      </c>
      <c r="BC745" s="540">
        <v>98</v>
      </c>
      <c r="BD745" s="540">
        <v>109</v>
      </c>
      <c r="BE745" s="540">
        <v>133</v>
      </c>
      <c r="BF745" s="540">
        <v>137</v>
      </c>
      <c r="BG745" s="540">
        <v>76</v>
      </c>
      <c r="BH745" s="540">
        <v>42</v>
      </c>
      <c r="BI745" s="540">
        <v>139</v>
      </c>
      <c r="BJ745" s="540">
        <v>115</v>
      </c>
      <c r="BK745" s="540">
        <v>16</v>
      </c>
      <c r="BL745" s="540">
        <v>60</v>
      </c>
      <c r="BM745" s="540">
        <v>49</v>
      </c>
      <c r="BN745" s="540">
        <v>85</v>
      </c>
      <c r="BO745" s="540">
        <v>68</v>
      </c>
      <c r="BP745" s="540">
        <v>114</v>
      </c>
      <c r="BQ745" s="540">
        <v>23</v>
      </c>
      <c r="BR745" s="540">
        <v>144</v>
      </c>
      <c r="BS745" s="540">
        <v>80</v>
      </c>
      <c r="BT745" s="540">
        <v>83</v>
      </c>
      <c r="BU745" s="540">
        <v>24</v>
      </c>
      <c r="BV745" s="540">
        <v>27</v>
      </c>
      <c r="BW745" s="540">
        <v>142</v>
      </c>
      <c r="BX745" s="540">
        <v>44</v>
      </c>
      <c r="BY745" s="540">
        <v>71</v>
      </c>
      <c r="BZ745" s="540">
        <v>127</v>
      </c>
      <c r="CA745" s="540">
        <v>102</v>
      </c>
      <c r="CB745" s="540">
        <v>1</v>
      </c>
      <c r="CC745" s="540">
        <v>64</v>
      </c>
      <c r="CD745" s="540">
        <v>143</v>
      </c>
      <c r="CE745" s="540">
        <v>34</v>
      </c>
      <c r="CF745" s="540">
        <v>48</v>
      </c>
      <c r="CG745" s="540">
        <v>116</v>
      </c>
      <c r="CH745" s="540">
        <v>14</v>
      </c>
      <c r="CI745" s="540">
        <v>94</v>
      </c>
      <c r="CJ745" s="540">
        <v>69</v>
      </c>
      <c r="CK745" s="540">
        <v>22</v>
      </c>
      <c r="CL745" s="540">
        <v>57</v>
      </c>
      <c r="CM745" s="540">
        <v>20</v>
      </c>
      <c r="CN745" s="540">
        <v>134</v>
      </c>
      <c r="CO745" s="540">
        <v>47</v>
      </c>
      <c r="CP745" s="540">
        <v>111</v>
      </c>
      <c r="CQ745" s="540">
        <v>28</v>
      </c>
      <c r="CR745" s="540">
        <v>117</v>
      </c>
      <c r="CS745" s="540">
        <v>45</v>
      </c>
      <c r="CT745" s="540">
        <v>124</v>
      </c>
      <c r="CU745" s="540">
        <v>58</v>
      </c>
      <c r="CV745" s="540">
        <v>3</v>
      </c>
      <c r="CW745" s="540">
        <v>90</v>
      </c>
      <c r="CX745" s="540">
        <v>146</v>
      </c>
      <c r="CY745" s="540">
        <v>19</v>
      </c>
      <c r="CZ745" s="540">
        <v>33</v>
      </c>
      <c r="DA745" s="540">
        <v>108</v>
      </c>
      <c r="DB745" s="540">
        <v>10</v>
      </c>
      <c r="DC745" s="540">
        <v>75</v>
      </c>
      <c r="DD745" s="540">
        <v>55</v>
      </c>
      <c r="DE745" s="540">
        <v>132</v>
      </c>
      <c r="DF745" s="540">
        <v>121</v>
      </c>
      <c r="DG745" s="540">
        <v>141</v>
      </c>
      <c r="DH745" s="540">
        <v>119</v>
      </c>
      <c r="DI745" s="540">
        <v>39</v>
      </c>
      <c r="DJ745" s="540">
        <v>112</v>
      </c>
      <c r="DK745" s="540">
        <v>41</v>
      </c>
      <c r="DL745" s="540">
        <v>105</v>
      </c>
      <c r="DM745" s="540">
        <v>78</v>
      </c>
      <c r="DN745" s="540">
        <v>40</v>
      </c>
      <c r="DO745" s="540">
        <v>31</v>
      </c>
      <c r="DP745" s="540">
        <v>145</v>
      </c>
      <c r="DQ745" s="540">
        <v>17</v>
      </c>
      <c r="DR745" s="540">
        <v>38</v>
      </c>
      <c r="DS745" s="540">
        <v>9</v>
      </c>
      <c r="DT745" s="540">
        <v>118</v>
      </c>
      <c r="DU745" s="540">
        <v>46</v>
      </c>
      <c r="DV745" s="540">
        <v>54</v>
      </c>
      <c r="DW745" s="540">
        <v>138</v>
      </c>
      <c r="DX745" s="540">
        <v>62</v>
      </c>
      <c r="DY745" s="540">
        <v>12</v>
      </c>
      <c r="DZ745" s="540">
        <v>8</v>
      </c>
      <c r="EA745" s="540">
        <v>32</v>
      </c>
      <c r="EB745" s="540">
        <v>148</v>
      </c>
      <c r="EC745" s="540">
        <v>25</v>
      </c>
      <c r="ED745" s="540">
        <v>136</v>
      </c>
      <c r="EE745" s="540">
        <v>77</v>
      </c>
      <c r="EF745" s="540">
        <v>63</v>
      </c>
      <c r="EG745" s="540">
        <v>129</v>
      </c>
      <c r="EH745" s="540">
        <v>151</v>
      </c>
      <c r="EI745" s="540">
        <v>87</v>
      </c>
      <c r="EJ745" s="540">
        <v>123</v>
      </c>
      <c r="EK745" s="540">
        <v>30</v>
      </c>
      <c r="EL745" s="540">
        <v>53</v>
      </c>
      <c r="EM745" s="540">
        <v>106</v>
      </c>
      <c r="EN745" s="540">
        <v>96</v>
      </c>
      <c r="EP745" s="540">
        <v>5</v>
      </c>
      <c r="EQ745" s="540">
        <v>18</v>
      </c>
      <c r="ER745" s="540">
        <v>79</v>
      </c>
      <c r="ES745" s="540">
        <v>37</v>
      </c>
      <c r="EU745" s="540">
        <v>73</v>
      </c>
      <c r="EV745" s="540">
        <v>59</v>
      </c>
      <c r="EW745" s="540">
        <v>35</v>
      </c>
      <c r="EX745" s="540">
        <v>125</v>
      </c>
      <c r="EZ745" s="540">
        <v>104</v>
      </c>
      <c r="FA745" s="540">
        <v>61</v>
      </c>
      <c r="FB745" s="540">
        <v>6</v>
      </c>
      <c r="FC745" s="540">
        <v>21</v>
      </c>
    </row>
    <row r="746" spans="4:159" s="540" customFormat="1" x14ac:dyDescent="0.2"/>
    <row r="747" spans="4:159" s="540" customFormat="1" x14ac:dyDescent="0.2">
      <c r="D747" s="539">
        <v>152</v>
      </c>
      <c r="E747" s="541" t="s">
        <v>179</v>
      </c>
    </row>
    <row r="748" spans="4:159" s="540" customFormat="1" x14ac:dyDescent="0.2">
      <c r="E748" s="535" t="s">
        <v>130</v>
      </c>
      <c r="F748" s="540">
        <v>1</v>
      </c>
      <c r="G748" s="540">
        <v>2</v>
      </c>
      <c r="H748" s="540">
        <v>3</v>
      </c>
      <c r="I748" s="540">
        <v>4</v>
      </c>
      <c r="J748" s="540">
        <v>5</v>
      </c>
      <c r="K748" s="540">
        <v>6</v>
      </c>
      <c r="L748" s="540">
        <v>7</v>
      </c>
      <c r="M748" s="540">
        <v>8</v>
      </c>
      <c r="N748" s="540">
        <v>9</v>
      </c>
      <c r="O748" s="540">
        <v>10</v>
      </c>
      <c r="P748" s="540">
        <v>11</v>
      </c>
      <c r="Q748" s="540">
        <v>12</v>
      </c>
      <c r="R748" s="540">
        <v>13</v>
      </c>
      <c r="S748" s="540">
        <v>14</v>
      </c>
      <c r="T748" s="540">
        <v>15</v>
      </c>
      <c r="U748" s="540">
        <v>16</v>
      </c>
      <c r="V748" s="540">
        <v>17</v>
      </c>
      <c r="W748" s="540">
        <v>18</v>
      </c>
      <c r="X748" s="540">
        <v>19</v>
      </c>
      <c r="Y748" s="540">
        <v>20</v>
      </c>
      <c r="Z748" s="540">
        <v>21</v>
      </c>
      <c r="AA748" s="540">
        <v>22</v>
      </c>
      <c r="AB748" s="540">
        <v>23</v>
      </c>
      <c r="AC748" s="540">
        <v>24</v>
      </c>
      <c r="AD748" s="540">
        <v>25</v>
      </c>
      <c r="AE748" s="540">
        <v>26</v>
      </c>
      <c r="AF748" s="540">
        <v>27</v>
      </c>
      <c r="AG748" s="540">
        <v>28</v>
      </c>
      <c r="AH748" s="540">
        <v>29</v>
      </c>
      <c r="AI748" s="540">
        <v>30</v>
      </c>
      <c r="AJ748" s="540">
        <v>31</v>
      </c>
      <c r="AK748" s="540">
        <v>32</v>
      </c>
      <c r="AL748" s="540">
        <v>33</v>
      </c>
      <c r="AM748" s="540">
        <v>34</v>
      </c>
      <c r="AN748" s="540">
        <v>35</v>
      </c>
      <c r="AO748" s="540">
        <v>36</v>
      </c>
      <c r="AP748" s="540">
        <v>37</v>
      </c>
      <c r="AQ748" s="540">
        <v>38</v>
      </c>
      <c r="AR748" s="540">
        <v>39</v>
      </c>
      <c r="AS748" s="540">
        <v>40</v>
      </c>
      <c r="AT748" s="540">
        <v>41</v>
      </c>
      <c r="AU748" s="540">
        <v>42</v>
      </c>
      <c r="AV748" s="540">
        <v>43</v>
      </c>
      <c r="AW748" s="540">
        <v>44</v>
      </c>
      <c r="AX748" s="540">
        <v>45</v>
      </c>
      <c r="AY748" s="540">
        <v>46</v>
      </c>
      <c r="AZ748" s="540">
        <v>47</v>
      </c>
      <c r="BA748" s="540">
        <v>48</v>
      </c>
      <c r="BB748" s="540">
        <v>49</v>
      </c>
      <c r="BC748" s="540">
        <v>50</v>
      </c>
      <c r="BD748" s="540">
        <v>51</v>
      </c>
      <c r="BE748" s="540">
        <v>52</v>
      </c>
      <c r="BF748" s="540">
        <v>53</v>
      </c>
      <c r="BG748" s="540">
        <v>54</v>
      </c>
      <c r="BH748" s="540">
        <v>55</v>
      </c>
      <c r="BI748" s="540">
        <v>56</v>
      </c>
      <c r="BJ748" s="540">
        <v>57</v>
      </c>
      <c r="BK748" s="540">
        <v>58</v>
      </c>
      <c r="BL748" s="540">
        <v>59</v>
      </c>
      <c r="BM748" s="540">
        <v>60</v>
      </c>
      <c r="BN748" s="540">
        <v>61</v>
      </c>
      <c r="BO748" s="540">
        <v>62</v>
      </c>
      <c r="BP748" s="540">
        <v>63</v>
      </c>
      <c r="BQ748" s="540">
        <v>64</v>
      </c>
      <c r="BR748" s="540">
        <v>65</v>
      </c>
      <c r="BS748" s="540">
        <v>66</v>
      </c>
      <c r="BT748" s="540">
        <v>67</v>
      </c>
      <c r="BU748" s="540">
        <v>68</v>
      </c>
      <c r="BV748" s="540">
        <v>69</v>
      </c>
      <c r="BW748" s="540">
        <v>70</v>
      </c>
      <c r="BX748" s="540">
        <v>71</v>
      </c>
      <c r="BY748" s="540">
        <v>72</v>
      </c>
      <c r="BZ748" s="540">
        <v>73</v>
      </c>
      <c r="CA748" s="540">
        <v>74</v>
      </c>
      <c r="CB748" s="540">
        <v>75</v>
      </c>
      <c r="CC748" s="540">
        <v>76</v>
      </c>
      <c r="CD748" s="540">
        <v>77</v>
      </c>
      <c r="CE748" s="540">
        <v>78</v>
      </c>
      <c r="CF748" s="540">
        <v>79</v>
      </c>
      <c r="CG748" s="540">
        <v>80</v>
      </c>
      <c r="CH748" s="540">
        <v>81</v>
      </c>
      <c r="CI748" s="540">
        <v>82</v>
      </c>
      <c r="CJ748" s="540">
        <v>83</v>
      </c>
      <c r="CK748" s="540">
        <v>84</v>
      </c>
      <c r="CL748" s="540">
        <v>85</v>
      </c>
      <c r="CM748" s="540">
        <v>86</v>
      </c>
      <c r="CN748" s="540">
        <v>87</v>
      </c>
      <c r="CO748" s="540">
        <v>88</v>
      </c>
      <c r="CP748" s="540">
        <v>89</v>
      </c>
      <c r="CQ748" s="540">
        <v>90</v>
      </c>
      <c r="CR748" s="540">
        <v>91</v>
      </c>
      <c r="CS748" s="540">
        <v>92</v>
      </c>
      <c r="CT748" s="540">
        <v>93</v>
      </c>
      <c r="CU748" s="540">
        <v>94</v>
      </c>
      <c r="CV748" s="540">
        <v>95</v>
      </c>
      <c r="CW748" s="540">
        <v>96</v>
      </c>
      <c r="CX748" s="540">
        <v>97</v>
      </c>
      <c r="CY748" s="540">
        <v>98</v>
      </c>
      <c r="CZ748" s="540">
        <v>99</v>
      </c>
      <c r="DA748" s="540">
        <v>100</v>
      </c>
      <c r="DB748" s="540">
        <v>101</v>
      </c>
      <c r="DC748" s="540">
        <v>102</v>
      </c>
      <c r="DD748" s="540">
        <v>103</v>
      </c>
      <c r="DE748" s="540">
        <v>104</v>
      </c>
      <c r="DF748" s="540">
        <v>105</v>
      </c>
      <c r="DG748" s="540">
        <v>106</v>
      </c>
      <c r="DH748" s="540">
        <v>107</v>
      </c>
      <c r="DI748" s="540">
        <v>108</v>
      </c>
      <c r="DJ748" s="540">
        <v>109</v>
      </c>
      <c r="DK748" s="540">
        <v>110</v>
      </c>
      <c r="DL748" s="540">
        <v>111</v>
      </c>
      <c r="DM748" s="540">
        <v>112</v>
      </c>
      <c r="DN748" s="540">
        <v>113</v>
      </c>
      <c r="DO748" s="540">
        <v>114</v>
      </c>
      <c r="DP748" s="540">
        <v>115</v>
      </c>
      <c r="DQ748" s="540">
        <v>116</v>
      </c>
      <c r="DR748" s="540">
        <v>117</v>
      </c>
      <c r="DS748" s="540">
        <v>118</v>
      </c>
      <c r="DT748" s="540">
        <v>119</v>
      </c>
      <c r="DU748" s="540">
        <v>120</v>
      </c>
      <c r="DV748" s="540">
        <v>121</v>
      </c>
      <c r="DW748" s="540">
        <v>122</v>
      </c>
      <c r="DX748" s="540">
        <v>123</v>
      </c>
      <c r="DY748" s="540">
        <v>124</v>
      </c>
      <c r="DZ748" s="540">
        <v>125</v>
      </c>
      <c r="EA748" s="540">
        <v>126</v>
      </c>
      <c r="EB748" s="540">
        <v>127</v>
      </c>
      <c r="EC748" s="540">
        <v>128</v>
      </c>
      <c r="ED748" s="540">
        <v>129</v>
      </c>
      <c r="EE748" s="540">
        <v>130</v>
      </c>
      <c r="EF748" s="540">
        <v>131</v>
      </c>
      <c r="EG748" s="540">
        <v>132</v>
      </c>
      <c r="EH748" s="540">
        <v>133</v>
      </c>
      <c r="EI748" s="540">
        <v>134</v>
      </c>
      <c r="EJ748" s="540">
        <v>135</v>
      </c>
      <c r="EK748" s="540">
        <v>136</v>
      </c>
      <c r="EL748" s="540">
        <v>137</v>
      </c>
      <c r="EM748" s="540">
        <v>138</v>
      </c>
      <c r="EN748" s="540">
        <v>139</v>
      </c>
      <c r="EO748" s="540">
        <v>140</v>
      </c>
      <c r="EP748" s="540">
        <v>141</v>
      </c>
      <c r="EQ748" s="540">
        <v>142</v>
      </c>
      <c r="ER748" s="540">
        <v>143</v>
      </c>
      <c r="ES748" s="540">
        <v>144</v>
      </c>
      <c r="EU748" s="540">
        <v>145</v>
      </c>
      <c r="EV748" s="540">
        <v>146</v>
      </c>
      <c r="EW748" s="540">
        <v>147</v>
      </c>
      <c r="EX748" s="540">
        <v>148</v>
      </c>
      <c r="EZ748" s="540">
        <v>149</v>
      </c>
      <c r="FA748" s="540">
        <v>150</v>
      </c>
      <c r="FB748" s="540">
        <v>151</v>
      </c>
      <c r="FC748" s="540">
        <v>152</v>
      </c>
    </row>
    <row r="749" spans="4:159" s="540" customFormat="1" x14ac:dyDescent="0.2">
      <c r="E749" s="535" t="s">
        <v>157</v>
      </c>
      <c r="F749" s="540">
        <v>43</v>
      </c>
      <c r="G749" s="540">
        <v>91</v>
      </c>
      <c r="H749" s="540">
        <v>86</v>
      </c>
      <c r="I749" s="540">
        <v>103</v>
      </c>
      <c r="J749" s="540">
        <v>16</v>
      </c>
      <c r="K749" s="540">
        <v>114</v>
      </c>
      <c r="L749" s="540">
        <v>3</v>
      </c>
      <c r="M749" s="540">
        <v>26</v>
      </c>
      <c r="N749" s="540">
        <v>82</v>
      </c>
      <c r="O749" s="540">
        <v>92</v>
      </c>
      <c r="P749" s="540">
        <v>100</v>
      </c>
      <c r="Q749" s="540">
        <v>29</v>
      </c>
      <c r="R749" s="540">
        <v>19</v>
      </c>
      <c r="S749" s="540">
        <v>145</v>
      </c>
      <c r="T749" s="540">
        <v>34</v>
      </c>
      <c r="U749" s="540">
        <v>28</v>
      </c>
      <c r="V749" s="540">
        <v>89</v>
      </c>
      <c r="W749" s="540">
        <v>21</v>
      </c>
      <c r="X749" s="540">
        <v>141</v>
      </c>
      <c r="Y749" s="540">
        <v>54</v>
      </c>
      <c r="Z749" s="540">
        <v>10</v>
      </c>
      <c r="AA749" s="540">
        <v>51</v>
      </c>
      <c r="AB749" s="540">
        <v>79</v>
      </c>
      <c r="AC749" s="540">
        <v>40</v>
      </c>
      <c r="AD749" s="540">
        <v>68</v>
      </c>
      <c r="AE749" s="540">
        <v>50</v>
      </c>
      <c r="AF749" s="540">
        <v>24</v>
      </c>
      <c r="AG749" s="540">
        <v>36</v>
      </c>
      <c r="AH749" s="540">
        <v>12</v>
      </c>
      <c r="AI749" s="540">
        <v>57</v>
      </c>
      <c r="AJ749" s="540">
        <v>135</v>
      </c>
      <c r="AK749" s="540">
        <v>18</v>
      </c>
      <c r="AL749" s="540">
        <v>11</v>
      </c>
      <c r="AM749" s="540">
        <v>73</v>
      </c>
      <c r="AN749" s="540">
        <v>98</v>
      </c>
      <c r="AO749" s="540">
        <v>25</v>
      </c>
      <c r="AP749" s="540">
        <v>121</v>
      </c>
      <c r="AQ749" s="540">
        <v>127</v>
      </c>
      <c r="AR749" s="540">
        <v>17</v>
      </c>
      <c r="AS749" s="540">
        <v>88</v>
      </c>
      <c r="AT749" s="540">
        <v>13</v>
      </c>
      <c r="AU749" s="540">
        <v>5</v>
      </c>
      <c r="AV749" s="540">
        <v>69</v>
      </c>
      <c r="AW749" s="540">
        <v>87</v>
      </c>
      <c r="AX749" s="540">
        <v>48</v>
      </c>
      <c r="AY749" s="540">
        <v>124</v>
      </c>
      <c r="AZ749" s="540">
        <v>128</v>
      </c>
      <c r="BA749" s="540">
        <v>35</v>
      </c>
      <c r="BB749" s="540">
        <v>150</v>
      </c>
      <c r="BC749" s="540">
        <v>8</v>
      </c>
      <c r="BD749" s="540">
        <v>53</v>
      </c>
      <c r="BE749" s="540">
        <v>85</v>
      </c>
      <c r="BF749" s="540">
        <v>61</v>
      </c>
      <c r="BG749" s="540">
        <v>47</v>
      </c>
      <c r="BH749" s="540">
        <v>102</v>
      </c>
      <c r="BI749" s="540">
        <v>110</v>
      </c>
      <c r="BJ749" s="540">
        <v>84</v>
      </c>
      <c r="BK749" s="540">
        <v>90</v>
      </c>
      <c r="BL749" s="540">
        <v>126</v>
      </c>
      <c r="BM749" s="540">
        <v>144</v>
      </c>
      <c r="BN749" s="540">
        <v>30</v>
      </c>
      <c r="BO749" s="540">
        <v>129</v>
      </c>
      <c r="BP749" s="540">
        <v>52</v>
      </c>
      <c r="BQ749" s="540">
        <v>146</v>
      </c>
      <c r="BR749" s="540">
        <v>7</v>
      </c>
      <c r="BS749" s="540">
        <v>27</v>
      </c>
      <c r="BT749" s="540">
        <v>96</v>
      </c>
      <c r="BU749" s="540">
        <v>125</v>
      </c>
      <c r="BV749" s="540">
        <v>45</v>
      </c>
      <c r="BW749" s="540">
        <v>149</v>
      </c>
      <c r="BX749" s="540">
        <v>130</v>
      </c>
      <c r="BY749" s="540">
        <v>138</v>
      </c>
      <c r="BZ749" s="540">
        <v>59</v>
      </c>
      <c r="CA749" s="540">
        <v>147</v>
      </c>
      <c r="CB749" s="540">
        <v>4</v>
      </c>
      <c r="CC749" s="540">
        <v>133</v>
      </c>
      <c r="CD749" s="540">
        <v>9</v>
      </c>
      <c r="CE749" s="540">
        <v>31</v>
      </c>
      <c r="CF749" s="540">
        <v>106</v>
      </c>
      <c r="CG749" s="540">
        <v>66</v>
      </c>
      <c r="CH749" s="540">
        <v>105</v>
      </c>
      <c r="CI749" s="540">
        <v>113</v>
      </c>
      <c r="CJ749" s="540">
        <v>120</v>
      </c>
      <c r="CK749" s="540">
        <v>77</v>
      </c>
      <c r="CL749" s="540">
        <v>107</v>
      </c>
      <c r="CM749" s="540">
        <v>14</v>
      </c>
      <c r="CN749" s="540">
        <v>118</v>
      </c>
      <c r="CO749" s="540">
        <v>2</v>
      </c>
      <c r="CP749" s="540">
        <v>83</v>
      </c>
      <c r="CQ749" s="540">
        <v>132</v>
      </c>
      <c r="CR749" s="540">
        <v>148</v>
      </c>
      <c r="CS749" s="540">
        <v>15</v>
      </c>
      <c r="CT749" s="540">
        <v>72</v>
      </c>
      <c r="CU749" s="540">
        <v>123</v>
      </c>
      <c r="CV749" s="540">
        <v>143</v>
      </c>
      <c r="CW749" s="540">
        <v>122</v>
      </c>
      <c r="CX749" s="540">
        <v>94</v>
      </c>
      <c r="CY749" s="540">
        <v>81</v>
      </c>
      <c r="CZ749" s="540">
        <v>41</v>
      </c>
      <c r="DA749" s="540">
        <v>23</v>
      </c>
      <c r="DB749" s="540">
        <v>64</v>
      </c>
      <c r="DC749" s="540">
        <v>152</v>
      </c>
      <c r="DD749" s="540">
        <v>139</v>
      </c>
      <c r="DE749" s="540">
        <v>38</v>
      </c>
      <c r="DF749" s="540">
        <v>42</v>
      </c>
      <c r="DG749" s="540">
        <v>37</v>
      </c>
      <c r="DH749" s="540">
        <v>63</v>
      </c>
      <c r="DI749" s="540">
        <v>131</v>
      </c>
      <c r="DJ749" s="540">
        <v>111</v>
      </c>
      <c r="DK749" s="540">
        <v>151</v>
      </c>
      <c r="DL749" s="540">
        <v>44</v>
      </c>
      <c r="DM749" s="540">
        <v>55</v>
      </c>
      <c r="DN749" s="540">
        <v>104</v>
      </c>
      <c r="DO749" s="540">
        <v>22</v>
      </c>
      <c r="DP749" s="540">
        <v>108</v>
      </c>
      <c r="DQ749" s="540">
        <v>62</v>
      </c>
      <c r="DR749" s="540">
        <v>115</v>
      </c>
      <c r="DS749" s="540">
        <v>136</v>
      </c>
      <c r="DT749" s="540">
        <v>116</v>
      </c>
      <c r="DU749" s="540">
        <v>1</v>
      </c>
      <c r="DV749" s="540">
        <v>97</v>
      </c>
      <c r="DW749" s="540">
        <v>58</v>
      </c>
      <c r="DX749" s="540">
        <v>39</v>
      </c>
      <c r="DY749" s="540">
        <v>78</v>
      </c>
      <c r="DZ749" s="540">
        <v>32</v>
      </c>
      <c r="EA749" s="540">
        <v>134</v>
      </c>
      <c r="EB749" s="540">
        <v>6</v>
      </c>
      <c r="EC749" s="540">
        <v>119</v>
      </c>
      <c r="ED749" s="540">
        <v>142</v>
      </c>
      <c r="EE749" s="540">
        <v>71</v>
      </c>
      <c r="EF749" s="540">
        <v>117</v>
      </c>
      <c r="EG749" s="540">
        <v>95</v>
      </c>
      <c r="EH749" s="540">
        <v>80</v>
      </c>
      <c r="EI749" s="540">
        <v>20</v>
      </c>
      <c r="EJ749" s="540">
        <v>67</v>
      </c>
      <c r="EK749" s="540">
        <v>70</v>
      </c>
      <c r="EL749" s="540">
        <v>75</v>
      </c>
      <c r="EM749" s="540">
        <v>49</v>
      </c>
      <c r="EN749" s="540">
        <v>137</v>
      </c>
      <c r="EO749" s="540">
        <v>93</v>
      </c>
      <c r="EP749" s="540">
        <v>74</v>
      </c>
      <c r="EQ749" s="540">
        <v>109</v>
      </c>
      <c r="ER749" s="540">
        <v>112</v>
      </c>
      <c r="ES749" s="540">
        <v>101</v>
      </c>
      <c r="EU749" s="540">
        <v>65</v>
      </c>
      <c r="EV749" s="540">
        <v>99</v>
      </c>
      <c r="EW749" s="540">
        <v>76</v>
      </c>
      <c r="EX749" s="540">
        <v>60</v>
      </c>
      <c r="EZ749" s="540">
        <v>140</v>
      </c>
      <c r="FA749" s="540">
        <v>46</v>
      </c>
      <c r="FB749" s="540">
        <v>56</v>
      </c>
      <c r="FC749" s="540">
        <v>33</v>
      </c>
    </row>
    <row r="750" spans="4:159" s="540" customFormat="1" x14ac:dyDescent="0.2">
      <c r="E750" s="535" t="s">
        <v>159</v>
      </c>
      <c r="F750" s="540">
        <v>147</v>
      </c>
      <c r="G750" s="540">
        <v>123</v>
      </c>
      <c r="H750" s="540">
        <v>22</v>
      </c>
      <c r="I750" s="540">
        <v>135</v>
      </c>
      <c r="J750" s="540">
        <v>106</v>
      </c>
      <c r="K750" s="540">
        <v>109</v>
      </c>
      <c r="L750" s="540">
        <v>93</v>
      </c>
      <c r="M750" s="540">
        <v>15</v>
      </c>
      <c r="N750" s="540">
        <v>131</v>
      </c>
      <c r="O750" s="540">
        <v>6</v>
      </c>
      <c r="P750" s="540">
        <v>8</v>
      </c>
      <c r="Q750" s="540">
        <v>108</v>
      </c>
      <c r="R750" s="540">
        <v>57</v>
      </c>
      <c r="S750" s="540">
        <v>43</v>
      </c>
      <c r="T750" s="540">
        <v>118</v>
      </c>
      <c r="U750" s="540">
        <v>94</v>
      </c>
      <c r="V750" s="540">
        <v>78</v>
      </c>
      <c r="W750" s="540">
        <v>24</v>
      </c>
      <c r="X750" s="540">
        <v>130</v>
      </c>
      <c r="Y750" s="540">
        <v>116</v>
      </c>
      <c r="Z750" s="540">
        <v>54</v>
      </c>
      <c r="AA750" s="540">
        <v>140</v>
      </c>
      <c r="AB750" s="540">
        <v>102</v>
      </c>
      <c r="AC750" s="540">
        <v>65</v>
      </c>
      <c r="AD750" s="540">
        <v>86</v>
      </c>
      <c r="AE750" s="540">
        <v>119</v>
      </c>
      <c r="AF750" s="540">
        <v>104</v>
      </c>
      <c r="AG750" s="540">
        <v>74</v>
      </c>
      <c r="AH750" s="540">
        <v>121</v>
      </c>
      <c r="AI750" s="540">
        <v>61</v>
      </c>
      <c r="AJ750" s="540">
        <v>132</v>
      </c>
      <c r="AK750" s="540">
        <v>100</v>
      </c>
      <c r="AL750" s="540">
        <v>142</v>
      </c>
      <c r="AM750" s="540">
        <v>66</v>
      </c>
      <c r="AN750" s="540">
        <v>101</v>
      </c>
      <c r="AO750" s="540">
        <v>7</v>
      </c>
      <c r="AP750" s="540">
        <v>103</v>
      </c>
      <c r="AQ750" s="540">
        <v>137</v>
      </c>
      <c r="AR750" s="540">
        <v>18</v>
      </c>
      <c r="AS750" s="540">
        <v>13</v>
      </c>
      <c r="AT750" s="540">
        <v>60</v>
      </c>
      <c r="AU750" s="540">
        <v>80</v>
      </c>
      <c r="AV750" s="540">
        <v>129</v>
      </c>
      <c r="AW750" s="540">
        <v>16</v>
      </c>
      <c r="AX750" s="540">
        <v>27</v>
      </c>
      <c r="AY750" s="540">
        <v>120</v>
      </c>
      <c r="AZ750" s="540">
        <v>30</v>
      </c>
      <c r="BA750" s="540">
        <v>115</v>
      </c>
      <c r="BB750" s="540">
        <v>56</v>
      </c>
      <c r="BC750" s="540">
        <v>122</v>
      </c>
      <c r="BD750" s="540">
        <v>144</v>
      </c>
      <c r="BE750" s="540">
        <v>33</v>
      </c>
      <c r="BF750" s="540">
        <v>5</v>
      </c>
      <c r="BG750" s="540">
        <v>21</v>
      </c>
      <c r="BH750" s="540">
        <v>148</v>
      </c>
      <c r="BI750" s="540">
        <v>39</v>
      </c>
      <c r="BJ750" s="540">
        <v>83</v>
      </c>
      <c r="BK750" s="540">
        <v>75</v>
      </c>
      <c r="BL750" s="540">
        <v>110</v>
      </c>
      <c r="BM750" s="540">
        <v>41</v>
      </c>
      <c r="BN750" s="540">
        <v>47</v>
      </c>
      <c r="BO750" s="540">
        <v>126</v>
      </c>
      <c r="BP750" s="540">
        <v>9</v>
      </c>
      <c r="BQ750" s="540">
        <v>96</v>
      </c>
      <c r="BR750" s="540">
        <v>58</v>
      </c>
      <c r="BS750" s="540">
        <v>34</v>
      </c>
      <c r="BT750" s="540">
        <v>98</v>
      </c>
      <c r="BU750" s="540">
        <v>105</v>
      </c>
      <c r="BV750" s="540">
        <v>70</v>
      </c>
      <c r="BW750" s="540">
        <v>26</v>
      </c>
      <c r="BX750" s="540">
        <v>17</v>
      </c>
      <c r="BY750" s="540">
        <v>48</v>
      </c>
      <c r="BZ750" s="540">
        <v>95</v>
      </c>
      <c r="CA750" s="540">
        <v>28</v>
      </c>
      <c r="CB750" s="540">
        <v>2</v>
      </c>
      <c r="CC750" s="540">
        <v>45</v>
      </c>
      <c r="CD750" s="540">
        <v>145</v>
      </c>
      <c r="CE750" s="540">
        <v>32</v>
      </c>
      <c r="CF750" s="540">
        <v>127</v>
      </c>
      <c r="CG750" s="540">
        <v>46</v>
      </c>
      <c r="CH750" s="540">
        <v>38</v>
      </c>
      <c r="CI750" s="540">
        <v>49</v>
      </c>
      <c r="CJ750" s="540">
        <v>82</v>
      </c>
      <c r="CK750" s="540">
        <v>76</v>
      </c>
      <c r="CL750" s="540">
        <v>124</v>
      </c>
      <c r="CM750" s="540">
        <v>151</v>
      </c>
      <c r="CN750" s="540">
        <v>90</v>
      </c>
      <c r="CO750" s="540">
        <v>50</v>
      </c>
      <c r="CP750" s="540">
        <v>112</v>
      </c>
      <c r="CQ750" s="540">
        <v>141</v>
      </c>
      <c r="CR750" s="540">
        <v>79</v>
      </c>
      <c r="CS750" s="540">
        <v>143</v>
      </c>
      <c r="CT750" s="540">
        <v>152</v>
      </c>
      <c r="CU750" s="540">
        <v>136</v>
      </c>
      <c r="CV750" s="540">
        <v>97</v>
      </c>
      <c r="CW750" s="540">
        <v>20</v>
      </c>
      <c r="CX750" s="540">
        <v>73</v>
      </c>
      <c r="CY750" s="540">
        <v>99</v>
      </c>
      <c r="CZ750" s="540">
        <v>128</v>
      </c>
      <c r="DA750" s="540">
        <v>113</v>
      </c>
      <c r="DB750" s="540">
        <v>35</v>
      </c>
      <c r="DC750" s="540">
        <v>23</v>
      </c>
      <c r="DD750" s="540">
        <v>84</v>
      </c>
      <c r="DE750" s="540">
        <v>52</v>
      </c>
      <c r="DF750" s="540">
        <v>37</v>
      </c>
      <c r="DG750" s="540">
        <v>40</v>
      </c>
      <c r="DH750" s="540">
        <v>149</v>
      </c>
      <c r="DI750" s="540">
        <v>12</v>
      </c>
      <c r="DJ750" s="540">
        <v>72</v>
      </c>
      <c r="DK750" s="540">
        <v>114</v>
      </c>
      <c r="DL750" s="540">
        <v>107</v>
      </c>
      <c r="DM750" s="540">
        <v>71</v>
      </c>
      <c r="DN750" s="540">
        <v>87</v>
      </c>
      <c r="DO750" s="540">
        <v>3</v>
      </c>
      <c r="DP750" s="540">
        <v>133</v>
      </c>
      <c r="DQ750" s="540">
        <v>42</v>
      </c>
      <c r="DR750" s="540">
        <v>68</v>
      </c>
      <c r="DS750" s="540">
        <v>92</v>
      </c>
      <c r="DT750" s="540">
        <v>36</v>
      </c>
      <c r="DU750" s="540">
        <v>138</v>
      </c>
      <c r="DV750" s="540">
        <v>29</v>
      </c>
      <c r="DW750" s="540">
        <v>69</v>
      </c>
      <c r="DX750" s="540">
        <v>14</v>
      </c>
      <c r="DY750" s="540">
        <v>51</v>
      </c>
      <c r="DZ750" s="540">
        <v>63</v>
      </c>
      <c r="EA750" s="540">
        <v>146</v>
      </c>
      <c r="EB750" s="540">
        <v>139</v>
      </c>
      <c r="EC750" s="540">
        <v>150</v>
      </c>
      <c r="ED750" s="540">
        <v>11</v>
      </c>
      <c r="EE750" s="540">
        <v>53</v>
      </c>
      <c r="EF750" s="540">
        <v>67</v>
      </c>
      <c r="EG750" s="540">
        <v>111</v>
      </c>
      <c r="EH750" s="540">
        <v>55</v>
      </c>
      <c r="EI750" s="540">
        <v>91</v>
      </c>
      <c r="EJ750" s="540">
        <v>81</v>
      </c>
      <c r="EK750" s="540">
        <v>125</v>
      </c>
      <c r="EL750" s="540">
        <v>134</v>
      </c>
      <c r="EM750" s="540">
        <v>89</v>
      </c>
      <c r="EN750" s="540">
        <v>117</v>
      </c>
      <c r="EO750" s="540">
        <v>62</v>
      </c>
      <c r="EP750" s="540">
        <v>19</v>
      </c>
      <c r="EQ750" s="540">
        <v>88</v>
      </c>
      <c r="ER750" s="540">
        <v>1</v>
      </c>
      <c r="ES750" s="540">
        <v>10</v>
      </c>
      <c r="EU750" s="540">
        <v>4</v>
      </c>
      <c r="EV750" s="540">
        <v>44</v>
      </c>
      <c r="EW750" s="540">
        <v>64</v>
      </c>
      <c r="EX750" s="540">
        <v>25</v>
      </c>
      <c r="EZ750" s="540">
        <v>85</v>
      </c>
      <c r="FA750" s="540">
        <v>59</v>
      </c>
      <c r="FB750" s="540">
        <v>77</v>
      </c>
      <c r="FC750" s="540">
        <v>31</v>
      </c>
    </row>
    <row r="751" spans="4:159" s="540" customFormat="1" x14ac:dyDescent="0.2"/>
    <row r="752" spans="4:159" s="540" customFormat="1" x14ac:dyDescent="0.2">
      <c r="D752" s="539">
        <v>153</v>
      </c>
      <c r="E752" s="541" t="s">
        <v>179</v>
      </c>
    </row>
    <row r="753" spans="4:164" s="540" customFormat="1" x14ac:dyDescent="0.2">
      <c r="E753" s="535" t="s">
        <v>130</v>
      </c>
      <c r="F753" s="540">
        <v>1</v>
      </c>
      <c r="G753" s="540">
        <v>2</v>
      </c>
      <c r="H753" s="540">
        <v>3</v>
      </c>
      <c r="I753" s="540">
        <v>4</v>
      </c>
      <c r="J753" s="540">
        <v>5</v>
      </c>
      <c r="K753" s="540">
        <v>6</v>
      </c>
      <c r="L753" s="540">
        <v>7</v>
      </c>
      <c r="M753" s="540">
        <v>8</v>
      </c>
      <c r="N753" s="540">
        <v>9</v>
      </c>
      <c r="O753" s="540">
        <v>10</v>
      </c>
      <c r="P753" s="540">
        <v>11</v>
      </c>
      <c r="Q753" s="540">
        <v>12</v>
      </c>
      <c r="R753" s="540">
        <v>13</v>
      </c>
      <c r="S753" s="540">
        <v>14</v>
      </c>
      <c r="T753" s="540">
        <v>15</v>
      </c>
      <c r="U753" s="540">
        <v>16</v>
      </c>
      <c r="V753" s="540">
        <v>17</v>
      </c>
      <c r="W753" s="540">
        <v>18</v>
      </c>
      <c r="X753" s="540">
        <v>19</v>
      </c>
      <c r="Y753" s="540">
        <v>20</v>
      </c>
      <c r="Z753" s="540">
        <v>21</v>
      </c>
      <c r="AA753" s="540">
        <v>22</v>
      </c>
      <c r="AB753" s="540">
        <v>23</v>
      </c>
      <c r="AC753" s="540">
        <v>24</v>
      </c>
      <c r="AD753" s="540">
        <v>25</v>
      </c>
      <c r="AE753" s="540">
        <v>26</v>
      </c>
      <c r="AF753" s="540">
        <v>27</v>
      </c>
      <c r="AG753" s="540">
        <v>28</v>
      </c>
      <c r="AH753" s="540">
        <v>29</v>
      </c>
      <c r="AI753" s="540">
        <v>30</v>
      </c>
      <c r="AJ753" s="540">
        <v>31</v>
      </c>
      <c r="AK753" s="540">
        <v>32</v>
      </c>
      <c r="AL753" s="540">
        <v>33</v>
      </c>
      <c r="AM753" s="540">
        <v>34</v>
      </c>
      <c r="AN753" s="540">
        <v>35</v>
      </c>
      <c r="AO753" s="540">
        <v>36</v>
      </c>
      <c r="AP753" s="540">
        <v>37</v>
      </c>
      <c r="AQ753" s="540">
        <v>38</v>
      </c>
      <c r="AR753" s="540">
        <v>39</v>
      </c>
      <c r="AS753" s="540">
        <v>40</v>
      </c>
      <c r="AT753" s="540">
        <v>41</v>
      </c>
      <c r="AU753" s="540">
        <v>42</v>
      </c>
      <c r="AV753" s="540">
        <v>43</v>
      </c>
      <c r="AW753" s="540">
        <v>44</v>
      </c>
      <c r="AX753" s="540">
        <v>45</v>
      </c>
      <c r="AY753" s="540">
        <v>46</v>
      </c>
      <c r="AZ753" s="540">
        <v>47</v>
      </c>
      <c r="BA753" s="540">
        <v>48</v>
      </c>
      <c r="BB753" s="540">
        <v>49</v>
      </c>
      <c r="BC753" s="540">
        <v>50</v>
      </c>
      <c r="BD753" s="540">
        <v>51</v>
      </c>
      <c r="BE753" s="540">
        <v>52</v>
      </c>
      <c r="BF753" s="540">
        <v>53</v>
      </c>
      <c r="BG753" s="540">
        <v>54</v>
      </c>
      <c r="BH753" s="540">
        <v>55</v>
      </c>
      <c r="BI753" s="540">
        <v>56</v>
      </c>
      <c r="BJ753" s="540">
        <v>57</v>
      </c>
      <c r="BK753" s="540">
        <v>58</v>
      </c>
      <c r="BL753" s="540">
        <v>59</v>
      </c>
      <c r="BM753" s="540">
        <v>60</v>
      </c>
      <c r="BN753" s="540">
        <v>61</v>
      </c>
      <c r="BO753" s="540">
        <v>62</v>
      </c>
      <c r="BP753" s="540">
        <v>63</v>
      </c>
      <c r="BQ753" s="540">
        <v>64</v>
      </c>
      <c r="BR753" s="540">
        <v>65</v>
      </c>
      <c r="BS753" s="540">
        <v>66</v>
      </c>
      <c r="BT753" s="540">
        <v>67</v>
      </c>
      <c r="BU753" s="540">
        <v>68</v>
      </c>
      <c r="BV753" s="540">
        <v>69</v>
      </c>
      <c r="BW753" s="540">
        <v>70</v>
      </c>
      <c r="BX753" s="540">
        <v>71</v>
      </c>
      <c r="BY753" s="540">
        <v>72</v>
      </c>
      <c r="BZ753" s="540">
        <v>73</v>
      </c>
      <c r="CA753" s="540">
        <v>74</v>
      </c>
      <c r="CB753" s="540">
        <v>75</v>
      </c>
      <c r="CC753" s="540">
        <v>76</v>
      </c>
      <c r="CD753" s="540">
        <v>77</v>
      </c>
      <c r="CE753" s="540">
        <v>78</v>
      </c>
      <c r="CF753" s="540">
        <v>79</v>
      </c>
      <c r="CG753" s="540">
        <v>80</v>
      </c>
      <c r="CH753" s="540">
        <v>81</v>
      </c>
      <c r="CI753" s="540">
        <v>82</v>
      </c>
      <c r="CJ753" s="540">
        <v>83</v>
      </c>
      <c r="CK753" s="540">
        <v>84</v>
      </c>
      <c r="CL753" s="540">
        <v>85</v>
      </c>
      <c r="CM753" s="540">
        <v>86</v>
      </c>
      <c r="CN753" s="540">
        <v>87</v>
      </c>
      <c r="CO753" s="540">
        <v>88</v>
      </c>
      <c r="CP753" s="540">
        <v>89</v>
      </c>
      <c r="CQ753" s="540">
        <v>90</v>
      </c>
      <c r="CR753" s="540">
        <v>91</v>
      </c>
      <c r="CS753" s="540">
        <v>92</v>
      </c>
      <c r="CT753" s="540">
        <v>93</v>
      </c>
      <c r="CU753" s="540">
        <v>94</v>
      </c>
      <c r="CV753" s="540">
        <v>95</v>
      </c>
      <c r="CW753" s="540">
        <v>96</v>
      </c>
      <c r="CX753" s="540">
        <v>97</v>
      </c>
      <c r="CY753" s="540">
        <v>98</v>
      </c>
      <c r="CZ753" s="540">
        <v>99</v>
      </c>
      <c r="DA753" s="540">
        <v>100</v>
      </c>
      <c r="DB753" s="540">
        <v>101</v>
      </c>
      <c r="DC753" s="540">
        <v>102</v>
      </c>
      <c r="DD753" s="540">
        <v>103</v>
      </c>
      <c r="DE753" s="540">
        <v>104</v>
      </c>
      <c r="DF753" s="540">
        <v>105</v>
      </c>
      <c r="DG753" s="540">
        <v>106</v>
      </c>
      <c r="DH753" s="540">
        <v>107</v>
      </c>
      <c r="DI753" s="540">
        <v>108</v>
      </c>
      <c r="DJ753" s="540">
        <v>109</v>
      </c>
      <c r="DK753" s="540">
        <v>110</v>
      </c>
      <c r="DL753" s="540">
        <v>111</v>
      </c>
      <c r="DM753" s="540">
        <v>112</v>
      </c>
      <c r="DN753" s="540">
        <v>113</v>
      </c>
      <c r="DO753" s="540">
        <v>114</v>
      </c>
      <c r="DP753" s="540">
        <v>115</v>
      </c>
      <c r="DQ753" s="540">
        <v>116</v>
      </c>
      <c r="DR753" s="540">
        <v>117</v>
      </c>
      <c r="DS753" s="540">
        <v>118</v>
      </c>
      <c r="DT753" s="540">
        <v>119</v>
      </c>
      <c r="DU753" s="540">
        <v>120</v>
      </c>
      <c r="DV753" s="540">
        <v>121</v>
      </c>
      <c r="DW753" s="540">
        <v>122</v>
      </c>
      <c r="DX753" s="540">
        <v>123</v>
      </c>
      <c r="DY753" s="540">
        <v>124</v>
      </c>
      <c r="DZ753" s="540">
        <v>125</v>
      </c>
      <c r="EA753" s="540">
        <v>126</v>
      </c>
      <c r="EB753" s="540">
        <v>127</v>
      </c>
      <c r="EC753" s="540">
        <v>128</v>
      </c>
      <c r="ED753" s="540">
        <v>129</v>
      </c>
      <c r="EE753" s="540">
        <v>130</v>
      </c>
      <c r="EF753" s="540">
        <v>131</v>
      </c>
      <c r="EG753" s="540">
        <v>132</v>
      </c>
      <c r="EH753" s="540">
        <v>133</v>
      </c>
      <c r="EI753" s="540">
        <v>134</v>
      </c>
      <c r="EJ753" s="540">
        <v>135</v>
      </c>
      <c r="EK753" s="540">
        <v>136</v>
      </c>
      <c r="EL753" s="540">
        <v>137</v>
      </c>
      <c r="EM753" s="540">
        <v>138</v>
      </c>
      <c r="EN753" s="540">
        <v>139</v>
      </c>
      <c r="EO753" s="540">
        <v>140</v>
      </c>
      <c r="EP753" s="540">
        <v>141</v>
      </c>
      <c r="EQ753" s="540">
        <v>142</v>
      </c>
      <c r="ER753" s="540">
        <v>143</v>
      </c>
      <c r="ES753" s="540">
        <v>144</v>
      </c>
      <c r="ET753" s="540">
        <v>145</v>
      </c>
      <c r="EU753" s="540">
        <v>146</v>
      </c>
      <c r="EV753" s="540">
        <v>147</v>
      </c>
      <c r="EW753" s="540">
        <v>148</v>
      </c>
      <c r="EX753" s="540">
        <v>149</v>
      </c>
      <c r="EZ753" s="540">
        <v>150</v>
      </c>
      <c r="FA753" s="540">
        <v>151</v>
      </c>
      <c r="FB753" s="540">
        <v>152</v>
      </c>
      <c r="FC753" s="540">
        <v>153</v>
      </c>
    </row>
    <row r="754" spans="4:164" s="540" customFormat="1" x14ac:dyDescent="0.2">
      <c r="E754" s="535" t="s">
        <v>157</v>
      </c>
      <c r="F754" s="540">
        <v>44</v>
      </c>
      <c r="G754" s="540">
        <v>152</v>
      </c>
      <c r="H754" s="540">
        <v>64</v>
      </c>
      <c r="I754" s="540">
        <v>22</v>
      </c>
      <c r="J754" s="540">
        <v>68</v>
      </c>
      <c r="K754" s="540">
        <v>15</v>
      </c>
      <c r="L754" s="540">
        <v>128</v>
      </c>
      <c r="M754" s="540">
        <v>75</v>
      </c>
      <c r="N754" s="540">
        <v>21</v>
      </c>
      <c r="O754" s="540">
        <v>143</v>
      </c>
      <c r="P754" s="540">
        <v>92</v>
      </c>
      <c r="Q754" s="540">
        <v>108</v>
      </c>
      <c r="R754" s="540">
        <v>96</v>
      </c>
      <c r="S754" s="540">
        <v>136</v>
      </c>
      <c r="T754" s="540">
        <v>58</v>
      </c>
      <c r="U754" s="540">
        <v>17</v>
      </c>
      <c r="V754" s="540">
        <v>103</v>
      </c>
      <c r="W754" s="540">
        <v>9</v>
      </c>
      <c r="X754" s="540">
        <v>40</v>
      </c>
      <c r="Y754" s="540">
        <v>142</v>
      </c>
      <c r="Z754" s="540">
        <v>148</v>
      </c>
      <c r="AA754" s="540">
        <v>138</v>
      </c>
      <c r="AB754" s="540">
        <v>87</v>
      </c>
      <c r="AC754" s="540">
        <v>133</v>
      </c>
      <c r="AD754" s="540">
        <v>81</v>
      </c>
      <c r="AE754" s="540">
        <v>135</v>
      </c>
      <c r="AF754" s="540">
        <v>3</v>
      </c>
      <c r="AG754" s="540">
        <v>84</v>
      </c>
      <c r="AH754" s="540">
        <v>16</v>
      </c>
      <c r="AI754" s="540">
        <v>114</v>
      </c>
      <c r="AJ754" s="540">
        <v>129</v>
      </c>
      <c r="AK754" s="540">
        <v>60</v>
      </c>
      <c r="AL754" s="540">
        <v>79</v>
      </c>
      <c r="AM754" s="540">
        <v>140</v>
      </c>
      <c r="AN754" s="540">
        <v>94</v>
      </c>
      <c r="AO754" s="540">
        <v>14</v>
      </c>
      <c r="AP754" s="540">
        <v>109</v>
      </c>
      <c r="AQ754" s="540">
        <v>25</v>
      </c>
      <c r="AR754" s="540">
        <v>36</v>
      </c>
      <c r="AS754" s="540">
        <v>102</v>
      </c>
      <c r="AT754" s="540">
        <v>70</v>
      </c>
      <c r="AU754" s="540">
        <v>113</v>
      </c>
      <c r="AV754" s="540">
        <v>74</v>
      </c>
      <c r="AW754" s="540">
        <v>6</v>
      </c>
      <c r="AX754" s="540">
        <v>91</v>
      </c>
      <c r="AY754" s="540">
        <v>49</v>
      </c>
      <c r="AZ754" s="540">
        <v>99</v>
      </c>
      <c r="BA754" s="540">
        <v>39</v>
      </c>
      <c r="BB754" s="540">
        <v>23</v>
      </c>
      <c r="BC754" s="540">
        <v>118</v>
      </c>
      <c r="BD754" s="540">
        <v>5</v>
      </c>
      <c r="BE754" s="540">
        <v>46</v>
      </c>
      <c r="BF754" s="540">
        <v>42</v>
      </c>
      <c r="BG754" s="540">
        <v>141</v>
      </c>
      <c r="BH754" s="540">
        <v>123</v>
      </c>
      <c r="BI754" s="540">
        <v>78</v>
      </c>
      <c r="BJ754" s="540">
        <v>153</v>
      </c>
      <c r="BK754" s="540">
        <v>32</v>
      </c>
      <c r="BL754" s="540">
        <v>50</v>
      </c>
      <c r="BM754" s="540">
        <v>104</v>
      </c>
      <c r="BN754" s="540">
        <v>134</v>
      </c>
      <c r="BO754" s="540">
        <v>31</v>
      </c>
      <c r="BP754" s="540">
        <v>97</v>
      </c>
      <c r="BQ754" s="540">
        <v>1</v>
      </c>
      <c r="BR754" s="540">
        <v>76</v>
      </c>
      <c r="BS754" s="540">
        <v>95</v>
      </c>
      <c r="BT754" s="540">
        <v>100</v>
      </c>
      <c r="BU754" s="540">
        <v>124</v>
      </c>
      <c r="BV754" s="540">
        <v>80</v>
      </c>
      <c r="BW754" s="540">
        <v>137</v>
      </c>
      <c r="BX754" s="540">
        <v>18</v>
      </c>
      <c r="BY754" s="540">
        <v>110</v>
      </c>
      <c r="BZ754" s="540">
        <v>122</v>
      </c>
      <c r="CA754" s="540">
        <v>26</v>
      </c>
      <c r="CB754" s="540">
        <v>72</v>
      </c>
      <c r="CC754" s="540">
        <v>28</v>
      </c>
      <c r="CD754" s="540">
        <v>24</v>
      </c>
      <c r="CE754" s="540">
        <v>115</v>
      </c>
      <c r="CF754" s="540">
        <v>63</v>
      </c>
      <c r="CG754" s="540">
        <v>69</v>
      </c>
      <c r="CH754" s="540">
        <v>38</v>
      </c>
      <c r="CI754" s="540">
        <v>43</v>
      </c>
      <c r="CJ754" s="540">
        <v>85</v>
      </c>
      <c r="CK754" s="540">
        <v>27</v>
      </c>
      <c r="CL754" s="540">
        <v>53</v>
      </c>
      <c r="CM754" s="540">
        <v>139</v>
      </c>
      <c r="CN754" s="540">
        <v>83</v>
      </c>
      <c r="CO754" s="540">
        <v>147</v>
      </c>
      <c r="CP754" s="540">
        <v>117</v>
      </c>
      <c r="CQ754" s="540">
        <v>121</v>
      </c>
      <c r="CR754" s="540">
        <v>89</v>
      </c>
      <c r="CS754" s="540">
        <v>149</v>
      </c>
      <c r="CT754" s="540">
        <v>47</v>
      </c>
      <c r="CU754" s="540">
        <v>35</v>
      </c>
      <c r="CV754" s="540">
        <v>131</v>
      </c>
      <c r="CW754" s="540">
        <v>13</v>
      </c>
      <c r="CX754" s="540">
        <v>86</v>
      </c>
      <c r="CY754" s="540">
        <v>151</v>
      </c>
      <c r="CZ754" s="540">
        <v>52</v>
      </c>
      <c r="DA754" s="540">
        <v>67</v>
      </c>
      <c r="DB754" s="540">
        <v>33</v>
      </c>
      <c r="DC754" s="540">
        <v>119</v>
      </c>
      <c r="DD754" s="540">
        <v>29</v>
      </c>
      <c r="DE754" s="540">
        <v>10</v>
      </c>
      <c r="DF754" s="540">
        <v>11</v>
      </c>
      <c r="DG754" s="540">
        <v>88</v>
      </c>
      <c r="DH754" s="540">
        <v>130</v>
      </c>
      <c r="DI754" s="540">
        <v>45</v>
      </c>
      <c r="DJ754" s="540">
        <v>82</v>
      </c>
      <c r="DK754" s="540">
        <v>116</v>
      </c>
      <c r="DL754" s="540">
        <v>37</v>
      </c>
      <c r="DM754" s="540">
        <v>51</v>
      </c>
      <c r="DN754" s="540">
        <v>30</v>
      </c>
      <c r="DO754" s="540">
        <v>101</v>
      </c>
      <c r="DP754" s="540">
        <v>132</v>
      </c>
      <c r="DQ754" s="540">
        <v>34</v>
      </c>
      <c r="DR754" s="540">
        <v>93</v>
      </c>
      <c r="DS754" s="540">
        <v>20</v>
      </c>
      <c r="DT754" s="540">
        <v>66</v>
      </c>
      <c r="DU754" s="540">
        <v>62</v>
      </c>
      <c r="DV754" s="540">
        <v>107</v>
      </c>
      <c r="DW754" s="540">
        <v>90</v>
      </c>
      <c r="DX754" s="540">
        <v>127</v>
      </c>
      <c r="DY754" s="540">
        <v>48</v>
      </c>
      <c r="DZ754" s="540">
        <v>150</v>
      </c>
      <c r="EA754" s="540">
        <v>57</v>
      </c>
      <c r="EB754" s="540">
        <v>73</v>
      </c>
      <c r="EC754" s="540">
        <v>7</v>
      </c>
      <c r="ED754" s="540">
        <v>98</v>
      </c>
      <c r="EE754" s="540">
        <v>61</v>
      </c>
      <c r="EF754" s="540">
        <v>8</v>
      </c>
      <c r="EG754" s="540">
        <v>106</v>
      </c>
      <c r="EH754" s="540">
        <v>77</v>
      </c>
      <c r="EI754" s="540">
        <v>112</v>
      </c>
      <c r="EJ754" s="540">
        <v>146</v>
      </c>
      <c r="EK754" s="540">
        <v>55</v>
      </c>
      <c r="EL754" s="540">
        <v>41</v>
      </c>
      <c r="EM754" s="540">
        <v>65</v>
      </c>
      <c r="EN754" s="540">
        <v>12</v>
      </c>
      <c r="EO754" s="540">
        <v>56</v>
      </c>
      <c r="EP754" s="540">
        <v>54</v>
      </c>
      <c r="EQ754" s="540">
        <v>59</v>
      </c>
      <c r="ER754" s="540">
        <v>2</v>
      </c>
      <c r="ES754" s="540">
        <v>71</v>
      </c>
      <c r="ET754" s="540">
        <v>144</v>
      </c>
      <c r="EU754" s="540">
        <v>120</v>
      </c>
      <c r="EV754" s="540">
        <v>125</v>
      </c>
      <c r="EW754" s="540">
        <v>145</v>
      </c>
      <c r="EX754" s="540">
        <v>105</v>
      </c>
      <c r="EZ754" s="540">
        <v>19</v>
      </c>
      <c r="FA754" s="540">
        <v>111</v>
      </c>
      <c r="FB754" s="540">
        <v>4</v>
      </c>
      <c r="FC754" s="540">
        <v>126</v>
      </c>
    </row>
    <row r="755" spans="4:164" s="540" customFormat="1" x14ac:dyDescent="0.2">
      <c r="E755" s="535" t="s">
        <v>159</v>
      </c>
      <c r="F755" s="540">
        <v>104</v>
      </c>
      <c r="G755" s="540">
        <v>65</v>
      </c>
      <c r="H755" s="540">
        <v>67</v>
      </c>
      <c r="I755" s="540">
        <v>122</v>
      </c>
      <c r="J755" s="540">
        <v>73</v>
      </c>
      <c r="K755" s="540">
        <v>105</v>
      </c>
      <c r="L755" s="540">
        <v>11</v>
      </c>
      <c r="M755" s="540">
        <v>99</v>
      </c>
      <c r="N755" s="540">
        <v>91</v>
      </c>
      <c r="O755" s="540">
        <v>141</v>
      </c>
      <c r="P755" s="540">
        <v>85</v>
      </c>
      <c r="Q755" s="540">
        <v>16</v>
      </c>
      <c r="R755" s="540">
        <v>72</v>
      </c>
      <c r="S755" s="540">
        <v>37</v>
      </c>
      <c r="T755" s="540">
        <v>54</v>
      </c>
      <c r="U755" s="540">
        <v>63</v>
      </c>
      <c r="V755" s="540">
        <v>30</v>
      </c>
      <c r="W755" s="540">
        <v>102</v>
      </c>
      <c r="X755" s="540">
        <v>78</v>
      </c>
      <c r="Y755" s="540">
        <v>41</v>
      </c>
      <c r="Z755" s="540">
        <v>130</v>
      </c>
      <c r="AA755" s="540">
        <v>101</v>
      </c>
      <c r="AB755" s="540">
        <v>26</v>
      </c>
      <c r="AC755" s="540">
        <v>92</v>
      </c>
      <c r="AD755" s="540">
        <v>111</v>
      </c>
      <c r="AE755" s="540">
        <v>23</v>
      </c>
      <c r="AF755" s="540">
        <v>9</v>
      </c>
      <c r="AG755" s="540">
        <v>62</v>
      </c>
      <c r="AH755" s="540">
        <v>146</v>
      </c>
      <c r="AI755" s="540">
        <v>127</v>
      </c>
      <c r="AJ755" s="540">
        <v>35</v>
      </c>
      <c r="AK755" s="540">
        <v>39</v>
      </c>
      <c r="AL755" s="540">
        <v>82</v>
      </c>
      <c r="AM755" s="540">
        <v>106</v>
      </c>
      <c r="AN755" s="540">
        <v>7</v>
      </c>
      <c r="AO755" s="540">
        <v>142</v>
      </c>
      <c r="AP755" s="540">
        <v>14</v>
      </c>
      <c r="AQ755" s="540">
        <v>44</v>
      </c>
      <c r="AR755" s="540">
        <v>151</v>
      </c>
      <c r="AS755" s="540">
        <v>18</v>
      </c>
      <c r="AT755" s="540">
        <v>50</v>
      </c>
      <c r="AU755" s="540">
        <v>56</v>
      </c>
      <c r="AV755" s="540">
        <v>71</v>
      </c>
      <c r="AW755" s="540">
        <v>128</v>
      </c>
      <c r="AX755" s="540">
        <v>96</v>
      </c>
      <c r="AY755" s="540">
        <v>149</v>
      </c>
      <c r="AZ755" s="540">
        <v>53</v>
      </c>
      <c r="BA755" s="540">
        <v>100</v>
      </c>
      <c r="BB755" s="540">
        <v>17</v>
      </c>
      <c r="BC755" s="540">
        <v>87</v>
      </c>
      <c r="BD755" s="540">
        <v>144</v>
      </c>
      <c r="BE755" s="540">
        <v>123</v>
      </c>
      <c r="BF755" s="540">
        <v>120</v>
      </c>
      <c r="BG755" s="540">
        <v>28</v>
      </c>
      <c r="BH755" s="540">
        <v>113</v>
      </c>
      <c r="BI755" s="540">
        <v>68</v>
      </c>
      <c r="BJ755" s="540">
        <v>145</v>
      </c>
      <c r="BK755" s="540">
        <v>90</v>
      </c>
      <c r="BL755" s="540">
        <v>46</v>
      </c>
      <c r="BM755" s="540">
        <v>148</v>
      </c>
      <c r="BN755" s="540">
        <v>29</v>
      </c>
      <c r="BO755" s="540">
        <v>116</v>
      </c>
      <c r="BP755" s="540">
        <v>60</v>
      </c>
      <c r="BQ755" s="540">
        <v>121</v>
      </c>
      <c r="BR755" s="540">
        <v>31</v>
      </c>
      <c r="BS755" s="540">
        <v>137</v>
      </c>
      <c r="BT755" s="540">
        <v>98</v>
      </c>
      <c r="BU755" s="540">
        <v>119</v>
      </c>
      <c r="BV755" s="540">
        <v>150</v>
      </c>
      <c r="BW755" s="540">
        <v>13</v>
      </c>
      <c r="BX755" s="540">
        <v>140</v>
      </c>
      <c r="BY755" s="540">
        <v>45</v>
      </c>
      <c r="BZ755" s="540">
        <v>5</v>
      </c>
      <c r="CA755" s="540">
        <v>131</v>
      </c>
      <c r="CB755" s="540">
        <v>77</v>
      </c>
      <c r="CC755" s="540">
        <v>10</v>
      </c>
      <c r="CD755" s="540">
        <v>75</v>
      </c>
      <c r="CE755" s="540">
        <v>34</v>
      </c>
      <c r="CF755" s="540">
        <v>47</v>
      </c>
      <c r="CG755" s="540">
        <v>42</v>
      </c>
      <c r="CH755" s="540">
        <v>143</v>
      </c>
      <c r="CI755" s="540">
        <v>58</v>
      </c>
      <c r="CJ755" s="540">
        <v>81</v>
      </c>
      <c r="CK755" s="540">
        <v>88</v>
      </c>
      <c r="CL755" s="540">
        <v>97</v>
      </c>
      <c r="CM755" s="540">
        <v>40</v>
      </c>
      <c r="CN755" s="540">
        <v>19</v>
      </c>
      <c r="CO755" s="540">
        <v>52</v>
      </c>
      <c r="CP755" s="540">
        <v>2</v>
      </c>
      <c r="CQ755" s="540">
        <v>49</v>
      </c>
      <c r="CR755" s="540">
        <v>112</v>
      </c>
      <c r="CS755" s="540">
        <v>124</v>
      </c>
      <c r="CT755" s="540">
        <v>126</v>
      </c>
      <c r="CU755" s="540">
        <v>108</v>
      </c>
      <c r="CV755" s="540">
        <v>57</v>
      </c>
      <c r="CW755" s="540">
        <v>22</v>
      </c>
      <c r="CX755" s="540">
        <v>76</v>
      </c>
      <c r="CY755" s="540">
        <v>136</v>
      </c>
      <c r="CZ755" s="540">
        <v>83</v>
      </c>
      <c r="DA755" s="540">
        <v>8</v>
      </c>
      <c r="DB755" s="540">
        <v>153</v>
      </c>
      <c r="DC755" s="540">
        <v>64</v>
      </c>
      <c r="DD755" s="540">
        <v>110</v>
      </c>
      <c r="DE755" s="540">
        <v>93</v>
      </c>
      <c r="DF755" s="540">
        <v>6</v>
      </c>
      <c r="DG755" s="540">
        <v>94</v>
      </c>
      <c r="DH755" s="540">
        <v>84</v>
      </c>
      <c r="DI755" s="540">
        <v>1</v>
      </c>
      <c r="DJ755" s="540">
        <v>43</v>
      </c>
      <c r="DK755" s="540">
        <v>138</v>
      </c>
      <c r="DL755" s="540">
        <v>25</v>
      </c>
      <c r="DM755" s="540">
        <v>66</v>
      </c>
      <c r="DN755" s="540">
        <v>55</v>
      </c>
      <c r="DO755" s="540">
        <v>135</v>
      </c>
      <c r="DP755" s="540">
        <v>32</v>
      </c>
      <c r="DQ755" s="540">
        <v>24</v>
      </c>
      <c r="DR755" s="540">
        <v>133</v>
      </c>
      <c r="DS755" s="540">
        <v>125</v>
      </c>
      <c r="DT755" s="540">
        <v>70</v>
      </c>
      <c r="DU755" s="540">
        <v>129</v>
      </c>
      <c r="DV755" s="540">
        <v>20</v>
      </c>
      <c r="DW755" s="540">
        <v>4</v>
      </c>
      <c r="DX755" s="540">
        <v>59</v>
      </c>
      <c r="DY755" s="540">
        <v>107</v>
      </c>
      <c r="DZ755" s="540">
        <v>147</v>
      </c>
      <c r="EA755" s="540">
        <v>109</v>
      </c>
      <c r="EB755" s="540">
        <v>115</v>
      </c>
      <c r="EC755" s="540">
        <v>12</v>
      </c>
      <c r="ED755" s="540">
        <v>103</v>
      </c>
      <c r="EE755" s="540">
        <v>139</v>
      </c>
      <c r="EF755" s="540">
        <v>80</v>
      </c>
      <c r="EG755" s="540">
        <v>89</v>
      </c>
      <c r="EH755" s="540">
        <v>117</v>
      </c>
      <c r="EI755" s="540">
        <v>38</v>
      </c>
      <c r="EJ755" s="540">
        <v>152</v>
      </c>
      <c r="EK755" s="540">
        <v>114</v>
      </c>
      <c r="EL755" s="540">
        <v>74</v>
      </c>
      <c r="EM755" s="540">
        <v>21</v>
      </c>
      <c r="EN755" s="540">
        <v>86</v>
      </c>
      <c r="EO755" s="540">
        <v>33</v>
      </c>
      <c r="EP755" s="540">
        <v>79</v>
      </c>
      <c r="EQ755" s="540">
        <v>36</v>
      </c>
      <c r="ER755" s="540">
        <v>27</v>
      </c>
      <c r="ES755" s="540">
        <v>15</v>
      </c>
      <c r="ET755" s="540">
        <v>51</v>
      </c>
      <c r="EU755" s="540">
        <v>118</v>
      </c>
      <c r="EV755" s="540">
        <v>48</v>
      </c>
      <c r="EW755" s="540">
        <v>132</v>
      </c>
      <c r="EX755" s="540">
        <v>3</v>
      </c>
      <c r="EZ755" s="540">
        <v>69</v>
      </c>
      <c r="FA755" s="540">
        <v>134</v>
      </c>
      <c r="FB755" s="540">
        <v>61</v>
      </c>
      <c r="FC755" s="540">
        <v>95</v>
      </c>
    </row>
    <row r="756" spans="4:164" s="540" customFormat="1" x14ac:dyDescent="0.2"/>
    <row r="757" spans="4:164" s="540" customFormat="1" x14ac:dyDescent="0.2">
      <c r="D757" s="539">
        <v>154</v>
      </c>
      <c r="E757" s="541" t="s">
        <v>179</v>
      </c>
    </row>
    <row r="758" spans="4:164" s="540" customFormat="1" x14ac:dyDescent="0.2">
      <c r="E758" s="535" t="s">
        <v>130</v>
      </c>
      <c r="F758" s="540">
        <v>1</v>
      </c>
      <c r="G758" s="540">
        <v>2</v>
      </c>
      <c r="H758" s="540">
        <v>3</v>
      </c>
      <c r="I758" s="540">
        <v>4</v>
      </c>
      <c r="J758" s="540">
        <v>5</v>
      </c>
      <c r="K758" s="540">
        <v>6</v>
      </c>
      <c r="L758" s="540">
        <v>7</v>
      </c>
      <c r="M758" s="540">
        <v>8</v>
      </c>
      <c r="N758" s="540">
        <v>9</v>
      </c>
      <c r="O758" s="540">
        <v>10</v>
      </c>
      <c r="P758" s="540">
        <v>11</v>
      </c>
      <c r="Q758" s="540">
        <v>12</v>
      </c>
      <c r="R758" s="540">
        <v>13</v>
      </c>
      <c r="S758" s="540">
        <v>14</v>
      </c>
      <c r="T758" s="540">
        <v>15</v>
      </c>
      <c r="U758" s="540">
        <v>16</v>
      </c>
      <c r="V758" s="540">
        <v>17</v>
      </c>
      <c r="W758" s="540">
        <v>18</v>
      </c>
      <c r="X758" s="540">
        <v>19</v>
      </c>
      <c r="Y758" s="540">
        <v>20</v>
      </c>
      <c r="Z758" s="540">
        <v>21</v>
      </c>
      <c r="AA758" s="540">
        <v>22</v>
      </c>
      <c r="AB758" s="540">
        <v>23</v>
      </c>
      <c r="AC758" s="540">
        <v>24</v>
      </c>
      <c r="AD758" s="540">
        <v>25</v>
      </c>
      <c r="AE758" s="540">
        <v>26</v>
      </c>
      <c r="AF758" s="540">
        <v>27</v>
      </c>
      <c r="AG758" s="540">
        <v>28</v>
      </c>
      <c r="AH758" s="540">
        <v>29</v>
      </c>
      <c r="AI758" s="540">
        <v>30</v>
      </c>
      <c r="AJ758" s="540">
        <v>31</v>
      </c>
      <c r="AK758" s="540">
        <v>32</v>
      </c>
      <c r="AL758" s="540">
        <v>33</v>
      </c>
      <c r="AM758" s="540">
        <v>34</v>
      </c>
      <c r="AN758" s="540">
        <v>35</v>
      </c>
      <c r="AO758" s="540">
        <v>36</v>
      </c>
      <c r="AP758" s="540">
        <v>37</v>
      </c>
      <c r="AQ758" s="540">
        <v>38</v>
      </c>
      <c r="AR758" s="540">
        <v>39</v>
      </c>
      <c r="AS758" s="540">
        <v>40</v>
      </c>
      <c r="AT758" s="540">
        <v>41</v>
      </c>
      <c r="AU758" s="540">
        <v>42</v>
      </c>
      <c r="AV758" s="540">
        <v>43</v>
      </c>
      <c r="AW758" s="540">
        <v>44</v>
      </c>
      <c r="AX758" s="540">
        <v>45</v>
      </c>
      <c r="AY758" s="540">
        <v>46</v>
      </c>
      <c r="AZ758" s="540">
        <v>47</v>
      </c>
      <c r="BA758" s="540">
        <v>48</v>
      </c>
      <c r="BB758" s="540">
        <v>49</v>
      </c>
      <c r="BC758" s="540">
        <v>50</v>
      </c>
      <c r="BD758" s="540">
        <v>51</v>
      </c>
      <c r="BE758" s="540">
        <v>52</v>
      </c>
      <c r="BF758" s="540">
        <v>53</v>
      </c>
      <c r="BG758" s="540">
        <v>54</v>
      </c>
      <c r="BH758" s="540">
        <v>55</v>
      </c>
      <c r="BI758" s="540">
        <v>56</v>
      </c>
      <c r="BJ758" s="540">
        <v>57</v>
      </c>
      <c r="BK758" s="540">
        <v>58</v>
      </c>
      <c r="BL758" s="540">
        <v>59</v>
      </c>
      <c r="BM758" s="540">
        <v>60</v>
      </c>
      <c r="BN758" s="540">
        <v>61</v>
      </c>
      <c r="BO758" s="540">
        <v>62</v>
      </c>
      <c r="BP758" s="540">
        <v>63</v>
      </c>
      <c r="BQ758" s="540">
        <v>64</v>
      </c>
      <c r="BR758" s="540">
        <v>65</v>
      </c>
      <c r="BS758" s="540">
        <v>66</v>
      </c>
      <c r="BT758" s="540">
        <v>67</v>
      </c>
      <c r="BU758" s="540">
        <v>68</v>
      </c>
      <c r="BV758" s="540">
        <v>69</v>
      </c>
      <c r="BW758" s="540">
        <v>70</v>
      </c>
      <c r="BX758" s="540">
        <v>71</v>
      </c>
      <c r="BY758" s="540">
        <v>72</v>
      </c>
      <c r="BZ758" s="540">
        <v>73</v>
      </c>
      <c r="CA758" s="540">
        <v>74</v>
      </c>
      <c r="CB758" s="540">
        <v>75</v>
      </c>
      <c r="CC758" s="540">
        <v>76</v>
      </c>
      <c r="CD758" s="540">
        <v>77</v>
      </c>
      <c r="CE758" s="540">
        <v>78</v>
      </c>
      <c r="CF758" s="540">
        <v>79</v>
      </c>
      <c r="CG758" s="540">
        <v>80</v>
      </c>
      <c r="CH758" s="540">
        <v>81</v>
      </c>
      <c r="CI758" s="540">
        <v>82</v>
      </c>
      <c r="CJ758" s="540">
        <v>83</v>
      </c>
      <c r="CK758" s="540">
        <v>84</v>
      </c>
      <c r="CL758" s="540">
        <v>85</v>
      </c>
      <c r="CM758" s="540">
        <v>86</v>
      </c>
      <c r="CN758" s="540">
        <v>87</v>
      </c>
      <c r="CO758" s="540">
        <v>88</v>
      </c>
      <c r="CP758" s="540">
        <v>89</v>
      </c>
      <c r="CQ758" s="540">
        <v>90</v>
      </c>
      <c r="CR758" s="540">
        <v>91</v>
      </c>
      <c r="CS758" s="540">
        <v>92</v>
      </c>
      <c r="CT758" s="540">
        <v>93</v>
      </c>
      <c r="CU758" s="540">
        <v>94</v>
      </c>
      <c r="CV758" s="540">
        <v>95</v>
      </c>
      <c r="CW758" s="540">
        <v>96</v>
      </c>
      <c r="CX758" s="540">
        <v>97</v>
      </c>
      <c r="CY758" s="540">
        <v>98</v>
      </c>
      <c r="CZ758" s="540">
        <v>99</v>
      </c>
      <c r="DA758" s="540">
        <v>100</v>
      </c>
      <c r="DB758" s="540">
        <v>101</v>
      </c>
      <c r="DC758" s="540">
        <v>102</v>
      </c>
      <c r="DD758" s="540">
        <v>103</v>
      </c>
      <c r="DE758" s="540">
        <v>104</v>
      </c>
      <c r="DF758" s="540">
        <v>105</v>
      </c>
      <c r="DG758" s="540">
        <v>106</v>
      </c>
      <c r="DH758" s="540">
        <v>107</v>
      </c>
      <c r="DI758" s="540">
        <v>108</v>
      </c>
      <c r="DJ758" s="540">
        <v>109</v>
      </c>
      <c r="DK758" s="540">
        <v>110</v>
      </c>
      <c r="DL758" s="540">
        <v>111</v>
      </c>
      <c r="DM758" s="540">
        <v>112</v>
      </c>
      <c r="DN758" s="540">
        <v>113</v>
      </c>
      <c r="DO758" s="540">
        <v>114</v>
      </c>
      <c r="DP758" s="540">
        <v>115</v>
      </c>
      <c r="DQ758" s="540">
        <v>116</v>
      </c>
      <c r="DR758" s="540">
        <v>117</v>
      </c>
      <c r="DS758" s="540">
        <v>118</v>
      </c>
      <c r="DT758" s="540">
        <v>119</v>
      </c>
      <c r="DU758" s="540">
        <v>120</v>
      </c>
      <c r="DV758" s="540">
        <v>121</v>
      </c>
      <c r="DW758" s="540">
        <v>122</v>
      </c>
      <c r="DX758" s="540">
        <v>123</v>
      </c>
      <c r="DY758" s="540">
        <v>124</v>
      </c>
      <c r="DZ758" s="540">
        <v>125</v>
      </c>
      <c r="EA758" s="540">
        <v>126</v>
      </c>
      <c r="EB758" s="540">
        <v>127</v>
      </c>
      <c r="EC758" s="540">
        <v>128</v>
      </c>
      <c r="ED758" s="540">
        <v>129</v>
      </c>
      <c r="EE758" s="540">
        <v>130</v>
      </c>
      <c r="EF758" s="540">
        <v>131</v>
      </c>
      <c r="EG758" s="540">
        <v>132</v>
      </c>
      <c r="EH758" s="540">
        <v>133</v>
      </c>
      <c r="EI758" s="540">
        <v>134</v>
      </c>
      <c r="EJ758" s="540">
        <v>135</v>
      </c>
      <c r="EK758" s="540">
        <v>136</v>
      </c>
      <c r="EL758" s="540">
        <v>137</v>
      </c>
      <c r="EM758" s="540">
        <v>138</v>
      </c>
      <c r="EN758" s="540">
        <v>139</v>
      </c>
      <c r="EO758" s="540">
        <v>140</v>
      </c>
      <c r="EP758" s="540">
        <v>141</v>
      </c>
      <c r="EQ758" s="540">
        <v>142</v>
      </c>
      <c r="ER758" s="540">
        <v>143</v>
      </c>
      <c r="ES758" s="540">
        <v>144</v>
      </c>
      <c r="ET758" s="540">
        <v>145</v>
      </c>
      <c r="EU758" s="540">
        <v>146</v>
      </c>
      <c r="EV758" s="540">
        <v>147</v>
      </c>
      <c r="EW758" s="540">
        <v>148</v>
      </c>
      <c r="EX758" s="540">
        <v>149</v>
      </c>
      <c r="EY758" s="540">
        <v>150</v>
      </c>
      <c r="EZ758" s="540">
        <v>151</v>
      </c>
      <c r="FA758" s="540">
        <v>152</v>
      </c>
      <c r="FB758" s="540">
        <v>153</v>
      </c>
      <c r="FC758" s="540">
        <v>154</v>
      </c>
    </row>
    <row r="759" spans="4:164" s="540" customFormat="1" x14ac:dyDescent="0.2">
      <c r="E759" s="535" t="s">
        <v>157</v>
      </c>
      <c r="F759" s="540">
        <v>82</v>
      </c>
      <c r="G759" s="540">
        <v>150</v>
      </c>
      <c r="H759" s="540">
        <v>21</v>
      </c>
      <c r="I759" s="540">
        <v>18</v>
      </c>
      <c r="J759" s="540">
        <v>136</v>
      </c>
      <c r="K759" s="540">
        <v>42</v>
      </c>
      <c r="L759" s="540">
        <v>73</v>
      </c>
      <c r="M759" s="540">
        <v>15</v>
      </c>
      <c r="N759" s="540">
        <v>40</v>
      </c>
      <c r="O759" s="540">
        <v>29</v>
      </c>
      <c r="P759" s="540">
        <v>100</v>
      </c>
      <c r="Q759" s="540">
        <v>109</v>
      </c>
      <c r="R759" s="540">
        <v>37</v>
      </c>
      <c r="S759" s="540">
        <v>43</v>
      </c>
      <c r="T759" s="540">
        <v>141</v>
      </c>
      <c r="U759" s="540">
        <v>38</v>
      </c>
      <c r="V759" s="540">
        <v>98</v>
      </c>
      <c r="W759" s="540">
        <v>115</v>
      </c>
      <c r="X759" s="540">
        <v>131</v>
      </c>
      <c r="Y759" s="540">
        <v>23</v>
      </c>
      <c r="Z759" s="540">
        <v>78</v>
      </c>
      <c r="AA759" s="540">
        <v>34</v>
      </c>
      <c r="AB759" s="540">
        <v>27</v>
      </c>
      <c r="AC759" s="540">
        <v>127</v>
      </c>
      <c r="AD759" s="540">
        <v>8</v>
      </c>
      <c r="AE759" s="540">
        <v>90</v>
      </c>
      <c r="AF759" s="540">
        <v>120</v>
      </c>
      <c r="AG759" s="540">
        <v>121</v>
      </c>
      <c r="AH759" s="540">
        <v>13</v>
      </c>
      <c r="AI759" s="540">
        <v>32</v>
      </c>
      <c r="AJ759" s="540">
        <v>149</v>
      </c>
      <c r="AK759" s="540">
        <v>133</v>
      </c>
      <c r="AL759" s="540">
        <v>46</v>
      </c>
      <c r="AM759" s="540">
        <v>142</v>
      </c>
      <c r="AN759" s="540">
        <v>39</v>
      </c>
      <c r="AO759" s="540">
        <v>64</v>
      </c>
      <c r="AP759" s="540">
        <v>104</v>
      </c>
      <c r="AQ759" s="540">
        <v>147</v>
      </c>
      <c r="AR759" s="540">
        <v>25</v>
      </c>
      <c r="AS759" s="540">
        <v>28</v>
      </c>
      <c r="AT759" s="540">
        <v>68</v>
      </c>
      <c r="AU759" s="540">
        <v>101</v>
      </c>
      <c r="AV759" s="540">
        <v>144</v>
      </c>
      <c r="AW759" s="540">
        <v>52</v>
      </c>
      <c r="AX759" s="540">
        <v>106</v>
      </c>
      <c r="AY759" s="540">
        <v>89</v>
      </c>
      <c r="AZ759" s="540">
        <v>114</v>
      </c>
      <c r="BA759" s="540">
        <v>116</v>
      </c>
      <c r="BB759" s="540">
        <v>11</v>
      </c>
      <c r="BC759" s="540">
        <v>48</v>
      </c>
      <c r="BD759" s="540">
        <v>49</v>
      </c>
      <c r="BE759" s="540">
        <v>128</v>
      </c>
      <c r="BF759" s="540">
        <v>6</v>
      </c>
      <c r="BG759" s="540">
        <v>51</v>
      </c>
      <c r="BH759" s="540">
        <v>67</v>
      </c>
      <c r="BI759" s="540">
        <v>97</v>
      </c>
      <c r="BJ759" s="540">
        <v>44</v>
      </c>
      <c r="BK759" s="540">
        <v>70</v>
      </c>
      <c r="BL759" s="540">
        <v>86</v>
      </c>
      <c r="BM759" s="540">
        <v>122</v>
      </c>
      <c r="BN759" s="540">
        <v>108</v>
      </c>
      <c r="BO759" s="540">
        <v>35</v>
      </c>
      <c r="BP759" s="540">
        <v>45</v>
      </c>
      <c r="BQ759" s="540">
        <v>113</v>
      </c>
      <c r="BR759" s="540">
        <v>94</v>
      </c>
      <c r="BS759" s="540">
        <v>65</v>
      </c>
      <c r="BT759" s="540">
        <v>124</v>
      </c>
      <c r="BU759" s="540">
        <v>110</v>
      </c>
      <c r="BV759" s="540">
        <v>91</v>
      </c>
      <c r="BW759" s="540">
        <v>3</v>
      </c>
      <c r="BX759" s="540">
        <v>9</v>
      </c>
      <c r="BY759" s="540">
        <v>54</v>
      </c>
      <c r="BZ759" s="540">
        <v>66</v>
      </c>
      <c r="CA759" s="540">
        <v>126</v>
      </c>
      <c r="CB759" s="540">
        <v>58</v>
      </c>
      <c r="CC759" s="540">
        <v>105</v>
      </c>
      <c r="CD759" s="540">
        <v>88</v>
      </c>
      <c r="CE759" s="540">
        <v>139</v>
      </c>
      <c r="CF759" s="540">
        <v>96</v>
      </c>
      <c r="CG759" s="540">
        <v>153</v>
      </c>
      <c r="CH759" s="540">
        <v>80</v>
      </c>
      <c r="CI759" s="540">
        <v>1</v>
      </c>
      <c r="CJ759" s="540">
        <v>154</v>
      </c>
      <c r="CK759" s="540">
        <v>20</v>
      </c>
      <c r="CL759" s="540">
        <v>112</v>
      </c>
      <c r="CM759" s="540">
        <v>24</v>
      </c>
      <c r="CN759" s="540">
        <v>76</v>
      </c>
      <c r="CO759" s="540">
        <v>151</v>
      </c>
      <c r="CP759" s="540">
        <v>55</v>
      </c>
      <c r="CQ759" s="540">
        <v>7</v>
      </c>
      <c r="CR759" s="540">
        <v>69</v>
      </c>
      <c r="CS759" s="540">
        <v>75</v>
      </c>
      <c r="CT759" s="540">
        <v>125</v>
      </c>
      <c r="CU759" s="540">
        <v>107</v>
      </c>
      <c r="CV759" s="540">
        <v>16</v>
      </c>
      <c r="CW759" s="540">
        <v>119</v>
      </c>
      <c r="CX759" s="540">
        <v>79</v>
      </c>
      <c r="CY759" s="540">
        <v>47</v>
      </c>
      <c r="CZ759" s="540">
        <v>33</v>
      </c>
      <c r="DA759" s="540">
        <v>84</v>
      </c>
      <c r="DB759" s="540">
        <v>140</v>
      </c>
      <c r="DC759" s="540">
        <v>129</v>
      </c>
      <c r="DD759" s="540">
        <v>14</v>
      </c>
      <c r="DE759" s="540">
        <v>62</v>
      </c>
      <c r="DF759" s="540">
        <v>2</v>
      </c>
      <c r="DG759" s="540">
        <v>10</v>
      </c>
      <c r="DH759" s="540">
        <v>74</v>
      </c>
      <c r="DI759" s="540">
        <v>95</v>
      </c>
      <c r="DJ759" s="540">
        <v>41</v>
      </c>
      <c r="DK759" s="540">
        <v>61</v>
      </c>
      <c r="DL759" s="540">
        <v>135</v>
      </c>
      <c r="DM759" s="540">
        <v>85</v>
      </c>
      <c r="DN759" s="540">
        <v>71</v>
      </c>
      <c r="DO759" s="540">
        <v>77</v>
      </c>
      <c r="DP759" s="540">
        <v>152</v>
      </c>
      <c r="DQ759" s="540">
        <v>53</v>
      </c>
      <c r="DR759" s="540">
        <v>138</v>
      </c>
      <c r="DS759" s="540">
        <v>57</v>
      </c>
      <c r="DT759" s="540">
        <v>143</v>
      </c>
      <c r="DU759" s="540">
        <v>103</v>
      </c>
      <c r="DV759" s="540">
        <v>145</v>
      </c>
      <c r="DW759" s="540">
        <v>60</v>
      </c>
      <c r="DX759" s="540">
        <v>5</v>
      </c>
      <c r="DY759" s="540">
        <v>12</v>
      </c>
      <c r="DZ759" s="540">
        <v>118</v>
      </c>
      <c r="EA759" s="540">
        <v>50</v>
      </c>
      <c r="EB759" s="540">
        <v>83</v>
      </c>
      <c r="EC759" s="540">
        <v>102</v>
      </c>
      <c r="ED759" s="540">
        <v>26</v>
      </c>
      <c r="EE759" s="540">
        <v>148</v>
      </c>
      <c r="EF759" s="540">
        <v>19</v>
      </c>
      <c r="EG759" s="540">
        <v>36</v>
      </c>
      <c r="EH759" s="540">
        <v>87</v>
      </c>
      <c r="EI759" s="540">
        <v>111</v>
      </c>
      <c r="EJ759" s="540">
        <v>63</v>
      </c>
      <c r="EK759" s="540">
        <v>130</v>
      </c>
      <c r="EL759" s="540">
        <v>4</v>
      </c>
      <c r="EM759" s="540">
        <v>117</v>
      </c>
      <c r="EN759" s="540">
        <v>137</v>
      </c>
      <c r="EO759" s="540">
        <v>56</v>
      </c>
      <c r="EP759" s="540">
        <v>92</v>
      </c>
      <c r="EQ759" s="540">
        <v>123</v>
      </c>
      <c r="ER759" s="540">
        <v>134</v>
      </c>
      <c r="ES759" s="540">
        <v>146</v>
      </c>
      <c r="ET759" s="540">
        <v>59</v>
      </c>
      <c r="EU759" s="540">
        <v>99</v>
      </c>
      <c r="EV759" s="540">
        <v>30</v>
      </c>
      <c r="EW759" s="540">
        <v>132</v>
      </c>
      <c r="EX759" s="540">
        <v>72</v>
      </c>
      <c r="EY759" s="540">
        <v>22</v>
      </c>
      <c r="EZ759" s="540">
        <v>93</v>
      </c>
      <c r="FA759" s="540">
        <v>81</v>
      </c>
      <c r="FB759" s="540">
        <v>31</v>
      </c>
      <c r="FC759" s="540">
        <v>17</v>
      </c>
    </row>
    <row r="760" spans="4:164" s="540" customFormat="1" x14ac:dyDescent="0.2">
      <c r="E760" s="535" t="s">
        <v>159</v>
      </c>
      <c r="F760" s="540">
        <v>104</v>
      </c>
      <c r="G760" s="540">
        <v>18</v>
      </c>
      <c r="H760" s="540">
        <v>106</v>
      </c>
      <c r="I760" s="540">
        <v>10</v>
      </c>
      <c r="J760" s="540">
        <v>47</v>
      </c>
      <c r="K760" s="540">
        <v>20</v>
      </c>
      <c r="L760" s="540">
        <v>3</v>
      </c>
      <c r="M760" s="540">
        <v>100</v>
      </c>
      <c r="N760" s="540">
        <v>36</v>
      </c>
      <c r="O760" s="540">
        <v>27</v>
      </c>
      <c r="P760" s="540">
        <v>120</v>
      </c>
      <c r="Q760" s="540">
        <v>153</v>
      </c>
      <c r="R760" s="540">
        <v>41</v>
      </c>
      <c r="S760" s="540">
        <v>66</v>
      </c>
      <c r="T760" s="540">
        <v>147</v>
      </c>
      <c r="U760" s="540">
        <v>40</v>
      </c>
      <c r="V760" s="540">
        <v>23</v>
      </c>
      <c r="W760" s="540">
        <v>56</v>
      </c>
      <c r="X760" s="540">
        <v>128</v>
      </c>
      <c r="Y760" s="540">
        <v>93</v>
      </c>
      <c r="Z760" s="540">
        <v>142</v>
      </c>
      <c r="AA760" s="540">
        <v>99</v>
      </c>
      <c r="AB760" s="540">
        <v>112</v>
      </c>
      <c r="AC760" s="540">
        <v>6</v>
      </c>
      <c r="AD760" s="540">
        <v>83</v>
      </c>
      <c r="AE760" s="540">
        <v>94</v>
      </c>
      <c r="AF760" s="540">
        <v>70</v>
      </c>
      <c r="AG760" s="540">
        <v>109</v>
      </c>
      <c r="AH760" s="540">
        <v>46</v>
      </c>
      <c r="AI760" s="540">
        <v>131</v>
      </c>
      <c r="AJ760" s="540">
        <v>118</v>
      </c>
      <c r="AK760" s="540">
        <v>154</v>
      </c>
      <c r="AL760" s="540">
        <v>35</v>
      </c>
      <c r="AM760" s="540">
        <v>57</v>
      </c>
      <c r="AN760" s="540">
        <v>71</v>
      </c>
      <c r="AO760" s="540">
        <v>59</v>
      </c>
      <c r="AP760" s="540">
        <v>113</v>
      </c>
      <c r="AQ760" s="540">
        <v>129</v>
      </c>
      <c r="AR760" s="540">
        <v>76</v>
      </c>
      <c r="AS760" s="540">
        <v>132</v>
      </c>
      <c r="AT760" s="540">
        <v>60</v>
      </c>
      <c r="AU760" s="540">
        <v>96</v>
      </c>
      <c r="AV760" s="540">
        <v>54</v>
      </c>
      <c r="AW760" s="540">
        <v>1</v>
      </c>
      <c r="AX760" s="540">
        <v>119</v>
      </c>
      <c r="AY760" s="540">
        <v>150</v>
      </c>
      <c r="AZ760" s="540">
        <v>110</v>
      </c>
      <c r="BA760" s="540">
        <v>24</v>
      </c>
      <c r="BB760" s="540">
        <v>73</v>
      </c>
      <c r="BC760" s="540">
        <v>69</v>
      </c>
      <c r="BD760" s="540">
        <v>55</v>
      </c>
      <c r="BE760" s="540">
        <v>58</v>
      </c>
      <c r="BF760" s="540">
        <v>79</v>
      </c>
      <c r="BG760" s="540">
        <v>123</v>
      </c>
      <c r="BH760" s="540">
        <v>26</v>
      </c>
      <c r="BI760" s="540">
        <v>39</v>
      </c>
      <c r="BJ760" s="540">
        <v>14</v>
      </c>
      <c r="BK760" s="540">
        <v>52</v>
      </c>
      <c r="BL760" s="540">
        <v>82</v>
      </c>
      <c r="BM760" s="540">
        <v>89</v>
      </c>
      <c r="BN760" s="540">
        <v>77</v>
      </c>
      <c r="BO760" s="540">
        <v>91</v>
      </c>
      <c r="BP760" s="540">
        <v>11</v>
      </c>
      <c r="BQ760" s="540">
        <v>16</v>
      </c>
      <c r="BR760" s="540">
        <v>111</v>
      </c>
      <c r="BS760" s="540">
        <v>25</v>
      </c>
      <c r="BT760" s="540">
        <v>45</v>
      </c>
      <c r="BU760" s="540">
        <v>2</v>
      </c>
      <c r="BV760" s="540">
        <v>87</v>
      </c>
      <c r="BW760" s="540">
        <v>117</v>
      </c>
      <c r="BX760" s="540">
        <v>4</v>
      </c>
      <c r="BY760" s="540">
        <v>115</v>
      </c>
      <c r="BZ760" s="540">
        <v>44</v>
      </c>
      <c r="CA760" s="540">
        <v>136</v>
      </c>
      <c r="CB760" s="540">
        <v>88</v>
      </c>
      <c r="CC760" s="540">
        <v>32</v>
      </c>
      <c r="CD760" s="540">
        <v>63</v>
      </c>
      <c r="CE760" s="540">
        <v>85</v>
      </c>
      <c r="CF760" s="540">
        <v>145</v>
      </c>
      <c r="CG760" s="540">
        <v>42</v>
      </c>
      <c r="CH760" s="540">
        <v>74</v>
      </c>
      <c r="CI760" s="540">
        <v>143</v>
      </c>
      <c r="CJ760" s="540">
        <v>19</v>
      </c>
      <c r="CK760" s="540">
        <v>31</v>
      </c>
      <c r="CL760" s="540">
        <v>121</v>
      </c>
      <c r="CM760" s="540">
        <v>103</v>
      </c>
      <c r="CN760" s="540">
        <v>49</v>
      </c>
      <c r="CO760" s="540">
        <v>114</v>
      </c>
      <c r="CP760" s="540">
        <v>135</v>
      </c>
      <c r="CQ760" s="540">
        <v>64</v>
      </c>
      <c r="CR760" s="540">
        <v>62</v>
      </c>
      <c r="CS760" s="540">
        <v>8</v>
      </c>
      <c r="CT760" s="540">
        <v>67</v>
      </c>
      <c r="CU760" s="540">
        <v>141</v>
      </c>
      <c r="CV760" s="540">
        <v>81</v>
      </c>
      <c r="CW760" s="540">
        <v>29</v>
      </c>
      <c r="CX760" s="540">
        <v>144</v>
      </c>
      <c r="CY760" s="540">
        <v>22</v>
      </c>
      <c r="CZ760" s="540">
        <v>80</v>
      </c>
      <c r="DA760" s="540">
        <v>92</v>
      </c>
      <c r="DB760" s="540">
        <v>139</v>
      </c>
      <c r="DC760" s="540">
        <v>33</v>
      </c>
      <c r="DD760" s="540">
        <v>86</v>
      </c>
      <c r="DE760" s="540">
        <v>50</v>
      </c>
      <c r="DF760" s="540">
        <v>9</v>
      </c>
      <c r="DG760" s="540">
        <v>107</v>
      </c>
      <c r="DH760" s="540">
        <v>90</v>
      </c>
      <c r="DI760" s="540">
        <v>149</v>
      </c>
      <c r="DJ760" s="540">
        <v>78</v>
      </c>
      <c r="DK760" s="540">
        <v>21</v>
      </c>
      <c r="DL760" s="540">
        <v>17</v>
      </c>
      <c r="DM760" s="540">
        <v>13</v>
      </c>
      <c r="DN760" s="540">
        <v>51</v>
      </c>
      <c r="DO760" s="540">
        <v>151</v>
      </c>
      <c r="DP760" s="540">
        <v>146</v>
      </c>
      <c r="DQ760" s="540">
        <v>137</v>
      </c>
      <c r="DR760" s="540">
        <v>125</v>
      </c>
      <c r="DS760" s="540">
        <v>61</v>
      </c>
      <c r="DT760" s="540">
        <v>68</v>
      </c>
      <c r="DU760" s="540">
        <v>53</v>
      </c>
      <c r="DV760" s="540">
        <v>134</v>
      </c>
      <c r="DW760" s="540">
        <v>28</v>
      </c>
      <c r="DX760" s="540">
        <v>75</v>
      </c>
      <c r="DY760" s="540">
        <v>138</v>
      </c>
      <c r="DZ760" s="540">
        <v>97</v>
      </c>
      <c r="EA760" s="540">
        <v>95</v>
      </c>
      <c r="EB760" s="540">
        <v>65</v>
      </c>
      <c r="EC760" s="540">
        <v>34</v>
      </c>
      <c r="ED760" s="540">
        <v>130</v>
      </c>
      <c r="EE760" s="540">
        <v>38</v>
      </c>
      <c r="EF760" s="540">
        <v>30</v>
      </c>
      <c r="EG760" s="540">
        <v>48</v>
      </c>
      <c r="EH760" s="540">
        <v>152</v>
      </c>
      <c r="EI760" s="540">
        <v>105</v>
      </c>
      <c r="EJ760" s="540">
        <v>37</v>
      </c>
      <c r="EK760" s="540">
        <v>12</v>
      </c>
      <c r="EL760" s="540">
        <v>126</v>
      </c>
      <c r="EM760" s="540">
        <v>124</v>
      </c>
      <c r="EN760" s="540">
        <v>101</v>
      </c>
      <c r="EO760" s="540">
        <v>108</v>
      </c>
      <c r="EP760" s="540">
        <v>127</v>
      </c>
      <c r="EQ760" s="540">
        <v>43</v>
      </c>
      <c r="ER760" s="540">
        <v>72</v>
      </c>
      <c r="ES760" s="540">
        <v>116</v>
      </c>
      <c r="ET760" s="540">
        <v>102</v>
      </c>
      <c r="EU760" s="540">
        <v>5</v>
      </c>
      <c r="EV760" s="540">
        <v>148</v>
      </c>
      <c r="EW760" s="540">
        <v>7</v>
      </c>
      <c r="EX760" s="540">
        <v>140</v>
      </c>
      <c r="EY760" s="540">
        <v>98</v>
      </c>
      <c r="EZ760" s="540">
        <v>84</v>
      </c>
      <c r="FA760" s="540">
        <v>15</v>
      </c>
      <c r="FB760" s="540">
        <v>122</v>
      </c>
      <c r="FC760" s="540">
        <v>133</v>
      </c>
    </row>
    <row r="761" spans="4:164" s="540" customFormat="1" x14ac:dyDescent="0.2"/>
    <row r="762" spans="4:164" s="540" customFormat="1" x14ac:dyDescent="0.2">
      <c r="D762" s="539">
        <v>155</v>
      </c>
      <c r="E762" s="541" t="s">
        <v>179</v>
      </c>
    </row>
    <row r="763" spans="4:164" s="540" customFormat="1" x14ac:dyDescent="0.2">
      <c r="E763" s="535" t="s">
        <v>130</v>
      </c>
      <c r="F763" s="540">
        <v>1</v>
      </c>
      <c r="G763" s="540">
        <v>2</v>
      </c>
      <c r="H763" s="540">
        <v>3</v>
      </c>
      <c r="I763" s="540">
        <v>4</v>
      </c>
      <c r="J763" s="540">
        <v>5</v>
      </c>
      <c r="K763" s="540">
        <v>6</v>
      </c>
      <c r="L763" s="540">
        <v>7</v>
      </c>
      <c r="M763" s="540">
        <v>8</v>
      </c>
      <c r="N763" s="540">
        <v>9</v>
      </c>
      <c r="O763" s="540">
        <v>10</v>
      </c>
      <c r="P763" s="540">
        <v>11</v>
      </c>
      <c r="Q763" s="540">
        <v>12</v>
      </c>
      <c r="R763" s="540">
        <v>13</v>
      </c>
      <c r="S763" s="540">
        <v>14</v>
      </c>
      <c r="T763" s="540">
        <v>15</v>
      </c>
      <c r="U763" s="540">
        <v>16</v>
      </c>
      <c r="V763" s="540">
        <v>17</v>
      </c>
      <c r="W763" s="540">
        <v>18</v>
      </c>
      <c r="X763" s="540">
        <v>19</v>
      </c>
      <c r="Y763" s="540">
        <v>20</v>
      </c>
      <c r="Z763" s="540">
        <v>21</v>
      </c>
      <c r="AA763" s="540">
        <v>22</v>
      </c>
      <c r="AB763" s="540">
        <v>23</v>
      </c>
      <c r="AC763" s="540">
        <v>24</v>
      </c>
      <c r="AD763" s="540">
        <v>25</v>
      </c>
      <c r="AE763" s="540">
        <v>26</v>
      </c>
      <c r="AF763" s="540">
        <v>27</v>
      </c>
      <c r="AG763" s="540">
        <v>28</v>
      </c>
      <c r="AH763" s="540">
        <v>29</v>
      </c>
      <c r="AI763" s="540">
        <v>30</v>
      </c>
      <c r="AJ763" s="540">
        <v>31</v>
      </c>
      <c r="AK763" s="540">
        <v>32</v>
      </c>
      <c r="AL763" s="540">
        <v>33</v>
      </c>
      <c r="AM763" s="540">
        <v>34</v>
      </c>
      <c r="AN763" s="540">
        <v>35</v>
      </c>
      <c r="AO763" s="540">
        <v>36</v>
      </c>
      <c r="AP763" s="540">
        <v>37</v>
      </c>
      <c r="AQ763" s="540">
        <v>38</v>
      </c>
      <c r="AR763" s="540">
        <v>39</v>
      </c>
      <c r="AS763" s="540">
        <v>40</v>
      </c>
      <c r="AT763" s="540">
        <v>41</v>
      </c>
      <c r="AU763" s="540">
        <v>42</v>
      </c>
      <c r="AV763" s="540">
        <v>43</v>
      </c>
      <c r="AW763" s="540">
        <v>44</v>
      </c>
      <c r="AX763" s="540">
        <v>45</v>
      </c>
      <c r="AY763" s="540">
        <v>46</v>
      </c>
      <c r="AZ763" s="540">
        <v>47</v>
      </c>
      <c r="BA763" s="540">
        <v>48</v>
      </c>
      <c r="BB763" s="540">
        <v>49</v>
      </c>
      <c r="BC763" s="540">
        <v>50</v>
      </c>
      <c r="BD763" s="540">
        <v>51</v>
      </c>
      <c r="BE763" s="540">
        <v>52</v>
      </c>
      <c r="BF763" s="540">
        <v>53</v>
      </c>
      <c r="BG763" s="540">
        <v>54</v>
      </c>
      <c r="BH763" s="540">
        <v>55</v>
      </c>
      <c r="BI763" s="540">
        <v>56</v>
      </c>
      <c r="BJ763" s="540">
        <v>57</v>
      </c>
      <c r="BK763" s="540">
        <v>58</v>
      </c>
      <c r="BL763" s="540">
        <v>59</v>
      </c>
      <c r="BM763" s="540">
        <v>60</v>
      </c>
      <c r="BN763" s="540">
        <v>61</v>
      </c>
      <c r="BO763" s="540">
        <v>62</v>
      </c>
      <c r="BP763" s="540">
        <v>63</v>
      </c>
      <c r="BQ763" s="540">
        <v>64</v>
      </c>
      <c r="BR763" s="540">
        <v>65</v>
      </c>
      <c r="BS763" s="540">
        <v>66</v>
      </c>
      <c r="BT763" s="540">
        <v>67</v>
      </c>
      <c r="BU763" s="540">
        <v>68</v>
      </c>
      <c r="BV763" s="540">
        <v>69</v>
      </c>
      <c r="BW763" s="540">
        <v>70</v>
      </c>
      <c r="BX763" s="540">
        <v>71</v>
      </c>
      <c r="BY763" s="540">
        <v>72</v>
      </c>
      <c r="BZ763" s="540">
        <v>73</v>
      </c>
      <c r="CA763" s="540">
        <v>74</v>
      </c>
      <c r="CB763" s="540">
        <v>75</v>
      </c>
      <c r="CC763" s="540">
        <v>76</v>
      </c>
      <c r="CD763" s="540">
        <v>77</v>
      </c>
      <c r="CE763" s="540">
        <v>78</v>
      </c>
      <c r="CF763" s="540">
        <v>79</v>
      </c>
      <c r="CG763" s="540">
        <v>80</v>
      </c>
      <c r="CH763" s="540">
        <v>81</v>
      </c>
      <c r="CI763" s="540">
        <v>82</v>
      </c>
      <c r="CJ763" s="540">
        <v>83</v>
      </c>
      <c r="CK763" s="540">
        <v>84</v>
      </c>
      <c r="CL763" s="540">
        <v>85</v>
      </c>
      <c r="CM763" s="540">
        <v>86</v>
      </c>
      <c r="CN763" s="540">
        <v>87</v>
      </c>
      <c r="CO763" s="540">
        <v>88</v>
      </c>
      <c r="CP763" s="540">
        <v>89</v>
      </c>
      <c r="CQ763" s="540">
        <v>90</v>
      </c>
      <c r="CR763" s="540">
        <v>91</v>
      </c>
      <c r="CS763" s="540">
        <v>92</v>
      </c>
      <c r="CT763" s="540">
        <v>93</v>
      </c>
      <c r="CU763" s="540">
        <v>94</v>
      </c>
      <c r="CV763" s="540">
        <v>95</v>
      </c>
      <c r="CW763" s="540">
        <v>96</v>
      </c>
      <c r="CX763" s="540">
        <v>97</v>
      </c>
      <c r="CY763" s="540">
        <v>98</v>
      </c>
      <c r="CZ763" s="540">
        <v>99</v>
      </c>
      <c r="DA763" s="540">
        <v>100</v>
      </c>
      <c r="DB763" s="540">
        <v>101</v>
      </c>
      <c r="DC763" s="540">
        <v>102</v>
      </c>
      <c r="DD763" s="540">
        <v>103</v>
      </c>
      <c r="DE763" s="540">
        <v>104</v>
      </c>
      <c r="DF763" s="540">
        <v>105</v>
      </c>
      <c r="DG763" s="540">
        <v>106</v>
      </c>
      <c r="DH763" s="540">
        <v>107</v>
      </c>
      <c r="DI763" s="540">
        <v>108</v>
      </c>
      <c r="DJ763" s="540">
        <v>109</v>
      </c>
      <c r="DK763" s="540">
        <v>110</v>
      </c>
      <c r="DL763" s="540">
        <v>111</v>
      </c>
      <c r="DM763" s="540">
        <v>112</v>
      </c>
      <c r="DN763" s="540">
        <v>113</v>
      </c>
      <c r="DO763" s="540">
        <v>114</v>
      </c>
      <c r="DP763" s="540">
        <v>115</v>
      </c>
      <c r="DQ763" s="540">
        <v>116</v>
      </c>
      <c r="DR763" s="540">
        <v>117</v>
      </c>
      <c r="DS763" s="540">
        <v>118</v>
      </c>
      <c r="DT763" s="540">
        <v>119</v>
      </c>
      <c r="DU763" s="540">
        <v>120</v>
      </c>
      <c r="DV763" s="540">
        <v>121</v>
      </c>
      <c r="DW763" s="540">
        <v>122</v>
      </c>
      <c r="DX763" s="540">
        <v>123</v>
      </c>
      <c r="DY763" s="540">
        <v>124</v>
      </c>
      <c r="DZ763" s="540">
        <v>125</v>
      </c>
      <c r="EA763" s="540">
        <v>126</v>
      </c>
      <c r="EB763" s="540">
        <v>127</v>
      </c>
      <c r="EC763" s="540">
        <v>128</v>
      </c>
      <c r="ED763" s="540">
        <v>129</v>
      </c>
      <c r="EE763" s="540">
        <v>130</v>
      </c>
      <c r="EF763" s="540">
        <v>131</v>
      </c>
      <c r="EG763" s="540">
        <v>132</v>
      </c>
      <c r="EH763" s="540">
        <v>133</v>
      </c>
      <c r="EI763" s="540">
        <v>134</v>
      </c>
      <c r="EJ763" s="540">
        <v>135</v>
      </c>
      <c r="EK763" s="540">
        <v>136</v>
      </c>
      <c r="EL763" s="540">
        <v>137</v>
      </c>
      <c r="EM763" s="540">
        <v>138</v>
      </c>
      <c r="EN763" s="540">
        <v>139</v>
      </c>
      <c r="EO763" s="540">
        <v>140</v>
      </c>
      <c r="EP763" s="540">
        <v>141</v>
      </c>
      <c r="EQ763" s="540">
        <v>142</v>
      </c>
      <c r="ER763" s="540">
        <v>143</v>
      </c>
      <c r="ES763" s="540">
        <v>144</v>
      </c>
      <c r="ET763" s="540">
        <v>145</v>
      </c>
      <c r="EU763" s="540">
        <v>146</v>
      </c>
      <c r="EV763" s="540">
        <v>147</v>
      </c>
      <c r="EW763" s="540">
        <v>148</v>
      </c>
      <c r="EX763" s="540">
        <v>149</v>
      </c>
      <c r="EY763" s="540">
        <v>150</v>
      </c>
      <c r="EZ763" s="540">
        <v>151</v>
      </c>
      <c r="FA763" s="540">
        <v>152</v>
      </c>
      <c r="FB763" s="540">
        <v>153</v>
      </c>
      <c r="FC763" s="540">
        <v>154</v>
      </c>
      <c r="FD763" s="540">
        <v>155</v>
      </c>
    </row>
    <row r="764" spans="4:164" s="540" customFormat="1" x14ac:dyDescent="0.2">
      <c r="E764" s="535" t="s">
        <v>157</v>
      </c>
      <c r="F764" s="540">
        <v>19</v>
      </c>
      <c r="G764" s="540">
        <v>155</v>
      </c>
      <c r="H764" s="540">
        <v>37</v>
      </c>
      <c r="I764" s="540">
        <v>67</v>
      </c>
      <c r="J764" s="540">
        <v>114</v>
      </c>
      <c r="K764" s="540">
        <v>149</v>
      </c>
      <c r="L764" s="540">
        <v>85</v>
      </c>
      <c r="M764" s="540">
        <v>25</v>
      </c>
      <c r="N764" s="540">
        <v>63</v>
      </c>
      <c r="O764" s="540">
        <v>68</v>
      </c>
      <c r="P764" s="540">
        <v>119</v>
      </c>
      <c r="Q764" s="540">
        <v>153</v>
      </c>
      <c r="R764" s="540">
        <v>39</v>
      </c>
      <c r="S764" s="540">
        <v>8</v>
      </c>
      <c r="T764" s="540">
        <v>102</v>
      </c>
      <c r="U764" s="540">
        <v>59</v>
      </c>
      <c r="V764" s="540">
        <v>3</v>
      </c>
      <c r="W764" s="540">
        <v>20</v>
      </c>
      <c r="X764" s="540">
        <v>116</v>
      </c>
      <c r="Y764" s="540">
        <v>38</v>
      </c>
      <c r="Z764" s="540">
        <v>130</v>
      </c>
      <c r="AA764" s="540">
        <v>26</v>
      </c>
      <c r="AB764" s="540">
        <v>7</v>
      </c>
      <c r="AC764" s="540">
        <v>110</v>
      </c>
      <c r="AD764" s="540">
        <v>89</v>
      </c>
      <c r="AE764" s="540">
        <v>22</v>
      </c>
      <c r="AF764" s="540">
        <v>55</v>
      </c>
      <c r="AG764" s="540">
        <v>137</v>
      </c>
      <c r="AH764" s="540">
        <v>28</v>
      </c>
      <c r="AI764" s="540">
        <v>66</v>
      </c>
      <c r="AJ764" s="540">
        <v>5</v>
      </c>
      <c r="AK764" s="540">
        <v>71</v>
      </c>
      <c r="AL764" s="540">
        <v>27</v>
      </c>
      <c r="AM764" s="540">
        <v>45</v>
      </c>
      <c r="AN764" s="540">
        <v>138</v>
      </c>
      <c r="AO764" s="540">
        <v>129</v>
      </c>
      <c r="AP764" s="540">
        <v>100</v>
      </c>
      <c r="AQ764" s="540">
        <v>69</v>
      </c>
      <c r="AR764" s="540">
        <v>17</v>
      </c>
      <c r="AS764" s="540">
        <v>86</v>
      </c>
      <c r="AT764" s="540">
        <v>79</v>
      </c>
      <c r="AU764" s="540">
        <v>65</v>
      </c>
      <c r="AV764" s="540">
        <v>101</v>
      </c>
      <c r="AW764" s="540">
        <v>107</v>
      </c>
      <c r="AX764" s="540">
        <v>73</v>
      </c>
      <c r="AY764" s="540">
        <v>125</v>
      </c>
      <c r="AZ764" s="540">
        <v>94</v>
      </c>
      <c r="BA764" s="540">
        <v>75</v>
      </c>
      <c r="BB764" s="540">
        <v>126</v>
      </c>
      <c r="BC764" s="540">
        <v>18</v>
      </c>
      <c r="BD764" s="540">
        <v>154</v>
      </c>
      <c r="BE764" s="540">
        <v>106</v>
      </c>
      <c r="BF764" s="540">
        <v>111</v>
      </c>
      <c r="BG764" s="540">
        <v>150</v>
      </c>
      <c r="BH764" s="540">
        <v>11</v>
      </c>
      <c r="BI764" s="540">
        <v>90</v>
      </c>
      <c r="BJ764" s="540">
        <v>34</v>
      </c>
      <c r="BK764" s="540">
        <v>99</v>
      </c>
      <c r="BL764" s="540">
        <v>15</v>
      </c>
      <c r="BM764" s="540">
        <v>16</v>
      </c>
      <c r="BN764" s="540">
        <v>115</v>
      </c>
      <c r="BO764" s="540">
        <v>121</v>
      </c>
      <c r="BP764" s="540">
        <v>47</v>
      </c>
      <c r="BQ764" s="540">
        <v>93</v>
      </c>
      <c r="BR764" s="540">
        <v>9</v>
      </c>
      <c r="BS764" s="540">
        <v>35</v>
      </c>
      <c r="BT764" s="540">
        <v>134</v>
      </c>
      <c r="BU764" s="540">
        <v>56</v>
      </c>
      <c r="BV764" s="540">
        <v>103</v>
      </c>
      <c r="BW764" s="540">
        <v>118</v>
      </c>
      <c r="BX764" s="540">
        <v>43</v>
      </c>
      <c r="BY764" s="540">
        <v>98</v>
      </c>
      <c r="BZ764" s="540">
        <v>139</v>
      </c>
      <c r="CA764" s="540">
        <v>78</v>
      </c>
      <c r="CB764" s="540">
        <v>141</v>
      </c>
      <c r="CC764" s="540">
        <v>105</v>
      </c>
      <c r="CD764" s="540">
        <v>70</v>
      </c>
      <c r="CE764" s="540">
        <v>117</v>
      </c>
      <c r="CF764" s="540">
        <v>108</v>
      </c>
      <c r="CG764" s="540">
        <v>143</v>
      </c>
      <c r="CH764" s="540">
        <v>124</v>
      </c>
      <c r="CI764" s="540">
        <v>51</v>
      </c>
      <c r="CJ764" s="540">
        <v>95</v>
      </c>
      <c r="CK764" s="540">
        <v>41</v>
      </c>
      <c r="CL764" s="540">
        <v>46</v>
      </c>
      <c r="CM764" s="540">
        <v>40</v>
      </c>
      <c r="CN764" s="540">
        <v>84</v>
      </c>
      <c r="CO764" s="540">
        <v>44</v>
      </c>
      <c r="CP764" s="540">
        <v>127</v>
      </c>
      <c r="CQ764" s="540">
        <v>32</v>
      </c>
      <c r="CR764" s="540">
        <v>57</v>
      </c>
      <c r="CS764" s="540">
        <v>13</v>
      </c>
      <c r="CT764" s="540">
        <v>64</v>
      </c>
      <c r="CU764" s="540">
        <v>10</v>
      </c>
      <c r="CV764" s="540">
        <v>2</v>
      </c>
      <c r="CW764" s="540">
        <v>120</v>
      </c>
      <c r="CX764" s="540">
        <v>96</v>
      </c>
      <c r="CY764" s="540">
        <v>4</v>
      </c>
      <c r="CZ764" s="540">
        <v>76</v>
      </c>
      <c r="DA764" s="540">
        <v>33</v>
      </c>
      <c r="DB764" s="540">
        <v>112</v>
      </c>
      <c r="DC764" s="540">
        <v>145</v>
      </c>
      <c r="DD764" s="540">
        <v>72</v>
      </c>
      <c r="DE764" s="540">
        <v>131</v>
      </c>
      <c r="DF764" s="540">
        <v>77</v>
      </c>
      <c r="DG764" s="540">
        <v>29</v>
      </c>
      <c r="DH764" s="540">
        <v>123</v>
      </c>
      <c r="DI764" s="540">
        <v>135</v>
      </c>
      <c r="DJ764" s="540">
        <v>61</v>
      </c>
      <c r="DK764" s="540">
        <v>24</v>
      </c>
      <c r="DL764" s="540">
        <v>53</v>
      </c>
      <c r="DM764" s="540">
        <v>148</v>
      </c>
      <c r="DN764" s="540">
        <v>122</v>
      </c>
      <c r="DO764" s="540">
        <v>42</v>
      </c>
      <c r="DP764" s="540">
        <v>104</v>
      </c>
      <c r="DQ764" s="540">
        <v>83</v>
      </c>
      <c r="DR764" s="540">
        <v>146</v>
      </c>
      <c r="DS764" s="540">
        <v>6</v>
      </c>
      <c r="DT764" s="540">
        <v>12</v>
      </c>
      <c r="DU764" s="540">
        <v>128</v>
      </c>
      <c r="DV764" s="540">
        <v>23</v>
      </c>
      <c r="DW764" s="540">
        <v>113</v>
      </c>
      <c r="DX764" s="540">
        <v>62</v>
      </c>
      <c r="DY764" s="540">
        <v>1</v>
      </c>
      <c r="DZ764" s="540">
        <v>48</v>
      </c>
      <c r="EA764" s="540">
        <v>49</v>
      </c>
      <c r="EB764" s="540">
        <v>109</v>
      </c>
      <c r="EC764" s="540">
        <v>136</v>
      </c>
      <c r="ED764" s="540">
        <v>36</v>
      </c>
      <c r="EE764" s="540">
        <v>21</v>
      </c>
      <c r="EF764" s="540">
        <v>140</v>
      </c>
      <c r="EG764" s="540">
        <v>60</v>
      </c>
      <c r="EH764" s="540">
        <v>152</v>
      </c>
      <c r="EI764" s="540">
        <v>81</v>
      </c>
      <c r="EJ764" s="540">
        <v>87</v>
      </c>
      <c r="EK764" s="540">
        <v>58</v>
      </c>
      <c r="EL764" s="540">
        <v>31</v>
      </c>
      <c r="EM764" s="540">
        <v>82</v>
      </c>
      <c r="EN764" s="540">
        <v>30</v>
      </c>
      <c r="EO764" s="540">
        <v>132</v>
      </c>
      <c r="EP764" s="540">
        <v>50</v>
      </c>
      <c r="EQ764" s="540">
        <v>14</v>
      </c>
      <c r="ER764" s="540">
        <v>80</v>
      </c>
      <c r="ES764" s="540">
        <v>147</v>
      </c>
      <c r="ET764" s="540">
        <v>151</v>
      </c>
      <c r="EU764" s="540">
        <v>97</v>
      </c>
      <c r="EV764" s="540">
        <v>144</v>
      </c>
      <c r="EW764" s="540">
        <v>92</v>
      </c>
      <c r="EX764" s="540">
        <v>88</v>
      </c>
      <c r="EY764" s="540">
        <v>54</v>
      </c>
      <c r="EZ764" s="540">
        <v>74</v>
      </c>
      <c r="FA764" s="540">
        <v>133</v>
      </c>
      <c r="FB764" s="540">
        <v>91</v>
      </c>
      <c r="FC764" s="540">
        <v>142</v>
      </c>
      <c r="FD764" s="540">
        <v>52</v>
      </c>
    </row>
    <row r="765" spans="4:164" s="540" customFormat="1" x14ac:dyDescent="0.2">
      <c r="E765" s="535" t="s">
        <v>159</v>
      </c>
      <c r="F765" s="540">
        <v>42</v>
      </c>
      <c r="G765" s="540">
        <v>80</v>
      </c>
      <c r="H765" s="540">
        <v>127</v>
      </c>
      <c r="I765" s="540">
        <v>58</v>
      </c>
      <c r="J765" s="540">
        <v>96</v>
      </c>
      <c r="K765" s="540">
        <v>107</v>
      </c>
      <c r="L765" s="540">
        <v>41</v>
      </c>
      <c r="M765" s="540">
        <v>120</v>
      </c>
      <c r="N765" s="540">
        <v>112</v>
      </c>
      <c r="O765" s="540">
        <v>47</v>
      </c>
      <c r="P765" s="540">
        <v>87</v>
      </c>
      <c r="Q765" s="540">
        <v>135</v>
      </c>
      <c r="R765" s="540">
        <v>12</v>
      </c>
      <c r="S765" s="540">
        <v>117</v>
      </c>
      <c r="T765" s="540">
        <v>51</v>
      </c>
      <c r="U765" s="540">
        <v>52</v>
      </c>
      <c r="V765" s="540">
        <v>103</v>
      </c>
      <c r="W765" s="540">
        <v>119</v>
      </c>
      <c r="X765" s="540">
        <v>82</v>
      </c>
      <c r="Y765" s="540">
        <v>149</v>
      </c>
      <c r="Z765" s="540">
        <v>45</v>
      </c>
      <c r="AA765" s="540">
        <v>75</v>
      </c>
      <c r="AB765" s="540">
        <v>60</v>
      </c>
      <c r="AC765" s="540">
        <v>40</v>
      </c>
      <c r="AD765" s="540">
        <v>62</v>
      </c>
      <c r="AE765" s="540">
        <v>17</v>
      </c>
      <c r="AF765" s="540">
        <v>4</v>
      </c>
      <c r="AG765" s="540">
        <v>151</v>
      </c>
      <c r="AH765" s="540">
        <v>43</v>
      </c>
      <c r="AI765" s="540">
        <v>29</v>
      </c>
      <c r="AJ765" s="540">
        <v>10</v>
      </c>
      <c r="AK765" s="540">
        <v>138</v>
      </c>
      <c r="AL765" s="540">
        <v>130</v>
      </c>
      <c r="AM765" s="540">
        <v>56</v>
      </c>
      <c r="AN765" s="540">
        <v>153</v>
      </c>
      <c r="AO765" s="540">
        <v>77</v>
      </c>
      <c r="AP765" s="540">
        <v>18</v>
      </c>
      <c r="AQ765" s="540">
        <v>142</v>
      </c>
      <c r="AR765" s="540">
        <v>26</v>
      </c>
      <c r="AS765" s="540">
        <v>1</v>
      </c>
      <c r="AT765" s="540">
        <v>9</v>
      </c>
      <c r="AU765" s="540">
        <v>69</v>
      </c>
      <c r="AV765" s="540">
        <v>14</v>
      </c>
      <c r="AW765" s="540">
        <v>122</v>
      </c>
      <c r="AX765" s="540">
        <v>79</v>
      </c>
      <c r="AY765" s="540">
        <v>28</v>
      </c>
      <c r="AZ765" s="540">
        <v>20</v>
      </c>
      <c r="BA765" s="540">
        <v>129</v>
      </c>
      <c r="BB765" s="540">
        <v>92</v>
      </c>
      <c r="BC765" s="540">
        <v>6</v>
      </c>
      <c r="BD765" s="540">
        <v>15</v>
      </c>
      <c r="BE765" s="540">
        <v>118</v>
      </c>
      <c r="BF765" s="540">
        <v>49</v>
      </c>
      <c r="BG765" s="540">
        <v>86</v>
      </c>
      <c r="BH765" s="540">
        <v>3</v>
      </c>
      <c r="BI765" s="540">
        <v>73</v>
      </c>
      <c r="BJ765" s="540">
        <v>128</v>
      </c>
      <c r="BK765" s="540">
        <v>55</v>
      </c>
      <c r="BL765" s="540">
        <v>91</v>
      </c>
      <c r="BM765" s="540">
        <v>97</v>
      </c>
      <c r="BN765" s="540">
        <v>102</v>
      </c>
      <c r="BO765" s="540">
        <v>25</v>
      </c>
      <c r="BP765" s="540">
        <v>116</v>
      </c>
      <c r="BQ765" s="540">
        <v>137</v>
      </c>
      <c r="BR765" s="540">
        <v>124</v>
      </c>
      <c r="BS765" s="540">
        <v>150</v>
      </c>
      <c r="BT765" s="540">
        <v>108</v>
      </c>
      <c r="BU765" s="540">
        <v>84</v>
      </c>
      <c r="BV765" s="540">
        <v>123</v>
      </c>
      <c r="BW765" s="540">
        <v>7</v>
      </c>
      <c r="BX765" s="540">
        <v>38</v>
      </c>
      <c r="BY765" s="540">
        <v>63</v>
      </c>
      <c r="BZ765" s="540">
        <v>34</v>
      </c>
      <c r="CA765" s="540">
        <v>140</v>
      </c>
      <c r="CB765" s="540">
        <v>22</v>
      </c>
      <c r="CC765" s="540">
        <v>155</v>
      </c>
      <c r="CD765" s="540">
        <v>36</v>
      </c>
      <c r="CE765" s="540">
        <v>144</v>
      </c>
      <c r="CF765" s="540">
        <v>133</v>
      </c>
      <c r="CG765" s="540">
        <v>71</v>
      </c>
      <c r="CH765" s="540">
        <v>109</v>
      </c>
      <c r="CI765" s="540">
        <v>16</v>
      </c>
      <c r="CJ765" s="540">
        <v>132</v>
      </c>
      <c r="CK765" s="540">
        <v>101</v>
      </c>
      <c r="CL765" s="540">
        <v>23</v>
      </c>
      <c r="CM765" s="540">
        <v>54</v>
      </c>
      <c r="CN765" s="540">
        <v>33</v>
      </c>
      <c r="CO765" s="540">
        <v>126</v>
      </c>
      <c r="CP765" s="540">
        <v>141</v>
      </c>
      <c r="CQ765" s="540">
        <v>113</v>
      </c>
      <c r="CR765" s="540">
        <v>147</v>
      </c>
      <c r="CS765" s="540">
        <v>8</v>
      </c>
      <c r="CT765" s="540">
        <v>134</v>
      </c>
      <c r="CU765" s="540">
        <v>83</v>
      </c>
      <c r="CV765" s="540">
        <v>31</v>
      </c>
      <c r="CW765" s="540">
        <v>2</v>
      </c>
      <c r="CX765" s="540">
        <v>88</v>
      </c>
      <c r="CY765" s="540">
        <v>145</v>
      </c>
      <c r="CZ765" s="540">
        <v>121</v>
      </c>
      <c r="DA765" s="540">
        <v>98</v>
      </c>
      <c r="DB765" s="540">
        <v>104</v>
      </c>
      <c r="DC765" s="540">
        <v>143</v>
      </c>
      <c r="DD765" s="540">
        <v>85</v>
      </c>
      <c r="DE765" s="540">
        <v>5</v>
      </c>
      <c r="DF765" s="540">
        <v>131</v>
      </c>
      <c r="DG765" s="540">
        <v>67</v>
      </c>
      <c r="DH765" s="540">
        <v>50</v>
      </c>
      <c r="DI765" s="540">
        <v>100</v>
      </c>
      <c r="DJ765" s="540">
        <v>90</v>
      </c>
      <c r="DK765" s="540">
        <v>27</v>
      </c>
      <c r="DL765" s="540">
        <v>114</v>
      </c>
      <c r="DM765" s="540">
        <v>61</v>
      </c>
      <c r="DN765" s="540">
        <v>81</v>
      </c>
      <c r="DO765" s="540">
        <v>11</v>
      </c>
      <c r="DP765" s="540">
        <v>136</v>
      </c>
      <c r="DQ765" s="540">
        <v>30</v>
      </c>
      <c r="DR765" s="540">
        <v>46</v>
      </c>
      <c r="DS765" s="540">
        <v>65</v>
      </c>
      <c r="DT765" s="540">
        <v>66</v>
      </c>
      <c r="DU765" s="540">
        <v>37</v>
      </c>
      <c r="DV765" s="540">
        <v>110</v>
      </c>
      <c r="DW765" s="540">
        <v>95</v>
      </c>
      <c r="DX765" s="540">
        <v>19</v>
      </c>
      <c r="DY765" s="540">
        <v>35</v>
      </c>
      <c r="DZ765" s="540">
        <v>72</v>
      </c>
      <c r="EA765" s="540">
        <v>39</v>
      </c>
      <c r="EB765" s="540">
        <v>139</v>
      </c>
      <c r="EC765" s="540">
        <v>154</v>
      </c>
      <c r="ED765" s="540">
        <v>146</v>
      </c>
      <c r="EE765" s="540">
        <v>53</v>
      </c>
      <c r="EF765" s="540">
        <v>24</v>
      </c>
      <c r="EG765" s="540">
        <v>44</v>
      </c>
      <c r="EH765" s="540">
        <v>94</v>
      </c>
      <c r="EI765" s="540">
        <v>105</v>
      </c>
      <c r="EJ765" s="540">
        <v>13</v>
      </c>
      <c r="EK765" s="540">
        <v>78</v>
      </c>
      <c r="EL765" s="540">
        <v>64</v>
      </c>
      <c r="EM765" s="540">
        <v>70</v>
      </c>
      <c r="EN765" s="540">
        <v>125</v>
      </c>
      <c r="EO765" s="540">
        <v>152</v>
      </c>
      <c r="EP765" s="540">
        <v>89</v>
      </c>
      <c r="EQ765" s="540">
        <v>68</v>
      </c>
      <c r="ER765" s="540">
        <v>32</v>
      </c>
      <c r="ES765" s="540">
        <v>115</v>
      </c>
      <c r="ET765" s="540">
        <v>106</v>
      </c>
      <c r="EU765" s="540">
        <v>48</v>
      </c>
      <c r="EV765" s="540">
        <v>99</v>
      </c>
      <c r="EW765" s="540">
        <v>76</v>
      </c>
      <c r="EX765" s="540">
        <v>111</v>
      </c>
      <c r="EY765" s="540">
        <v>59</v>
      </c>
      <c r="EZ765" s="540">
        <v>93</v>
      </c>
      <c r="FA765" s="540">
        <v>74</v>
      </c>
      <c r="FB765" s="540">
        <v>21</v>
      </c>
      <c r="FC765" s="540">
        <v>57</v>
      </c>
      <c r="FD765" s="540">
        <v>148</v>
      </c>
    </row>
    <row r="766" spans="4:164" s="540" customFormat="1" x14ac:dyDescent="0.2"/>
    <row r="767" spans="4:164" s="540" customFormat="1" x14ac:dyDescent="0.2">
      <c r="D767" s="539">
        <v>156</v>
      </c>
      <c r="E767" s="541" t="s">
        <v>179</v>
      </c>
    </row>
    <row r="768" spans="4:164" s="540" customFormat="1" x14ac:dyDescent="0.2">
      <c r="E768" s="535" t="s">
        <v>130</v>
      </c>
      <c r="F768" s="540">
        <v>1</v>
      </c>
      <c r="G768" s="540">
        <v>2</v>
      </c>
      <c r="H768" s="540">
        <v>3</v>
      </c>
      <c r="I768" s="540">
        <v>4</v>
      </c>
      <c r="J768" s="540">
        <v>5</v>
      </c>
      <c r="K768" s="540">
        <v>6</v>
      </c>
      <c r="L768" s="540">
        <v>7</v>
      </c>
      <c r="M768" s="540">
        <v>8</v>
      </c>
      <c r="N768" s="540">
        <v>9</v>
      </c>
      <c r="O768" s="540">
        <v>10</v>
      </c>
      <c r="P768" s="540">
        <v>11</v>
      </c>
      <c r="Q768" s="540">
        <v>12</v>
      </c>
      <c r="R768" s="540">
        <v>13</v>
      </c>
      <c r="S768" s="540">
        <v>14</v>
      </c>
      <c r="T768" s="540">
        <v>15</v>
      </c>
      <c r="U768" s="540">
        <v>16</v>
      </c>
      <c r="V768" s="540">
        <v>17</v>
      </c>
      <c r="W768" s="540">
        <v>18</v>
      </c>
      <c r="X768" s="540">
        <v>19</v>
      </c>
      <c r="Y768" s="540">
        <v>20</v>
      </c>
      <c r="Z768" s="540">
        <v>21</v>
      </c>
      <c r="AA768" s="540">
        <v>22</v>
      </c>
      <c r="AB768" s="540">
        <v>23</v>
      </c>
      <c r="AC768" s="540">
        <v>24</v>
      </c>
      <c r="AD768" s="540">
        <v>25</v>
      </c>
      <c r="AE768" s="540">
        <v>26</v>
      </c>
      <c r="AF768" s="540">
        <v>27</v>
      </c>
      <c r="AG768" s="540">
        <v>28</v>
      </c>
      <c r="AH768" s="540">
        <v>29</v>
      </c>
      <c r="AI768" s="540">
        <v>30</v>
      </c>
      <c r="AJ768" s="540">
        <v>31</v>
      </c>
      <c r="AK768" s="540">
        <v>32</v>
      </c>
      <c r="AL768" s="540">
        <v>33</v>
      </c>
      <c r="AM768" s="540">
        <v>34</v>
      </c>
      <c r="AN768" s="540">
        <v>35</v>
      </c>
      <c r="AO768" s="540">
        <v>36</v>
      </c>
      <c r="AP768" s="540">
        <v>37</v>
      </c>
      <c r="AQ768" s="540">
        <v>38</v>
      </c>
      <c r="AR768" s="540">
        <v>39</v>
      </c>
      <c r="AS768" s="540">
        <v>40</v>
      </c>
      <c r="AT768" s="540">
        <v>41</v>
      </c>
      <c r="AU768" s="540">
        <v>42</v>
      </c>
      <c r="AV768" s="540">
        <v>43</v>
      </c>
      <c r="AW768" s="540">
        <v>44</v>
      </c>
      <c r="AX768" s="540">
        <v>45</v>
      </c>
      <c r="AY768" s="540">
        <v>46</v>
      </c>
      <c r="AZ768" s="540">
        <v>47</v>
      </c>
      <c r="BA768" s="540">
        <v>48</v>
      </c>
      <c r="BB768" s="540">
        <v>49</v>
      </c>
      <c r="BC768" s="540">
        <v>50</v>
      </c>
      <c r="BD768" s="540">
        <v>51</v>
      </c>
      <c r="BE768" s="540">
        <v>52</v>
      </c>
      <c r="BF768" s="540">
        <v>53</v>
      </c>
      <c r="BG768" s="540">
        <v>54</v>
      </c>
      <c r="BH768" s="540">
        <v>55</v>
      </c>
      <c r="BI768" s="540">
        <v>56</v>
      </c>
      <c r="BJ768" s="540">
        <v>57</v>
      </c>
      <c r="BK768" s="540">
        <v>58</v>
      </c>
      <c r="BL768" s="540">
        <v>59</v>
      </c>
      <c r="BM768" s="540">
        <v>60</v>
      </c>
      <c r="BN768" s="540">
        <v>61</v>
      </c>
      <c r="BO768" s="540">
        <v>62</v>
      </c>
      <c r="BP768" s="540">
        <v>63</v>
      </c>
      <c r="BQ768" s="540">
        <v>64</v>
      </c>
      <c r="BR768" s="540">
        <v>65</v>
      </c>
      <c r="BS768" s="540">
        <v>66</v>
      </c>
      <c r="BT768" s="540">
        <v>67</v>
      </c>
      <c r="BU768" s="540">
        <v>68</v>
      </c>
      <c r="BV768" s="540">
        <v>69</v>
      </c>
      <c r="BW768" s="540">
        <v>70</v>
      </c>
      <c r="BX768" s="540">
        <v>71</v>
      </c>
      <c r="BY768" s="540">
        <v>72</v>
      </c>
      <c r="BZ768" s="540">
        <v>73</v>
      </c>
      <c r="CA768" s="540">
        <v>74</v>
      </c>
      <c r="CB768" s="540">
        <v>75</v>
      </c>
      <c r="CC768" s="540">
        <v>76</v>
      </c>
      <c r="CD768" s="540">
        <v>77</v>
      </c>
      <c r="CE768" s="540">
        <v>78</v>
      </c>
      <c r="CF768" s="540">
        <v>79</v>
      </c>
      <c r="CG768" s="540">
        <v>80</v>
      </c>
      <c r="CH768" s="540">
        <v>81</v>
      </c>
      <c r="CI768" s="540">
        <v>82</v>
      </c>
      <c r="CJ768" s="540">
        <v>83</v>
      </c>
      <c r="CK768" s="540">
        <v>84</v>
      </c>
      <c r="CL768" s="540">
        <v>85</v>
      </c>
      <c r="CM768" s="540">
        <v>86</v>
      </c>
      <c r="CN768" s="540">
        <v>87</v>
      </c>
      <c r="CO768" s="540">
        <v>88</v>
      </c>
      <c r="CP768" s="540">
        <v>89</v>
      </c>
      <c r="CQ768" s="540">
        <v>90</v>
      </c>
      <c r="CR768" s="540">
        <v>91</v>
      </c>
      <c r="CS768" s="540">
        <v>92</v>
      </c>
      <c r="CT768" s="540">
        <v>93</v>
      </c>
      <c r="CU768" s="540">
        <v>94</v>
      </c>
      <c r="CV768" s="540">
        <v>95</v>
      </c>
      <c r="CW768" s="540">
        <v>96</v>
      </c>
      <c r="CX768" s="540">
        <v>97</v>
      </c>
      <c r="CY768" s="540">
        <v>98</v>
      </c>
      <c r="CZ768" s="540">
        <v>99</v>
      </c>
      <c r="DA768" s="540">
        <v>100</v>
      </c>
      <c r="DB768" s="540">
        <v>101</v>
      </c>
      <c r="DC768" s="540">
        <v>102</v>
      </c>
      <c r="DD768" s="540">
        <v>103</v>
      </c>
      <c r="DE768" s="540">
        <v>104</v>
      </c>
      <c r="DF768" s="540">
        <v>105</v>
      </c>
      <c r="DG768" s="540">
        <v>106</v>
      </c>
      <c r="DH768" s="540">
        <v>107</v>
      </c>
      <c r="DI768" s="540">
        <v>108</v>
      </c>
      <c r="DJ768" s="540">
        <v>109</v>
      </c>
      <c r="DK768" s="540">
        <v>110</v>
      </c>
      <c r="DL768" s="540">
        <v>111</v>
      </c>
      <c r="DM768" s="540">
        <v>112</v>
      </c>
      <c r="DN768" s="540">
        <v>113</v>
      </c>
      <c r="DO768" s="540">
        <v>114</v>
      </c>
      <c r="DP768" s="540">
        <v>115</v>
      </c>
      <c r="DQ768" s="540">
        <v>116</v>
      </c>
      <c r="DR768" s="540">
        <v>117</v>
      </c>
      <c r="DS768" s="540">
        <v>118</v>
      </c>
      <c r="DT768" s="540">
        <v>119</v>
      </c>
      <c r="DU768" s="540">
        <v>120</v>
      </c>
      <c r="DV768" s="540">
        <v>121</v>
      </c>
      <c r="DW768" s="540">
        <v>122</v>
      </c>
      <c r="DX768" s="540">
        <v>123</v>
      </c>
      <c r="DY768" s="540">
        <v>124</v>
      </c>
      <c r="DZ768" s="540">
        <v>125</v>
      </c>
      <c r="EA768" s="540">
        <v>126</v>
      </c>
      <c r="EB768" s="540">
        <v>127</v>
      </c>
      <c r="EC768" s="540">
        <v>128</v>
      </c>
      <c r="ED768" s="540">
        <v>129</v>
      </c>
      <c r="EE768" s="540">
        <v>130</v>
      </c>
      <c r="EF768" s="540">
        <v>131</v>
      </c>
      <c r="EG768" s="540">
        <v>132</v>
      </c>
      <c r="EH768" s="540">
        <v>133</v>
      </c>
      <c r="EI768" s="540">
        <v>134</v>
      </c>
      <c r="EJ768" s="540">
        <v>135</v>
      </c>
      <c r="EK768" s="540">
        <v>136</v>
      </c>
      <c r="EL768" s="540">
        <v>137</v>
      </c>
      <c r="EM768" s="540">
        <v>138</v>
      </c>
      <c r="EN768" s="540">
        <v>139</v>
      </c>
      <c r="EO768" s="540">
        <v>140</v>
      </c>
      <c r="EP768" s="540">
        <v>141</v>
      </c>
      <c r="EQ768" s="540">
        <v>142</v>
      </c>
      <c r="ER768" s="540">
        <v>143</v>
      </c>
      <c r="ES768" s="540">
        <v>144</v>
      </c>
      <c r="EU768" s="540">
        <v>145</v>
      </c>
      <c r="EV768" s="540">
        <v>146</v>
      </c>
      <c r="EW768" s="540">
        <v>147</v>
      </c>
      <c r="EX768" s="540">
        <v>148</v>
      </c>
      <c r="EZ768" s="540">
        <v>149</v>
      </c>
      <c r="FA768" s="540">
        <v>150</v>
      </c>
      <c r="FB768" s="540">
        <v>151</v>
      </c>
      <c r="FC768" s="540">
        <v>152</v>
      </c>
      <c r="FE768" s="540">
        <v>153</v>
      </c>
      <c r="FF768" s="540">
        <v>154</v>
      </c>
      <c r="FG768" s="540">
        <v>155</v>
      </c>
      <c r="FH768" s="540">
        <v>156</v>
      </c>
    </row>
    <row r="769" spans="4:164" s="540" customFormat="1" x14ac:dyDescent="0.2">
      <c r="E769" s="535" t="s">
        <v>157</v>
      </c>
      <c r="F769" s="540">
        <v>123</v>
      </c>
      <c r="G769" s="540">
        <v>135</v>
      </c>
      <c r="H769" s="540">
        <v>37</v>
      </c>
      <c r="I769" s="540">
        <v>15</v>
      </c>
      <c r="J769" s="540">
        <v>68</v>
      </c>
      <c r="K769" s="540">
        <v>109</v>
      </c>
      <c r="L769" s="540">
        <v>9</v>
      </c>
      <c r="M769" s="540">
        <v>22</v>
      </c>
      <c r="N769" s="540">
        <v>16</v>
      </c>
      <c r="O769" s="540">
        <v>146</v>
      </c>
      <c r="P769" s="540">
        <v>25</v>
      </c>
      <c r="Q769" s="540">
        <v>69</v>
      </c>
      <c r="R769" s="540">
        <v>87</v>
      </c>
      <c r="S769" s="540">
        <v>43</v>
      </c>
      <c r="T769" s="540">
        <v>2</v>
      </c>
      <c r="U769" s="540">
        <v>95</v>
      </c>
      <c r="V769" s="540">
        <v>39</v>
      </c>
      <c r="W769" s="540">
        <v>49</v>
      </c>
      <c r="X769" s="540">
        <v>53</v>
      </c>
      <c r="Y769" s="540">
        <v>3</v>
      </c>
      <c r="Z769" s="540">
        <v>73</v>
      </c>
      <c r="AA769" s="540">
        <v>98</v>
      </c>
      <c r="AB769" s="540">
        <v>14</v>
      </c>
      <c r="AC769" s="540">
        <v>66</v>
      </c>
      <c r="AD769" s="540">
        <v>133</v>
      </c>
      <c r="AE769" s="540">
        <v>74</v>
      </c>
      <c r="AF769" s="540">
        <v>81</v>
      </c>
      <c r="AG769" s="540">
        <v>136</v>
      </c>
      <c r="AH769" s="540">
        <v>42</v>
      </c>
      <c r="AI769" s="540">
        <v>122</v>
      </c>
      <c r="AJ769" s="540">
        <v>7</v>
      </c>
      <c r="AK769" s="540">
        <v>147</v>
      </c>
      <c r="AL769" s="540">
        <v>102</v>
      </c>
      <c r="AM769" s="540">
        <v>65</v>
      </c>
      <c r="AN769" s="540">
        <v>34</v>
      </c>
      <c r="AO769" s="540">
        <v>144</v>
      </c>
      <c r="AP769" s="540">
        <v>108</v>
      </c>
      <c r="AQ769" s="540">
        <v>89</v>
      </c>
      <c r="AR769" s="540">
        <v>46</v>
      </c>
      <c r="AS769" s="540">
        <v>21</v>
      </c>
      <c r="AT769" s="540">
        <v>124</v>
      </c>
      <c r="AU769" s="540">
        <v>75</v>
      </c>
      <c r="AV769" s="540">
        <v>29</v>
      </c>
      <c r="AW769" s="540">
        <v>153</v>
      </c>
      <c r="AX769" s="540">
        <v>12</v>
      </c>
      <c r="AY769" s="540">
        <v>105</v>
      </c>
      <c r="AZ769" s="540">
        <v>45</v>
      </c>
      <c r="BA769" s="540">
        <v>114</v>
      </c>
      <c r="BB769" s="540">
        <v>18</v>
      </c>
      <c r="BC769" s="540">
        <v>145</v>
      </c>
      <c r="BD769" s="540">
        <v>50</v>
      </c>
      <c r="BE769" s="540">
        <v>100</v>
      </c>
      <c r="BF769" s="540">
        <v>152</v>
      </c>
      <c r="BG769" s="540">
        <v>62</v>
      </c>
      <c r="BH769" s="540">
        <v>36</v>
      </c>
      <c r="BI769" s="540">
        <v>128</v>
      </c>
      <c r="BJ769" s="540">
        <v>110</v>
      </c>
      <c r="BK769" s="540">
        <v>120</v>
      </c>
      <c r="BL769" s="540">
        <v>115</v>
      </c>
      <c r="BM769" s="540">
        <v>150</v>
      </c>
      <c r="BN769" s="540">
        <v>129</v>
      </c>
      <c r="BO769" s="540">
        <v>141</v>
      </c>
      <c r="BP769" s="540">
        <v>119</v>
      </c>
      <c r="BQ769" s="540">
        <v>72</v>
      </c>
      <c r="BR769" s="540">
        <v>67</v>
      </c>
      <c r="BS769" s="540">
        <v>155</v>
      </c>
      <c r="BT769" s="540">
        <v>134</v>
      </c>
      <c r="BU769" s="540">
        <v>61</v>
      </c>
      <c r="BV769" s="540">
        <v>47</v>
      </c>
      <c r="BW769" s="540">
        <v>57</v>
      </c>
      <c r="BX769" s="540">
        <v>38</v>
      </c>
      <c r="BY769" s="540">
        <v>64</v>
      </c>
      <c r="BZ769" s="540">
        <v>30</v>
      </c>
      <c r="CA769" s="540">
        <v>127</v>
      </c>
      <c r="CB769" s="540">
        <v>99</v>
      </c>
      <c r="CC769" s="540">
        <v>118</v>
      </c>
      <c r="CD769" s="540">
        <v>55</v>
      </c>
      <c r="CE769" s="540">
        <v>156</v>
      </c>
      <c r="CF769" s="540">
        <v>106</v>
      </c>
      <c r="CG769" s="540">
        <v>137</v>
      </c>
      <c r="CH769" s="540">
        <v>84</v>
      </c>
      <c r="CI769" s="540">
        <v>76</v>
      </c>
      <c r="CJ769" s="540">
        <v>90</v>
      </c>
      <c r="CK769" s="540">
        <v>27</v>
      </c>
      <c r="CL769" s="540">
        <v>132</v>
      </c>
      <c r="CM769" s="540">
        <v>80</v>
      </c>
      <c r="CN769" s="540">
        <v>149</v>
      </c>
      <c r="CO769" s="540">
        <v>32</v>
      </c>
      <c r="CP769" s="540">
        <v>138</v>
      </c>
      <c r="CQ769" s="540">
        <v>121</v>
      </c>
      <c r="CR769" s="540">
        <v>79</v>
      </c>
      <c r="CS769" s="540">
        <v>54</v>
      </c>
      <c r="CT769" s="540">
        <v>97</v>
      </c>
      <c r="CU769" s="540">
        <v>154</v>
      </c>
      <c r="CV769" s="540">
        <v>23</v>
      </c>
      <c r="CW769" s="540">
        <v>151</v>
      </c>
      <c r="CX769" s="540">
        <v>125</v>
      </c>
      <c r="CY769" s="540">
        <v>96</v>
      </c>
      <c r="CZ769" s="540">
        <v>101</v>
      </c>
      <c r="DA769" s="540">
        <v>52</v>
      </c>
      <c r="DB769" s="540">
        <v>85</v>
      </c>
      <c r="DC769" s="540">
        <v>88</v>
      </c>
      <c r="DD769" s="540">
        <v>19</v>
      </c>
      <c r="DE769" s="540">
        <v>1</v>
      </c>
      <c r="DF769" s="540">
        <v>41</v>
      </c>
      <c r="DG769" s="540">
        <v>4</v>
      </c>
      <c r="DH769" s="540">
        <v>78</v>
      </c>
      <c r="DI769" s="540">
        <v>44</v>
      </c>
      <c r="DJ769" s="540">
        <v>143</v>
      </c>
      <c r="DK769" s="540">
        <v>56</v>
      </c>
      <c r="DL769" s="540">
        <v>10</v>
      </c>
      <c r="DM769" s="540">
        <v>93</v>
      </c>
      <c r="DN769" s="540">
        <v>104</v>
      </c>
      <c r="DO769" s="540">
        <v>48</v>
      </c>
      <c r="DP769" s="540">
        <v>83</v>
      </c>
      <c r="DQ769" s="540">
        <v>148</v>
      </c>
      <c r="DR769" s="540">
        <v>140</v>
      </c>
      <c r="DS769" s="540">
        <v>40</v>
      </c>
      <c r="DT769" s="540">
        <v>26</v>
      </c>
      <c r="DU769" s="540">
        <v>63</v>
      </c>
      <c r="DV769" s="540">
        <v>92</v>
      </c>
      <c r="DW769" s="540">
        <v>33</v>
      </c>
      <c r="DX769" s="540">
        <v>24</v>
      </c>
      <c r="DY769" s="540">
        <v>71</v>
      </c>
      <c r="DZ769" s="540">
        <v>82</v>
      </c>
      <c r="EA769" s="540">
        <v>103</v>
      </c>
      <c r="EB769" s="540">
        <v>58</v>
      </c>
      <c r="EC769" s="540">
        <v>94</v>
      </c>
      <c r="ED769" s="540">
        <v>20</v>
      </c>
      <c r="EE769" s="540">
        <v>51</v>
      </c>
      <c r="EF769" s="540">
        <v>17</v>
      </c>
      <c r="EG769" s="540">
        <v>28</v>
      </c>
      <c r="EH769" s="540">
        <v>77</v>
      </c>
      <c r="EI769" s="540">
        <v>130</v>
      </c>
      <c r="EJ769" s="540">
        <v>6</v>
      </c>
      <c r="EK769" s="540">
        <v>113</v>
      </c>
      <c r="EL769" s="540">
        <v>86</v>
      </c>
      <c r="EM769" s="540">
        <v>11</v>
      </c>
      <c r="EN769" s="540">
        <v>142</v>
      </c>
      <c r="EO769" s="540">
        <v>31</v>
      </c>
      <c r="EP769" s="540">
        <v>35</v>
      </c>
      <c r="EQ769" s="540">
        <v>70</v>
      </c>
      <c r="ER769" s="540">
        <v>126</v>
      </c>
      <c r="ES769" s="540">
        <v>8</v>
      </c>
      <c r="EU769" s="540">
        <v>107</v>
      </c>
      <c r="EV769" s="540">
        <v>5</v>
      </c>
      <c r="EW769" s="540">
        <v>59</v>
      </c>
      <c r="EX769" s="540">
        <v>111</v>
      </c>
      <c r="EZ769" s="540">
        <v>13</v>
      </c>
      <c r="FA769" s="540">
        <v>60</v>
      </c>
      <c r="FB769" s="540">
        <v>116</v>
      </c>
      <c r="FC769" s="540">
        <v>112</v>
      </c>
      <c r="FE769" s="540">
        <v>117</v>
      </c>
      <c r="FF769" s="540">
        <v>91</v>
      </c>
      <c r="FG769" s="540">
        <v>139</v>
      </c>
      <c r="FH769" s="540">
        <v>131</v>
      </c>
    </row>
    <row r="770" spans="4:164" s="540" customFormat="1" x14ac:dyDescent="0.2">
      <c r="E770" s="535" t="s">
        <v>159</v>
      </c>
      <c r="F770" s="540">
        <v>20</v>
      </c>
      <c r="G770" s="540">
        <v>30</v>
      </c>
      <c r="H770" s="540">
        <v>131</v>
      </c>
      <c r="I770" s="540">
        <v>141</v>
      </c>
      <c r="J770" s="540">
        <v>13</v>
      </c>
      <c r="K770" s="540">
        <v>140</v>
      </c>
      <c r="L770" s="540">
        <v>56</v>
      </c>
      <c r="M770" s="540">
        <v>82</v>
      </c>
      <c r="N770" s="540">
        <v>95</v>
      </c>
      <c r="O770" s="540">
        <v>32</v>
      </c>
      <c r="P770" s="540">
        <v>44</v>
      </c>
      <c r="Q770" s="540">
        <v>120</v>
      </c>
      <c r="R770" s="540">
        <v>39</v>
      </c>
      <c r="S770" s="540">
        <v>88</v>
      </c>
      <c r="T770" s="540">
        <v>147</v>
      </c>
      <c r="U770" s="540">
        <v>83</v>
      </c>
      <c r="V770" s="540">
        <v>90</v>
      </c>
      <c r="W770" s="540">
        <v>55</v>
      </c>
      <c r="X770" s="540">
        <v>77</v>
      </c>
      <c r="Y770" s="540">
        <v>7</v>
      </c>
      <c r="Z770" s="540">
        <v>132</v>
      </c>
      <c r="AA770" s="540">
        <v>3</v>
      </c>
      <c r="AB770" s="540">
        <v>148</v>
      </c>
      <c r="AC770" s="540">
        <v>108</v>
      </c>
      <c r="AD770" s="540">
        <v>73</v>
      </c>
      <c r="AE770" s="540">
        <v>75</v>
      </c>
      <c r="AF770" s="540">
        <v>50</v>
      </c>
      <c r="AG770" s="540">
        <v>101</v>
      </c>
      <c r="AH770" s="540">
        <v>155</v>
      </c>
      <c r="AI770" s="540">
        <v>97</v>
      </c>
      <c r="AJ770" s="540">
        <v>142</v>
      </c>
      <c r="AK770" s="540">
        <v>23</v>
      </c>
      <c r="AL770" s="540">
        <v>67</v>
      </c>
      <c r="AM770" s="540">
        <v>102</v>
      </c>
      <c r="AN770" s="540">
        <v>93</v>
      </c>
      <c r="AO770" s="540">
        <v>18</v>
      </c>
      <c r="AP770" s="540">
        <v>40</v>
      </c>
      <c r="AQ770" s="540">
        <v>47</v>
      </c>
      <c r="AR770" s="540">
        <v>136</v>
      </c>
      <c r="AS770" s="540">
        <v>124</v>
      </c>
      <c r="AT770" s="540">
        <v>48</v>
      </c>
      <c r="AU770" s="540">
        <v>68</v>
      </c>
      <c r="AV770" s="540">
        <v>9</v>
      </c>
      <c r="AW770" s="540">
        <v>58</v>
      </c>
      <c r="AX770" s="540">
        <v>74</v>
      </c>
      <c r="AY770" s="540">
        <v>72</v>
      </c>
      <c r="AZ770" s="540">
        <v>24</v>
      </c>
      <c r="BA770" s="540">
        <v>110</v>
      </c>
      <c r="BB770" s="540">
        <v>38</v>
      </c>
      <c r="BC770" s="540">
        <v>117</v>
      </c>
      <c r="BD770" s="540">
        <v>112</v>
      </c>
      <c r="BE770" s="540">
        <v>145</v>
      </c>
      <c r="BF770" s="540">
        <v>69</v>
      </c>
      <c r="BG770" s="540">
        <v>36</v>
      </c>
      <c r="BH770" s="540">
        <v>91</v>
      </c>
      <c r="BI770" s="540">
        <v>99</v>
      </c>
      <c r="BJ770" s="540">
        <v>104</v>
      </c>
      <c r="BK770" s="540">
        <v>137</v>
      </c>
      <c r="BL770" s="540">
        <v>80</v>
      </c>
      <c r="BM770" s="540">
        <v>46</v>
      </c>
      <c r="BN770" s="540">
        <v>94</v>
      </c>
      <c r="BO770" s="540">
        <v>29</v>
      </c>
      <c r="BP770" s="540">
        <v>121</v>
      </c>
      <c r="BQ770" s="540">
        <v>10</v>
      </c>
      <c r="BR770" s="540">
        <v>11</v>
      </c>
      <c r="BS770" s="540">
        <v>15</v>
      </c>
      <c r="BT770" s="540">
        <v>114</v>
      </c>
      <c r="BU770" s="540">
        <v>42</v>
      </c>
      <c r="BV770" s="540">
        <v>86</v>
      </c>
      <c r="BW770" s="540">
        <v>116</v>
      </c>
      <c r="BX770" s="540">
        <v>115</v>
      </c>
      <c r="BY770" s="540">
        <v>144</v>
      </c>
      <c r="BZ770" s="540">
        <v>12</v>
      </c>
      <c r="CA770" s="540">
        <v>151</v>
      </c>
      <c r="CB770" s="540">
        <v>61</v>
      </c>
      <c r="CC770" s="540">
        <v>134</v>
      </c>
      <c r="CD770" s="540">
        <v>19</v>
      </c>
      <c r="CE770" s="540">
        <v>6</v>
      </c>
      <c r="CF770" s="540">
        <v>126</v>
      </c>
      <c r="CG770" s="540">
        <v>37</v>
      </c>
      <c r="CH770" s="540">
        <v>54</v>
      </c>
      <c r="CI770" s="540">
        <v>8</v>
      </c>
      <c r="CJ770" s="540">
        <v>111</v>
      </c>
      <c r="CK770" s="540">
        <v>78</v>
      </c>
      <c r="CL770" s="540">
        <v>128</v>
      </c>
      <c r="CM770" s="540">
        <v>130</v>
      </c>
      <c r="CN770" s="540">
        <v>143</v>
      </c>
      <c r="CO770" s="540">
        <v>2</v>
      </c>
      <c r="CP770" s="540">
        <v>35</v>
      </c>
      <c r="CQ770" s="540">
        <v>149</v>
      </c>
      <c r="CR770" s="540">
        <v>43</v>
      </c>
      <c r="CS770" s="540">
        <v>152</v>
      </c>
      <c r="CT770" s="540">
        <v>153</v>
      </c>
      <c r="CU770" s="540">
        <v>105</v>
      </c>
      <c r="CV770" s="540">
        <v>107</v>
      </c>
      <c r="CW770" s="540">
        <v>70</v>
      </c>
      <c r="CX770" s="540">
        <v>138</v>
      </c>
      <c r="CY770" s="540">
        <v>60</v>
      </c>
      <c r="CZ770" s="540">
        <v>81</v>
      </c>
      <c r="DA770" s="540">
        <v>71</v>
      </c>
      <c r="DB770" s="540">
        <v>27</v>
      </c>
      <c r="DC770" s="540">
        <v>59</v>
      </c>
      <c r="DD770" s="540">
        <v>45</v>
      </c>
      <c r="DE770" s="540">
        <v>103</v>
      </c>
      <c r="DF770" s="540">
        <v>22</v>
      </c>
      <c r="DG770" s="540">
        <v>5</v>
      </c>
      <c r="DH770" s="540">
        <v>31</v>
      </c>
      <c r="DI770" s="540">
        <v>62</v>
      </c>
      <c r="DJ770" s="540">
        <v>118</v>
      </c>
      <c r="DK770" s="540">
        <v>17</v>
      </c>
      <c r="DL770" s="540">
        <v>150</v>
      </c>
      <c r="DM770" s="540">
        <v>119</v>
      </c>
      <c r="DN770" s="540">
        <v>1</v>
      </c>
      <c r="DO770" s="540">
        <v>28</v>
      </c>
      <c r="DP770" s="540">
        <v>123</v>
      </c>
      <c r="DQ770" s="540">
        <v>154</v>
      </c>
      <c r="DR770" s="540">
        <v>133</v>
      </c>
      <c r="DS770" s="540">
        <v>26</v>
      </c>
      <c r="DT770" s="540">
        <v>41</v>
      </c>
      <c r="DU770" s="540">
        <v>87</v>
      </c>
      <c r="DV770" s="540">
        <v>63</v>
      </c>
      <c r="DW770" s="540">
        <v>156</v>
      </c>
      <c r="DX770" s="540">
        <v>125</v>
      </c>
      <c r="DY770" s="540">
        <v>25</v>
      </c>
      <c r="DZ770" s="540">
        <v>16</v>
      </c>
      <c r="EA770" s="540">
        <v>14</v>
      </c>
      <c r="EB770" s="540">
        <v>139</v>
      </c>
      <c r="EC770" s="540">
        <v>127</v>
      </c>
      <c r="ED770" s="540">
        <v>96</v>
      </c>
      <c r="EE770" s="540">
        <v>33</v>
      </c>
      <c r="EF770" s="540">
        <v>53</v>
      </c>
      <c r="EG770" s="540">
        <v>129</v>
      </c>
      <c r="EH770" s="540">
        <v>122</v>
      </c>
      <c r="EI770" s="540">
        <v>85</v>
      </c>
      <c r="EJ770" s="540">
        <v>4</v>
      </c>
      <c r="EK770" s="540">
        <v>49</v>
      </c>
      <c r="EL770" s="540">
        <v>66</v>
      </c>
      <c r="EM770" s="540">
        <v>146</v>
      </c>
      <c r="EN770" s="540">
        <v>92</v>
      </c>
      <c r="EO770" s="540">
        <v>84</v>
      </c>
      <c r="EP770" s="540">
        <v>34</v>
      </c>
      <c r="EQ770" s="540">
        <v>106</v>
      </c>
      <c r="ER770" s="540">
        <v>51</v>
      </c>
      <c r="ES770" s="540">
        <v>113</v>
      </c>
      <c r="EU770" s="540">
        <v>52</v>
      </c>
      <c r="EV770" s="540">
        <v>89</v>
      </c>
      <c r="EW770" s="540">
        <v>135</v>
      </c>
      <c r="EX770" s="540">
        <v>98</v>
      </c>
      <c r="EZ770" s="540">
        <v>65</v>
      </c>
      <c r="FA770" s="540">
        <v>109</v>
      </c>
      <c r="FB770" s="540">
        <v>57</v>
      </c>
      <c r="FC770" s="540">
        <v>76</v>
      </c>
      <c r="FE770" s="540">
        <v>100</v>
      </c>
      <c r="FF770" s="540">
        <v>79</v>
      </c>
      <c r="FG770" s="540">
        <v>64</v>
      </c>
      <c r="FH770" s="540">
        <v>21</v>
      </c>
    </row>
    <row r="771" spans="4:164" s="540" customFormat="1" x14ac:dyDescent="0.2"/>
    <row r="772" spans="4:164" s="540" customFormat="1" x14ac:dyDescent="0.2">
      <c r="D772" s="539">
        <v>157</v>
      </c>
      <c r="E772" s="541" t="s">
        <v>179</v>
      </c>
    </row>
    <row r="773" spans="4:164" s="540" customFormat="1" x14ac:dyDescent="0.2">
      <c r="E773" s="535" t="s">
        <v>130</v>
      </c>
      <c r="F773" s="540">
        <v>1</v>
      </c>
      <c r="G773" s="540">
        <v>2</v>
      </c>
      <c r="H773" s="540">
        <v>3</v>
      </c>
      <c r="I773" s="540">
        <v>4</v>
      </c>
      <c r="J773" s="540">
        <v>5</v>
      </c>
      <c r="K773" s="540">
        <v>6</v>
      </c>
      <c r="L773" s="540">
        <v>7</v>
      </c>
      <c r="M773" s="540">
        <v>8</v>
      </c>
      <c r="N773" s="540">
        <v>9</v>
      </c>
      <c r="O773" s="540">
        <v>10</v>
      </c>
      <c r="P773" s="540">
        <v>11</v>
      </c>
      <c r="Q773" s="540">
        <v>12</v>
      </c>
      <c r="R773" s="540">
        <v>13</v>
      </c>
      <c r="S773" s="540">
        <v>14</v>
      </c>
      <c r="T773" s="540">
        <v>15</v>
      </c>
      <c r="U773" s="540">
        <v>16</v>
      </c>
      <c r="V773" s="540">
        <v>17</v>
      </c>
      <c r="W773" s="540">
        <v>18</v>
      </c>
      <c r="X773" s="540">
        <v>19</v>
      </c>
      <c r="Y773" s="540">
        <v>20</v>
      </c>
      <c r="Z773" s="540">
        <v>21</v>
      </c>
      <c r="AA773" s="540">
        <v>22</v>
      </c>
      <c r="AB773" s="540">
        <v>23</v>
      </c>
      <c r="AC773" s="540">
        <v>24</v>
      </c>
      <c r="AD773" s="540">
        <v>25</v>
      </c>
      <c r="AE773" s="540">
        <v>26</v>
      </c>
      <c r="AF773" s="540">
        <v>27</v>
      </c>
      <c r="AG773" s="540">
        <v>28</v>
      </c>
      <c r="AH773" s="540">
        <v>29</v>
      </c>
      <c r="AI773" s="540">
        <v>30</v>
      </c>
      <c r="AJ773" s="540">
        <v>31</v>
      </c>
      <c r="AK773" s="540">
        <v>32</v>
      </c>
      <c r="AL773" s="540">
        <v>33</v>
      </c>
      <c r="AM773" s="540">
        <v>34</v>
      </c>
      <c r="AN773" s="540">
        <v>35</v>
      </c>
      <c r="AO773" s="540">
        <v>36</v>
      </c>
      <c r="AP773" s="540">
        <v>37</v>
      </c>
      <c r="AQ773" s="540">
        <v>38</v>
      </c>
      <c r="AR773" s="540">
        <v>39</v>
      </c>
      <c r="AS773" s="540">
        <v>40</v>
      </c>
      <c r="AT773" s="540">
        <v>41</v>
      </c>
      <c r="AU773" s="540">
        <v>42</v>
      </c>
      <c r="AV773" s="540">
        <v>43</v>
      </c>
      <c r="AW773" s="540">
        <v>44</v>
      </c>
      <c r="AX773" s="540">
        <v>45</v>
      </c>
      <c r="AY773" s="540">
        <v>46</v>
      </c>
      <c r="AZ773" s="540">
        <v>47</v>
      </c>
      <c r="BA773" s="540">
        <v>48</v>
      </c>
      <c r="BB773" s="540">
        <v>49</v>
      </c>
      <c r="BC773" s="540">
        <v>50</v>
      </c>
      <c r="BD773" s="540">
        <v>51</v>
      </c>
      <c r="BE773" s="540">
        <v>52</v>
      </c>
      <c r="BF773" s="540">
        <v>53</v>
      </c>
      <c r="BG773" s="540">
        <v>54</v>
      </c>
      <c r="BH773" s="540">
        <v>55</v>
      </c>
      <c r="BI773" s="540">
        <v>56</v>
      </c>
      <c r="BJ773" s="540">
        <v>57</v>
      </c>
      <c r="BK773" s="540">
        <v>58</v>
      </c>
      <c r="BL773" s="540">
        <v>59</v>
      </c>
      <c r="BM773" s="540">
        <v>60</v>
      </c>
      <c r="BN773" s="540">
        <v>61</v>
      </c>
      <c r="BO773" s="540">
        <v>62</v>
      </c>
      <c r="BP773" s="540">
        <v>63</v>
      </c>
      <c r="BQ773" s="540">
        <v>64</v>
      </c>
      <c r="BR773" s="540">
        <v>65</v>
      </c>
      <c r="BS773" s="540">
        <v>66</v>
      </c>
      <c r="BT773" s="540">
        <v>67</v>
      </c>
      <c r="BU773" s="540">
        <v>68</v>
      </c>
      <c r="BV773" s="540">
        <v>69</v>
      </c>
      <c r="BW773" s="540">
        <v>70</v>
      </c>
      <c r="BX773" s="540">
        <v>71</v>
      </c>
      <c r="BY773" s="540">
        <v>72</v>
      </c>
      <c r="BZ773" s="540">
        <v>73</v>
      </c>
      <c r="CA773" s="540">
        <v>74</v>
      </c>
      <c r="CB773" s="540">
        <v>75</v>
      </c>
      <c r="CC773" s="540">
        <v>76</v>
      </c>
      <c r="CD773" s="540">
        <v>77</v>
      </c>
      <c r="CE773" s="540">
        <v>78</v>
      </c>
      <c r="CF773" s="540">
        <v>79</v>
      </c>
      <c r="CG773" s="540">
        <v>80</v>
      </c>
      <c r="CH773" s="540">
        <v>81</v>
      </c>
      <c r="CI773" s="540">
        <v>82</v>
      </c>
      <c r="CJ773" s="540">
        <v>83</v>
      </c>
      <c r="CK773" s="540">
        <v>84</v>
      </c>
      <c r="CL773" s="540">
        <v>85</v>
      </c>
      <c r="CM773" s="540">
        <v>86</v>
      </c>
      <c r="CN773" s="540">
        <v>87</v>
      </c>
      <c r="CO773" s="540">
        <v>88</v>
      </c>
      <c r="CP773" s="540">
        <v>89</v>
      </c>
      <c r="CQ773" s="540">
        <v>90</v>
      </c>
      <c r="CR773" s="540">
        <v>91</v>
      </c>
      <c r="CS773" s="540">
        <v>92</v>
      </c>
      <c r="CT773" s="540">
        <v>93</v>
      </c>
      <c r="CU773" s="540">
        <v>94</v>
      </c>
      <c r="CV773" s="540">
        <v>95</v>
      </c>
      <c r="CW773" s="540">
        <v>96</v>
      </c>
      <c r="CX773" s="540">
        <v>97</v>
      </c>
      <c r="CY773" s="540">
        <v>98</v>
      </c>
      <c r="CZ773" s="540">
        <v>99</v>
      </c>
      <c r="DA773" s="540">
        <v>100</v>
      </c>
      <c r="DB773" s="540">
        <v>101</v>
      </c>
      <c r="DC773" s="540">
        <v>102</v>
      </c>
      <c r="DD773" s="540">
        <v>103</v>
      </c>
      <c r="DE773" s="540">
        <v>104</v>
      </c>
      <c r="DF773" s="540">
        <v>105</v>
      </c>
      <c r="DG773" s="540">
        <v>106</v>
      </c>
      <c r="DH773" s="540">
        <v>107</v>
      </c>
      <c r="DI773" s="540">
        <v>108</v>
      </c>
      <c r="DJ773" s="540">
        <v>109</v>
      </c>
      <c r="DK773" s="540">
        <v>110</v>
      </c>
      <c r="DL773" s="540">
        <v>111</v>
      </c>
      <c r="DM773" s="540">
        <v>112</v>
      </c>
      <c r="DN773" s="540">
        <v>113</v>
      </c>
      <c r="DO773" s="540">
        <v>114</v>
      </c>
      <c r="DP773" s="540">
        <v>115</v>
      </c>
      <c r="DQ773" s="540">
        <v>116</v>
      </c>
      <c r="DR773" s="540">
        <v>117</v>
      </c>
      <c r="DS773" s="540">
        <v>118</v>
      </c>
      <c r="DT773" s="540">
        <v>119</v>
      </c>
      <c r="DU773" s="540">
        <v>120</v>
      </c>
      <c r="DV773" s="540">
        <v>121</v>
      </c>
      <c r="DW773" s="540">
        <v>122</v>
      </c>
      <c r="DX773" s="540">
        <v>123</v>
      </c>
      <c r="DY773" s="540">
        <v>124</v>
      </c>
      <c r="DZ773" s="540">
        <v>125</v>
      </c>
      <c r="EA773" s="540">
        <v>126</v>
      </c>
      <c r="EB773" s="540">
        <v>127</v>
      </c>
      <c r="EC773" s="540">
        <v>128</v>
      </c>
      <c r="ED773" s="540">
        <v>129</v>
      </c>
      <c r="EE773" s="540">
        <v>130</v>
      </c>
      <c r="EF773" s="540">
        <v>131</v>
      </c>
      <c r="EG773" s="540">
        <v>132</v>
      </c>
      <c r="EH773" s="540">
        <v>133</v>
      </c>
      <c r="EI773" s="540">
        <v>134</v>
      </c>
      <c r="EJ773" s="540">
        <v>135</v>
      </c>
      <c r="EK773" s="540">
        <v>136</v>
      </c>
      <c r="EL773" s="540">
        <v>137</v>
      </c>
      <c r="EM773" s="540">
        <v>138</v>
      </c>
      <c r="EN773" s="540">
        <v>139</v>
      </c>
      <c r="EO773" s="540">
        <v>140</v>
      </c>
      <c r="EP773" s="540">
        <v>141</v>
      </c>
      <c r="EQ773" s="540">
        <v>142</v>
      </c>
      <c r="ER773" s="540">
        <v>143</v>
      </c>
      <c r="ES773" s="540">
        <v>144</v>
      </c>
      <c r="ET773" s="540">
        <v>145</v>
      </c>
      <c r="EU773" s="540">
        <v>146</v>
      </c>
      <c r="EV773" s="540">
        <v>147</v>
      </c>
      <c r="EW773" s="540">
        <v>148</v>
      </c>
      <c r="EX773" s="540">
        <v>149</v>
      </c>
      <c r="EZ773" s="540">
        <v>150</v>
      </c>
      <c r="FA773" s="540">
        <v>151</v>
      </c>
      <c r="FB773" s="540">
        <v>152</v>
      </c>
      <c r="FC773" s="540">
        <v>153</v>
      </c>
      <c r="FE773" s="540">
        <v>154</v>
      </c>
      <c r="FF773" s="540">
        <v>155</v>
      </c>
      <c r="FG773" s="540">
        <v>156</v>
      </c>
      <c r="FH773" s="540">
        <v>157</v>
      </c>
    </row>
    <row r="774" spans="4:164" s="540" customFormat="1" x14ac:dyDescent="0.2">
      <c r="E774" s="535" t="s">
        <v>157</v>
      </c>
      <c r="F774" s="540">
        <v>35</v>
      </c>
      <c r="G774" s="540">
        <v>94</v>
      </c>
      <c r="H774" s="540">
        <v>52</v>
      </c>
      <c r="I774" s="540">
        <v>117</v>
      </c>
      <c r="J774" s="540">
        <v>13</v>
      </c>
      <c r="K774" s="540">
        <v>9</v>
      </c>
      <c r="L774" s="540">
        <v>101</v>
      </c>
      <c r="M774" s="540">
        <v>127</v>
      </c>
      <c r="N774" s="540">
        <v>83</v>
      </c>
      <c r="O774" s="540">
        <v>138</v>
      </c>
      <c r="P774" s="540">
        <v>77</v>
      </c>
      <c r="Q774" s="540">
        <v>48</v>
      </c>
      <c r="R774" s="540">
        <v>95</v>
      </c>
      <c r="S774" s="540">
        <v>57</v>
      </c>
      <c r="T774" s="540">
        <v>32</v>
      </c>
      <c r="U774" s="540">
        <v>114</v>
      </c>
      <c r="V774" s="540">
        <v>44</v>
      </c>
      <c r="W774" s="540">
        <v>120</v>
      </c>
      <c r="X774" s="540">
        <v>156</v>
      </c>
      <c r="Y774" s="540">
        <v>123</v>
      </c>
      <c r="Z774" s="540">
        <v>119</v>
      </c>
      <c r="AA774" s="540">
        <v>63</v>
      </c>
      <c r="AB774" s="540">
        <v>14</v>
      </c>
      <c r="AC774" s="540">
        <v>5</v>
      </c>
      <c r="AD774" s="540">
        <v>154</v>
      </c>
      <c r="AE774" s="540">
        <v>140</v>
      </c>
      <c r="AF774" s="540">
        <v>109</v>
      </c>
      <c r="AG774" s="540">
        <v>50</v>
      </c>
      <c r="AH774" s="540">
        <v>42</v>
      </c>
      <c r="AI774" s="540">
        <v>150</v>
      </c>
      <c r="AJ774" s="540">
        <v>60</v>
      </c>
      <c r="AK774" s="540">
        <v>55</v>
      </c>
      <c r="AL774" s="540">
        <v>49</v>
      </c>
      <c r="AM774" s="540">
        <v>90</v>
      </c>
      <c r="AN774" s="540">
        <v>6</v>
      </c>
      <c r="AO774" s="540">
        <v>19</v>
      </c>
      <c r="AP774" s="540">
        <v>39</v>
      </c>
      <c r="AQ774" s="540">
        <v>139</v>
      </c>
      <c r="AR774" s="540">
        <v>92</v>
      </c>
      <c r="AS774" s="540">
        <v>143</v>
      </c>
      <c r="AT774" s="540">
        <v>153</v>
      </c>
      <c r="AU774" s="540">
        <v>115</v>
      </c>
      <c r="AV774" s="540">
        <v>155</v>
      </c>
      <c r="AW774" s="540">
        <v>33</v>
      </c>
      <c r="AX774" s="540">
        <v>142</v>
      </c>
      <c r="AY774" s="540">
        <v>125</v>
      </c>
      <c r="AZ774" s="540">
        <v>30</v>
      </c>
      <c r="BA774" s="540">
        <v>97</v>
      </c>
      <c r="BB774" s="540">
        <v>68</v>
      </c>
      <c r="BC774" s="540">
        <v>24</v>
      </c>
      <c r="BD774" s="540">
        <v>18</v>
      </c>
      <c r="BE774" s="540">
        <v>53</v>
      </c>
      <c r="BF774" s="540">
        <v>81</v>
      </c>
      <c r="BG774" s="540">
        <v>66</v>
      </c>
      <c r="BH774" s="540">
        <v>78</v>
      </c>
      <c r="BI774" s="540">
        <v>130</v>
      </c>
      <c r="BJ774" s="540">
        <v>99</v>
      </c>
      <c r="BK774" s="540">
        <v>147</v>
      </c>
      <c r="BL774" s="540">
        <v>136</v>
      </c>
      <c r="BM774" s="540">
        <v>12</v>
      </c>
      <c r="BN774" s="540">
        <v>124</v>
      </c>
      <c r="BO774" s="540">
        <v>106</v>
      </c>
      <c r="BP774" s="540">
        <v>21</v>
      </c>
      <c r="BQ774" s="540">
        <v>71</v>
      </c>
      <c r="BR774" s="540">
        <v>58</v>
      </c>
      <c r="BS774" s="540">
        <v>65</v>
      </c>
      <c r="BT774" s="540">
        <v>84</v>
      </c>
      <c r="BU774" s="540">
        <v>17</v>
      </c>
      <c r="BV774" s="540">
        <v>23</v>
      </c>
      <c r="BW774" s="540">
        <v>43</v>
      </c>
      <c r="BX774" s="540">
        <v>22</v>
      </c>
      <c r="BY774" s="540">
        <v>135</v>
      </c>
      <c r="BZ774" s="540">
        <v>51</v>
      </c>
      <c r="CA774" s="540">
        <v>128</v>
      </c>
      <c r="CB774" s="540">
        <v>96</v>
      </c>
      <c r="CC774" s="540">
        <v>145</v>
      </c>
      <c r="CD774" s="540">
        <v>157</v>
      </c>
      <c r="CE774" s="540">
        <v>46</v>
      </c>
      <c r="CF774" s="540">
        <v>107</v>
      </c>
      <c r="CG774" s="540">
        <v>132</v>
      </c>
      <c r="CH774" s="540">
        <v>4</v>
      </c>
      <c r="CI774" s="540">
        <v>134</v>
      </c>
      <c r="CJ774" s="540">
        <v>56</v>
      </c>
      <c r="CK774" s="540">
        <v>137</v>
      </c>
      <c r="CL774" s="540">
        <v>152</v>
      </c>
      <c r="CM774" s="540">
        <v>72</v>
      </c>
      <c r="CN774" s="540">
        <v>10</v>
      </c>
      <c r="CO774" s="540">
        <v>149</v>
      </c>
      <c r="CP774" s="540">
        <v>70</v>
      </c>
      <c r="CQ774" s="540">
        <v>76</v>
      </c>
      <c r="CR774" s="540">
        <v>73</v>
      </c>
      <c r="CS774" s="540">
        <v>129</v>
      </c>
      <c r="CT774" s="540">
        <v>34</v>
      </c>
      <c r="CU774" s="540">
        <v>141</v>
      </c>
      <c r="CV774" s="540">
        <v>113</v>
      </c>
      <c r="CW774" s="540">
        <v>122</v>
      </c>
      <c r="CX774" s="540">
        <v>40</v>
      </c>
      <c r="CY774" s="540">
        <v>151</v>
      </c>
      <c r="CZ774" s="540">
        <v>133</v>
      </c>
      <c r="DA774" s="540">
        <v>31</v>
      </c>
      <c r="DB774" s="540">
        <v>7</v>
      </c>
      <c r="DC774" s="540">
        <v>79</v>
      </c>
      <c r="DD774" s="540">
        <v>62</v>
      </c>
      <c r="DE774" s="540">
        <v>3</v>
      </c>
      <c r="DF774" s="540">
        <v>36</v>
      </c>
      <c r="DG774" s="540">
        <v>103</v>
      </c>
      <c r="DH774" s="540">
        <v>69</v>
      </c>
      <c r="DI774" s="540">
        <v>87</v>
      </c>
      <c r="DJ774" s="540">
        <v>80</v>
      </c>
      <c r="DK774" s="540">
        <v>16</v>
      </c>
      <c r="DL774" s="540">
        <v>105</v>
      </c>
      <c r="DM774" s="540">
        <v>146</v>
      </c>
      <c r="DN774" s="540">
        <v>112</v>
      </c>
      <c r="DO774" s="540">
        <v>86</v>
      </c>
      <c r="DP774" s="540">
        <v>93</v>
      </c>
      <c r="DQ774" s="540">
        <v>148</v>
      </c>
      <c r="DR774" s="540">
        <v>64</v>
      </c>
      <c r="DS774" s="540">
        <v>104</v>
      </c>
      <c r="DT774" s="540">
        <v>47</v>
      </c>
      <c r="DU774" s="540">
        <v>8</v>
      </c>
      <c r="DV774" s="540">
        <v>74</v>
      </c>
      <c r="DW774" s="540">
        <v>144</v>
      </c>
      <c r="DX774" s="540">
        <v>110</v>
      </c>
      <c r="DY774" s="540">
        <v>61</v>
      </c>
      <c r="DZ774" s="540">
        <v>29</v>
      </c>
      <c r="EA774" s="540">
        <v>100</v>
      </c>
      <c r="EB774" s="540">
        <v>20</v>
      </c>
      <c r="EC774" s="540">
        <v>131</v>
      </c>
      <c r="ED774" s="540">
        <v>111</v>
      </c>
      <c r="EE774" s="540">
        <v>89</v>
      </c>
      <c r="EF774" s="540">
        <v>85</v>
      </c>
      <c r="EG774" s="540">
        <v>38</v>
      </c>
      <c r="EH774" s="540">
        <v>102</v>
      </c>
      <c r="EI774" s="540">
        <v>118</v>
      </c>
      <c r="EJ774" s="540">
        <v>28</v>
      </c>
      <c r="EK774" s="540">
        <v>59</v>
      </c>
      <c r="EL774" s="540">
        <v>108</v>
      </c>
      <c r="EM774" s="540">
        <v>91</v>
      </c>
      <c r="EN774" s="540">
        <v>15</v>
      </c>
      <c r="EO774" s="540">
        <v>26</v>
      </c>
      <c r="EP774" s="540">
        <v>2</v>
      </c>
      <c r="EQ774" s="540">
        <v>45</v>
      </c>
      <c r="ER774" s="540">
        <v>121</v>
      </c>
      <c r="ES774" s="540">
        <v>116</v>
      </c>
      <c r="ET774" s="540">
        <v>126</v>
      </c>
      <c r="EU774" s="540">
        <v>54</v>
      </c>
      <c r="EV774" s="540">
        <v>75</v>
      </c>
      <c r="EW774" s="540">
        <v>27</v>
      </c>
      <c r="EX774" s="540">
        <v>88</v>
      </c>
      <c r="EZ774" s="540">
        <v>37</v>
      </c>
      <c r="FA774" s="540">
        <v>98</v>
      </c>
      <c r="FB774" s="540">
        <v>82</v>
      </c>
      <c r="FC774" s="540">
        <v>11</v>
      </c>
      <c r="FE774" s="540">
        <v>25</v>
      </c>
      <c r="FF774" s="540">
        <v>1</v>
      </c>
      <c r="FG774" s="540">
        <v>67</v>
      </c>
      <c r="FH774" s="540">
        <v>41</v>
      </c>
    </row>
    <row r="775" spans="4:164" s="540" customFormat="1" x14ac:dyDescent="0.2">
      <c r="E775" s="535" t="s">
        <v>159</v>
      </c>
      <c r="F775" s="540">
        <v>43</v>
      </c>
      <c r="G775" s="540">
        <v>123</v>
      </c>
      <c r="H775" s="540">
        <v>57</v>
      </c>
      <c r="I775" s="540">
        <v>82</v>
      </c>
      <c r="J775" s="540">
        <v>38</v>
      </c>
      <c r="K775" s="540">
        <v>128</v>
      </c>
      <c r="L775" s="540">
        <v>3</v>
      </c>
      <c r="M775" s="540">
        <v>116</v>
      </c>
      <c r="N775" s="540">
        <v>60</v>
      </c>
      <c r="O775" s="540">
        <v>111</v>
      </c>
      <c r="P775" s="540">
        <v>143</v>
      </c>
      <c r="Q775" s="540">
        <v>120</v>
      </c>
      <c r="R775" s="540">
        <v>11</v>
      </c>
      <c r="S775" s="540">
        <v>121</v>
      </c>
      <c r="T775" s="540">
        <v>52</v>
      </c>
      <c r="U775" s="540">
        <v>80</v>
      </c>
      <c r="V775" s="540">
        <v>125</v>
      </c>
      <c r="W775" s="540">
        <v>45</v>
      </c>
      <c r="X775" s="540">
        <v>21</v>
      </c>
      <c r="Y775" s="540">
        <v>54</v>
      </c>
      <c r="Z775" s="540">
        <v>99</v>
      </c>
      <c r="AA775" s="540">
        <v>35</v>
      </c>
      <c r="AB775" s="540">
        <v>141</v>
      </c>
      <c r="AC775" s="540">
        <v>102</v>
      </c>
      <c r="AD775" s="540">
        <v>62</v>
      </c>
      <c r="AE775" s="540">
        <v>113</v>
      </c>
      <c r="AF775" s="540">
        <v>100</v>
      </c>
      <c r="AG775" s="540">
        <v>42</v>
      </c>
      <c r="AH775" s="540">
        <v>127</v>
      </c>
      <c r="AI775" s="540">
        <v>63</v>
      </c>
      <c r="AJ775" s="540">
        <v>89</v>
      </c>
      <c r="AK775" s="540">
        <v>61</v>
      </c>
      <c r="AL775" s="540">
        <v>6</v>
      </c>
      <c r="AM775" s="540">
        <v>103</v>
      </c>
      <c r="AN775" s="540">
        <v>122</v>
      </c>
      <c r="AO775" s="540">
        <v>144</v>
      </c>
      <c r="AP775" s="540">
        <v>78</v>
      </c>
      <c r="AQ775" s="540">
        <v>154</v>
      </c>
      <c r="AR775" s="540">
        <v>37</v>
      </c>
      <c r="AS775" s="540">
        <v>106</v>
      </c>
      <c r="AT775" s="540">
        <v>39</v>
      </c>
      <c r="AU775" s="540">
        <v>93</v>
      </c>
      <c r="AV775" s="540">
        <v>4</v>
      </c>
      <c r="AW775" s="540">
        <v>97</v>
      </c>
      <c r="AX775" s="540">
        <v>153</v>
      </c>
      <c r="AY775" s="540">
        <v>149</v>
      </c>
      <c r="AZ775" s="540">
        <v>126</v>
      </c>
      <c r="BA775" s="540">
        <v>69</v>
      </c>
      <c r="BB775" s="540">
        <v>101</v>
      </c>
      <c r="BC775" s="540">
        <v>53</v>
      </c>
      <c r="BD775" s="540">
        <v>107</v>
      </c>
      <c r="BE775" s="540">
        <v>34</v>
      </c>
      <c r="BF775" s="540">
        <v>114</v>
      </c>
      <c r="BG775" s="540">
        <v>1</v>
      </c>
      <c r="BH775" s="540">
        <v>81</v>
      </c>
      <c r="BI775" s="540">
        <v>64</v>
      </c>
      <c r="BJ775" s="540">
        <v>130</v>
      </c>
      <c r="BK775" s="540">
        <v>84</v>
      </c>
      <c r="BL775" s="540">
        <v>155</v>
      </c>
      <c r="BM775" s="540">
        <v>9</v>
      </c>
      <c r="BN775" s="540">
        <v>32</v>
      </c>
      <c r="BO775" s="540">
        <v>139</v>
      </c>
      <c r="BP775" s="540">
        <v>47</v>
      </c>
      <c r="BQ775" s="540">
        <v>56</v>
      </c>
      <c r="BR775" s="540">
        <v>151</v>
      </c>
      <c r="BS775" s="540">
        <v>118</v>
      </c>
      <c r="BT775" s="540">
        <v>50</v>
      </c>
      <c r="BU775" s="540">
        <v>134</v>
      </c>
      <c r="BV775" s="540">
        <v>22</v>
      </c>
      <c r="BW775" s="540">
        <v>87</v>
      </c>
      <c r="BX775" s="540">
        <v>157</v>
      </c>
      <c r="BY775" s="540">
        <v>133</v>
      </c>
      <c r="BZ775" s="540">
        <v>55</v>
      </c>
      <c r="CA775" s="540">
        <v>85</v>
      </c>
      <c r="CB775" s="540">
        <v>98</v>
      </c>
      <c r="CC775" s="540">
        <v>28</v>
      </c>
      <c r="CD775" s="540">
        <v>140</v>
      </c>
      <c r="CE775" s="540">
        <v>40</v>
      </c>
      <c r="CF775" s="540">
        <v>18</v>
      </c>
      <c r="CG775" s="540">
        <v>146</v>
      </c>
      <c r="CH775" s="540">
        <v>15</v>
      </c>
      <c r="CI775" s="540">
        <v>23</v>
      </c>
      <c r="CJ775" s="540">
        <v>20</v>
      </c>
      <c r="CK775" s="540">
        <v>72</v>
      </c>
      <c r="CL775" s="540">
        <v>48</v>
      </c>
      <c r="CM775" s="540">
        <v>29</v>
      </c>
      <c r="CN775" s="540">
        <v>14</v>
      </c>
      <c r="CO775" s="540">
        <v>117</v>
      </c>
      <c r="CP775" s="540">
        <v>46</v>
      </c>
      <c r="CQ775" s="540">
        <v>91</v>
      </c>
      <c r="CR775" s="540">
        <v>24</v>
      </c>
      <c r="CS775" s="540">
        <v>83</v>
      </c>
      <c r="CT775" s="540">
        <v>115</v>
      </c>
      <c r="CU775" s="540">
        <v>145</v>
      </c>
      <c r="CV775" s="540">
        <v>131</v>
      </c>
      <c r="CW775" s="540">
        <v>156</v>
      </c>
      <c r="CX775" s="540">
        <v>58</v>
      </c>
      <c r="CY775" s="540">
        <v>150</v>
      </c>
      <c r="CZ775" s="540">
        <v>76</v>
      </c>
      <c r="DA775" s="540">
        <v>73</v>
      </c>
      <c r="DB775" s="540">
        <v>33</v>
      </c>
      <c r="DC775" s="540">
        <v>104</v>
      </c>
      <c r="DD775" s="540">
        <v>129</v>
      </c>
      <c r="DE775" s="540">
        <v>27</v>
      </c>
      <c r="DF775" s="540">
        <v>19</v>
      </c>
      <c r="DG775" s="540">
        <v>152</v>
      </c>
      <c r="DH775" s="540">
        <v>59</v>
      </c>
      <c r="DI775" s="540">
        <v>135</v>
      </c>
      <c r="DJ775" s="540">
        <v>112</v>
      </c>
      <c r="DK775" s="540">
        <v>147</v>
      </c>
      <c r="DL775" s="540">
        <v>44</v>
      </c>
      <c r="DM775" s="540">
        <v>88</v>
      </c>
      <c r="DN775" s="540">
        <v>142</v>
      </c>
      <c r="DO775" s="540">
        <v>67</v>
      </c>
      <c r="DP775" s="540">
        <v>74</v>
      </c>
      <c r="DQ775" s="540">
        <v>8</v>
      </c>
      <c r="DR775" s="540">
        <v>68</v>
      </c>
      <c r="DS775" s="540">
        <v>41</v>
      </c>
      <c r="DT775" s="540">
        <v>2</v>
      </c>
      <c r="DU775" s="540">
        <v>136</v>
      </c>
      <c r="DV775" s="540">
        <v>70</v>
      </c>
      <c r="DW775" s="540">
        <v>49</v>
      </c>
      <c r="DX775" s="540">
        <v>96</v>
      </c>
      <c r="DY775" s="540">
        <v>25</v>
      </c>
      <c r="DZ775" s="540">
        <v>17</v>
      </c>
      <c r="EA775" s="540">
        <v>75</v>
      </c>
      <c r="EB775" s="540">
        <v>138</v>
      </c>
      <c r="EC775" s="540">
        <v>132</v>
      </c>
      <c r="ED775" s="540">
        <v>36</v>
      </c>
      <c r="EE775" s="540">
        <v>124</v>
      </c>
      <c r="EF775" s="540">
        <v>79</v>
      </c>
      <c r="EG775" s="540">
        <v>95</v>
      </c>
      <c r="EH775" s="540">
        <v>137</v>
      </c>
      <c r="EI775" s="540">
        <v>105</v>
      </c>
      <c r="EJ775" s="540">
        <v>148</v>
      </c>
      <c r="EK775" s="540">
        <v>90</v>
      </c>
      <c r="EL775" s="540">
        <v>13</v>
      </c>
      <c r="EM775" s="540">
        <v>10</v>
      </c>
      <c r="EN775" s="540">
        <v>26</v>
      </c>
      <c r="EO775" s="540">
        <v>77</v>
      </c>
      <c r="EP775" s="540">
        <v>94</v>
      </c>
      <c r="EQ775" s="540">
        <v>66</v>
      </c>
      <c r="ER775" s="540">
        <v>71</v>
      </c>
      <c r="ES775" s="540">
        <v>108</v>
      </c>
      <c r="ET775" s="540">
        <v>7</v>
      </c>
      <c r="EU775" s="540">
        <v>12</v>
      </c>
      <c r="EV775" s="540">
        <v>110</v>
      </c>
      <c r="EW775" s="540">
        <v>92</v>
      </c>
      <c r="EX775" s="540">
        <v>31</v>
      </c>
      <c r="EZ775" s="540">
        <v>30</v>
      </c>
      <c r="FA775" s="540">
        <v>86</v>
      </c>
      <c r="FB775" s="540">
        <v>119</v>
      </c>
      <c r="FC775" s="540">
        <v>65</v>
      </c>
      <c r="FE775" s="540">
        <v>5</v>
      </c>
      <c r="FF775" s="540">
        <v>16</v>
      </c>
      <c r="FG775" s="540">
        <v>109</v>
      </c>
      <c r="FH775" s="540">
        <v>51</v>
      </c>
    </row>
    <row r="776" spans="4:164" s="540" customFormat="1" x14ac:dyDescent="0.2"/>
    <row r="777" spans="4:164" s="540" customFormat="1" x14ac:dyDescent="0.2">
      <c r="D777" s="539">
        <v>158</v>
      </c>
      <c r="E777" s="541" t="s">
        <v>179</v>
      </c>
    </row>
    <row r="778" spans="4:164" s="540" customFormat="1" x14ac:dyDescent="0.2">
      <c r="E778" s="535" t="s">
        <v>130</v>
      </c>
      <c r="F778" s="540">
        <v>1</v>
      </c>
      <c r="G778" s="540">
        <v>2</v>
      </c>
      <c r="H778" s="540">
        <v>3</v>
      </c>
      <c r="I778" s="540">
        <v>4</v>
      </c>
      <c r="J778" s="540">
        <v>5</v>
      </c>
      <c r="K778" s="540">
        <v>6</v>
      </c>
      <c r="L778" s="540">
        <v>7</v>
      </c>
      <c r="M778" s="540">
        <v>8</v>
      </c>
      <c r="N778" s="540">
        <v>9</v>
      </c>
      <c r="O778" s="540">
        <v>10</v>
      </c>
      <c r="P778" s="540">
        <v>11</v>
      </c>
      <c r="Q778" s="540">
        <v>12</v>
      </c>
      <c r="R778" s="540">
        <v>13</v>
      </c>
      <c r="S778" s="540">
        <v>14</v>
      </c>
      <c r="T778" s="540">
        <v>15</v>
      </c>
      <c r="U778" s="540">
        <v>16</v>
      </c>
      <c r="V778" s="540">
        <v>17</v>
      </c>
      <c r="W778" s="540">
        <v>18</v>
      </c>
      <c r="X778" s="540">
        <v>19</v>
      </c>
      <c r="Y778" s="540">
        <v>20</v>
      </c>
      <c r="Z778" s="540">
        <v>21</v>
      </c>
      <c r="AA778" s="540">
        <v>22</v>
      </c>
      <c r="AB778" s="540">
        <v>23</v>
      </c>
      <c r="AC778" s="540">
        <v>24</v>
      </c>
      <c r="AD778" s="540">
        <v>25</v>
      </c>
      <c r="AE778" s="540">
        <v>26</v>
      </c>
      <c r="AF778" s="540">
        <v>27</v>
      </c>
      <c r="AG778" s="540">
        <v>28</v>
      </c>
      <c r="AH778" s="540">
        <v>29</v>
      </c>
      <c r="AI778" s="540">
        <v>30</v>
      </c>
      <c r="AJ778" s="540">
        <v>31</v>
      </c>
      <c r="AK778" s="540">
        <v>32</v>
      </c>
      <c r="AL778" s="540">
        <v>33</v>
      </c>
      <c r="AM778" s="540">
        <v>34</v>
      </c>
      <c r="AN778" s="540">
        <v>35</v>
      </c>
      <c r="AO778" s="540">
        <v>36</v>
      </c>
      <c r="AP778" s="540">
        <v>37</v>
      </c>
      <c r="AQ778" s="540">
        <v>38</v>
      </c>
      <c r="AR778" s="540">
        <v>39</v>
      </c>
      <c r="AS778" s="540">
        <v>40</v>
      </c>
      <c r="AT778" s="540">
        <v>41</v>
      </c>
      <c r="AU778" s="540">
        <v>42</v>
      </c>
      <c r="AV778" s="540">
        <v>43</v>
      </c>
      <c r="AW778" s="540">
        <v>44</v>
      </c>
      <c r="AX778" s="540">
        <v>45</v>
      </c>
      <c r="AY778" s="540">
        <v>46</v>
      </c>
      <c r="AZ778" s="540">
        <v>47</v>
      </c>
      <c r="BA778" s="540">
        <v>48</v>
      </c>
      <c r="BB778" s="540">
        <v>49</v>
      </c>
      <c r="BC778" s="540">
        <v>50</v>
      </c>
      <c r="BD778" s="540">
        <v>51</v>
      </c>
      <c r="BE778" s="540">
        <v>52</v>
      </c>
      <c r="BF778" s="540">
        <v>53</v>
      </c>
      <c r="BG778" s="540">
        <v>54</v>
      </c>
      <c r="BH778" s="540">
        <v>55</v>
      </c>
      <c r="BI778" s="540">
        <v>56</v>
      </c>
      <c r="BJ778" s="540">
        <v>57</v>
      </c>
      <c r="BK778" s="540">
        <v>58</v>
      </c>
      <c r="BL778" s="540">
        <v>59</v>
      </c>
      <c r="BM778" s="540">
        <v>60</v>
      </c>
      <c r="BN778" s="540">
        <v>61</v>
      </c>
      <c r="BO778" s="540">
        <v>62</v>
      </c>
      <c r="BP778" s="540">
        <v>63</v>
      </c>
      <c r="BQ778" s="540">
        <v>64</v>
      </c>
      <c r="BR778" s="540">
        <v>65</v>
      </c>
      <c r="BS778" s="540">
        <v>66</v>
      </c>
      <c r="BT778" s="540">
        <v>67</v>
      </c>
      <c r="BU778" s="540">
        <v>68</v>
      </c>
      <c r="BV778" s="540">
        <v>69</v>
      </c>
      <c r="BW778" s="540">
        <v>70</v>
      </c>
      <c r="BX778" s="540">
        <v>71</v>
      </c>
      <c r="BY778" s="540">
        <v>72</v>
      </c>
      <c r="BZ778" s="540">
        <v>73</v>
      </c>
      <c r="CA778" s="540">
        <v>74</v>
      </c>
      <c r="CB778" s="540">
        <v>75</v>
      </c>
      <c r="CC778" s="540">
        <v>76</v>
      </c>
      <c r="CD778" s="540">
        <v>77</v>
      </c>
      <c r="CE778" s="540">
        <v>78</v>
      </c>
      <c r="CF778" s="540">
        <v>79</v>
      </c>
      <c r="CG778" s="540">
        <v>80</v>
      </c>
      <c r="CH778" s="540">
        <v>81</v>
      </c>
      <c r="CI778" s="540">
        <v>82</v>
      </c>
      <c r="CJ778" s="540">
        <v>83</v>
      </c>
      <c r="CK778" s="540">
        <v>84</v>
      </c>
      <c r="CL778" s="540">
        <v>85</v>
      </c>
      <c r="CM778" s="540">
        <v>86</v>
      </c>
      <c r="CN778" s="540">
        <v>87</v>
      </c>
      <c r="CO778" s="540">
        <v>88</v>
      </c>
      <c r="CP778" s="540">
        <v>89</v>
      </c>
      <c r="CQ778" s="540">
        <v>90</v>
      </c>
      <c r="CR778" s="540">
        <v>91</v>
      </c>
      <c r="CS778" s="540">
        <v>92</v>
      </c>
      <c r="CT778" s="540">
        <v>93</v>
      </c>
      <c r="CU778" s="540">
        <v>94</v>
      </c>
      <c r="CV778" s="540">
        <v>95</v>
      </c>
      <c r="CW778" s="540">
        <v>96</v>
      </c>
      <c r="CX778" s="540">
        <v>97</v>
      </c>
      <c r="CY778" s="540">
        <v>98</v>
      </c>
      <c r="CZ778" s="540">
        <v>99</v>
      </c>
      <c r="DA778" s="540">
        <v>100</v>
      </c>
      <c r="DB778" s="540">
        <v>101</v>
      </c>
      <c r="DC778" s="540">
        <v>102</v>
      </c>
      <c r="DD778" s="540">
        <v>103</v>
      </c>
      <c r="DE778" s="540">
        <v>104</v>
      </c>
      <c r="DF778" s="540">
        <v>105</v>
      </c>
      <c r="DG778" s="540">
        <v>106</v>
      </c>
      <c r="DH778" s="540">
        <v>107</v>
      </c>
      <c r="DI778" s="540">
        <v>108</v>
      </c>
      <c r="DJ778" s="540">
        <v>109</v>
      </c>
      <c r="DK778" s="540">
        <v>110</v>
      </c>
      <c r="DL778" s="540">
        <v>111</v>
      </c>
      <c r="DM778" s="540">
        <v>112</v>
      </c>
      <c r="DN778" s="540">
        <v>113</v>
      </c>
      <c r="DO778" s="540">
        <v>114</v>
      </c>
      <c r="DP778" s="540">
        <v>115</v>
      </c>
      <c r="DQ778" s="540">
        <v>116</v>
      </c>
      <c r="DR778" s="540">
        <v>117</v>
      </c>
      <c r="DS778" s="540">
        <v>118</v>
      </c>
      <c r="DT778" s="540">
        <v>119</v>
      </c>
      <c r="DU778" s="540">
        <v>120</v>
      </c>
      <c r="DV778" s="540">
        <v>121</v>
      </c>
      <c r="DW778" s="540">
        <v>122</v>
      </c>
      <c r="DX778" s="540">
        <v>123</v>
      </c>
      <c r="DY778" s="540">
        <v>124</v>
      </c>
      <c r="DZ778" s="540">
        <v>125</v>
      </c>
      <c r="EA778" s="540">
        <v>126</v>
      </c>
      <c r="EB778" s="540">
        <v>127</v>
      </c>
      <c r="EC778" s="540">
        <v>128</v>
      </c>
      <c r="ED778" s="540">
        <v>129</v>
      </c>
      <c r="EE778" s="540">
        <v>130</v>
      </c>
      <c r="EF778" s="540">
        <v>131</v>
      </c>
      <c r="EG778" s="540">
        <v>132</v>
      </c>
      <c r="EH778" s="540">
        <v>133</v>
      </c>
      <c r="EI778" s="540">
        <v>134</v>
      </c>
      <c r="EJ778" s="540">
        <v>135</v>
      </c>
      <c r="EK778" s="540">
        <v>136</v>
      </c>
      <c r="EL778" s="540">
        <v>137</v>
      </c>
      <c r="EM778" s="540">
        <v>138</v>
      </c>
      <c r="EN778" s="540">
        <v>139</v>
      </c>
      <c r="EO778" s="540">
        <v>140</v>
      </c>
      <c r="EP778" s="540">
        <v>141</v>
      </c>
      <c r="EQ778" s="540">
        <v>142</v>
      </c>
      <c r="ER778" s="540">
        <v>143</v>
      </c>
      <c r="ES778" s="540">
        <v>144</v>
      </c>
      <c r="ET778" s="540">
        <v>145</v>
      </c>
      <c r="EU778" s="540">
        <v>146</v>
      </c>
      <c r="EV778" s="540">
        <v>147</v>
      </c>
      <c r="EW778" s="540">
        <v>148</v>
      </c>
      <c r="EX778" s="540">
        <v>149</v>
      </c>
      <c r="EY778" s="540">
        <v>150</v>
      </c>
      <c r="EZ778" s="540">
        <v>151</v>
      </c>
      <c r="FA778" s="540">
        <v>152</v>
      </c>
      <c r="FB778" s="540">
        <v>153</v>
      </c>
      <c r="FC778" s="540">
        <v>154</v>
      </c>
      <c r="FE778" s="540">
        <v>155</v>
      </c>
      <c r="FF778" s="540">
        <v>156</v>
      </c>
      <c r="FG778" s="540">
        <v>157</v>
      </c>
      <c r="FH778" s="540">
        <v>158</v>
      </c>
    </row>
    <row r="779" spans="4:164" s="540" customFormat="1" x14ac:dyDescent="0.2">
      <c r="E779" s="535" t="s">
        <v>157</v>
      </c>
      <c r="F779" s="540">
        <v>79</v>
      </c>
      <c r="G779" s="540">
        <v>15</v>
      </c>
      <c r="H779" s="540">
        <v>19</v>
      </c>
      <c r="I779" s="540">
        <v>128</v>
      </c>
      <c r="J779" s="540">
        <v>133</v>
      </c>
      <c r="K779" s="540">
        <v>143</v>
      </c>
      <c r="L779" s="540">
        <v>18</v>
      </c>
      <c r="M779" s="540">
        <v>61</v>
      </c>
      <c r="N779" s="540">
        <v>67</v>
      </c>
      <c r="O779" s="540">
        <v>102</v>
      </c>
      <c r="P779" s="540">
        <v>130</v>
      </c>
      <c r="Q779" s="540">
        <v>5</v>
      </c>
      <c r="R779" s="540">
        <v>52</v>
      </c>
      <c r="S779" s="540">
        <v>22</v>
      </c>
      <c r="T779" s="540">
        <v>41</v>
      </c>
      <c r="U779" s="540">
        <v>83</v>
      </c>
      <c r="V779" s="540">
        <v>136</v>
      </c>
      <c r="W779" s="540">
        <v>117</v>
      </c>
      <c r="X779" s="540">
        <v>111</v>
      </c>
      <c r="Y779" s="540">
        <v>78</v>
      </c>
      <c r="Z779" s="540">
        <v>2</v>
      </c>
      <c r="AA779" s="540">
        <v>155</v>
      </c>
      <c r="AB779" s="540">
        <v>152</v>
      </c>
      <c r="AC779" s="540">
        <v>58</v>
      </c>
      <c r="AD779" s="540">
        <v>12</v>
      </c>
      <c r="AE779" s="540">
        <v>148</v>
      </c>
      <c r="AF779" s="540">
        <v>81</v>
      </c>
      <c r="AG779" s="540">
        <v>56</v>
      </c>
      <c r="AH779" s="540">
        <v>142</v>
      </c>
      <c r="AI779" s="540">
        <v>158</v>
      </c>
      <c r="AJ779" s="540">
        <v>8</v>
      </c>
      <c r="AK779" s="540">
        <v>100</v>
      </c>
      <c r="AL779" s="540">
        <v>25</v>
      </c>
      <c r="AM779" s="540">
        <v>86</v>
      </c>
      <c r="AN779" s="540">
        <v>138</v>
      </c>
      <c r="AO779" s="540">
        <v>137</v>
      </c>
      <c r="AP779" s="540">
        <v>21</v>
      </c>
      <c r="AQ779" s="540">
        <v>62</v>
      </c>
      <c r="AR779" s="540">
        <v>156</v>
      </c>
      <c r="AS779" s="540">
        <v>122</v>
      </c>
      <c r="AT779" s="540">
        <v>59</v>
      </c>
      <c r="AU779" s="540">
        <v>125</v>
      </c>
      <c r="AV779" s="540">
        <v>91</v>
      </c>
      <c r="AW779" s="540">
        <v>147</v>
      </c>
      <c r="AX779" s="540">
        <v>33</v>
      </c>
      <c r="AY779" s="540">
        <v>144</v>
      </c>
      <c r="AZ779" s="540">
        <v>85</v>
      </c>
      <c r="BA779" s="540">
        <v>39</v>
      </c>
      <c r="BB779" s="540">
        <v>63</v>
      </c>
      <c r="BC779" s="540">
        <v>42</v>
      </c>
      <c r="BD779" s="540">
        <v>32</v>
      </c>
      <c r="BE779" s="540">
        <v>74</v>
      </c>
      <c r="BF779" s="540">
        <v>40</v>
      </c>
      <c r="BG779" s="540">
        <v>51</v>
      </c>
      <c r="BH779" s="540">
        <v>94</v>
      </c>
      <c r="BI779" s="540">
        <v>28</v>
      </c>
      <c r="BJ779" s="540">
        <v>157</v>
      </c>
      <c r="BK779" s="540">
        <v>24</v>
      </c>
      <c r="BL779" s="540">
        <v>95</v>
      </c>
      <c r="BM779" s="540">
        <v>48</v>
      </c>
      <c r="BN779" s="540">
        <v>4</v>
      </c>
      <c r="BO779" s="540">
        <v>123</v>
      </c>
      <c r="BP779" s="540">
        <v>99</v>
      </c>
      <c r="BQ779" s="540">
        <v>6</v>
      </c>
      <c r="BR779" s="540">
        <v>36</v>
      </c>
      <c r="BS779" s="540">
        <v>154</v>
      </c>
      <c r="BT779" s="540">
        <v>104</v>
      </c>
      <c r="BU779" s="540">
        <v>87</v>
      </c>
      <c r="BV779" s="540">
        <v>73</v>
      </c>
      <c r="BW779" s="540">
        <v>131</v>
      </c>
      <c r="BX779" s="540">
        <v>84</v>
      </c>
      <c r="BY779" s="540">
        <v>60</v>
      </c>
      <c r="BZ779" s="540">
        <v>69</v>
      </c>
      <c r="CA779" s="540">
        <v>30</v>
      </c>
      <c r="CB779" s="540">
        <v>34</v>
      </c>
      <c r="CC779" s="540">
        <v>114</v>
      </c>
      <c r="CD779" s="540">
        <v>68</v>
      </c>
      <c r="CE779" s="540">
        <v>50</v>
      </c>
      <c r="CF779" s="540">
        <v>1</v>
      </c>
      <c r="CG779" s="540">
        <v>101</v>
      </c>
      <c r="CH779" s="540">
        <v>29</v>
      </c>
      <c r="CI779" s="540">
        <v>151</v>
      </c>
      <c r="CJ779" s="540">
        <v>89</v>
      </c>
      <c r="CK779" s="540">
        <v>38</v>
      </c>
      <c r="CL779" s="540">
        <v>57</v>
      </c>
      <c r="CM779" s="540">
        <v>75</v>
      </c>
      <c r="CN779" s="540">
        <v>64</v>
      </c>
      <c r="CO779" s="540">
        <v>106</v>
      </c>
      <c r="CP779" s="540">
        <v>20</v>
      </c>
      <c r="CQ779" s="540">
        <v>82</v>
      </c>
      <c r="CR779" s="540">
        <v>150</v>
      </c>
      <c r="CS779" s="540">
        <v>90</v>
      </c>
      <c r="CT779" s="540">
        <v>96</v>
      </c>
      <c r="CU779" s="540">
        <v>3</v>
      </c>
      <c r="CV779" s="540">
        <v>31</v>
      </c>
      <c r="CW779" s="540">
        <v>145</v>
      </c>
      <c r="CX779" s="540">
        <v>110</v>
      </c>
      <c r="CY779" s="540">
        <v>112</v>
      </c>
      <c r="CZ779" s="540">
        <v>126</v>
      </c>
      <c r="DA779" s="540">
        <v>92</v>
      </c>
      <c r="DB779" s="540">
        <v>119</v>
      </c>
      <c r="DC779" s="540">
        <v>76</v>
      </c>
      <c r="DD779" s="540">
        <v>37</v>
      </c>
      <c r="DE779" s="540">
        <v>153</v>
      </c>
      <c r="DF779" s="540">
        <v>88</v>
      </c>
      <c r="DG779" s="540">
        <v>109</v>
      </c>
      <c r="DH779" s="540">
        <v>55</v>
      </c>
      <c r="DI779" s="540">
        <v>66</v>
      </c>
      <c r="DJ779" s="540">
        <v>71</v>
      </c>
      <c r="DK779" s="540">
        <v>113</v>
      </c>
      <c r="DL779" s="540">
        <v>23</v>
      </c>
      <c r="DM779" s="540">
        <v>108</v>
      </c>
      <c r="DN779" s="540">
        <v>134</v>
      </c>
      <c r="DO779" s="540">
        <v>10</v>
      </c>
      <c r="DP779" s="540">
        <v>46</v>
      </c>
      <c r="DQ779" s="540">
        <v>43</v>
      </c>
      <c r="DR779" s="540">
        <v>26</v>
      </c>
      <c r="DS779" s="540">
        <v>129</v>
      </c>
      <c r="DT779" s="540">
        <v>17</v>
      </c>
      <c r="DU779" s="540">
        <v>139</v>
      </c>
      <c r="DV779" s="540">
        <v>135</v>
      </c>
      <c r="DW779" s="540">
        <v>53</v>
      </c>
      <c r="DX779" s="540">
        <v>9</v>
      </c>
      <c r="DY779" s="540">
        <v>35</v>
      </c>
      <c r="DZ779" s="540">
        <v>16</v>
      </c>
      <c r="EA779" s="540">
        <v>107</v>
      </c>
      <c r="EB779" s="540">
        <v>115</v>
      </c>
      <c r="EC779" s="540">
        <v>49</v>
      </c>
      <c r="ED779" s="540">
        <v>146</v>
      </c>
      <c r="EE779" s="540">
        <v>54</v>
      </c>
      <c r="EF779" s="540">
        <v>93</v>
      </c>
      <c r="EG779" s="540">
        <v>149</v>
      </c>
      <c r="EH779" s="540">
        <v>80</v>
      </c>
      <c r="EI779" s="540">
        <v>97</v>
      </c>
      <c r="EJ779" s="540">
        <v>141</v>
      </c>
      <c r="EK779" s="540">
        <v>140</v>
      </c>
      <c r="EL779" s="540">
        <v>65</v>
      </c>
      <c r="EM779" s="540">
        <v>14</v>
      </c>
      <c r="EN779" s="540">
        <v>120</v>
      </c>
      <c r="EO779" s="540">
        <v>103</v>
      </c>
      <c r="EP779" s="540">
        <v>70</v>
      </c>
      <c r="EQ779" s="540">
        <v>118</v>
      </c>
      <c r="ER779" s="540">
        <v>127</v>
      </c>
      <c r="ES779" s="540">
        <v>72</v>
      </c>
      <c r="ET779" s="540">
        <v>77</v>
      </c>
      <c r="EU779" s="540">
        <v>27</v>
      </c>
      <c r="EV779" s="540">
        <v>44</v>
      </c>
      <c r="EW779" s="540">
        <v>124</v>
      </c>
      <c r="EX779" s="540">
        <v>11</v>
      </c>
      <c r="EY779" s="540">
        <v>116</v>
      </c>
      <c r="EZ779" s="540">
        <v>45</v>
      </c>
      <c r="FA779" s="540">
        <v>105</v>
      </c>
      <c r="FB779" s="540">
        <v>7</v>
      </c>
      <c r="FC779" s="540">
        <v>98</v>
      </c>
      <c r="FE779" s="540">
        <v>132</v>
      </c>
      <c r="FF779" s="540">
        <v>121</v>
      </c>
      <c r="FG779" s="540">
        <v>47</v>
      </c>
      <c r="FH779" s="540">
        <v>13</v>
      </c>
    </row>
    <row r="780" spans="4:164" s="540" customFormat="1" x14ac:dyDescent="0.2">
      <c r="E780" s="535" t="s">
        <v>159</v>
      </c>
      <c r="F780" s="540">
        <v>78</v>
      </c>
      <c r="G780" s="540">
        <v>50</v>
      </c>
      <c r="H780" s="540">
        <v>145</v>
      </c>
      <c r="I780" s="540">
        <v>106</v>
      </c>
      <c r="J780" s="540">
        <v>151</v>
      </c>
      <c r="K780" s="540">
        <v>156</v>
      </c>
      <c r="L780" s="540">
        <v>98</v>
      </c>
      <c r="M780" s="540">
        <v>72</v>
      </c>
      <c r="N780" s="540">
        <v>2</v>
      </c>
      <c r="O780" s="540">
        <v>79</v>
      </c>
      <c r="P780" s="540">
        <v>94</v>
      </c>
      <c r="Q780" s="540">
        <v>88</v>
      </c>
      <c r="R780" s="540">
        <v>115</v>
      </c>
      <c r="S780" s="540">
        <v>8</v>
      </c>
      <c r="T780" s="540">
        <v>59</v>
      </c>
      <c r="U780" s="540">
        <v>54</v>
      </c>
      <c r="V780" s="540">
        <v>103</v>
      </c>
      <c r="W780" s="540">
        <v>150</v>
      </c>
      <c r="X780" s="540">
        <v>47</v>
      </c>
      <c r="Y780" s="540">
        <v>6</v>
      </c>
      <c r="Z780" s="540">
        <v>17</v>
      </c>
      <c r="AA780" s="540">
        <v>71</v>
      </c>
      <c r="AB780" s="540">
        <v>67</v>
      </c>
      <c r="AC780" s="540">
        <v>132</v>
      </c>
      <c r="AD780" s="540">
        <v>28</v>
      </c>
      <c r="AE780" s="540">
        <v>35</v>
      </c>
      <c r="AF780" s="540">
        <v>124</v>
      </c>
      <c r="AG780" s="540">
        <v>90</v>
      </c>
      <c r="AH780" s="540">
        <v>130</v>
      </c>
      <c r="AI780" s="540">
        <v>81</v>
      </c>
      <c r="AJ780" s="540">
        <v>14</v>
      </c>
      <c r="AK780" s="540">
        <v>114</v>
      </c>
      <c r="AL780" s="540">
        <v>122</v>
      </c>
      <c r="AM780" s="540">
        <v>127</v>
      </c>
      <c r="AN780" s="540">
        <v>143</v>
      </c>
      <c r="AO780" s="540">
        <v>20</v>
      </c>
      <c r="AP780" s="540">
        <v>58</v>
      </c>
      <c r="AQ780" s="540">
        <v>85</v>
      </c>
      <c r="AR780" s="540">
        <v>93</v>
      </c>
      <c r="AS780" s="540">
        <v>137</v>
      </c>
      <c r="AT780" s="540">
        <v>134</v>
      </c>
      <c r="AU780" s="540">
        <v>128</v>
      </c>
      <c r="AV780" s="540">
        <v>97</v>
      </c>
      <c r="AW780" s="540">
        <v>91</v>
      </c>
      <c r="AX780" s="540">
        <v>154</v>
      </c>
      <c r="AY780" s="540">
        <v>74</v>
      </c>
      <c r="AZ780" s="540">
        <v>80</v>
      </c>
      <c r="BA780" s="540">
        <v>142</v>
      </c>
      <c r="BB780" s="540">
        <v>118</v>
      </c>
      <c r="BC780" s="540">
        <v>96</v>
      </c>
      <c r="BD780" s="540">
        <v>100</v>
      </c>
      <c r="BE780" s="540">
        <v>146</v>
      </c>
      <c r="BF780" s="540">
        <v>5</v>
      </c>
      <c r="BG780" s="540">
        <v>131</v>
      </c>
      <c r="BH780" s="540">
        <v>66</v>
      </c>
      <c r="BI780" s="540">
        <v>65</v>
      </c>
      <c r="BJ780" s="540">
        <v>69</v>
      </c>
      <c r="BK780" s="540">
        <v>104</v>
      </c>
      <c r="BL780" s="540">
        <v>148</v>
      </c>
      <c r="BM780" s="540">
        <v>86</v>
      </c>
      <c r="BN780" s="540">
        <v>73</v>
      </c>
      <c r="BO780" s="540">
        <v>45</v>
      </c>
      <c r="BP780" s="540">
        <v>57</v>
      </c>
      <c r="BQ780" s="540">
        <v>31</v>
      </c>
      <c r="BR780" s="540">
        <v>157</v>
      </c>
      <c r="BS780" s="540">
        <v>33</v>
      </c>
      <c r="BT780" s="540">
        <v>36</v>
      </c>
      <c r="BU780" s="540">
        <v>116</v>
      </c>
      <c r="BV780" s="540">
        <v>56</v>
      </c>
      <c r="BW780" s="540">
        <v>108</v>
      </c>
      <c r="BX780" s="540">
        <v>9</v>
      </c>
      <c r="BY780" s="540">
        <v>89</v>
      </c>
      <c r="BZ780" s="540">
        <v>141</v>
      </c>
      <c r="CA780" s="540">
        <v>46</v>
      </c>
      <c r="CB780" s="540">
        <v>112</v>
      </c>
      <c r="CC780" s="540">
        <v>34</v>
      </c>
      <c r="CD780" s="540">
        <v>40</v>
      </c>
      <c r="CE780" s="540">
        <v>149</v>
      </c>
      <c r="CF780" s="540">
        <v>23</v>
      </c>
      <c r="CG780" s="540">
        <v>152</v>
      </c>
      <c r="CH780" s="540">
        <v>42</v>
      </c>
      <c r="CI780" s="540">
        <v>4</v>
      </c>
      <c r="CJ780" s="540">
        <v>51</v>
      </c>
      <c r="CK780" s="540">
        <v>21</v>
      </c>
      <c r="CL780" s="540">
        <v>117</v>
      </c>
      <c r="CM780" s="540">
        <v>92</v>
      </c>
      <c r="CN780" s="540">
        <v>19</v>
      </c>
      <c r="CO780" s="540">
        <v>105</v>
      </c>
      <c r="CP780" s="540">
        <v>107</v>
      </c>
      <c r="CQ780" s="540">
        <v>29</v>
      </c>
      <c r="CR780" s="540">
        <v>44</v>
      </c>
      <c r="CS780" s="540">
        <v>126</v>
      </c>
      <c r="CT780" s="540">
        <v>64</v>
      </c>
      <c r="CU780" s="540">
        <v>53</v>
      </c>
      <c r="CV780" s="540">
        <v>83</v>
      </c>
      <c r="CW780" s="540">
        <v>10</v>
      </c>
      <c r="CX780" s="540">
        <v>153</v>
      </c>
      <c r="CY780" s="540">
        <v>55</v>
      </c>
      <c r="CZ780" s="540">
        <v>61</v>
      </c>
      <c r="DA780" s="540">
        <v>136</v>
      </c>
      <c r="DB780" s="540">
        <v>110</v>
      </c>
      <c r="DC780" s="540">
        <v>13</v>
      </c>
      <c r="DD780" s="540">
        <v>84</v>
      </c>
      <c r="DE780" s="540">
        <v>37</v>
      </c>
      <c r="DF780" s="540">
        <v>68</v>
      </c>
      <c r="DG780" s="540">
        <v>158</v>
      </c>
      <c r="DH780" s="540">
        <v>138</v>
      </c>
      <c r="DI780" s="540">
        <v>70</v>
      </c>
      <c r="DJ780" s="540">
        <v>26</v>
      </c>
      <c r="DK780" s="540">
        <v>62</v>
      </c>
      <c r="DL780" s="540">
        <v>63</v>
      </c>
      <c r="DM780" s="540">
        <v>129</v>
      </c>
      <c r="DN780" s="540">
        <v>22</v>
      </c>
      <c r="DO780" s="540">
        <v>18</v>
      </c>
      <c r="DP780" s="540">
        <v>111</v>
      </c>
      <c r="DQ780" s="540">
        <v>139</v>
      </c>
      <c r="DR780" s="540">
        <v>48</v>
      </c>
      <c r="DS780" s="540">
        <v>125</v>
      </c>
      <c r="DT780" s="540">
        <v>7</v>
      </c>
      <c r="DU780" s="540">
        <v>11</v>
      </c>
      <c r="DV780" s="540">
        <v>120</v>
      </c>
      <c r="DW780" s="540">
        <v>99</v>
      </c>
      <c r="DX780" s="540">
        <v>12</v>
      </c>
      <c r="DY780" s="540">
        <v>27</v>
      </c>
      <c r="DZ780" s="540">
        <v>76</v>
      </c>
      <c r="EA780" s="540">
        <v>77</v>
      </c>
      <c r="EB780" s="540">
        <v>119</v>
      </c>
      <c r="EC780" s="540">
        <v>15</v>
      </c>
      <c r="ED780" s="540">
        <v>75</v>
      </c>
      <c r="EE780" s="540">
        <v>52</v>
      </c>
      <c r="EF780" s="540">
        <v>3</v>
      </c>
      <c r="EG780" s="540">
        <v>49</v>
      </c>
      <c r="EH780" s="540">
        <v>102</v>
      </c>
      <c r="EI780" s="540">
        <v>41</v>
      </c>
      <c r="EJ780" s="540">
        <v>155</v>
      </c>
      <c r="EK780" s="540">
        <v>95</v>
      </c>
      <c r="EL780" s="540">
        <v>25</v>
      </c>
      <c r="EM780" s="540">
        <v>147</v>
      </c>
      <c r="EN780" s="540">
        <v>135</v>
      </c>
      <c r="EO780" s="540">
        <v>121</v>
      </c>
      <c r="EP780" s="540">
        <v>30</v>
      </c>
      <c r="EQ780" s="540">
        <v>109</v>
      </c>
      <c r="ER780" s="540">
        <v>140</v>
      </c>
      <c r="ES780" s="540">
        <v>16</v>
      </c>
      <c r="ET780" s="540">
        <v>144</v>
      </c>
      <c r="EU780" s="540">
        <v>38</v>
      </c>
      <c r="EV780" s="540">
        <v>24</v>
      </c>
      <c r="EW780" s="540">
        <v>1</v>
      </c>
      <c r="EX780" s="540">
        <v>87</v>
      </c>
      <c r="EY780" s="540">
        <v>32</v>
      </c>
      <c r="EZ780" s="540">
        <v>60</v>
      </c>
      <c r="FA780" s="540">
        <v>133</v>
      </c>
      <c r="FB780" s="540">
        <v>82</v>
      </c>
      <c r="FC780" s="540">
        <v>123</v>
      </c>
      <c r="FE780" s="540">
        <v>39</v>
      </c>
      <c r="FF780" s="540">
        <v>113</v>
      </c>
      <c r="FG780" s="540">
        <v>101</v>
      </c>
      <c r="FH780" s="540">
        <v>43</v>
      </c>
    </row>
    <row r="781" spans="4:164" s="540" customFormat="1" x14ac:dyDescent="0.2"/>
    <row r="782" spans="4:164" s="540" customFormat="1" x14ac:dyDescent="0.2">
      <c r="D782" s="539">
        <v>159</v>
      </c>
      <c r="E782" s="541" t="s">
        <v>179</v>
      </c>
    </row>
    <row r="783" spans="4:164" s="540" customFormat="1" x14ac:dyDescent="0.2">
      <c r="E783" s="535" t="s">
        <v>130</v>
      </c>
      <c r="F783" s="540">
        <v>1</v>
      </c>
      <c r="G783" s="540">
        <v>2</v>
      </c>
      <c r="H783" s="540">
        <v>3</v>
      </c>
      <c r="I783" s="540">
        <v>4</v>
      </c>
      <c r="J783" s="540">
        <v>5</v>
      </c>
      <c r="K783" s="540">
        <v>6</v>
      </c>
      <c r="L783" s="540">
        <v>7</v>
      </c>
      <c r="M783" s="540">
        <v>8</v>
      </c>
      <c r="N783" s="540">
        <v>9</v>
      </c>
      <c r="O783" s="540">
        <v>10</v>
      </c>
      <c r="P783" s="540">
        <v>11</v>
      </c>
      <c r="Q783" s="540">
        <v>12</v>
      </c>
      <c r="R783" s="540">
        <v>13</v>
      </c>
      <c r="S783" s="540">
        <v>14</v>
      </c>
      <c r="T783" s="540">
        <v>15</v>
      </c>
      <c r="U783" s="540">
        <v>16</v>
      </c>
      <c r="V783" s="540">
        <v>17</v>
      </c>
      <c r="W783" s="540">
        <v>18</v>
      </c>
      <c r="X783" s="540">
        <v>19</v>
      </c>
      <c r="Y783" s="540">
        <v>20</v>
      </c>
      <c r="Z783" s="540">
        <v>21</v>
      </c>
      <c r="AA783" s="540">
        <v>22</v>
      </c>
      <c r="AB783" s="540">
        <v>23</v>
      </c>
      <c r="AC783" s="540">
        <v>24</v>
      </c>
      <c r="AD783" s="540">
        <v>25</v>
      </c>
      <c r="AE783" s="540">
        <v>26</v>
      </c>
      <c r="AF783" s="540">
        <v>27</v>
      </c>
      <c r="AG783" s="540">
        <v>28</v>
      </c>
      <c r="AH783" s="540">
        <v>29</v>
      </c>
      <c r="AI783" s="540">
        <v>30</v>
      </c>
      <c r="AJ783" s="540">
        <v>31</v>
      </c>
      <c r="AK783" s="540">
        <v>32</v>
      </c>
      <c r="AL783" s="540">
        <v>33</v>
      </c>
      <c r="AM783" s="540">
        <v>34</v>
      </c>
      <c r="AN783" s="540">
        <v>35</v>
      </c>
      <c r="AO783" s="540">
        <v>36</v>
      </c>
      <c r="AP783" s="540">
        <v>37</v>
      </c>
      <c r="AQ783" s="540">
        <v>38</v>
      </c>
      <c r="AR783" s="540">
        <v>39</v>
      </c>
      <c r="AS783" s="540">
        <v>40</v>
      </c>
      <c r="AT783" s="540">
        <v>41</v>
      </c>
      <c r="AU783" s="540">
        <v>42</v>
      </c>
      <c r="AV783" s="540">
        <v>43</v>
      </c>
      <c r="AW783" s="540">
        <v>44</v>
      </c>
      <c r="AX783" s="540">
        <v>45</v>
      </c>
      <c r="AY783" s="540">
        <v>46</v>
      </c>
      <c r="AZ783" s="540">
        <v>47</v>
      </c>
      <c r="BA783" s="540">
        <v>48</v>
      </c>
      <c r="BB783" s="540">
        <v>49</v>
      </c>
      <c r="BC783" s="540">
        <v>50</v>
      </c>
      <c r="BD783" s="540">
        <v>51</v>
      </c>
      <c r="BE783" s="540">
        <v>52</v>
      </c>
      <c r="BF783" s="540">
        <v>53</v>
      </c>
      <c r="BG783" s="540">
        <v>54</v>
      </c>
      <c r="BH783" s="540">
        <v>55</v>
      </c>
      <c r="BI783" s="540">
        <v>56</v>
      </c>
      <c r="BJ783" s="540">
        <v>57</v>
      </c>
      <c r="BK783" s="540">
        <v>58</v>
      </c>
      <c r="BL783" s="540">
        <v>59</v>
      </c>
      <c r="BM783" s="540">
        <v>60</v>
      </c>
      <c r="BN783" s="540">
        <v>61</v>
      </c>
      <c r="BO783" s="540">
        <v>62</v>
      </c>
      <c r="BP783" s="540">
        <v>63</v>
      </c>
      <c r="BQ783" s="540">
        <v>64</v>
      </c>
      <c r="BR783" s="540">
        <v>65</v>
      </c>
      <c r="BS783" s="540">
        <v>66</v>
      </c>
      <c r="BT783" s="540">
        <v>67</v>
      </c>
      <c r="BU783" s="540">
        <v>68</v>
      </c>
      <c r="BV783" s="540">
        <v>69</v>
      </c>
      <c r="BW783" s="540">
        <v>70</v>
      </c>
      <c r="BX783" s="540">
        <v>71</v>
      </c>
      <c r="BY783" s="540">
        <v>72</v>
      </c>
      <c r="BZ783" s="540">
        <v>73</v>
      </c>
      <c r="CA783" s="540">
        <v>74</v>
      </c>
      <c r="CB783" s="540">
        <v>75</v>
      </c>
      <c r="CC783" s="540">
        <v>76</v>
      </c>
      <c r="CD783" s="540">
        <v>77</v>
      </c>
      <c r="CE783" s="540">
        <v>78</v>
      </c>
      <c r="CF783" s="540">
        <v>79</v>
      </c>
      <c r="CG783" s="540">
        <v>80</v>
      </c>
      <c r="CH783" s="540">
        <v>81</v>
      </c>
      <c r="CI783" s="540">
        <v>82</v>
      </c>
      <c r="CJ783" s="540">
        <v>83</v>
      </c>
      <c r="CK783" s="540">
        <v>84</v>
      </c>
      <c r="CL783" s="540">
        <v>85</v>
      </c>
      <c r="CM783" s="540">
        <v>86</v>
      </c>
      <c r="CN783" s="540">
        <v>87</v>
      </c>
      <c r="CO783" s="540">
        <v>88</v>
      </c>
      <c r="CP783" s="540">
        <v>89</v>
      </c>
      <c r="CQ783" s="540">
        <v>90</v>
      </c>
      <c r="CR783" s="540">
        <v>91</v>
      </c>
      <c r="CS783" s="540">
        <v>92</v>
      </c>
      <c r="CT783" s="540">
        <v>93</v>
      </c>
      <c r="CU783" s="540">
        <v>94</v>
      </c>
      <c r="CV783" s="540">
        <v>95</v>
      </c>
      <c r="CW783" s="540">
        <v>96</v>
      </c>
      <c r="CX783" s="540">
        <v>97</v>
      </c>
      <c r="CY783" s="540">
        <v>98</v>
      </c>
      <c r="CZ783" s="540">
        <v>99</v>
      </c>
      <c r="DA783" s="540">
        <v>100</v>
      </c>
      <c r="DB783" s="540">
        <v>101</v>
      </c>
      <c r="DC783" s="540">
        <v>102</v>
      </c>
      <c r="DD783" s="540">
        <v>103</v>
      </c>
      <c r="DE783" s="540">
        <v>104</v>
      </c>
      <c r="DF783" s="540">
        <v>105</v>
      </c>
      <c r="DG783" s="540">
        <v>106</v>
      </c>
      <c r="DH783" s="540">
        <v>107</v>
      </c>
      <c r="DI783" s="540">
        <v>108</v>
      </c>
      <c r="DJ783" s="540">
        <v>109</v>
      </c>
      <c r="DK783" s="540">
        <v>110</v>
      </c>
      <c r="DL783" s="540">
        <v>111</v>
      </c>
      <c r="DM783" s="540">
        <v>112</v>
      </c>
      <c r="DN783" s="540">
        <v>113</v>
      </c>
      <c r="DO783" s="540">
        <v>114</v>
      </c>
      <c r="DP783" s="540">
        <v>115</v>
      </c>
      <c r="DQ783" s="540">
        <v>116</v>
      </c>
      <c r="DR783" s="540">
        <v>117</v>
      </c>
      <c r="DS783" s="540">
        <v>118</v>
      </c>
      <c r="DT783" s="540">
        <v>119</v>
      </c>
      <c r="DU783" s="540">
        <v>120</v>
      </c>
      <c r="DV783" s="540">
        <v>121</v>
      </c>
      <c r="DW783" s="540">
        <v>122</v>
      </c>
      <c r="DX783" s="540">
        <v>123</v>
      </c>
      <c r="DY783" s="540">
        <v>124</v>
      </c>
      <c r="DZ783" s="540">
        <v>125</v>
      </c>
      <c r="EA783" s="540">
        <v>126</v>
      </c>
      <c r="EB783" s="540">
        <v>127</v>
      </c>
      <c r="EC783" s="540">
        <v>128</v>
      </c>
      <c r="ED783" s="540">
        <v>129</v>
      </c>
      <c r="EE783" s="540">
        <v>130</v>
      </c>
      <c r="EF783" s="540">
        <v>131</v>
      </c>
      <c r="EG783" s="540">
        <v>132</v>
      </c>
      <c r="EH783" s="540">
        <v>133</v>
      </c>
      <c r="EI783" s="540">
        <v>134</v>
      </c>
      <c r="EJ783" s="540">
        <v>135</v>
      </c>
      <c r="EK783" s="540">
        <v>136</v>
      </c>
      <c r="EL783" s="540">
        <v>137</v>
      </c>
      <c r="EM783" s="540">
        <v>138</v>
      </c>
      <c r="EN783" s="540">
        <v>139</v>
      </c>
      <c r="EO783" s="540">
        <v>140</v>
      </c>
      <c r="EP783" s="540">
        <v>141</v>
      </c>
      <c r="EQ783" s="540">
        <v>142</v>
      </c>
      <c r="ER783" s="540">
        <v>143</v>
      </c>
      <c r="ES783" s="540">
        <v>144</v>
      </c>
      <c r="ET783" s="540">
        <v>145</v>
      </c>
      <c r="EU783" s="540">
        <v>146</v>
      </c>
      <c r="EV783" s="540">
        <v>147</v>
      </c>
      <c r="EW783" s="540">
        <v>148</v>
      </c>
      <c r="EX783" s="540">
        <v>149</v>
      </c>
      <c r="EY783" s="540">
        <v>150</v>
      </c>
      <c r="EZ783" s="540">
        <v>151</v>
      </c>
      <c r="FA783" s="540">
        <v>152</v>
      </c>
      <c r="FB783" s="540">
        <v>153</v>
      </c>
      <c r="FC783" s="540">
        <v>154</v>
      </c>
      <c r="FD783" s="540">
        <v>155</v>
      </c>
      <c r="FE783" s="540">
        <v>156</v>
      </c>
      <c r="FF783" s="540">
        <v>157</v>
      </c>
      <c r="FG783" s="540">
        <v>158</v>
      </c>
      <c r="FH783" s="540">
        <v>159</v>
      </c>
    </row>
    <row r="784" spans="4:164" s="540" customFormat="1" x14ac:dyDescent="0.2">
      <c r="E784" s="535" t="s">
        <v>157</v>
      </c>
      <c r="F784" s="540">
        <v>140</v>
      </c>
      <c r="G784" s="540">
        <v>76</v>
      </c>
      <c r="H784" s="540">
        <v>104</v>
      </c>
      <c r="I784" s="540">
        <v>8</v>
      </c>
      <c r="J784" s="540">
        <v>51</v>
      </c>
      <c r="K784" s="540">
        <v>130</v>
      </c>
      <c r="L784" s="540">
        <v>53</v>
      </c>
      <c r="M784" s="540">
        <v>159</v>
      </c>
      <c r="N784" s="540">
        <v>100</v>
      </c>
      <c r="O784" s="540">
        <v>46</v>
      </c>
      <c r="P784" s="540">
        <v>115</v>
      </c>
      <c r="Q784" s="540">
        <v>59</v>
      </c>
      <c r="R784" s="540">
        <v>7</v>
      </c>
      <c r="S784" s="540">
        <v>123</v>
      </c>
      <c r="T784" s="540">
        <v>44</v>
      </c>
      <c r="U784" s="540">
        <v>139</v>
      </c>
      <c r="V784" s="540">
        <v>5</v>
      </c>
      <c r="W784" s="540">
        <v>27</v>
      </c>
      <c r="X784" s="540">
        <v>118</v>
      </c>
      <c r="Y784" s="540">
        <v>61</v>
      </c>
      <c r="Z784" s="540">
        <v>132</v>
      </c>
      <c r="AA784" s="540">
        <v>45</v>
      </c>
      <c r="AB784" s="540">
        <v>124</v>
      </c>
      <c r="AC784" s="540">
        <v>47</v>
      </c>
      <c r="AD784" s="540">
        <v>23</v>
      </c>
      <c r="AE784" s="540">
        <v>137</v>
      </c>
      <c r="AF784" s="540">
        <v>26</v>
      </c>
      <c r="AG784" s="540">
        <v>151</v>
      </c>
      <c r="AH784" s="540">
        <v>102</v>
      </c>
      <c r="AI784" s="540">
        <v>91</v>
      </c>
      <c r="AJ784" s="540">
        <v>119</v>
      </c>
      <c r="AK784" s="540">
        <v>69</v>
      </c>
      <c r="AL784" s="540">
        <v>30</v>
      </c>
      <c r="AM784" s="540">
        <v>153</v>
      </c>
      <c r="AN784" s="540">
        <v>18</v>
      </c>
      <c r="AO784" s="540">
        <v>39</v>
      </c>
      <c r="AP784" s="540">
        <v>20</v>
      </c>
      <c r="AQ784" s="540">
        <v>67</v>
      </c>
      <c r="AR784" s="540">
        <v>48</v>
      </c>
      <c r="AS784" s="540">
        <v>93</v>
      </c>
      <c r="AT784" s="540">
        <v>79</v>
      </c>
      <c r="AU784" s="540">
        <v>138</v>
      </c>
      <c r="AV784" s="540">
        <v>56</v>
      </c>
      <c r="AW784" s="540">
        <v>106</v>
      </c>
      <c r="AX784" s="540">
        <v>86</v>
      </c>
      <c r="AY784" s="540">
        <v>125</v>
      </c>
      <c r="AZ784" s="540">
        <v>154</v>
      </c>
      <c r="BA784" s="540">
        <v>82</v>
      </c>
      <c r="BB784" s="540">
        <v>105</v>
      </c>
      <c r="BC784" s="540">
        <v>11</v>
      </c>
      <c r="BD784" s="540">
        <v>72</v>
      </c>
      <c r="BE784" s="540">
        <v>133</v>
      </c>
      <c r="BF784" s="540">
        <v>60</v>
      </c>
      <c r="BG784" s="540">
        <v>28</v>
      </c>
      <c r="BH784" s="540">
        <v>21</v>
      </c>
      <c r="BI784" s="540">
        <v>43</v>
      </c>
      <c r="BJ784" s="540">
        <v>74</v>
      </c>
      <c r="BK784" s="540">
        <v>142</v>
      </c>
      <c r="BL784" s="540">
        <v>155</v>
      </c>
      <c r="BM784" s="540">
        <v>68</v>
      </c>
      <c r="BN784" s="540">
        <v>147</v>
      </c>
      <c r="BO784" s="540">
        <v>120</v>
      </c>
      <c r="BP784" s="540">
        <v>75</v>
      </c>
      <c r="BQ784" s="540">
        <v>13</v>
      </c>
      <c r="BR784" s="540">
        <v>121</v>
      </c>
      <c r="BS784" s="540">
        <v>24</v>
      </c>
      <c r="BT784" s="540">
        <v>38</v>
      </c>
      <c r="BU784" s="540">
        <v>14</v>
      </c>
      <c r="BV784" s="540">
        <v>92</v>
      </c>
      <c r="BW784" s="540">
        <v>156</v>
      </c>
      <c r="BX784" s="540">
        <v>157</v>
      </c>
      <c r="BY784" s="540">
        <v>19</v>
      </c>
      <c r="BZ784" s="540">
        <v>97</v>
      </c>
      <c r="CA784" s="540">
        <v>57</v>
      </c>
      <c r="CB784" s="540">
        <v>31</v>
      </c>
      <c r="CC784" s="540">
        <v>12</v>
      </c>
      <c r="CD784" s="540">
        <v>136</v>
      </c>
      <c r="CE784" s="540">
        <v>70</v>
      </c>
      <c r="CF784" s="540">
        <v>41</v>
      </c>
      <c r="CG784" s="540">
        <v>101</v>
      </c>
      <c r="CH784" s="540">
        <v>90</v>
      </c>
      <c r="CI784" s="540">
        <v>128</v>
      </c>
      <c r="CJ784" s="540">
        <v>107</v>
      </c>
      <c r="CK784" s="540">
        <v>148</v>
      </c>
      <c r="CL784" s="540">
        <v>116</v>
      </c>
      <c r="CM784" s="540">
        <v>50</v>
      </c>
      <c r="CN784" s="540">
        <v>73</v>
      </c>
      <c r="CO784" s="540">
        <v>35</v>
      </c>
      <c r="CP784" s="540">
        <v>126</v>
      </c>
      <c r="CQ784" s="540">
        <v>22</v>
      </c>
      <c r="CR784" s="540">
        <v>10</v>
      </c>
      <c r="CS784" s="540">
        <v>65</v>
      </c>
      <c r="CT784" s="540">
        <v>149</v>
      </c>
      <c r="CU784" s="540">
        <v>52</v>
      </c>
      <c r="CV784" s="540">
        <v>88</v>
      </c>
      <c r="CW784" s="540">
        <v>150</v>
      </c>
      <c r="CX784" s="540">
        <v>33</v>
      </c>
      <c r="CY784" s="540">
        <v>145</v>
      </c>
      <c r="CZ784" s="540">
        <v>95</v>
      </c>
      <c r="DA784" s="540">
        <v>66</v>
      </c>
      <c r="DB784" s="540">
        <v>42</v>
      </c>
      <c r="DC784" s="540">
        <v>143</v>
      </c>
      <c r="DD784" s="540">
        <v>37</v>
      </c>
      <c r="DE784" s="540">
        <v>3</v>
      </c>
      <c r="DF784" s="540">
        <v>146</v>
      </c>
      <c r="DG784" s="540">
        <v>109</v>
      </c>
      <c r="DH784" s="540">
        <v>25</v>
      </c>
      <c r="DI784" s="540">
        <v>80</v>
      </c>
      <c r="DJ784" s="540">
        <v>58</v>
      </c>
      <c r="DK784" s="540">
        <v>29</v>
      </c>
      <c r="DL784" s="540">
        <v>87</v>
      </c>
      <c r="DM784" s="540">
        <v>55</v>
      </c>
      <c r="DN784" s="540">
        <v>141</v>
      </c>
      <c r="DO784" s="540">
        <v>17</v>
      </c>
      <c r="DP784" s="540">
        <v>117</v>
      </c>
      <c r="DQ784" s="540">
        <v>62</v>
      </c>
      <c r="DR784" s="540">
        <v>96</v>
      </c>
      <c r="DS784" s="540">
        <v>15</v>
      </c>
      <c r="DT784" s="540">
        <v>83</v>
      </c>
      <c r="DU784" s="540">
        <v>158</v>
      </c>
      <c r="DV784" s="540">
        <v>64</v>
      </c>
      <c r="DW784" s="540">
        <v>81</v>
      </c>
      <c r="DX784" s="540">
        <v>99</v>
      </c>
      <c r="DY784" s="540">
        <v>111</v>
      </c>
      <c r="DZ784" s="540">
        <v>78</v>
      </c>
      <c r="EA784" s="540">
        <v>89</v>
      </c>
      <c r="EB784" s="540">
        <v>113</v>
      </c>
      <c r="EC784" s="540">
        <v>36</v>
      </c>
      <c r="ED784" s="540">
        <v>98</v>
      </c>
      <c r="EE784" s="540">
        <v>131</v>
      </c>
      <c r="EF784" s="540">
        <v>54</v>
      </c>
      <c r="EG784" s="540">
        <v>40</v>
      </c>
      <c r="EH784" s="540">
        <v>16</v>
      </c>
      <c r="EI784" s="540">
        <v>108</v>
      </c>
      <c r="EJ784" s="540">
        <v>71</v>
      </c>
      <c r="EK784" s="540">
        <v>129</v>
      </c>
      <c r="EL784" s="540">
        <v>114</v>
      </c>
      <c r="EM784" s="540">
        <v>2</v>
      </c>
      <c r="EN784" s="540">
        <v>6</v>
      </c>
      <c r="EO784" s="540">
        <v>134</v>
      </c>
      <c r="EP784" s="540">
        <v>49</v>
      </c>
      <c r="EQ784" s="540">
        <v>34</v>
      </c>
      <c r="ER784" s="540">
        <v>110</v>
      </c>
      <c r="ES784" s="540">
        <v>127</v>
      </c>
      <c r="ET784" s="540">
        <v>94</v>
      </c>
      <c r="EU784" s="540">
        <v>144</v>
      </c>
      <c r="EV784" s="540">
        <v>135</v>
      </c>
      <c r="EW784" s="540">
        <v>84</v>
      </c>
      <c r="EX784" s="540">
        <v>63</v>
      </c>
      <c r="EY784" s="540">
        <v>1</v>
      </c>
      <c r="EZ784" s="540">
        <v>112</v>
      </c>
      <c r="FA784" s="540">
        <v>4</v>
      </c>
      <c r="FB784" s="540">
        <v>77</v>
      </c>
      <c r="FC784" s="540">
        <v>152</v>
      </c>
      <c r="FD784" s="540">
        <v>9</v>
      </c>
      <c r="FE784" s="540">
        <v>122</v>
      </c>
      <c r="FF784" s="540">
        <v>103</v>
      </c>
      <c r="FG784" s="540">
        <v>85</v>
      </c>
      <c r="FH784" s="540">
        <v>32</v>
      </c>
    </row>
    <row r="785" spans="4:169" s="540" customFormat="1" x14ac:dyDescent="0.2">
      <c r="E785" s="535" t="s">
        <v>159</v>
      </c>
      <c r="F785" s="540">
        <v>35</v>
      </c>
      <c r="G785" s="540">
        <v>99</v>
      </c>
      <c r="H785" s="540">
        <v>4</v>
      </c>
      <c r="I785" s="540">
        <v>16</v>
      </c>
      <c r="J785" s="540">
        <v>141</v>
      </c>
      <c r="K785" s="540">
        <v>155</v>
      </c>
      <c r="L785" s="540">
        <v>119</v>
      </c>
      <c r="M785" s="540">
        <v>11</v>
      </c>
      <c r="N785" s="540">
        <v>122</v>
      </c>
      <c r="O785" s="540">
        <v>26</v>
      </c>
      <c r="P785" s="540">
        <v>8</v>
      </c>
      <c r="Q785" s="540">
        <v>28</v>
      </c>
      <c r="R785" s="540">
        <v>17</v>
      </c>
      <c r="S785" s="540">
        <v>151</v>
      </c>
      <c r="T785" s="540">
        <v>107</v>
      </c>
      <c r="U785" s="540">
        <v>58</v>
      </c>
      <c r="V785" s="540">
        <v>93</v>
      </c>
      <c r="W785" s="540">
        <v>65</v>
      </c>
      <c r="X785" s="540">
        <v>73</v>
      </c>
      <c r="Y785" s="540">
        <v>7</v>
      </c>
      <c r="Z785" s="540">
        <v>134</v>
      </c>
      <c r="AA785" s="540">
        <v>109</v>
      </c>
      <c r="AB785" s="540">
        <v>91</v>
      </c>
      <c r="AC785" s="540">
        <v>143</v>
      </c>
      <c r="AD785" s="540">
        <v>77</v>
      </c>
      <c r="AE785" s="540">
        <v>63</v>
      </c>
      <c r="AF785" s="540">
        <v>89</v>
      </c>
      <c r="AG785" s="540">
        <v>57</v>
      </c>
      <c r="AH785" s="540">
        <v>116</v>
      </c>
      <c r="AI785" s="540">
        <v>54</v>
      </c>
      <c r="AJ785" s="540">
        <v>47</v>
      </c>
      <c r="AK785" s="540">
        <v>41</v>
      </c>
      <c r="AL785" s="540">
        <v>55</v>
      </c>
      <c r="AM785" s="540">
        <v>10</v>
      </c>
      <c r="AN785" s="540">
        <v>56</v>
      </c>
      <c r="AO785" s="540">
        <v>127</v>
      </c>
      <c r="AP785" s="540">
        <v>68</v>
      </c>
      <c r="AQ785" s="540">
        <v>20</v>
      </c>
      <c r="AR785" s="540">
        <v>150</v>
      </c>
      <c r="AS785" s="540">
        <v>133</v>
      </c>
      <c r="AT785" s="540">
        <v>52</v>
      </c>
      <c r="AU785" s="540">
        <v>79</v>
      </c>
      <c r="AV785" s="540">
        <v>92</v>
      </c>
      <c r="AW785" s="540">
        <v>42</v>
      </c>
      <c r="AX785" s="540">
        <v>128</v>
      </c>
      <c r="AY785" s="540">
        <v>110</v>
      </c>
      <c r="AZ785" s="540">
        <v>75</v>
      </c>
      <c r="BA785" s="540">
        <v>154</v>
      </c>
      <c r="BB785" s="540">
        <v>66</v>
      </c>
      <c r="BC785" s="540">
        <v>36</v>
      </c>
      <c r="BD785" s="540">
        <v>94</v>
      </c>
      <c r="BE785" s="540">
        <v>48</v>
      </c>
      <c r="BF785" s="540">
        <v>90</v>
      </c>
      <c r="BG785" s="540">
        <v>43</v>
      </c>
      <c r="BH785" s="540">
        <v>33</v>
      </c>
      <c r="BI785" s="540">
        <v>18</v>
      </c>
      <c r="BJ785" s="540">
        <v>144</v>
      </c>
      <c r="BK785" s="540">
        <v>31</v>
      </c>
      <c r="BL785" s="540">
        <v>86</v>
      </c>
      <c r="BM785" s="540">
        <v>64</v>
      </c>
      <c r="BN785" s="540">
        <v>25</v>
      </c>
      <c r="BO785" s="540">
        <v>3</v>
      </c>
      <c r="BP785" s="540">
        <v>121</v>
      </c>
      <c r="BQ785" s="540">
        <v>115</v>
      </c>
      <c r="BR785" s="540">
        <v>97</v>
      </c>
      <c r="BS785" s="540">
        <v>105</v>
      </c>
      <c r="BT785" s="540">
        <v>98</v>
      </c>
      <c r="BU785" s="540">
        <v>71</v>
      </c>
      <c r="BV785" s="540">
        <v>140</v>
      </c>
      <c r="BW785" s="540">
        <v>2</v>
      </c>
      <c r="BX785" s="540">
        <v>34</v>
      </c>
      <c r="BY785" s="540">
        <v>13</v>
      </c>
      <c r="BZ785" s="540">
        <v>19</v>
      </c>
      <c r="CA785" s="540">
        <v>82</v>
      </c>
      <c r="CB785" s="540">
        <v>113</v>
      </c>
      <c r="CC785" s="540">
        <v>100</v>
      </c>
      <c r="CD785" s="540">
        <v>148</v>
      </c>
      <c r="CE785" s="540">
        <v>69</v>
      </c>
      <c r="CF785" s="540">
        <v>81</v>
      </c>
      <c r="CG785" s="540">
        <v>139</v>
      </c>
      <c r="CH785" s="540">
        <v>84</v>
      </c>
      <c r="CI785" s="540">
        <v>88</v>
      </c>
      <c r="CJ785" s="540">
        <v>74</v>
      </c>
      <c r="CK785" s="540">
        <v>103</v>
      </c>
      <c r="CL785" s="540">
        <v>37</v>
      </c>
      <c r="CM785" s="540">
        <v>44</v>
      </c>
      <c r="CN785" s="540">
        <v>104</v>
      </c>
      <c r="CO785" s="540">
        <v>111</v>
      </c>
      <c r="CP785" s="540">
        <v>61</v>
      </c>
      <c r="CQ785" s="540">
        <v>38</v>
      </c>
      <c r="CR785" s="540">
        <v>118</v>
      </c>
      <c r="CS785" s="540">
        <v>49</v>
      </c>
      <c r="CT785" s="540">
        <v>51</v>
      </c>
      <c r="CU785" s="540">
        <v>132</v>
      </c>
      <c r="CV785" s="540">
        <v>137</v>
      </c>
      <c r="CW785" s="540">
        <v>30</v>
      </c>
      <c r="CX785" s="540">
        <v>159</v>
      </c>
      <c r="CY785" s="540">
        <v>5</v>
      </c>
      <c r="CZ785" s="540">
        <v>62</v>
      </c>
      <c r="DA785" s="540">
        <v>129</v>
      </c>
      <c r="DB785" s="540">
        <v>78</v>
      </c>
      <c r="DC785" s="540">
        <v>60</v>
      </c>
      <c r="DD785" s="540">
        <v>152</v>
      </c>
      <c r="DE785" s="540">
        <v>87</v>
      </c>
      <c r="DF785" s="540">
        <v>147</v>
      </c>
      <c r="DG785" s="540">
        <v>95</v>
      </c>
      <c r="DH785" s="540">
        <v>15</v>
      </c>
      <c r="DI785" s="540">
        <v>120</v>
      </c>
      <c r="DJ785" s="540">
        <v>125</v>
      </c>
      <c r="DK785" s="540">
        <v>157</v>
      </c>
      <c r="DL785" s="540">
        <v>158</v>
      </c>
      <c r="DM785" s="540">
        <v>123</v>
      </c>
      <c r="DN785" s="540">
        <v>22</v>
      </c>
      <c r="DO785" s="540">
        <v>130</v>
      </c>
      <c r="DP785" s="540">
        <v>76</v>
      </c>
      <c r="DQ785" s="540">
        <v>29</v>
      </c>
      <c r="DR785" s="540">
        <v>14</v>
      </c>
      <c r="DS785" s="540">
        <v>146</v>
      </c>
      <c r="DT785" s="540">
        <v>112</v>
      </c>
      <c r="DU785" s="540">
        <v>138</v>
      </c>
      <c r="DV785" s="540">
        <v>102</v>
      </c>
      <c r="DW785" s="540">
        <v>108</v>
      </c>
      <c r="DX785" s="540">
        <v>59</v>
      </c>
      <c r="DY785" s="540">
        <v>96</v>
      </c>
      <c r="DZ785" s="540">
        <v>53</v>
      </c>
      <c r="EA785" s="540">
        <v>9</v>
      </c>
      <c r="EB785" s="540">
        <v>23</v>
      </c>
      <c r="EC785" s="540">
        <v>131</v>
      </c>
      <c r="ED785" s="540">
        <v>50</v>
      </c>
      <c r="EE785" s="540">
        <v>12</v>
      </c>
      <c r="EF785" s="540">
        <v>149</v>
      </c>
      <c r="EG785" s="540">
        <v>85</v>
      </c>
      <c r="EH785" s="540">
        <v>40</v>
      </c>
      <c r="EI785" s="540">
        <v>101</v>
      </c>
      <c r="EJ785" s="540">
        <v>24</v>
      </c>
      <c r="EK785" s="540">
        <v>32</v>
      </c>
      <c r="EL785" s="540">
        <v>153</v>
      </c>
      <c r="EM785" s="540">
        <v>6</v>
      </c>
      <c r="EN785" s="540">
        <v>1</v>
      </c>
      <c r="EO785" s="540">
        <v>67</v>
      </c>
      <c r="EP785" s="540">
        <v>145</v>
      </c>
      <c r="EQ785" s="540">
        <v>80</v>
      </c>
      <c r="ER785" s="540">
        <v>21</v>
      </c>
      <c r="ES785" s="540">
        <v>156</v>
      </c>
      <c r="ET785" s="540">
        <v>106</v>
      </c>
      <c r="EU785" s="540">
        <v>135</v>
      </c>
      <c r="EV785" s="540">
        <v>46</v>
      </c>
      <c r="EW785" s="540">
        <v>114</v>
      </c>
      <c r="EX785" s="540">
        <v>72</v>
      </c>
      <c r="EY785" s="540">
        <v>39</v>
      </c>
      <c r="EZ785" s="540">
        <v>117</v>
      </c>
      <c r="FA785" s="540">
        <v>124</v>
      </c>
      <c r="FB785" s="540">
        <v>126</v>
      </c>
      <c r="FC785" s="540">
        <v>136</v>
      </c>
      <c r="FD785" s="540">
        <v>27</v>
      </c>
      <c r="FE785" s="540">
        <v>83</v>
      </c>
      <c r="FF785" s="540">
        <v>70</v>
      </c>
      <c r="FG785" s="540">
        <v>45</v>
      </c>
      <c r="FH785" s="540">
        <v>142</v>
      </c>
    </row>
    <row r="786" spans="4:169" s="540" customFormat="1" x14ac:dyDescent="0.2"/>
    <row r="787" spans="4:169" s="540" customFormat="1" x14ac:dyDescent="0.2">
      <c r="D787" s="539">
        <v>160</v>
      </c>
      <c r="E787" s="541" t="s">
        <v>179</v>
      </c>
    </row>
    <row r="788" spans="4:169" s="540" customFormat="1" x14ac:dyDescent="0.2">
      <c r="E788" s="535" t="s">
        <v>130</v>
      </c>
      <c r="F788" s="540">
        <v>1</v>
      </c>
      <c r="G788" s="540">
        <v>2</v>
      </c>
      <c r="H788" s="540">
        <v>3</v>
      </c>
      <c r="I788" s="540">
        <v>4</v>
      </c>
      <c r="J788" s="540">
        <v>5</v>
      </c>
      <c r="K788" s="540">
        <v>6</v>
      </c>
      <c r="L788" s="540">
        <v>7</v>
      </c>
      <c r="M788" s="540">
        <v>8</v>
      </c>
      <c r="N788" s="540">
        <v>9</v>
      </c>
      <c r="O788" s="540">
        <v>10</v>
      </c>
      <c r="P788" s="540">
        <v>11</v>
      </c>
      <c r="Q788" s="540">
        <v>12</v>
      </c>
      <c r="R788" s="540">
        <v>13</v>
      </c>
      <c r="S788" s="540">
        <v>14</v>
      </c>
      <c r="T788" s="540">
        <v>15</v>
      </c>
      <c r="U788" s="540">
        <v>16</v>
      </c>
      <c r="V788" s="540">
        <v>17</v>
      </c>
      <c r="W788" s="540">
        <v>18</v>
      </c>
      <c r="X788" s="540">
        <v>19</v>
      </c>
      <c r="Y788" s="540">
        <v>20</v>
      </c>
      <c r="Z788" s="540">
        <v>21</v>
      </c>
      <c r="AA788" s="540">
        <v>22</v>
      </c>
      <c r="AB788" s="540">
        <v>23</v>
      </c>
      <c r="AC788" s="540">
        <v>24</v>
      </c>
      <c r="AD788" s="540">
        <v>25</v>
      </c>
      <c r="AE788" s="540">
        <v>26</v>
      </c>
      <c r="AF788" s="540">
        <v>27</v>
      </c>
      <c r="AG788" s="540">
        <v>28</v>
      </c>
      <c r="AH788" s="540">
        <v>29</v>
      </c>
      <c r="AI788" s="540">
        <v>30</v>
      </c>
      <c r="AJ788" s="540">
        <v>31</v>
      </c>
      <c r="AK788" s="540">
        <v>32</v>
      </c>
      <c r="AL788" s="540">
        <v>33</v>
      </c>
      <c r="AM788" s="540">
        <v>34</v>
      </c>
      <c r="AN788" s="540">
        <v>35</v>
      </c>
      <c r="AO788" s="540">
        <v>36</v>
      </c>
      <c r="AP788" s="540">
        <v>37</v>
      </c>
      <c r="AQ788" s="540">
        <v>38</v>
      </c>
      <c r="AR788" s="540">
        <v>39</v>
      </c>
      <c r="AS788" s="540">
        <v>40</v>
      </c>
      <c r="AT788" s="540">
        <v>41</v>
      </c>
      <c r="AU788" s="540">
        <v>42</v>
      </c>
      <c r="AV788" s="540">
        <v>43</v>
      </c>
      <c r="AW788" s="540">
        <v>44</v>
      </c>
      <c r="AX788" s="540">
        <v>45</v>
      </c>
      <c r="AY788" s="540">
        <v>46</v>
      </c>
      <c r="AZ788" s="540">
        <v>47</v>
      </c>
      <c r="BA788" s="540">
        <v>48</v>
      </c>
      <c r="BB788" s="540">
        <v>49</v>
      </c>
      <c r="BC788" s="540">
        <v>50</v>
      </c>
      <c r="BD788" s="540">
        <v>51</v>
      </c>
      <c r="BE788" s="540">
        <v>52</v>
      </c>
      <c r="BF788" s="540">
        <v>53</v>
      </c>
      <c r="BG788" s="540">
        <v>54</v>
      </c>
      <c r="BH788" s="540">
        <v>55</v>
      </c>
      <c r="BI788" s="540">
        <v>56</v>
      </c>
      <c r="BJ788" s="540">
        <v>57</v>
      </c>
      <c r="BK788" s="540">
        <v>58</v>
      </c>
      <c r="BL788" s="540">
        <v>59</v>
      </c>
      <c r="BM788" s="540">
        <v>60</v>
      </c>
      <c r="BN788" s="540">
        <v>61</v>
      </c>
      <c r="BO788" s="540">
        <v>62</v>
      </c>
      <c r="BP788" s="540">
        <v>63</v>
      </c>
      <c r="BQ788" s="540">
        <v>64</v>
      </c>
      <c r="BR788" s="540">
        <v>65</v>
      </c>
      <c r="BS788" s="540">
        <v>66</v>
      </c>
      <c r="BT788" s="540">
        <v>67</v>
      </c>
      <c r="BU788" s="540">
        <v>68</v>
      </c>
      <c r="BV788" s="540">
        <v>69</v>
      </c>
      <c r="BW788" s="540">
        <v>70</v>
      </c>
      <c r="BX788" s="540">
        <v>71</v>
      </c>
      <c r="BY788" s="540">
        <v>72</v>
      </c>
      <c r="BZ788" s="540">
        <v>73</v>
      </c>
      <c r="CA788" s="540">
        <v>74</v>
      </c>
      <c r="CB788" s="540">
        <v>75</v>
      </c>
      <c r="CC788" s="540">
        <v>76</v>
      </c>
      <c r="CD788" s="540">
        <v>77</v>
      </c>
      <c r="CE788" s="540">
        <v>78</v>
      </c>
      <c r="CF788" s="540">
        <v>79</v>
      </c>
      <c r="CG788" s="540">
        <v>80</v>
      </c>
      <c r="CH788" s="540">
        <v>81</v>
      </c>
      <c r="CI788" s="540">
        <v>82</v>
      </c>
      <c r="CJ788" s="540">
        <v>83</v>
      </c>
      <c r="CK788" s="540">
        <v>84</v>
      </c>
      <c r="CL788" s="540">
        <v>85</v>
      </c>
      <c r="CM788" s="540">
        <v>86</v>
      </c>
      <c r="CN788" s="540">
        <v>87</v>
      </c>
      <c r="CO788" s="540">
        <v>88</v>
      </c>
      <c r="CP788" s="540">
        <v>89</v>
      </c>
      <c r="CQ788" s="540">
        <v>90</v>
      </c>
      <c r="CR788" s="540">
        <v>91</v>
      </c>
      <c r="CS788" s="540">
        <v>92</v>
      </c>
      <c r="CT788" s="540">
        <v>93</v>
      </c>
      <c r="CU788" s="540">
        <v>94</v>
      </c>
      <c r="CV788" s="540">
        <v>95</v>
      </c>
      <c r="CW788" s="540">
        <v>96</v>
      </c>
      <c r="CX788" s="540">
        <v>97</v>
      </c>
      <c r="CY788" s="540">
        <v>98</v>
      </c>
      <c r="CZ788" s="540">
        <v>99</v>
      </c>
      <c r="DA788" s="540">
        <v>100</v>
      </c>
      <c r="DB788" s="540">
        <v>101</v>
      </c>
      <c r="DC788" s="540">
        <v>102</v>
      </c>
      <c r="DD788" s="540">
        <v>103</v>
      </c>
      <c r="DE788" s="540">
        <v>104</v>
      </c>
      <c r="DF788" s="540">
        <v>105</v>
      </c>
      <c r="DG788" s="540">
        <v>106</v>
      </c>
      <c r="DH788" s="540">
        <v>107</v>
      </c>
      <c r="DI788" s="540">
        <v>108</v>
      </c>
      <c r="DJ788" s="540">
        <v>109</v>
      </c>
      <c r="DK788" s="540">
        <v>110</v>
      </c>
      <c r="DL788" s="540">
        <v>111</v>
      </c>
      <c r="DM788" s="540">
        <v>112</v>
      </c>
      <c r="DN788" s="540">
        <v>113</v>
      </c>
      <c r="DO788" s="540">
        <v>114</v>
      </c>
      <c r="DP788" s="540">
        <v>115</v>
      </c>
      <c r="DQ788" s="540">
        <v>116</v>
      </c>
      <c r="DR788" s="540">
        <v>117</v>
      </c>
      <c r="DS788" s="540">
        <v>118</v>
      </c>
      <c r="DT788" s="540">
        <v>119</v>
      </c>
      <c r="DU788" s="540">
        <v>120</v>
      </c>
      <c r="DV788" s="540">
        <v>121</v>
      </c>
      <c r="DW788" s="540">
        <v>122</v>
      </c>
      <c r="DX788" s="540">
        <v>123</v>
      </c>
      <c r="DY788" s="540">
        <v>124</v>
      </c>
      <c r="DZ788" s="540">
        <v>125</v>
      </c>
      <c r="EA788" s="540">
        <v>126</v>
      </c>
      <c r="EB788" s="540">
        <v>127</v>
      </c>
      <c r="EC788" s="540">
        <v>128</v>
      </c>
      <c r="ED788" s="540">
        <v>129</v>
      </c>
      <c r="EE788" s="540">
        <v>130</v>
      </c>
      <c r="EF788" s="540">
        <v>131</v>
      </c>
      <c r="EG788" s="540">
        <v>132</v>
      </c>
      <c r="EH788" s="540">
        <v>133</v>
      </c>
      <c r="EI788" s="540">
        <v>134</v>
      </c>
      <c r="EJ788" s="540">
        <v>135</v>
      </c>
      <c r="EK788" s="540">
        <v>136</v>
      </c>
      <c r="EL788" s="540">
        <v>137</v>
      </c>
      <c r="EM788" s="540">
        <v>138</v>
      </c>
      <c r="EN788" s="540">
        <v>139</v>
      </c>
      <c r="EO788" s="540">
        <v>140</v>
      </c>
      <c r="EP788" s="540">
        <v>141</v>
      </c>
      <c r="EQ788" s="540">
        <v>142</v>
      </c>
      <c r="ER788" s="540">
        <v>143</v>
      </c>
      <c r="ES788" s="540">
        <v>144</v>
      </c>
      <c r="ET788" s="540">
        <v>145</v>
      </c>
      <c r="EU788" s="540">
        <v>146</v>
      </c>
      <c r="EV788" s="540">
        <v>147</v>
      </c>
      <c r="EW788" s="540">
        <v>148</v>
      </c>
      <c r="EX788" s="540">
        <v>149</v>
      </c>
      <c r="EY788" s="540">
        <v>150</v>
      </c>
      <c r="EZ788" s="540">
        <v>151</v>
      </c>
      <c r="FA788" s="540">
        <v>152</v>
      </c>
      <c r="FB788" s="540">
        <v>153</v>
      </c>
      <c r="FC788" s="540">
        <v>154</v>
      </c>
      <c r="FD788" s="540">
        <v>155</v>
      </c>
      <c r="FE788" s="540">
        <v>156</v>
      </c>
      <c r="FF788" s="540">
        <v>157</v>
      </c>
      <c r="FG788" s="540">
        <v>158</v>
      </c>
      <c r="FH788" s="540">
        <v>159</v>
      </c>
      <c r="FI788" s="540">
        <v>160</v>
      </c>
    </row>
    <row r="789" spans="4:169" s="540" customFormat="1" x14ac:dyDescent="0.2">
      <c r="E789" s="535" t="s">
        <v>157</v>
      </c>
      <c r="F789" s="540">
        <v>95</v>
      </c>
      <c r="G789" s="540">
        <v>88</v>
      </c>
      <c r="H789" s="540">
        <v>132</v>
      </c>
      <c r="I789" s="540">
        <v>158</v>
      </c>
      <c r="J789" s="540">
        <v>18</v>
      </c>
      <c r="K789" s="540">
        <v>70</v>
      </c>
      <c r="L789" s="540">
        <v>99</v>
      </c>
      <c r="M789" s="540">
        <v>130</v>
      </c>
      <c r="N789" s="540">
        <v>76</v>
      </c>
      <c r="O789" s="540">
        <v>46</v>
      </c>
      <c r="P789" s="540">
        <v>3</v>
      </c>
      <c r="Q789" s="540">
        <v>84</v>
      </c>
      <c r="R789" s="540">
        <v>86</v>
      </c>
      <c r="S789" s="540">
        <v>106</v>
      </c>
      <c r="T789" s="540">
        <v>142</v>
      </c>
      <c r="U789" s="540">
        <v>148</v>
      </c>
      <c r="V789" s="540">
        <v>58</v>
      </c>
      <c r="W789" s="540">
        <v>145</v>
      </c>
      <c r="X789" s="540">
        <v>63</v>
      </c>
      <c r="Y789" s="540">
        <v>71</v>
      </c>
      <c r="Z789" s="540">
        <v>77</v>
      </c>
      <c r="AA789" s="540">
        <v>8</v>
      </c>
      <c r="AB789" s="540">
        <v>104</v>
      </c>
      <c r="AC789" s="540">
        <v>12</v>
      </c>
      <c r="AD789" s="540">
        <v>38</v>
      </c>
      <c r="AE789" s="540">
        <v>123</v>
      </c>
      <c r="AF789" s="540">
        <v>110</v>
      </c>
      <c r="AG789" s="540">
        <v>65</v>
      </c>
      <c r="AH789" s="540">
        <v>118</v>
      </c>
      <c r="AI789" s="540">
        <v>136</v>
      </c>
      <c r="AJ789" s="540">
        <v>83</v>
      </c>
      <c r="AK789" s="540">
        <v>80</v>
      </c>
      <c r="AL789" s="540">
        <v>147</v>
      </c>
      <c r="AM789" s="540">
        <v>128</v>
      </c>
      <c r="AN789" s="540">
        <v>66</v>
      </c>
      <c r="AO789" s="540">
        <v>28</v>
      </c>
      <c r="AP789" s="540">
        <v>31</v>
      </c>
      <c r="AQ789" s="540">
        <v>96</v>
      </c>
      <c r="AR789" s="540">
        <v>108</v>
      </c>
      <c r="AS789" s="540">
        <v>41</v>
      </c>
      <c r="AT789" s="540">
        <v>73</v>
      </c>
      <c r="AU789" s="540">
        <v>5</v>
      </c>
      <c r="AV789" s="540">
        <v>87</v>
      </c>
      <c r="AW789" s="540">
        <v>92</v>
      </c>
      <c r="AX789" s="540">
        <v>34</v>
      </c>
      <c r="AY789" s="540">
        <v>57</v>
      </c>
      <c r="AZ789" s="540">
        <v>120</v>
      </c>
      <c r="BA789" s="540">
        <v>19</v>
      </c>
      <c r="BB789" s="540">
        <v>131</v>
      </c>
      <c r="BC789" s="540">
        <v>43</v>
      </c>
      <c r="BD789" s="540">
        <v>105</v>
      </c>
      <c r="BE789" s="540">
        <v>69</v>
      </c>
      <c r="BF789" s="540">
        <v>141</v>
      </c>
      <c r="BG789" s="540">
        <v>61</v>
      </c>
      <c r="BH789" s="540">
        <v>78</v>
      </c>
      <c r="BI789" s="540">
        <v>85</v>
      </c>
      <c r="BJ789" s="540">
        <v>23</v>
      </c>
      <c r="BK789" s="540">
        <v>74</v>
      </c>
      <c r="BL789" s="540">
        <v>91</v>
      </c>
      <c r="BM789" s="540">
        <v>156</v>
      </c>
      <c r="BN789" s="540">
        <v>64</v>
      </c>
      <c r="BO789" s="540">
        <v>24</v>
      </c>
      <c r="BP789" s="540">
        <v>55</v>
      </c>
      <c r="BQ789" s="540">
        <v>121</v>
      </c>
      <c r="BR789" s="540">
        <v>17</v>
      </c>
      <c r="BS789" s="540">
        <v>135</v>
      </c>
      <c r="BT789" s="540">
        <v>113</v>
      </c>
      <c r="BU789" s="540">
        <v>15</v>
      </c>
      <c r="BV789" s="540">
        <v>151</v>
      </c>
      <c r="BW789" s="540">
        <v>6</v>
      </c>
      <c r="BX789" s="540">
        <v>20</v>
      </c>
      <c r="BY789" s="540">
        <v>140</v>
      </c>
      <c r="BZ789" s="540">
        <v>114</v>
      </c>
      <c r="CA789" s="540">
        <v>33</v>
      </c>
      <c r="CB789" s="540">
        <v>94</v>
      </c>
      <c r="CC789" s="540">
        <v>82</v>
      </c>
      <c r="CD789" s="540">
        <v>29</v>
      </c>
      <c r="CE789" s="540">
        <v>127</v>
      </c>
      <c r="CF789" s="540">
        <v>102</v>
      </c>
      <c r="CG789" s="540">
        <v>48</v>
      </c>
      <c r="CH789" s="540">
        <v>47</v>
      </c>
      <c r="CI789" s="540">
        <v>159</v>
      </c>
      <c r="CJ789" s="540">
        <v>39</v>
      </c>
      <c r="CK789" s="540">
        <v>2</v>
      </c>
      <c r="CL789" s="540">
        <v>122</v>
      </c>
      <c r="CM789" s="540">
        <v>157</v>
      </c>
      <c r="CN789" s="540">
        <v>133</v>
      </c>
      <c r="CO789" s="540">
        <v>109</v>
      </c>
      <c r="CP789" s="540">
        <v>137</v>
      </c>
      <c r="CQ789" s="540">
        <v>21</v>
      </c>
      <c r="CR789" s="540">
        <v>124</v>
      </c>
      <c r="CS789" s="540">
        <v>44</v>
      </c>
      <c r="CT789" s="540">
        <v>126</v>
      </c>
      <c r="CU789" s="540">
        <v>75</v>
      </c>
      <c r="CV789" s="540">
        <v>37</v>
      </c>
      <c r="CW789" s="540">
        <v>119</v>
      </c>
      <c r="CX789" s="540">
        <v>153</v>
      </c>
      <c r="CY789" s="540">
        <v>150</v>
      </c>
      <c r="CZ789" s="540">
        <v>115</v>
      </c>
      <c r="DA789" s="540">
        <v>107</v>
      </c>
      <c r="DB789" s="540">
        <v>40</v>
      </c>
      <c r="DC789" s="540">
        <v>10</v>
      </c>
      <c r="DD789" s="540">
        <v>139</v>
      </c>
      <c r="DE789" s="540">
        <v>67</v>
      </c>
      <c r="DF789" s="540">
        <v>11</v>
      </c>
      <c r="DG789" s="540">
        <v>25</v>
      </c>
      <c r="DH789" s="540">
        <v>143</v>
      </c>
      <c r="DI789" s="540">
        <v>7</v>
      </c>
      <c r="DJ789" s="540">
        <v>50</v>
      </c>
      <c r="DK789" s="540">
        <v>27</v>
      </c>
      <c r="DL789" s="540">
        <v>154</v>
      </c>
      <c r="DM789" s="540">
        <v>146</v>
      </c>
      <c r="DN789" s="540">
        <v>97</v>
      </c>
      <c r="DO789" s="540">
        <v>101</v>
      </c>
      <c r="DP789" s="540">
        <v>13</v>
      </c>
      <c r="DQ789" s="540">
        <v>4</v>
      </c>
      <c r="DR789" s="540">
        <v>9</v>
      </c>
      <c r="DS789" s="540">
        <v>14</v>
      </c>
      <c r="DT789" s="540">
        <v>45</v>
      </c>
      <c r="DU789" s="540">
        <v>51</v>
      </c>
      <c r="DV789" s="540">
        <v>103</v>
      </c>
      <c r="DW789" s="540">
        <v>89</v>
      </c>
      <c r="DX789" s="540">
        <v>26</v>
      </c>
      <c r="DY789" s="540">
        <v>116</v>
      </c>
      <c r="DZ789" s="540">
        <v>138</v>
      </c>
      <c r="EA789" s="540">
        <v>30</v>
      </c>
      <c r="EB789" s="540">
        <v>1</v>
      </c>
      <c r="EC789" s="540">
        <v>134</v>
      </c>
      <c r="ED789" s="540">
        <v>152</v>
      </c>
      <c r="EE789" s="540">
        <v>49</v>
      </c>
      <c r="EF789" s="540">
        <v>35</v>
      </c>
      <c r="EG789" s="540">
        <v>93</v>
      </c>
      <c r="EH789" s="540">
        <v>149</v>
      </c>
      <c r="EI789" s="540">
        <v>60</v>
      </c>
      <c r="EJ789" s="540">
        <v>22</v>
      </c>
      <c r="EK789" s="540">
        <v>155</v>
      </c>
      <c r="EL789" s="540">
        <v>144</v>
      </c>
      <c r="EM789" s="540">
        <v>125</v>
      </c>
      <c r="EN789" s="540">
        <v>112</v>
      </c>
      <c r="EO789" s="540">
        <v>54</v>
      </c>
      <c r="EP789" s="540">
        <v>53</v>
      </c>
      <c r="EQ789" s="540">
        <v>90</v>
      </c>
      <c r="ER789" s="540">
        <v>79</v>
      </c>
      <c r="ES789" s="540">
        <v>98</v>
      </c>
      <c r="ET789" s="540">
        <v>32</v>
      </c>
      <c r="EU789" s="540">
        <v>62</v>
      </c>
      <c r="EV789" s="540">
        <v>56</v>
      </c>
      <c r="EW789" s="540">
        <v>42</v>
      </c>
      <c r="EX789" s="540">
        <v>81</v>
      </c>
      <c r="EY789" s="540">
        <v>72</v>
      </c>
      <c r="EZ789" s="540">
        <v>59</v>
      </c>
      <c r="FA789" s="540">
        <v>129</v>
      </c>
      <c r="FB789" s="540">
        <v>117</v>
      </c>
      <c r="FC789" s="540">
        <v>160</v>
      </c>
      <c r="FD789" s="540">
        <v>36</v>
      </c>
      <c r="FE789" s="540">
        <v>68</v>
      </c>
      <c r="FF789" s="540">
        <v>111</v>
      </c>
      <c r="FG789" s="540">
        <v>100</v>
      </c>
      <c r="FH789" s="540">
        <v>52</v>
      </c>
      <c r="FI789" s="540">
        <v>16</v>
      </c>
    </row>
    <row r="790" spans="4:169" s="540" customFormat="1" x14ac:dyDescent="0.2">
      <c r="E790" s="535" t="s">
        <v>159</v>
      </c>
      <c r="F790" s="540">
        <v>90</v>
      </c>
      <c r="G790" s="540">
        <v>104</v>
      </c>
      <c r="H790" s="540">
        <v>91</v>
      </c>
      <c r="I790" s="540">
        <v>136</v>
      </c>
      <c r="J790" s="540">
        <v>4</v>
      </c>
      <c r="K790" s="540">
        <v>115</v>
      </c>
      <c r="L790" s="540">
        <v>116</v>
      </c>
      <c r="M790" s="540">
        <v>144</v>
      </c>
      <c r="N790" s="540">
        <v>30</v>
      </c>
      <c r="O790" s="540">
        <v>53</v>
      </c>
      <c r="P790" s="540">
        <v>60</v>
      </c>
      <c r="Q790" s="540">
        <v>79</v>
      </c>
      <c r="R790" s="540">
        <v>44</v>
      </c>
      <c r="S790" s="540">
        <v>155</v>
      </c>
      <c r="T790" s="540">
        <v>47</v>
      </c>
      <c r="U790" s="540">
        <v>29</v>
      </c>
      <c r="V790" s="540">
        <v>139</v>
      </c>
      <c r="W790" s="540">
        <v>9</v>
      </c>
      <c r="X790" s="540">
        <v>93</v>
      </c>
      <c r="Y790" s="540">
        <v>141</v>
      </c>
      <c r="Z790" s="540">
        <v>34</v>
      </c>
      <c r="AA790" s="540">
        <v>150</v>
      </c>
      <c r="AB790" s="540">
        <v>37</v>
      </c>
      <c r="AC790" s="540">
        <v>83</v>
      </c>
      <c r="AD790" s="540">
        <v>131</v>
      </c>
      <c r="AE790" s="540">
        <v>45</v>
      </c>
      <c r="AF790" s="540">
        <v>119</v>
      </c>
      <c r="AG790" s="540">
        <v>137</v>
      </c>
      <c r="AH790" s="540">
        <v>16</v>
      </c>
      <c r="AI790" s="540">
        <v>64</v>
      </c>
      <c r="AJ790" s="540">
        <v>84</v>
      </c>
      <c r="AK790" s="540">
        <v>38</v>
      </c>
      <c r="AL790" s="540">
        <v>72</v>
      </c>
      <c r="AM790" s="540">
        <v>123</v>
      </c>
      <c r="AN790" s="540">
        <v>147</v>
      </c>
      <c r="AO790" s="540">
        <v>100</v>
      </c>
      <c r="AP790" s="540">
        <v>48</v>
      </c>
      <c r="AQ790" s="540">
        <v>106</v>
      </c>
      <c r="AR790" s="540">
        <v>95</v>
      </c>
      <c r="AS790" s="540">
        <v>121</v>
      </c>
      <c r="AT790" s="540">
        <v>54</v>
      </c>
      <c r="AU790" s="540">
        <v>130</v>
      </c>
      <c r="AV790" s="540">
        <v>67</v>
      </c>
      <c r="AW790" s="540">
        <v>21</v>
      </c>
      <c r="AX790" s="540">
        <v>26</v>
      </c>
      <c r="AY790" s="540">
        <v>27</v>
      </c>
      <c r="AZ790" s="540">
        <v>85</v>
      </c>
      <c r="BA790" s="540">
        <v>99</v>
      </c>
      <c r="BB790" s="540">
        <v>20</v>
      </c>
      <c r="BC790" s="540">
        <v>42</v>
      </c>
      <c r="BD790" s="540">
        <v>142</v>
      </c>
      <c r="BE790" s="540">
        <v>101</v>
      </c>
      <c r="BF790" s="540">
        <v>80</v>
      </c>
      <c r="BG790" s="540">
        <v>73</v>
      </c>
      <c r="BH790" s="540">
        <v>88</v>
      </c>
      <c r="BI790" s="540">
        <v>33</v>
      </c>
      <c r="BJ790" s="540">
        <v>65</v>
      </c>
      <c r="BK790" s="540">
        <v>89</v>
      </c>
      <c r="BL790" s="540">
        <v>57</v>
      </c>
      <c r="BM790" s="540">
        <v>117</v>
      </c>
      <c r="BN790" s="540">
        <v>55</v>
      </c>
      <c r="BO790" s="540">
        <v>14</v>
      </c>
      <c r="BP790" s="540">
        <v>5</v>
      </c>
      <c r="BQ790" s="540">
        <v>105</v>
      </c>
      <c r="BR790" s="540">
        <v>59</v>
      </c>
      <c r="BS790" s="540">
        <v>2</v>
      </c>
      <c r="BT790" s="540">
        <v>43</v>
      </c>
      <c r="BU790" s="540">
        <v>107</v>
      </c>
      <c r="BV790" s="540">
        <v>148</v>
      </c>
      <c r="BW790" s="540">
        <v>87</v>
      </c>
      <c r="BX790" s="540">
        <v>160</v>
      </c>
      <c r="BY790" s="540">
        <v>63</v>
      </c>
      <c r="BZ790" s="540">
        <v>140</v>
      </c>
      <c r="CA790" s="540">
        <v>126</v>
      </c>
      <c r="CB790" s="540">
        <v>96</v>
      </c>
      <c r="CC790" s="540">
        <v>112</v>
      </c>
      <c r="CD790" s="540">
        <v>134</v>
      </c>
      <c r="CE790" s="540">
        <v>24</v>
      </c>
      <c r="CF790" s="540">
        <v>36</v>
      </c>
      <c r="CG790" s="540">
        <v>157</v>
      </c>
      <c r="CH790" s="540">
        <v>13</v>
      </c>
      <c r="CI790" s="540">
        <v>66</v>
      </c>
      <c r="CJ790" s="540">
        <v>46</v>
      </c>
      <c r="CK790" s="540">
        <v>71</v>
      </c>
      <c r="CL790" s="540">
        <v>7</v>
      </c>
      <c r="CM790" s="540">
        <v>120</v>
      </c>
      <c r="CN790" s="540">
        <v>135</v>
      </c>
      <c r="CO790" s="540">
        <v>61</v>
      </c>
      <c r="CP790" s="540">
        <v>103</v>
      </c>
      <c r="CQ790" s="540">
        <v>1</v>
      </c>
      <c r="CR790" s="540">
        <v>149</v>
      </c>
      <c r="CS790" s="540">
        <v>98</v>
      </c>
      <c r="CT790" s="540">
        <v>152</v>
      </c>
      <c r="CU790" s="540">
        <v>143</v>
      </c>
      <c r="CV790" s="540">
        <v>56</v>
      </c>
      <c r="CW790" s="540">
        <v>145</v>
      </c>
      <c r="CX790" s="540">
        <v>78</v>
      </c>
      <c r="CY790" s="540">
        <v>159</v>
      </c>
      <c r="CZ790" s="540">
        <v>6</v>
      </c>
      <c r="DA790" s="540">
        <v>154</v>
      </c>
      <c r="DB790" s="540">
        <v>19</v>
      </c>
      <c r="DC790" s="540">
        <v>76</v>
      </c>
      <c r="DD790" s="540">
        <v>12</v>
      </c>
      <c r="DE790" s="540">
        <v>40</v>
      </c>
      <c r="DF790" s="540">
        <v>127</v>
      </c>
      <c r="DG790" s="540">
        <v>158</v>
      </c>
      <c r="DH790" s="540">
        <v>118</v>
      </c>
      <c r="DI790" s="540">
        <v>102</v>
      </c>
      <c r="DJ790" s="540">
        <v>11</v>
      </c>
      <c r="DK790" s="540">
        <v>81</v>
      </c>
      <c r="DL790" s="540">
        <v>50</v>
      </c>
      <c r="DM790" s="540">
        <v>39</v>
      </c>
      <c r="DN790" s="540">
        <v>52</v>
      </c>
      <c r="DO790" s="540">
        <v>77</v>
      </c>
      <c r="DP790" s="540">
        <v>31</v>
      </c>
      <c r="DQ790" s="540">
        <v>122</v>
      </c>
      <c r="DR790" s="540">
        <v>114</v>
      </c>
      <c r="DS790" s="540">
        <v>22</v>
      </c>
      <c r="DT790" s="540">
        <v>146</v>
      </c>
      <c r="DU790" s="540">
        <v>151</v>
      </c>
      <c r="DV790" s="540">
        <v>49</v>
      </c>
      <c r="DW790" s="540">
        <v>109</v>
      </c>
      <c r="DX790" s="540">
        <v>156</v>
      </c>
      <c r="DY790" s="540">
        <v>111</v>
      </c>
      <c r="DZ790" s="540">
        <v>132</v>
      </c>
      <c r="EA790" s="540">
        <v>94</v>
      </c>
      <c r="EB790" s="540">
        <v>18</v>
      </c>
      <c r="EC790" s="540">
        <v>41</v>
      </c>
      <c r="ED790" s="540">
        <v>113</v>
      </c>
      <c r="EE790" s="540">
        <v>68</v>
      </c>
      <c r="EF790" s="540">
        <v>125</v>
      </c>
      <c r="EG790" s="540">
        <v>70</v>
      </c>
      <c r="EH790" s="540">
        <v>10</v>
      </c>
      <c r="EI790" s="540">
        <v>3</v>
      </c>
      <c r="EJ790" s="540">
        <v>28</v>
      </c>
      <c r="EK790" s="540">
        <v>92</v>
      </c>
      <c r="EL790" s="540">
        <v>25</v>
      </c>
      <c r="EM790" s="540">
        <v>69</v>
      </c>
      <c r="EN790" s="540">
        <v>62</v>
      </c>
      <c r="EO790" s="540">
        <v>82</v>
      </c>
      <c r="EP790" s="540">
        <v>75</v>
      </c>
      <c r="EQ790" s="540">
        <v>51</v>
      </c>
      <c r="ER790" s="540">
        <v>17</v>
      </c>
      <c r="ES790" s="540">
        <v>86</v>
      </c>
      <c r="ET790" s="540">
        <v>58</v>
      </c>
      <c r="EU790" s="540">
        <v>15</v>
      </c>
      <c r="EV790" s="540">
        <v>128</v>
      </c>
      <c r="EW790" s="540">
        <v>124</v>
      </c>
      <c r="EX790" s="540">
        <v>153</v>
      </c>
      <c r="EY790" s="540">
        <v>23</v>
      </c>
      <c r="EZ790" s="540">
        <v>32</v>
      </c>
      <c r="FA790" s="540">
        <v>108</v>
      </c>
      <c r="FB790" s="540">
        <v>129</v>
      </c>
      <c r="FC790" s="540">
        <v>97</v>
      </c>
      <c r="FD790" s="540">
        <v>133</v>
      </c>
      <c r="FE790" s="540">
        <v>74</v>
      </c>
      <c r="FF790" s="540">
        <v>138</v>
      </c>
      <c r="FG790" s="540">
        <v>110</v>
      </c>
      <c r="FH790" s="540">
        <v>35</v>
      </c>
      <c r="FI790" s="540">
        <v>8</v>
      </c>
    </row>
    <row r="791" spans="4:169" s="540" customFormat="1" x14ac:dyDescent="0.2"/>
    <row r="792" spans="4:169" s="540" customFormat="1" x14ac:dyDescent="0.2">
      <c r="D792" s="539">
        <v>161</v>
      </c>
      <c r="E792" s="541" t="s">
        <v>179</v>
      </c>
    </row>
    <row r="793" spans="4:169" s="540" customFormat="1" x14ac:dyDescent="0.2">
      <c r="E793" s="535" t="s">
        <v>130</v>
      </c>
      <c r="F793" s="540">
        <v>1</v>
      </c>
      <c r="G793" s="540">
        <v>2</v>
      </c>
      <c r="H793" s="540">
        <v>3</v>
      </c>
      <c r="I793" s="540">
        <v>4</v>
      </c>
      <c r="J793" s="540">
        <v>5</v>
      </c>
      <c r="K793" s="540">
        <v>6</v>
      </c>
      <c r="L793" s="540">
        <v>7</v>
      </c>
      <c r="M793" s="540">
        <v>8</v>
      </c>
      <c r="N793" s="540">
        <v>9</v>
      </c>
      <c r="O793" s="540">
        <v>10</v>
      </c>
      <c r="P793" s="540">
        <v>11</v>
      </c>
      <c r="Q793" s="540">
        <v>12</v>
      </c>
      <c r="R793" s="540">
        <v>13</v>
      </c>
      <c r="S793" s="540">
        <v>14</v>
      </c>
      <c r="T793" s="540">
        <v>15</v>
      </c>
      <c r="U793" s="540">
        <v>16</v>
      </c>
      <c r="V793" s="540">
        <v>17</v>
      </c>
      <c r="W793" s="540">
        <v>18</v>
      </c>
      <c r="X793" s="540">
        <v>19</v>
      </c>
      <c r="Y793" s="540">
        <v>20</v>
      </c>
      <c r="Z793" s="540">
        <v>21</v>
      </c>
      <c r="AA793" s="540">
        <v>22</v>
      </c>
      <c r="AB793" s="540">
        <v>23</v>
      </c>
      <c r="AC793" s="540">
        <v>24</v>
      </c>
      <c r="AD793" s="540">
        <v>25</v>
      </c>
      <c r="AE793" s="540">
        <v>26</v>
      </c>
      <c r="AF793" s="540">
        <v>27</v>
      </c>
      <c r="AG793" s="540">
        <v>28</v>
      </c>
      <c r="AH793" s="540">
        <v>29</v>
      </c>
      <c r="AI793" s="540">
        <v>30</v>
      </c>
      <c r="AJ793" s="540">
        <v>31</v>
      </c>
      <c r="AK793" s="540">
        <v>32</v>
      </c>
      <c r="AL793" s="540">
        <v>33</v>
      </c>
      <c r="AM793" s="540">
        <v>34</v>
      </c>
      <c r="AN793" s="540">
        <v>35</v>
      </c>
      <c r="AO793" s="540">
        <v>36</v>
      </c>
      <c r="AP793" s="540">
        <v>37</v>
      </c>
      <c r="AQ793" s="540">
        <v>38</v>
      </c>
      <c r="AR793" s="540">
        <v>39</v>
      </c>
      <c r="AS793" s="540">
        <v>40</v>
      </c>
      <c r="AT793" s="540">
        <v>41</v>
      </c>
      <c r="AU793" s="540">
        <v>42</v>
      </c>
      <c r="AV793" s="540">
        <v>43</v>
      </c>
      <c r="AW793" s="540">
        <v>44</v>
      </c>
      <c r="AX793" s="540">
        <v>45</v>
      </c>
      <c r="AY793" s="540">
        <v>46</v>
      </c>
      <c r="AZ793" s="540">
        <v>47</v>
      </c>
      <c r="BA793" s="540">
        <v>48</v>
      </c>
      <c r="BB793" s="540">
        <v>49</v>
      </c>
      <c r="BC793" s="540">
        <v>50</v>
      </c>
      <c r="BD793" s="540">
        <v>51</v>
      </c>
      <c r="BE793" s="540">
        <v>52</v>
      </c>
      <c r="BF793" s="540">
        <v>53</v>
      </c>
      <c r="BG793" s="540">
        <v>54</v>
      </c>
      <c r="BH793" s="540">
        <v>55</v>
      </c>
      <c r="BI793" s="540">
        <v>56</v>
      </c>
      <c r="BJ793" s="540">
        <v>57</v>
      </c>
      <c r="BK793" s="540">
        <v>58</v>
      </c>
      <c r="BL793" s="540">
        <v>59</v>
      </c>
      <c r="BM793" s="540">
        <v>60</v>
      </c>
      <c r="BN793" s="540">
        <v>61</v>
      </c>
      <c r="BO793" s="540">
        <v>62</v>
      </c>
      <c r="BP793" s="540">
        <v>63</v>
      </c>
      <c r="BQ793" s="540">
        <v>64</v>
      </c>
      <c r="BR793" s="540">
        <v>65</v>
      </c>
      <c r="BS793" s="540">
        <v>66</v>
      </c>
      <c r="BT793" s="540">
        <v>67</v>
      </c>
      <c r="BU793" s="540">
        <v>68</v>
      </c>
      <c r="BV793" s="540">
        <v>69</v>
      </c>
      <c r="BW793" s="540">
        <v>70</v>
      </c>
      <c r="BX793" s="540">
        <v>71</v>
      </c>
      <c r="BY793" s="540">
        <v>72</v>
      </c>
      <c r="BZ793" s="540">
        <v>73</v>
      </c>
      <c r="CA793" s="540">
        <v>74</v>
      </c>
      <c r="CB793" s="540">
        <v>75</v>
      </c>
      <c r="CC793" s="540">
        <v>76</v>
      </c>
      <c r="CD793" s="540">
        <v>77</v>
      </c>
      <c r="CE793" s="540">
        <v>78</v>
      </c>
      <c r="CF793" s="540">
        <v>79</v>
      </c>
      <c r="CG793" s="540">
        <v>80</v>
      </c>
      <c r="CH793" s="540">
        <v>81</v>
      </c>
      <c r="CI793" s="540">
        <v>82</v>
      </c>
      <c r="CJ793" s="540">
        <v>83</v>
      </c>
      <c r="CK793" s="540">
        <v>84</v>
      </c>
      <c r="CL793" s="540">
        <v>85</v>
      </c>
      <c r="CM793" s="540">
        <v>86</v>
      </c>
      <c r="CN793" s="540">
        <v>87</v>
      </c>
      <c r="CO793" s="540">
        <v>88</v>
      </c>
      <c r="CP793" s="540">
        <v>89</v>
      </c>
      <c r="CQ793" s="540">
        <v>90</v>
      </c>
      <c r="CR793" s="540">
        <v>91</v>
      </c>
      <c r="CS793" s="540">
        <v>92</v>
      </c>
      <c r="CT793" s="540">
        <v>93</v>
      </c>
      <c r="CU793" s="540">
        <v>94</v>
      </c>
      <c r="CV793" s="540">
        <v>95</v>
      </c>
      <c r="CW793" s="540">
        <v>96</v>
      </c>
      <c r="CX793" s="540">
        <v>97</v>
      </c>
      <c r="CY793" s="540">
        <v>98</v>
      </c>
      <c r="CZ793" s="540">
        <v>99</v>
      </c>
      <c r="DA793" s="540">
        <v>100</v>
      </c>
      <c r="DB793" s="540">
        <v>101</v>
      </c>
      <c r="DC793" s="540">
        <v>102</v>
      </c>
      <c r="DD793" s="540">
        <v>103</v>
      </c>
      <c r="DE793" s="540">
        <v>104</v>
      </c>
      <c r="DF793" s="540">
        <v>105</v>
      </c>
      <c r="DG793" s="540">
        <v>106</v>
      </c>
      <c r="DH793" s="540">
        <v>107</v>
      </c>
      <c r="DI793" s="540">
        <v>108</v>
      </c>
      <c r="DJ793" s="540">
        <v>109</v>
      </c>
      <c r="DK793" s="540">
        <v>110</v>
      </c>
      <c r="DL793" s="540">
        <v>111</v>
      </c>
      <c r="DM793" s="540">
        <v>112</v>
      </c>
      <c r="DN793" s="540">
        <v>113</v>
      </c>
      <c r="DO793" s="540">
        <v>114</v>
      </c>
      <c r="DP793" s="540">
        <v>115</v>
      </c>
      <c r="DQ793" s="540">
        <v>116</v>
      </c>
      <c r="DR793" s="540">
        <v>117</v>
      </c>
      <c r="DS793" s="540">
        <v>118</v>
      </c>
      <c r="DT793" s="540">
        <v>119</v>
      </c>
      <c r="DU793" s="540">
        <v>120</v>
      </c>
      <c r="DV793" s="540">
        <v>121</v>
      </c>
      <c r="DW793" s="540">
        <v>122</v>
      </c>
      <c r="DX793" s="540">
        <v>123</v>
      </c>
      <c r="DY793" s="540">
        <v>124</v>
      </c>
      <c r="DZ793" s="540">
        <v>125</v>
      </c>
      <c r="EA793" s="540">
        <v>126</v>
      </c>
      <c r="EB793" s="540">
        <v>127</v>
      </c>
      <c r="EC793" s="540">
        <v>128</v>
      </c>
      <c r="ED793" s="540">
        <v>129</v>
      </c>
      <c r="EE793" s="540">
        <v>130</v>
      </c>
      <c r="EF793" s="540">
        <v>131</v>
      </c>
      <c r="EG793" s="540">
        <v>132</v>
      </c>
      <c r="EH793" s="540">
        <v>133</v>
      </c>
      <c r="EI793" s="540">
        <v>134</v>
      </c>
      <c r="EJ793" s="540">
        <v>135</v>
      </c>
      <c r="EK793" s="540">
        <v>136</v>
      </c>
      <c r="EL793" s="540">
        <v>137</v>
      </c>
      <c r="EM793" s="540">
        <v>138</v>
      </c>
      <c r="EN793" s="540">
        <v>139</v>
      </c>
      <c r="EO793" s="540">
        <v>140</v>
      </c>
      <c r="EP793" s="540">
        <v>141</v>
      </c>
      <c r="EQ793" s="540">
        <v>142</v>
      </c>
      <c r="ER793" s="540">
        <v>143</v>
      </c>
      <c r="ES793" s="540">
        <v>144</v>
      </c>
      <c r="ET793" s="540">
        <v>145</v>
      </c>
      <c r="EU793" s="540">
        <v>146</v>
      </c>
      <c r="EV793" s="540">
        <v>147</v>
      </c>
      <c r="EW793" s="540">
        <v>148</v>
      </c>
      <c r="EX793" s="540">
        <v>149</v>
      </c>
      <c r="EZ793" s="540">
        <v>150</v>
      </c>
      <c r="FA793" s="540">
        <v>151</v>
      </c>
      <c r="FB793" s="540">
        <v>152</v>
      </c>
      <c r="FC793" s="540">
        <v>153</v>
      </c>
      <c r="FE793" s="540">
        <v>154</v>
      </c>
      <c r="FF793" s="540">
        <v>155</v>
      </c>
      <c r="FG793" s="540">
        <v>156</v>
      </c>
      <c r="FH793" s="540">
        <v>157</v>
      </c>
      <c r="FJ793" s="540">
        <v>158</v>
      </c>
      <c r="FK793" s="540">
        <v>159</v>
      </c>
      <c r="FL793" s="540">
        <v>160</v>
      </c>
      <c r="FM793" s="540">
        <v>161</v>
      </c>
    </row>
    <row r="794" spans="4:169" s="540" customFormat="1" x14ac:dyDescent="0.2">
      <c r="E794" s="535" t="s">
        <v>157</v>
      </c>
      <c r="F794" s="540">
        <v>118</v>
      </c>
      <c r="G794" s="540">
        <v>83</v>
      </c>
      <c r="H794" s="540">
        <v>141</v>
      </c>
      <c r="I794" s="540">
        <v>87</v>
      </c>
      <c r="J794" s="540">
        <v>138</v>
      </c>
      <c r="K794" s="540">
        <v>58</v>
      </c>
      <c r="L794" s="540">
        <v>100</v>
      </c>
      <c r="M794" s="540">
        <v>50</v>
      </c>
      <c r="N794" s="540">
        <v>152</v>
      </c>
      <c r="O794" s="540">
        <v>26</v>
      </c>
      <c r="P794" s="540">
        <v>107</v>
      </c>
      <c r="Q794" s="540">
        <v>48</v>
      </c>
      <c r="R794" s="540">
        <v>125</v>
      </c>
      <c r="S794" s="540">
        <v>41</v>
      </c>
      <c r="T794" s="540">
        <v>98</v>
      </c>
      <c r="U794" s="540">
        <v>153</v>
      </c>
      <c r="V794" s="540">
        <v>89</v>
      </c>
      <c r="W794" s="540">
        <v>36</v>
      </c>
      <c r="X794" s="540">
        <v>76</v>
      </c>
      <c r="Y794" s="540">
        <v>148</v>
      </c>
      <c r="Z794" s="540">
        <v>97</v>
      </c>
      <c r="AA794" s="540">
        <v>119</v>
      </c>
      <c r="AB794" s="540">
        <v>132</v>
      </c>
      <c r="AC794" s="540">
        <v>42</v>
      </c>
      <c r="AD794" s="540">
        <v>113</v>
      </c>
      <c r="AE794" s="540">
        <v>25</v>
      </c>
      <c r="AF794" s="540">
        <v>49</v>
      </c>
      <c r="AG794" s="540">
        <v>101</v>
      </c>
      <c r="AH794" s="540">
        <v>56</v>
      </c>
      <c r="AI794" s="540">
        <v>131</v>
      </c>
      <c r="AJ794" s="540">
        <v>99</v>
      </c>
      <c r="AK794" s="540">
        <v>110</v>
      </c>
      <c r="AL794" s="540">
        <v>40</v>
      </c>
      <c r="AM794" s="540">
        <v>8</v>
      </c>
      <c r="AN794" s="540">
        <v>61</v>
      </c>
      <c r="AO794" s="540">
        <v>14</v>
      </c>
      <c r="AP794" s="540">
        <v>75</v>
      </c>
      <c r="AQ794" s="540">
        <v>114</v>
      </c>
      <c r="AR794" s="540">
        <v>77</v>
      </c>
      <c r="AS794" s="540">
        <v>23</v>
      </c>
      <c r="AT794" s="540">
        <v>84</v>
      </c>
      <c r="AU794" s="540">
        <v>24</v>
      </c>
      <c r="AV794" s="540">
        <v>60</v>
      </c>
      <c r="AW794" s="540">
        <v>66</v>
      </c>
      <c r="AX794" s="540">
        <v>11</v>
      </c>
      <c r="AY794" s="540">
        <v>92</v>
      </c>
      <c r="AZ794" s="540">
        <v>55</v>
      </c>
      <c r="BA794" s="540">
        <v>137</v>
      </c>
      <c r="BB794" s="540">
        <v>71</v>
      </c>
      <c r="BC794" s="540">
        <v>126</v>
      </c>
      <c r="BD794" s="540">
        <v>155</v>
      </c>
      <c r="BE794" s="540">
        <v>9</v>
      </c>
      <c r="BF794" s="540">
        <v>124</v>
      </c>
      <c r="BG794" s="540">
        <v>160</v>
      </c>
      <c r="BH794" s="540">
        <v>109</v>
      </c>
      <c r="BI794" s="540">
        <v>128</v>
      </c>
      <c r="BJ794" s="540">
        <v>20</v>
      </c>
      <c r="BK794" s="540">
        <v>112</v>
      </c>
      <c r="BL794" s="540">
        <v>28</v>
      </c>
      <c r="BM794" s="540">
        <v>21</v>
      </c>
      <c r="BN794" s="540">
        <v>10</v>
      </c>
      <c r="BO794" s="540">
        <v>69</v>
      </c>
      <c r="BP794" s="540">
        <v>116</v>
      </c>
      <c r="BQ794" s="540">
        <v>31</v>
      </c>
      <c r="BR794" s="540">
        <v>57</v>
      </c>
      <c r="BS794" s="540">
        <v>157</v>
      </c>
      <c r="BT794" s="540">
        <v>129</v>
      </c>
      <c r="BU794" s="540">
        <v>27</v>
      </c>
      <c r="BV794" s="540">
        <v>135</v>
      </c>
      <c r="BW794" s="540">
        <v>108</v>
      </c>
      <c r="BX794" s="540">
        <v>68</v>
      </c>
      <c r="BY794" s="540">
        <v>54</v>
      </c>
      <c r="BZ794" s="540">
        <v>96</v>
      </c>
      <c r="CA794" s="540">
        <v>12</v>
      </c>
      <c r="CB794" s="540">
        <v>161</v>
      </c>
      <c r="CC794" s="540">
        <v>39</v>
      </c>
      <c r="CD794" s="540">
        <v>95</v>
      </c>
      <c r="CE794" s="540">
        <v>70</v>
      </c>
      <c r="CF794" s="540">
        <v>105</v>
      </c>
      <c r="CG794" s="540">
        <v>63</v>
      </c>
      <c r="CH794" s="540">
        <v>130</v>
      </c>
      <c r="CI794" s="540">
        <v>78</v>
      </c>
      <c r="CJ794" s="540">
        <v>2</v>
      </c>
      <c r="CK794" s="540">
        <v>72</v>
      </c>
      <c r="CL794" s="540">
        <v>159</v>
      </c>
      <c r="CM794" s="540">
        <v>85</v>
      </c>
      <c r="CN794" s="540">
        <v>4</v>
      </c>
      <c r="CO794" s="540">
        <v>120</v>
      </c>
      <c r="CP794" s="540">
        <v>17</v>
      </c>
      <c r="CQ794" s="540">
        <v>33</v>
      </c>
      <c r="CR794" s="540">
        <v>38</v>
      </c>
      <c r="CS794" s="540">
        <v>150</v>
      </c>
      <c r="CT794" s="540">
        <v>94</v>
      </c>
      <c r="CU794" s="540">
        <v>53</v>
      </c>
      <c r="CV794" s="540">
        <v>154</v>
      </c>
      <c r="CW794" s="540">
        <v>156</v>
      </c>
      <c r="CX794" s="540">
        <v>59</v>
      </c>
      <c r="CY794" s="540">
        <v>149</v>
      </c>
      <c r="CZ794" s="540">
        <v>103</v>
      </c>
      <c r="DA794" s="540">
        <v>43</v>
      </c>
      <c r="DB794" s="540">
        <v>82</v>
      </c>
      <c r="DC794" s="540">
        <v>144</v>
      </c>
      <c r="DD794" s="540">
        <v>37</v>
      </c>
      <c r="DE794" s="540">
        <v>6</v>
      </c>
      <c r="DF794" s="540">
        <v>117</v>
      </c>
      <c r="DG794" s="540">
        <v>32</v>
      </c>
      <c r="DH794" s="540">
        <v>45</v>
      </c>
      <c r="DI794" s="540">
        <v>19</v>
      </c>
      <c r="DJ794" s="540">
        <v>140</v>
      </c>
      <c r="DK794" s="540">
        <v>102</v>
      </c>
      <c r="DL794" s="540">
        <v>88</v>
      </c>
      <c r="DM794" s="540">
        <v>146</v>
      </c>
      <c r="DN794" s="540">
        <v>16</v>
      </c>
      <c r="DO794" s="540">
        <v>143</v>
      </c>
      <c r="DP794" s="540">
        <v>73</v>
      </c>
      <c r="DQ794" s="540">
        <v>65</v>
      </c>
      <c r="DR794" s="540">
        <v>18</v>
      </c>
      <c r="DS794" s="540">
        <v>1</v>
      </c>
      <c r="DT794" s="540">
        <v>158</v>
      </c>
      <c r="DU794" s="540">
        <v>111</v>
      </c>
      <c r="DV794" s="540">
        <v>142</v>
      </c>
      <c r="DW794" s="540">
        <v>64</v>
      </c>
      <c r="DX794" s="540">
        <v>47</v>
      </c>
      <c r="DY794" s="540">
        <v>106</v>
      </c>
      <c r="DZ794" s="540">
        <v>13</v>
      </c>
      <c r="EA794" s="540">
        <v>80</v>
      </c>
      <c r="EB794" s="540">
        <v>74</v>
      </c>
      <c r="EC794" s="540">
        <v>91</v>
      </c>
      <c r="ED794" s="540">
        <v>127</v>
      </c>
      <c r="EE794" s="540">
        <v>147</v>
      </c>
      <c r="EF794" s="540">
        <v>30</v>
      </c>
      <c r="EG794" s="540">
        <v>86</v>
      </c>
      <c r="EH794" s="540">
        <v>136</v>
      </c>
      <c r="EI794" s="540">
        <v>52</v>
      </c>
      <c r="EJ794" s="540">
        <v>67</v>
      </c>
      <c r="EK794" s="540">
        <v>133</v>
      </c>
      <c r="EL794" s="540">
        <v>123</v>
      </c>
      <c r="EM794" s="540">
        <v>5</v>
      </c>
      <c r="EN794" s="540">
        <v>151</v>
      </c>
      <c r="EO794" s="540">
        <v>62</v>
      </c>
      <c r="EP794" s="540">
        <v>3</v>
      </c>
      <c r="EQ794" s="540">
        <v>93</v>
      </c>
      <c r="ER794" s="540">
        <v>29</v>
      </c>
      <c r="ES794" s="540">
        <v>145</v>
      </c>
      <c r="ET794" s="540">
        <v>7</v>
      </c>
      <c r="EU794" s="540">
        <v>115</v>
      </c>
      <c r="EV794" s="540">
        <v>51</v>
      </c>
      <c r="EW794" s="540">
        <v>44</v>
      </c>
      <c r="EX794" s="540">
        <v>15</v>
      </c>
      <c r="EZ794" s="540">
        <v>35</v>
      </c>
      <c r="FA794" s="540">
        <v>139</v>
      </c>
      <c r="FB794" s="540">
        <v>134</v>
      </c>
      <c r="FC794" s="540">
        <v>46</v>
      </c>
      <c r="FE794" s="540">
        <v>122</v>
      </c>
      <c r="FF794" s="540">
        <v>34</v>
      </c>
      <c r="FG794" s="540">
        <v>22</v>
      </c>
      <c r="FH794" s="540">
        <v>90</v>
      </c>
      <c r="FJ794" s="540">
        <v>79</v>
      </c>
      <c r="FK794" s="540">
        <v>104</v>
      </c>
      <c r="FL794" s="540">
        <v>81</v>
      </c>
      <c r="FM794" s="540">
        <v>121</v>
      </c>
    </row>
    <row r="795" spans="4:169" s="540" customFormat="1" x14ac:dyDescent="0.2">
      <c r="E795" s="535" t="s">
        <v>159</v>
      </c>
      <c r="F795" s="540">
        <v>75</v>
      </c>
      <c r="G795" s="540">
        <v>5</v>
      </c>
      <c r="H795" s="540">
        <v>95</v>
      </c>
      <c r="I795" s="540">
        <v>126</v>
      </c>
      <c r="J795" s="540">
        <v>18</v>
      </c>
      <c r="K795" s="540">
        <v>90</v>
      </c>
      <c r="L795" s="540">
        <v>35</v>
      </c>
      <c r="M795" s="540">
        <v>76</v>
      </c>
      <c r="N795" s="540">
        <v>37</v>
      </c>
      <c r="O795" s="540">
        <v>157</v>
      </c>
      <c r="P795" s="540">
        <v>135</v>
      </c>
      <c r="Q795" s="540">
        <v>154</v>
      </c>
      <c r="R795" s="540">
        <v>87</v>
      </c>
      <c r="S795" s="540">
        <v>16</v>
      </c>
      <c r="T795" s="540">
        <v>41</v>
      </c>
      <c r="U795" s="540">
        <v>17</v>
      </c>
      <c r="V795" s="540">
        <v>125</v>
      </c>
      <c r="W795" s="540">
        <v>9</v>
      </c>
      <c r="X795" s="540">
        <v>83</v>
      </c>
      <c r="Y795" s="540">
        <v>3</v>
      </c>
      <c r="Z795" s="540">
        <v>129</v>
      </c>
      <c r="AA795" s="540">
        <v>103</v>
      </c>
      <c r="AB795" s="540">
        <v>85</v>
      </c>
      <c r="AC795" s="540">
        <v>2</v>
      </c>
      <c r="AD795" s="540">
        <v>14</v>
      </c>
      <c r="AE795" s="540">
        <v>40</v>
      </c>
      <c r="AF795" s="540">
        <v>108</v>
      </c>
      <c r="AG795" s="540">
        <v>34</v>
      </c>
      <c r="AH795" s="540">
        <v>112</v>
      </c>
      <c r="AI795" s="540">
        <v>123</v>
      </c>
      <c r="AJ795" s="540">
        <v>54</v>
      </c>
      <c r="AK795" s="540">
        <v>61</v>
      </c>
      <c r="AL795" s="540">
        <v>66</v>
      </c>
      <c r="AM795" s="540">
        <v>36</v>
      </c>
      <c r="AN795" s="540">
        <v>81</v>
      </c>
      <c r="AO795" s="540">
        <v>119</v>
      </c>
      <c r="AP795" s="540">
        <v>149</v>
      </c>
      <c r="AQ795" s="540">
        <v>25</v>
      </c>
      <c r="AR795" s="540">
        <v>141</v>
      </c>
      <c r="AS795" s="540">
        <v>86</v>
      </c>
      <c r="AT795" s="540">
        <v>63</v>
      </c>
      <c r="AU795" s="540">
        <v>124</v>
      </c>
      <c r="AV795" s="540">
        <v>151</v>
      </c>
      <c r="AW795" s="540">
        <v>92</v>
      </c>
      <c r="AX795" s="540">
        <v>79</v>
      </c>
      <c r="AY795" s="540">
        <v>67</v>
      </c>
      <c r="AZ795" s="540">
        <v>8</v>
      </c>
      <c r="BA795" s="540">
        <v>55</v>
      </c>
      <c r="BB795" s="540">
        <v>96</v>
      </c>
      <c r="BC795" s="540">
        <v>91</v>
      </c>
      <c r="BD795" s="540">
        <v>109</v>
      </c>
      <c r="BE795" s="540">
        <v>19</v>
      </c>
      <c r="BF795" s="540">
        <v>159</v>
      </c>
      <c r="BG795" s="540">
        <v>80</v>
      </c>
      <c r="BH795" s="540">
        <v>48</v>
      </c>
      <c r="BI795" s="540">
        <v>94</v>
      </c>
      <c r="BJ795" s="540">
        <v>130</v>
      </c>
      <c r="BK795" s="540">
        <v>147</v>
      </c>
      <c r="BL795" s="540">
        <v>65</v>
      </c>
      <c r="BM795" s="540">
        <v>121</v>
      </c>
      <c r="BN795" s="540">
        <v>60</v>
      </c>
      <c r="BO795" s="540">
        <v>138</v>
      </c>
      <c r="BP795" s="540">
        <v>100</v>
      </c>
      <c r="BQ795" s="540">
        <v>21</v>
      </c>
      <c r="BR795" s="540">
        <v>31</v>
      </c>
      <c r="BS795" s="540">
        <v>33</v>
      </c>
      <c r="BT795" s="540">
        <v>113</v>
      </c>
      <c r="BU795" s="540">
        <v>59</v>
      </c>
      <c r="BV795" s="540">
        <v>150</v>
      </c>
      <c r="BW795" s="540">
        <v>47</v>
      </c>
      <c r="BX795" s="540">
        <v>64</v>
      </c>
      <c r="BY795" s="540">
        <v>70</v>
      </c>
      <c r="BZ795" s="540">
        <v>12</v>
      </c>
      <c r="CA795" s="540">
        <v>51</v>
      </c>
      <c r="CB795" s="540">
        <v>32</v>
      </c>
      <c r="CC795" s="540">
        <v>105</v>
      </c>
      <c r="CD795" s="540">
        <v>148</v>
      </c>
      <c r="CE795" s="540">
        <v>117</v>
      </c>
      <c r="CF795" s="540">
        <v>58</v>
      </c>
      <c r="CG795" s="540">
        <v>106</v>
      </c>
      <c r="CH795" s="540">
        <v>69</v>
      </c>
      <c r="CI795" s="540">
        <v>43</v>
      </c>
      <c r="CJ795" s="540">
        <v>20</v>
      </c>
      <c r="CK795" s="540">
        <v>155</v>
      </c>
      <c r="CL795" s="540">
        <v>101</v>
      </c>
      <c r="CM795" s="540">
        <v>23</v>
      </c>
      <c r="CN795" s="540">
        <v>30</v>
      </c>
      <c r="CO795" s="540">
        <v>111</v>
      </c>
      <c r="CP795" s="540">
        <v>142</v>
      </c>
      <c r="CQ795" s="540">
        <v>82</v>
      </c>
      <c r="CR795" s="540">
        <v>104</v>
      </c>
      <c r="CS795" s="540">
        <v>44</v>
      </c>
      <c r="CT795" s="540">
        <v>7</v>
      </c>
      <c r="CU795" s="540">
        <v>38</v>
      </c>
      <c r="CV795" s="540">
        <v>56</v>
      </c>
      <c r="CW795" s="540">
        <v>49</v>
      </c>
      <c r="CX795" s="540">
        <v>134</v>
      </c>
      <c r="CY795" s="540">
        <v>45</v>
      </c>
      <c r="CZ795" s="540">
        <v>68</v>
      </c>
      <c r="DA795" s="540">
        <v>153</v>
      </c>
      <c r="DB795" s="540">
        <v>145</v>
      </c>
      <c r="DC795" s="540">
        <v>26</v>
      </c>
      <c r="DD795" s="540">
        <v>139</v>
      </c>
      <c r="DE795" s="540">
        <v>122</v>
      </c>
      <c r="DF795" s="540">
        <v>39</v>
      </c>
      <c r="DG795" s="540">
        <v>52</v>
      </c>
      <c r="DH795" s="540">
        <v>28</v>
      </c>
      <c r="DI795" s="540">
        <v>46</v>
      </c>
      <c r="DJ795" s="540">
        <v>93</v>
      </c>
      <c r="DK795" s="540">
        <v>88</v>
      </c>
      <c r="DL795" s="540">
        <v>140</v>
      </c>
      <c r="DM795" s="540">
        <v>71</v>
      </c>
      <c r="DN795" s="540">
        <v>110</v>
      </c>
      <c r="DO795" s="540">
        <v>1</v>
      </c>
      <c r="DP795" s="540">
        <v>128</v>
      </c>
      <c r="DQ795" s="540">
        <v>143</v>
      </c>
      <c r="DR795" s="540">
        <v>152</v>
      </c>
      <c r="DS795" s="540">
        <v>24</v>
      </c>
      <c r="DT795" s="540">
        <v>78</v>
      </c>
      <c r="DU795" s="540">
        <v>156</v>
      </c>
      <c r="DV795" s="540">
        <v>114</v>
      </c>
      <c r="DW795" s="540">
        <v>50</v>
      </c>
      <c r="DX795" s="540">
        <v>74</v>
      </c>
      <c r="DY795" s="540">
        <v>107</v>
      </c>
      <c r="DZ795" s="540">
        <v>146</v>
      </c>
      <c r="EA795" s="540">
        <v>4</v>
      </c>
      <c r="EB795" s="540">
        <v>10</v>
      </c>
      <c r="EC795" s="540">
        <v>158</v>
      </c>
      <c r="ED795" s="540">
        <v>22</v>
      </c>
      <c r="EE795" s="540">
        <v>99</v>
      </c>
      <c r="EF795" s="540">
        <v>15</v>
      </c>
      <c r="EG795" s="540">
        <v>120</v>
      </c>
      <c r="EH795" s="540">
        <v>6</v>
      </c>
      <c r="EI795" s="540">
        <v>132</v>
      </c>
      <c r="EJ795" s="540">
        <v>27</v>
      </c>
      <c r="EK795" s="540">
        <v>161</v>
      </c>
      <c r="EL795" s="540">
        <v>13</v>
      </c>
      <c r="EM795" s="540">
        <v>127</v>
      </c>
      <c r="EN795" s="540">
        <v>131</v>
      </c>
      <c r="EO795" s="540">
        <v>97</v>
      </c>
      <c r="EP795" s="540">
        <v>160</v>
      </c>
      <c r="EQ795" s="540">
        <v>115</v>
      </c>
      <c r="ER795" s="540">
        <v>89</v>
      </c>
      <c r="ES795" s="540">
        <v>137</v>
      </c>
      <c r="ET795" s="540">
        <v>116</v>
      </c>
      <c r="EU795" s="540">
        <v>102</v>
      </c>
      <c r="EV795" s="540">
        <v>98</v>
      </c>
      <c r="EW795" s="540">
        <v>77</v>
      </c>
      <c r="EX795" s="540">
        <v>11</v>
      </c>
      <c r="EZ795" s="540">
        <v>72</v>
      </c>
      <c r="FA795" s="540">
        <v>29</v>
      </c>
      <c r="FB795" s="540">
        <v>57</v>
      </c>
      <c r="FC795" s="540">
        <v>133</v>
      </c>
      <c r="FE795" s="540">
        <v>73</v>
      </c>
      <c r="FF795" s="540">
        <v>84</v>
      </c>
      <c r="FG795" s="540">
        <v>144</v>
      </c>
      <c r="FH795" s="540">
        <v>118</v>
      </c>
      <c r="FJ795" s="540">
        <v>62</v>
      </c>
      <c r="FK795" s="540">
        <v>53</v>
      </c>
      <c r="FL795" s="540">
        <v>42</v>
      </c>
      <c r="FM795" s="540">
        <v>136</v>
      </c>
    </row>
    <row r="796" spans="4:169" s="540" customFormat="1" x14ac:dyDescent="0.2"/>
    <row r="797" spans="4:169" s="540" customFormat="1" x14ac:dyDescent="0.2">
      <c r="D797" s="539">
        <v>162</v>
      </c>
      <c r="E797" s="541" t="s">
        <v>179</v>
      </c>
    </row>
    <row r="798" spans="4:169" s="540" customFormat="1" x14ac:dyDescent="0.2">
      <c r="E798" s="535" t="s">
        <v>130</v>
      </c>
      <c r="F798" s="540">
        <v>1</v>
      </c>
      <c r="G798" s="540">
        <v>2</v>
      </c>
      <c r="H798" s="540">
        <v>3</v>
      </c>
      <c r="I798" s="540">
        <v>4</v>
      </c>
      <c r="J798" s="540">
        <v>5</v>
      </c>
      <c r="K798" s="540">
        <v>6</v>
      </c>
      <c r="L798" s="540">
        <v>7</v>
      </c>
      <c r="M798" s="540">
        <v>8</v>
      </c>
      <c r="N798" s="540">
        <v>9</v>
      </c>
      <c r="O798" s="540">
        <v>10</v>
      </c>
      <c r="P798" s="540">
        <v>11</v>
      </c>
      <c r="Q798" s="540">
        <v>12</v>
      </c>
      <c r="R798" s="540">
        <v>13</v>
      </c>
      <c r="S798" s="540">
        <v>14</v>
      </c>
      <c r="T798" s="540">
        <v>15</v>
      </c>
      <c r="U798" s="540">
        <v>16</v>
      </c>
      <c r="V798" s="540">
        <v>17</v>
      </c>
      <c r="W798" s="540">
        <v>18</v>
      </c>
      <c r="X798" s="540">
        <v>19</v>
      </c>
      <c r="Y798" s="540">
        <v>20</v>
      </c>
      <c r="Z798" s="540">
        <v>21</v>
      </c>
      <c r="AA798" s="540">
        <v>22</v>
      </c>
      <c r="AB798" s="540">
        <v>23</v>
      </c>
      <c r="AC798" s="540">
        <v>24</v>
      </c>
      <c r="AD798" s="540">
        <v>25</v>
      </c>
      <c r="AE798" s="540">
        <v>26</v>
      </c>
      <c r="AF798" s="540">
        <v>27</v>
      </c>
      <c r="AG798" s="540">
        <v>28</v>
      </c>
      <c r="AH798" s="540">
        <v>29</v>
      </c>
      <c r="AI798" s="540">
        <v>30</v>
      </c>
      <c r="AJ798" s="540">
        <v>31</v>
      </c>
      <c r="AK798" s="540">
        <v>32</v>
      </c>
      <c r="AL798" s="540">
        <v>33</v>
      </c>
      <c r="AM798" s="540">
        <v>34</v>
      </c>
      <c r="AN798" s="540">
        <v>35</v>
      </c>
      <c r="AO798" s="540">
        <v>36</v>
      </c>
      <c r="AP798" s="540">
        <v>37</v>
      </c>
      <c r="AQ798" s="540">
        <v>38</v>
      </c>
      <c r="AR798" s="540">
        <v>39</v>
      </c>
      <c r="AS798" s="540">
        <v>40</v>
      </c>
      <c r="AT798" s="540">
        <v>41</v>
      </c>
      <c r="AU798" s="540">
        <v>42</v>
      </c>
      <c r="AV798" s="540">
        <v>43</v>
      </c>
      <c r="AW798" s="540">
        <v>44</v>
      </c>
      <c r="AX798" s="540">
        <v>45</v>
      </c>
      <c r="AY798" s="540">
        <v>46</v>
      </c>
      <c r="AZ798" s="540">
        <v>47</v>
      </c>
      <c r="BA798" s="540">
        <v>48</v>
      </c>
      <c r="BB798" s="540">
        <v>49</v>
      </c>
      <c r="BC798" s="540">
        <v>50</v>
      </c>
      <c r="BD798" s="540">
        <v>51</v>
      </c>
      <c r="BE798" s="540">
        <v>52</v>
      </c>
      <c r="BF798" s="540">
        <v>53</v>
      </c>
      <c r="BG798" s="540">
        <v>54</v>
      </c>
      <c r="BH798" s="540">
        <v>55</v>
      </c>
      <c r="BI798" s="540">
        <v>56</v>
      </c>
      <c r="BJ798" s="540">
        <v>57</v>
      </c>
      <c r="BK798" s="540">
        <v>58</v>
      </c>
      <c r="BL798" s="540">
        <v>59</v>
      </c>
      <c r="BM798" s="540">
        <v>60</v>
      </c>
      <c r="BN798" s="540">
        <v>61</v>
      </c>
      <c r="BO798" s="540">
        <v>62</v>
      </c>
      <c r="BP798" s="540">
        <v>63</v>
      </c>
      <c r="BQ798" s="540">
        <v>64</v>
      </c>
      <c r="BR798" s="540">
        <v>65</v>
      </c>
      <c r="BS798" s="540">
        <v>66</v>
      </c>
      <c r="BT798" s="540">
        <v>67</v>
      </c>
      <c r="BU798" s="540">
        <v>68</v>
      </c>
      <c r="BV798" s="540">
        <v>69</v>
      </c>
      <c r="BW798" s="540">
        <v>70</v>
      </c>
      <c r="BX798" s="540">
        <v>71</v>
      </c>
      <c r="BY798" s="540">
        <v>72</v>
      </c>
      <c r="BZ798" s="540">
        <v>73</v>
      </c>
      <c r="CA798" s="540">
        <v>74</v>
      </c>
      <c r="CB798" s="540">
        <v>75</v>
      </c>
      <c r="CC798" s="540">
        <v>76</v>
      </c>
      <c r="CD798" s="540">
        <v>77</v>
      </c>
      <c r="CE798" s="540">
        <v>78</v>
      </c>
      <c r="CF798" s="540">
        <v>79</v>
      </c>
      <c r="CG798" s="540">
        <v>80</v>
      </c>
      <c r="CH798" s="540">
        <v>81</v>
      </c>
      <c r="CI798" s="540">
        <v>82</v>
      </c>
      <c r="CJ798" s="540">
        <v>83</v>
      </c>
      <c r="CK798" s="540">
        <v>84</v>
      </c>
      <c r="CL798" s="540">
        <v>85</v>
      </c>
      <c r="CM798" s="540">
        <v>86</v>
      </c>
      <c r="CN798" s="540">
        <v>87</v>
      </c>
      <c r="CO798" s="540">
        <v>88</v>
      </c>
      <c r="CP798" s="540">
        <v>89</v>
      </c>
      <c r="CQ798" s="540">
        <v>90</v>
      </c>
      <c r="CR798" s="540">
        <v>91</v>
      </c>
      <c r="CS798" s="540">
        <v>92</v>
      </c>
      <c r="CT798" s="540">
        <v>93</v>
      </c>
      <c r="CU798" s="540">
        <v>94</v>
      </c>
      <c r="CV798" s="540">
        <v>95</v>
      </c>
      <c r="CW798" s="540">
        <v>96</v>
      </c>
      <c r="CX798" s="540">
        <v>97</v>
      </c>
      <c r="CY798" s="540">
        <v>98</v>
      </c>
      <c r="CZ798" s="540">
        <v>99</v>
      </c>
      <c r="DA798" s="540">
        <v>100</v>
      </c>
      <c r="DB798" s="540">
        <v>101</v>
      </c>
      <c r="DC798" s="540">
        <v>102</v>
      </c>
      <c r="DD798" s="540">
        <v>103</v>
      </c>
      <c r="DE798" s="540">
        <v>104</v>
      </c>
      <c r="DF798" s="540">
        <v>105</v>
      </c>
      <c r="DG798" s="540">
        <v>106</v>
      </c>
      <c r="DH798" s="540">
        <v>107</v>
      </c>
      <c r="DI798" s="540">
        <v>108</v>
      </c>
      <c r="DJ798" s="540">
        <v>109</v>
      </c>
      <c r="DK798" s="540">
        <v>110</v>
      </c>
      <c r="DL798" s="540">
        <v>111</v>
      </c>
      <c r="DM798" s="540">
        <v>112</v>
      </c>
      <c r="DN798" s="540">
        <v>113</v>
      </c>
      <c r="DO798" s="540">
        <v>114</v>
      </c>
      <c r="DP798" s="540">
        <v>115</v>
      </c>
      <c r="DQ798" s="540">
        <v>116</v>
      </c>
      <c r="DR798" s="540">
        <v>117</v>
      </c>
      <c r="DS798" s="540">
        <v>118</v>
      </c>
      <c r="DT798" s="540">
        <v>119</v>
      </c>
      <c r="DU798" s="540">
        <v>120</v>
      </c>
      <c r="DV798" s="540">
        <v>121</v>
      </c>
      <c r="DW798" s="540">
        <v>122</v>
      </c>
      <c r="DX798" s="540">
        <v>123</v>
      </c>
      <c r="DY798" s="540">
        <v>124</v>
      </c>
      <c r="DZ798" s="540">
        <v>125</v>
      </c>
      <c r="EA798" s="540">
        <v>126</v>
      </c>
      <c r="EB798" s="540">
        <v>127</v>
      </c>
      <c r="EC798" s="540">
        <v>128</v>
      </c>
      <c r="ED798" s="540">
        <v>129</v>
      </c>
      <c r="EE798" s="540">
        <v>130</v>
      </c>
      <c r="EF798" s="540">
        <v>131</v>
      </c>
      <c r="EG798" s="540">
        <v>132</v>
      </c>
      <c r="EH798" s="540">
        <v>133</v>
      </c>
      <c r="EI798" s="540">
        <v>134</v>
      </c>
      <c r="EJ798" s="540">
        <v>135</v>
      </c>
      <c r="EK798" s="540">
        <v>136</v>
      </c>
      <c r="EL798" s="540">
        <v>137</v>
      </c>
      <c r="EM798" s="540">
        <v>138</v>
      </c>
      <c r="EN798" s="540">
        <v>139</v>
      </c>
      <c r="EO798" s="540">
        <v>140</v>
      </c>
      <c r="EP798" s="540">
        <v>141</v>
      </c>
      <c r="EQ798" s="540">
        <v>142</v>
      </c>
      <c r="ER798" s="540">
        <v>143</v>
      </c>
      <c r="ES798" s="540">
        <v>144</v>
      </c>
      <c r="ET798" s="540">
        <v>145</v>
      </c>
      <c r="EU798" s="540">
        <v>146</v>
      </c>
      <c r="EV798" s="540">
        <v>147</v>
      </c>
      <c r="EW798" s="540">
        <v>148</v>
      </c>
      <c r="EX798" s="540">
        <v>149</v>
      </c>
      <c r="EY798" s="540">
        <v>150</v>
      </c>
      <c r="EZ798" s="540">
        <v>151</v>
      </c>
      <c r="FA798" s="540">
        <v>152</v>
      </c>
      <c r="FB798" s="540">
        <v>153</v>
      </c>
      <c r="FC798" s="540">
        <v>154</v>
      </c>
      <c r="FE798" s="540">
        <v>155</v>
      </c>
      <c r="FF798" s="540">
        <v>156</v>
      </c>
      <c r="FG798" s="540">
        <v>157</v>
      </c>
      <c r="FH798" s="540">
        <v>158</v>
      </c>
      <c r="FJ798" s="540">
        <v>159</v>
      </c>
      <c r="FK798" s="540">
        <v>160</v>
      </c>
      <c r="FL798" s="540">
        <v>161</v>
      </c>
      <c r="FM798" s="540">
        <v>162</v>
      </c>
    </row>
    <row r="799" spans="4:169" s="540" customFormat="1" x14ac:dyDescent="0.2">
      <c r="E799" s="535" t="s">
        <v>157</v>
      </c>
      <c r="F799" s="540">
        <v>50</v>
      </c>
      <c r="G799" s="540">
        <v>141</v>
      </c>
      <c r="H799" s="540">
        <v>41</v>
      </c>
      <c r="I799" s="540">
        <v>152</v>
      </c>
      <c r="J799" s="540">
        <v>39</v>
      </c>
      <c r="K799" s="540">
        <v>74</v>
      </c>
      <c r="L799" s="540">
        <v>134</v>
      </c>
      <c r="M799" s="540">
        <v>51</v>
      </c>
      <c r="N799" s="540">
        <v>65</v>
      </c>
      <c r="O799" s="540">
        <v>34</v>
      </c>
      <c r="P799" s="540">
        <v>79</v>
      </c>
      <c r="Q799" s="540">
        <v>125</v>
      </c>
      <c r="R799" s="540">
        <v>12</v>
      </c>
      <c r="S799" s="540">
        <v>147</v>
      </c>
      <c r="T799" s="540">
        <v>151</v>
      </c>
      <c r="U799" s="540">
        <v>127</v>
      </c>
      <c r="V799" s="540">
        <v>35</v>
      </c>
      <c r="W799" s="540">
        <v>77</v>
      </c>
      <c r="X799" s="540">
        <v>161</v>
      </c>
      <c r="Y799" s="540">
        <v>143</v>
      </c>
      <c r="Z799" s="540">
        <v>158</v>
      </c>
      <c r="AA799" s="540">
        <v>73</v>
      </c>
      <c r="AB799" s="540">
        <v>54</v>
      </c>
      <c r="AC799" s="540">
        <v>58</v>
      </c>
      <c r="AD799" s="540">
        <v>137</v>
      </c>
      <c r="AE799" s="540">
        <v>48</v>
      </c>
      <c r="AF799" s="540">
        <v>162</v>
      </c>
      <c r="AG799" s="540">
        <v>70</v>
      </c>
      <c r="AH799" s="540">
        <v>133</v>
      </c>
      <c r="AI799" s="540">
        <v>154</v>
      </c>
      <c r="AJ799" s="540">
        <v>92</v>
      </c>
      <c r="AK799" s="540">
        <v>109</v>
      </c>
      <c r="AL799" s="540">
        <v>1</v>
      </c>
      <c r="AM799" s="540">
        <v>20</v>
      </c>
      <c r="AN799" s="540">
        <v>64</v>
      </c>
      <c r="AO799" s="540">
        <v>14</v>
      </c>
      <c r="AP799" s="540">
        <v>83</v>
      </c>
      <c r="AQ799" s="540">
        <v>95</v>
      </c>
      <c r="AR799" s="540">
        <v>16</v>
      </c>
      <c r="AS799" s="540">
        <v>27</v>
      </c>
      <c r="AT799" s="540">
        <v>128</v>
      </c>
      <c r="AU799" s="540">
        <v>114</v>
      </c>
      <c r="AV799" s="540">
        <v>106</v>
      </c>
      <c r="AW799" s="540">
        <v>52</v>
      </c>
      <c r="AX799" s="540">
        <v>21</v>
      </c>
      <c r="AY799" s="540">
        <v>142</v>
      </c>
      <c r="AZ799" s="540">
        <v>111</v>
      </c>
      <c r="BA799" s="540">
        <v>131</v>
      </c>
      <c r="BB799" s="540">
        <v>87</v>
      </c>
      <c r="BC799" s="540">
        <v>32</v>
      </c>
      <c r="BD799" s="540">
        <v>18</v>
      </c>
      <c r="BE799" s="540">
        <v>5</v>
      </c>
      <c r="BF799" s="540">
        <v>112</v>
      </c>
      <c r="BG799" s="540">
        <v>86</v>
      </c>
      <c r="BH799" s="540">
        <v>132</v>
      </c>
      <c r="BI799" s="540">
        <v>100</v>
      </c>
      <c r="BJ799" s="540">
        <v>59</v>
      </c>
      <c r="BK799" s="540">
        <v>119</v>
      </c>
      <c r="BL799" s="540">
        <v>72</v>
      </c>
      <c r="BM799" s="540">
        <v>160</v>
      </c>
      <c r="BN799" s="540">
        <v>150</v>
      </c>
      <c r="BO799" s="540">
        <v>69</v>
      </c>
      <c r="BP799" s="540">
        <v>110</v>
      </c>
      <c r="BQ799" s="540">
        <v>115</v>
      </c>
      <c r="BR799" s="540">
        <v>88</v>
      </c>
      <c r="BS799" s="540">
        <v>89</v>
      </c>
      <c r="BT799" s="540">
        <v>124</v>
      </c>
      <c r="BU799" s="540">
        <v>55</v>
      </c>
      <c r="BV799" s="540">
        <v>140</v>
      </c>
      <c r="BW799" s="540">
        <v>37</v>
      </c>
      <c r="BX799" s="540">
        <v>19</v>
      </c>
      <c r="BY799" s="540">
        <v>136</v>
      </c>
      <c r="BZ799" s="540">
        <v>22</v>
      </c>
      <c r="CA799" s="540">
        <v>6</v>
      </c>
      <c r="CB799" s="540">
        <v>97</v>
      </c>
      <c r="CC799" s="540">
        <v>17</v>
      </c>
      <c r="CD799" s="540">
        <v>24</v>
      </c>
      <c r="CE799" s="540">
        <v>144</v>
      </c>
      <c r="CF799" s="540">
        <v>138</v>
      </c>
      <c r="CG799" s="540">
        <v>46</v>
      </c>
      <c r="CH799" s="540">
        <v>145</v>
      </c>
      <c r="CI799" s="540">
        <v>93</v>
      </c>
      <c r="CJ799" s="540">
        <v>31</v>
      </c>
      <c r="CK799" s="540">
        <v>159</v>
      </c>
      <c r="CL799" s="540">
        <v>148</v>
      </c>
      <c r="CM799" s="540">
        <v>60</v>
      </c>
      <c r="CN799" s="540">
        <v>38</v>
      </c>
      <c r="CO799" s="540">
        <v>25</v>
      </c>
      <c r="CP799" s="540">
        <v>76</v>
      </c>
      <c r="CQ799" s="540">
        <v>107</v>
      </c>
      <c r="CR799" s="540">
        <v>13</v>
      </c>
      <c r="CS799" s="540">
        <v>33</v>
      </c>
      <c r="CT799" s="540">
        <v>116</v>
      </c>
      <c r="CU799" s="540">
        <v>113</v>
      </c>
      <c r="CV799" s="540">
        <v>36</v>
      </c>
      <c r="CW799" s="540">
        <v>7</v>
      </c>
      <c r="CX799" s="540">
        <v>75</v>
      </c>
      <c r="CY799" s="540">
        <v>67</v>
      </c>
      <c r="CZ799" s="540">
        <v>53</v>
      </c>
      <c r="DA799" s="540">
        <v>56</v>
      </c>
      <c r="DB799" s="540">
        <v>94</v>
      </c>
      <c r="DC799" s="540">
        <v>43</v>
      </c>
      <c r="DD799" s="540">
        <v>40</v>
      </c>
      <c r="DE799" s="540">
        <v>118</v>
      </c>
      <c r="DF799" s="540">
        <v>153</v>
      </c>
      <c r="DG799" s="540">
        <v>102</v>
      </c>
      <c r="DH799" s="540">
        <v>3</v>
      </c>
      <c r="DI799" s="540">
        <v>47</v>
      </c>
      <c r="DJ799" s="540">
        <v>26</v>
      </c>
      <c r="DK799" s="540">
        <v>96</v>
      </c>
      <c r="DL799" s="540">
        <v>68</v>
      </c>
      <c r="DM799" s="540">
        <v>15</v>
      </c>
      <c r="DN799" s="540">
        <v>104</v>
      </c>
      <c r="DO799" s="540">
        <v>71</v>
      </c>
      <c r="DP799" s="540">
        <v>28</v>
      </c>
      <c r="DQ799" s="540">
        <v>10</v>
      </c>
      <c r="DR799" s="540">
        <v>129</v>
      </c>
      <c r="DS799" s="540">
        <v>90</v>
      </c>
      <c r="DT799" s="540">
        <v>80</v>
      </c>
      <c r="DU799" s="540">
        <v>98</v>
      </c>
      <c r="DV799" s="540">
        <v>120</v>
      </c>
      <c r="DW799" s="540">
        <v>126</v>
      </c>
      <c r="DX799" s="540">
        <v>101</v>
      </c>
      <c r="DY799" s="540">
        <v>57</v>
      </c>
      <c r="DZ799" s="540">
        <v>4</v>
      </c>
      <c r="EA799" s="540">
        <v>149</v>
      </c>
      <c r="EB799" s="540">
        <v>121</v>
      </c>
      <c r="EC799" s="540">
        <v>82</v>
      </c>
      <c r="ED799" s="540">
        <v>23</v>
      </c>
      <c r="EE799" s="540">
        <v>156</v>
      </c>
      <c r="EF799" s="540">
        <v>49</v>
      </c>
      <c r="EG799" s="540">
        <v>84</v>
      </c>
      <c r="EH799" s="540">
        <v>42</v>
      </c>
      <c r="EI799" s="540">
        <v>11</v>
      </c>
      <c r="EJ799" s="540">
        <v>91</v>
      </c>
      <c r="EK799" s="540">
        <v>103</v>
      </c>
      <c r="EL799" s="540">
        <v>123</v>
      </c>
      <c r="EM799" s="540">
        <v>139</v>
      </c>
      <c r="EN799" s="540">
        <v>66</v>
      </c>
      <c r="EO799" s="540">
        <v>63</v>
      </c>
      <c r="EP799" s="540">
        <v>157</v>
      </c>
      <c r="EQ799" s="540">
        <v>45</v>
      </c>
      <c r="ER799" s="540">
        <v>130</v>
      </c>
      <c r="ES799" s="540">
        <v>78</v>
      </c>
      <c r="ET799" s="540">
        <v>29</v>
      </c>
      <c r="EU799" s="540">
        <v>122</v>
      </c>
      <c r="EV799" s="540">
        <v>99</v>
      </c>
      <c r="EW799" s="540">
        <v>155</v>
      </c>
      <c r="EX799" s="540">
        <v>108</v>
      </c>
      <c r="EY799" s="540">
        <v>61</v>
      </c>
      <c r="EZ799" s="540">
        <v>62</v>
      </c>
      <c r="FA799" s="540">
        <v>8</v>
      </c>
      <c r="FB799" s="540">
        <v>30</v>
      </c>
      <c r="FC799" s="540">
        <v>105</v>
      </c>
      <c r="FE799" s="540">
        <v>85</v>
      </c>
      <c r="FF799" s="540">
        <v>9</v>
      </c>
      <c r="FG799" s="540">
        <v>2</v>
      </c>
      <c r="FH799" s="540">
        <v>135</v>
      </c>
      <c r="FJ799" s="540">
        <v>117</v>
      </c>
      <c r="FK799" s="540">
        <v>44</v>
      </c>
      <c r="FL799" s="540">
        <v>81</v>
      </c>
      <c r="FM799" s="540">
        <v>146</v>
      </c>
    </row>
    <row r="800" spans="4:169" s="540" customFormat="1" x14ac:dyDescent="0.2">
      <c r="E800" s="535" t="s">
        <v>159</v>
      </c>
      <c r="F800" s="540">
        <v>80</v>
      </c>
      <c r="G800" s="540">
        <v>36</v>
      </c>
      <c r="H800" s="540">
        <v>15</v>
      </c>
      <c r="I800" s="540">
        <v>48</v>
      </c>
      <c r="J800" s="540">
        <v>149</v>
      </c>
      <c r="K800" s="540">
        <v>29</v>
      </c>
      <c r="L800" s="540">
        <v>144</v>
      </c>
      <c r="M800" s="540">
        <v>87</v>
      </c>
      <c r="N800" s="540">
        <v>123</v>
      </c>
      <c r="O800" s="540">
        <v>33</v>
      </c>
      <c r="P800" s="540">
        <v>137</v>
      </c>
      <c r="Q800" s="540">
        <v>130</v>
      </c>
      <c r="R800" s="540">
        <v>37</v>
      </c>
      <c r="S800" s="540">
        <v>60</v>
      </c>
      <c r="T800" s="540">
        <v>81</v>
      </c>
      <c r="U800" s="540">
        <v>140</v>
      </c>
      <c r="V800" s="540">
        <v>100</v>
      </c>
      <c r="W800" s="540">
        <v>146</v>
      </c>
      <c r="X800" s="540">
        <v>128</v>
      </c>
      <c r="Y800" s="540">
        <v>155</v>
      </c>
      <c r="Z800" s="540">
        <v>139</v>
      </c>
      <c r="AA800" s="540">
        <v>96</v>
      </c>
      <c r="AB800" s="540">
        <v>61</v>
      </c>
      <c r="AC800" s="540">
        <v>50</v>
      </c>
      <c r="AD800" s="540">
        <v>79</v>
      </c>
      <c r="AE800" s="540">
        <v>135</v>
      </c>
      <c r="AF800" s="540">
        <v>138</v>
      </c>
      <c r="AG800" s="540">
        <v>99</v>
      </c>
      <c r="AH800" s="540">
        <v>116</v>
      </c>
      <c r="AI800" s="540">
        <v>93</v>
      </c>
      <c r="AJ800" s="540">
        <v>115</v>
      </c>
      <c r="AK800" s="540">
        <v>143</v>
      </c>
      <c r="AL800" s="540">
        <v>120</v>
      </c>
      <c r="AM800" s="540">
        <v>73</v>
      </c>
      <c r="AN800" s="540">
        <v>92</v>
      </c>
      <c r="AO800" s="540">
        <v>107</v>
      </c>
      <c r="AP800" s="540">
        <v>56</v>
      </c>
      <c r="AQ800" s="540">
        <v>124</v>
      </c>
      <c r="AR800" s="540">
        <v>18</v>
      </c>
      <c r="AS800" s="540">
        <v>41</v>
      </c>
      <c r="AT800" s="540">
        <v>161</v>
      </c>
      <c r="AU800" s="540">
        <v>23</v>
      </c>
      <c r="AV800" s="540">
        <v>89</v>
      </c>
      <c r="AW800" s="540">
        <v>3</v>
      </c>
      <c r="AX800" s="540">
        <v>68</v>
      </c>
      <c r="AY800" s="540">
        <v>40</v>
      </c>
      <c r="AZ800" s="540">
        <v>95</v>
      </c>
      <c r="BA800" s="540">
        <v>44</v>
      </c>
      <c r="BB800" s="540">
        <v>103</v>
      </c>
      <c r="BC800" s="540">
        <v>47</v>
      </c>
      <c r="BD800" s="540">
        <v>154</v>
      </c>
      <c r="BE800" s="540">
        <v>145</v>
      </c>
      <c r="BF800" s="540">
        <v>52</v>
      </c>
      <c r="BG800" s="540">
        <v>127</v>
      </c>
      <c r="BH800" s="540">
        <v>49</v>
      </c>
      <c r="BI800" s="540">
        <v>20</v>
      </c>
      <c r="BJ800" s="540">
        <v>28</v>
      </c>
      <c r="BK800" s="540">
        <v>86</v>
      </c>
      <c r="BL800" s="540">
        <v>22</v>
      </c>
      <c r="BM800" s="540">
        <v>14</v>
      </c>
      <c r="BN800" s="540">
        <v>98</v>
      </c>
      <c r="BO800" s="540">
        <v>6</v>
      </c>
      <c r="BP800" s="540">
        <v>75</v>
      </c>
      <c r="BQ800" s="540">
        <v>126</v>
      </c>
      <c r="BR800" s="540">
        <v>2</v>
      </c>
      <c r="BS800" s="540">
        <v>147</v>
      </c>
      <c r="BT800" s="540">
        <v>113</v>
      </c>
      <c r="BU800" s="540">
        <v>45</v>
      </c>
      <c r="BV800" s="540">
        <v>82</v>
      </c>
      <c r="BW800" s="540">
        <v>7</v>
      </c>
      <c r="BX800" s="540">
        <v>108</v>
      </c>
      <c r="BY800" s="540">
        <v>54</v>
      </c>
      <c r="BZ800" s="540">
        <v>132</v>
      </c>
      <c r="CA800" s="540">
        <v>83</v>
      </c>
      <c r="CB800" s="540">
        <v>157</v>
      </c>
      <c r="CC800" s="540">
        <v>57</v>
      </c>
      <c r="CD800" s="540">
        <v>25</v>
      </c>
      <c r="CE800" s="540">
        <v>35</v>
      </c>
      <c r="CF800" s="540">
        <v>111</v>
      </c>
      <c r="CG800" s="540">
        <v>62</v>
      </c>
      <c r="CH800" s="540">
        <v>4</v>
      </c>
      <c r="CI800" s="540">
        <v>63</v>
      </c>
      <c r="CJ800" s="540">
        <v>134</v>
      </c>
      <c r="CK800" s="540">
        <v>122</v>
      </c>
      <c r="CL800" s="540">
        <v>13</v>
      </c>
      <c r="CM800" s="540">
        <v>24</v>
      </c>
      <c r="CN800" s="540">
        <v>58</v>
      </c>
      <c r="CO800" s="540">
        <v>125</v>
      </c>
      <c r="CP800" s="540">
        <v>43</v>
      </c>
      <c r="CQ800" s="540">
        <v>159</v>
      </c>
      <c r="CR800" s="540">
        <v>5</v>
      </c>
      <c r="CS800" s="540">
        <v>30</v>
      </c>
      <c r="CT800" s="540">
        <v>114</v>
      </c>
      <c r="CU800" s="540">
        <v>142</v>
      </c>
      <c r="CV800" s="540">
        <v>42</v>
      </c>
      <c r="CW800" s="540">
        <v>72</v>
      </c>
      <c r="CX800" s="540">
        <v>88</v>
      </c>
      <c r="CY800" s="540">
        <v>21</v>
      </c>
      <c r="CZ800" s="540">
        <v>102</v>
      </c>
      <c r="DA800" s="540">
        <v>8</v>
      </c>
      <c r="DB800" s="540">
        <v>133</v>
      </c>
      <c r="DC800" s="540">
        <v>90</v>
      </c>
      <c r="DD800" s="540">
        <v>16</v>
      </c>
      <c r="DE800" s="540">
        <v>38</v>
      </c>
      <c r="DF800" s="540">
        <v>141</v>
      </c>
      <c r="DG800" s="540">
        <v>65</v>
      </c>
      <c r="DH800" s="540">
        <v>118</v>
      </c>
      <c r="DI800" s="540">
        <v>71</v>
      </c>
      <c r="DJ800" s="540">
        <v>151</v>
      </c>
      <c r="DK800" s="540">
        <v>1</v>
      </c>
      <c r="DL800" s="540">
        <v>27</v>
      </c>
      <c r="DM800" s="540">
        <v>70</v>
      </c>
      <c r="DN800" s="540">
        <v>85</v>
      </c>
      <c r="DO800" s="540">
        <v>17</v>
      </c>
      <c r="DP800" s="540">
        <v>51</v>
      </c>
      <c r="DQ800" s="540">
        <v>104</v>
      </c>
      <c r="DR800" s="540">
        <v>74</v>
      </c>
      <c r="DS800" s="540">
        <v>156</v>
      </c>
      <c r="DT800" s="540">
        <v>77</v>
      </c>
      <c r="DU800" s="540">
        <v>117</v>
      </c>
      <c r="DV800" s="540">
        <v>152</v>
      </c>
      <c r="DW800" s="540">
        <v>110</v>
      </c>
      <c r="DX800" s="540">
        <v>97</v>
      </c>
      <c r="DY800" s="540">
        <v>10</v>
      </c>
      <c r="DZ800" s="540">
        <v>131</v>
      </c>
      <c r="EA800" s="540">
        <v>34</v>
      </c>
      <c r="EB800" s="540">
        <v>55</v>
      </c>
      <c r="EC800" s="540">
        <v>9</v>
      </c>
      <c r="ED800" s="540">
        <v>67</v>
      </c>
      <c r="EE800" s="540">
        <v>19</v>
      </c>
      <c r="EF800" s="540">
        <v>119</v>
      </c>
      <c r="EG800" s="540">
        <v>153</v>
      </c>
      <c r="EH800" s="540">
        <v>162</v>
      </c>
      <c r="EI800" s="540">
        <v>106</v>
      </c>
      <c r="EJ800" s="540">
        <v>26</v>
      </c>
      <c r="EK800" s="540">
        <v>64</v>
      </c>
      <c r="EL800" s="540">
        <v>11</v>
      </c>
      <c r="EM800" s="540">
        <v>69</v>
      </c>
      <c r="EN800" s="540">
        <v>31</v>
      </c>
      <c r="EO800" s="540">
        <v>136</v>
      </c>
      <c r="EP800" s="540">
        <v>105</v>
      </c>
      <c r="EQ800" s="540">
        <v>94</v>
      </c>
      <c r="ER800" s="540">
        <v>129</v>
      </c>
      <c r="ES800" s="540">
        <v>112</v>
      </c>
      <c r="ET800" s="540">
        <v>121</v>
      </c>
      <c r="EU800" s="540">
        <v>32</v>
      </c>
      <c r="EV800" s="540">
        <v>91</v>
      </c>
      <c r="EW800" s="540">
        <v>160</v>
      </c>
      <c r="EX800" s="540">
        <v>46</v>
      </c>
      <c r="EY800" s="540">
        <v>158</v>
      </c>
      <c r="EZ800" s="540">
        <v>39</v>
      </c>
      <c r="FA800" s="540">
        <v>76</v>
      </c>
      <c r="FB800" s="540">
        <v>109</v>
      </c>
      <c r="FC800" s="540">
        <v>12</v>
      </c>
      <c r="FE800" s="540">
        <v>59</v>
      </c>
      <c r="FF800" s="540">
        <v>53</v>
      </c>
      <c r="FG800" s="540">
        <v>66</v>
      </c>
      <c r="FH800" s="540">
        <v>150</v>
      </c>
      <c r="FJ800" s="540">
        <v>78</v>
      </c>
      <c r="FK800" s="540">
        <v>148</v>
      </c>
      <c r="FL800" s="540">
        <v>84</v>
      </c>
      <c r="FM800" s="540">
        <v>101</v>
      </c>
    </row>
    <row r="801" spans="4:170" s="540" customFormat="1" x14ac:dyDescent="0.2"/>
    <row r="802" spans="4:170" s="540" customFormat="1" x14ac:dyDescent="0.2">
      <c r="D802" s="539">
        <v>163</v>
      </c>
      <c r="E802" s="541" t="s">
        <v>179</v>
      </c>
    </row>
    <row r="803" spans="4:170" s="540" customFormat="1" x14ac:dyDescent="0.2">
      <c r="E803" s="535" t="s">
        <v>130</v>
      </c>
      <c r="F803" s="540">
        <v>1</v>
      </c>
      <c r="G803" s="540">
        <v>2</v>
      </c>
      <c r="H803" s="540">
        <v>3</v>
      </c>
      <c r="I803" s="540">
        <v>4</v>
      </c>
      <c r="J803" s="540">
        <v>5</v>
      </c>
      <c r="K803" s="540">
        <v>6</v>
      </c>
      <c r="L803" s="540">
        <v>7</v>
      </c>
      <c r="M803" s="540">
        <v>8</v>
      </c>
      <c r="N803" s="540">
        <v>9</v>
      </c>
      <c r="O803" s="540">
        <v>10</v>
      </c>
      <c r="P803" s="540">
        <v>11</v>
      </c>
      <c r="Q803" s="540">
        <v>12</v>
      </c>
      <c r="R803" s="540">
        <v>13</v>
      </c>
      <c r="S803" s="540">
        <v>14</v>
      </c>
      <c r="T803" s="540">
        <v>15</v>
      </c>
      <c r="U803" s="540">
        <v>16</v>
      </c>
      <c r="V803" s="540">
        <v>17</v>
      </c>
      <c r="W803" s="540">
        <v>18</v>
      </c>
      <c r="X803" s="540">
        <v>19</v>
      </c>
      <c r="Y803" s="540">
        <v>20</v>
      </c>
      <c r="Z803" s="540">
        <v>21</v>
      </c>
      <c r="AA803" s="540">
        <v>22</v>
      </c>
      <c r="AB803" s="540">
        <v>23</v>
      </c>
      <c r="AC803" s="540">
        <v>24</v>
      </c>
      <c r="AD803" s="540">
        <v>25</v>
      </c>
      <c r="AE803" s="540">
        <v>26</v>
      </c>
      <c r="AF803" s="540">
        <v>27</v>
      </c>
      <c r="AG803" s="540">
        <v>28</v>
      </c>
      <c r="AH803" s="540">
        <v>29</v>
      </c>
      <c r="AI803" s="540">
        <v>30</v>
      </c>
      <c r="AJ803" s="540">
        <v>31</v>
      </c>
      <c r="AK803" s="540">
        <v>32</v>
      </c>
      <c r="AL803" s="540">
        <v>33</v>
      </c>
      <c r="AM803" s="540">
        <v>34</v>
      </c>
      <c r="AN803" s="540">
        <v>35</v>
      </c>
      <c r="AO803" s="540">
        <v>36</v>
      </c>
      <c r="AP803" s="540">
        <v>37</v>
      </c>
      <c r="AQ803" s="540">
        <v>38</v>
      </c>
      <c r="AR803" s="540">
        <v>39</v>
      </c>
      <c r="AS803" s="540">
        <v>40</v>
      </c>
      <c r="AT803" s="540">
        <v>41</v>
      </c>
      <c r="AU803" s="540">
        <v>42</v>
      </c>
      <c r="AV803" s="540">
        <v>43</v>
      </c>
      <c r="AW803" s="540">
        <v>44</v>
      </c>
      <c r="AX803" s="540">
        <v>45</v>
      </c>
      <c r="AY803" s="540">
        <v>46</v>
      </c>
      <c r="AZ803" s="540">
        <v>47</v>
      </c>
      <c r="BA803" s="540">
        <v>48</v>
      </c>
      <c r="BB803" s="540">
        <v>49</v>
      </c>
      <c r="BC803" s="540">
        <v>50</v>
      </c>
      <c r="BD803" s="540">
        <v>51</v>
      </c>
      <c r="BE803" s="540">
        <v>52</v>
      </c>
      <c r="BF803" s="540">
        <v>53</v>
      </c>
      <c r="BG803" s="540">
        <v>54</v>
      </c>
      <c r="BH803" s="540">
        <v>55</v>
      </c>
      <c r="BI803" s="540">
        <v>56</v>
      </c>
      <c r="BJ803" s="540">
        <v>57</v>
      </c>
      <c r="BK803" s="540">
        <v>58</v>
      </c>
      <c r="BL803" s="540">
        <v>59</v>
      </c>
      <c r="BM803" s="540">
        <v>60</v>
      </c>
      <c r="BN803" s="540">
        <v>61</v>
      </c>
      <c r="BO803" s="540">
        <v>62</v>
      </c>
      <c r="BP803" s="540">
        <v>63</v>
      </c>
      <c r="BQ803" s="540">
        <v>64</v>
      </c>
      <c r="BR803" s="540">
        <v>65</v>
      </c>
      <c r="BS803" s="540">
        <v>66</v>
      </c>
      <c r="BT803" s="540">
        <v>67</v>
      </c>
      <c r="BU803" s="540">
        <v>68</v>
      </c>
      <c r="BV803" s="540">
        <v>69</v>
      </c>
      <c r="BW803" s="540">
        <v>70</v>
      </c>
      <c r="BX803" s="540">
        <v>71</v>
      </c>
      <c r="BY803" s="540">
        <v>72</v>
      </c>
      <c r="BZ803" s="540">
        <v>73</v>
      </c>
      <c r="CA803" s="540">
        <v>74</v>
      </c>
      <c r="CB803" s="540">
        <v>75</v>
      </c>
      <c r="CC803" s="540">
        <v>76</v>
      </c>
      <c r="CD803" s="540">
        <v>77</v>
      </c>
      <c r="CE803" s="540">
        <v>78</v>
      </c>
      <c r="CF803" s="540">
        <v>79</v>
      </c>
      <c r="CG803" s="540">
        <v>80</v>
      </c>
      <c r="CH803" s="540">
        <v>81</v>
      </c>
      <c r="CI803" s="540">
        <v>82</v>
      </c>
      <c r="CJ803" s="540">
        <v>83</v>
      </c>
      <c r="CK803" s="540">
        <v>84</v>
      </c>
      <c r="CL803" s="540">
        <v>85</v>
      </c>
      <c r="CM803" s="540">
        <v>86</v>
      </c>
      <c r="CN803" s="540">
        <v>87</v>
      </c>
      <c r="CO803" s="540">
        <v>88</v>
      </c>
      <c r="CP803" s="540">
        <v>89</v>
      </c>
      <c r="CQ803" s="540">
        <v>90</v>
      </c>
      <c r="CR803" s="540">
        <v>91</v>
      </c>
      <c r="CS803" s="540">
        <v>92</v>
      </c>
      <c r="CT803" s="540">
        <v>93</v>
      </c>
      <c r="CU803" s="540">
        <v>94</v>
      </c>
      <c r="CV803" s="540">
        <v>95</v>
      </c>
      <c r="CW803" s="540">
        <v>96</v>
      </c>
      <c r="CX803" s="540">
        <v>97</v>
      </c>
      <c r="CY803" s="540">
        <v>98</v>
      </c>
      <c r="CZ803" s="540">
        <v>99</v>
      </c>
      <c r="DA803" s="540">
        <v>100</v>
      </c>
      <c r="DB803" s="540">
        <v>101</v>
      </c>
      <c r="DC803" s="540">
        <v>102</v>
      </c>
      <c r="DD803" s="540">
        <v>103</v>
      </c>
      <c r="DE803" s="540">
        <v>104</v>
      </c>
      <c r="DF803" s="540">
        <v>105</v>
      </c>
      <c r="DG803" s="540">
        <v>106</v>
      </c>
      <c r="DH803" s="540">
        <v>107</v>
      </c>
      <c r="DI803" s="540">
        <v>108</v>
      </c>
      <c r="DJ803" s="540">
        <v>109</v>
      </c>
      <c r="DK803" s="540">
        <v>110</v>
      </c>
      <c r="DL803" s="540">
        <v>111</v>
      </c>
      <c r="DM803" s="540">
        <v>112</v>
      </c>
      <c r="DN803" s="540">
        <v>113</v>
      </c>
      <c r="DO803" s="540">
        <v>114</v>
      </c>
      <c r="DP803" s="540">
        <v>115</v>
      </c>
      <c r="DQ803" s="540">
        <v>116</v>
      </c>
      <c r="DR803" s="540">
        <v>117</v>
      </c>
      <c r="DS803" s="540">
        <v>118</v>
      </c>
      <c r="DT803" s="540">
        <v>119</v>
      </c>
      <c r="DU803" s="540">
        <v>120</v>
      </c>
      <c r="DV803" s="540">
        <v>121</v>
      </c>
      <c r="DW803" s="540">
        <v>122</v>
      </c>
      <c r="DX803" s="540">
        <v>123</v>
      </c>
      <c r="DY803" s="540">
        <v>124</v>
      </c>
      <c r="DZ803" s="540">
        <v>125</v>
      </c>
      <c r="EA803" s="540">
        <v>126</v>
      </c>
      <c r="EB803" s="540">
        <v>127</v>
      </c>
      <c r="EC803" s="540">
        <v>128</v>
      </c>
      <c r="ED803" s="540">
        <v>129</v>
      </c>
      <c r="EE803" s="540">
        <v>130</v>
      </c>
      <c r="EF803" s="540">
        <v>131</v>
      </c>
      <c r="EG803" s="540">
        <v>132</v>
      </c>
      <c r="EH803" s="540">
        <v>133</v>
      </c>
      <c r="EI803" s="540">
        <v>134</v>
      </c>
      <c r="EJ803" s="540">
        <v>135</v>
      </c>
      <c r="EK803" s="540">
        <v>136</v>
      </c>
      <c r="EL803" s="540">
        <v>137</v>
      </c>
      <c r="EM803" s="540">
        <v>138</v>
      </c>
      <c r="EN803" s="540">
        <v>139</v>
      </c>
      <c r="EO803" s="540">
        <v>140</v>
      </c>
      <c r="EP803" s="540">
        <v>141</v>
      </c>
      <c r="EQ803" s="540">
        <v>142</v>
      </c>
      <c r="ER803" s="540">
        <v>143</v>
      </c>
      <c r="ES803" s="540">
        <v>144</v>
      </c>
      <c r="ET803" s="540">
        <v>145</v>
      </c>
      <c r="EU803" s="540">
        <v>146</v>
      </c>
      <c r="EV803" s="540">
        <v>147</v>
      </c>
      <c r="EW803" s="540">
        <v>148</v>
      </c>
      <c r="EX803" s="540">
        <v>149</v>
      </c>
      <c r="EY803" s="540">
        <v>150</v>
      </c>
      <c r="EZ803" s="540">
        <v>151</v>
      </c>
      <c r="FA803" s="540">
        <v>152</v>
      </c>
      <c r="FB803" s="540">
        <v>153</v>
      </c>
      <c r="FC803" s="540">
        <v>154</v>
      </c>
      <c r="FD803" s="540">
        <v>155</v>
      </c>
      <c r="FE803" s="540">
        <v>156</v>
      </c>
      <c r="FF803" s="540">
        <v>157</v>
      </c>
      <c r="FG803" s="540">
        <v>158</v>
      </c>
      <c r="FH803" s="540">
        <v>159</v>
      </c>
      <c r="FJ803" s="540">
        <v>160</v>
      </c>
      <c r="FK803" s="540">
        <v>161</v>
      </c>
      <c r="FL803" s="540">
        <v>162</v>
      </c>
      <c r="FM803" s="540">
        <v>163</v>
      </c>
    </row>
    <row r="804" spans="4:170" s="540" customFormat="1" x14ac:dyDescent="0.2">
      <c r="E804" s="535" t="s">
        <v>157</v>
      </c>
      <c r="F804" s="540">
        <v>44</v>
      </c>
      <c r="G804" s="540">
        <v>28</v>
      </c>
      <c r="H804" s="540">
        <v>154</v>
      </c>
      <c r="I804" s="540">
        <v>136</v>
      </c>
      <c r="J804" s="540">
        <v>83</v>
      </c>
      <c r="K804" s="540">
        <v>123</v>
      </c>
      <c r="L804" s="540">
        <v>60</v>
      </c>
      <c r="M804" s="540">
        <v>54</v>
      </c>
      <c r="N804" s="540">
        <v>73</v>
      </c>
      <c r="O804" s="540">
        <v>113</v>
      </c>
      <c r="P804" s="540">
        <v>102</v>
      </c>
      <c r="Q804" s="540">
        <v>128</v>
      </c>
      <c r="R804" s="540">
        <v>110</v>
      </c>
      <c r="S804" s="540">
        <v>1</v>
      </c>
      <c r="T804" s="540">
        <v>46</v>
      </c>
      <c r="U804" s="540">
        <v>125</v>
      </c>
      <c r="V804" s="540">
        <v>23</v>
      </c>
      <c r="W804" s="540">
        <v>66</v>
      </c>
      <c r="X804" s="540">
        <v>147</v>
      </c>
      <c r="Y804" s="540">
        <v>74</v>
      </c>
      <c r="Z804" s="540">
        <v>135</v>
      </c>
      <c r="AA804" s="540">
        <v>95</v>
      </c>
      <c r="AB804" s="540">
        <v>80</v>
      </c>
      <c r="AC804" s="540">
        <v>37</v>
      </c>
      <c r="AD804" s="540">
        <v>106</v>
      </c>
      <c r="AE804" s="540">
        <v>157</v>
      </c>
      <c r="AF804" s="540">
        <v>43</v>
      </c>
      <c r="AG804" s="540">
        <v>149</v>
      </c>
      <c r="AH804" s="540">
        <v>20</v>
      </c>
      <c r="AI804" s="540">
        <v>32</v>
      </c>
      <c r="AJ804" s="540">
        <v>14</v>
      </c>
      <c r="AK804" s="540">
        <v>101</v>
      </c>
      <c r="AL804" s="540">
        <v>39</v>
      </c>
      <c r="AM804" s="540">
        <v>42</v>
      </c>
      <c r="AN804" s="540">
        <v>81</v>
      </c>
      <c r="AO804" s="540">
        <v>8</v>
      </c>
      <c r="AP804" s="540">
        <v>4</v>
      </c>
      <c r="AQ804" s="540">
        <v>155</v>
      </c>
      <c r="AR804" s="540">
        <v>33</v>
      </c>
      <c r="AS804" s="540">
        <v>67</v>
      </c>
      <c r="AT804" s="540">
        <v>115</v>
      </c>
      <c r="AU804" s="540">
        <v>63</v>
      </c>
      <c r="AV804" s="540">
        <v>50</v>
      </c>
      <c r="AW804" s="540">
        <v>131</v>
      </c>
      <c r="AX804" s="540">
        <v>78</v>
      </c>
      <c r="AY804" s="540">
        <v>120</v>
      </c>
      <c r="AZ804" s="540">
        <v>100</v>
      </c>
      <c r="BA804" s="540">
        <v>71</v>
      </c>
      <c r="BB804" s="540">
        <v>22</v>
      </c>
      <c r="BC804" s="540">
        <v>56</v>
      </c>
      <c r="BD804" s="540">
        <v>97</v>
      </c>
      <c r="BE804" s="540">
        <v>148</v>
      </c>
      <c r="BF804" s="540">
        <v>27</v>
      </c>
      <c r="BG804" s="540">
        <v>18</v>
      </c>
      <c r="BH804" s="540">
        <v>161</v>
      </c>
      <c r="BI804" s="540">
        <v>98</v>
      </c>
      <c r="BJ804" s="540">
        <v>68</v>
      </c>
      <c r="BK804" s="540">
        <v>112</v>
      </c>
      <c r="BL804" s="540">
        <v>6</v>
      </c>
      <c r="BM804" s="540">
        <v>93</v>
      </c>
      <c r="BN804" s="540">
        <v>70</v>
      </c>
      <c r="BO804" s="540">
        <v>76</v>
      </c>
      <c r="BP804" s="540">
        <v>111</v>
      </c>
      <c r="BQ804" s="540">
        <v>116</v>
      </c>
      <c r="BR804" s="540">
        <v>159</v>
      </c>
      <c r="BS804" s="540">
        <v>40</v>
      </c>
      <c r="BT804" s="540">
        <v>150</v>
      </c>
      <c r="BU804" s="540">
        <v>92</v>
      </c>
      <c r="BV804" s="540">
        <v>41</v>
      </c>
      <c r="BW804" s="540">
        <v>138</v>
      </c>
      <c r="BX804" s="540">
        <v>48</v>
      </c>
      <c r="BY804" s="540">
        <v>13</v>
      </c>
      <c r="BZ804" s="540">
        <v>52</v>
      </c>
      <c r="CA804" s="540">
        <v>85</v>
      </c>
      <c r="CB804" s="540">
        <v>7</v>
      </c>
      <c r="CC804" s="540">
        <v>47</v>
      </c>
      <c r="CD804" s="540">
        <v>109</v>
      </c>
      <c r="CE804" s="540">
        <v>130</v>
      </c>
      <c r="CF804" s="540">
        <v>53</v>
      </c>
      <c r="CG804" s="540">
        <v>146</v>
      </c>
      <c r="CH804" s="540">
        <v>104</v>
      </c>
      <c r="CI804" s="540">
        <v>79</v>
      </c>
      <c r="CJ804" s="540">
        <v>107</v>
      </c>
      <c r="CK804" s="540">
        <v>36</v>
      </c>
      <c r="CL804" s="540">
        <v>96</v>
      </c>
      <c r="CM804" s="540">
        <v>87</v>
      </c>
      <c r="CN804" s="540">
        <v>124</v>
      </c>
      <c r="CO804" s="540">
        <v>129</v>
      </c>
      <c r="CP804" s="540">
        <v>118</v>
      </c>
      <c r="CQ804" s="540">
        <v>21</v>
      </c>
      <c r="CR804" s="540">
        <v>132</v>
      </c>
      <c r="CS804" s="540">
        <v>105</v>
      </c>
      <c r="CT804" s="540">
        <v>29</v>
      </c>
      <c r="CU804" s="540">
        <v>65</v>
      </c>
      <c r="CV804" s="540">
        <v>69</v>
      </c>
      <c r="CW804" s="540">
        <v>49</v>
      </c>
      <c r="CX804" s="540">
        <v>89</v>
      </c>
      <c r="CY804" s="540">
        <v>127</v>
      </c>
      <c r="CZ804" s="540">
        <v>77</v>
      </c>
      <c r="DA804" s="540">
        <v>121</v>
      </c>
      <c r="DB804" s="540">
        <v>30</v>
      </c>
      <c r="DC804" s="540">
        <v>11</v>
      </c>
      <c r="DD804" s="540">
        <v>137</v>
      </c>
      <c r="DE804" s="540">
        <v>152</v>
      </c>
      <c r="DF804" s="540">
        <v>88</v>
      </c>
      <c r="DG804" s="540">
        <v>114</v>
      </c>
      <c r="DH804" s="540">
        <v>99</v>
      </c>
      <c r="DI804" s="540">
        <v>160</v>
      </c>
      <c r="DJ804" s="540">
        <v>25</v>
      </c>
      <c r="DK804" s="540">
        <v>117</v>
      </c>
      <c r="DL804" s="540">
        <v>75</v>
      </c>
      <c r="DM804" s="540">
        <v>38</v>
      </c>
      <c r="DN804" s="540">
        <v>45</v>
      </c>
      <c r="DO804" s="540">
        <v>12</v>
      </c>
      <c r="DP804" s="540">
        <v>82</v>
      </c>
      <c r="DQ804" s="540">
        <v>15</v>
      </c>
      <c r="DR804" s="540">
        <v>84</v>
      </c>
      <c r="DS804" s="540">
        <v>57</v>
      </c>
      <c r="DT804" s="540">
        <v>72</v>
      </c>
      <c r="DU804" s="540">
        <v>122</v>
      </c>
      <c r="DV804" s="540">
        <v>35</v>
      </c>
      <c r="DW804" s="540">
        <v>162</v>
      </c>
      <c r="DX804" s="540">
        <v>17</v>
      </c>
      <c r="DY804" s="540">
        <v>141</v>
      </c>
      <c r="DZ804" s="540">
        <v>103</v>
      </c>
      <c r="EA804" s="540">
        <v>145</v>
      </c>
      <c r="EB804" s="540">
        <v>24</v>
      </c>
      <c r="EC804" s="540">
        <v>119</v>
      </c>
      <c r="ED804" s="540">
        <v>16</v>
      </c>
      <c r="EE804" s="540">
        <v>139</v>
      </c>
      <c r="EF804" s="540">
        <v>10</v>
      </c>
      <c r="EG804" s="540">
        <v>153</v>
      </c>
      <c r="EH804" s="540">
        <v>26</v>
      </c>
      <c r="EI804" s="540">
        <v>143</v>
      </c>
      <c r="EJ804" s="540">
        <v>3</v>
      </c>
      <c r="EK804" s="540">
        <v>59</v>
      </c>
      <c r="EL804" s="540">
        <v>158</v>
      </c>
      <c r="EM804" s="540">
        <v>163</v>
      </c>
      <c r="EN804" s="540">
        <v>126</v>
      </c>
      <c r="EO804" s="540">
        <v>142</v>
      </c>
      <c r="EP804" s="540">
        <v>140</v>
      </c>
      <c r="EQ804" s="540">
        <v>86</v>
      </c>
      <c r="ER804" s="540">
        <v>55</v>
      </c>
      <c r="ES804" s="540">
        <v>108</v>
      </c>
      <c r="ET804" s="540">
        <v>61</v>
      </c>
      <c r="EU804" s="540">
        <v>64</v>
      </c>
      <c r="EV804" s="540">
        <v>19</v>
      </c>
      <c r="EW804" s="540">
        <v>90</v>
      </c>
      <c r="EX804" s="540">
        <v>51</v>
      </c>
      <c r="EY804" s="540">
        <v>94</v>
      </c>
      <c r="EZ804" s="540">
        <v>9</v>
      </c>
      <c r="FA804" s="540">
        <v>156</v>
      </c>
      <c r="FB804" s="540">
        <v>2</v>
      </c>
      <c r="FC804" s="540">
        <v>133</v>
      </c>
      <c r="FD804" s="540">
        <v>31</v>
      </c>
      <c r="FE804" s="540">
        <v>144</v>
      </c>
      <c r="FF804" s="540">
        <v>91</v>
      </c>
      <c r="FG804" s="540">
        <v>151</v>
      </c>
      <c r="FH804" s="540">
        <v>58</v>
      </c>
      <c r="FJ804" s="540">
        <v>62</v>
      </c>
      <c r="FK804" s="540">
        <v>134</v>
      </c>
      <c r="FL804" s="540">
        <v>34</v>
      </c>
      <c r="FM804" s="540">
        <v>5</v>
      </c>
    </row>
    <row r="805" spans="4:170" s="540" customFormat="1" x14ac:dyDescent="0.2">
      <c r="E805" s="535" t="s">
        <v>159</v>
      </c>
      <c r="F805" s="540">
        <v>94</v>
      </c>
      <c r="G805" s="540">
        <v>130</v>
      </c>
      <c r="H805" s="540">
        <v>40</v>
      </c>
      <c r="I805" s="540">
        <v>23</v>
      </c>
      <c r="J805" s="540">
        <v>148</v>
      </c>
      <c r="K805" s="540">
        <v>53</v>
      </c>
      <c r="L805" s="540">
        <v>163</v>
      </c>
      <c r="M805" s="540">
        <v>105</v>
      </c>
      <c r="N805" s="540">
        <v>87</v>
      </c>
      <c r="O805" s="540">
        <v>123</v>
      </c>
      <c r="P805" s="540">
        <v>33</v>
      </c>
      <c r="Q805" s="540">
        <v>133</v>
      </c>
      <c r="R805" s="540">
        <v>84</v>
      </c>
      <c r="S805" s="540">
        <v>27</v>
      </c>
      <c r="T805" s="540">
        <v>141</v>
      </c>
      <c r="U805" s="540">
        <v>7</v>
      </c>
      <c r="V805" s="540">
        <v>54</v>
      </c>
      <c r="W805" s="540">
        <v>126</v>
      </c>
      <c r="X805" s="540">
        <v>81</v>
      </c>
      <c r="Y805" s="540">
        <v>86</v>
      </c>
      <c r="Z805" s="540">
        <v>119</v>
      </c>
      <c r="AA805" s="540">
        <v>44</v>
      </c>
      <c r="AB805" s="540">
        <v>122</v>
      </c>
      <c r="AC805" s="540">
        <v>48</v>
      </c>
      <c r="AD805" s="540">
        <v>71</v>
      </c>
      <c r="AE805" s="540">
        <v>29</v>
      </c>
      <c r="AF805" s="540">
        <v>39</v>
      </c>
      <c r="AG805" s="540">
        <v>15</v>
      </c>
      <c r="AH805" s="540">
        <v>128</v>
      </c>
      <c r="AI805" s="540">
        <v>158</v>
      </c>
      <c r="AJ805" s="540">
        <v>129</v>
      </c>
      <c r="AK805" s="540">
        <v>138</v>
      </c>
      <c r="AL805" s="540">
        <v>152</v>
      </c>
      <c r="AM805" s="540">
        <v>115</v>
      </c>
      <c r="AN805" s="540">
        <v>132</v>
      </c>
      <c r="AO805" s="540">
        <v>65</v>
      </c>
      <c r="AP805" s="540">
        <v>131</v>
      </c>
      <c r="AQ805" s="540">
        <v>150</v>
      </c>
      <c r="AR805" s="540">
        <v>111</v>
      </c>
      <c r="AS805" s="540">
        <v>66</v>
      </c>
      <c r="AT805" s="540">
        <v>12</v>
      </c>
      <c r="AU805" s="540">
        <v>118</v>
      </c>
      <c r="AV805" s="540">
        <v>19</v>
      </c>
      <c r="AW805" s="540">
        <v>157</v>
      </c>
      <c r="AX805" s="540">
        <v>102</v>
      </c>
      <c r="AY805" s="540">
        <v>113</v>
      </c>
      <c r="AZ805" s="540">
        <v>6</v>
      </c>
      <c r="BA805" s="540">
        <v>95</v>
      </c>
      <c r="BB805" s="540">
        <v>121</v>
      </c>
      <c r="BC805" s="540">
        <v>57</v>
      </c>
      <c r="BD805" s="540">
        <v>3</v>
      </c>
      <c r="BE805" s="540">
        <v>116</v>
      </c>
      <c r="BF805" s="540">
        <v>89</v>
      </c>
      <c r="BG805" s="540">
        <v>17</v>
      </c>
      <c r="BH805" s="540">
        <v>64</v>
      </c>
      <c r="BI805" s="540">
        <v>93</v>
      </c>
      <c r="BJ805" s="540">
        <v>1</v>
      </c>
      <c r="BK805" s="540">
        <v>22</v>
      </c>
      <c r="BL805" s="540">
        <v>61</v>
      </c>
      <c r="BM805" s="540">
        <v>101</v>
      </c>
      <c r="BN805" s="540">
        <v>24</v>
      </c>
      <c r="BO805" s="540">
        <v>155</v>
      </c>
      <c r="BP805" s="540">
        <v>161</v>
      </c>
      <c r="BQ805" s="540">
        <v>13</v>
      </c>
      <c r="BR805" s="540">
        <v>36</v>
      </c>
      <c r="BS805" s="540">
        <v>139</v>
      </c>
      <c r="BT805" s="540">
        <v>31</v>
      </c>
      <c r="BU805" s="540">
        <v>4</v>
      </c>
      <c r="BV805" s="540">
        <v>47</v>
      </c>
      <c r="BW805" s="540">
        <v>151</v>
      </c>
      <c r="BX805" s="540">
        <v>154</v>
      </c>
      <c r="BY805" s="540">
        <v>110</v>
      </c>
      <c r="BZ805" s="540">
        <v>60</v>
      </c>
      <c r="CA805" s="540">
        <v>63</v>
      </c>
      <c r="CB805" s="540">
        <v>162</v>
      </c>
      <c r="CC805" s="540">
        <v>100</v>
      </c>
      <c r="CD805" s="540">
        <v>143</v>
      </c>
      <c r="CE805" s="540">
        <v>125</v>
      </c>
      <c r="CF805" s="540">
        <v>68</v>
      </c>
      <c r="CG805" s="540">
        <v>43</v>
      </c>
      <c r="CH805" s="540">
        <v>25</v>
      </c>
      <c r="CI805" s="540">
        <v>41</v>
      </c>
      <c r="CJ805" s="540">
        <v>79</v>
      </c>
      <c r="CK805" s="540">
        <v>35</v>
      </c>
      <c r="CL805" s="540">
        <v>97</v>
      </c>
      <c r="CM805" s="540">
        <v>20</v>
      </c>
      <c r="CN805" s="540">
        <v>10</v>
      </c>
      <c r="CO805" s="540">
        <v>99</v>
      </c>
      <c r="CP805" s="540">
        <v>11</v>
      </c>
      <c r="CQ805" s="540">
        <v>104</v>
      </c>
      <c r="CR805" s="540">
        <v>58</v>
      </c>
      <c r="CS805" s="540">
        <v>46</v>
      </c>
      <c r="CT805" s="540">
        <v>67</v>
      </c>
      <c r="CU805" s="540">
        <v>137</v>
      </c>
      <c r="CV805" s="540">
        <v>2</v>
      </c>
      <c r="CW805" s="540">
        <v>108</v>
      </c>
      <c r="CX805" s="540">
        <v>135</v>
      </c>
      <c r="CY805" s="540">
        <v>75</v>
      </c>
      <c r="CZ805" s="540">
        <v>145</v>
      </c>
      <c r="DA805" s="540">
        <v>76</v>
      </c>
      <c r="DB805" s="540">
        <v>90</v>
      </c>
      <c r="DC805" s="540">
        <v>83</v>
      </c>
      <c r="DD805" s="540">
        <v>134</v>
      </c>
      <c r="DE805" s="540">
        <v>91</v>
      </c>
      <c r="DF805" s="540">
        <v>14</v>
      </c>
      <c r="DG805" s="540">
        <v>147</v>
      </c>
      <c r="DH805" s="540">
        <v>106</v>
      </c>
      <c r="DI805" s="540">
        <v>30</v>
      </c>
      <c r="DJ805" s="540">
        <v>153</v>
      </c>
      <c r="DK805" s="540">
        <v>114</v>
      </c>
      <c r="DL805" s="540">
        <v>69</v>
      </c>
      <c r="DM805" s="540">
        <v>149</v>
      </c>
      <c r="DN805" s="540">
        <v>144</v>
      </c>
      <c r="DO805" s="540">
        <v>156</v>
      </c>
      <c r="DP805" s="540">
        <v>62</v>
      </c>
      <c r="DQ805" s="540">
        <v>159</v>
      </c>
      <c r="DR805" s="540">
        <v>140</v>
      </c>
      <c r="DS805" s="540">
        <v>21</v>
      </c>
      <c r="DT805" s="540">
        <v>26</v>
      </c>
      <c r="DU805" s="540">
        <v>52</v>
      </c>
      <c r="DV805" s="540">
        <v>85</v>
      </c>
      <c r="DW805" s="540">
        <v>80</v>
      </c>
      <c r="DX805" s="540">
        <v>117</v>
      </c>
      <c r="DY805" s="540">
        <v>98</v>
      </c>
      <c r="DZ805" s="540">
        <v>49</v>
      </c>
      <c r="EA805" s="540">
        <v>18</v>
      </c>
      <c r="EB805" s="540">
        <v>45</v>
      </c>
      <c r="EC805" s="540">
        <v>70</v>
      </c>
      <c r="ED805" s="540">
        <v>56</v>
      </c>
      <c r="EE805" s="540">
        <v>51</v>
      </c>
      <c r="EF805" s="540">
        <v>88</v>
      </c>
      <c r="EG805" s="540">
        <v>73</v>
      </c>
      <c r="EH805" s="540">
        <v>37</v>
      </c>
      <c r="EI805" s="540">
        <v>92</v>
      </c>
      <c r="EJ805" s="540">
        <v>59</v>
      </c>
      <c r="EK805" s="540">
        <v>5</v>
      </c>
      <c r="EL805" s="540">
        <v>136</v>
      </c>
      <c r="EM805" s="540">
        <v>96</v>
      </c>
      <c r="EN805" s="540">
        <v>127</v>
      </c>
      <c r="EO805" s="540">
        <v>9</v>
      </c>
      <c r="EP805" s="540">
        <v>77</v>
      </c>
      <c r="EQ805" s="540">
        <v>146</v>
      </c>
      <c r="ER805" s="540">
        <v>42</v>
      </c>
      <c r="ES805" s="540">
        <v>107</v>
      </c>
      <c r="ET805" s="540">
        <v>16</v>
      </c>
      <c r="EU805" s="540">
        <v>109</v>
      </c>
      <c r="EV805" s="540">
        <v>34</v>
      </c>
      <c r="EW805" s="540">
        <v>72</v>
      </c>
      <c r="EX805" s="540">
        <v>112</v>
      </c>
      <c r="EY805" s="540">
        <v>38</v>
      </c>
      <c r="EZ805" s="540">
        <v>74</v>
      </c>
      <c r="FA805" s="540">
        <v>50</v>
      </c>
      <c r="FB805" s="540">
        <v>142</v>
      </c>
      <c r="FC805" s="540">
        <v>160</v>
      </c>
      <c r="FD805" s="540">
        <v>28</v>
      </c>
      <c r="FE805" s="540">
        <v>82</v>
      </c>
      <c r="FF805" s="540">
        <v>103</v>
      </c>
      <c r="FG805" s="540">
        <v>32</v>
      </c>
      <c r="FH805" s="540">
        <v>120</v>
      </c>
      <c r="FJ805" s="540">
        <v>55</v>
      </c>
      <c r="FK805" s="540">
        <v>78</v>
      </c>
      <c r="FL805" s="540">
        <v>124</v>
      </c>
      <c r="FM805" s="540">
        <v>8</v>
      </c>
    </row>
    <row r="806" spans="4:170" s="540" customFormat="1" x14ac:dyDescent="0.2"/>
    <row r="807" spans="4:170" s="540" customFormat="1" x14ac:dyDescent="0.2">
      <c r="D807" s="539">
        <v>164</v>
      </c>
      <c r="E807" s="541" t="s">
        <v>179</v>
      </c>
    </row>
    <row r="808" spans="4:170" s="540" customFormat="1" x14ac:dyDescent="0.2">
      <c r="E808" s="535" t="s">
        <v>130</v>
      </c>
      <c r="F808" s="540">
        <v>1</v>
      </c>
      <c r="G808" s="540">
        <v>2</v>
      </c>
      <c r="H808" s="540">
        <v>3</v>
      </c>
      <c r="I808" s="540">
        <v>4</v>
      </c>
      <c r="J808" s="540">
        <v>5</v>
      </c>
      <c r="K808" s="540">
        <v>6</v>
      </c>
      <c r="L808" s="540">
        <v>7</v>
      </c>
      <c r="M808" s="540">
        <v>8</v>
      </c>
      <c r="N808" s="540">
        <v>9</v>
      </c>
      <c r="O808" s="540">
        <v>10</v>
      </c>
      <c r="P808" s="540">
        <v>11</v>
      </c>
      <c r="Q808" s="540">
        <v>12</v>
      </c>
      <c r="R808" s="540">
        <v>13</v>
      </c>
      <c r="S808" s="540">
        <v>14</v>
      </c>
      <c r="T808" s="540">
        <v>15</v>
      </c>
      <c r="U808" s="540">
        <v>16</v>
      </c>
      <c r="V808" s="540">
        <v>17</v>
      </c>
      <c r="W808" s="540">
        <v>18</v>
      </c>
      <c r="X808" s="540">
        <v>19</v>
      </c>
      <c r="Y808" s="540">
        <v>20</v>
      </c>
      <c r="Z808" s="540">
        <v>21</v>
      </c>
      <c r="AA808" s="540">
        <v>22</v>
      </c>
      <c r="AB808" s="540">
        <v>23</v>
      </c>
      <c r="AC808" s="540">
        <v>24</v>
      </c>
      <c r="AD808" s="540">
        <v>25</v>
      </c>
      <c r="AE808" s="540">
        <v>26</v>
      </c>
      <c r="AF808" s="540">
        <v>27</v>
      </c>
      <c r="AG808" s="540">
        <v>28</v>
      </c>
      <c r="AH808" s="540">
        <v>29</v>
      </c>
      <c r="AI808" s="540">
        <v>30</v>
      </c>
      <c r="AJ808" s="540">
        <v>31</v>
      </c>
      <c r="AK808" s="540">
        <v>32</v>
      </c>
      <c r="AL808" s="540">
        <v>33</v>
      </c>
      <c r="AM808" s="540">
        <v>34</v>
      </c>
      <c r="AN808" s="540">
        <v>35</v>
      </c>
      <c r="AO808" s="540">
        <v>36</v>
      </c>
      <c r="AP808" s="540">
        <v>37</v>
      </c>
      <c r="AQ808" s="540">
        <v>38</v>
      </c>
      <c r="AR808" s="540">
        <v>39</v>
      </c>
      <c r="AS808" s="540">
        <v>40</v>
      </c>
      <c r="AT808" s="540">
        <v>41</v>
      </c>
      <c r="AU808" s="540">
        <v>42</v>
      </c>
      <c r="AV808" s="540">
        <v>43</v>
      </c>
      <c r="AW808" s="540">
        <v>44</v>
      </c>
      <c r="AX808" s="540">
        <v>45</v>
      </c>
      <c r="AY808" s="540">
        <v>46</v>
      </c>
      <c r="AZ808" s="540">
        <v>47</v>
      </c>
      <c r="BA808" s="540">
        <v>48</v>
      </c>
      <c r="BB808" s="540">
        <v>49</v>
      </c>
      <c r="BC808" s="540">
        <v>50</v>
      </c>
      <c r="BD808" s="540">
        <v>51</v>
      </c>
      <c r="BE808" s="540">
        <v>52</v>
      </c>
      <c r="BF808" s="540">
        <v>53</v>
      </c>
      <c r="BG808" s="540">
        <v>54</v>
      </c>
      <c r="BH808" s="540">
        <v>55</v>
      </c>
      <c r="BI808" s="540">
        <v>56</v>
      </c>
      <c r="BJ808" s="540">
        <v>57</v>
      </c>
      <c r="BK808" s="540">
        <v>58</v>
      </c>
      <c r="BL808" s="540">
        <v>59</v>
      </c>
      <c r="BM808" s="540">
        <v>60</v>
      </c>
      <c r="BN808" s="540">
        <v>61</v>
      </c>
      <c r="BO808" s="540">
        <v>62</v>
      </c>
      <c r="BP808" s="540">
        <v>63</v>
      </c>
      <c r="BQ808" s="540">
        <v>64</v>
      </c>
      <c r="BR808" s="540">
        <v>65</v>
      </c>
      <c r="BS808" s="540">
        <v>66</v>
      </c>
      <c r="BT808" s="540">
        <v>67</v>
      </c>
      <c r="BU808" s="540">
        <v>68</v>
      </c>
      <c r="BV808" s="540">
        <v>69</v>
      </c>
      <c r="BW808" s="540">
        <v>70</v>
      </c>
      <c r="BX808" s="540">
        <v>71</v>
      </c>
      <c r="BY808" s="540">
        <v>72</v>
      </c>
      <c r="BZ808" s="540">
        <v>73</v>
      </c>
      <c r="CA808" s="540">
        <v>74</v>
      </c>
      <c r="CB808" s="540">
        <v>75</v>
      </c>
      <c r="CC808" s="540">
        <v>76</v>
      </c>
      <c r="CD808" s="540">
        <v>77</v>
      </c>
      <c r="CE808" s="540">
        <v>78</v>
      </c>
      <c r="CF808" s="540">
        <v>79</v>
      </c>
      <c r="CG808" s="540">
        <v>80</v>
      </c>
      <c r="CH808" s="540">
        <v>81</v>
      </c>
      <c r="CI808" s="540">
        <v>82</v>
      </c>
      <c r="CJ808" s="540">
        <v>83</v>
      </c>
      <c r="CK808" s="540">
        <v>84</v>
      </c>
      <c r="CL808" s="540">
        <v>85</v>
      </c>
      <c r="CM808" s="540">
        <v>86</v>
      </c>
      <c r="CN808" s="540">
        <v>87</v>
      </c>
      <c r="CO808" s="540">
        <v>88</v>
      </c>
      <c r="CP808" s="540">
        <v>89</v>
      </c>
      <c r="CQ808" s="540">
        <v>90</v>
      </c>
      <c r="CR808" s="540">
        <v>91</v>
      </c>
      <c r="CS808" s="540">
        <v>92</v>
      </c>
      <c r="CT808" s="540">
        <v>93</v>
      </c>
      <c r="CU808" s="540">
        <v>94</v>
      </c>
      <c r="CV808" s="540">
        <v>95</v>
      </c>
      <c r="CW808" s="540">
        <v>96</v>
      </c>
      <c r="CX808" s="540">
        <v>97</v>
      </c>
      <c r="CY808" s="540">
        <v>98</v>
      </c>
      <c r="CZ808" s="540">
        <v>99</v>
      </c>
      <c r="DA808" s="540">
        <v>100</v>
      </c>
      <c r="DB808" s="540">
        <v>101</v>
      </c>
      <c r="DC808" s="540">
        <v>102</v>
      </c>
      <c r="DD808" s="540">
        <v>103</v>
      </c>
      <c r="DE808" s="540">
        <v>104</v>
      </c>
      <c r="DF808" s="540">
        <v>105</v>
      </c>
      <c r="DG808" s="540">
        <v>106</v>
      </c>
      <c r="DH808" s="540">
        <v>107</v>
      </c>
      <c r="DI808" s="540">
        <v>108</v>
      </c>
      <c r="DJ808" s="540">
        <v>109</v>
      </c>
      <c r="DK808" s="540">
        <v>110</v>
      </c>
      <c r="DL808" s="540">
        <v>111</v>
      </c>
      <c r="DM808" s="540">
        <v>112</v>
      </c>
      <c r="DN808" s="540">
        <v>113</v>
      </c>
      <c r="DO808" s="540">
        <v>114</v>
      </c>
      <c r="DP808" s="540">
        <v>115</v>
      </c>
      <c r="DQ808" s="540">
        <v>116</v>
      </c>
      <c r="DR808" s="540">
        <v>117</v>
      </c>
      <c r="DS808" s="540">
        <v>118</v>
      </c>
      <c r="DT808" s="540">
        <v>119</v>
      </c>
      <c r="DU808" s="540">
        <v>120</v>
      </c>
      <c r="DV808" s="540">
        <v>121</v>
      </c>
      <c r="DW808" s="540">
        <v>122</v>
      </c>
      <c r="DX808" s="540">
        <v>123</v>
      </c>
      <c r="DY808" s="540">
        <v>124</v>
      </c>
      <c r="DZ808" s="540">
        <v>125</v>
      </c>
      <c r="EA808" s="540">
        <v>126</v>
      </c>
      <c r="EB808" s="540">
        <v>127</v>
      </c>
      <c r="EC808" s="540">
        <v>128</v>
      </c>
      <c r="ED808" s="540">
        <v>129</v>
      </c>
      <c r="EE808" s="540">
        <v>130</v>
      </c>
      <c r="EF808" s="540">
        <v>131</v>
      </c>
      <c r="EG808" s="540">
        <v>132</v>
      </c>
      <c r="EH808" s="540">
        <v>133</v>
      </c>
      <c r="EI808" s="540">
        <v>134</v>
      </c>
      <c r="EJ808" s="540">
        <v>135</v>
      </c>
      <c r="EK808" s="540">
        <v>136</v>
      </c>
      <c r="EL808" s="540">
        <v>137</v>
      </c>
      <c r="EM808" s="540">
        <v>138</v>
      </c>
      <c r="EN808" s="540">
        <v>139</v>
      </c>
      <c r="EO808" s="540">
        <v>140</v>
      </c>
      <c r="EP808" s="540">
        <v>141</v>
      </c>
      <c r="EQ808" s="540">
        <v>142</v>
      </c>
      <c r="ER808" s="540">
        <v>143</v>
      </c>
      <c r="ES808" s="540">
        <v>144</v>
      </c>
      <c r="ET808" s="540">
        <v>145</v>
      </c>
      <c r="EU808" s="540">
        <v>146</v>
      </c>
      <c r="EV808" s="540">
        <v>147</v>
      </c>
      <c r="EW808" s="540">
        <v>148</v>
      </c>
      <c r="EX808" s="540">
        <v>149</v>
      </c>
      <c r="EY808" s="540">
        <v>150</v>
      </c>
      <c r="EZ808" s="540">
        <v>151</v>
      </c>
      <c r="FA808" s="540">
        <v>152</v>
      </c>
      <c r="FB808" s="540">
        <v>153</v>
      </c>
      <c r="FC808" s="540">
        <v>154</v>
      </c>
      <c r="FD808" s="540">
        <v>155</v>
      </c>
      <c r="FE808" s="540">
        <v>156</v>
      </c>
      <c r="FF808" s="540">
        <v>157</v>
      </c>
      <c r="FG808" s="540">
        <v>158</v>
      </c>
      <c r="FH808" s="540">
        <v>159</v>
      </c>
      <c r="FI808" s="540">
        <v>160</v>
      </c>
      <c r="FJ808" s="540">
        <v>161</v>
      </c>
      <c r="FK808" s="540">
        <v>162</v>
      </c>
      <c r="FL808" s="540">
        <v>163</v>
      </c>
      <c r="FM808" s="540">
        <v>164</v>
      </c>
    </row>
    <row r="809" spans="4:170" s="540" customFormat="1" x14ac:dyDescent="0.2">
      <c r="E809" s="535" t="s">
        <v>157</v>
      </c>
      <c r="F809" s="540">
        <v>143</v>
      </c>
      <c r="G809" s="540">
        <v>115</v>
      </c>
      <c r="H809" s="540">
        <v>77</v>
      </c>
      <c r="I809" s="540">
        <v>13</v>
      </c>
      <c r="J809" s="540">
        <v>157</v>
      </c>
      <c r="K809" s="540">
        <v>65</v>
      </c>
      <c r="L809" s="540">
        <v>130</v>
      </c>
      <c r="M809" s="540">
        <v>141</v>
      </c>
      <c r="N809" s="540">
        <v>31</v>
      </c>
      <c r="O809" s="540">
        <v>42</v>
      </c>
      <c r="P809" s="540">
        <v>39</v>
      </c>
      <c r="Q809" s="540">
        <v>25</v>
      </c>
      <c r="R809" s="540">
        <v>120</v>
      </c>
      <c r="S809" s="540">
        <v>113</v>
      </c>
      <c r="T809" s="540">
        <v>131</v>
      </c>
      <c r="U809" s="540">
        <v>49</v>
      </c>
      <c r="V809" s="540">
        <v>123</v>
      </c>
      <c r="W809" s="540">
        <v>104</v>
      </c>
      <c r="X809" s="540">
        <v>161</v>
      </c>
      <c r="Y809" s="540">
        <v>156</v>
      </c>
      <c r="Z809" s="540">
        <v>160</v>
      </c>
      <c r="AA809" s="540">
        <v>19</v>
      </c>
      <c r="AB809" s="540">
        <v>116</v>
      </c>
      <c r="AC809" s="540">
        <v>56</v>
      </c>
      <c r="AD809" s="540">
        <v>48</v>
      </c>
      <c r="AE809" s="540">
        <v>55</v>
      </c>
      <c r="AF809" s="540">
        <v>6</v>
      </c>
      <c r="AG809" s="540">
        <v>146</v>
      </c>
      <c r="AH809" s="540">
        <v>3</v>
      </c>
      <c r="AI809" s="540">
        <v>98</v>
      </c>
      <c r="AJ809" s="540">
        <v>9</v>
      </c>
      <c r="AK809" s="540">
        <v>46</v>
      </c>
      <c r="AL809" s="540">
        <v>149</v>
      </c>
      <c r="AM809" s="540">
        <v>97</v>
      </c>
      <c r="AN809" s="540">
        <v>124</v>
      </c>
      <c r="AO809" s="540">
        <v>109</v>
      </c>
      <c r="AP809" s="540">
        <v>38</v>
      </c>
      <c r="AQ809" s="540">
        <v>1</v>
      </c>
      <c r="AR809" s="540">
        <v>127</v>
      </c>
      <c r="AS809" s="540">
        <v>83</v>
      </c>
      <c r="AT809" s="540">
        <v>78</v>
      </c>
      <c r="AU809" s="540">
        <v>18</v>
      </c>
      <c r="AV809" s="540">
        <v>81</v>
      </c>
      <c r="AW809" s="540">
        <v>137</v>
      </c>
      <c r="AX809" s="540">
        <v>69</v>
      </c>
      <c r="AY809" s="540">
        <v>112</v>
      </c>
      <c r="AZ809" s="540">
        <v>20</v>
      </c>
      <c r="BA809" s="540">
        <v>12</v>
      </c>
      <c r="BB809" s="540">
        <v>10</v>
      </c>
      <c r="BC809" s="540">
        <v>107</v>
      </c>
      <c r="BD809" s="540">
        <v>74</v>
      </c>
      <c r="BE809" s="540">
        <v>70</v>
      </c>
      <c r="BF809" s="540">
        <v>32</v>
      </c>
      <c r="BG809" s="540">
        <v>87</v>
      </c>
      <c r="BH809" s="540">
        <v>91</v>
      </c>
      <c r="BI809" s="540">
        <v>95</v>
      </c>
      <c r="BJ809" s="540">
        <v>21</v>
      </c>
      <c r="BK809" s="540">
        <v>37</v>
      </c>
      <c r="BL809" s="540">
        <v>162</v>
      </c>
      <c r="BM809" s="540">
        <v>89</v>
      </c>
      <c r="BN809" s="540">
        <v>5</v>
      </c>
      <c r="BO809" s="540">
        <v>108</v>
      </c>
      <c r="BP809" s="540">
        <v>16</v>
      </c>
      <c r="BQ809" s="540">
        <v>148</v>
      </c>
      <c r="BR809" s="540">
        <v>111</v>
      </c>
      <c r="BS809" s="540">
        <v>47</v>
      </c>
      <c r="BT809" s="540">
        <v>158</v>
      </c>
      <c r="BU809" s="540">
        <v>142</v>
      </c>
      <c r="BV809" s="540">
        <v>122</v>
      </c>
      <c r="BW809" s="540">
        <v>119</v>
      </c>
      <c r="BX809" s="540">
        <v>29</v>
      </c>
      <c r="BY809" s="540">
        <v>68</v>
      </c>
      <c r="BZ809" s="540">
        <v>41</v>
      </c>
      <c r="CA809" s="540">
        <v>132</v>
      </c>
      <c r="CB809" s="540">
        <v>164</v>
      </c>
      <c r="CC809" s="540">
        <v>63</v>
      </c>
      <c r="CD809" s="540">
        <v>4</v>
      </c>
      <c r="CE809" s="540">
        <v>7</v>
      </c>
      <c r="CF809" s="540">
        <v>126</v>
      </c>
      <c r="CG809" s="540">
        <v>153</v>
      </c>
      <c r="CH809" s="540">
        <v>93</v>
      </c>
      <c r="CI809" s="540">
        <v>163</v>
      </c>
      <c r="CJ809" s="540">
        <v>79</v>
      </c>
      <c r="CK809" s="540">
        <v>67</v>
      </c>
      <c r="CL809" s="540">
        <v>71</v>
      </c>
      <c r="CM809" s="540">
        <v>139</v>
      </c>
      <c r="CN809" s="540">
        <v>58</v>
      </c>
      <c r="CO809" s="540">
        <v>44</v>
      </c>
      <c r="CP809" s="540">
        <v>27</v>
      </c>
      <c r="CQ809" s="540">
        <v>54</v>
      </c>
      <c r="CR809" s="540">
        <v>125</v>
      </c>
      <c r="CS809" s="540">
        <v>33</v>
      </c>
      <c r="CT809" s="540">
        <v>80</v>
      </c>
      <c r="CU809" s="540">
        <v>117</v>
      </c>
      <c r="CV809" s="540">
        <v>57</v>
      </c>
      <c r="CW809" s="540">
        <v>84</v>
      </c>
      <c r="CX809" s="540">
        <v>135</v>
      </c>
      <c r="CY809" s="540">
        <v>30</v>
      </c>
      <c r="CZ809" s="540">
        <v>36</v>
      </c>
      <c r="DA809" s="540">
        <v>96</v>
      </c>
      <c r="DB809" s="540">
        <v>99</v>
      </c>
      <c r="DC809" s="540">
        <v>76</v>
      </c>
      <c r="DD809" s="540">
        <v>106</v>
      </c>
      <c r="DE809" s="540">
        <v>101</v>
      </c>
      <c r="DF809" s="540">
        <v>144</v>
      </c>
      <c r="DG809" s="540">
        <v>150</v>
      </c>
      <c r="DH809" s="540">
        <v>90</v>
      </c>
      <c r="DI809" s="540">
        <v>62</v>
      </c>
      <c r="DJ809" s="540">
        <v>72</v>
      </c>
      <c r="DK809" s="540">
        <v>52</v>
      </c>
      <c r="DL809" s="540">
        <v>100</v>
      </c>
      <c r="DM809" s="540">
        <v>53</v>
      </c>
      <c r="DN809" s="540">
        <v>26</v>
      </c>
      <c r="DO809" s="540">
        <v>140</v>
      </c>
      <c r="DP809" s="540">
        <v>2</v>
      </c>
      <c r="DQ809" s="540">
        <v>85</v>
      </c>
      <c r="DR809" s="540">
        <v>14</v>
      </c>
      <c r="DS809" s="540">
        <v>22</v>
      </c>
      <c r="DT809" s="540">
        <v>40</v>
      </c>
      <c r="DU809" s="540">
        <v>151</v>
      </c>
      <c r="DV809" s="540">
        <v>43</v>
      </c>
      <c r="DW809" s="540">
        <v>28</v>
      </c>
      <c r="DX809" s="540">
        <v>129</v>
      </c>
      <c r="DY809" s="540">
        <v>88</v>
      </c>
      <c r="DZ809" s="540">
        <v>61</v>
      </c>
      <c r="EA809" s="540">
        <v>34</v>
      </c>
      <c r="EB809" s="540">
        <v>145</v>
      </c>
      <c r="EC809" s="540">
        <v>50</v>
      </c>
      <c r="ED809" s="540">
        <v>17</v>
      </c>
      <c r="EE809" s="540">
        <v>66</v>
      </c>
      <c r="EF809" s="540">
        <v>35</v>
      </c>
      <c r="EG809" s="540">
        <v>138</v>
      </c>
      <c r="EH809" s="540">
        <v>159</v>
      </c>
      <c r="EI809" s="540">
        <v>152</v>
      </c>
      <c r="EJ809" s="540">
        <v>121</v>
      </c>
      <c r="EK809" s="540">
        <v>82</v>
      </c>
      <c r="EL809" s="540">
        <v>128</v>
      </c>
      <c r="EM809" s="540">
        <v>105</v>
      </c>
      <c r="EN809" s="540">
        <v>147</v>
      </c>
      <c r="EO809" s="540">
        <v>73</v>
      </c>
      <c r="EP809" s="540">
        <v>8</v>
      </c>
      <c r="EQ809" s="540">
        <v>103</v>
      </c>
      <c r="ER809" s="540">
        <v>94</v>
      </c>
      <c r="ES809" s="540">
        <v>60</v>
      </c>
      <c r="ET809" s="540">
        <v>86</v>
      </c>
      <c r="EU809" s="540">
        <v>92</v>
      </c>
      <c r="EV809" s="540">
        <v>11</v>
      </c>
      <c r="EW809" s="540">
        <v>64</v>
      </c>
      <c r="EX809" s="540">
        <v>23</v>
      </c>
      <c r="EY809" s="540">
        <v>59</v>
      </c>
      <c r="EZ809" s="540">
        <v>118</v>
      </c>
      <c r="FA809" s="540">
        <v>134</v>
      </c>
      <c r="FB809" s="540">
        <v>24</v>
      </c>
      <c r="FC809" s="540">
        <v>110</v>
      </c>
      <c r="FD809" s="540">
        <v>51</v>
      </c>
      <c r="FE809" s="540">
        <v>75</v>
      </c>
      <c r="FF809" s="540">
        <v>154</v>
      </c>
      <c r="FG809" s="540">
        <v>102</v>
      </c>
      <c r="FH809" s="540">
        <v>133</v>
      </c>
      <c r="FI809" s="540">
        <v>114</v>
      </c>
      <c r="FJ809" s="540">
        <v>155</v>
      </c>
      <c r="FK809" s="540">
        <v>45</v>
      </c>
      <c r="FL809" s="540">
        <v>136</v>
      </c>
      <c r="FM809" s="540">
        <v>15</v>
      </c>
    </row>
    <row r="810" spans="4:170" s="540" customFormat="1" x14ac:dyDescent="0.2">
      <c r="E810" s="535" t="s">
        <v>159</v>
      </c>
      <c r="F810" s="540">
        <v>132</v>
      </c>
      <c r="G810" s="540">
        <v>44</v>
      </c>
      <c r="H810" s="540">
        <v>157</v>
      </c>
      <c r="I810" s="540">
        <v>75</v>
      </c>
      <c r="J810" s="540">
        <v>1</v>
      </c>
      <c r="K810" s="540">
        <v>17</v>
      </c>
      <c r="L810" s="540">
        <v>94</v>
      </c>
      <c r="M810" s="540">
        <v>51</v>
      </c>
      <c r="N810" s="540">
        <v>158</v>
      </c>
      <c r="O810" s="540">
        <v>38</v>
      </c>
      <c r="P810" s="540">
        <v>40</v>
      </c>
      <c r="Q810" s="540">
        <v>83</v>
      </c>
      <c r="R810" s="540">
        <v>56</v>
      </c>
      <c r="S810" s="540">
        <v>141</v>
      </c>
      <c r="T810" s="540">
        <v>138</v>
      </c>
      <c r="U810" s="540">
        <v>124</v>
      </c>
      <c r="V810" s="540">
        <v>80</v>
      </c>
      <c r="W810" s="540">
        <v>74</v>
      </c>
      <c r="X810" s="540">
        <v>53</v>
      </c>
      <c r="Y810" s="540">
        <v>102</v>
      </c>
      <c r="Z810" s="540">
        <v>115</v>
      </c>
      <c r="AA810" s="540">
        <v>159</v>
      </c>
      <c r="AB810" s="540">
        <v>2</v>
      </c>
      <c r="AC810" s="540">
        <v>163</v>
      </c>
      <c r="AD810" s="540">
        <v>106</v>
      </c>
      <c r="AE810" s="540">
        <v>89</v>
      </c>
      <c r="AF810" s="540">
        <v>50</v>
      </c>
      <c r="AG810" s="540">
        <v>139</v>
      </c>
      <c r="AH810" s="540">
        <v>118</v>
      </c>
      <c r="AI810" s="540">
        <v>143</v>
      </c>
      <c r="AJ810" s="540">
        <v>64</v>
      </c>
      <c r="AK810" s="540">
        <v>153</v>
      </c>
      <c r="AL810" s="540">
        <v>107</v>
      </c>
      <c r="AM810" s="540">
        <v>71</v>
      </c>
      <c r="AN810" s="540">
        <v>39</v>
      </c>
      <c r="AO810" s="540">
        <v>145</v>
      </c>
      <c r="AP810" s="540">
        <v>155</v>
      </c>
      <c r="AQ810" s="540">
        <v>96</v>
      </c>
      <c r="AR810" s="540">
        <v>35</v>
      </c>
      <c r="AS810" s="540">
        <v>41</v>
      </c>
      <c r="AT810" s="540">
        <v>90</v>
      </c>
      <c r="AU810" s="540">
        <v>65</v>
      </c>
      <c r="AV810" s="540">
        <v>27</v>
      </c>
      <c r="AW810" s="540">
        <v>55</v>
      </c>
      <c r="AX810" s="540">
        <v>49</v>
      </c>
      <c r="AY810" s="540">
        <v>162</v>
      </c>
      <c r="AZ810" s="540">
        <v>31</v>
      </c>
      <c r="BA810" s="540">
        <v>147</v>
      </c>
      <c r="BB810" s="540">
        <v>93</v>
      </c>
      <c r="BC810" s="540">
        <v>103</v>
      </c>
      <c r="BD810" s="540">
        <v>164</v>
      </c>
      <c r="BE810" s="540">
        <v>13</v>
      </c>
      <c r="BF810" s="540">
        <v>19</v>
      </c>
      <c r="BG810" s="540">
        <v>66</v>
      </c>
      <c r="BH810" s="540">
        <v>62</v>
      </c>
      <c r="BI810" s="540">
        <v>15</v>
      </c>
      <c r="BJ810" s="540">
        <v>121</v>
      </c>
      <c r="BK810" s="540">
        <v>150</v>
      </c>
      <c r="BL810" s="540">
        <v>92</v>
      </c>
      <c r="BM810" s="540">
        <v>81</v>
      </c>
      <c r="BN810" s="540">
        <v>110</v>
      </c>
      <c r="BO810" s="540">
        <v>98</v>
      </c>
      <c r="BP810" s="540">
        <v>91</v>
      </c>
      <c r="BQ810" s="540">
        <v>78</v>
      </c>
      <c r="BR810" s="540">
        <v>34</v>
      </c>
      <c r="BS810" s="540">
        <v>54</v>
      </c>
      <c r="BT810" s="540">
        <v>30</v>
      </c>
      <c r="BU810" s="540">
        <v>97</v>
      </c>
      <c r="BV810" s="540">
        <v>86</v>
      </c>
      <c r="BW810" s="540">
        <v>146</v>
      </c>
      <c r="BX810" s="540">
        <v>114</v>
      </c>
      <c r="BY810" s="540">
        <v>126</v>
      </c>
      <c r="BZ810" s="540">
        <v>25</v>
      </c>
      <c r="CA810" s="540">
        <v>82</v>
      </c>
      <c r="CB810" s="540">
        <v>43</v>
      </c>
      <c r="CC810" s="540">
        <v>79</v>
      </c>
      <c r="CD810" s="540">
        <v>23</v>
      </c>
      <c r="CE810" s="540">
        <v>154</v>
      </c>
      <c r="CF810" s="540">
        <v>68</v>
      </c>
      <c r="CG810" s="540">
        <v>18</v>
      </c>
      <c r="CH810" s="540">
        <v>87</v>
      </c>
      <c r="CI810" s="540">
        <v>9</v>
      </c>
      <c r="CJ810" s="540">
        <v>45</v>
      </c>
      <c r="CK810" s="540">
        <v>76</v>
      </c>
      <c r="CL810" s="540">
        <v>112</v>
      </c>
      <c r="CM810" s="540">
        <v>140</v>
      </c>
      <c r="CN810" s="540">
        <v>133</v>
      </c>
      <c r="CO810" s="540">
        <v>72</v>
      </c>
      <c r="CP810" s="540">
        <v>142</v>
      </c>
      <c r="CQ810" s="540">
        <v>128</v>
      </c>
      <c r="CR810" s="540">
        <v>134</v>
      </c>
      <c r="CS810" s="540">
        <v>48</v>
      </c>
      <c r="CT810" s="540">
        <v>84</v>
      </c>
      <c r="CU810" s="540">
        <v>7</v>
      </c>
      <c r="CV810" s="540">
        <v>136</v>
      </c>
      <c r="CW810" s="540">
        <v>14</v>
      </c>
      <c r="CX810" s="540">
        <v>131</v>
      </c>
      <c r="CY810" s="540">
        <v>57</v>
      </c>
      <c r="CZ810" s="540">
        <v>26</v>
      </c>
      <c r="DA810" s="540">
        <v>123</v>
      </c>
      <c r="DB810" s="540">
        <v>69</v>
      </c>
      <c r="DC810" s="540">
        <v>5</v>
      </c>
      <c r="DD810" s="540">
        <v>152</v>
      </c>
      <c r="DE810" s="540">
        <v>32</v>
      </c>
      <c r="DF810" s="540">
        <v>37</v>
      </c>
      <c r="DG810" s="540">
        <v>59</v>
      </c>
      <c r="DH810" s="540">
        <v>3</v>
      </c>
      <c r="DI810" s="540">
        <v>67</v>
      </c>
      <c r="DJ810" s="540">
        <v>28</v>
      </c>
      <c r="DK810" s="540">
        <v>16</v>
      </c>
      <c r="DL810" s="540">
        <v>10</v>
      </c>
      <c r="DM810" s="540">
        <v>111</v>
      </c>
      <c r="DN810" s="540">
        <v>127</v>
      </c>
      <c r="DO810" s="540">
        <v>85</v>
      </c>
      <c r="DP810" s="540">
        <v>116</v>
      </c>
      <c r="DQ810" s="540">
        <v>148</v>
      </c>
      <c r="DR810" s="540">
        <v>24</v>
      </c>
      <c r="DS810" s="540">
        <v>29</v>
      </c>
      <c r="DT810" s="540">
        <v>11</v>
      </c>
      <c r="DU810" s="540">
        <v>8</v>
      </c>
      <c r="DV810" s="540">
        <v>42</v>
      </c>
      <c r="DW810" s="540">
        <v>113</v>
      </c>
      <c r="DX810" s="540">
        <v>100</v>
      </c>
      <c r="DY810" s="540">
        <v>47</v>
      </c>
      <c r="DZ810" s="540">
        <v>109</v>
      </c>
      <c r="EA810" s="540">
        <v>88</v>
      </c>
      <c r="EB810" s="540">
        <v>95</v>
      </c>
      <c r="EC810" s="540">
        <v>137</v>
      </c>
      <c r="ED810" s="540">
        <v>46</v>
      </c>
      <c r="EE810" s="540">
        <v>6</v>
      </c>
      <c r="EF810" s="540">
        <v>120</v>
      </c>
      <c r="EG810" s="540">
        <v>149</v>
      </c>
      <c r="EH810" s="540">
        <v>70</v>
      </c>
      <c r="EI810" s="540">
        <v>63</v>
      </c>
      <c r="EJ810" s="540">
        <v>101</v>
      </c>
      <c r="EK810" s="540">
        <v>144</v>
      </c>
      <c r="EL810" s="540">
        <v>156</v>
      </c>
      <c r="EM810" s="540">
        <v>52</v>
      </c>
      <c r="EN810" s="540">
        <v>125</v>
      </c>
      <c r="EO810" s="540">
        <v>12</v>
      </c>
      <c r="EP810" s="540">
        <v>117</v>
      </c>
      <c r="EQ810" s="540">
        <v>105</v>
      </c>
      <c r="ER810" s="540">
        <v>130</v>
      </c>
      <c r="ES810" s="540">
        <v>21</v>
      </c>
      <c r="ET810" s="540">
        <v>99</v>
      </c>
      <c r="EU810" s="540">
        <v>122</v>
      </c>
      <c r="EV810" s="540">
        <v>161</v>
      </c>
      <c r="EW810" s="540">
        <v>20</v>
      </c>
      <c r="EX810" s="540">
        <v>77</v>
      </c>
      <c r="EY810" s="540">
        <v>58</v>
      </c>
      <c r="EZ810" s="540">
        <v>119</v>
      </c>
      <c r="FA810" s="540">
        <v>151</v>
      </c>
      <c r="FB810" s="540">
        <v>135</v>
      </c>
      <c r="FC810" s="540">
        <v>61</v>
      </c>
      <c r="FD810" s="540">
        <v>108</v>
      </c>
      <c r="FE810" s="540">
        <v>60</v>
      </c>
      <c r="FF810" s="540">
        <v>104</v>
      </c>
      <c r="FG810" s="540">
        <v>4</v>
      </c>
      <c r="FH810" s="540">
        <v>22</v>
      </c>
      <c r="FI810" s="540">
        <v>36</v>
      </c>
      <c r="FJ810" s="540">
        <v>73</v>
      </c>
      <c r="FK810" s="540">
        <v>129</v>
      </c>
      <c r="FL810" s="540">
        <v>160</v>
      </c>
      <c r="FM810" s="540">
        <v>33</v>
      </c>
    </row>
    <row r="811" spans="4:170" s="540" customFormat="1" x14ac:dyDescent="0.2"/>
    <row r="812" spans="4:170" s="540" customFormat="1" x14ac:dyDescent="0.2">
      <c r="D812" s="539">
        <v>165</v>
      </c>
      <c r="E812" s="541" t="s">
        <v>179</v>
      </c>
    </row>
    <row r="813" spans="4:170" s="540" customFormat="1" x14ac:dyDescent="0.2">
      <c r="E813" s="535" t="s">
        <v>130</v>
      </c>
      <c r="F813" s="540">
        <v>1</v>
      </c>
      <c r="G813" s="540">
        <v>2</v>
      </c>
      <c r="H813" s="540">
        <v>3</v>
      </c>
      <c r="I813" s="540">
        <v>4</v>
      </c>
      <c r="J813" s="540">
        <v>5</v>
      </c>
      <c r="K813" s="540">
        <v>6</v>
      </c>
      <c r="L813" s="540">
        <v>7</v>
      </c>
      <c r="M813" s="540">
        <v>8</v>
      </c>
      <c r="N813" s="540">
        <v>9</v>
      </c>
      <c r="O813" s="540">
        <v>10</v>
      </c>
      <c r="P813" s="540">
        <v>11</v>
      </c>
      <c r="Q813" s="540">
        <v>12</v>
      </c>
      <c r="R813" s="540">
        <v>13</v>
      </c>
      <c r="S813" s="540">
        <v>14</v>
      </c>
      <c r="T813" s="540">
        <v>15</v>
      </c>
      <c r="U813" s="540">
        <v>16</v>
      </c>
      <c r="V813" s="540">
        <v>17</v>
      </c>
      <c r="W813" s="540">
        <v>18</v>
      </c>
      <c r="X813" s="540">
        <v>19</v>
      </c>
      <c r="Y813" s="540">
        <v>20</v>
      </c>
      <c r="Z813" s="540">
        <v>21</v>
      </c>
      <c r="AA813" s="540">
        <v>22</v>
      </c>
      <c r="AB813" s="540">
        <v>23</v>
      </c>
      <c r="AC813" s="540">
        <v>24</v>
      </c>
      <c r="AD813" s="540">
        <v>25</v>
      </c>
      <c r="AE813" s="540">
        <v>26</v>
      </c>
      <c r="AF813" s="540">
        <v>27</v>
      </c>
      <c r="AG813" s="540">
        <v>28</v>
      </c>
      <c r="AH813" s="540">
        <v>29</v>
      </c>
      <c r="AI813" s="540">
        <v>30</v>
      </c>
      <c r="AJ813" s="540">
        <v>31</v>
      </c>
      <c r="AK813" s="540">
        <v>32</v>
      </c>
      <c r="AL813" s="540">
        <v>33</v>
      </c>
      <c r="AM813" s="540">
        <v>34</v>
      </c>
      <c r="AN813" s="540">
        <v>35</v>
      </c>
      <c r="AO813" s="540">
        <v>36</v>
      </c>
      <c r="AP813" s="540">
        <v>37</v>
      </c>
      <c r="AQ813" s="540">
        <v>38</v>
      </c>
      <c r="AR813" s="540">
        <v>39</v>
      </c>
      <c r="AS813" s="540">
        <v>40</v>
      </c>
      <c r="AT813" s="540">
        <v>41</v>
      </c>
      <c r="AU813" s="540">
        <v>42</v>
      </c>
      <c r="AV813" s="540">
        <v>43</v>
      </c>
      <c r="AW813" s="540">
        <v>44</v>
      </c>
      <c r="AX813" s="540">
        <v>45</v>
      </c>
      <c r="AY813" s="540">
        <v>46</v>
      </c>
      <c r="AZ813" s="540">
        <v>47</v>
      </c>
      <c r="BA813" s="540">
        <v>48</v>
      </c>
      <c r="BB813" s="540">
        <v>49</v>
      </c>
      <c r="BC813" s="540">
        <v>50</v>
      </c>
      <c r="BD813" s="540">
        <v>51</v>
      </c>
      <c r="BE813" s="540">
        <v>52</v>
      </c>
      <c r="BF813" s="540">
        <v>53</v>
      </c>
      <c r="BG813" s="540">
        <v>54</v>
      </c>
      <c r="BH813" s="540">
        <v>55</v>
      </c>
      <c r="BI813" s="540">
        <v>56</v>
      </c>
      <c r="BJ813" s="540">
        <v>57</v>
      </c>
      <c r="BK813" s="540">
        <v>58</v>
      </c>
      <c r="BL813" s="540">
        <v>59</v>
      </c>
      <c r="BM813" s="540">
        <v>60</v>
      </c>
      <c r="BN813" s="540">
        <v>61</v>
      </c>
      <c r="BO813" s="540">
        <v>62</v>
      </c>
      <c r="BP813" s="540">
        <v>63</v>
      </c>
      <c r="BQ813" s="540">
        <v>64</v>
      </c>
      <c r="BR813" s="540">
        <v>65</v>
      </c>
      <c r="BS813" s="540">
        <v>66</v>
      </c>
      <c r="BT813" s="540">
        <v>67</v>
      </c>
      <c r="BU813" s="540">
        <v>68</v>
      </c>
      <c r="BV813" s="540">
        <v>69</v>
      </c>
      <c r="BW813" s="540">
        <v>70</v>
      </c>
      <c r="BX813" s="540">
        <v>71</v>
      </c>
      <c r="BY813" s="540">
        <v>72</v>
      </c>
      <c r="BZ813" s="540">
        <v>73</v>
      </c>
      <c r="CA813" s="540">
        <v>74</v>
      </c>
      <c r="CB813" s="540">
        <v>75</v>
      </c>
      <c r="CC813" s="540">
        <v>76</v>
      </c>
      <c r="CD813" s="540">
        <v>77</v>
      </c>
      <c r="CE813" s="540">
        <v>78</v>
      </c>
      <c r="CF813" s="540">
        <v>79</v>
      </c>
      <c r="CG813" s="540">
        <v>80</v>
      </c>
      <c r="CH813" s="540">
        <v>81</v>
      </c>
      <c r="CI813" s="540">
        <v>82</v>
      </c>
      <c r="CJ813" s="540">
        <v>83</v>
      </c>
      <c r="CK813" s="540">
        <v>84</v>
      </c>
      <c r="CL813" s="540">
        <v>85</v>
      </c>
      <c r="CM813" s="540">
        <v>86</v>
      </c>
      <c r="CN813" s="540">
        <v>87</v>
      </c>
      <c r="CO813" s="540">
        <v>88</v>
      </c>
      <c r="CP813" s="540">
        <v>89</v>
      </c>
      <c r="CQ813" s="540">
        <v>90</v>
      </c>
      <c r="CR813" s="540">
        <v>91</v>
      </c>
      <c r="CS813" s="540">
        <v>92</v>
      </c>
      <c r="CT813" s="540">
        <v>93</v>
      </c>
      <c r="CU813" s="540">
        <v>94</v>
      </c>
      <c r="CV813" s="540">
        <v>95</v>
      </c>
      <c r="CW813" s="540">
        <v>96</v>
      </c>
      <c r="CX813" s="540">
        <v>97</v>
      </c>
      <c r="CY813" s="540">
        <v>98</v>
      </c>
      <c r="CZ813" s="540">
        <v>99</v>
      </c>
      <c r="DA813" s="540">
        <v>100</v>
      </c>
      <c r="DB813" s="540">
        <v>101</v>
      </c>
      <c r="DC813" s="540">
        <v>102</v>
      </c>
      <c r="DD813" s="540">
        <v>103</v>
      </c>
      <c r="DE813" s="540">
        <v>104</v>
      </c>
      <c r="DF813" s="540">
        <v>105</v>
      </c>
      <c r="DG813" s="540">
        <v>106</v>
      </c>
      <c r="DH813" s="540">
        <v>107</v>
      </c>
      <c r="DI813" s="540">
        <v>108</v>
      </c>
      <c r="DJ813" s="540">
        <v>109</v>
      </c>
      <c r="DK813" s="540">
        <v>110</v>
      </c>
      <c r="DL813" s="540">
        <v>111</v>
      </c>
      <c r="DM813" s="540">
        <v>112</v>
      </c>
      <c r="DN813" s="540">
        <v>113</v>
      </c>
      <c r="DO813" s="540">
        <v>114</v>
      </c>
      <c r="DP813" s="540">
        <v>115</v>
      </c>
      <c r="DQ813" s="540">
        <v>116</v>
      </c>
      <c r="DR813" s="540">
        <v>117</v>
      </c>
      <c r="DS813" s="540">
        <v>118</v>
      </c>
      <c r="DT813" s="540">
        <v>119</v>
      </c>
      <c r="DU813" s="540">
        <v>120</v>
      </c>
      <c r="DV813" s="540">
        <v>121</v>
      </c>
      <c r="DW813" s="540">
        <v>122</v>
      </c>
      <c r="DX813" s="540">
        <v>123</v>
      </c>
      <c r="DY813" s="540">
        <v>124</v>
      </c>
      <c r="DZ813" s="540">
        <v>125</v>
      </c>
      <c r="EA813" s="540">
        <v>126</v>
      </c>
      <c r="EB813" s="540">
        <v>127</v>
      </c>
      <c r="EC813" s="540">
        <v>128</v>
      </c>
      <c r="ED813" s="540">
        <v>129</v>
      </c>
      <c r="EE813" s="540">
        <v>130</v>
      </c>
      <c r="EF813" s="540">
        <v>131</v>
      </c>
      <c r="EG813" s="540">
        <v>132</v>
      </c>
      <c r="EH813" s="540">
        <v>133</v>
      </c>
      <c r="EI813" s="540">
        <v>134</v>
      </c>
      <c r="EJ813" s="540">
        <v>135</v>
      </c>
      <c r="EK813" s="540">
        <v>136</v>
      </c>
      <c r="EL813" s="540">
        <v>137</v>
      </c>
      <c r="EM813" s="540">
        <v>138</v>
      </c>
      <c r="EN813" s="540">
        <v>139</v>
      </c>
      <c r="EO813" s="540">
        <v>140</v>
      </c>
      <c r="EP813" s="540">
        <v>141</v>
      </c>
      <c r="EQ813" s="540">
        <v>142</v>
      </c>
      <c r="ER813" s="540">
        <v>143</v>
      </c>
      <c r="ES813" s="540">
        <v>144</v>
      </c>
      <c r="ET813" s="540">
        <v>145</v>
      </c>
      <c r="EU813" s="540">
        <v>146</v>
      </c>
      <c r="EV813" s="540">
        <v>147</v>
      </c>
      <c r="EW813" s="540">
        <v>148</v>
      </c>
      <c r="EX813" s="540">
        <v>149</v>
      </c>
      <c r="EY813" s="540">
        <v>150</v>
      </c>
      <c r="EZ813" s="540">
        <v>151</v>
      </c>
      <c r="FA813" s="540">
        <v>152</v>
      </c>
      <c r="FB813" s="540">
        <v>153</v>
      </c>
      <c r="FC813" s="540">
        <v>154</v>
      </c>
      <c r="FD813" s="540">
        <v>155</v>
      </c>
      <c r="FE813" s="540">
        <v>156</v>
      </c>
      <c r="FF813" s="540">
        <v>157</v>
      </c>
      <c r="FG813" s="540">
        <v>158</v>
      </c>
      <c r="FH813" s="540">
        <v>159</v>
      </c>
      <c r="FI813" s="540">
        <v>160</v>
      </c>
      <c r="FJ813" s="540">
        <v>161</v>
      </c>
      <c r="FK813" s="540">
        <v>162</v>
      </c>
      <c r="FL813" s="540">
        <v>163</v>
      </c>
      <c r="FM813" s="540">
        <v>164</v>
      </c>
      <c r="FN813" s="540">
        <v>165</v>
      </c>
    </row>
    <row r="814" spans="4:170" s="540" customFormat="1" x14ac:dyDescent="0.2">
      <c r="E814" s="535" t="s">
        <v>157</v>
      </c>
      <c r="F814" s="540">
        <v>164</v>
      </c>
      <c r="G814" s="540">
        <v>14</v>
      </c>
      <c r="H814" s="540">
        <v>117</v>
      </c>
      <c r="I814" s="540">
        <v>61</v>
      </c>
      <c r="J814" s="540">
        <v>131</v>
      </c>
      <c r="K814" s="540">
        <v>80</v>
      </c>
      <c r="L814" s="540">
        <v>26</v>
      </c>
      <c r="M814" s="540">
        <v>121</v>
      </c>
      <c r="N814" s="540">
        <v>143</v>
      </c>
      <c r="O814" s="540">
        <v>4</v>
      </c>
      <c r="P814" s="540">
        <v>94</v>
      </c>
      <c r="Q814" s="540">
        <v>63</v>
      </c>
      <c r="R814" s="540">
        <v>142</v>
      </c>
      <c r="S814" s="540">
        <v>132</v>
      </c>
      <c r="T814" s="540">
        <v>147</v>
      </c>
      <c r="U814" s="540">
        <v>134</v>
      </c>
      <c r="V814" s="540">
        <v>25</v>
      </c>
      <c r="W814" s="540">
        <v>19</v>
      </c>
      <c r="X814" s="540">
        <v>38</v>
      </c>
      <c r="Y814" s="540">
        <v>79</v>
      </c>
      <c r="Z814" s="540">
        <v>165</v>
      </c>
      <c r="AA814" s="540">
        <v>3</v>
      </c>
      <c r="AB814" s="540">
        <v>127</v>
      </c>
      <c r="AC814" s="540">
        <v>86</v>
      </c>
      <c r="AD814" s="540">
        <v>17</v>
      </c>
      <c r="AE814" s="540">
        <v>23</v>
      </c>
      <c r="AF814" s="540">
        <v>55</v>
      </c>
      <c r="AG814" s="540">
        <v>45</v>
      </c>
      <c r="AH814" s="540">
        <v>145</v>
      </c>
      <c r="AI814" s="540">
        <v>56</v>
      </c>
      <c r="AJ814" s="540">
        <v>140</v>
      </c>
      <c r="AK814" s="540">
        <v>129</v>
      </c>
      <c r="AL814" s="540">
        <v>37</v>
      </c>
      <c r="AM814" s="540">
        <v>8</v>
      </c>
      <c r="AN814" s="540">
        <v>111</v>
      </c>
      <c r="AO814" s="540">
        <v>103</v>
      </c>
      <c r="AP814" s="540">
        <v>68</v>
      </c>
      <c r="AQ814" s="540">
        <v>10</v>
      </c>
      <c r="AR814" s="540">
        <v>90</v>
      </c>
      <c r="AS814" s="540">
        <v>123</v>
      </c>
      <c r="AT814" s="540">
        <v>34</v>
      </c>
      <c r="AU814" s="540">
        <v>135</v>
      </c>
      <c r="AV814" s="540">
        <v>100</v>
      </c>
      <c r="AW814" s="540">
        <v>1</v>
      </c>
      <c r="AX814" s="540">
        <v>81</v>
      </c>
      <c r="AY814" s="540">
        <v>85</v>
      </c>
      <c r="AZ814" s="540">
        <v>58</v>
      </c>
      <c r="BA814" s="540">
        <v>136</v>
      </c>
      <c r="BB814" s="540">
        <v>93</v>
      </c>
      <c r="BC814" s="540">
        <v>161</v>
      </c>
      <c r="BD814" s="540">
        <v>60</v>
      </c>
      <c r="BE814" s="540">
        <v>160</v>
      </c>
      <c r="BF814" s="540">
        <v>151</v>
      </c>
      <c r="BG814" s="540">
        <v>101</v>
      </c>
      <c r="BH814" s="540">
        <v>27</v>
      </c>
      <c r="BI814" s="540">
        <v>149</v>
      </c>
      <c r="BJ814" s="540">
        <v>104</v>
      </c>
      <c r="BK814" s="540">
        <v>12</v>
      </c>
      <c r="BL814" s="540">
        <v>155</v>
      </c>
      <c r="BM814" s="540">
        <v>138</v>
      </c>
      <c r="BN814" s="540">
        <v>125</v>
      </c>
      <c r="BO814" s="540">
        <v>130</v>
      </c>
      <c r="BP814" s="540">
        <v>159</v>
      </c>
      <c r="BQ814" s="540">
        <v>16</v>
      </c>
      <c r="BR814" s="540">
        <v>76</v>
      </c>
      <c r="BS814" s="540">
        <v>137</v>
      </c>
      <c r="BT814" s="540">
        <v>133</v>
      </c>
      <c r="BU814" s="540">
        <v>59</v>
      </c>
      <c r="BV814" s="540">
        <v>87</v>
      </c>
      <c r="BW814" s="540">
        <v>146</v>
      </c>
      <c r="BX814" s="540">
        <v>83</v>
      </c>
      <c r="BY814" s="540">
        <v>114</v>
      </c>
      <c r="BZ814" s="540">
        <v>44</v>
      </c>
      <c r="CA814" s="540">
        <v>106</v>
      </c>
      <c r="CB814" s="540">
        <v>157</v>
      </c>
      <c r="CC814" s="540">
        <v>112</v>
      </c>
      <c r="CD814" s="540">
        <v>88</v>
      </c>
      <c r="CE814" s="540">
        <v>24</v>
      </c>
      <c r="CF814" s="540">
        <v>96</v>
      </c>
      <c r="CG814" s="540">
        <v>13</v>
      </c>
      <c r="CH814" s="540">
        <v>70</v>
      </c>
      <c r="CI814" s="540">
        <v>108</v>
      </c>
      <c r="CJ814" s="540">
        <v>84</v>
      </c>
      <c r="CK814" s="540">
        <v>71</v>
      </c>
      <c r="CL814" s="540">
        <v>46</v>
      </c>
      <c r="CM814" s="540">
        <v>95</v>
      </c>
      <c r="CN814" s="540">
        <v>113</v>
      </c>
      <c r="CO814" s="540">
        <v>119</v>
      </c>
      <c r="CP814" s="540">
        <v>22</v>
      </c>
      <c r="CQ814" s="540">
        <v>158</v>
      </c>
      <c r="CR814" s="540">
        <v>39</v>
      </c>
      <c r="CS814" s="540">
        <v>50</v>
      </c>
      <c r="CT814" s="540">
        <v>92</v>
      </c>
      <c r="CU814" s="540">
        <v>128</v>
      </c>
      <c r="CV814" s="540">
        <v>78</v>
      </c>
      <c r="CW814" s="540">
        <v>2</v>
      </c>
      <c r="CX814" s="540">
        <v>124</v>
      </c>
      <c r="CY814" s="540">
        <v>49</v>
      </c>
      <c r="CZ814" s="540">
        <v>118</v>
      </c>
      <c r="DA814" s="540">
        <v>97</v>
      </c>
      <c r="DB814" s="540">
        <v>72</v>
      </c>
      <c r="DC814" s="540">
        <v>36</v>
      </c>
      <c r="DD814" s="540">
        <v>15</v>
      </c>
      <c r="DE814" s="540">
        <v>57</v>
      </c>
      <c r="DF814" s="540">
        <v>41</v>
      </c>
      <c r="DG814" s="540">
        <v>7</v>
      </c>
      <c r="DH814" s="540">
        <v>110</v>
      </c>
      <c r="DI814" s="540">
        <v>120</v>
      </c>
      <c r="DJ814" s="540">
        <v>162</v>
      </c>
      <c r="DK814" s="540">
        <v>122</v>
      </c>
      <c r="DL814" s="540">
        <v>144</v>
      </c>
      <c r="DM814" s="540">
        <v>11</v>
      </c>
      <c r="DN814" s="540">
        <v>102</v>
      </c>
      <c r="DO814" s="540">
        <v>116</v>
      </c>
      <c r="DP814" s="540">
        <v>31</v>
      </c>
      <c r="DQ814" s="540">
        <v>154</v>
      </c>
      <c r="DR814" s="540">
        <v>28</v>
      </c>
      <c r="DS814" s="540">
        <v>42</v>
      </c>
      <c r="DT814" s="540">
        <v>51</v>
      </c>
      <c r="DU814" s="540">
        <v>91</v>
      </c>
      <c r="DV814" s="540">
        <v>74</v>
      </c>
      <c r="DW814" s="540">
        <v>89</v>
      </c>
      <c r="DX814" s="540">
        <v>109</v>
      </c>
      <c r="DY814" s="540">
        <v>65</v>
      </c>
      <c r="DZ814" s="540">
        <v>18</v>
      </c>
      <c r="EA814" s="540">
        <v>40</v>
      </c>
      <c r="EB814" s="540">
        <v>105</v>
      </c>
      <c r="EC814" s="540">
        <v>20</v>
      </c>
      <c r="ED814" s="540">
        <v>98</v>
      </c>
      <c r="EE814" s="540">
        <v>62</v>
      </c>
      <c r="EF814" s="540">
        <v>5</v>
      </c>
      <c r="EG814" s="540">
        <v>73</v>
      </c>
      <c r="EH814" s="540">
        <v>141</v>
      </c>
      <c r="EI814" s="540">
        <v>32</v>
      </c>
      <c r="EJ814" s="540">
        <v>77</v>
      </c>
      <c r="EK814" s="540">
        <v>115</v>
      </c>
      <c r="EL814" s="540">
        <v>66</v>
      </c>
      <c r="EM814" s="540">
        <v>150</v>
      </c>
      <c r="EN814" s="540">
        <v>163</v>
      </c>
      <c r="EO814" s="540">
        <v>82</v>
      </c>
      <c r="EP814" s="540">
        <v>54</v>
      </c>
      <c r="EQ814" s="540">
        <v>148</v>
      </c>
      <c r="ER814" s="540">
        <v>9</v>
      </c>
      <c r="ES814" s="540">
        <v>35</v>
      </c>
      <c r="ET814" s="540">
        <v>29</v>
      </c>
      <c r="EU814" s="540">
        <v>75</v>
      </c>
      <c r="EV814" s="540">
        <v>69</v>
      </c>
      <c r="EW814" s="540">
        <v>139</v>
      </c>
      <c r="EX814" s="540">
        <v>52</v>
      </c>
      <c r="EY814" s="540">
        <v>21</v>
      </c>
      <c r="EZ814" s="540">
        <v>33</v>
      </c>
      <c r="FA814" s="540">
        <v>48</v>
      </c>
      <c r="FB814" s="540">
        <v>30</v>
      </c>
      <c r="FC814" s="540">
        <v>67</v>
      </c>
      <c r="FD814" s="540">
        <v>156</v>
      </c>
      <c r="FE814" s="540">
        <v>43</v>
      </c>
      <c r="FF814" s="540">
        <v>126</v>
      </c>
      <c r="FG814" s="540">
        <v>99</v>
      </c>
      <c r="FH814" s="540">
        <v>107</v>
      </c>
      <c r="FI814" s="540">
        <v>153</v>
      </c>
      <c r="FJ814" s="540">
        <v>64</v>
      </c>
      <c r="FK814" s="540">
        <v>53</v>
      </c>
      <c r="FL814" s="540">
        <v>47</v>
      </c>
      <c r="FM814" s="540">
        <v>152</v>
      </c>
      <c r="FN814" s="540">
        <v>6</v>
      </c>
    </row>
    <row r="815" spans="4:170" s="540" customFormat="1" x14ac:dyDescent="0.2">
      <c r="E815" s="535" t="s">
        <v>159</v>
      </c>
      <c r="F815" s="540">
        <v>138</v>
      </c>
      <c r="G815" s="540">
        <v>98</v>
      </c>
      <c r="H815" s="540">
        <v>32</v>
      </c>
      <c r="I815" s="540">
        <v>111</v>
      </c>
      <c r="J815" s="540">
        <v>53</v>
      </c>
      <c r="K815" s="540">
        <v>14</v>
      </c>
      <c r="L815" s="540">
        <v>1</v>
      </c>
      <c r="M815" s="540">
        <v>97</v>
      </c>
      <c r="N815" s="540">
        <v>47</v>
      </c>
      <c r="O815" s="540">
        <v>102</v>
      </c>
      <c r="P815" s="540">
        <v>143</v>
      </c>
      <c r="Q815" s="540">
        <v>39</v>
      </c>
      <c r="R815" s="540">
        <v>86</v>
      </c>
      <c r="S815" s="540">
        <v>21</v>
      </c>
      <c r="T815" s="540">
        <v>58</v>
      </c>
      <c r="U815" s="540">
        <v>159</v>
      </c>
      <c r="V815" s="540">
        <v>93</v>
      </c>
      <c r="W815" s="540">
        <v>6</v>
      </c>
      <c r="X815" s="540">
        <v>126</v>
      </c>
      <c r="Y815" s="540">
        <v>54</v>
      </c>
      <c r="Z815" s="540">
        <v>100</v>
      </c>
      <c r="AA815" s="540">
        <v>30</v>
      </c>
      <c r="AB815" s="540">
        <v>91</v>
      </c>
      <c r="AC815" s="540">
        <v>41</v>
      </c>
      <c r="AD815" s="540">
        <v>127</v>
      </c>
      <c r="AE815" s="540">
        <v>29</v>
      </c>
      <c r="AF815" s="540">
        <v>120</v>
      </c>
      <c r="AG815" s="540">
        <v>69</v>
      </c>
      <c r="AH815" s="540">
        <v>40</v>
      </c>
      <c r="AI815" s="540">
        <v>94</v>
      </c>
      <c r="AJ815" s="540">
        <v>25</v>
      </c>
      <c r="AK815" s="540">
        <v>84</v>
      </c>
      <c r="AL815" s="540">
        <v>67</v>
      </c>
      <c r="AM815" s="540">
        <v>133</v>
      </c>
      <c r="AN815" s="540">
        <v>37</v>
      </c>
      <c r="AO815" s="540">
        <v>122</v>
      </c>
      <c r="AP815" s="540">
        <v>16</v>
      </c>
      <c r="AQ815" s="540">
        <v>64</v>
      </c>
      <c r="AR815" s="540">
        <v>80</v>
      </c>
      <c r="AS815" s="540">
        <v>134</v>
      </c>
      <c r="AT815" s="540">
        <v>155</v>
      </c>
      <c r="AU815" s="540">
        <v>59</v>
      </c>
      <c r="AV815" s="540">
        <v>114</v>
      </c>
      <c r="AW815" s="540">
        <v>161</v>
      </c>
      <c r="AX815" s="540">
        <v>26</v>
      </c>
      <c r="AY815" s="540">
        <v>82</v>
      </c>
      <c r="AZ815" s="540">
        <v>20</v>
      </c>
      <c r="BA815" s="540">
        <v>157</v>
      </c>
      <c r="BB815" s="540">
        <v>33</v>
      </c>
      <c r="BC815" s="540">
        <v>51</v>
      </c>
      <c r="BD815" s="540">
        <v>45</v>
      </c>
      <c r="BE815" s="540">
        <v>131</v>
      </c>
      <c r="BF815" s="540">
        <v>124</v>
      </c>
      <c r="BG815" s="540">
        <v>63</v>
      </c>
      <c r="BH815" s="540">
        <v>106</v>
      </c>
      <c r="BI815" s="540">
        <v>27</v>
      </c>
      <c r="BJ815" s="540">
        <v>163</v>
      </c>
      <c r="BK815" s="540">
        <v>147</v>
      </c>
      <c r="BL815" s="540">
        <v>140</v>
      </c>
      <c r="BM815" s="540">
        <v>74</v>
      </c>
      <c r="BN815" s="540">
        <v>135</v>
      </c>
      <c r="BO815" s="540">
        <v>18</v>
      </c>
      <c r="BP815" s="540">
        <v>160</v>
      </c>
      <c r="BQ815" s="540">
        <v>43</v>
      </c>
      <c r="BR815" s="540">
        <v>68</v>
      </c>
      <c r="BS815" s="540">
        <v>65</v>
      </c>
      <c r="BT815" s="540">
        <v>49</v>
      </c>
      <c r="BU815" s="540">
        <v>70</v>
      </c>
      <c r="BV815" s="540">
        <v>142</v>
      </c>
      <c r="BW815" s="540">
        <v>96</v>
      </c>
      <c r="BX815" s="540">
        <v>15</v>
      </c>
      <c r="BY815" s="540">
        <v>146</v>
      </c>
      <c r="BZ815" s="540">
        <v>101</v>
      </c>
      <c r="CA815" s="540">
        <v>108</v>
      </c>
      <c r="CB815" s="540">
        <v>23</v>
      </c>
      <c r="CC815" s="540">
        <v>79</v>
      </c>
      <c r="CD815" s="540">
        <v>118</v>
      </c>
      <c r="CE815" s="540">
        <v>129</v>
      </c>
      <c r="CF815" s="540">
        <v>88</v>
      </c>
      <c r="CG815" s="540">
        <v>34</v>
      </c>
      <c r="CH815" s="540">
        <v>132</v>
      </c>
      <c r="CI815" s="540">
        <v>153</v>
      </c>
      <c r="CJ815" s="540">
        <v>162</v>
      </c>
      <c r="CK815" s="540">
        <v>56</v>
      </c>
      <c r="CL815" s="540">
        <v>141</v>
      </c>
      <c r="CM815" s="540">
        <v>13</v>
      </c>
      <c r="CN815" s="540">
        <v>19</v>
      </c>
      <c r="CO815" s="540">
        <v>55</v>
      </c>
      <c r="CP815" s="540">
        <v>28</v>
      </c>
      <c r="CQ815" s="540">
        <v>149</v>
      </c>
      <c r="CR815" s="540">
        <v>119</v>
      </c>
      <c r="CS815" s="540">
        <v>156</v>
      </c>
      <c r="CT815" s="540">
        <v>17</v>
      </c>
      <c r="CU815" s="540">
        <v>76</v>
      </c>
      <c r="CV815" s="540">
        <v>148</v>
      </c>
      <c r="CW815" s="540">
        <v>90</v>
      </c>
      <c r="CX815" s="540">
        <v>8</v>
      </c>
      <c r="CY815" s="540">
        <v>50</v>
      </c>
      <c r="CZ815" s="540">
        <v>121</v>
      </c>
      <c r="DA815" s="540">
        <v>71</v>
      </c>
      <c r="DB815" s="540">
        <v>107</v>
      </c>
      <c r="DC815" s="540">
        <v>10</v>
      </c>
      <c r="DD815" s="540">
        <v>125</v>
      </c>
      <c r="DE815" s="540">
        <v>42</v>
      </c>
      <c r="DF815" s="540">
        <v>151</v>
      </c>
      <c r="DG815" s="540">
        <v>158</v>
      </c>
      <c r="DH815" s="540">
        <v>115</v>
      </c>
      <c r="DI815" s="540">
        <v>152</v>
      </c>
      <c r="DJ815" s="540">
        <v>103</v>
      </c>
      <c r="DK815" s="540">
        <v>7</v>
      </c>
      <c r="DL815" s="540">
        <v>77</v>
      </c>
      <c r="DM815" s="540">
        <v>123</v>
      </c>
      <c r="DN815" s="540">
        <v>154</v>
      </c>
      <c r="DO815" s="540">
        <v>95</v>
      </c>
      <c r="DP815" s="540">
        <v>116</v>
      </c>
      <c r="DQ815" s="540">
        <v>52</v>
      </c>
      <c r="DR815" s="540">
        <v>150</v>
      </c>
      <c r="DS815" s="540">
        <v>22</v>
      </c>
      <c r="DT815" s="540">
        <v>137</v>
      </c>
      <c r="DU815" s="540">
        <v>3</v>
      </c>
      <c r="DV815" s="540">
        <v>35</v>
      </c>
      <c r="DW815" s="540">
        <v>38</v>
      </c>
      <c r="DX815" s="540">
        <v>87</v>
      </c>
      <c r="DY815" s="540">
        <v>11</v>
      </c>
      <c r="DZ815" s="540">
        <v>72</v>
      </c>
      <c r="EA815" s="540">
        <v>4</v>
      </c>
      <c r="EB815" s="540">
        <v>31</v>
      </c>
      <c r="EC815" s="540">
        <v>130</v>
      </c>
      <c r="ED815" s="540">
        <v>75</v>
      </c>
      <c r="EE815" s="540">
        <v>112</v>
      </c>
      <c r="EF815" s="540">
        <v>145</v>
      </c>
      <c r="EG815" s="540">
        <v>81</v>
      </c>
      <c r="EH815" s="540">
        <v>110</v>
      </c>
      <c r="EI815" s="540">
        <v>117</v>
      </c>
      <c r="EJ815" s="540">
        <v>36</v>
      </c>
      <c r="EK815" s="540">
        <v>24</v>
      </c>
      <c r="EL815" s="540">
        <v>139</v>
      </c>
      <c r="EM815" s="540">
        <v>89</v>
      </c>
      <c r="EN815" s="540">
        <v>5</v>
      </c>
      <c r="EO815" s="540">
        <v>66</v>
      </c>
      <c r="EP815" s="540">
        <v>44</v>
      </c>
      <c r="EQ815" s="540">
        <v>60</v>
      </c>
      <c r="ER815" s="540">
        <v>62</v>
      </c>
      <c r="ES815" s="540">
        <v>165</v>
      </c>
      <c r="ET815" s="540">
        <v>92</v>
      </c>
      <c r="EU815" s="540">
        <v>109</v>
      </c>
      <c r="EV815" s="540">
        <v>144</v>
      </c>
      <c r="EW815" s="540">
        <v>57</v>
      </c>
      <c r="EX815" s="540">
        <v>46</v>
      </c>
      <c r="EY815" s="540">
        <v>136</v>
      </c>
      <c r="EZ815" s="540">
        <v>105</v>
      </c>
      <c r="FA815" s="540">
        <v>99</v>
      </c>
      <c r="FB815" s="540">
        <v>61</v>
      </c>
      <c r="FC815" s="540">
        <v>113</v>
      </c>
      <c r="FD815" s="540">
        <v>83</v>
      </c>
      <c r="FE815" s="540">
        <v>9</v>
      </c>
      <c r="FF815" s="540">
        <v>78</v>
      </c>
      <c r="FG815" s="540">
        <v>164</v>
      </c>
      <c r="FH815" s="540">
        <v>12</v>
      </c>
      <c r="FI815" s="540">
        <v>48</v>
      </c>
      <c r="FJ815" s="540">
        <v>128</v>
      </c>
      <c r="FK815" s="540">
        <v>85</v>
      </c>
      <c r="FL815" s="540">
        <v>104</v>
      </c>
      <c r="FM815" s="540">
        <v>2</v>
      </c>
      <c r="FN815" s="540">
        <v>73</v>
      </c>
    </row>
    <row r="816" spans="4:170" s="540" customFormat="1" x14ac:dyDescent="0.2"/>
    <row r="817" spans="4:174" s="540" customFormat="1" x14ac:dyDescent="0.2">
      <c r="D817" s="539">
        <v>166</v>
      </c>
      <c r="E817" s="541" t="s">
        <v>179</v>
      </c>
    </row>
    <row r="818" spans="4:174" s="540" customFormat="1" x14ac:dyDescent="0.2">
      <c r="E818" s="535" t="s">
        <v>130</v>
      </c>
      <c r="F818" s="540">
        <v>1</v>
      </c>
      <c r="G818" s="540">
        <v>2</v>
      </c>
      <c r="H818" s="540">
        <v>3</v>
      </c>
      <c r="I818" s="540">
        <v>4</v>
      </c>
      <c r="J818" s="540">
        <v>5</v>
      </c>
      <c r="K818" s="540">
        <v>6</v>
      </c>
      <c r="L818" s="540">
        <v>7</v>
      </c>
      <c r="M818" s="540">
        <v>8</v>
      </c>
      <c r="N818" s="540">
        <v>9</v>
      </c>
      <c r="O818" s="540">
        <v>10</v>
      </c>
      <c r="P818" s="540">
        <v>11</v>
      </c>
      <c r="Q818" s="540">
        <v>12</v>
      </c>
      <c r="R818" s="540">
        <v>13</v>
      </c>
      <c r="S818" s="540">
        <v>14</v>
      </c>
      <c r="T818" s="540">
        <v>15</v>
      </c>
      <c r="U818" s="540">
        <v>16</v>
      </c>
      <c r="V818" s="540">
        <v>17</v>
      </c>
      <c r="W818" s="540">
        <v>18</v>
      </c>
      <c r="X818" s="540">
        <v>19</v>
      </c>
      <c r="Y818" s="540">
        <v>20</v>
      </c>
      <c r="Z818" s="540">
        <v>21</v>
      </c>
      <c r="AA818" s="540">
        <v>22</v>
      </c>
      <c r="AB818" s="540">
        <v>23</v>
      </c>
      <c r="AC818" s="540">
        <v>24</v>
      </c>
      <c r="AD818" s="540">
        <v>25</v>
      </c>
      <c r="AE818" s="540">
        <v>26</v>
      </c>
      <c r="AF818" s="540">
        <v>27</v>
      </c>
      <c r="AG818" s="540">
        <v>28</v>
      </c>
      <c r="AH818" s="540">
        <v>29</v>
      </c>
      <c r="AI818" s="540">
        <v>30</v>
      </c>
      <c r="AJ818" s="540">
        <v>31</v>
      </c>
      <c r="AK818" s="540">
        <v>32</v>
      </c>
      <c r="AL818" s="540">
        <v>33</v>
      </c>
      <c r="AM818" s="540">
        <v>34</v>
      </c>
      <c r="AN818" s="540">
        <v>35</v>
      </c>
      <c r="AO818" s="540">
        <v>36</v>
      </c>
      <c r="AP818" s="540">
        <v>37</v>
      </c>
      <c r="AQ818" s="540">
        <v>38</v>
      </c>
      <c r="AR818" s="540">
        <v>39</v>
      </c>
      <c r="AS818" s="540">
        <v>40</v>
      </c>
      <c r="AT818" s="540">
        <v>41</v>
      </c>
      <c r="AU818" s="540">
        <v>42</v>
      </c>
      <c r="AV818" s="540">
        <v>43</v>
      </c>
      <c r="AW818" s="540">
        <v>44</v>
      </c>
      <c r="AX818" s="540">
        <v>45</v>
      </c>
      <c r="AY818" s="540">
        <v>46</v>
      </c>
      <c r="AZ818" s="540">
        <v>47</v>
      </c>
      <c r="BA818" s="540">
        <v>48</v>
      </c>
      <c r="BB818" s="540">
        <v>49</v>
      </c>
      <c r="BC818" s="540">
        <v>50</v>
      </c>
      <c r="BD818" s="540">
        <v>51</v>
      </c>
      <c r="BE818" s="540">
        <v>52</v>
      </c>
      <c r="BF818" s="540">
        <v>53</v>
      </c>
      <c r="BG818" s="540">
        <v>54</v>
      </c>
      <c r="BH818" s="540">
        <v>55</v>
      </c>
      <c r="BI818" s="540">
        <v>56</v>
      </c>
      <c r="BJ818" s="540">
        <v>57</v>
      </c>
      <c r="BK818" s="540">
        <v>58</v>
      </c>
      <c r="BL818" s="540">
        <v>59</v>
      </c>
      <c r="BM818" s="540">
        <v>60</v>
      </c>
      <c r="BN818" s="540">
        <v>61</v>
      </c>
      <c r="BO818" s="540">
        <v>62</v>
      </c>
      <c r="BP818" s="540">
        <v>63</v>
      </c>
      <c r="BQ818" s="540">
        <v>64</v>
      </c>
      <c r="BR818" s="540">
        <v>65</v>
      </c>
      <c r="BS818" s="540">
        <v>66</v>
      </c>
      <c r="BT818" s="540">
        <v>67</v>
      </c>
      <c r="BU818" s="540">
        <v>68</v>
      </c>
      <c r="BV818" s="540">
        <v>69</v>
      </c>
      <c r="BW818" s="540">
        <v>70</v>
      </c>
      <c r="BX818" s="540">
        <v>71</v>
      </c>
      <c r="BY818" s="540">
        <v>72</v>
      </c>
      <c r="BZ818" s="540">
        <v>73</v>
      </c>
      <c r="CA818" s="540">
        <v>74</v>
      </c>
      <c r="CB818" s="540">
        <v>75</v>
      </c>
      <c r="CC818" s="540">
        <v>76</v>
      </c>
      <c r="CD818" s="540">
        <v>77</v>
      </c>
      <c r="CE818" s="540">
        <v>78</v>
      </c>
      <c r="CF818" s="540">
        <v>79</v>
      </c>
      <c r="CG818" s="540">
        <v>80</v>
      </c>
      <c r="CH818" s="540">
        <v>81</v>
      </c>
      <c r="CI818" s="540">
        <v>82</v>
      </c>
      <c r="CJ818" s="540">
        <v>83</v>
      </c>
      <c r="CK818" s="540">
        <v>84</v>
      </c>
      <c r="CL818" s="540">
        <v>85</v>
      </c>
      <c r="CM818" s="540">
        <v>86</v>
      </c>
      <c r="CN818" s="540">
        <v>87</v>
      </c>
      <c r="CO818" s="540">
        <v>88</v>
      </c>
      <c r="CP818" s="540">
        <v>89</v>
      </c>
      <c r="CQ818" s="540">
        <v>90</v>
      </c>
      <c r="CR818" s="540">
        <v>91</v>
      </c>
      <c r="CS818" s="540">
        <v>92</v>
      </c>
      <c r="CT818" s="540">
        <v>93</v>
      </c>
      <c r="CU818" s="540">
        <v>94</v>
      </c>
      <c r="CV818" s="540">
        <v>95</v>
      </c>
      <c r="CW818" s="540">
        <v>96</v>
      </c>
      <c r="CX818" s="540">
        <v>97</v>
      </c>
      <c r="CY818" s="540">
        <v>98</v>
      </c>
      <c r="CZ818" s="540">
        <v>99</v>
      </c>
      <c r="DA818" s="540">
        <v>100</v>
      </c>
      <c r="DB818" s="540">
        <v>101</v>
      </c>
      <c r="DC818" s="540">
        <v>102</v>
      </c>
      <c r="DD818" s="540">
        <v>103</v>
      </c>
      <c r="DE818" s="540">
        <v>104</v>
      </c>
      <c r="DF818" s="540">
        <v>105</v>
      </c>
      <c r="DG818" s="540">
        <v>106</v>
      </c>
      <c r="DH818" s="540">
        <v>107</v>
      </c>
      <c r="DI818" s="540">
        <v>108</v>
      </c>
      <c r="DJ818" s="540">
        <v>109</v>
      </c>
      <c r="DK818" s="540">
        <v>110</v>
      </c>
      <c r="DL818" s="540">
        <v>111</v>
      </c>
      <c r="DM818" s="540">
        <v>112</v>
      </c>
      <c r="DN818" s="540">
        <v>113</v>
      </c>
      <c r="DO818" s="540">
        <v>114</v>
      </c>
      <c r="DP818" s="540">
        <v>115</v>
      </c>
      <c r="DQ818" s="540">
        <v>116</v>
      </c>
      <c r="DR818" s="540">
        <v>117</v>
      </c>
      <c r="DS818" s="540">
        <v>118</v>
      </c>
      <c r="DT818" s="540">
        <v>119</v>
      </c>
      <c r="DU818" s="540">
        <v>120</v>
      </c>
      <c r="DV818" s="540">
        <v>121</v>
      </c>
      <c r="DW818" s="540">
        <v>122</v>
      </c>
      <c r="DX818" s="540">
        <v>123</v>
      </c>
      <c r="DY818" s="540">
        <v>124</v>
      </c>
      <c r="DZ818" s="540">
        <v>125</v>
      </c>
      <c r="EA818" s="540">
        <v>126</v>
      </c>
      <c r="EB818" s="540">
        <v>127</v>
      </c>
      <c r="EC818" s="540">
        <v>128</v>
      </c>
      <c r="ED818" s="540">
        <v>129</v>
      </c>
      <c r="EE818" s="540">
        <v>130</v>
      </c>
      <c r="EF818" s="540">
        <v>131</v>
      </c>
      <c r="EG818" s="540">
        <v>132</v>
      </c>
      <c r="EH818" s="540">
        <v>133</v>
      </c>
      <c r="EI818" s="540">
        <v>134</v>
      </c>
      <c r="EJ818" s="540">
        <v>135</v>
      </c>
      <c r="EK818" s="540">
        <v>136</v>
      </c>
      <c r="EL818" s="540">
        <v>137</v>
      </c>
      <c r="EM818" s="540">
        <v>138</v>
      </c>
      <c r="EN818" s="540">
        <v>139</v>
      </c>
      <c r="EO818" s="540">
        <v>140</v>
      </c>
      <c r="EP818" s="540">
        <v>141</v>
      </c>
      <c r="EQ818" s="540">
        <v>142</v>
      </c>
      <c r="ER818" s="540">
        <v>143</v>
      </c>
      <c r="ES818" s="540">
        <v>144</v>
      </c>
      <c r="ET818" s="540">
        <v>145</v>
      </c>
      <c r="EU818" s="540">
        <v>146</v>
      </c>
      <c r="EV818" s="540">
        <v>147</v>
      </c>
      <c r="EW818" s="540">
        <v>148</v>
      </c>
      <c r="EX818" s="540">
        <v>149</v>
      </c>
      <c r="EY818" s="540">
        <v>150</v>
      </c>
      <c r="EZ818" s="540">
        <v>151</v>
      </c>
      <c r="FA818" s="540">
        <v>152</v>
      </c>
      <c r="FB818" s="540">
        <v>153</v>
      </c>
      <c r="FC818" s="540">
        <v>154</v>
      </c>
      <c r="FE818" s="540">
        <v>155</v>
      </c>
      <c r="FF818" s="540">
        <v>156</v>
      </c>
      <c r="FG818" s="540">
        <v>157</v>
      </c>
      <c r="FH818" s="540">
        <v>158</v>
      </c>
      <c r="FJ818" s="540">
        <v>159</v>
      </c>
      <c r="FK818" s="540">
        <v>160</v>
      </c>
      <c r="FL818" s="540">
        <v>161</v>
      </c>
      <c r="FM818" s="540">
        <v>162</v>
      </c>
      <c r="FO818" s="540">
        <v>163</v>
      </c>
      <c r="FP818" s="540">
        <v>164</v>
      </c>
      <c r="FQ818" s="540">
        <v>165</v>
      </c>
      <c r="FR818" s="540">
        <v>166</v>
      </c>
    </row>
    <row r="819" spans="4:174" s="540" customFormat="1" x14ac:dyDescent="0.2">
      <c r="E819" s="535" t="s">
        <v>157</v>
      </c>
      <c r="F819" s="540">
        <v>60</v>
      </c>
      <c r="G819" s="540">
        <v>119</v>
      </c>
      <c r="H819" s="540">
        <v>72</v>
      </c>
      <c r="I819" s="540">
        <v>17</v>
      </c>
      <c r="J819" s="540">
        <v>156</v>
      </c>
      <c r="K819" s="540">
        <v>129</v>
      </c>
      <c r="L819" s="540">
        <v>103</v>
      </c>
      <c r="M819" s="540">
        <v>158</v>
      </c>
      <c r="N819" s="540">
        <v>137</v>
      </c>
      <c r="O819" s="540">
        <v>51</v>
      </c>
      <c r="P819" s="540">
        <v>79</v>
      </c>
      <c r="Q819" s="540">
        <v>40</v>
      </c>
      <c r="R819" s="540">
        <v>102</v>
      </c>
      <c r="S819" s="540">
        <v>92</v>
      </c>
      <c r="T819" s="540">
        <v>31</v>
      </c>
      <c r="U819" s="540">
        <v>134</v>
      </c>
      <c r="V819" s="540">
        <v>76</v>
      </c>
      <c r="W819" s="540">
        <v>47</v>
      </c>
      <c r="X819" s="540">
        <v>112</v>
      </c>
      <c r="Y819" s="540">
        <v>153</v>
      </c>
      <c r="Z819" s="540">
        <v>157</v>
      </c>
      <c r="AA819" s="540">
        <v>135</v>
      </c>
      <c r="AB819" s="540">
        <v>10</v>
      </c>
      <c r="AC819" s="540">
        <v>118</v>
      </c>
      <c r="AD819" s="540">
        <v>16</v>
      </c>
      <c r="AE819" s="540">
        <v>70</v>
      </c>
      <c r="AF819" s="540">
        <v>9</v>
      </c>
      <c r="AG819" s="540">
        <v>159</v>
      </c>
      <c r="AH819" s="540">
        <v>116</v>
      </c>
      <c r="AI819" s="540">
        <v>13</v>
      </c>
      <c r="AJ819" s="540">
        <v>69</v>
      </c>
      <c r="AK819" s="540">
        <v>20</v>
      </c>
      <c r="AL819" s="540">
        <v>4</v>
      </c>
      <c r="AM819" s="540">
        <v>75</v>
      </c>
      <c r="AN819" s="540">
        <v>44</v>
      </c>
      <c r="AO819" s="540">
        <v>109</v>
      </c>
      <c r="AP819" s="540">
        <v>120</v>
      </c>
      <c r="AQ819" s="540">
        <v>115</v>
      </c>
      <c r="AR819" s="540">
        <v>146</v>
      </c>
      <c r="AS819" s="540">
        <v>19</v>
      </c>
      <c r="AT819" s="540">
        <v>54</v>
      </c>
      <c r="AU819" s="540">
        <v>101</v>
      </c>
      <c r="AV819" s="540">
        <v>7</v>
      </c>
      <c r="AW819" s="540">
        <v>93</v>
      </c>
      <c r="AX819" s="540">
        <v>154</v>
      </c>
      <c r="AY819" s="540">
        <v>148</v>
      </c>
      <c r="AZ819" s="540">
        <v>145</v>
      </c>
      <c r="BA819" s="540">
        <v>59</v>
      </c>
      <c r="BB819" s="540">
        <v>96</v>
      </c>
      <c r="BC819" s="540">
        <v>42</v>
      </c>
      <c r="BD819" s="540">
        <v>143</v>
      </c>
      <c r="BE819" s="540">
        <v>55</v>
      </c>
      <c r="BF819" s="540">
        <v>25</v>
      </c>
      <c r="BG819" s="540">
        <v>33</v>
      </c>
      <c r="BH819" s="540">
        <v>11</v>
      </c>
      <c r="BI819" s="540">
        <v>14</v>
      </c>
      <c r="BJ819" s="540">
        <v>81</v>
      </c>
      <c r="BK819" s="540">
        <v>39</v>
      </c>
      <c r="BL819" s="540">
        <v>48</v>
      </c>
      <c r="BM819" s="540">
        <v>58</v>
      </c>
      <c r="BN819" s="540">
        <v>12</v>
      </c>
      <c r="BO819" s="540">
        <v>123</v>
      </c>
      <c r="BP819" s="540">
        <v>163</v>
      </c>
      <c r="BQ819" s="540">
        <v>161</v>
      </c>
      <c r="BR819" s="540">
        <v>29</v>
      </c>
      <c r="BS819" s="540">
        <v>140</v>
      </c>
      <c r="BT819" s="540">
        <v>53</v>
      </c>
      <c r="BU819" s="540">
        <v>82</v>
      </c>
      <c r="BV819" s="540">
        <v>57</v>
      </c>
      <c r="BW819" s="540">
        <v>97</v>
      </c>
      <c r="BX819" s="540">
        <v>68</v>
      </c>
      <c r="BY819" s="540">
        <v>3</v>
      </c>
      <c r="BZ819" s="540">
        <v>114</v>
      </c>
      <c r="CA819" s="540">
        <v>107</v>
      </c>
      <c r="CB819" s="540">
        <v>8</v>
      </c>
      <c r="CC819" s="540">
        <v>65</v>
      </c>
      <c r="CD819" s="540">
        <v>83</v>
      </c>
      <c r="CE819" s="540">
        <v>32</v>
      </c>
      <c r="CF819" s="540">
        <v>108</v>
      </c>
      <c r="CG819" s="540">
        <v>162</v>
      </c>
      <c r="CH819" s="540">
        <v>15</v>
      </c>
      <c r="CI819" s="540">
        <v>98</v>
      </c>
      <c r="CJ819" s="540">
        <v>77</v>
      </c>
      <c r="CK819" s="540">
        <v>121</v>
      </c>
      <c r="CL819" s="540">
        <v>147</v>
      </c>
      <c r="CM819" s="540">
        <v>94</v>
      </c>
      <c r="CN819" s="540">
        <v>64</v>
      </c>
      <c r="CO819" s="540">
        <v>100</v>
      </c>
      <c r="CP819" s="540">
        <v>132</v>
      </c>
      <c r="CQ819" s="540">
        <v>152</v>
      </c>
      <c r="CR819" s="540">
        <v>45</v>
      </c>
      <c r="CS819" s="540">
        <v>18</v>
      </c>
      <c r="CT819" s="540">
        <v>142</v>
      </c>
      <c r="CU819" s="540">
        <v>5</v>
      </c>
      <c r="CV819" s="540">
        <v>155</v>
      </c>
      <c r="CW819" s="540">
        <v>78</v>
      </c>
      <c r="CX819" s="540">
        <v>139</v>
      </c>
      <c r="CY819" s="540">
        <v>24</v>
      </c>
      <c r="CZ819" s="540">
        <v>52</v>
      </c>
      <c r="DA819" s="540">
        <v>166</v>
      </c>
      <c r="DB819" s="540">
        <v>117</v>
      </c>
      <c r="DC819" s="540">
        <v>28</v>
      </c>
      <c r="DD819" s="540">
        <v>91</v>
      </c>
      <c r="DE819" s="540">
        <v>21</v>
      </c>
      <c r="DF819" s="540">
        <v>71</v>
      </c>
      <c r="DG819" s="540">
        <v>27</v>
      </c>
      <c r="DH819" s="540">
        <v>74</v>
      </c>
      <c r="DI819" s="540">
        <v>1</v>
      </c>
      <c r="DJ819" s="540">
        <v>36</v>
      </c>
      <c r="DK819" s="540">
        <v>87</v>
      </c>
      <c r="DL819" s="540">
        <v>63</v>
      </c>
      <c r="DM819" s="540">
        <v>49</v>
      </c>
      <c r="DN819" s="540">
        <v>2</v>
      </c>
      <c r="DO819" s="540">
        <v>86</v>
      </c>
      <c r="DP819" s="540">
        <v>67</v>
      </c>
      <c r="DQ819" s="540">
        <v>144</v>
      </c>
      <c r="DR819" s="540">
        <v>23</v>
      </c>
      <c r="DS819" s="540">
        <v>61</v>
      </c>
      <c r="DT819" s="540">
        <v>165</v>
      </c>
      <c r="DU819" s="540">
        <v>136</v>
      </c>
      <c r="DV819" s="540">
        <v>84</v>
      </c>
      <c r="DW819" s="540">
        <v>130</v>
      </c>
      <c r="DX819" s="540">
        <v>62</v>
      </c>
      <c r="DY819" s="540">
        <v>56</v>
      </c>
      <c r="DZ819" s="540">
        <v>131</v>
      </c>
      <c r="EA819" s="540">
        <v>150</v>
      </c>
      <c r="EB819" s="540">
        <v>151</v>
      </c>
      <c r="EC819" s="540">
        <v>106</v>
      </c>
      <c r="ED819" s="540">
        <v>6</v>
      </c>
      <c r="EE819" s="540">
        <v>128</v>
      </c>
      <c r="EF819" s="540">
        <v>35</v>
      </c>
      <c r="EG819" s="540">
        <v>50</v>
      </c>
      <c r="EH819" s="540">
        <v>22</v>
      </c>
      <c r="EI819" s="540">
        <v>111</v>
      </c>
      <c r="EJ819" s="540">
        <v>133</v>
      </c>
      <c r="EK819" s="540">
        <v>80</v>
      </c>
      <c r="EL819" s="540">
        <v>30</v>
      </c>
      <c r="EM819" s="540">
        <v>160</v>
      </c>
      <c r="EN819" s="540">
        <v>122</v>
      </c>
      <c r="EO819" s="540">
        <v>66</v>
      </c>
      <c r="EP819" s="540">
        <v>138</v>
      </c>
      <c r="EQ819" s="540">
        <v>141</v>
      </c>
      <c r="ER819" s="540">
        <v>99</v>
      </c>
      <c r="ES819" s="540">
        <v>95</v>
      </c>
      <c r="ET819" s="540">
        <v>164</v>
      </c>
      <c r="EU819" s="540">
        <v>105</v>
      </c>
      <c r="EV819" s="540">
        <v>85</v>
      </c>
      <c r="EW819" s="540">
        <v>124</v>
      </c>
      <c r="EX819" s="540">
        <v>37</v>
      </c>
      <c r="EY819" s="540">
        <v>126</v>
      </c>
      <c r="EZ819" s="540">
        <v>149</v>
      </c>
      <c r="FA819" s="540">
        <v>90</v>
      </c>
      <c r="FB819" s="540">
        <v>46</v>
      </c>
      <c r="FC819" s="540">
        <v>41</v>
      </c>
      <c r="FE819" s="540">
        <v>43</v>
      </c>
      <c r="FF819" s="540">
        <v>73</v>
      </c>
      <c r="FG819" s="540">
        <v>104</v>
      </c>
      <c r="FH819" s="540">
        <v>113</v>
      </c>
      <c r="FJ819" s="540">
        <v>89</v>
      </c>
      <c r="FK819" s="540">
        <v>125</v>
      </c>
      <c r="FL819" s="540">
        <v>34</v>
      </c>
      <c r="FM819" s="540">
        <v>38</v>
      </c>
      <c r="FO819" s="540">
        <v>110</v>
      </c>
      <c r="FP819" s="540">
        <v>26</v>
      </c>
      <c r="FQ819" s="540">
        <v>127</v>
      </c>
      <c r="FR819" s="540">
        <v>88</v>
      </c>
    </row>
    <row r="820" spans="4:174" s="540" customFormat="1" x14ac:dyDescent="0.2">
      <c r="E820" s="535" t="s">
        <v>159</v>
      </c>
      <c r="F820" s="540">
        <v>97</v>
      </c>
      <c r="G820" s="540">
        <v>65</v>
      </c>
      <c r="H820" s="540">
        <v>85</v>
      </c>
      <c r="I820" s="540">
        <v>27</v>
      </c>
      <c r="J820" s="540">
        <v>89</v>
      </c>
      <c r="K820" s="540">
        <v>30</v>
      </c>
      <c r="L820" s="540">
        <v>146</v>
      </c>
      <c r="M820" s="540">
        <v>152</v>
      </c>
      <c r="N820" s="540">
        <v>32</v>
      </c>
      <c r="O820" s="540">
        <v>144</v>
      </c>
      <c r="P820" s="540">
        <v>114</v>
      </c>
      <c r="Q820" s="540">
        <v>38</v>
      </c>
      <c r="R820" s="540">
        <v>42</v>
      </c>
      <c r="S820" s="540">
        <v>160</v>
      </c>
      <c r="T820" s="540">
        <v>117</v>
      </c>
      <c r="U820" s="540">
        <v>162</v>
      </c>
      <c r="V820" s="540">
        <v>110</v>
      </c>
      <c r="W820" s="540">
        <v>55</v>
      </c>
      <c r="X820" s="540">
        <v>72</v>
      </c>
      <c r="Y820" s="540">
        <v>134</v>
      </c>
      <c r="Z820" s="540">
        <v>87</v>
      </c>
      <c r="AA820" s="540">
        <v>121</v>
      </c>
      <c r="AB820" s="540">
        <v>70</v>
      </c>
      <c r="AC820" s="540">
        <v>76</v>
      </c>
      <c r="AD820" s="540">
        <v>53</v>
      </c>
      <c r="AE820" s="540">
        <v>44</v>
      </c>
      <c r="AF820" s="540">
        <v>24</v>
      </c>
      <c r="AG820" s="540">
        <v>57</v>
      </c>
      <c r="AH820" s="540">
        <v>127</v>
      </c>
      <c r="AI820" s="540">
        <v>83</v>
      </c>
      <c r="AJ820" s="540">
        <v>74</v>
      </c>
      <c r="AK820" s="540">
        <v>100</v>
      </c>
      <c r="AL820" s="540">
        <v>92</v>
      </c>
      <c r="AM820" s="540">
        <v>28</v>
      </c>
      <c r="AN820" s="540">
        <v>6</v>
      </c>
      <c r="AO820" s="540">
        <v>17</v>
      </c>
      <c r="AP820" s="540">
        <v>11</v>
      </c>
      <c r="AQ820" s="540">
        <v>140</v>
      </c>
      <c r="AR820" s="540">
        <v>142</v>
      </c>
      <c r="AS820" s="540">
        <v>123</v>
      </c>
      <c r="AT820" s="540">
        <v>90</v>
      </c>
      <c r="AU820" s="540">
        <v>13</v>
      </c>
      <c r="AV820" s="540">
        <v>105</v>
      </c>
      <c r="AW820" s="540">
        <v>150</v>
      </c>
      <c r="AX820" s="540">
        <v>84</v>
      </c>
      <c r="AY820" s="540">
        <v>119</v>
      </c>
      <c r="AZ820" s="540">
        <v>93</v>
      </c>
      <c r="BA820" s="540">
        <v>16</v>
      </c>
      <c r="BB820" s="540">
        <v>31</v>
      </c>
      <c r="BC820" s="540">
        <v>148</v>
      </c>
      <c r="BD820" s="540">
        <v>112</v>
      </c>
      <c r="BE820" s="540">
        <v>48</v>
      </c>
      <c r="BF820" s="540">
        <v>54</v>
      </c>
      <c r="BG820" s="540">
        <v>102</v>
      </c>
      <c r="BH820" s="540">
        <v>69</v>
      </c>
      <c r="BI820" s="540">
        <v>154</v>
      </c>
      <c r="BJ820" s="540">
        <v>104</v>
      </c>
      <c r="BK820" s="540">
        <v>145</v>
      </c>
      <c r="BL820" s="540">
        <v>80</v>
      </c>
      <c r="BM820" s="540">
        <v>22</v>
      </c>
      <c r="BN820" s="540">
        <v>5</v>
      </c>
      <c r="BO820" s="540">
        <v>133</v>
      </c>
      <c r="BP820" s="540">
        <v>37</v>
      </c>
      <c r="BQ820" s="540">
        <v>73</v>
      </c>
      <c r="BR820" s="540">
        <v>103</v>
      </c>
      <c r="BS820" s="540">
        <v>147</v>
      </c>
      <c r="BT820" s="540">
        <v>155</v>
      </c>
      <c r="BU820" s="540">
        <v>120</v>
      </c>
      <c r="BV820" s="540">
        <v>46</v>
      </c>
      <c r="BW820" s="540">
        <v>159</v>
      </c>
      <c r="BX820" s="540">
        <v>75</v>
      </c>
      <c r="BY820" s="540">
        <v>161</v>
      </c>
      <c r="BZ820" s="540">
        <v>21</v>
      </c>
      <c r="CA820" s="540">
        <v>98</v>
      </c>
      <c r="CB820" s="540">
        <v>86</v>
      </c>
      <c r="CC820" s="540">
        <v>137</v>
      </c>
      <c r="CD820" s="540">
        <v>10</v>
      </c>
      <c r="CE820" s="540">
        <v>56</v>
      </c>
      <c r="CF820" s="540">
        <v>78</v>
      </c>
      <c r="CG820" s="540">
        <v>111</v>
      </c>
      <c r="CH820" s="540">
        <v>113</v>
      </c>
      <c r="CI820" s="540">
        <v>66</v>
      </c>
      <c r="CJ820" s="540">
        <v>132</v>
      </c>
      <c r="CK820" s="540">
        <v>151</v>
      </c>
      <c r="CL820" s="540">
        <v>3</v>
      </c>
      <c r="CM820" s="540">
        <v>20</v>
      </c>
      <c r="CN820" s="540">
        <v>165</v>
      </c>
      <c r="CO820" s="540">
        <v>139</v>
      </c>
      <c r="CP820" s="540">
        <v>81</v>
      </c>
      <c r="CQ820" s="540">
        <v>41</v>
      </c>
      <c r="CR820" s="540">
        <v>164</v>
      </c>
      <c r="CS820" s="540">
        <v>25</v>
      </c>
      <c r="CT820" s="540">
        <v>79</v>
      </c>
      <c r="CU820" s="540">
        <v>126</v>
      </c>
      <c r="CV820" s="540">
        <v>7</v>
      </c>
      <c r="CW820" s="540">
        <v>95</v>
      </c>
      <c r="CX820" s="540">
        <v>96</v>
      </c>
      <c r="CY820" s="540">
        <v>107</v>
      </c>
      <c r="CZ820" s="540">
        <v>35</v>
      </c>
      <c r="DA820" s="540">
        <v>1</v>
      </c>
      <c r="DB820" s="540">
        <v>58</v>
      </c>
      <c r="DC820" s="540">
        <v>99</v>
      </c>
      <c r="DD820" s="540">
        <v>94</v>
      </c>
      <c r="DE820" s="540">
        <v>18</v>
      </c>
      <c r="DF820" s="540">
        <v>61</v>
      </c>
      <c r="DG820" s="540">
        <v>4</v>
      </c>
      <c r="DH820" s="540">
        <v>59</v>
      </c>
      <c r="DI820" s="540">
        <v>51</v>
      </c>
      <c r="DJ820" s="540">
        <v>138</v>
      </c>
      <c r="DK820" s="540">
        <v>163</v>
      </c>
      <c r="DL820" s="540">
        <v>108</v>
      </c>
      <c r="DM820" s="540">
        <v>153</v>
      </c>
      <c r="DN820" s="540">
        <v>50</v>
      </c>
      <c r="DO820" s="540">
        <v>63</v>
      </c>
      <c r="DP820" s="540">
        <v>82</v>
      </c>
      <c r="DQ820" s="540">
        <v>52</v>
      </c>
      <c r="DR820" s="540">
        <v>115</v>
      </c>
      <c r="DS820" s="540">
        <v>156</v>
      </c>
      <c r="DT820" s="540">
        <v>43</v>
      </c>
      <c r="DU820" s="540">
        <v>68</v>
      </c>
      <c r="DV820" s="540">
        <v>125</v>
      </c>
      <c r="DW820" s="540">
        <v>88</v>
      </c>
      <c r="DX820" s="540">
        <v>40</v>
      </c>
      <c r="DY820" s="540">
        <v>101</v>
      </c>
      <c r="DZ820" s="540">
        <v>12</v>
      </c>
      <c r="EA820" s="540">
        <v>130</v>
      </c>
      <c r="EB820" s="540">
        <v>124</v>
      </c>
      <c r="EC820" s="540">
        <v>67</v>
      </c>
      <c r="ED820" s="540">
        <v>45</v>
      </c>
      <c r="EE820" s="540">
        <v>143</v>
      </c>
      <c r="EF820" s="540">
        <v>34</v>
      </c>
      <c r="EG820" s="540">
        <v>131</v>
      </c>
      <c r="EH820" s="540">
        <v>36</v>
      </c>
      <c r="EI820" s="540">
        <v>2</v>
      </c>
      <c r="EJ820" s="540">
        <v>157</v>
      </c>
      <c r="EK820" s="540">
        <v>9</v>
      </c>
      <c r="EL820" s="540">
        <v>15</v>
      </c>
      <c r="EM820" s="540">
        <v>149</v>
      </c>
      <c r="EN820" s="540">
        <v>91</v>
      </c>
      <c r="EO820" s="540">
        <v>26</v>
      </c>
      <c r="EP820" s="540">
        <v>158</v>
      </c>
      <c r="EQ820" s="540">
        <v>39</v>
      </c>
      <c r="ER820" s="540">
        <v>135</v>
      </c>
      <c r="ES820" s="540">
        <v>77</v>
      </c>
      <c r="ET820" s="540">
        <v>23</v>
      </c>
      <c r="EU820" s="540">
        <v>166</v>
      </c>
      <c r="EV820" s="540">
        <v>129</v>
      </c>
      <c r="EW820" s="540">
        <v>49</v>
      </c>
      <c r="EX820" s="540">
        <v>106</v>
      </c>
      <c r="EY820" s="540">
        <v>116</v>
      </c>
      <c r="EZ820" s="540">
        <v>29</v>
      </c>
      <c r="FA820" s="540">
        <v>8</v>
      </c>
      <c r="FB820" s="540">
        <v>14</v>
      </c>
      <c r="FC820" s="540">
        <v>47</v>
      </c>
      <c r="FE820" s="540">
        <v>128</v>
      </c>
      <c r="FF820" s="540">
        <v>118</v>
      </c>
      <c r="FG820" s="540">
        <v>109</v>
      </c>
      <c r="FH820" s="540">
        <v>141</v>
      </c>
      <c r="FJ820" s="540">
        <v>122</v>
      </c>
      <c r="FK820" s="540">
        <v>71</v>
      </c>
      <c r="FL820" s="540">
        <v>60</v>
      </c>
      <c r="FM820" s="540">
        <v>62</v>
      </c>
      <c r="FO820" s="540">
        <v>19</v>
      </c>
      <c r="FP820" s="540">
        <v>33</v>
      </c>
      <c r="FQ820" s="540">
        <v>64</v>
      </c>
      <c r="FR820" s="540">
        <v>136</v>
      </c>
    </row>
    <row r="821" spans="4:174" s="540" customFormat="1" x14ac:dyDescent="0.2"/>
    <row r="822" spans="4:174" s="540" customFormat="1" x14ac:dyDescent="0.2">
      <c r="D822" s="539">
        <v>167</v>
      </c>
      <c r="E822" s="541" t="s">
        <v>179</v>
      </c>
    </row>
    <row r="823" spans="4:174" s="540" customFormat="1" x14ac:dyDescent="0.2">
      <c r="E823" s="535" t="s">
        <v>130</v>
      </c>
      <c r="F823" s="540">
        <v>1</v>
      </c>
      <c r="G823" s="540">
        <v>2</v>
      </c>
      <c r="H823" s="540">
        <v>3</v>
      </c>
      <c r="I823" s="540">
        <v>4</v>
      </c>
      <c r="J823" s="540">
        <v>5</v>
      </c>
      <c r="K823" s="540">
        <v>6</v>
      </c>
      <c r="L823" s="540">
        <v>7</v>
      </c>
      <c r="M823" s="540">
        <v>8</v>
      </c>
      <c r="N823" s="540">
        <v>9</v>
      </c>
      <c r="O823" s="540">
        <v>10</v>
      </c>
      <c r="P823" s="540">
        <v>11</v>
      </c>
      <c r="Q823" s="540">
        <v>12</v>
      </c>
      <c r="R823" s="540">
        <v>13</v>
      </c>
      <c r="S823" s="540">
        <v>14</v>
      </c>
      <c r="T823" s="540">
        <v>15</v>
      </c>
      <c r="U823" s="540">
        <v>16</v>
      </c>
      <c r="V823" s="540">
        <v>17</v>
      </c>
      <c r="W823" s="540">
        <v>18</v>
      </c>
      <c r="X823" s="540">
        <v>19</v>
      </c>
      <c r="Y823" s="540">
        <v>20</v>
      </c>
      <c r="Z823" s="540">
        <v>21</v>
      </c>
      <c r="AA823" s="540">
        <v>22</v>
      </c>
      <c r="AB823" s="540">
        <v>23</v>
      </c>
      <c r="AC823" s="540">
        <v>24</v>
      </c>
      <c r="AD823" s="540">
        <v>25</v>
      </c>
      <c r="AE823" s="540">
        <v>26</v>
      </c>
      <c r="AF823" s="540">
        <v>27</v>
      </c>
      <c r="AG823" s="540">
        <v>28</v>
      </c>
      <c r="AH823" s="540">
        <v>29</v>
      </c>
      <c r="AI823" s="540">
        <v>30</v>
      </c>
      <c r="AJ823" s="540">
        <v>31</v>
      </c>
      <c r="AK823" s="540">
        <v>32</v>
      </c>
      <c r="AL823" s="540">
        <v>33</v>
      </c>
      <c r="AM823" s="540">
        <v>34</v>
      </c>
      <c r="AN823" s="540">
        <v>35</v>
      </c>
      <c r="AO823" s="540">
        <v>36</v>
      </c>
      <c r="AP823" s="540">
        <v>37</v>
      </c>
      <c r="AQ823" s="540">
        <v>38</v>
      </c>
      <c r="AR823" s="540">
        <v>39</v>
      </c>
      <c r="AS823" s="540">
        <v>40</v>
      </c>
      <c r="AT823" s="540">
        <v>41</v>
      </c>
      <c r="AU823" s="540">
        <v>42</v>
      </c>
      <c r="AV823" s="540">
        <v>43</v>
      </c>
      <c r="AW823" s="540">
        <v>44</v>
      </c>
      <c r="AX823" s="540">
        <v>45</v>
      </c>
      <c r="AY823" s="540">
        <v>46</v>
      </c>
      <c r="AZ823" s="540">
        <v>47</v>
      </c>
      <c r="BA823" s="540">
        <v>48</v>
      </c>
      <c r="BB823" s="540">
        <v>49</v>
      </c>
      <c r="BC823" s="540">
        <v>50</v>
      </c>
      <c r="BD823" s="540">
        <v>51</v>
      </c>
      <c r="BE823" s="540">
        <v>52</v>
      </c>
      <c r="BF823" s="540">
        <v>53</v>
      </c>
      <c r="BG823" s="540">
        <v>54</v>
      </c>
      <c r="BH823" s="540">
        <v>55</v>
      </c>
      <c r="BI823" s="540">
        <v>56</v>
      </c>
      <c r="BJ823" s="540">
        <v>57</v>
      </c>
      <c r="BK823" s="540">
        <v>58</v>
      </c>
      <c r="BL823" s="540">
        <v>59</v>
      </c>
      <c r="BM823" s="540">
        <v>60</v>
      </c>
      <c r="BN823" s="540">
        <v>61</v>
      </c>
      <c r="BO823" s="540">
        <v>62</v>
      </c>
      <c r="BP823" s="540">
        <v>63</v>
      </c>
      <c r="BQ823" s="540">
        <v>64</v>
      </c>
      <c r="BR823" s="540">
        <v>65</v>
      </c>
      <c r="BS823" s="540">
        <v>66</v>
      </c>
      <c r="BT823" s="540">
        <v>67</v>
      </c>
      <c r="BU823" s="540">
        <v>68</v>
      </c>
      <c r="BV823" s="540">
        <v>69</v>
      </c>
      <c r="BW823" s="540">
        <v>70</v>
      </c>
      <c r="BX823" s="540">
        <v>71</v>
      </c>
      <c r="BY823" s="540">
        <v>72</v>
      </c>
      <c r="BZ823" s="540">
        <v>73</v>
      </c>
      <c r="CA823" s="540">
        <v>74</v>
      </c>
      <c r="CB823" s="540">
        <v>75</v>
      </c>
      <c r="CC823" s="540">
        <v>76</v>
      </c>
      <c r="CD823" s="540">
        <v>77</v>
      </c>
      <c r="CE823" s="540">
        <v>78</v>
      </c>
      <c r="CF823" s="540">
        <v>79</v>
      </c>
      <c r="CG823" s="540">
        <v>80</v>
      </c>
      <c r="CH823" s="540">
        <v>81</v>
      </c>
      <c r="CI823" s="540">
        <v>82</v>
      </c>
      <c r="CJ823" s="540">
        <v>83</v>
      </c>
      <c r="CK823" s="540">
        <v>84</v>
      </c>
      <c r="CL823" s="540">
        <v>85</v>
      </c>
      <c r="CM823" s="540">
        <v>86</v>
      </c>
      <c r="CN823" s="540">
        <v>87</v>
      </c>
      <c r="CO823" s="540">
        <v>88</v>
      </c>
      <c r="CP823" s="540">
        <v>89</v>
      </c>
      <c r="CQ823" s="540">
        <v>90</v>
      </c>
      <c r="CR823" s="540">
        <v>91</v>
      </c>
      <c r="CS823" s="540">
        <v>92</v>
      </c>
      <c r="CT823" s="540">
        <v>93</v>
      </c>
      <c r="CU823" s="540">
        <v>94</v>
      </c>
      <c r="CV823" s="540">
        <v>95</v>
      </c>
      <c r="CW823" s="540">
        <v>96</v>
      </c>
      <c r="CX823" s="540">
        <v>97</v>
      </c>
      <c r="CY823" s="540">
        <v>98</v>
      </c>
      <c r="CZ823" s="540">
        <v>99</v>
      </c>
      <c r="DA823" s="540">
        <v>100</v>
      </c>
      <c r="DB823" s="540">
        <v>101</v>
      </c>
      <c r="DC823" s="540">
        <v>102</v>
      </c>
      <c r="DD823" s="540">
        <v>103</v>
      </c>
      <c r="DE823" s="540">
        <v>104</v>
      </c>
      <c r="DF823" s="540">
        <v>105</v>
      </c>
      <c r="DG823" s="540">
        <v>106</v>
      </c>
      <c r="DH823" s="540">
        <v>107</v>
      </c>
      <c r="DI823" s="540">
        <v>108</v>
      </c>
      <c r="DJ823" s="540">
        <v>109</v>
      </c>
      <c r="DK823" s="540">
        <v>110</v>
      </c>
      <c r="DL823" s="540">
        <v>111</v>
      </c>
      <c r="DM823" s="540">
        <v>112</v>
      </c>
      <c r="DN823" s="540">
        <v>113</v>
      </c>
      <c r="DO823" s="540">
        <v>114</v>
      </c>
      <c r="DP823" s="540">
        <v>115</v>
      </c>
      <c r="DQ823" s="540">
        <v>116</v>
      </c>
      <c r="DR823" s="540">
        <v>117</v>
      </c>
      <c r="DS823" s="540">
        <v>118</v>
      </c>
      <c r="DT823" s="540">
        <v>119</v>
      </c>
      <c r="DU823" s="540">
        <v>120</v>
      </c>
      <c r="DV823" s="540">
        <v>121</v>
      </c>
      <c r="DW823" s="540">
        <v>122</v>
      </c>
      <c r="DX823" s="540">
        <v>123</v>
      </c>
      <c r="DY823" s="540">
        <v>124</v>
      </c>
      <c r="DZ823" s="540">
        <v>125</v>
      </c>
      <c r="EA823" s="540">
        <v>126</v>
      </c>
      <c r="EB823" s="540">
        <v>127</v>
      </c>
      <c r="EC823" s="540">
        <v>128</v>
      </c>
      <c r="ED823" s="540">
        <v>129</v>
      </c>
      <c r="EE823" s="540">
        <v>130</v>
      </c>
      <c r="EF823" s="540">
        <v>131</v>
      </c>
      <c r="EG823" s="540">
        <v>132</v>
      </c>
      <c r="EH823" s="540">
        <v>133</v>
      </c>
      <c r="EI823" s="540">
        <v>134</v>
      </c>
      <c r="EJ823" s="540">
        <v>135</v>
      </c>
      <c r="EK823" s="540">
        <v>136</v>
      </c>
      <c r="EL823" s="540">
        <v>137</v>
      </c>
      <c r="EM823" s="540">
        <v>138</v>
      </c>
      <c r="EN823" s="540">
        <v>139</v>
      </c>
      <c r="EO823" s="540">
        <v>140</v>
      </c>
      <c r="EP823" s="540">
        <v>141</v>
      </c>
      <c r="EQ823" s="540">
        <v>142</v>
      </c>
      <c r="ER823" s="540">
        <v>143</v>
      </c>
      <c r="ES823" s="540">
        <v>144</v>
      </c>
      <c r="ET823" s="540">
        <v>145</v>
      </c>
      <c r="EU823" s="540">
        <v>146</v>
      </c>
      <c r="EV823" s="540">
        <v>147</v>
      </c>
      <c r="EW823" s="540">
        <v>148</v>
      </c>
      <c r="EX823" s="540">
        <v>149</v>
      </c>
      <c r="EY823" s="540">
        <v>150</v>
      </c>
      <c r="EZ823" s="540">
        <v>151</v>
      </c>
      <c r="FA823" s="540">
        <v>152</v>
      </c>
      <c r="FB823" s="540">
        <v>153</v>
      </c>
      <c r="FC823" s="540">
        <v>154</v>
      </c>
      <c r="FD823" s="540">
        <v>155</v>
      </c>
      <c r="FE823" s="540">
        <v>156</v>
      </c>
      <c r="FF823" s="540">
        <v>157</v>
      </c>
      <c r="FG823" s="540">
        <v>158</v>
      </c>
      <c r="FH823" s="540">
        <v>159</v>
      </c>
      <c r="FJ823" s="540">
        <v>160</v>
      </c>
      <c r="FK823" s="540">
        <v>161</v>
      </c>
      <c r="FL823" s="540">
        <v>162</v>
      </c>
      <c r="FM823" s="540">
        <v>163</v>
      </c>
      <c r="FO823" s="540">
        <v>164</v>
      </c>
      <c r="FP823" s="540">
        <v>165</v>
      </c>
      <c r="FQ823" s="540">
        <v>166</v>
      </c>
      <c r="FR823" s="540">
        <v>167</v>
      </c>
    </row>
    <row r="824" spans="4:174" s="540" customFormat="1" x14ac:dyDescent="0.2">
      <c r="E824" s="535" t="s">
        <v>157</v>
      </c>
      <c r="F824" s="540">
        <v>97</v>
      </c>
      <c r="G824" s="540">
        <v>68</v>
      </c>
      <c r="H824" s="540">
        <v>17</v>
      </c>
      <c r="I824" s="540">
        <v>125</v>
      </c>
      <c r="J824" s="540">
        <v>152</v>
      </c>
      <c r="K824" s="540">
        <v>148</v>
      </c>
      <c r="L824" s="540">
        <v>140</v>
      </c>
      <c r="M824" s="540">
        <v>104</v>
      </c>
      <c r="N824" s="540">
        <v>141</v>
      </c>
      <c r="O824" s="540">
        <v>21</v>
      </c>
      <c r="P824" s="540">
        <v>67</v>
      </c>
      <c r="Q824" s="540">
        <v>28</v>
      </c>
      <c r="R824" s="540">
        <v>12</v>
      </c>
      <c r="S824" s="540">
        <v>25</v>
      </c>
      <c r="T824" s="540">
        <v>53</v>
      </c>
      <c r="U824" s="540">
        <v>7</v>
      </c>
      <c r="V824" s="540">
        <v>120</v>
      </c>
      <c r="W824" s="540">
        <v>105</v>
      </c>
      <c r="X824" s="540">
        <v>111</v>
      </c>
      <c r="Y824" s="540">
        <v>84</v>
      </c>
      <c r="Z824" s="540">
        <v>10</v>
      </c>
      <c r="AA824" s="540">
        <v>74</v>
      </c>
      <c r="AB824" s="540">
        <v>146</v>
      </c>
      <c r="AC824" s="540">
        <v>88</v>
      </c>
      <c r="AD824" s="540">
        <v>63</v>
      </c>
      <c r="AE824" s="540">
        <v>75</v>
      </c>
      <c r="AF824" s="540">
        <v>19</v>
      </c>
      <c r="AG824" s="540">
        <v>95</v>
      </c>
      <c r="AH824" s="540">
        <v>48</v>
      </c>
      <c r="AI824" s="540">
        <v>31</v>
      </c>
      <c r="AJ824" s="540">
        <v>114</v>
      </c>
      <c r="AK824" s="540">
        <v>54</v>
      </c>
      <c r="AL824" s="540">
        <v>154</v>
      </c>
      <c r="AM824" s="540">
        <v>35</v>
      </c>
      <c r="AN824" s="540">
        <v>131</v>
      </c>
      <c r="AO824" s="540">
        <v>123</v>
      </c>
      <c r="AP824" s="540">
        <v>164</v>
      </c>
      <c r="AQ824" s="540">
        <v>57</v>
      </c>
      <c r="AR824" s="540">
        <v>16</v>
      </c>
      <c r="AS824" s="540">
        <v>139</v>
      </c>
      <c r="AT824" s="540">
        <v>150</v>
      </c>
      <c r="AU824" s="540">
        <v>115</v>
      </c>
      <c r="AV824" s="540">
        <v>9</v>
      </c>
      <c r="AW824" s="540">
        <v>83</v>
      </c>
      <c r="AX824" s="540">
        <v>91</v>
      </c>
      <c r="AY824" s="540">
        <v>13</v>
      </c>
      <c r="AZ824" s="540">
        <v>40</v>
      </c>
      <c r="BA824" s="540">
        <v>89</v>
      </c>
      <c r="BB824" s="540">
        <v>98</v>
      </c>
      <c r="BC824" s="540">
        <v>47</v>
      </c>
      <c r="BD824" s="540">
        <v>129</v>
      </c>
      <c r="BE824" s="540">
        <v>39</v>
      </c>
      <c r="BF824" s="540">
        <v>15</v>
      </c>
      <c r="BG824" s="540">
        <v>61</v>
      </c>
      <c r="BH824" s="540">
        <v>153</v>
      </c>
      <c r="BI824" s="540">
        <v>93</v>
      </c>
      <c r="BJ824" s="540">
        <v>156</v>
      </c>
      <c r="BK824" s="540">
        <v>42</v>
      </c>
      <c r="BL824" s="540">
        <v>86</v>
      </c>
      <c r="BM824" s="540">
        <v>77</v>
      </c>
      <c r="BN824" s="540">
        <v>45</v>
      </c>
      <c r="BO824" s="540">
        <v>79</v>
      </c>
      <c r="BP824" s="540">
        <v>14</v>
      </c>
      <c r="BQ824" s="540">
        <v>165</v>
      </c>
      <c r="BR824" s="540">
        <v>56</v>
      </c>
      <c r="BS824" s="540">
        <v>30</v>
      </c>
      <c r="BT824" s="540">
        <v>4</v>
      </c>
      <c r="BU824" s="540">
        <v>60</v>
      </c>
      <c r="BV824" s="540">
        <v>6</v>
      </c>
      <c r="BW824" s="540">
        <v>134</v>
      </c>
      <c r="BX824" s="540">
        <v>113</v>
      </c>
      <c r="BY824" s="540">
        <v>116</v>
      </c>
      <c r="BZ824" s="540">
        <v>122</v>
      </c>
      <c r="CA824" s="540">
        <v>43</v>
      </c>
      <c r="CB824" s="540">
        <v>159</v>
      </c>
      <c r="CC824" s="540">
        <v>55</v>
      </c>
      <c r="CD824" s="540">
        <v>65</v>
      </c>
      <c r="CE824" s="540">
        <v>119</v>
      </c>
      <c r="CF824" s="540">
        <v>130</v>
      </c>
      <c r="CG824" s="540">
        <v>3</v>
      </c>
      <c r="CH824" s="540">
        <v>23</v>
      </c>
      <c r="CI824" s="540">
        <v>138</v>
      </c>
      <c r="CJ824" s="540">
        <v>34</v>
      </c>
      <c r="CK824" s="540">
        <v>76</v>
      </c>
      <c r="CL824" s="540">
        <v>26</v>
      </c>
      <c r="CM824" s="540">
        <v>158</v>
      </c>
      <c r="CN824" s="540">
        <v>70</v>
      </c>
      <c r="CO824" s="540">
        <v>110</v>
      </c>
      <c r="CP824" s="540">
        <v>103</v>
      </c>
      <c r="CQ824" s="540">
        <v>161</v>
      </c>
      <c r="CR824" s="540">
        <v>29</v>
      </c>
      <c r="CS824" s="540">
        <v>8</v>
      </c>
      <c r="CT824" s="540">
        <v>94</v>
      </c>
      <c r="CU824" s="540">
        <v>132</v>
      </c>
      <c r="CV824" s="540">
        <v>124</v>
      </c>
      <c r="CW824" s="540">
        <v>59</v>
      </c>
      <c r="CX824" s="540">
        <v>121</v>
      </c>
      <c r="CY824" s="540">
        <v>126</v>
      </c>
      <c r="CZ824" s="540">
        <v>101</v>
      </c>
      <c r="DA824" s="540">
        <v>36</v>
      </c>
      <c r="DB824" s="540">
        <v>99</v>
      </c>
      <c r="DC824" s="540">
        <v>135</v>
      </c>
      <c r="DD824" s="540">
        <v>149</v>
      </c>
      <c r="DE824" s="540">
        <v>46</v>
      </c>
      <c r="DF824" s="540">
        <v>32</v>
      </c>
      <c r="DG824" s="540">
        <v>73</v>
      </c>
      <c r="DH824" s="540">
        <v>136</v>
      </c>
      <c r="DI824" s="540">
        <v>147</v>
      </c>
      <c r="DJ824" s="540">
        <v>33</v>
      </c>
      <c r="DK824" s="540">
        <v>112</v>
      </c>
      <c r="DL824" s="540">
        <v>80</v>
      </c>
      <c r="DM824" s="540">
        <v>51</v>
      </c>
      <c r="DN824" s="540">
        <v>71</v>
      </c>
      <c r="DO824" s="540">
        <v>166</v>
      </c>
      <c r="DP824" s="540">
        <v>142</v>
      </c>
      <c r="DQ824" s="540">
        <v>72</v>
      </c>
      <c r="DR824" s="540">
        <v>66</v>
      </c>
      <c r="DS824" s="540">
        <v>62</v>
      </c>
      <c r="DT824" s="540">
        <v>52</v>
      </c>
      <c r="DU824" s="540">
        <v>117</v>
      </c>
      <c r="DV824" s="540">
        <v>2</v>
      </c>
      <c r="DW824" s="540">
        <v>11</v>
      </c>
      <c r="DX824" s="540">
        <v>157</v>
      </c>
      <c r="DY824" s="540">
        <v>162</v>
      </c>
      <c r="DZ824" s="540">
        <v>38</v>
      </c>
      <c r="EA824" s="540">
        <v>64</v>
      </c>
      <c r="EB824" s="540">
        <v>145</v>
      </c>
      <c r="EC824" s="540">
        <v>5</v>
      </c>
      <c r="ED824" s="540">
        <v>22</v>
      </c>
      <c r="EE824" s="540">
        <v>44</v>
      </c>
      <c r="EF824" s="540">
        <v>82</v>
      </c>
      <c r="EG824" s="540">
        <v>100</v>
      </c>
      <c r="EH824" s="540">
        <v>151</v>
      </c>
      <c r="EI824" s="540">
        <v>50</v>
      </c>
      <c r="EJ824" s="540">
        <v>102</v>
      </c>
      <c r="EK824" s="540">
        <v>107</v>
      </c>
      <c r="EL824" s="540">
        <v>69</v>
      </c>
      <c r="EM824" s="540">
        <v>20</v>
      </c>
      <c r="EN824" s="540">
        <v>127</v>
      </c>
      <c r="EO824" s="540">
        <v>78</v>
      </c>
      <c r="EP824" s="540">
        <v>167</v>
      </c>
      <c r="EQ824" s="540">
        <v>163</v>
      </c>
      <c r="ER824" s="540">
        <v>1</v>
      </c>
      <c r="ES824" s="540">
        <v>81</v>
      </c>
      <c r="ET824" s="540">
        <v>106</v>
      </c>
      <c r="EU824" s="540">
        <v>18</v>
      </c>
      <c r="EV824" s="540">
        <v>108</v>
      </c>
      <c r="EW824" s="540">
        <v>37</v>
      </c>
      <c r="EX824" s="540">
        <v>118</v>
      </c>
      <c r="EY824" s="540">
        <v>133</v>
      </c>
      <c r="EZ824" s="540">
        <v>49</v>
      </c>
      <c r="FA824" s="540">
        <v>128</v>
      </c>
      <c r="FB824" s="540">
        <v>87</v>
      </c>
      <c r="FC824" s="540">
        <v>96</v>
      </c>
      <c r="FD824" s="540">
        <v>160</v>
      </c>
      <c r="FE824" s="540">
        <v>109</v>
      </c>
      <c r="FF824" s="540">
        <v>85</v>
      </c>
      <c r="FG824" s="540">
        <v>144</v>
      </c>
      <c r="FH824" s="540">
        <v>58</v>
      </c>
      <c r="FJ824" s="540">
        <v>155</v>
      </c>
      <c r="FK824" s="540">
        <v>90</v>
      </c>
      <c r="FL824" s="540">
        <v>24</v>
      </c>
      <c r="FM824" s="540">
        <v>27</v>
      </c>
      <c r="FO824" s="540">
        <v>143</v>
      </c>
      <c r="FP824" s="540">
        <v>41</v>
      </c>
      <c r="FQ824" s="540">
        <v>137</v>
      </c>
      <c r="FR824" s="540">
        <v>92</v>
      </c>
    </row>
    <row r="825" spans="4:174" s="540" customFormat="1" x14ac:dyDescent="0.2">
      <c r="E825" s="535" t="s">
        <v>159</v>
      </c>
      <c r="F825" s="540">
        <v>32</v>
      </c>
      <c r="G825" s="540">
        <v>111</v>
      </c>
      <c r="H825" s="540">
        <v>22</v>
      </c>
      <c r="I825" s="540">
        <v>151</v>
      </c>
      <c r="J825" s="540">
        <v>96</v>
      </c>
      <c r="K825" s="540">
        <v>125</v>
      </c>
      <c r="L825" s="540">
        <v>34</v>
      </c>
      <c r="M825" s="540">
        <v>112</v>
      </c>
      <c r="N825" s="540">
        <v>36</v>
      </c>
      <c r="O825" s="540">
        <v>108</v>
      </c>
      <c r="P825" s="540">
        <v>124</v>
      </c>
      <c r="Q825" s="540">
        <v>166</v>
      </c>
      <c r="R825" s="540">
        <v>145</v>
      </c>
      <c r="S825" s="540">
        <v>73</v>
      </c>
      <c r="T825" s="540">
        <v>23</v>
      </c>
      <c r="U825" s="540">
        <v>92</v>
      </c>
      <c r="V825" s="540">
        <v>133</v>
      </c>
      <c r="W825" s="540">
        <v>161</v>
      </c>
      <c r="X825" s="540">
        <v>106</v>
      </c>
      <c r="Y825" s="540">
        <v>49</v>
      </c>
      <c r="Z825" s="540">
        <v>144</v>
      </c>
      <c r="AA825" s="540">
        <v>24</v>
      </c>
      <c r="AB825" s="540">
        <v>76</v>
      </c>
      <c r="AC825" s="540">
        <v>10</v>
      </c>
      <c r="AD825" s="540">
        <v>157</v>
      </c>
      <c r="AE825" s="540">
        <v>39</v>
      </c>
      <c r="AF825" s="540">
        <v>21</v>
      </c>
      <c r="AG825" s="540">
        <v>155</v>
      </c>
      <c r="AH825" s="540">
        <v>75</v>
      </c>
      <c r="AI825" s="540">
        <v>66</v>
      </c>
      <c r="AJ825" s="540">
        <v>25</v>
      </c>
      <c r="AK825" s="540">
        <v>43</v>
      </c>
      <c r="AL825" s="540">
        <v>163</v>
      </c>
      <c r="AM825" s="540">
        <v>146</v>
      </c>
      <c r="AN825" s="540">
        <v>18</v>
      </c>
      <c r="AO825" s="540">
        <v>44</v>
      </c>
      <c r="AP825" s="540">
        <v>101</v>
      </c>
      <c r="AQ825" s="540">
        <v>46</v>
      </c>
      <c r="AR825" s="540">
        <v>8</v>
      </c>
      <c r="AS825" s="540">
        <v>11</v>
      </c>
      <c r="AT825" s="540">
        <v>19</v>
      </c>
      <c r="AU825" s="540">
        <v>88</v>
      </c>
      <c r="AV825" s="540">
        <v>117</v>
      </c>
      <c r="AW825" s="540">
        <v>45</v>
      </c>
      <c r="AX825" s="540">
        <v>143</v>
      </c>
      <c r="AY825" s="540">
        <v>119</v>
      </c>
      <c r="AZ825" s="540">
        <v>129</v>
      </c>
      <c r="BA825" s="540">
        <v>115</v>
      </c>
      <c r="BB825" s="540">
        <v>93</v>
      </c>
      <c r="BC825" s="540">
        <v>148</v>
      </c>
      <c r="BD825" s="540">
        <v>135</v>
      </c>
      <c r="BE825" s="540">
        <v>105</v>
      </c>
      <c r="BF825" s="540">
        <v>74</v>
      </c>
      <c r="BG825" s="540">
        <v>2</v>
      </c>
      <c r="BH825" s="540">
        <v>28</v>
      </c>
      <c r="BI825" s="540">
        <v>33</v>
      </c>
      <c r="BJ825" s="540">
        <v>20</v>
      </c>
      <c r="BK825" s="540">
        <v>102</v>
      </c>
      <c r="BL825" s="540">
        <v>67</v>
      </c>
      <c r="BM825" s="540">
        <v>37</v>
      </c>
      <c r="BN825" s="540">
        <v>84</v>
      </c>
      <c r="BO825" s="540">
        <v>131</v>
      </c>
      <c r="BP825" s="540">
        <v>90</v>
      </c>
      <c r="BQ825" s="540">
        <v>12</v>
      </c>
      <c r="BR825" s="540">
        <v>16</v>
      </c>
      <c r="BS825" s="540">
        <v>50</v>
      </c>
      <c r="BT825" s="540">
        <v>30</v>
      </c>
      <c r="BU825" s="540">
        <v>160</v>
      </c>
      <c r="BV825" s="540">
        <v>158</v>
      </c>
      <c r="BW825" s="540">
        <v>123</v>
      </c>
      <c r="BX825" s="540">
        <v>78</v>
      </c>
      <c r="BY825" s="540">
        <v>64</v>
      </c>
      <c r="BZ825" s="540">
        <v>142</v>
      </c>
      <c r="CA825" s="540">
        <v>13</v>
      </c>
      <c r="CB825" s="540">
        <v>29</v>
      </c>
      <c r="CC825" s="540">
        <v>162</v>
      </c>
      <c r="CD825" s="540">
        <v>6</v>
      </c>
      <c r="CE825" s="540">
        <v>31</v>
      </c>
      <c r="CF825" s="540">
        <v>62</v>
      </c>
      <c r="CG825" s="540">
        <v>114</v>
      </c>
      <c r="CH825" s="540">
        <v>53</v>
      </c>
      <c r="CI825" s="540">
        <v>153</v>
      </c>
      <c r="CJ825" s="540">
        <v>100</v>
      </c>
      <c r="CK825" s="540">
        <v>57</v>
      </c>
      <c r="CL825" s="540">
        <v>156</v>
      </c>
      <c r="CM825" s="540">
        <v>60</v>
      </c>
      <c r="CN825" s="540">
        <v>98</v>
      </c>
      <c r="CO825" s="540">
        <v>127</v>
      </c>
      <c r="CP825" s="540">
        <v>7</v>
      </c>
      <c r="CQ825" s="540">
        <v>86</v>
      </c>
      <c r="CR825" s="540">
        <v>94</v>
      </c>
      <c r="CS825" s="540">
        <v>150</v>
      </c>
      <c r="CT825" s="540">
        <v>4</v>
      </c>
      <c r="CU825" s="540">
        <v>122</v>
      </c>
      <c r="CV825" s="540">
        <v>107</v>
      </c>
      <c r="CW825" s="540">
        <v>5</v>
      </c>
      <c r="CX825" s="540">
        <v>95</v>
      </c>
      <c r="CY825" s="540">
        <v>40</v>
      </c>
      <c r="CZ825" s="540">
        <v>55</v>
      </c>
      <c r="DA825" s="540">
        <v>109</v>
      </c>
      <c r="DB825" s="540">
        <v>69</v>
      </c>
      <c r="DC825" s="540">
        <v>58</v>
      </c>
      <c r="DD825" s="540">
        <v>61</v>
      </c>
      <c r="DE825" s="540">
        <v>80</v>
      </c>
      <c r="DF825" s="540">
        <v>1</v>
      </c>
      <c r="DG825" s="540">
        <v>83</v>
      </c>
      <c r="DH825" s="540">
        <v>14</v>
      </c>
      <c r="DI825" s="540">
        <v>59</v>
      </c>
      <c r="DJ825" s="540">
        <v>41</v>
      </c>
      <c r="DK825" s="540">
        <v>97</v>
      </c>
      <c r="DL825" s="540">
        <v>54</v>
      </c>
      <c r="DM825" s="540">
        <v>26</v>
      </c>
      <c r="DN825" s="540">
        <v>65</v>
      </c>
      <c r="DO825" s="540">
        <v>113</v>
      </c>
      <c r="DP825" s="540">
        <v>99</v>
      </c>
      <c r="DQ825" s="540">
        <v>139</v>
      </c>
      <c r="DR825" s="540">
        <v>38</v>
      </c>
      <c r="DS825" s="540">
        <v>85</v>
      </c>
      <c r="DT825" s="540">
        <v>51</v>
      </c>
      <c r="DU825" s="540">
        <v>147</v>
      </c>
      <c r="DV825" s="540">
        <v>152</v>
      </c>
      <c r="DW825" s="540">
        <v>48</v>
      </c>
      <c r="DX825" s="540">
        <v>70</v>
      </c>
      <c r="DY825" s="540">
        <v>136</v>
      </c>
      <c r="DZ825" s="540">
        <v>71</v>
      </c>
      <c r="EA825" s="540">
        <v>159</v>
      </c>
      <c r="EB825" s="540">
        <v>63</v>
      </c>
      <c r="EC825" s="540">
        <v>52</v>
      </c>
      <c r="ED825" s="540">
        <v>68</v>
      </c>
      <c r="EE825" s="540">
        <v>164</v>
      </c>
      <c r="EF825" s="540">
        <v>104</v>
      </c>
      <c r="EG825" s="540">
        <v>3</v>
      </c>
      <c r="EH825" s="540">
        <v>56</v>
      </c>
      <c r="EI825" s="540">
        <v>82</v>
      </c>
      <c r="EJ825" s="540">
        <v>128</v>
      </c>
      <c r="EK825" s="540">
        <v>132</v>
      </c>
      <c r="EL825" s="540">
        <v>15</v>
      </c>
      <c r="EM825" s="540">
        <v>165</v>
      </c>
      <c r="EN825" s="540">
        <v>116</v>
      </c>
      <c r="EO825" s="540">
        <v>138</v>
      </c>
      <c r="EP825" s="540">
        <v>130</v>
      </c>
      <c r="EQ825" s="540">
        <v>103</v>
      </c>
      <c r="ER825" s="540">
        <v>79</v>
      </c>
      <c r="ES825" s="540">
        <v>87</v>
      </c>
      <c r="ET825" s="540">
        <v>81</v>
      </c>
      <c r="EU825" s="540">
        <v>35</v>
      </c>
      <c r="EV825" s="540">
        <v>149</v>
      </c>
      <c r="EW825" s="540">
        <v>140</v>
      </c>
      <c r="EX825" s="540">
        <v>91</v>
      </c>
      <c r="EY825" s="540">
        <v>72</v>
      </c>
      <c r="EZ825" s="540">
        <v>118</v>
      </c>
      <c r="FA825" s="540">
        <v>167</v>
      </c>
      <c r="FB825" s="540">
        <v>27</v>
      </c>
      <c r="FC825" s="540">
        <v>137</v>
      </c>
      <c r="FD825" s="540">
        <v>42</v>
      </c>
      <c r="FE825" s="540">
        <v>134</v>
      </c>
      <c r="FF825" s="540">
        <v>89</v>
      </c>
      <c r="FG825" s="540">
        <v>77</v>
      </c>
      <c r="FH825" s="540">
        <v>126</v>
      </c>
      <c r="FJ825" s="540">
        <v>110</v>
      </c>
      <c r="FK825" s="540">
        <v>141</v>
      </c>
      <c r="FL825" s="540">
        <v>47</v>
      </c>
      <c r="FM825" s="540">
        <v>17</v>
      </c>
      <c r="FO825" s="540">
        <v>9</v>
      </c>
      <c r="FP825" s="540">
        <v>154</v>
      </c>
      <c r="FQ825" s="540">
        <v>120</v>
      </c>
      <c r="FR825" s="540">
        <v>121</v>
      </c>
    </row>
    <row r="826" spans="4:174" s="540" customFormat="1" x14ac:dyDescent="0.2"/>
    <row r="827" spans="4:174" s="540" customFormat="1" x14ac:dyDescent="0.2">
      <c r="D827" s="539">
        <v>168</v>
      </c>
      <c r="E827" s="541" t="s">
        <v>179</v>
      </c>
    </row>
    <row r="828" spans="4:174" s="540" customFormat="1" x14ac:dyDescent="0.2">
      <c r="E828" s="535" t="s">
        <v>130</v>
      </c>
      <c r="F828" s="540">
        <v>1</v>
      </c>
      <c r="G828" s="540">
        <v>2</v>
      </c>
      <c r="H828" s="540">
        <v>3</v>
      </c>
      <c r="I828" s="540">
        <v>4</v>
      </c>
      <c r="J828" s="540">
        <v>5</v>
      </c>
      <c r="K828" s="540">
        <v>6</v>
      </c>
      <c r="L828" s="540">
        <v>7</v>
      </c>
      <c r="M828" s="540">
        <v>8</v>
      </c>
      <c r="N828" s="540">
        <v>9</v>
      </c>
      <c r="O828" s="540">
        <v>10</v>
      </c>
      <c r="P828" s="540">
        <v>11</v>
      </c>
      <c r="Q828" s="540">
        <v>12</v>
      </c>
      <c r="R828" s="540">
        <v>13</v>
      </c>
      <c r="S828" s="540">
        <v>14</v>
      </c>
      <c r="T828" s="540">
        <v>15</v>
      </c>
      <c r="U828" s="540">
        <v>16</v>
      </c>
      <c r="V828" s="540">
        <v>17</v>
      </c>
      <c r="W828" s="540">
        <v>18</v>
      </c>
      <c r="X828" s="540">
        <v>19</v>
      </c>
      <c r="Y828" s="540">
        <v>20</v>
      </c>
      <c r="Z828" s="540">
        <v>21</v>
      </c>
      <c r="AA828" s="540">
        <v>22</v>
      </c>
      <c r="AB828" s="540">
        <v>23</v>
      </c>
      <c r="AC828" s="540">
        <v>24</v>
      </c>
      <c r="AD828" s="540">
        <v>25</v>
      </c>
      <c r="AE828" s="540">
        <v>26</v>
      </c>
      <c r="AF828" s="540">
        <v>27</v>
      </c>
      <c r="AG828" s="540">
        <v>28</v>
      </c>
      <c r="AH828" s="540">
        <v>29</v>
      </c>
      <c r="AI828" s="540">
        <v>30</v>
      </c>
      <c r="AJ828" s="540">
        <v>31</v>
      </c>
      <c r="AK828" s="540">
        <v>32</v>
      </c>
      <c r="AL828" s="540">
        <v>33</v>
      </c>
      <c r="AM828" s="540">
        <v>34</v>
      </c>
      <c r="AN828" s="540">
        <v>35</v>
      </c>
      <c r="AO828" s="540">
        <v>36</v>
      </c>
      <c r="AP828" s="540">
        <v>37</v>
      </c>
      <c r="AQ828" s="540">
        <v>38</v>
      </c>
      <c r="AR828" s="540">
        <v>39</v>
      </c>
      <c r="AS828" s="540">
        <v>40</v>
      </c>
      <c r="AT828" s="540">
        <v>41</v>
      </c>
      <c r="AU828" s="540">
        <v>42</v>
      </c>
      <c r="AV828" s="540">
        <v>43</v>
      </c>
      <c r="AW828" s="540">
        <v>44</v>
      </c>
      <c r="AX828" s="540">
        <v>45</v>
      </c>
      <c r="AY828" s="540">
        <v>46</v>
      </c>
      <c r="AZ828" s="540">
        <v>47</v>
      </c>
      <c r="BA828" s="540">
        <v>48</v>
      </c>
      <c r="BB828" s="540">
        <v>49</v>
      </c>
      <c r="BC828" s="540">
        <v>50</v>
      </c>
      <c r="BD828" s="540">
        <v>51</v>
      </c>
      <c r="BE828" s="540">
        <v>52</v>
      </c>
      <c r="BF828" s="540">
        <v>53</v>
      </c>
      <c r="BG828" s="540">
        <v>54</v>
      </c>
      <c r="BH828" s="540">
        <v>55</v>
      </c>
      <c r="BI828" s="540">
        <v>56</v>
      </c>
      <c r="BJ828" s="540">
        <v>57</v>
      </c>
      <c r="BK828" s="540">
        <v>58</v>
      </c>
      <c r="BL828" s="540">
        <v>59</v>
      </c>
      <c r="BM828" s="540">
        <v>60</v>
      </c>
      <c r="BN828" s="540">
        <v>61</v>
      </c>
      <c r="BO828" s="540">
        <v>62</v>
      </c>
      <c r="BP828" s="540">
        <v>63</v>
      </c>
      <c r="BQ828" s="540">
        <v>64</v>
      </c>
      <c r="BR828" s="540">
        <v>65</v>
      </c>
      <c r="BS828" s="540">
        <v>66</v>
      </c>
      <c r="BT828" s="540">
        <v>67</v>
      </c>
      <c r="BU828" s="540">
        <v>68</v>
      </c>
      <c r="BV828" s="540">
        <v>69</v>
      </c>
      <c r="BW828" s="540">
        <v>70</v>
      </c>
      <c r="BX828" s="540">
        <v>71</v>
      </c>
      <c r="BY828" s="540">
        <v>72</v>
      </c>
      <c r="BZ828" s="540">
        <v>73</v>
      </c>
      <c r="CA828" s="540">
        <v>74</v>
      </c>
      <c r="CB828" s="540">
        <v>75</v>
      </c>
      <c r="CC828" s="540">
        <v>76</v>
      </c>
      <c r="CD828" s="540">
        <v>77</v>
      </c>
      <c r="CE828" s="540">
        <v>78</v>
      </c>
      <c r="CF828" s="540">
        <v>79</v>
      </c>
      <c r="CG828" s="540">
        <v>80</v>
      </c>
      <c r="CH828" s="540">
        <v>81</v>
      </c>
      <c r="CI828" s="540">
        <v>82</v>
      </c>
      <c r="CJ828" s="540">
        <v>83</v>
      </c>
      <c r="CK828" s="540">
        <v>84</v>
      </c>
      <c r="CL828" s="540">
        <v>85</v>
      </c>
      <c r="CM828" s="540">
        <v>86</v>
      </c>
      <c r="CN828" s="540">
        <v>87</v>
      </c>
      <c r="CO828" s="540">
        <v>88</v>
      </c>
      <c r="CP828" s="540">
        <v>89</v>
      </c>
      <c r="CQ828" s="540">
        <v>90</v>
      </c>
      <c r="CR828" s="540">
        <v>91</v>
      </c>
      <c r="CS828" s="540">
        <v>92</v>
      </c>
      <c r="CT828" s="540">
        <v>93</v>
      </c>
      <c r="CU828" s="540">
        <v>94</v>
      </c>
      <c r="CV828" s="540">
        <v>95</v>
      </c>
      <c r="CW828" s="540">
        <v>96</v>
      </c>
      <c r="CX828" s="540">
        <v>97</v>
      </c>
      <c r="CY828" s="540">
        <v>98</v>
      </c>
      <c r="CZ828" s="540">
        <v>99</v>
      </c>
      <c r="DA828" s="540">
        <v>100</v>
      </c>
      <c r="DB828" s="540">
        <v>101</v>
      </c>
      <c r="DC828" s="540">
        <v>102</v>
      </c>
      <c r="DD828" s="540">
        <v>103</v>
      </c>
      <c r="DE828" s="540">
        <v>104</v>
      </c>
      <c r="DF828" s="540">
        <v>105</v>
      </c>
      <c r="DG828" s="540">
        <v>106</v>
      </c>
      <c r="DH828" s="540">
        <v>107</v>
      </c>
      <c r="DI828" s="540">
        <v>108</v>
      </c>
      <c r="DJ828" s="540">
        <v>109</v>
      </c>
      <c r="DK828" s="540">
        <v>110</v>
      </c>
      <c r="DL828" s="540">
        <v>111</v>
      </c>
      <c r="DM828" s="540">
        <v>112</v>
      </c>
      <c r="DN828" s="540">
        <v>113</v>
      </c>
      <c r="DO828" s="540">
        <v>114</v>
      </c>
      <c r="DP828" s="540">
        <v>115</v>
      </c>
      <c r="DQ828" s="540">
        <v>116</v>
      </c>
      <c r="DR828" s="540">
        <v>117</v>
      </c>
      <c r="DS828" s="540">
        <v>118</v>
      </c>
      <c r="DT828" s="540">
        <v>119</v>
      </c>
      <c r="DU828" s="540">
        <v>120</v>
      </c>
      <c r="DV828" s="540">
        <v>121</v>
      </c>
      <c r="DW828" s="540">
        <v>122</v>
      </c>
      <c r="DX828" s="540">
        <v>123</v>
      </c>
      <c r="DY828" s="540">
        <v>124</v>
      </c>
      <c r="DZ828" s="540">
        <v>125</v>
      </c>
      <c r="EA828" s="540">
        <v>126</v>
      </c>
      <c r="EB828" s="540">
        <v>127</v>
      </c>
      <c r="EC828" s="540">
        <v>128</v>
      </c>
      <c r="ED828" s="540">
        <v>129</v>
      </c>
      <c r="EE828" s="540">
        <v>130</v>
      </c>
      <c r="EF828" s="540">
        <v>131</v>
      </c>
      <c r="EG828" s="540">
        <v>132</v>
      </c>
      <c r="EH828" s="540">
        <v>133</v>
      </c>
      <c r="EI828" s="540">
        <v>134</v>
      </c>
      <c r="EJ828" s="540">
        <v>135</v>
      </c>
      <c r="EK828" s="540">
        <v>136</v>
      </c>
      <c r="EL828" s="540">
        <v>137</v>
      </c>
      <c r="EM828" s="540">
        <v>138</v>
      </c>
      <c r="EN828" s="540">
        <v>139</v>
      </c>
      <c r="EO828" s="540">
        <v>140</v>
      </c>
      <c r="EP828" s="540">
        <v>141</v>
      </c>
      <c r="EQ828" s="540">
        <v>142</v>
      </c>
      <c r="ER828" s="540">
        <v>143</v>
      </c>
      <c r="ES828" s="540">
        <v>144</v>
      </c>
      <c r="ET828" s="540">
        <v>145</v>
      </c>
      <c r="EU828" s="540">
        <v>146</v>
      </c>
      <c r="EV828" s="540">
        <v>147</v>
      </c>
      <c r="EW828" s="540">
        <v>148</v>
      </c>
      <c r="EX828" s="540">
        <v>149</v>
      </c>
      <c r="EY828" s="540">
        <v>150</v>
      </c>
      <c r="EZ828" s="540">
        <v>151</v>
      </c>
      <c r="FA828" s="540">
        <v>152</v>
      </c>
      <c r="FB828" s="540">
        <v>153</v>
      </c>
      <c r="FC828" s="540">
        <v>154</v>
      </c>
      <c r="FD828" s="540">
        <v>155</v>
      </c>
      <c r="FE828" s="540">
        <v>156</v>
      </c>
      <c r="FF828" s="540">
        <v>157</v>
      </c>
      <c r="FG828" s="540">
        <v>158</v>
      </c>
      <c r="FH828" s="540">
        <v>159</v>
      </c>
      <c r="FI828" s="540">
        <v>160</v>
      </c>
      <c r="FJ828" s="540">
        <v>161</v>
      </c>
      <c r="FK828" s="540">
        <v>162</v>
      </c>
      <c r="FL828" s="540">
        <v>163</v>
      </c>
      <c r="FM828" s="540">
        <v>164</v>
      </c>
      <c r="FO828" s="540">
        <v>165</v>
      </c>
      <c r="FP828" s="540">
        <v>166</v>
      </c>
      <c r="FQ828" s="540">
        <v>167</v>
      </c>
      <c r="FR828" s="540">
        <v>168</v>
      </c>
    </row>
    <row r="829" spans="4:174" s="540" customFormat="1" x14ac:dyDescent="0.2">
      <c r="E829" s="535" t="s">
        <v>157</v>
      </c>
      <c r="F829" s="540">
        <v>30</v>
      </c>
      <c r="G829" s="540">
        <v>20</v>
      </c>
      <c r="H829" s="540">
        <v>134</v>
      </c>
      <c r="I829" s="540">
        <v>86</v>
      </c>
      <c r="J829" s="540">
        <v>144</v>
      </c>
      <c r="K829" s="540">
        <v>54</v>
      </c>
      <c r="L829" s="540">
        <v>99</v>
      </c>
      <c r="M829" s="540">
        <v>27</v>
      </c>
      <c r="N829" s="540">
        <v>151</v>
      </c>
      <c r="O829" s="540">
        <v>101</v>
      </c>
      <c r="P829" s="540">
        <v>129</v>
      </c>
      <c r="Q829" s="540">
        <v>109</v>
      </c>
      <c r="R829" s="540">
        <v>50</v>
      </c>
      <c r="S829" s="540">
        <v>113</v>
      </c>
      <c r="T829" s="540">
        <v>56</v>
      </c>
      <c r="U829" s="540">
        <v>110</v>
      </c>
      <c r="V829" s="540">
        <v>138</v>
      </c>
      <c r="W829" s="540">
        <v>87</v>
      </c>
      <c r="X829" s="540">
        <v>36</v>
      </c>
      <c r="Y829" s="540">
        <v>78</v>
      </c>
      <c r="Z829" s="540">
        <v>40</v>
      </c>
      <c r="AA829" s="540">
        <v>64</v>
      </c>
      <c r="AB829" s="540">
        <v>115</v>
      </c>
      <c r="AC829" s="540">
        <v>116</v>
      </c>
      <c r="AD829" s="540">
        <v>94</v>
      </c>
      <c r="AE829" s="540">
        <v>118</v>
      </c>
      <c r="AF829" s="540">
        <v>1</v>
      </c>
      <c r="AG829" s="540">
        <v>132</v>
      </c>
      <c r="AH829" s="540">
        <v>71</v>
      </c>
      <c r="AI829" s="540">
        <v>11</v>
      </c>
      <c r="AJ829" s="540">
        <v>82</v>
      </c>
      <c r="AK829" s="540">
        <v>136</v>
      </c>
      <c r="AL829" s="540">
        <v>91</v>
      </c>
      <c r="AM829" s="540">
        <v>2</v>
      </c>
      <c r="AN829" s="540">
        <v>128</v>
      </c>
      <c r="AO829" s="540">
        <v>15</v>
      </c>
      <c r="AP829" s="540">
        <v>10</v>
      </c>
      <c r="AQ829" s="540">
        <v>145</v>
      </c>
      <c r="AR829" s="540">
        <v>131</v>
      </c>
      <c r="AS829" s="540">
        <v>61</v>
      </c>
      <c r="AT829" s="540">
        <v>38</v>
      </c>
      <c r="AU829" s="540">
        <v>125</v>
      </c>
      <c r="AV829" s="540">
        <v>90</v>
      </c>
      <c r="AW829" s="540">
        <v>57</v>
      </c>
      <c r="AX829" s="540">
        <v>139</v>
      </c>
      <c r="AY829" s="540">
        <v>100</v>
      </c>
      <c r="AZ829" s="540">
        <v>58</v>
      </c>
      <c r="BA829" s="540">
        <v>137</v>
      </c>
      <c r="BB829" s="540">
        <v>127</v>
      </c>
      <c r="BC829" s="540">
        <v>111</v>
      </c>
      <c r="BD829" s="540">
        <v>12</v>
      </c>
      <c r="BE829" s="540">
        <v>44</v>
      </c>
      <c r="BF829" s="540">
        <v>84</v>
      </c>
      <c r="BG829" s="540">
        <v>31</v>
      </c>
      <c r="BH829" s="540">
        <v>18</v>
      </c>
      <c r="BI829" s="540">
        <v>133</v>
      </c>
      <c r="BJ829" s="540">
        <v>105</v>
      </c>
      <c r="BK829" s="540">
        <v>47</v>
      </c>
      <c r="BL829" s="540">
        <v>28</v>
      </c>
      <c r="BM829" s="540">
        <v>6</v>
      </c>
      <c r="BN829" s="540">
        <v>59</v>
      </c>
      <c r="BO829" s="540">
        <v>164</v>
      </c>
      <c r="BP829" s="540">
        <v>155</v>
      </c>
      <c r="BQ829" s="540">
        <v>108</v>
      </c>
      <c r="BR829" s="540">
        <v>21</v>
      </c>
      <c r="BS829" s="540">
        <v>89</v>
      </c>
      <c r="BT829" s="540">
        <v>96</v>
      </c>
      <c r="BU829" s="540">
        <v>80</v>
      </c>
      <c r="BV829" s="540">
        <v>165</v>
      </c>
      <c r="BW829" s="540">
        <v>83</v>
      </c>
      <c r="BX829" s="540">
        <v>29</v>
      </c>
      <c r="BY829" s="540">
        <v>130</v>
      </c>
      <c r="BZ829" s="540">
        <v>122</v>
      </c>
      <c r="CA829" s="540">
        <v>7</v>
      </c>
      <c r="CB829" s="540">
        <v>168</v>
      </c>
      <c r="CC829" s="540">
        <v>9</v>
      </c>
      <c r="CD829" s="540">
        <v>39</v>
      </c>
      <c r="CE829" s="540">
        <v>35</v>
      </c>
      <c r="CF829" s="540">
        <v>66</v>
      </c>
      <c r="CG829" s="540">
        <v>3</v>
      </c>
      <c r="CH829" s="540">
        <v>135</v>
      </c>
      <c r="CI829" s="540">
        <v>104</v>
      </c>
      <c r="CJ829" s="540">
        <v>157</v>
      </c>
      <c r="CK829" s="540">
        <v>23</v>
      </c>
      <c r="CL829" s="540">
        <v>121</v>
      </c>
      <c r="CM829" s="540">
        <v>4</v>
      </c>
      <c r="CN829" s="540">
        <v>26</v>
      </c>
      <c r="CO829" s="540">
        <v>34</v>
      </c>
      <c r="CP829" s="540">
        <v>73</v>
      </c>
      <c r="CQ829" s="540">
        <v>166</v>
      </c>
      <c r="CR829" s="540">
        <v>25</v>
      </c>
      <c r="CS829" s="540">
        <v>60</v>
      </c>
      <c r="CT829" s="540">
        <v>51</v>
      </c>
      <c r="CU829" s="540">
        <v>81</v>
      </c>
      <c r="CV829" s="540">
        <v>102</v>
      </c>
      <c r="CW829" s="540">
        <v>67</v>
      </c>
      <c r="CX829" s="540">
        <v>163</v>
      </c>
      <c r="CY829" s="540">
        <v>72</v>
      </c>
      <c r="CZ829" s="540">
        <v>143</v>
      </c>
      <c r="DA829" s="540">
        <v>43</v>
      </c>
      <c r="DB829" s="540">
        <v>5</v>
      </c>
      <c r="DC829" s="540">
        <v>48</v>
      </c>
      <c r="DD829" s="540">
        <v>117</v>
      </c>
      <c r="DE829" s="540">
        <v>148</v>
      </c>
      <c r="DF829" s="540">
        <v>126</v>
      </c>
      <c r="DG829" s="540">
        <v>49</v>
      </c>
      <c r="DH829" s="540">
        <v>33</v>
      </c>
      <c r="DI829" s="540">
        <v>22</v>
      </c>
      <c r="DJ829" s="540">
        <v>93</v>
      </c>
      <c r="DK829" s="540">
        <v>98</v>
      </c>
      <c r="DL829" s="540">
        <v>70</v>
      </c>
      <c r="DM829" s="540">
        <v>8</v>
      </c>
      <c r="DN829" s="540">
        <v>14</v>
      </c>
      <c r="DO829" s="540">
        <v>162</v>
      </c>
      <c r="DP829" s="540">
        <v>141</v>
      </c>
      <c r="DQ829" s="540">
        <v>85</v>
      </c>
      <c r="DR829" s="540">
        <v>46</v>
      </c>
      <c r="DS829" s="540">
        <v>147</v>
      </c>
      <c r="DT829" s="540">
        <v>53</v>
      </c>
      <c r="DU829" s="540">
        <v>68</v>
      </c>
      <c r="DV829" s="540">
        <v>154</v>
      </c>
      <c r="DW829" s="540">
        <v>79</v>
      </c>
      <c r="DX829" s="540">
        <v>74</v>
      </c>
      <c r="DY829" s="540">
        <v>146</v>
      </c>
      <c r="DZ829" s="540">
        <v>42</v>
      </c>
      <c r="EA829" s="540">
        <v>167</v>
      </c>
      <c r="EB829" s="540">
        <v>103</v>
      </c>
      <c r="EC829" s="540">
        <v>160</v>
      </c>
      <c r="ED829" s="540">
        <v>62</v>
      </c>
      <c r="EE829" s="540">
        <v>32</v>
      </c>
      <c r="EF829" s="540">
        <v>77</v>
      </c>
      <c r="EG829" s="540">
        <v>63</v>
      </c>
      <c r="EH829" s="540">
        <v>114</v>
      </c>
      <c r="EI829" s="540">
        <v>37</v>
      </c>
      <c r="EJ829" s="540">
        <v>16</v>
      </c>
      <c r="EK829" s="540">
        <v>107</v>
      </c>
      <c r="EL829" s="540">
        <v>88</v>
      </c>
      <c r="EM829" s="540">
        <v>140</v>
      </c>
      <c r="EN829" s="540">
        <v>65</v>
      </c>
      <c r="EO829" s="540">
        <v>17</v>
      </c>
      <c r="EP829" s="540">
        <v>152</v>
      </c>
      <c r="EQ829" s="540">
        <v>95</v>
      </c>
      <c r="ER829" s="540">
        <v>52</v>
      </c>
      <c r="ES829" s="540">
        <v>97</v>
      </c>
      <c r="ET829" s="540">
        <v>41</v>
      </c>
      <c r="EU829" s="540">
        <v>159</v>
      </c>
      <c r="EV829" s="540">
        <v>55</v>
      </c>
      <c r="EW829" s="540">
        <v>124</v>
      </c>
      <c r="EX829" s="540">
        <v>153</v>
      </c>
      <c r="EY829" s="540">
        <v>76</v>
      </c>
      <c r="EZ829" s="540">
        <v>120</v>
      </c>
      <c r="FA829" s="540">
        <v>156</v>
      </c>
      <c r="FB829" s="540">
        <v>92</v>
      </c>
      <c r="FC829" s="540">
        <v>142</v>
      </c>
      <c r="FD829" s="540">
        <v>112</v>
      </c>
      <c r="FE829" s="540">
        <v>45</v>
      </c>
      <c r="FF829" s="540">
        <v>158</v>
      </c>
      <c r="FG829" s="540">
        <v>149</v>
      </c>
      <c r="FH829" s="540">
        <v>161</v>
      </c>
      <c r="FI829" s="540">
        <v>24</v>
      </c>
      <c r="FJ829" s="540">
        <v>150</v>
      </c>
      <c r="FK829" s="540">
        <v>19</v>
      </c>
      <c r="FL829" s="540">
        <v>119</v>
      </c>
      <c r="FM829" s="540">
        <v>123</v>
      </c>
      <c r="FO829" s="540">
        <v>69</v>
      </c>
      <c r="FP829" s="540">
        <v>13</v>
      </c>
      <c r="FQ829" s="540">
        <v>106</v>
      </c>
      <c r="FR829" s="540">
        <v>75</v>
      </c>
    </row>
    <row r="830" spans="4:174" s="540" customFormat="1" x14ac:dyDescent="0.2">
      <c r="E830" s="535" t="s">
        <v>159</v>
      </c>
      <c r="F830" s="540">
        <v>128</v>
      </c>
      <c r="G830" s="540">
        <v>153</v>
      </c>
      <c r="H830" s="540">
        <v>64</v>
      </c>
      <c r="I830" s="540">
        <v>16</v>
      </c>
      <c r="J830" s="540">
        <v>147</v>
      </c>
      <c r="K830" s="540">
        <v>94</v>
      </c>
      <c r="L830" s="540">
        <v>61</v>
      </c>
      <c r="M830" s="540">
        <v>142</v>
      </c>
      <c r="N830" s="540">
        <v>1</v>
      </c>
      <c r="O830" s="540">
        <v>54</v>
      </c>
      <c r="P830" s="540">
        <v>18</v>
      </c>
      <c r="Q830" s="540">
        <v>150</v>
      </c>
      <c r="R830" s="540">
        <v>39</v>
      </c>
      <c r="S830" s="540">
        <v>87</v>
      </c>
      <c r="T830" s="540">
        <v>51</v>
      </c>
      <c r="U830" s="540">
        <v>42</v>
      </c>
      <c r="V830" s="540">
        <v>165</v>
      </c>
      <c r="W830" s="540">
        <v>30</v>
      </c>
      <c r="X830" s="540">
        <v>110</v>
      </c>
      <c r="Y830" s="540">
        <v>49</v>
      </c>
      <c r="Z830" s="540">
        <v>113</v>
      </c>
      <c r="AA830" s="540">
        <v>83</v>
      </c>
      <c r="AB830" s="540">
        <v>9</v>
      </c>
      <c r="AC830" s="540">
        <v>22</v>
      </c>
      <c r="AD830" s="540">
        <v>36</v>
      </c>
      <c r="AE830" s="540">
        <v>104</v>
      </c>
      <c r="AF830" s="540">
        <v>115</v>
      </c>
      <c r="AG830" s="540">
        <v>15</v>
      </c>
      <c r="AH830" s="540">
        <v>138</v>
      </c>
      <c r="AI830" s="540">
        <v>63</v>
      </c>
      <c r="AJ830" s="540">
        <v>139</v>
      </c>
      <c r="AK830" s="540">
        <v>3</v>
      </c>
      <c r="AL830" s="540">
        <v>131</v>
      </c>
      <c r="AM830" s="540">
        <v>158</v>
      </c>
      <c r="AN830" s="540">
        <v>52</v>
      </c>
      <c r="AO830" s="540">
        <v>75</v>
      </c>
      <c r="AP830" s="540">
        <v>78</v>
      </c>
      <c r="AQ830" s="540">
        <v>81</v>
      </c>
      <c r="AR830" s="540">
        <v>56</v>
      </c>
      <c r="AS830" s="540">
        <v>154</v>
      </c>
      <c r="AT830" s="540">
        <v>53</v>
      </c>
      <c r="AU830" s="540">
        <v>140</v>
      </c>
      <c r="AV830" s="540">
        <v>159</v>
      </c>
      <c r="AW830" s="540">
        <v>103</v>
      </c>
      <c r="AX830" s="540">
        <v>12</v>
      </c>
      <c r="AY830" s="540">
        <v>34</v>
      </c>
      <c r="AZ830" s="540">
        <v>120</v>
      </c>
      <c r="BA830" s="540">
        <v>86</v>
      </c>
      <c r="BB830" s="540">
        <v>137</v>
      </c>
      <c r="BC830" s="540">
        <v>133</v>
      </c>
      <c r="BD830" s="540">
        <v>43</v>
      </c>
      <c r="BE830" s="540">
        <v>149</v>
      </c>
      <c r="BF830" s="540">
        <v>164</v>
      </c>
      <c r="BG830" s="540">
        <v>47</v>
      </c>
      <c r="BH830" s="540">
        <v>89</v>
      </c>
      <c r="BI830" s="540">
        <v>57</v>
      </c>
      <c r="BJ830" s="540">
        <v>155</v>
      </c>
      <c r="BK830" s="540">
        <v>20</v>
      </c>
      <c r="BL830" s="540">
        <v>167</v>
      </c>
      <c r="BM830" s="540">
        <v>91</v>
      </c>
      <c r="BN830" s="540">
        <v>7</v>
      </c>
      <c r="BO830" s="540">
        <v>28</v>
      </c>
      <c r="BP830" s="540">
        <v>62</v>
      </c>
      <c r="BQ830" s="540">
        <v>45</v>
      </c>
      <c r="BR830" s="540">
        <v>71</v>
      </c>
      <c r="BS830" s="540">
        <v>90</v>
      </c>
      <c r="BT830" s="540">
        <v>116</v>
      </c>
      <c r="BU830" s="540">
        <v>31</v>
      </c>
      <c r="BV830" s="540">
        <v>70</v>
      </c>
      <c r="BW830" s="540">
        <v>4</v>
      </c>
      <c r="BX830" s="540">
        <v>65</v>
      </c>
      <c r="BY830" s="540">
        <v>98</v>
      </c>
      <c r="BZ830" s="540">
        <v>166</v>
      </c>
      <c r="CA830" s="540">
        <v>152</v>
      </c>
      <c r="CB830" s="540">
        <v>106</v>
      </c>
      <c r="CC830" s="540">
        <v>123</v>
      </c>
      <c r="CD830" s="540">
        <v>111</v>
      </c>
      <c r="CE830" s="540">
        <v>55</v>
      </c>
      <c r="CF830" s="540">
        <v>77</v>
      </c>
      <c r="CG830" s="540">
        <v>132</v>
      </c>
      <c r="CH830" s="540">
        <v>32</v>
      </c>
      <c r="CI830" s="540">
        <v>145</v>
      </c>
      <c r="CJ830" s="540">
        <v>127</v>
      </c>
      <c r="CK830" s="540">
        <v>157</v>
      </c>
      <c r="CL830" s="540">
        <v>82</v>
      </c>
      <c r="CM830" s="540">
        <v>74</v>
      </c>
      <c r="CN830" s="540">
        <v>14</v>
      </c>
      <c r="CO830" s="540">
        <v>59</v>
      </c>
      <c r="CP830" s="540">
        <v>38</v>
      </c>
      <c r="CQ830" s="540">
        <v>48</v>
      </c>
      <c r="CR830" s="540">
        <v>112</v>
      </c>
      <c r="CS830" s="540">
        <v>126</v>
      </c>
      <c r="CT830" s="540">
        <v>102</v>
      </c>
      <c r="CU830" s="540">
        <v>88</v>
      </c>
      <c r="CV830" s="540">
        <v>66</v>
      </c>
      <c r="CW830" s="540">
        <v>168</v>
      </c>
      <c r="CX830" s="540">
        <v>119</v>
      </c>
      <c r="CY830" s="540">
        <v>2</v>
      </c>
      <c r="CZ830" s="540">
        <v>85</v>
      </c>
      <c r="DA830" s="540">
        <v>8</v>
      </c>
      <c r="DB830" s="540">
        <v>80</v>
      </c>
      <c r="DC830" s="540">
        <v>93</v>
      </c>
      <c r="DD830" s="540">
        <v>97</v>
      </c>
      <c r="DE830" s="540">
        <v>136</v>
      </c>
      <c r="DF830" s="540">
        <v>46</v>
      </c>
      <c r="DG830" s="540">
        <v>68</v>
      </c>
      <c r="DH830" s="540">
        <v>160</v>
      </c>
      <c r="DI830" s="540">
        <v>79</v>
      </c>
      <c r="DJ830" s="540">
        <v>135</v>
      </c>
      <c r="DK830" s="540">
        <v>161</v>
      </c>
      <c r="DL830" s="540">
        <v>125</v>
      </c>
      <c r="DM830" s="540">
        <v>114</v>
      </c>
      <c r="DN830" s="540">
        <v>21</v>
      </c>
      <c r="DO830" s="540">
        <v>96</v>
      </c>
      <c r="DP830" s="540">
        <v>27</v>
      </c>
      <c r="DQ830" s="540">
        <v>130</v>
      </c>
      <c r="DR830" s="540">
        <v>23</v>
      </c>
      <c r="DS830" s="540">
        <v>95</v>
      </c>
      <c r="DT830" s="540">
        <v>67</v>
      </c>
      <c r="DU830" s="540">
        <v>26</v>
      </c>
      <c r="DV830" s="540">
        <v>134</v>
      </c>
      <c r="DW830" s="540">
        <v>143</v>
      </c>
      <c r="DX830" s="540">
        <v>44</v>
      </c>
      <c r="DY830" s="540">
        <v>33</v>
      </c>
      <c r="DZ830" s="540">
        <v>156</v>
      </c>
      <c r="EA830" s="540">
        <v>60</v>
      </c>
      <c r="EB830" s="540">
        <v>121</v>
      </c>
      <c r="EC830" s="540">
        <v>76</v>
      </c>
      <c r="ED830" s="540">
        <v>72</v>
      </c>
      <c r="EE830" s="540">
        <v>29</v>
      </c>
      <c r="EF830" s="540">
        <v>124</v>
      </c>
      <c r="EG830" s="540">
        <v>35</v>
      </c>
      <c r="EH830" s="540">
        <v>105</v>
      </c>
      <c r="EI830" s="540">
        <v>163</v>
      </c>
      <c r="EJ830" s="540">
        <v>69</v>
      </c>
      <c r="EK830" s="540">
        <v>10</v>
      </c>
      <c r="EL830" s="540">
        <v>151</v>
      </c>
      <c r="EM830" s="540">
        <v>11</v>
      </c>
      <c r="EN830" s="540">
        <v>141</v>
      </c>
      <c r="EO830" s="540">
        <v>129</v>
      </c>
      <c r="EP830" s="540">
        <v>37</v>
      </c>
      <c r="EQ830" s="540">
        <v>100</v>
      </c>
      <c r="ER830" s="540">
        <v>19</v>
      </c>
      <c r="ES830" s="540">
        <v>13</v>
      </c>
      <c r="ET830" s="540">
        <v>122</v>
      </c>
      <c r="EU830" s="540">
        <v>24</v>
      </c>
      <c r="EV830" s="540">
        <v>146</v>
      </c>
      <c r="EW830" s="540">
        <v>99</v>
      </c>
      <c r="EX830" s="540">
        <v>92</v>
      </c>
      <c r="EY830" s="540">
        <v>118</v>
      </c>
      <c r="EZ830" s="540">
        <v>73</v>
      </c>
      <c r="FA830" s="540">
        <v>25</v>
      </c>
      <c r="FB830" s="540">
        <v>17</v>
      </c>
      <c r="FC830" s="540">
        <v>40</v>
      </c>
      <c r="FD830" s="540">
        <v>117</v>
      </c>
      <c r="FE830" s="540">
        <v>162</v>
      </c>
      <c r="FF830" s="540">
        <v>84</v>
      </c>
      <c r="FG830" s="540">
        <v>109</v>
      </c>
      <c r="FH830" s="540">
        <v>101</v>
      </c>
      <c r="FI830" s="540">
        <v>58</v>
      </c>
      <c r="FJ830" s="540">
        <v>108</v>
      </c>
      <c r="FK830" s="540">
        <v>148</v>
      </c>
      <c r="FL830" s="540">
        <v>41</v>
      </c>
      <c r="FM830" s="540">
        <v>6</v>
      </c>
      <c r="FO830" s="540">
        <v>144</v>
      </c>
      <c r="FP830" s="540">
        <v>50</v>
      </c>
      <c r="FQ830" s="540">
        <v>5</v>
      </c>
      <c r="FR830" s="540">
        <v>107</v>
      </c>
    </row>
    <row r="831" spans="4:174" s="540" customFormat="1" x14ac:dyDescent="0.2"/>
    <row r="832" spans="4:174" s="540" customFormat="1" x14ac:dyDescent="0.2">
      <c r="D832" s="539">
        <v>169</v>
      </c>
      <c r="E832" s="541" t="s">
        <v>179</v>
      </c>
    </row>
    <row r="833" spans="4:179" s="540" customFormat="1" x14ac:dyDescent="0.2">
      <c r="E833" s="535" t="s">
        <v>130</v>
      </c>
      <c r="F833" s="540">
        <v>1</v>
      </c>
      <c r="G833" s="540">
        <v>2</v>
      </c>
      <c r="H833" s="540">
        <v>3</v>
      </c>
      <c r="I833" s="540">
        <v>4</v>
      </c>
      <c r="J833" s="540">
        <v>5</v>
      </c>
      <c r="K833" s="540">
        <v>6</v>
      </c>
      <c r="L833" s="540">
        <v>7</v>
      </c>
      <c r="M833" s="540">
        <v>8</v>
      </c>
      <c r="N833" s="540">
        <v>9</v>
      </c>
      <c r="O833" s="540">
        <v>10</v>
      </c>
      <c r="P833" s="540">
        <v>11</v>
      </c>
      <c r="Q833" s="540">
        <v>12</v>
      </c>
      <c r="R833" s="540">
        <v>13</v>
      </c>
      <c r="S833" s="540">
        <v>14</v>
      </c>
      <c r="T833" s="540">
        <v>15</v>
      </c>
      <c r="U833" s="540">
        <v>16</v>
      </c>
      <c r="V833" s="540">
        <v>17</v>
      </c>
      <c r="W833" s="540">
        <v>18</v>
      </c>
      <c r="X833" s="540">
        <v>19</v>
      </c>
      <c r="Y833" s="540">
        <v>20</v>
      </c>
      <c r="Z833" s="540">
        <v>21</v>
      </c>
      <c r="AA833" s="540">
        <v>22</v>
      </c>
      <c r="AB833" s="540">
        <v>23</v>
      </c>
      <c r="AC833" s="540">
        <v>24</v>
      </c>
      <c r="AD833" s="540">
        <v>25</v>
      </c>
      <c r="AE833" s="540">
        <v>26</v>
      </c>
      <c r="AF833" s="540">
        <v>27</v>
      </c>
      <c r="AG833" s="540">
        <v>28</v>
      </c>
      <c r="AH833" s="540">
        <v>29</v>
      </c>
      <c r="AI833" s="540">
        <v>30</v>
      </c>
      <c r="AJ833" s="540">
        <v>31</v>
      </c>
      <c r="AK833" s="540">
        <v>32</v>
      </c>
      <c r="AL833" s="540">
        <v>33</v>
      </c>
      <c r="AM833" s="540">
        <v>34</v>
      </c>
      <c r="AN833" s="540">
        <v>35</v>
      </c>
      <c r="AO833" s="540">
        <v>36</v>
      </c>
      <c r="AP833" s="540">
        <v>37</v>
      </c>
      <c r="AQ833" s="540">
        <v>38</v>
      </c>
      <c r="AR833" s="540">
        <v>39</v>
      </c>
      <c r="AS833" s="540">
        <v>40</v>
      </c>
      <c r="AT833" s="540">
        <v>41</v>
      </c>
      <c r="AU833" s="540">
        <v>42</v>
      </c>
      <c r="AV833" s="540">
        <v>43</v>
      </c>
      <c r="AW833" s="540">
        <v>44</v>
      </c>
      <c r="AX833" s="540">
        <v>45</v>
      </c>
      <c r="AY833" s="540">
        <v>46</v>
      </c>
      <c r="AZ833" s="540">
        <v>47</v>
      </c>
      <c r="BA833" s="540">
        <v>48</v>
      </c>
      <c r="BB833" s="540">
        <v>49</v>
      </c>
      <c r="BC833" s="540">
        <v>50</v>
      </c>
      <c r="BD833" s="540">
        <v>51</v>
      </c>
      <c r="BE833" s="540">
        <v>52</v>
      </c>
      <c r="BF833" s="540">
        <v>53</v>
      </c>
      <c r="BG833" s="540">
        <v>54</v>
      </c>
      <c r="BH833" s="540">
        <v>55</v>
      </c>
      <c r="BI833" s="540">
        <v>56</v>
      </c>
      <c r="BJ833" s="540">
        <v>57</v>
      </c>
      <c r="BK833" s="540">
        <v>58</v>
      </c>
      <c r="BL833" s="540">
        <v>59</v>
      </c>
      <c r="BM833" s="540">
        <v>60</v>
      </c>
      <c r="BN833" s="540">
        <v>61</v>
      </c>
      <c r="BO833" s="540">
        <v>62</v>
      </c>
      <c r="BP833" s="540">
        <v>63</v>
      </c>
      <c r="BQ833" s="540">
        <v>64</v>
      </c>
      <c r="BR833" s="540">
        <v>65</v>
      </c>
      <c r="BS833" s="540">
        <v>66</v>
      </c>
      <c r="BT833" s="540">
        <v>67</v>
      </c>
      <c r="BU833" s="540">
        <v>68</v>
      </c>
      <c r="BV833" s="540">
        <v>69</v>
      </c>
      <c r="BW833" s="540">
        <v>70</v>
      </c>
      <c r="BX833" s="540">
        <v>71</v>
      </c>
      <c r="BY833" s="540">
        <v>72</v>
      </c>
      <c r="BZ833" s="540">
        <v>73</v>
      </c>
      <c r="CA833" s="540">
        <v>74</v>
      </c>
      <c r="CB833" s="540">
        <v>75</v>
      </c>
      <c r="CC833" s="540">
        <v>76</v>
      </c>
      <c r="CD833" s="540">
        <v>77</v>
      </c>
      <c r="CE833" s="540">
        <v>78</v>
      </c>
      <c r="CF833" s="540">
        <v>79</v>
      </c>
      <c r="CG833" s="540">
        <v>80</v>
      </c>
      <c r="CH833" s="540">
        <v>81</v>
      </c>
      <c r="CI833" s="540">
        <v>82</v>
      </c>
      <c r="CJ833" s="540">
        <v>83</v>
      </c>
      <c r="CK833" s="540">
        <v>84</v>
      </c>
      <c r="CL833" s="540">
        <v>85</v>
      </c>
      <c r="CM833" s="540">
        <v>86</v>
      </c>
      <c r="CN833" s="540">
        <v>87</v>
      </c>
      <c r="CO833" s="540">
        <v>88</v>
      </c>
      <c r="CP833" s="540">
        <v>89</v>
      </c>
      <c r="CQ833" s="540">
        <v>90</v>
      </c>
      <c r="CR833" s="540">
        <v>91</v>
      </c>
      <c r="CS833" s="540">
        <v>92</v>
      </c>
      <c r="CT833" s="540">
        <v>93</v>
      </c>
      <c r="CU833" s="540">
        <v>94</v>
      </c>
      <c r="CV833" s="540">
        <v>95</v>
      </c>
      <c r="CW833" s="540">
        <v>96</v>
      </c>
      <c r="CX833" s="540">
        <v>97</v>
      </c>
      <c r="CY833" s="540">
        <v>98</v>
      </c>
      <c r="CZ833" s="540">
        <v>99</v>
      </c>
      <c r="DA833" s="540">
        <v>100</v>
      </c>
      <c r="DB833" s="540">
        <v>101</v>
      </c>
      <c r="DC833" s="540">
        <v>102</v>
      </c>
      <c r="DD833" s="540">
        <v>103</v>
      </c>
      <c r="DE833" s="540">
        <v>104</v>
      </c>
      <c r="DF833" s="540">
        <v>105</v>
      </c>
      <c r="DG833" s="540">
        <v>106</v>
      </c>
      <c r="DH833" s="540">
        <v>107</v>
      </c>
      <c r="DI833" s="540">
        <v>108</v>
      </c>
      <c r="DJ833" s="540">
        <v>109</v>
      </c>
      <c r="DK833" s="540">
        <v>110</v>
      </c>
      <c r="DL833" s="540">
        <v>111</v>
      </c>
      <c r="DM833" s="540">
        <v>112</v>
      </c>
      <c r="DN833" s="540">
        <v>113</v>
      </c>
      <c r="DO833" s="540">
        <v>114</v>
      </c>
      <c r="DP833" s="540">
        <v>115</v>
      </c>
      <c r="DQ833" s="540">
        <v>116</v>
      </c>
      <c r="DR833" s="540">
        <v>117</v>
      </c>
      <c r="DS833" s="540">
        <v>118</v>
      </c>
      <c r="DT833" s="540">
        <v>119</v>
      </c>
      <c r="DU833" s="540">
        <v>120</v>
      </c>
      <c r="DV833" s="540">
        <v>121</v>
      </c>
      <c r="DW833" s="540">
        <v>122</v>
      </c>
      <c r="DX833" s="540">
        <v>123</v>
      </c>
      <c r="DY833" s="540">
        <v>124</v>
      </c>
      <c r="DZ833" s="540">
        <v>125</v>
      </c>
      <c r="EA833" s="540">
        <v>126</v>
      </c>
      <c r="EB833" s="540">
        <v>127</v>
      </c>
      <c r="EC833" s="540">
        <v>128</v>
      </c>
      <c r="ED833" s="540">
        <v>129</v>
      </c>
      <c r="EE833" s="540">
        <v>130</v>
      </c>
      <c r="EF833" s="540">
        <v>131</v>
      </c>
      <c r="EG833" s="540">
        <v>132</v>
      </c>
      <c r="EH833" s="540">
        <v>133</v>
      </c>
      <c r="EI833" s="540">
        <v>134</v>
      </c>
      <c r="EJ833" s="540">
        <v>135</v>
      </c>
      <c r="EK833" s="540">
        <v>136</v>
      </c>
      <c r="EL833" s="540">
        <v>137</v>
      </c>
      <c r="EM833" s="540">
        <v>138</v>
      </c>
      <c r="EN833" s="540">
        <v>139</v>
      </c>
      <c r="EO833" s="540">
        <v>140</v>
      </c>
      <c r="EP833" s="540">
        <v>141</v>
      </c>
      <c r="EQ833" s="540">
        <v>142</v>
      </c>
      <c r="ER833" s="540">
        <v>143</v>
      </c>
      <c r="ES833" s="540">
        <v>144</v>
      </c>
      <c r="ET833" s="540">
        <v>145</v>
      </c>
      <c r="EU833" s="540">
        <v>146</v>
      </c>
      <c r="EV833" s="540">
        <v>147</v>
      </c>
      <c r="EW833" s="540">
        <v>148</v>
      </c>
      <c r="EX833" s="540">
        <v>149</v>
      </c>
      <c r="EY833" s="540">
        <v>150</v>
      </c>
      <c r="EZ833" s="540">
        <v>151</v>
      </c>
      <c r="FA833" s="540">
        <v>152</v>
      </c>
      <c r="FB833" s="540">
        <v>153</v>
      </c>
      <c r="FC833" s="540">
        <v>154</v>
      </c>
      <c r="FD833" s="540">
        <v>155</v>
      </c>
      <c r="FE833" s="540">
        <v>156</v>
      </c>
      <c r="FF833" s="540">
        <v>157</v>
      </c>
      <c r="FG833" s="540">
        <v>158</v>
      </c>
      <c r="FH833" s="540">
        <v>159</v>
      </c>
      <c r="FI833" s="540">
        <v>160</v>
      </c>
      <c r="FJ833" s="540">
        <v>161</v>
      </c>
      <c r="FK833" s="540">
        <v>162</v>
      </c>
      <c r="FL833" s="540">
        <v>163</v>
      </c>
      <c r="FM833" s="540">
        <v>164</v>
      </c>
      <c r="FN833" s="540">
        <v>165</v>
      </c>
      <c r="FO833" s="540">
        <v>166</v>
      </c>
      <c r="FP833" s="540">
        <v>167</v>
      </c>
      <c r="FQ833" s="540">
        <v>168</v>
      </c>
      <c r="FR833" s="540">
        <v>169</v>
      </c>
    </row>
    <row r="834" spans="4:179" s="540" customFormat="1" x14ac:dyDescent="0.2">
      <c r="E834" s="535" t="s">
        <v>157</v>
      </c>
      <c r="F834" s="540">
        <v>45</v>
      </c>
      <c r="G834" s="540">
        <v>94</v>
      </c>
      <c r="H834" s="540">
        <v>130</v>
      </c>
      <c r="I834" s="540">
        <v>112</v>
      </c>
      <c r="J834" s="540">
        <v>1</v>
      </c>
      <c r="K834" s="540">
        <v>48</v>
      </c>
      <c r="L834" s="540">
        <v>14</v>
      </c>
      <c r="M834" s="540">
        <v>20</v>
      </c>
      <c r="N834" s="540">
        <v>168</v>
      </c>
      <c r="O834" s="540">
        <v>77</v>
      </c>
      <c r="P834" s="540">
        <v>28</v>
      </c>
      <c r="Q834" s="540">
        <v>40</v>
      </c>
      <c r="R834" s="540">
        <v>159</v>
      </c>
      <c r="S834" s="540">
        <v>136</v>
      </c>
      <c r="T834" s="540">
        <v>61</v>
      </c>
      <c r="U834" s="540">
        <v>2</v>
      </c>
      <c r="V834" s="540">
        <v>54</v>
      </c>
      <c r="W834" s="540">
        <v>24</v>
      </c>
      <c r="X834" s="540">
        <v>101</v>
      </c>
      <c r="Y834" s="540">
        <v>128</v>
      </c>
      <c r="Z834" s="540">
        <v>145</v>
      </c>
      <c r="AA834" s="540">
        <v>50</v>
      </c>
      <c r="AB834" s="540">
        <v>132</v>
      </c>
      <c r="AC834" s="540">
        <v>150</v>
      </c>
      <c r="AD834" s="540">
        <v>153</v>
      </c>
      <c r="AE834" s="540">
        <v>119</v>
      </c>
      <c r="AF834" s="540">
        <v>59</v>
      </c>
      <c r="AG834" s="540">
        <v>42</v>
      </c>
      <c r="AH834" s="540">
        <v>72</v>
      </c>
      <c r="AI834" s="540">
        <v>148</v>
      </c>
      <c r="AJ834" s="540">
        <v>43</v>
      </c>
      <c r="AK834" s="540">
        <v>84</v>
      </c>
      <c r="AL834" s="540">
        <v>164</v>
      </c>
      <c r="AM834" s="540">
        <v>68</v>
      </c>
      <c r="AN834" s="540">
        <v>7</v>
      </c>
      <c r="AO834" s="540">
        <v>82</v>
      </c>
      <c r="AP834" s="540">
        <v>156</v>
      </c>
      <c r="AQ834" s="540">
        <v>27</v>
      </c>
      <c r="AR834" s="540">
        <v>76</v>
      </c>
      <c r="AS834" s="540">
        <v>121</v>
      </c>
      <c r="AT834" s="540">
        <v>79</v>
      </c>
      <c r="AU834" s="540">
        <v>139</v>
      </c>
      <c r="AV834" s="540">
        <v>65</v>
      </c>
      <c r="AW834" s="540">
        <v>53</v>
      </c>
      <c r="AX834" s="540">
        <v>4</v>
      </c>
      <c r="AY834" s="540">
        <v>32</v>
      </c>
      <c r="AZ834" s="540">
        <v>114</v>
      </c>
      <c r="BA834" s="540">
        <v>46</v>
      </c>
      <c r="BB834" s="540">
        <v>102</v>
      </c>
      <c r="BC834" s="540">
        <v>116</v>
      </c>
      <c r="BD834" s="540">
        <v>85</v>
      </c>
      <c r="BE834" s="540">
        <v>13</v>
      </c>
      <c r="BF834" s="540">
        <v>126</v>
      </c>
      <c r="BG834" s="540">
        <v>38</v>
      </c>
      <c r="BH834" s="540">
        <v>18</v>
      </c>
      <c r="BI834" s="540">
        <v>69</v>
      </c>
      <c r="BJ834" s="540">
        <v>133</v>
      </c>
      <c r="BK834" s="540">
        <v>16</v>
      </c>
      <c r="BL834" s="540">
        <v>160</v>
      </c>
      <c r="BM834" s="540">
        <v>154</v>
      </c>
      <c r="BN834" s="540">
        <v>162</v>
      </c>
      <c r="BO834" s="540">
        <v>25</v>
      </c>
      <c r="BP834" s="540">
        <v>117</v>
      </c>
      <c r="BQ834" s="540">
        <v>11</v>
      </c>
      <c r="BR834" s="540">
        <v>109</v>
      </c>
      <c r="BS834" s="540">
        <v>104</v>
      </c>
      <c r="BT834" s="540">
        <v>163</v>
      </c>
      <c r="BU834" s="540">
        <v>34</v>
      </c>
      <c r="BV834" s="540">
        <v>75</v>
      </c>
      <c r="BW834" s="540">
        <v>138</v>
      </c>
      <c r="BX834" s="540">
        <v>22</v>
      </c>
      <c r="BY834" s="540">
        <v>93</v>
      </c>
      <c r="BZ834" s="540">
        <v>29</v>
      </c>
      <c r="CA834" s="540">
        <v>86</v>
      </c>
      <c r="CB834" s="540">
        <v>56</v>
      </c>
      <c r="CC834" s="540">
        <v>19</v>
      </c>
      <c r="CD834" s="540">
        <v>143</v>
      </c>
      <c r="CE834" s="540">
        <v>125</v>
      </c>
      <c r="CF834" s="540">
        <v>51</v>
      </c>
      <c r="CG834" s="540">
        <v>26</v>
      </c>
      <c r="CH834" s="540">
        <v>60</v>
      </c>
      <c r="CI834" s="540">
        <v>36</v>
      </c>
      <c r="CJ834" s="540">
        <v>10</v>
      </c>
      <c r="CK834" s="540">
        <v>3</v>
      </c>
      <c r="CL834" s="540">
        <v>96</v>
      </c>
      <c r="CM834" s="540">
        <v>140</v>
      </c>
      <c r="CN834" s="540">
        <v>158</v>
      </c>
      <c r="CO834" s="540">
        <v>39</v>
      </c>
      <c r="CP834" s="540">
        <v>17</v>
      </c>
      <c r="CQ834" s="540">
        <v>88</v>
      </c>
      <c r="CR834" s="540">
        <v>49</v>
      </c>
      <c r="CS834" s="540">
        <v>8</v>
      </c>
      <c r="CT834" s="540">
        <v>107</v>
      </c>
      <c r="CU834" s="540">
        <v>55</v>
      </c>
      <c r="CV834" s="540">
        <v>167</v>
      </c>
      <c r="CW834" s="540">
        <v>87</v>
      </c>
      <c r="CX834" s="540">
        <v>44</v>
      </c>
      <c r="CY834" s="540">
        <v>134</v>
      </c>
      <c r="CZ834" s="540">
        <v>52</v>
      </c>
      <c r="DA834" s="540">
        <v>73</v>
      </c>
      <c r="DB834" s="540">
        <v>113</v>
      </c>
      <c r="DC834" s="540">
        <v>71</v>
      </c>
      <c r="DD834" s="540">
        <v>147</v>
      </c>
      <c r="DE834" s="540">
        <v>66</v>
      </c>
      <c r="DF834" s="540">
        <v>58</v>
      </c>
      <c r="DG834" s="540">
        <v>90</v>
      </c>
      <c r="DH834" s="540">
        <v>146</v>
      </c>
      <c r="DI834" s="540">
        <v>81</v>
      </c>
      <c r="DJ834" s="540">
        <v>31</v>
      </c>
      <c r="DK834" s="540">
        <v>169</v>
      </c>
      <c r="DL834" s="540">
        <v>23</v>
      </c>
      <c r="DM834" s="540">
        <v>141</v>
      </c>
      <c r="DN834" s="540">
        <v>115</v>
      </c>
      <c r="DO834" s="540">
        <v>47</v>
      </c>
      <c r="DP834" s="540">
        <v>122</v>
      </c>
      <c r="DQ834" s="540">
        <v>129</v>
      </c>
      <c r="DR834" s="540">
        <v>105</v>
      </c>
      <c r="DS834" s="540">
        <v>99</v>
      </c>
      <c r="DT834" s="540">
        <v>123</v>
      </c>
      <c r="DU834" s="540">
        <v>142</v>
      </c>
      <c r="DV834" s="540">
        <v>144</v>
      </c>
      <c r="DW834" s="540">
        <v>100</v>
      </c>
      <c r="DX834" s="540">
        <v>95</v>
      </c>
      <c r="DY834" s="540">
        <v>161</v>
      </c>
      <c r="DZ834" s="540">
        <v>78</v>
      </c>
      <c r="EA834" s="540">
        <v>12</v>
      </c>
      <c r="EB834" s="540">
        <v>83</v>
      </c>
      <c r="EC834" s="540">
        <v>74</v>
      </c>
      <c r="ED834" s="540">
        <v>110</v>
      </c>
      <c r="EE834" s="540">
        <v>97</v>
      </c>
      <c r="EF834" s="540">
        <v>155</v>
      </c>
      <c r="EG834" s="540">
        <v>111</v>
      </c>
      <c r="EH834" s="540">
        <v>127</v>
      </c>
      <c r="EI834" s="540">
        <v>92</v>
      </c>
      <c r="EJ834" s="540">
        <v>62</v>
      </c>
      <c r="EK834" s="540">
        <v>35</v>
      </c>
      <c r="EL834" s="540">
        <v>118</v>
      </c>
      <c r="EM834" s="540">
        <v>80</v>
      </c>
      <c r="EN834" s="540">
        <v>166</v>
      </c>
      <c r="EO834" s="540">
        <v>41</v>
      </c>
      <c r="EP834" s="540">
        <v>70</v>
      </c>
      <c r="EQ834" s="540">
        <v>120</v>
      </c>
      <c r="ER834" s="540">
        <v>137</v>
      </c>
      <c r="ES834" s="540">
        <v>91</v>
      </c>
      <c r="ET834" s="540">
        <v>131</v>
      </c>
      <c r="EU834" s="540">
        <v>152</v>
      </c>
      <c r="EV834" s="540">
        <v>106</v>
      </c>
      <c r="EW834" s="540">
        <v>30</v>
      </c>
      <c r="EX834" s="540">
        <v>67</v>
      </c>
      <c r="EY834" s="540">
        <v>89</v>
      </c>
      <c r="EZ834" s="540">
        <v>98</v>
      </c>
      <c r="FA834" s="540">
        <v>108</v>
      </c>
      <c r="FB834" s="540">
        <v>151</v>
      </c>
      <c r="FC834" s="540">
        <v>6</v>
      </c>
      <c r="FD834" s="540">
        <v>103</v>
      </c>
      <c r="FE834" s="540">
        <v>33</v>
      </c>
      <c r="FF834" s="540">
        <v>64</v>
      </c>
      <c r="FG834" s="540">
        <v>157</v>
      </c>
      <c r="FH834" s="540">
        <v>5</v>
      </c>
      <c r="FI834" s="540">
        <v>149</v>
      </c>
      <c r="FJ834" s="540">
        <v>124</v>
      </c>
      <c r="FK834" s="540">
        <v>15</v>
      </c>
      <c r="FL834" s="540">
        <v>37</v>
      </c>
      <c r="FM834" s="540">
        <v>21</v>
      </c>
      <c r="FN834" s="540">
        <v>63</v>
      </c>
      <c r="FO834" s="540">
        <v>165</v>
      </c>
      <c r="FP834" s="540">
        <v>135</v>
      </c>
      <c r="FQ834" s="540">
        <v>9</v>
      </c>
      <c r="FR834" s="540">
        <v>57</v>
      </c>
    </row>
    <row r="835" spans="4:179" s="540" customFormat="1" x14ac:dyDescent="0.2">
      <c r="E835" s="535" t="s">
        <v>159</v>
      </c>
      <c r="F835" s="540">
        <v>73</v>
      </c>
      <c r="G835" s="540">
        <v>21</v>
      </c>
      <c r="H835" s="540">
        <v>69</v>
      </c>
      <c r="I835" s="540">
        <v>90</v>
      </c>
      <c r="J835" s="540">
        <v>33</v>
      </c>
      <c r="K835" s="540">
        <v>44</v>
      </c>
      <c r="L835" s="540">
        <v>29</v>
      </c>
      <c r="M835" s="540">
        <v>120</v>
      </c>
      <c r="N835" s="540">
        <v>152</v>
      </c>
      <c r="O835" s="540">
        <v>11</v>
      </c>
      <c r="P835" s="540">
        <v>110</v>
      </c>
      <c r="Q835" s="540">
        <v>34</v>
      </c>
      <c r="R835" s="540">
        <v>84</v>
      </c>
      <c r="S835" s="540">
        <v>87</v>
      </c>
      <c r="T835" s="540">
        <v>111</v>
      </c>
      <c r="U835" s="540">
        <v>75</v>
      </c>
      <c r="V835" s="540">
        <v>115</v>
      </c>
      <c r="W835" s="540">
        <v>66</v>
      </c>
      <c r="X835" s="540">
        <v>96</v>
      </c>
      <c r="Y835" s="540">
        <v>132</v>
      </c>
      <c r="Z835" s="540">
        <v>74</v>
      </c>
      <c r="AA835" s="540">
        <v>78</v>
      </c>
      <c r="AB835" s="540">
        <v>145</v>
      </c>
      <c r="AC835" s="540">
        <v>32</v>
      </c>
      <c r="AD835" s="540">
        <v>108</v>
      </c>
      <c r="AE835" s="540">
        <v>134</v>
      </c>
      <c r="AF835" s="540">
        <v>138</v>
      </c>
      <c r="AG835" s="540">
        <v>54</v>
      </c>
      <c r="AH835" s="540">
        <v>162</v>
      </c>
      <c r="AI835" s="540">
        <v>19</v>
      </c>
      <c r="AJ835" s="540">
        <v>4</v>
      </c>
      <c r="AK835" s="540">
        <v>45</v>
      </c>
      <c r="AL835" s="540">
        <v>135</v>
      </c>
      <c r="AM835" s="540">
        <v>28</v>
      </c>
      <c r="AN835" s="540">
        <v>86</v>
      </c>
      <c r="AO835" s="540">
        <v>39</v>
      </c>
      <c r="AP835" s="540">
        <v>31</v>
      </c>
      <c r="AQ835" s="540">
        <v>97</v>
      </c>
      <c r="AR835" s="540">
        <v>155</v>
      </c>
      <c r="AS835" s="540">
        <v>124</v>
      </c>
      <c r="AT835" s="540">
        <v>167</v>
      </c>
      <c r="AU835" s="540">
        <v>51</v>
      </c>
      <c r="AV835" s="540">
        <v>94</v>
      </c>
      <c r="AW835" s="540">
        <v>61</v>
      </c>
      <c r="AX835" s="540">
        <v>133</v>
      </c>
      <c r="AY835" s="540">
        <v>102</v>
      </c>
      <c r="AZ835" s="540">
        <v>95</v>
      </c>
      <c r="BA835" s="540">
        <v>1</v>
      </c>
      <c r="BB835" s="540">
        <v>37</v>
      </c>
      <c r="BC835" s="540">
        <v>147</v>
      </c>
      <c r="BD835" s="540">
        <v>5</v>
      </c>
      <c r="BE835" s="540">
        <v>116</v>
      </c>
      <c r="BF835" s="540">
        <v>105</v>
      </c>
      <c r="BG835" s="540">
        <v>43</v>
      </c>
      <c r="BH835" s="540">
        <v>79</v>
      </c>
      <c r="BI835" s="540">
        <v>109</v>
      </c>
      <c r="BJ835" s="540">
        <v>3</v>
      </c>
      <c r="BK835" s="540">
        <v>139</v>
      </c>
      <c r="BL835" s="540">
        <v>46</v>
      </c>
      <c r="BM835" s="540">
        <v>82</v>
      </c>
      <c r="BN835" s="540">
        <v>64</v>
      </c>
      <c r="BO835" s="540">
        <v>30</v>
      </c>
      <c r="BP835" s="540">
        <v>7</v>
      </c>
      <c r="BQ835" s="540">
        <v>81</v>
      </c>
      <c r="BR835" s="540">
        <v>76</v>
      </c>
      <c r="BS835" s="540">
        <v>89</v>
      </c>
      <c r="BT835" s="540">
        <v>168</v>
      </c>
      <c r="BU835" s="540">
        <v>50</v>
      </c>
      <c r="BV835" s="540">
        <v>35</v>
      </c>
      <c r="BW835" s="540">
        <v>117</v>
      </c>
      <c r="BX835" s="540">
        <v>122</v>
      </c>
      <c r="BY835" s="540">
        <v>119</v>
      </c>
      <c r="BZ835" s="540">
        <v>56</v>
      </c>
      <c r="CA835" s="540">
        <v>12</v>
      </c>
      <c r="CB835" s="540">
        <v>157</v>
      </c>
      <c r="CC835" s="540">
        <v>58</v>
      </c>
      <c r="CD835" s="540">
        <v>26</v>
      </c>
      <c r="CE835" s="540">
        <v>17</v>
      </c>
      <c r="CF835" s="540">
        <v>126</v>
      </c>
      <c r="CG835" s="540">
        <v>144</v>
      </c>
      <c r="CH835" s="540">
        <v>153</v>
      </c>
      <c r="CI835" s="540">
        <v>24</v>
      </c>
      <c r="CJ835" s="540">
        <v>62</v>
      </c>
      <c r="CK835" s="540">
        <v>13</v>
      </c>
      <c r="CL835" s="540">
        <v>42</v>
      </c>
      <c r="CM835" s="540">
        <v>88</v>
      </c>
      <c r="CN835" s="540">
        <v>80</v>
      </c>
      <c r="CO835" s="540">
        <v>49</v>
      </c>
      <c r="CP835" s="540">
        <v>36</v>
      </c>
      <c r="CQ835" s="540">
        <v>113</v>
      </c>
      <c r="CR835" s="540">
        <v>160</v>
      </c>
      <c r="CS835" s="540">
        <v>129</v>
      </c>
      <c r="CT835" s="540">
        <v>131</v>
      </c>
      <c r="CU835" s="540">
        <v>60</v>
      </c>
      <c r="CV835" s="540">
        <v>101</v>
      </c>
      <c r="CW835" s="540">
        <v>65</v>
      </c>
      <c r="CX835" s="540">
        <v>38</v>
      </c>
      <c r="CY835" s="540">
        <v>67</v>
      </c>
      <c r="CZ835" s="540">
        <v>41</v>
      </c>
      <c r="DA835" s="540">
        <v>163</v>
      </c>
      <c r="DB835" s="540">
        <v>92</v>
      </c>
      <c r="DC835" s="540">
        <v>53</v>
      </c>
      <c r="DD835" s="540">
        <v>142</v>
      </c>
      <c r="DE835" s="540">
        <v>107</v>
      </c>
      <c r="DF835" s="540">
        <v>6</v>
      </c>
      <c r="DG835" s="540">
        <v>55</v>
      </c>
      <c r="DH835" s="540">
        <v>148</v>
      </c>
      <c r="DI835" s="540">
        <v>165</v>
      </c>
      <c r="DJ835" s="540">
        <v>143</v>
      </c>
      <c r="DK835" s="540">
        <v>48</v>
      </c>
      <c r="DL835" s="540">
        <v>169</v>
      </c>
      <c r="DM835" s="540">
        <v>18</v>
      </c>
      <c r="DN835" s="540">
        <v>14</v>
      </c>
      <c r="DO835" s="540">
        <v>93</v>
      </c>
      <c r="DP835" s="540">
        <v>71</v>
      </c>
      <c r="DQ835" s="540">
        <v>52</v>
      </c>
      <c r="DR835" s="540">
        <v>70</v>
      </c>
      <c r="DS835" s="540">
        <v>72</v>
      </c>
      <c r="DT835" s="540">
        <v>151</v>
      </c>
      <c r="DU835" s="540">
        <v>8</v>
      </c>
      <c r="DV835" s="540">
        <v>103</v>
      </c>
      <c r="DW835" s="540">
        <v>10</v>
      </c>
      <c r="DX835" s="540">
        <v>161</v>
      </c>
      <c r="DY835" s="540">
        <v>16</v>
      </c>
      <c r="DZ835" s="540">
        <v>127</v>
      </c>
      <c r="EA835" s="540">
        <v>154</v>
      </c>
      <c r="EB835" s="540">
        <v>125</v>
      </c>
      <c r="EC835" s="540">
        <v>15</v>
      </c>
      <c r="ED835" s="540">
        <v>141</v>
      </c>
      <c r="EE835" s="540">
        <v>22</v>
      </c>
      <c r="EF835" s="540">
        <v>112</v>
      </c>
      <c r="EG835" s="540">
        <v>20</v>
      </c>
      <c r="EH835" s="540">
        <v>40</v>
      </c>
      <c r="EI835" s="540">
        <v>158</v>
      </c>
      <c r="EJ835" s="540">
        <v>104</v>
      </c>
      <c r="EK835" s="540">
        <v>114</v>
      </c>
      <c r="EL835" s="540">
        <v>123</v>
      </c>
      <c r="EM835" s="540">
        <v>77</v>
      </c>
      <c r="EN835" s="540">
        <v>2</v>
      </c>
      <c r="EO835" s="540">
        <v>91</v>
      </c>
      <c r="EP835" s="540">
        <v>164</v>
      </c>
      <c r="EQ835" s="540">
        <v>130</v>
      </c>
      <c r="ER835" s="540">
        <v>25</v>
      </c>
      <c r="ES835" s="540">
        <v>121</v>
      </c>
      <c r="ET835" s="540">
        <v>83</v>
      </c>
      <c r="EU835" s="540">
        <v>128</v>
      </c>
      <c r="EV835" s="540">
        <v>166</v>
      </c>
      <c r="EW835" s="540">
        <v>47</v>
      </c>
      <c r="EX835" s="540">
        <v>156</v>
      </c>
      <c r="EY835" s="540">
        <v>146</v>
      </c>
      <c r="EZ835" s="540">
        <v>63</v>
      </c>
      <c r="FA835" s="540">
        <v>9</v>
      </c>
      <c r="FB835" s="540">
        <v>140</v>
      </c>
      <c r="FC835" s="540">
        <v>106</v>
      </c>
      <c r="FD835" s="540">
        <v>98</v>
      </c>
      <c r="FE835" s="540">
        <v>149</v>
      </c>
      <c r="FF835" s="540">
        <v>159</v>
      </c>
      <c r="FG835" s="540">
        <v>57</v>
      </c>
      <c r="FH835" s="540">
        <v>137</v>
      </c>
      <c r="FI835" s="540">
        <v>27</v>
      </c>
      <c r="FJ835" s="540">
        <v>150</v>
      </c>
      <c r="FK835" s="540">
        <v>136</v>
      </c>
      <c r="FL835" s="540">
        <v>100</v>
      </c>
      <c r="FM835" s="540">
        <v>85</v>
      </c>
      <c r="FN835" s="540">
        <v>23</v>
      </c>
      <c r="FO835" s="540">
        <v>68</v>
      </c>
      <c r="FP835" s="540">
        <v>99</v>
      </c>
      <c r="FQ835" s="540">
        <v>59</v>
      </c>
      <c r="FR835" s="540">
        <v>118</v>
      </c>
    </row>
    <row r="836" spans="4:179" s="540" customFormat="1" x14ac:dyDescent="0.2"/>
    <row r="837" spans="4:179" s="540" customFormat="1" x14ac:dyDescent="0.2">
      <c r="D837" s="539">
        <v>170</v>
      </c>
      <c r="E837" s="541" t="s">
        <v>179</v>
      </c>
    </row>
    <row r="838" spans="4:179" s="540" customFormat="1" x14ac:dyDescent="0.2">
      <c r="E838" s="535" t="s">
        <v>130</v>
      </c>
      <c r="F838" s="540">
        <v>1</v>
      </c>
      <c r="G838" s="540">
        <v>2</v>
      </c>
      <c r="H838" s="540">
        <v>3</v>
      </c>
      <c r="I838" s="540">
        <v>4</v>
      </c>
      <c r="J838" s="540">
        <v>5</v>
      </c>
      <c r="K838" s="540">
        <v>6</v>
      </c>
      <c r="L838" s="540">
        <v>7</v>
      </c>
      <c r="M838" s="540">
        <v>8</v>
      </c>
      <c r="N838" s="540">
        <v>9</v>
      </c>
      <c r="O838" s="540">
        <v>10</v>
      </c>
      <c r="P838" s="540">
        <v>11</v>
      </c>
      <c r="Q838" s="540">
        <v>12</v>
      </c>
      <c r="R838" s="540">
        <v>13</v>
      </c>
      <c r="S838" s="540">
        <v>14</v>
      </c>
      <c r="T838" s="540">
        <v>15</v>
      </c>
      <c r="U838" s="540">
        <v>16</v>
      </c>
      <c r="V838" s="540">
        <v>17</v>
      </c>
      <c r="W838" s="540">
        <v>18</v>
      </c>
      <c r="X838" s="540">
        <v>19</v>
      </c>
      <c r="Y838" s="540">
        <v>20</v>
      </c>
      <c r="Z838" s="540">
        <v>21</v>
      </c>
      <c r="AA838" s="540">
        <v>22</v>
      </c>
      <c r="AB838" s="540">
        <v>23</v>
      </c>
      <c r="AC838" s="540">
        <v>24</v>
      </c>
      <c r="AD838" s="540">
        <v>25</v>
      </c>
      <c r="AE838" s="540">
        <v>26</v>
      </c>
      <c r="AF838" s="540">
        <v>27</v>
      </c>
      <c r="AG838" s="540">
        <v>28</v>
      </c>
      <c r="AH838" s="540">
        <v>29</v>
      </c>
      <c r="AI838" s="540">
        <v>30</v>
      </c>
      <c r="AJ838" s="540">
        <v>31</v>
      </c>
      <c r="AK838" s="540">
        <v>32</v>
      </c>
      <c r="AL838" s="540">
        <v>33</v>
      </c>
      <c r="AM838" s="540">
        <v>34</v>
      </c>
      <c r="AN838" s="540">
        <v>35</v>
      </c>
      <c r="AO838" s="540">
        <v>36</v>
      </c>
      <c r="AP838" s="540">
        <v>37</v>
      </c>
      <c r="AQ838" s="540">
        <v>38</v>
      </c>
      <c r="AR838" s="540">
        <v>39</v>
      </c>
      <c r="AS838" s="540">
        <v>40</v>
      </c>
      <c r="AT838" s="540">
        <v>41</v>
      </c>
      <c r="AU838" s="540">
        <v>42</v>
      </c>
      <c r="AV838" s="540">
        <v>43</v>
      </c>
      <c r="AW838" s="540">
        <v>44</v>
      </c>
      <c r="AX838" s="540">
        <v>45</v>
      </c>
      <c r="AY838" s="540">
        <v>46</v>
      </c>
      <c r="AZ838" s="540">
        <v>47</v>
      </c>
      <c r="BA838" s="540">
        <v>48</v>
      </c>
      <c r="BB838" s="540">
        <v>49</v>
      </c>
      <c r="BC838" s="540">
        <v>50</v>
      </c>
      <c r="BD838" s="540">
        <v>51</v>
      </c>
      <c r="BE838" s="540">
        <v>52</v>
      </c>
      <c r="BF838" s="540">
        <v>53</v>
      </c>
      <c r="BG838" s="540">
        <v>54</v>
      </c>
      <c r="BH838" s="540">
        <v>55</v>
      </c>
      <c r="BI838" s="540">
        <v>56</v>
      </c>
      <c r="BJ838" s="540">
        <v>57</v>
      </c>
      <c r="BK838" s="540">
        <v>58</v>
      </c>
      <c r="BL838" s="540">
        <v>59</v>
      </c>
      <c r="BM838" s="540">
        <v>60</v>
      </c>
      <c r="BN838" s="540">
        <v>61</v>
      </c>
      <c r="BO838" s="540">
        <v>62</v>
      </c>
      <c r="BP838" s="540">
        <v>63</v>
      </c>
      <c r="BQ838" s="540">
        <v>64</v>
      </c>
      <c r="BR838" s="540">
        <v>65</v>
      </c>
      <c r="BS838" s="540">
        <v>66</v>
      </c>
      <c r="BT838" s="540">
        <v>67</v>
      </c>
      <c r="BU838" s="540">
        <v>68</v>
      </c>
      <c r="BV838" s="540">
        <v>69</v>
      </c>
      <c r="BW838" s="540">
        <v>70</v>
      </c>
      <c r="BX838" s="540">
        <v>71</v>
      </c>
      <c r="BY838" s="540">
        <v>72</v>
      </c>
      <c r="BZ838" s="540">
        <v>73</v>
      </c>
      <c r="CA838" s="540">
        <v>74</v>
      </c>
      <c r="CB838" s="540">
        <v>75</v>
      </c>
      <c r="CC838" s="540">
        <v>76</v>
      </c>
      <c r="CD838" s="540">
        <v>77</v>
      </c>
      <c r="CE838" s="540">
        <v>78</v>
      </c>
      <c r="CF838" s="540">
        <v>79</v>
      </c>
      <c r="CG838" s="540">
        <v>80</v>
      </c>
      <c r="CH838" s="540">
        <v>81</v>
      </c>
      <c r="CI838" s="540">
        <v>82</v>
      </c>
      <c r="CJ838" s="540">
        <v>83</v>
      </c>
      <c r="CK838" s="540">
        <v>84</v>
      </c>
      <c r="CL838" s="540">
        <v>85</v>
      </c>
      <c r="CM838" s="540">
        <v>86</v>
      </c>
      <c r="CN838" s="540">
        <v>87</v>
      </c>
      <c r="CO838" s="540">
        <v>88</v>
      </c>
      <c r="CP838" s="540">
        <v>89</v>
      </c>
      <c r="CQ838" s="540">
        <v>90</v>
      </c>
      <c r="CR838" s="540">
        <v>91</v>
      </c>
      <c r="CS838" s="540">
        <v>92</v>
      </c>
      <c r="CT838" s="540">
        <v>93</v>
      </c>
      <c r="CU838" s="540">
        <v>94</v>
      </c>
      <c r="CV838" s="540">
        <v>95</v>
      </c>
      <c r="CW838" s="540">
        <v>96</v>
      </c>
      <c r="CX838" s="540">
        <v>97</v>
      </c>
      <c r="CY838" s="540">
        <v>98</v>
      </c>
      <c r="CZ838" s="540">
        <v>99</v>
      </c>
      <c r="DA838" s="540">
        <v>100</v>
      </c>
      <c r="DB838" s="540">
        <v>101</v>
      </c>
      <c r="DC838" s="540">
        <v>102</v>
      </c>
      <c r="DD838" s="540">
        <v>103</v>
      </c>
      <c r="DE838" s="540">
        <v>104</v>
      </c>
      <c r="DF838" s="540">
        <v>105</v>
      </c>
      <c r="DG838" s="540">
        <v>106</v>
      </c>
      <c r="DH838" s="540">
        <v>107</v>
      </c>
      <c r="DI838" s="540">
        <v>108</v>
      </c>
      <c r="DJ838" s="540">
        <v>109</v>
      </c>
      <c r="DK838" s="540">
        <v>110</v>
      </c>
      <c r="DL838" s="540">
        <v>111</v>
      </c>
      <c r="DM838" s="540">
        <v>112</v>
      </c>
      <c r="DN838" s="540">
        <v>113</v>
      </c>
      <c r="DO838" s="540">
        <v>114</v>
      </c>
      <c r="DP838" s="540">
        <v>115</v>
      </c>
      <c r="DQ838" s="540">
        <v>116</v>
      </c>
      <c r="DR838" s="540">
        <v>117</v>
      </c>
      <c r="DS838" s="540">
        <v>118</v>
      </c>
      <c r="DT838" s="540">
        <v>119</v>
      </c>
      <c r="DU838" s="540">
        <v>120</v>
      </c>
      <c r="DV838" s="540">
        <v>121</v>
      </c>
      <c r="DW838" s="540">
        <v>122</v>
      </c>
      <c r="DX838" s="540">
        <v>123</v>
      </c>
      <c r="DY838" s="540">
        <v>124</v>
      </c>
      <c r="DZ838" s="540">
        <v>125</v>
      </c>
      <c r="EA838" s="540">
        <v>126</v>
      </c>
      <c r="EB838" s="540">
        <v>127</v>
      </c>
      <c r="EC838" s="540">
        <v>128</v>
      </c>
      <c r="ED838" s="540">
        <v>129</v>
      </c>
      <c r="EE838" s="540">
        <v>130</v>
      </c>
      <c r="EF838" s="540">
        <v>131</v>
      </c>
      <c r="EG838" s="540">
        <v>132</v>
      </c>
      <c r="EH838" s="540">
        <v>133</v>
      </c>
      <c r="EI838" s="540">
        <v>134</v>
      </c>
      <c r="EJ838" s="540">
        <v>135</v>
      </c>
      <c r="EK838" s="540">
        <v>136</v>
      </c>
      <c r="EL838" s="540">
        <v>137</v>
      </c>
      <c r="EM838" s="540">
        <v>138</v>
      </c>
      <c r="EN838" s="540">
        <v>139</v>
      </c>
      <c r="EO838" s="540">
        <v>140</v>
      </c>
      <c r="EP838" s="540">
        <v>141</v>
      </c>
      <c r="EQ838" s="540">
        <v>142</v>
      </c>
      <c r="ER838" s="540">
        <v>143</v>
      </c>
      <c r="ES838" s="540">
        <v>144</v>
      </c>
      <c r="ET838" s="540">
        <v>145</v>
      </c>
      <c r="EU838" s="540">
        <v>146</v>
      </c>
      <c r="EV838" s="540">
        <v>147</v>
      </c>
      <c r="EW838" s="540">
        <v>148</v>
      </c>
      <c r="EX838" s="540">
        <v>149</v>
      </c>
      <c r="EY838" s="540">
        <v>150</v>
      </c>
      <c r="EZ838" s="540">
        <v>151</v>
      </c>
      <c r="FA838" s="540">
        <v>152</v>
      </c>
      <c r="FB838" s="540">
        <v>153</v>
      </c>
      <c r="FC838" s="540">
        <v>154</v>
      </c>
      <c r="FD838" s="540">
        <v>155</v>
      </c>
      <c r="FE838" s="540">
        <v>156</v>
      </c>
      <c r="FF838" s="540">
        <v>157</v>
      </c>
      <c r="FG838" s="540">
        <v>158</v>
      </c>
      <c r="FH838" s="540">
        <v>159</v>
      </c>
      <c r="FI838" s="540">
        <v>160</v>
      </c>
      <c r="FJ838" s="540">
        <v>161</v>
      </c>
      <c r="FK838" s="540">
        <v>162</v>
      </c>
      <c r="FL838" s="540">
        <v>163</v>
      </c>
      <c r="FM838" s="540">
        <v>164</v>
      </c>
      <c r="FN838" s="540">
        <v>165</v>
      </c>
      <c r="FO838" s="540">
        <v>166</v>
      </c>
      <c r="FP838" s="540">
        <v>167</v>
      </c>
      <c r="FQ838" s="540">
        <v>168</v>
      </c>
      <c r="FR838" s="540">
        <v>169</v>
      </c>
      <c r="FS838" s="540">
        <v>170</v>
      </c>
    </row>
    <row r="839" spans="4:179" s="540" customFormat="1" x14ac:dyDescent="0.2">
      <c r="E839" s="535" t="s">
        <v>157</v>
      </c>
      <c r="F839" s="540">
        <v>10</v>
      </c>
      <c r="G839" s="540">
        <v>124</v>
      </c>
      <c r="H839" s="540">
        <v>29</v>
      </c>
      <c r="I839" s="540">
        <v>35</v>
      </c>
      <c r="J839" s="540">
        <v>131</v>
      </c>
      <c r="K839" s="540">
        <v>150</v>
      </c>
      <c r="L839" s="540">
        <v>11</v>
      </c>
      <c r="M839" s="540">
        <v>4</v>
      </c>
      <c r="N839" s="540">
        <v>116</v>
      </c>
      <c r="O839" s="540">
        <v>97</v>
      </c>
      <c r="P839" s="540">
        <v>164</v>
      </c>
      <c r="Q839" s="540">
        <v>96</v>
      </c>
      <c r="R839" s="540">
        <v>2</v>
      </c>
      <c r="S839" s="540">
        <v>123</v>
      </c>
      <c r="T839" s="540">
        <v>111</v>
      </c>
      <c r="U839" s="540">
        <v>169</v>
      </c>
      <c r="V839" s="540">
        <v>155</v>
      </c>
      <c r="W839" s="540">
        <v>54</v>
      </c>
      <c r="X839" s="540">
        <v>78</v>
      </c>
      <c r="Y839" s="540">
        <v>106</v>
      </c>
      <c r="Z839" s="540">
        <v>52</v>
      </c>
      <c r="AA839" s="540">
        <v>23</v>
      </c>
      <c r="AB839" s="540">
        <v>132</v>
      </c>
      <c r="AC839" s="540">
        <v>36</v>
      </c>
      <c r="AD839" s="540">
        <v>128</v>
      </c>
      <c r="AE839" s="540">
        <v>15</v>
      </c>
      <c r="AF839" s="540">
        <v>26</v>
      </c>
      <c r="AG839" s="540">
        <v>89</v>
      </c>
      <c r="AH839" s="540">
        <v>103</v>
      </c>
      <c r="AI839" s="540">
        <v>64</v>
      </c>
      <c r="AJ839" s="540">
        <v>114</v>
      </c>
      <c r="AK839" s="540">
        <v>163</v>
      </c>
      <c r="AL839" s="540">
        <v>37</v>
      </c>
      <c r="AM839" s="540">
        <v>82</v>
      </c>
      <c r="AN839" s="540">
        <v>148</v>
      </c>
      <c r="AO839" s="540">
        <v>85</v>
      </c>
      <c r="AP839" s="540">
        <v>120</v>
      </c>
      <c r="AQ839" s="540">
        <v>40</v>
      </c>
      <c r="AR839" s="540">
        <v>156</v>
      </c>
      <c r="AS839" s="540">
        <v>16</v>
      </c>
      <c r="AT839" s="540">
        <v>102</v>
      </c>
      <c r="AU839" s="540">
        <v>139</v>
      </c>
      <c r="AV839" s="540">
        <v>165</v>
      </c>
      <c r="AW839" s="540">
        <v>93</v>
      </c>
      <c r="AX839" s="540">
        <v>117</v>
      </c>
      <c r="AY839" s="540">
        <v>170</v>
      </c>
      <c r="AZ839" s="540">
        <v>143</v>
      </c>
      <c r="BA839" s="540">
        <v>62</v>
      </c>
      <c r="BB839" s="540">
        <v>113</v>
      </c>
      <c r="BC839" s="540">
        <v>43</v>
      </c>
      <c r="BD839" s="540">
        <v>44</v>
      </c>
      <c r="BE839" s="540">
        <v>53</v>
      </c>
      <c r="BF839" s="540">
        <v>66</v>
      </c>
      <c r="BG839" s="540">
        <v>121</v>
      </c>
      <c r="BH839" s="540">
        <v>1</v>
      </c>
      <c r="BI839" s="540">
        <v>100</v>
      </c>
      <c r="BJ839" s="540">
        <v>168</v>
      </c>
      <c r="BK839" s="540">
        <v>7</v>
      </c>
      <c r="BL839" s="540">
        <v>107</v>
      </c>
      <c r="BM839" s="540">
        <v>21</v>
      </c>
      <c r="BN839" s="540">
        <v>147</v>
      </c>
      <c r="BO839" s="540">
        <v>48</v>
      </c>
      <c r="BP839" s="540">
        <v>129</v>
      </c>
      <c r="BQ839" s="540">
        <v>157</v>
      </c>
      <c r="BR839" s="540">
        <v>76</v>
      </c>
      <c r="BS839" s="540">
        <v>162</v>
      </c>
      <c r="BT839" s="540">
        <v>110</v>
      </c>
      <c r="BU839" s="540">
        <v>101</v>
      </c>
      <c r="BV839" s="540">
        <v>73</v>
      </c>
      <c r="BW839" s="540">
        <v>77</v>
      </c>
      <c r="BX839" s="540">
        <v>95</v>
      </c>
      <c r="BY839" s="540">
        <v>3</v>
      </c>
      <c r="BZ839" s="540">
        <v>135</v>
      </c>
      <c r="CA839" s="540">
        <v>71</v>
      </c>
      <c r="CB839" s="540">
        <v>56</v>
      </c>
      <c r="CC839" s="540">
        <v>149</v>
      </c>
      <c r="CD839" s="540">
        <v>9</v>
      </c>
      <c r="CE839" s="540">
        <v>24</v>
      </c>
      <c r="CF839" s="540">
        <v>57</v>
      </c>
      <c r="CG839" s="540">
        <v>92</v>
      </c>
      <c r="CH839" s="540">
        <v>34</v>
      </c>
      <c r="CI839" s="540">
        <v>60</v>
      </c>
      <c r="CJ839" s="540">
        <v>122</v>
      </c>
      <c r="CK839" s="540">
        <v>70</v>
      </c>
      <c r="CL839" s="540">
        <v>153</v>
      </c>
      <c r="CM839" s="540">
        <v>115</v>
      </c>
      <c r="CN839" s="540">
        <v>119</v>
      </c>
      <c r="CO839" s="540">
        <v>72</v>
      </c>
      <c r="CP839" s="540">
        <v>47</v>
      </c>
      <c r="CQ839" s="540">
        <v>98</v>
      </c>
      <c r="CR839" s="540">
        <v>88</v>
      </c>
      <c r="CS839" s="540">
        <v>158</v>
      </c>
      <c r="CT839" s="540">
        <v>61</v>
      </c>
      <c r="CU839" s="540">
        <v>141</v>
      </c>
      <c r="CV839" s="540">
        <v>99</v>
      </c>
      <c r="CW839" s="540">
        <v>22</v>
      </c>
      <c r="CX839" s="540">
        <v>41</v>
      </c>
      <c r="CY839" s="540">
        <v>159</v>
      </c>
      <c r="CZ839" s="540">
        <v>12</v>
      </c>
      <c r="DA839" s="540">
        <v>136</v>
      </c>
      <c r="DB839" s="540">
        <v>68</v>
      </c>
      <c r="DC839" s="540">
        <v>144</v>
      </c>
      <c r="DD839" s="540">
        <v>20</v>
      </c>
      <c r="DE839" s="540">
        <v>27</v>
      </c>
      <c r="DF839" s="540">
        <v>112</v>
      </c>
      <c r="DG839" s="540">
        <v>45</v>
      </c>
      <c r="DH839" s="540">
        <v>138</v>
      </c>
      <c r="DI839" s="540">
        <v>84</v>
      </c>
      <c r="DJ839" s="540">
        <v>161</v>
      </c>
      <c r="DK839" s="540">
        <v>146</v>
      </c>
      <c r="DL839" s="540">
        <v>142</v>
      </c>
      <c r="DM839" s="540">
        <v>125</v>
      </c>
      <c r="DN839" s="540">
        <v>134</v>
      </c>
      <c r="DO839" s="540">
        <v>13</v>
      </c>
      <c r="DP839" s="540">
        <v>86</v>
      </c>
      <c r="DQ839" s="540">
        <v>105</v>
      </c>
      <c r="DR839" s="540">
        <v>8</v>
      </c>
      <c r="DS839" s="540">
        <v>126</v>
      </c>
      <c r="DT839" s="540">
        <v>87</v>
      </c>
      <c r="DU839" s="540">
        <v>154</v>
      </c>
      <c r="DV839" s="540">
        <v>79</v>
      </c>
      <c r="DW839" s="540">
        <v>46</v>
      </c>
      <c r="DX839" s="540">
        <v>65</v>
      </c>
      <c r="DY839" s="540">
        <v>55</v>
      </c>
      <c r="DZ839" s="540">
        <v>67</v>
      </c>
      <c r="EA839" s="540">
        <v>118</v>
      </c>
      <c r="EB839" s="540">
        <v>31</v>
      </c>
      <c r="EC839" s="540">
        <v>39</v>
      </c>
      <c r="ED839" s="540">
        <v>127</v>
      </c>
      <c r="EE839" s="540">
        <v>166</v>
      </c>
      <c r="EF839" s="540">
        <v>140</v>
      </c>
      <c r="EG839" s="540">
        <v>90</v>
      </c>
      <c r="EH839" s="540">
        <v>6</v>
      </c>
      <c r="EI839" s="540">
        <v>151</v>
      </c>
      <c r="EJ839" s="540">
        <v>108</v>
      </c>
      <c r="EK839" s="540">
        <v>58</v>
      </c>
      <c r="EL839" s="540">
        <v>50</v>
      </c>
      <c r="EM839" s="540">
        <v>167</v>
      </c>
      <c r="EN839" s="540">
        <v>130</v>
      </c>
      <c r="EO839" s="540">
        <v>14</v>
      </c>
      <c r="EP839" s="540">
        <v>80</v>
      </c>
      <c r="EQ839" s="540">
        <v>145</v>
      </c>
      <c r="ER839" s="540">
        <v>94</v>
      </c>
      <c r="ES839" s="540">
        <v>160</v>
      </c>
      <c r="ET839" s="540">
        <v>104</v>
      </c>
      <c r="EU839" s="540">
        <v>19</v>
      </c>
      <c r="EV839" s="540">
        <v>5</v>
      </c>
      <c r="EW839" s="540">
        <v>42</v>
      </c>
      <c r="EX839" s="540">
        <v>33</v>
      </c>
      <c r="EY839" s="540">
        <v>81</v>
      </c>
      <c r="EZ839" s="540">
        <v>75</v>
      </c>
      <c r="FA839" s="540">
        <v>63</v>
      </c>
      <c r="FB839" s="540">
        <v>49</v>
      </c>
      <c r="FC839" s="540">
        <v>28</v>
      </c>
      <c r="FD839" s="540">
        <v>59</v>
      </c>
      <c r="FE839" s="540">
        <v>74</v>
      </c>
      <c r="FF839" s="540">
        <v>38</v>
      </c>
      <c r="FG839" s="540">
        <v>69</v>
      </c>
      <c r="FH839" s="540">
        <v>30</v>
      </c>
      <c r="FI839" s="540">
        <v>17</v>
      </c>
      <c r="FJ839" s="540">
        <v>109</v>
      </c>
      <c r="FK839" s="540">
        <v>83</v>
      </c>
      <c r="FL839" s="540">
        <v>91</v>
      </c>
      <c r="FM839" s="540">
        <v>32</v>
      </c>
      <c r="FN839" s="540">
        <v>137</v>
      </c>
      <c r="FO839" s="540">
        <v>25</v>
      </c>
      <c r="FP839" s="540">
        <v>133</v>
      </c>
      <c r="FQ839" s="540">
        <v>51</v>
      </c>
      <c r="FR839" s="540">
        <v>152</v>
      </c>
      <c r="FS839" s="540">
        <v>18</v>
      </c>
    </row>
    <row r="840" spans="4:179" s="540" customFormat="1" x14ac:dyDescent="0.2">
      <c r="E840" s="535" t="s">
        <v>159</v>
      </c>
      <c r="F840" s="540">
        <v>160</v>
      </c>
      <c r="G840" s="540">
        <v>153</v>
      </c>
      <c r="H840" s="540">
        <v>44</v>
      </c>
      <c r="I840" s="540">
        <v>91</v>
      </c>
      <c r="J840" s="540">
        <v>7</v>
      </c>
      <c r="K840" s="540">
        <v>98</v>
      </c>
      <c r="L840" s="540">
        <v>103</v>
      </c>
      <c r="M840" s="540">
        <v>112</v>
      </c>
      <c r="N840" s="540">
        <v>146</v>
      </c>
      <c r="O840" s="540">
        <v>122</v>
      </c>
      <c r="P840" s="540">
        <v>97</v>
      </c>
      <c r="Q840" s="540">
        <v>94</v>
      </c>
      <c r="R840" s="540">
        <v>140</v>
      </c>
      <c r="S840" s="540">
        <v>163</v>
      </c>
      <c r="T840" s="540">
        <v>51</v>
      </c>
      <c r="U840" s="540">
        <v>12</v>
      </c>
      <c r="V840" s="540">
        <v>141</v>
      </c>
      <c r="W840" s="540">
        <v>139</v>
      </c>
      <c r="X840" s="540">
        <v>126</v>
      </c>
      <c r="Y840" s="540">
        <v>34</v>
      </c>
      <c r="Z840" s="540">
        <v>30</v>
      </c>
      <c r="AA840" s="540">
        <v>19</v>
      </c>
      <c r="AB840" s="540">
        <v>166</v>
      </c>
      <c r="AC840" s="540">
        <v>58</v>
      </c>
      <c r="AD840" s="540">
        <v>133</v>
      </c>
      <c r="AE840" s="540">
        <v>64</v>
      </c>
      <c r="AF840" s="540">
        <v>148</v>
      </c>
      <c r="AG840" s="540">
        <v>17</v>
      </c>
      <c r="AH840" s="540">
        <v>83</v>
      </c>
      <c r="AI840" s="540">
        <v>8</v>
      </c>
      <c r="AJ840" s="540">
        <v>59</v>
      </c>
      <c r="AK840" s="540">
        <v>134</v>
      </c>
      <c r="AL840" s="540">
        <v>137</v>
      </c>
      <c r="AM840" s="540">
        <v>102</v>
      </c>
      <c r="AN840" s="540">
        <v>66</v>
      </c>
      <c r="AO840" s="540">
        <v>82</v>
      </c>
      <c r="AP840" s="540">
        <v>4</v>
      </c>
      <c r="AQ840" s="540">
        <v>155</v>
      </c>
      <c r="AR840" s="540">
        <v>136</v>
      </c>
      <c r="AS840" s="540">
        <v>79</v>
      </c>
      <c r="AT840" s="540">
        <v>130</v>
      </c>
      <c r="AU840" s="540">
        <v>1</v>
      </c>
      <c r="AV840" s="540">
        <v>131</v>
      </c>
      <c r="AW840" s="540">
        <v>68</v>
      </c>
      <c r="AX840" s="540">
        <v>88</v>
      </c>
      <c r="AY840" s="540">
        <v>93</v>
      </c>
      <c r="AZ840" s="540">
        <v>73</v>
      </c>
      <c r="BA840" s="540">
        <v>145</v>
      </c>
      <c r="BB840" s="540">
        <v>22</v>
      </c>
      <c r="BC840" s="540">
        <v>147</v>
      </c>
      <c r="BD840" s="540">
        <v>43</v>
      </c>
      <c r="BE840" s="540">
        <v>39</v>
      </c>
      <c r="BF840" s="540">
        <v>120</v>
      </c>
      <c r="BG840" s="540">
        <v>63</v>
      </c>
      <c r="BH840" s="540">
        <v>109</v>
      </c>
      <c r="BI840" s="540">
        <v>5</v>
      </c>
      <c r="BJ840" s="540">
        <v>65</v>
      </c>
      <c r="BK840" s="540">
        <v>56</v>
      </c>
      <c r="BL840" s="540">
        <v>76</v>
      </c>
      <c r="BM840" s="540">
        <v>74</v>
      </c>
      <c r="BN840" s="540">
        <v>54</v>
      </c>
      <c r="BO840" s="540">
        <v>100</v>
      </c>
      <c r="BP840" s="540">
        <v>152</v>
      </c>
      <c r="BQ840" s="540">
        <v>101</v>
      </c>
      <c r="BR840" s="540">
        <v>36</v>
      </c>
      <c r="BS840" s="540">
        <v>35</v>
      </c>
      <c r="BT840" s="540">
        <v>89</v>
      </c>
      <c r="BU840" s="540">
        <v>170</v>
      </c>
      <c r="BV840" s="540">
        <v>142</v>
      </c>
      <c r="BW840" s="540">
        <v>161</v>
      </c>
      <c r="BX840" s="540">
        <v>28</v>
      </c>
      <c r="BY840" s="540">
        <v>85</v>
      </c>
      <c r="BZ840" s="540">
        <v>47</v>
      </c>
      <c r="CA840" s="540">
        <v>11</v>
      </c>
      <c r="CB840" s="540">
        <v>143</v>
      </c>
      <c r="CC840" s="540">
        <v>108</v>
      </c>
      <c r="CD840" s="540">
        <v>123</v>
      </c>
      <c r="CE840" s="540">
        <v>77</v>
      </c>
      <c r="CF840" s="540">
        <v>138</v>
      </c>
      <c r="CG840" s="540">
        <v>149</v>
      </c>
      <c r="CH840" s="540">
        <v>9</v>
      </c>
      <c r="CI840" s="540">
        <v>69</v>
      </c>
      <c r="CJ840" s="540">
        <v>124</v>
      </c>
      <c r="CK840" s="540">
        <v>150</v>
      </c>
      <c r="CL840" s="540">
        <v>3</v>
      </c>
      <c r="CM840" s="540">
        <v>18</v>
      </c>
      <c r="CN840" s="540">
        <v>10</v>
      </c>
      <c r="CO840" s="540">
        <v>107</v>
      </c>
      <c r="CP840" s="540">
        <v>38</v>
      </c>
      <c r="CQ840" s="540">
        <v>121</v>
      </c>
      <c r="CR840" s="540">
        <v>32</v>
      </c>
      <c r="CS840" s="540">
        <v>129</v>
      </c>
      <c r="CT840" s="540">
        <v>87</v>
      </c>
      <c r="CU840" s="540">
        <v>96</v>
      </c>
      <c r="CV840" s="540">
        <v>62</v>
      </c>
      <c r="CW840" s="540">
        <v>50</v>
      </c>
      <c r="CX840" s="540">
        <v>159</v>
      </c>
      <c r="CY840" s="540">
        <v>81</v>
      </c>
      <c r="CZ840" s="540">
        <v>45</v>
      </c>
      <c r="DA840" s="540">
        <v>162</v>
      </c>
      <c r="DB840" s="540">
        <v>127</v>
      </c>
      <c r="DC840" s="540">
        <v>29</v>
      </c>
      <c r="DD840" s="540">
        <v>57</v>
      </c>
      <c r="DE840" s="540">
        <v>46</v>
      </c>
      <c r="DF840" s="540">
        <v>2</v>
      </c>
      <c r="DG840" s="540">
        <v>14</v>
      </c>
      <c r="DH840" s="540">
        <v>165</v>
      </c>
      <c r="DI840" s="540">
        <v>25</v>
      </c>
      <c r="DJ840" s="540">
        <v>42</v>
      </c>
      <c r="DK840" s="540">
        <v>72</v>
      </c>
      <c r="DL840" s="540">
        <v>55</v>
      </c>
      <c r="DM840" s="540">
        <v>24</v>
      </c>
      <c r="DN840" s="540">
        <v>156</v>
      </c>
      <c r="DO840" s="540">
        <v>118</v>
      </c>
      <c r="DP840" s="540">
        <v>37</v>
      </c>
      <c r="DQ840" s="540">
        <v>157</v>
      </c>
      <c r="DR840" s="540">
        <v>164</v>
      </c>
      <c r="DS840" s="540">
        <v>106</v>
      </c>
      <c r="DT840" s="540">
        <v>23</v>
      </c>
      <c r="DU840" s="540">
        <v>53</v>
      </c>
      <c r="DV840" s="540">
        <v>13</v>
      </c>
      <c r="DW840" s="540">
        <v>78</v>
      </c>
      <c r="DX840" s="540">
        <v>27</v>
      </c>
      <c r="DY840" s="540">
        <v>21</v>
      </c>
      <c r="DZ840" s="540">
        <v>61</v>
      </c>
      <c r="EA840" s="540">
        <v>99</v>
      </c>
      <c r="EB840" s="540">
        <v>20</v>
      </c>
      <c r="EC840" s="540">
        <v>119</v>
      </c>
      <c r="ED840" s="540">
        <v>75</v>
      </c>
      <c r="EE840" s="540">
        <v>41</v>
      </c>
      <c r="EF840" s="540">
        <v>92</v>
      </c>
      <c r="EG840" s="540">
        <v>128</v>
      </c>
      <c r="EH840" s="540">
        <v>111</v>
      </c>
      <c r="EI840" s="540">
        <v>26</v>
      </c>
      <c r="EJ840" s="540">
        <v>169</v>
      </c>
      <c r="EK840" s="540">
        <v>33</v>
      </c>
      <c r="EL840" s="540">
        <v>95</v>
      </c>
      <c r="EM840" s="540">
        <v>125</v>
      </c>
      <c r="EN840" s="540">
        <v>115</v>
      </c>
      <c r="EO840" s="540">
        <v>52</v>
      </c>
      <c r="EP840" s="540">
        <v>154</v>
      </c>
      <c r="EQ840" s="540">
        <v>135</v>
      </c>
      <c r="ER840" s="540">
        <v>67</v>
      </c>
      <c r="ES840" s="540">
        <v>15</v>
      </c>
      <c r="ET840" s="540">
        <v>48</v>
      </c>
      <c r="EU840" s="540">
        <v>40</v>
      </c>
      <c r="EV840" s="540">
        <v>86</v>
      </c>
      <c r="EW840" s="540">
        <v>144</v>
      </c>
      <c r="EX840" s="540">
        <v>80</v>
      </c>
      <c r="EY840" s="540">
        <v>31</v>
      </c>
      <c r="EZ840" s="540">
        <v>113</v>
      </c>
      <c r="FA840" s="540">
        <v>84</v>
      </c>
      <c r="FB840" s="540">
        <v>117</v>
      </c>
      <c r="FC840" s="540">
        <v>167</v>
      </c>
      <c r="FD840" s="540">
        <v>71</v>
      </c>
      <c r="FE840" s="540">
        <v>60</v>
      </c>
      <c r="FF840" s="540">
        <v>116</v>
      </c>
      <c r="FG840" s="540">
        <v>110</v>
      </c>
      <c r="FH840" s="540">
        <v>6</v>
      </c>
      <c r="FI840" s="540">
        <v>158</v>
      </c>
      <c r="FJ840" s="540">
        <v>70</v>
      </c>
      <c r="FK840" s="540">
        <v>16</v>
      </c>
      <c r="FL840" s="540">
        <v>114</v>
      </c>
      <c r="FM840" s="540">
        <v>105</v>
      </c>
      <c r="FN840" s="540">
        <v>151</v>
      </c>
      <c r="FO840" s="540">
        <v>104</v>
      </c>
      <c r="FP840" s="540">
        <v>49</v>
      </c>
      <c r="FQ840" s="540">
        <v>90</v>
      </c>
      <c r="FR840" s="540">
        <v>132</v>
      </c>
      <c r="FS840" s="540">
        <v>168</v>
      </c>
    </row>
    <row r="841" spans="4:179" s="540" customFormat="1" x14ac:dyDescent="0.2"/>
    <row r="842" spans="4:179" s="540" customFormat="1" x14ac:dyDescent="0.2">
      <c r="D842" s="539">
        <v>171</v>
      </c>
      <c r="E842" s="541" t="s">
        <v>179</v>
      </c>
    </row>
    <row r="843" spans="4:179" s="540" customFormat="1" x14ac:dyDescent="0.2">
      <c r="E843" s="535" t="s">
        <v>130</v>
      </c>
      <c r="F843" s="540">
        <v>1</v>
      </c>
      <c r="G843" s="540">
        <v>2</v>
      </c>
      <c r="H843" s="540">
        <v>3</v>
      </c>
      <c r="I843" s="540">
        <v>4</v>
      </c>
      <c r="J843" s="540">
        <v>5</v>
      </c>
      <c r="K843" s="540">
        <v>6</v>
      </c>
      <c r="L843" s="540">
        <v>7</v>
      </c>
      <c r="M843" s="540">
        <v>8</v>
      </c>
      <c r="N843" s="540">
        <v>9</v>
      </c>
      <c r="O843" s="540">
        <v>10</v>
      </c>
      <c r="P843" s="540">
        <v>11</v>
      </c>
      <c r="Q843" s="540">
        <v>12</v>
      </c>
      <c r="R843" s="540">
        <v>13</v>
      </c>
      <c r="S843" s="540">
        <v>14</v>
      </c>
      <c r="T843" s="540">
        <v>15</v>
      </c>
      <c r="U843" s="540">
        <v>16</v>
      </c>
      <c r="V843" s="540">
        <v>17</v>
      </c>
      <c r="W843" s="540">
        <v>18</v>
      </c>
      <c r="X843" s="540">
        <v>19</v>
      </c>
      <c r="Y843" s="540">
        <v>20</v>
      </c>
      <c r="Z843" s="540">
        <v>21</v>
      </c>
      <c r="AA843" s="540">
        <v>22</v>
      </c>
      <c r="AB843" s="540">
        <v>23</v>
      </c>
      <c r="AC843" s="540">
        <v>24</v>
      </c>
      <c r="AD843" s="540">
        <v>25</v>
      </c>
      <c r="AE843" s="540">
        <v>26</v>
      </c>
      <c r="AF843" s="540">
        <v>27</v>
      </c>
      <c r="AG843" s="540">
        <v>28</v>
      </c>
      <c r="AH843" s="540">
        <v>29</v>
      </c>
      <c r="AI843" s="540">
        <v>30</v>
      </c>
      <c r="AJ843" s="540">
        <v>31</v>
      </c>
      <c r="AK843" s="540">
        <v>32</v>
      </c>
      <c r="AL843" s="540">
        <v>33</v>
      </c>
      <c r="AM843" s="540">
        <v>34</v>
      </c>
      <c r="AN843" s="540">
        <v>35</v>
      </c>
      <c r="AO843" s="540">
        <v>36</v>
      </c>
      <c r="AP843" s="540">
        <v>37</v>
      </c>
      <c r="AQ843" s="540">
        <v>38</v>
      </c>
      <c r="AR843" s="540">
        <v>39</v>
      </c>
      <c r="AS843" s="540">
        <v>40</v>
      </c>
      <c r="AT843" s="540">
        <v>41</v>
      </c>
      <c r="AU843" s="540">
        <v>42</v>
      </c>
      <c r="AV843" s="540">
        <v>43</v>
      </c>
      <c r="AW843" s="540">
        <v>44</v>
      </c>
      <c r="AX843" s="540">
        <v>45</v>
      </c>
      <c r="AY843" s="540">
        <v>46</v>
      </c>
      <c r="AZ843" s="540">
        <v>47</v>
      </c>
      <c r="BA843" s="540">
        <v>48</v>
      </c>
      <c r="BB843" s="540">
        <v>49</v>
      </c>
      <c r="BC843" s="540">
        <v>50</v>
      </c>
      <c r="BD843" s="540">
        <v>51</v>
      </c>
      <c r="BE843" s="540">
        <v>52</v>
      </c>
      <c r="BF843" s="540">
        <v>53</v>
      </c>
      <c r="BG843" s="540">
        <v>54</v>
      </c>
      <c r="BH843" s="540">
        <v>55</v>
      </c>
      <c r="BI843" s="540">
        <v>56</v>
      </c>
      <c r="BJ843" s="540">
        <v>57</v>
      </c>
      <c r="BK843" s="540">
        <v>58</v>
      </c>
      <c r="BL843" s="540">
        <v>59</v>
      </c>
      <c r="BM843" s="540">
        <v>60</v>
      </c>
      <c r="BN843" s="540">
        <v>61</v>
      </c>
      <c r="BO843" s="540">
        <v>62</v>
      </c>
      <c r="BP843" s="540">
        <v>63</v>
      </c>
      <c r="BQ843" s="540">
        <v>64</v>
      </c>
      <c r="BR843" s="540">
        <v>65</v>
      </c>
      <c r="BS843" s="540">
        <v>66</v>
      </c>
      <c r="BT843" s="540">
        <v>67</v>
      </c>
      <c r="BU843" s="540">
        <v>68</v>
      </c>
      <c r="BV843" s="540">
        <v>69</v>
      </c>
      <c r="BW843" s="540">
        <v>70</v>
      </c>
      <c r="BX843" s="540">
        <v>71</v>
      </c>
      <c r="BY843" s="540">
        <v>72</v>
      </c>
      <c r="BZ843" s="540">
        <v>73</v>
      </c>
      <c r="CA843" s="540">
        <v>74</v>
      </c>
      <c r="CB843" s="540">
        <v>75</v>
      </c>
      <c r="CC843" s="540">
        <v>76</v>
      </c>
      <c r="CD843" s="540">
        <v>77</v>
      </c>
      <c r="CE843" s="540">
        <v>78</v>
      </c>
      <c r="CF843" s="540">
        <v>79</v>
      </c>
      <c r="CG843" s="540">
        <v>80</v>
      </c>
      <c r="CH843" s="540">
        <v>81</v>
      </c>
      <c r="CI843" s="540">
        <v>82</v>
      </c>
      <c r="CJ843" s="540">
        <v>83</v>
      </c>
      <c r="CK843" s="540">
        <v>84</v>
      </c>
      <c r="CL843" s="540">
        <v>85</v>
      </c>
      <c r="CM843" s="540">
        <v>86</v>
      </c>
      <c r="CN843" s="540">
        <v>87</v>
      </c>
      <c r="CO843" s="540">
        <v>88</v>
      </c>
      <c r="CP843" s="540">
        <v>89</v>
      </c>
      <c r="CQ843" s="540">
        <v>90</v>
      </c>
      <c r="CR843" s="540">
        <v>91</v>
      </c>
      <c r="CS843" s="540">
        <v>92</v>
      </c>
      <c r="CT843" s="540">
        <v>93</v>
      </c>
      <c r="CU843" s="540">
        <v>94</v>
      </c>
      <c r="CV843" s="540">
        <v>95</v>
      </c>
      <c r="CW843" s="540">
        <v>96</v>
      </c>
      <c r="CX843" s="540">
        <v>97</v>
      </c>
      <c r="CY843" s="540">
        <v>98</v>
      </c>
      <c r="CZ843" s="540">
        <v>99</v>
      </c>
      <c r="DA843" s="540">
        <v>100</v>
      </c>
      <c r="DB843" s="540">
        <v>101</v>
      </c>
      <c r="DC843" s="540">
        <v>102</v>
      </c>
      <c r="DD843" s="540">
        <v>103</v>
      </c>
      <c r="DE843" s="540">
        <v>104</v>
      </c>
      <c r="DF843" s="540">
        <v>105</v>
      </c>
      <c r="DG843" s="540">
        <v>106</v>
      </c>
      <c r="DH843" s="540">
        <v>107</v>
      </c>
      <c r="DI843" s="540">
        <v>108</v>
      </c>
      <c r="DJ843" s="540">
        <v>109</v>
      </c>
      <c r="DK843" s="540">
        <v>110</v>
      </c>
      <c r="DL843" s="540">
        <v>111</v>
      </c>
      <c r="DM843" s="540">
        <v>112</v>
      </c>
      <c r="DN843" s="540">
        <v>113</v>
      </c>
      <c r="DO843" s="540">
        <v>114</v>
      </c>
      <c r="DP843" s="540">
        <v>115</v>
      </c>
      <c r="DQ843" s="540">
        <v>116</v>
      </c>
      <c r="DR843" s="540">
        <v>117</v>
      </c>
      <c r="DS843" s="540">
        <v>118</v>
      </c>
      <c r="DT843" s="540">
        <v>119</v>
      </c>
      <c r="DU843" s="540">
        <v>120</v>
      </c>
      <c r="DV843" s="540">
        <v>121</v>
      </c>
      <c r="DW843" s="540">
        <v>122</v>
      </c>
      <c r="DX843" s="540">
        <v>123</v>
      </c>
      <c r="DY843" s="540">
        <v>124</v>
      </c>
      <c r="DZ843" s="540">
        <v>125</v>
      </c>
      <c r="EA843" s="540">
        <v>126</v>
      </c>
      <c r="EB843" s="540">
        <v>127</v>
      </c>
      <c r="EC843" s="540">
        <v>128</v>
      </c>
      <c r="ED843" s="540">
        <v>129</v>
      </c>
      <c r="EE843" s="540">
        <v>130</v>
      </c>
      <c r="EF843" s="540">
        <v>131</v>
      </c>
      <c r="EG843" s="540">
        <v>132</v>
      </c>
      <c r="EH843" s="540">
        <v>133</v>
      </c>
      <c r="EI843" s="540">
        <v>134</v>
      </c>
      <c r="EJ843" s="540">
        <v>135</v>
      </c>
      <c r="EK843" s="540">
        <v>136</v>
      </c>
      <c r="EL843" s="540">
        <v>137</v>
      </c>
      <c r="EM843" s="540">
        <v>138</v>
      </c>
      <c r="EN843" s="540">
        <v>139</v>
      </c>
      <c r="EO843" s="540">
        <v>140</v>
      </c>
      <c r="EP843" s="540">
        <v>141</v>
      </c>
      <c r="EQ843" s="540">
        <v>142</v>
      </c>
      <c r="ER843" s="540">
        <v>143</v>
      </c>
      <c r="ES843" s="540">
        <v>144</v>
      </c>
      <c r="ET843" s="540">
        <v>145</v>
      </c>
      <c r="EU843" s="540">
        <v>146</v>
      </c>
      <c r="EV843" s="540">
        <v>147</v>
      </c>
      <c r="EW843" s="540">
        <v>148</v>
      </c>
      <c r="EX843" s="540">
        <v>149</v>
      </c>
      <c r="EY843" s="540">
        <v>150</v>
      </c>
      <c r="EZ843" s="540">
        <v>151</v>
      </c>
      <c r="FA843" s="540">
        <v>152</v>
      </c>
      <c r="FB843" s="540">
        <v>153</v>
      </c>
      <c r="FC843" s="540">
        <v>154</v>
      </c>
      <c r="FD843" s="540">
        <v>155</v>
      </c>
      <c r="FE843" s="540">
        <v>156</v>
      </c>
      <c r="FF843" s="540">
        <v>157</v>
      </c>
      <c r="FG843" s="540">
        <v>158</v>
      </c>
      <c r="FH843" s="540">
        <v>159</v>
      </c>
      <c r="FJ843" s="540">
        <v>160</v>
      </c>
      <c r="FK843" s="540">
        <v>161</v>
      </c>
      <c r="FL843" s="540">
        <v>162</v>
      </c>
      <c r="FM843" s="540">
        <v>163</v>
      </c>
      <c r="FO843" s="540">
        <v>164</v>
      </c>
      <c r="FP843" s="540">
        <v>165</v>
      </c>
      <c r="FQ843" s="540">
        <v>166</v>
      </c>
      <c r="FR843" s="540">
        <v>167</v>
      </c>
      <c r="FT843" s="540">
        <v>168</v>
      </c>
      <c r="FU843" s="540">
        <v>169</v>
      </c>
      <c r="FV843" s="540">
        <v>170</v>
      </c>
      <c r="FW843" s="540">
        <v>171</v>
      </c>
    </row>
    <row r="844" spans="4:179" s="540" customFormat="1" x14ac:dyDescent="0.2">
      <c r="E844" s="535" t="s">
        <v>157</v>
      </c>
      <c r="F844" s="540">
        <v>135</v>
      </c>
      <c r="G844" s="540">
        <v>53</v>
      </c>
      <c r="H844" s="540">
        <v>127</v>
      </c>
      <c r="I844" s="540">
        <v>151</v>
      </c>
      <c r="J844" s="540">
        <v>46</v>
      </c>
      <c r="K844" s="540">
        <v>4</v>
      </c>
      <c r="L844" s="540">
        <v>36</v>
      </c>
      <c r="M844" s="540">
        <v>160</v>
      </c>
      <c r="N844" s="540">
        <v>77</v>
      </c>
      <c r="O844" s="540">
        <v>41</v>
      </c>
      <c r="P844" s="540">
        <v>128</v>
      </c>
      <c r="Q844" s="540">
        <v>168</v>
      </c>
      <c r="R844" s="540">
        <v>54</v>
      </c>
      <c r="S844" s="540">
        <v>6</v>
      </c>
      <c r="T844" s="540">
        <v>39</v>
      </c>
      <c r="U844" s="540">
        <v>75</v>
      </c>
      <c r="V844" s="540">
        <v>90</v>
      </c>
      <c r="W844" s="540">
        <v>152</v>
      </c>
      <c r="X844" s="540">
        <v>42</v>
      </c>
      <c r="Y844" s="540">
        <v>162</v>
      </c>
      <c r="Z844" s="540">
        <v>161</v>
      </c>
      <c r="AA844" s="540">
        <v>69</v>
      </c>
      <c r="AB844" s="540">
        <v>146</v>
      </c>
      <c r="AC844" s="540">
        <v>123</v>
      </c>
      <c r="AD844" s="540">
        <v>13</v>
      </c>
      <c r="AE844" s="540">
        <v>125</v>
      </c>
      <c r="AF844" s="540">
        <v>170</v>
      </c>
      <c r="AG844" s="540">
        <v>40</v>
      </c>
      <c r="AH844" s="540">
        <v>98</v>
      </c>
      <c r="AI844" s="540">
        <v>126</v>
      </c>
      <c r="AJ844" s="540">
        <v>5</v>
      </c>
      <c r="AK844" s="540">
        <v>150</v>
      </c>
      <c r="AL844" s="540">
        <v>44</v>
      </c>
      <c r="AM844" s="540">
        <v>165</v>
      </c>
      <c r="AN844" s="540">
        <v>57</v>
      </c>
      <c r="AO844" s="540">
        <v>7</v>
      </c>
      <c r="AP844" s="540">
        <v>108</v>
      </c>
      <c r="AQ844" s="540">
        <v>49</v>
      </c>
      <c r="AR844" s="540">
        <v>116</v>
      </c>
      <c r="AS844" s="540">
        <v>171</v>
      </c>
      <c r="AT844" s="540">
        <v>60</v>
      </c>
      <c r="AU844" s="540">
        <v>33</v>
      </c>
      <c r="AV844" s="540">
        <v>96</v>
      </c>
      <c r="AW844" s="540">
        <v>101</v>
      </c>
      <c r="AX844" s="540">
        <v>81</v>
      </c>
      <c r="AY844" s="540">
        <v>82</v>
      </c>
      <c r="AZ844" s="540">
        <v>34</v>
      </c>
      <c r="BA844" s="540">
        <v>115</v>
      </c>
      <c r="BB844" s="540">
        <v>27</v>
      </c>
      <c r="BC844" s="540">
        <v>149</v>
      </c>
      <c r="BD844" s="540">
        <v>153</v>
      </c>
      <c r="BE844" s="540">
        <v>163</v>
      </c>
      <c r="BF844" s="540">
        <v>2</v>
      </c>
      <c r="BG844" s="540">
        <v>157</v>
      </c>
      <c r="BH844" s="540">
        <v>89</v>
      </c>
      <c r="BI844" s="540">
        <v>72</v>
      </c>
      <c r="BJ844" s="540">
        <v>45</v>
      </c>
      <c r="BK844" s="540">
        <v>164</v>
      </c>
      <c r="BL844" s="540">
        <v>21</v>
      </c>
      <c r="BM844" s="540">
        <v>133</v>
      </c>
      <c r="BN844" s="540">
        <v>37</v>
      </c>
      <c r="BO844" s="540">
        <v>70</v>
      </c>
      <c r="BP844" s="540">
        <v>132</v>
      </c>
      <c r="BQ844" s="540">
        <v>76</v>
      </c>
      <c r="BR844" s="540">
        <v>52</v>
      </c>
      <c r="BS844" s="540">
        <v>12</v>
      </c>
      <c r="BT844" s="540">
        <v>131</v>
      </c>
      <c r="BU844" s="540">
        <v>107</v>
      </c>
      <c r="BV844" s="540">
        <v>22</v>
      </c>
      <c r="BW844" s="540">
        <v>63</v>
      </c>
      <c r="BX844" s="540">
        <v>144</v>
      </c>
      <c r="BY844" s="540">
        <v>83</v>
      </c>
      <c r="BZ844" s="540">
        <v>92</v>
      </c>
      <c r="CA844" s="540">
        <v>68</v>
      </c>
      <c r="CB844" s="540">
        <v>104</v>
      </c>
      <c r="CC844" s="540">
        <v>64</v>
      </c>
      <c r="CD844" s="540">
        <v>9</v>
      </c>
      <c r="CE844" s="540">
        <v>99</v>
      </c>
      <c r="CF844" s="540">
        <v>155</v>
      </c>
      <c r="CG844" s="540">
        <v>48</v>
      </c>
      <c r="CH844" s="540">
        <v>84</v>
      </c>
      <c r="CI844" s="540">
        <v>158</v>
      </c>
      <c r="CJ844" s="540">
        <v>10</v>
      </c>
      <c r="CK844" s="540">
        <v>35</v>
      </c>
      <c r="CL844" s="540">
        <v>43</v>
      </c>
      <c r="CM844" s="540">
        <v>59</v>
      </c>
      <c r="CN844" s="540">
        <v>134</v>
      </c>
      <c r="CO844" s="540">
        <v>145</v>
      </c>
      <c r="CP844" s="540">
        <v>117</v>
      </c>
      <c r="CQ844" s="540">
        <v>17</v>
      </c>
      <c r="CR844" s="540">
        <v>103</v>
      </c>
      <c r="CS844" s="540">
        <v>16</v>
      </c>
      <c r="CT844" s="540">
        <v>79</v>
      </c>
      <c r="CU844" s="540">
        <v>136</v>
      </c>
      <c r="CV844" s="540">
        <v>148</v>
      </c>
      <c r="CW844" s="540">
        <v>122</v>
      </c>
      <c r="CX844" s="540">
        <v>3</v>
      </c>
      <c r="CY844" s="540">
        <v>114</v>
      </c>
      <c r="CZ844" s="540">
        <v>66</v>
      </c>
      <c r="DA844" s="540">
        <v>109</v>
      </c>
      <c r="DB844" s="540">
        <v>15</v>
      </c>
      <c r="DC844" s="540">
        <v>71</v>
      </c>
      <c r="DD844" s="540">
        <v>167</v>
      </c>
      <c r="DE844" s="540">
        <v>28</v>
      </c>
      <c r="DF844" s="540">
        <v>129</v>
      </c>
      <c r="DG844" s="540">
        <v>169</v>
      </c>
      <c r="DH844" s="540">
        <v>154</v>
      </c>
      <c r="DI844" s="540">
        <v>137</v>
      </c>
      <c r="DJ844" s="540">
        <v>1</v>
      </c>
      <c r="DK844" s="540">
        <v>91</v>
      </c>
      <c r="DL844" s="540">
        <v>130</v>
      </c>
      <c r="DM844" s="540">
        <v>50</v>
      </c>
      <c r="DN844" s="540">
        <v>120</v>
      </c>
      <c r="DO844" s="540">
        <v>61</v>
      </c>
      <c r="DP844" s="540">
        <v>31</v>
      </c>
      <c r="DQ844" s="540">
        <v>124</v>
      </c>
      <c r="DR844" s="540">
        <v>143</v>
      </c>
      <c r="DS844" s="540">
        <v>97</v>
      </c>
      <c r="DT844" s="540">
        <v>58</v>
      </c>
      <c r="DU844" s="540">
        <v>166</v>
      </c>
      <c r="DV844" s="540">
        <v>140</v>
      </c>
      <c r="DW844" s="540">
        <v>80</v>
      </c>
      <c r="DX844" s="540">
        <v>24</v>
      </c>
      <c r="DY844" s="540">
        <v>47</v>
      </c>
      <c r="DZ844" s="540">
        <v>26</v>
      </c>
      <c r="EA844" s="540">
        <v>30</v>
      </c>
      <c r="EB844" s="540">
        <v>141</v>
      </c>
      <c r="EC844" s="540">
        <v>14</v>
      </c>
      <c r="ED844" s="540">
        <v>105</v>
      </c>
      <c r="EE844" s="540">
        <v>147</v>
      </c>
      <c r="EF844" s="540">
        <v>67</v>
      </c>
      <c r="EG844" s="540">
        <v>94</v>
      </c>
      <c r="EH844" s="540">
        <v>20</v>
      </c>
      <c r="EI844" s="540">
        <v>106</v>
      </c>
      <c r="EJ844" s="540">
        <v>112</v>
      </c>
      <c r="EK844" s="540">
        <v>19</v>
      </c>
      <c r="EL844" s="540">
        <v>8</v>
      </c>
      <c r="EM844" s="540">
        <v>142</v>
      </c>
      <c r="EN844" s="540">
        <v>87</v>
      </c>
      <c r="EO844" s="540">
        <v>121</v>
      </c>
      <c r="EP844" s="540">
        <v>118</v>
      </c>
      <c r="EQ844" s="540">
        <v>156</v>
      </c>
      <c r="ER844" s="540">
        <v>95</v>
      </c>
      <c r="ES844" s="540">
        <v>88</v>
      </c>
      <c r="ET844" s="540">
        <v>32</v>
      </c>
      <c r="EU844" s="540">
        <v>65</v>
      </c>
      <c r="EV844" s="540">
        <v>93</v>
      </c>
      <c r="EW844" s="540">
        <v>102</v>
      </c>
      <c r="EX844" s="540">
        <v>23</v>
      </c>
      <c r="EY844" s="540">
        <v>113</v>
      </c>
      <c r="EZ844" s="540">
        <v>110</v>
      </c>
      <c r="FA844" s="540">
        <v>159</v>
      </c>
      <c r="FB844" s="540">
        <v>51</v>
      </c>
      <c r="FC844" s="540">
        <v>138</v>
      </c>
      <c r="FD844" s="540">
        <v>111</v>
      </c>
      <c r="FE844" s="540">
        <v>25</v>
      </c>
      <c r="FF844" s="540">
        <v>29</v>
      </c>
      <c r="FG844" s="540">
        <v>74</v>
      </c>
      <c r="FH844" s="540">
        <v>18</v>
      </c>
      <c r="FJ844" s="540">
        <v>73</v>
      </c>
      <c r="FK844" s="540">
        <v>86</v>
      </c>
      <c r="FL844" s="540">
        <v>55</v>
      </c>
      <c r="FM844" s="540">
        <v>56</v>
      </c>
      <c r="FO844" s="540">
        <v>119</v>
      </c>
      <c r="FP844" s="540">
        <v>100</v>
      </c>
      <c r="FQ844" s="540">
        <v>62</v>
      </c>
      <c r="FR844" s="540">
        <v>38</v>
      </c>
      <c r="FT844" s="540">
        <v>78</v>
      </c>
      <c r="FU844" s="540">
        <v>139</v>
      </c>
      <c r="FV844" s="540">
        <v>85</v>
      </c>
      <c r="FW844" s="540">
        <v>11</v>
      </c>
    </row>
    <row r="845" spans="4:179" s="540" customFormat="1" x14ac:dyDescent="0.2">
      <c r="E845" s="535" t="s">
        <v>159</v>
      </c>
      <c r="F845" s="540">
        <v>145</v>
      </c>
      <c r="G845" s="540">
        <v>20</v>
      </c>
      <c r="H845" s="540">
        <v>121</v>
      </c>
      <c r="I845" s="540">
        <v>53</v>
      </c>
      <c r="J845" s="540">
        <v>7</v>
      </c>
      <c r="K845" s="540">
        <v>90</v>
      </c>
      <c r="L845" s="540">
        <v>115</v>
      </c>
      <c r="M845" s="540">
        <v>25</v>
      </c>
      <c r="N845" s="540">
        <v>46</v>
      </c>
      <c r="O845" s="540">
        <v>83</v>
      </c>
      <c r="P845" s="540">
        <v>34</v>
      </c>
      <c r="Q845" s="540">
        <v>18</v>
      </c>
      <c r="R845" s="540">
        <v>47</v>
      </c>
      <c r="S845" s="540">
        <v>73</v>
      </c>
      <c r="T845" s="540">
        <v>59</v>
      </c>
      <c r="U845" s="540">
        <v>155</v>
      </c>
      <c r="V845" s="540">
        <v>88</v>
      </c>
      <c r="W845" s="540">
        <v>165</v>
      </c>
      <c r="X845" s="540">
        <v>12</v>
      </c>
      <c r="Y845" s="540">
        <v>124</v>
      </c>
      <c r="Z845" s="540">
        <v>147</v>
      </c>
      <c r="AA845" s="540">
        <v>28</v>
      </c>
      <c r="AB845" s="540">
        <v>112</v>
      </c>
      <c r="AC845" s="540">
        <v>60</v>
      </c>
      <c r="AD845" s="540">
        <v>2</v>
      </c>
      <c r="AE845" s="540">
        <v>68</v>
      </c>
      <c r="AF845" s="540">
        <v>74</v>
      </c>
      <c r="AG845" s="540">
        <v>101</v>
      </c>
      <c r="AH845" s="540">
        <v>169</v>
      </c>
      <c r="AI845" s="540">
        <v>64</v>
      </c>
      <c r="AJ845" s="540">
        <v>154</v>
      </c>
      <c r="AK845" s="540">
        <v>40</v>
      </c>
      <c r="AL845" s="540">
        <v>66</v>
      </c>
      <c r="AM845" s="540">
        <v>164</v>
      </c>
      <c r="AN845" s="540">
        <v>107</v>
      </c>
      <c r="AO845" s="540">
        <v>79</v>
      </c>
      <c r="AP845" s="540">
        <v>140</v>
      </c>
      <c r="AQ845" s="540">
        <v>117</v>
      </c>
      <c r="AR845" s="540">
        <v>82</v>
      </c>
      <c r="AS845" s="540">
        <v>161</v>
      </c>
      <c r="AT845" s="540">
        <v>98</v>
      </c>
      <c r="AU845" s="540">
        <v>162</v>
      </c>
      <c r="AV845" s="540">
        <v>81</v>
      </c>
      <c r="AW845" s="540">
        <v>168</v>
      </c>
      <c r="AX845" s="540">
        <v>56</v>
      </c>
      <c r="AY845" s="540">
        <v>129</v>
      </c>
      <c r="AZ845" s="540">
        <v>63</v>
      </c>
      <c r="BA845" s="540">
        <v>69</v>
      </c>
      <c r="BB845" s="540">
        <v>72</v>
      </c>
      <c r="BC845" s="540">
        <v>93</v>
      </c>
      <c r="BD845" s="540">
        <v>87</v>
      </c>
      <c r="BE845" s="540">
        <v>116</v>
      </c>
      <c r="BF845" s="540">
        <v>17</v>
      </c>
      <c r="BG845" s="540">
        <v>146</v>
      </c>
      <c r="BH845" s="540">
        <v>62</v>
      </c>
      <c r="BI845" s="540">
        <v>32</v>
      </c>
      <c r="BJ845" s="540">
        <v>111</v>
      </c>
      <c r="BK845" s="540">
        <v>61</v>
      </c>
      <c r="BL845" s="540">
        <v>141</v>
      </c>
      <c r="BM845" s="540">
        <v>16</v>
      </c>
      <c r="BN845" s="540">
        <v>49</v>
      </c>
      <c r="BO845" s="540">
        <v>55</v>
      </c>
      <c r="BP845" s="540">
        <v>100</v>
      </c>
      <c r="BQ845" s="540">
        <v>130</v>
      </c>
      <c r="BR845" s="540">
        <v>118</v>
      </c>
      <c r="BS845" s="540">
        <v>94</v>
      </c>
      <c r="BT845" s="540">
        <v>54</v>
      </c>
      <c r="BU845" s="540">
        <v>31</v>
      </c>
      <c r="BV845" s="540">
        <v>137</v>
      </c>
      <c r="BW845" s="540">
        <v>127</v>
      </c>
      <c r="BX845" s="540">
        <v>38</v>
      </c>
      <c r="BY845" s="540">
        <v>58</v>
      </c>
      <c r="BZ845" s="540">
        <v>26</v>
      </c>
      <c r="CA845" s="540">
        <v>135</v>
      </c>
      <c r="CB845" s="540">
        <v>128</v>
      </c>
      <c r="CC845" s="540">
        <v>44</v>
      </c>
      <c r="CD845" s="540">
        <v>113</v>
      </c>
      <c r="CE845" s="540">
        <v>9</v>
      </c>
      <c r="CF845" s="540">
        <v>170</v>
      </c>
      <c r="CG845" s="540">
        <v>21</v>
      </c>
      <c r="CH845" s="540">
        <v>43</v>
      </c>
      <c r="CI845" s="540">
        <v>11</v>
      </c>
      <c r="CJ845" s="540">
        <v>30</v>
      </c>
      <c r="CK845" s="540">
        <v>131</v>
      </c>
      <c r="CL845" s="540">
        <v>76</v>
      </c>
      <c r="CM845" s="540">
        <v>22</v>
      </c>
      <c r="CN845" s="540">
        <v>126</v>
      </c>
      <c r="CO845" s="540">
        <v>151</v>
      </c>
      <c r="CP845" s="540">
        <v>5</v>
      </c>
      <c r="CQ845" s="540">
        <v>78</v>
      </c>
      <c r="CR845" s="540">
        <v>109</v>
      </c>
      <c r="CS845" s="540">
        <v>24</v>
      </c>
      <c r="CT845" s="540">
        <v>157</v>
      </c>
      <c r="CU845" s="540">
        <v>102</v>
      </c>
      <c r="CV845" s="540">
        <v>96</v>
      </c>
      <c r="CW845" s="540">
        <v>13</v>
      </c>
      <c r="CX845" s="540">
        <v>167</v>
      </c>
      <c r="CY845" s="540">
        <v>139</v>
      </c>
      <c r="CZ845" s="540">
        <v>92</v>
      </c>
      <c r="DA845" s="540">
        <v>67</v>
      </c>
      <c r="DB845" s="540">
        <v>105</v>
      </c>
      <c r="DC845" s="540">
        <v>84</v>
      </c>
      <c r="DD845" s="540">
        <v>75</v>
      </c>
      <c r="DE845" s="540">
        <v>156</v>
      </c>
      <c r="DF845" s="540">
        <v>36</v>
      </c>
      <c r="DG845" s="540">
        <v>159</v>
      </c>
      <c r="DH845" s="540">
        <v>95</v>
      </c>
      <c r="DI845" s="540">
        <v>4</v>
      </c>
      <c r="DJ845" s="540">
        <v>152</v>
      </c>
      <c r="DK845" s="540">
        <v>142</v>
      </c>
      <c r="DL845" s="540">
        <v>171</v>
      </c>
      <c r="DM845" s="540">
        <v>120</v>
      </c>
      <c r="DN845" s="540">
        <v>77</v>
      </c>
      <c r="DO845" s="540">
        <v>153</v>
      </c>
      <c r="DP845" s="540">
        <v>86</v>
      </c>
      <c r="DQ845" s="540">
        <v>104</v>
      </c>
      <c r="DR845" s="540">
        <v>19</v>
      </c>
      <c r="DS845" s="540">
        <v>119</v>
      </c>
      <c r="DT845" s="540">
        <v>65</v>
      </c>
      <c r="DU845" s="540">
        <v>71</v>
      </c>
      <c r="DV845" s="540">
        <v>10</v>
      </c>
      <c r="DW845" s="540">
        <v>114</v>
      </c>
      <c r="DX845" s="540">
        <v>50</v>
      </c>
      <c r="DY845" s="540">
        <v>51</v>
      </c>
      <c r="DZ845" s="540">
        <v>33</v>
      </c>
      <c r="EA845" s="540">
        <v>99</v>
      </c>
      <c r="EB845" s="540">
        <v>15</v>
      </c>
      <c r="EC845" s="540">
        <v>52</v>
      </c>
      <c r="ED845" s="540">
        <v>160</v>
      </c>
      <c r="EE845" s="540">
        <v>1</v>
      </c>
      <c r="EF845" s="540">
        <v>85</v>
      </c>
      <c r="EG845" s="540">
        <v>148</v>
      </c>
      <c r="EH845" s="540">
        <v>29</v>
      </c>
      <c r="EI845" s="540">
        <v>158</v>
      </c>
      <c r="EJ845" s="540">
        <v>132</v>
      </c>
      <c r="EK845" s="540">
        <v>80</v>
      </c>
      <c r="EL845" s="540">
        <v>48</v>
      </c>
      <c r="EM845" s="540">
        <v>106</v>
      </c>
      <c r="EN845" s="540">
        <v>41</v>
      </c>
      <c r="EO845" s="540">
        <v>37</v>
      </c>
      <c r="EP845" s="540">
        <v>166</v>
      </c>
      <c r="EQ845" s="540">
        <v>6</v>
      </c>
      <c r="ER845" s="540">
        <v>150</v>
      </c>
      <c r="ES845" s="540">
        <v>91</v>
      </c>
      <c r="ET845" s="540">
        <v>108</v>
      </c>
      <c r="EU845" s="540">
        <v>163</v>
      </c>
      <c r="EV845" s="540">
        <v>138</v>
      </c>
      <c r="EW845" s="540">
        <v>70</v>
      </c>
      <c r="EX845" s="540">
        <v>122</v>
      </c>
      <c r="EY845" s="540">
        <v>8</v>
      </c>
      <c r="EZ845" s="540">
        <v>89</v>
      </c>
      <c r="FA845" s="540">
        <v>23</v>
      </c>
      <c r="FB845" s="540">
        <v>27</v>
      </c>
      <c r="FC845" s="540">
        <v>97</v>
      </c>
      <c r="FD845" s="540">
        <v>144</v>
      </c>
      <c r="FE845" s="540">
        <v>45</v>
      </c>
      <c r="FF845" s="540">
        <v>123</v>
      </c>
      <c r="FG845" s="540">
        <v>134</v>
      </c>
      <c r="FH845" s="540">
        <v>143</v>
      </c>
      <c r="FJ845" s="540">
        <v>149</v>
      </c>
      <c r="FK845" s="540">
        <v>14</v>
      </c>
      <c r="FL845" s="540">
        <v>42</v>
      </c>
      <c r="FM845" s="540">
        <v>103</v>
      </c>
      <c r="FO845" s="540">
        <v>39</v>
      </c>
      <c r="FP845" s="540">
        <v>136</v>
      </c>
      <c r="FQ845" s="540">
        <v>125</v>
      </c>
      <c r="FR845" s="540">
        <v>3</v>
      </c>
      <c r="FT845" s="540">
        <v>35</v>
      </c>
      <c r="FU845" s="540">
        <v>133</v>
      </c>
      <c r="FV845" s="540">
        <v>57</v>
      </c>
      <c r="FW845" s="540">
        <v>110</v>
      </c>
    </row>
    <row r="846" spans="4:179" s="540" customFormat="1" x14ac:dyDescent="0.2"/>
    <row r="847" spans="4:179" s="540" customFormat="1" x14ac:dyDescent="0.2">
      <c r="D847" s="539">
        <v>172</v>
      </c>
      <c r="E847" s="541" t="s">
        <v>179</v>
      </c>
    </row>
    <row r="848" spans="4:179" s="540" customFormat="1" x14ac:dyDescent="0.2">
      <c r="E848" s="535" t="s">
        <v>130</v>
      </c>
      <c r="F848" s="540">
        <v>1</v>
      </c>
      <c r="G848" s="540">
        <v>2</v>
      </c>
      <c r="H848" s="540">
        <v>3</v>
      </c>
      <c r="I848" s="540">
        <v>4</v>
      </c>
      <c r="J848" s="540">
        <v>5</v>
      </c>
      <c r="K848" s="540">
        <v>6</v>
      </c>
      <c r="L848" s="540">
        <v>7</v>
      </c>
      <c r="M848" s="540">
        <v>8</v>
      </c>
      <c r="N848" s="540">
        <v>9</v>
      </c>
      <c r="O848" s="540">
        <v>10</v>
      </c>
      <c r="P848" s="540">
        <v>11</v>
      </c>
      <c r="Q848" s="540">
        <v>12</v>
      </c>
      <c r="R848" s="540">
        <v>13</v>
      </c>
      <c r="S848" s="540">
        <v>14</v>
      </c>
      <c r="T848" s="540">
        <v>15</v>
      </c>
      <c r="U848" s="540">
        <v>16</v>
      </c>
      <c r="V848" s="540">
        <v>17</v>
      </c>
      <c r="W848" s="540">
        <v>18</v>
      </c>
      <c r="X848" s="540">
        <v>19</v>
      </c>
      <c r="Y848" s="540">
        <v>20</v>
      </c>
      <c r="Z848" s="540">
        <v>21</v>
      </c>
      <c r="AA848" s="540">
        <v>22</v>
      </c>
      <c r="AB848" s="540">
        <v>23</v>
      </c>
      <c r="AC848" s="540">
        <v>24</v>
      </c>
      <c r="AD848" s="540">
        <v>25</v>
      </c>
      <c r="AE848" s="540">
        <v>26</v>
      </c>
      <c r="AF848" s="540">
        <v>27</v>
      </c>
      <c r="AG848" s="540">
        <v>28</v>
      </c>
      <c r="AH848" s="540">
        <v>29</v>
      </c>
      <c r="AI848" s="540">
        <v>30</v>
      </c>
      <c r="AJ848" s="540">
        <v>31</v>
      </c>
      <c r="AK848" s="540">
        <v>32</v>
      </c>
      <c r="AL848" s="540">
        <v>33</v>
      </c>
      <c r="AM848" s="540">
        <v>34</v>
      </c>
      <c r="AN848" s="540">
        <v>35</v>
      </c>
      <c r="AO848" s="540">
        <v>36</v>
      </c>
      <c r="AP848" s="540">
        <v>37</v>
      </c>
      <c r="AQ848" s="540">
        <v>38</v>
      </c>
      <c r="AR848" s="540">
        <v>39</v>
      </c>
      <c r="AS848" s="540">
        <v>40</v>
      </c>
      <c r="AT848" s="540">
        <v>41</v>
      </c>
      <c r="AU848" s="540">
        <v>42</v>
      </c>
      <c r="AV848" s="540">
        <v>43</v>
      </c>
      <c r="AW848" s="540">
        <v>44</v>
      </c>
      <c r="AX848" s="540">
        <v>45</v>
      </c>
      <c r="AY848" s="540">
        <v>46</v>
      </c>
      <c r="AZ848" s="540">
        <v>47</v>
      </c>
      <c r="BA848" s="540">
        <v>48</v>
      </c>
      <c r="BB848" s="540">
        <v>49</v>
      </c>
      <c r="BC848" s="540">
        <v>50</v>
      </c>
      <c r="BD848" s="540">
        <v>51</v>
      </c>
      <c r="BE848" s="540">
        <v>52</v>
      </c>
      <c r="BF848" s="540">
        <v>53</v>
      </c>
      <c r="BG848" s="540">
        <v>54</v>
      </c>
      <c r="BH848" s="540">
        <v>55</v>
      </c>
      <c r="BI848" s="540">
        <v>56</v>
      </c>
      <c r="BJ848" s="540">
        <v>57</v>
      </c>
      <c r="BK848" s="540">
        <v>58</v>
      </c>
      <c r="BL848" s="540">
        <v>59</v>
      </c>
      <c r="BM848" s="540">
        <v>60</v>
      </c>
      <c r="BN848" s="540">
        <v>61</v>
      </c>
      <c r="BO848" s="540">
        <v>62</v>
      </c>
      <c r="BP848" s="540">
        <v>63</v>
      </c>
      <c r="BQ848" s="540">
        <v>64</v>
      </c>
      <c r="BR848" s="540">
        <v>65</v>
      </c>
      <c r="BS848" s="540">
        <v>66</v>
      </c>
      <c r="BT848" s="540">
        <v>67</v>
      </c>
      <c r="BU848" s="540">
        <v>68</v>
      </c>
      <c r="BV848" s="540">
        <v>69</v>
      </c>
      <c r="BW848" s="540">
        <v>70</v>
      </c>
      <c r="BX848" s="540">
        <v>71</v>
      </c>
      <c r="BY848" s="540">
        <v>72</v>
      </c>
      <c r="BZ848" s="540">
        <v>73</v>
      </c>
      <c r="CA848" s="540">
        <v>74</v>
      </c>
      <c r="CB848" s="540">
        <v>75</v>
      </c>
      <c r="CC848" s="540">
        <v>76</v>
      </c>
      <c r="CD848" s="540">
        <v>77</v>
      </c>
      <c r="CE848" s="540">
        <v>78</v>
      </c>
      <c r="CF848" s="540">
        <v>79</v>
      </c>
      <c r="CG848" s="540">
        <v>80</v>
      </c>
      <c r="CH848" s="540">
        <v>81</v>
      </c>
      <c r="CI848" s="540">
        <v>82</v>
      </c>
      <c r="CJ848" s="540">
        <v>83</v>
      </c>
      <c r="CK848" s="540">
        <v>84</v>
      </c>
      <c r="CL848" s="540">
        <v>85</v>
      </c>
      <c r="CM848" s="540">
        <v>86</v>
      </c>
      <c r="CN848" s="540">
        <v>87</v>
      </c>
      <c r="CO848" s="540">
        <v>88</v>
      </c>
      <c r="CP848" s="540">
        <v>89</v>
      </c>
      <c r="CQ848" s="540">
        <v>90</v>
      </c>
      <c r="CR848" s="540">
        <v>91</v>
      </c>
      <c r="CS848" s="540">
        <v>92</v>
      </c>
      <c r="CT848" s="540">
        <v>93</v>
      </c>
      <c r="CU848" s="540">
        <v>94</v>
      </c>
      <c r="CV848" s="540">
        <v>95</v>
      </c>
      <c r="CW848" s="540">
        <v>96</v>
      </c>
      <c r="CX848" s="540">
        <v>97</v>
      </c>
      <c r="CY848" s="540">
        <v>98</v>
      </c>
      <c r="CZ848" s="540">
        <v>99</v>
      </c>
      <c r="DA848" s="540">
        <v>100</v>
      </c>
      <c r="DB848" s="540">
        <v>101</v>
      </c>
      <c r="DC848" s="540">
        <v>102</v>
      </c>
      <c r="DD848" s="540">
        <v>103</v>
      </c>
      <c r="DE848" s="540">
        <v>104</v>
      </c>
      <c r="DF848" s="540">
        <v>105</v>
      </c>
      <c r="DG848" s="540">
        <v>106</v>
      </c>
      <c r="DH848" s="540">
        <v>107</v>
      </c>
      <c r="DI848" s="540">
        <v>108</v>
      </c>
      <c r="DJ848" s="540">
        <v>109</v>
      </c>
      <c r="DK848" s="540">
        <v>110</v>
      </c>
      <c r="DL848" s="540">
        <v>111</v>
      </c>
      <c r="DM848" s="540">
        <v>112</v>
      </c>
      <c r="DN848" s="540">
        <v>113</v>
      </c>
      <c r="DO848" s="540">
        <v>114</v>
      </c>
      <c r="DP848" s="540">
        <v>115</v>
      </c>
      <c r="DQ848" s="540">
        <v>116</v>
      </c>
      <c r="DR848" s="540">
        <v>117</v>
      </c>
      <c r="DS848" s="540">
        <v>118</v>
      </c>
      <c r="DT848" s="540">
        <v>119</v>
      </c>
      <c r="DU848" s="540">
        <v>120</v>
      </c>
      <c r="DV848" s="540">
        <v>121</v>
      </c>
      <c r="DW848" s="540">
        <v>122</v>
      </c>
      <c r="DX848" s="540">
        <v>123</v>
      </c>
      <c r="DY848" s="540">
        <v>124</v>
      </c>
      <c r="DZ848" s="540">
        <v>125</v>
      </c>
      <c r="EA848" s="540">
        <v>126</v>
      </c>
      <c r="EB848" s="540">
        <v>127</v>
      </c>
      <c r="EC848" s="540">
        <v>128</v>
      </c>
      <c r="ED848" s="540">
        <v>129</v>
      </c>
      <c r="EE848" s="540">
        <v>130</v>
      </c>
      <c r="EF848" s="540">
        <v>131</v>
      </c>
      <c r="EG848" s="540">
        <v>132</v>
      </c>
      <c r="EH848" s="540">
        <v>133</v>
      </c>
      <c r="EI848" s="540">
        <v>134</v>
      </c>
      <c r="EJ848" s="540">
        <v>135</v>
      </c>
      <c r="EK848" s="540">
        <v>136</v>
      </c>
      <c r="EL848" s="540">
        <v>137</v>
      </c>
      <c r="EM848" s="540">
        <v>138</v>
      </c>
      <c r="EN848" s="540">
        <v>139</v>
      </c>
      <c r="EO848" s="540">
        <v>140</v>
      </c>
      <c r="EP848" s="540">
        <v>141</v>
      </c>
      <c r="EQ848" s="540">
        <v>142</v>
      </c>
      <c r="ER848" s="540">
        <v>143</v>
      </c>
      <c r="ES848" s="540">
        <v>144</v>
      </c>
      <c r="ET848" s="540">
        <v>145</v>
      </c>
      <c r="EU848" s="540">
        <v>146</v>
      </c>
      <c r="EV848" s="540">
        <v>147</v>
      </c>
      <c r="EW848" s="540">
        <v>148</v>
      </c>
      <c r="EX848" s="540">
        <v>149</v>
      </c>
      <c r="EY848" s="540">
        <v>150</v>
      </c>
      <c r="EZ848" s="540">
        <v>151</v>
      </c>
      <c r="FA848" s="540">
        <v>152</v>
      </c>
      <c r="FB848" s="540">
        <v>153</v>
      </c>
      <c r="FC848" s="540">
        <v>154</v>
      </c>
      <c r="FD848" s="540">
        <v>155</v>
      </c>
      <c r="FE848" s="540">
        <v>156</v>
      </c>
      <c r="FF848" s="540">
        <v>157</v>
      </c>
      <c r="FG848" s="540">
        <v>158</v>
      </c>
      <c r="FH848" s="540">
        <v>159</v>
      </c>
      <c r="FI848" s="540">
        <v>160</v>
      </c>
      <c r="FJ848" s="540">
        <v>161</v>
      </c>
      <c r="FK848" s="540">
        <v>162</v>
      </c>
      <c r="FL848" s="540">
        <v>163</v>
      </c>
      <c r="FM848" s="540">
        <v>164</v>
      </c>
      <c r="FO848" s="540">
        <v>165</v>
      </c>
      <c r="FP848" s="540">
        <v>166</v>
      </c>
      <c r="FQ848" s="540">
        <v>167</v>
      </c>
      <c r="FR848" s="540">
        <v>168</v>
      </c>
      <c r="FT848" s="540">
        <v>169</v>
      </c>
      <c r="FU848" s="540">
        <v>170</v>
      </c>
      <c r="FV848" s="540">
        <v>171</v>
      </c>
      <c r="FW848" s="540">
        <v>172</v>
      </c>
    </row>
    <row r="849" spans="4:180" s="540" customFormat="1" x14ac:dyDescent="0.2">
      <c r="E849" s="535" t="s">
        <v>157</v>
      </c>
      <c r="F849" s="540">
        <v>9</v>
      </c>
      <c r="G849" s="540">
        <v>156</v>
      </c>
      <c r="H849" s="540">
        <v>169</v>
      </c>
      <c r="I849" s="540">
        <v>16</v>
      </c>
      <c r="J849" s="540">
        <v>111</v>
      </c>
      <c r="K849" s="540">
        <v>155</v>
      </c>
      <c r="L849" s="540">
        <v>94</v>
      </c>
      <c r="M849" s="540">
        <v>47</v>
      </c>
      <c r="N849" s="540">
        <v>61</v>
      </c>
      <c r="O849" s="540">
        <v>17</v>
      </c>
      <c r="P849" s="540">
        <v>139</v>
      </c>
      <c r="Q849" s="540">
        <v>65</v>
      </c>
      <c r="R849" s="540">
        <v>142</v>
      </c>
      <c r="S849" s="540">
        <v>101</v>
      </c>
      <c r="T849" s="540">
        <v>3</v>
      </c>
      <c r="U849" s="540">
        <v>140</v>
      </c>
      <c r="V849" s="540">
        <v>15</v>
      </c>
      <c r="W849" s="540">
        <v>22</v>
      </c>
      <c r="X849" s="540">
        <v>57</v>
      </c>
      <c r="Y849" s="540">
        <v>51</v>
      </c>
      <c r="Z849" s="540">
        <v>134</v>
      </c>
      <c r="AA849" s="540">
        <v>45</v>
      </c>
      <c r="AB849" s="540">
        <v>21</v>
      </c>
      <c r="AC849" s="540">
        <v>121</v>
      </c>
      <c r="AD849" s="540">
        <v>153</v>
      </c>
      <c r="AE849" s="540">
        <v>149</v>
      </c>
      <c r="AF849" s="540">
        <v>106</v>
      </c>
      <c r="AG849" s="540">
        <v>77</v>
      </c>
      <c r="AH849" s="540">
        <v>26</v>
      </c>
      <c r="AI849" s="540">
        <v>7</v>
      </c>
      <c r="AJ849" s="540">
        <v>104</v>
      </c>
      <c r="AK849" s="540">
        <v>25</v>
      </c>
      <c r="AL849" s="540">
        <v>97</v>
      </c>
      <c r="AM849" s="540">
        <v>71</v>
      </c>
      <c r="AN849" s="540">
        <v>128</v>
      </c>
      <c r="AO849" s="540">
        <v>98</v>
      </c>
      <c r="AP849" s="540">
        <v>159</v>
      </c>
      <c r="AQ849" s="540">
        <v>164</v>
      </c>
      <c r="AR849" s="540">
        <v>42</v>
      </c>
      <c r="AS849" s="540">
        <v>53</v>
      </c>
      <c r="AT849" s="540">
        <v>35</v>
      </c>
      <c r="AU849" s="540">
        <v>39</v>
      </c>
      <c r="AV849" s="540">
        <v>89</v>
      </c>
      <c r="AW849" s="540">
        <v>137</v>
      </c>
      <c r="AX849" s="540">
        <v>4</v>
      </c>
      <c r="AY849" s="540">
        <v>12</v>
      </c>
      <c r="AZ849" s="540">
        <v>8</v>
      </c>
      <c r="BA849" s="540">
        <v>20</v>
      </c>
      <c r="BB849" s="540">
        <v>117</v>
      </c>
      <c r="BC849" s="540">
        <v>168</v>
      </c>
      <c r="BD849" s="540">
        <v>59</v>
      </c>
      <c r="BE849" s="540">
        <v>163</v>
      </c>
      <c r="BF849" s="540">
        <v>40</v>
      </c>
      <c r="BG849" s="540">
        <v>66</v>
      </c>
      <c r="BH849" s="540">
        <v>146</v>
      </c>
      <c r="BI849" s="540">
        <v>145</v>
      </c>
      <c r="BJ849" s="540">
        <v>151</v>
      </c>
      <c r="BK849" s="540">
        <v>131</v>
      </c>
      <c r="BL849" s="540">
        <v>112</v>
      </c>
      <c r="BM849" s="540">
        <v>93</v>
      </c>
      <c r="BN849" s="540">
        <v>67</v>
      </c>
      <c r="BO849" s="540">
        <v>58</v>
      </c>
      <c r="BP849" s="540">
        <v>100</v>
      </c>
      <c r="BQ849" s="540">
        <v>133</v>
      </c>
      <c r="BR849" s="540">
        <v>37</v>
      </c>
      <c r="BS849" s="540">
        <v>49</v>
      </c>
      <c r="BT849" s="540">
        <v>24</v>
      </c>
      <c r="BU849" s="540">
        <v>105</v>
      </c>
      <c r="BV849" s="540">
        <v>52</v>
      </c>
      <c r="BW849" s="540">
        <v>96</v>
      </c>
      <c r="BX849" s="540">
        <v>90</v>
      </c>
      <c r="BY849" s="540">
        <v>160</v>
      </c>
      <c r="BZ849" s="540">
        <v>6</v>
      </c>
      <c r="CA849" s="540">
        <v>85</v>
      </c>
      <c r="CB849" s="540">
        <v>152</v>
      </c>
      <c r="CC849" s="540">
        <v>95</v>
      </c>
      <c r="CD849" s="540">
        <v>5</v>
      </c>
      <c r="CE849" s="540">
        <v>34</v>
      </c>
      <c r="CF849" s="540">
        <v>83</v>
      </c>
      <c r="CG849" s="540">
        <v>141</v>
      </c>
      <c r="CH849" s="540">
        <v>19</v>
      </c>
      <c r="CI849" s="540">
        <v>103</v>
      </c>
      <c r="CJ849" s="540">
        <v>119</v>
      </c>
      <c r="CK849" s="540">
        <v>30</v>
      </c>
      <c r="CL849" s="540">
        <v>74</v>
      </c>
      <c r="CM849" s="540">
        <v>92</v>
      </c>
      <c r="CN849" s="540">
        <v>124</v>
      </c>
      <c r="CO849" s="540">
        <v>2</v>
      </c>
      <c r="CP849" s="540">
        <v>161</v>
      </c>
      <c r="CQ849" s="540">
        <v>82</v>
      </c>
      <c r="CR849" s="540">
        <v>23</v>
      </c>
      <c r="CS849" s="540">
        <v>115</v>
      </c>
      <c r="CT849" s="540">
        <v>172</v>
      </c>
      <c r="CU849" s="540">
        <v>107</v>
      </c>
      <c r="CV849" s="540">
        <v>154</v>
      </c>
      <c r="CW849" s="540">
        <v>38</v>
      </c>
      <c r="CX849" s="540">
        <v>10</v>
      </c>
      <c r="CY849" s="540">
        <v>116</v>
      </c>
      <c r="CZ849" s="540">
        <v>150</v>
      </c>
      <c r="DA849" s="540">
        <v>144</v>
      </c>
      <c r="DB849" s="540">
        <v>129</v>
      </c>
      <c r="DC849" s="540">
        <v>33</v>
      </c>
      <c r="DD849" s="540">
        <v>109</v>
      </c>
      <c r="DE849" s="540">
        <v>55</v>
      </c>
      <c r="DF849" s="540">
        <v>68</v>
      </c>
      <c r="DG849" s="540">
        <v>69</v>
      </c>
      <c r="DH849" s="540">
        <v>75</v>
      </c>
      <c r="DI849" s="540">
        <v>46</v>
      </c>
      <c r="DJ849" s="540">
        <v>13</v>
      </c>
      <c r="DK849" s="540">
        <v>136</v>
      </c>
      <c r="DL849" s="540">
        <v>28</v>
      </c>
      <c r="DM849" s="540">
        <v>48</v>
      </c>
      <c r="DN849" s="540">
        <v>110</v>
      </c>
      <c r="DO849" s="540">
        <v>167</v>
      </c>
      <c r="DP849" s="540">
        <v>11</v>
      </c>
      <c r="DQ849" s="540">
        <v>102</v>
      </c>
      <c r="DR849" s="540">
        <v>88</v>
      </c>
      <c r="DS849" s="540">
        <v>79</v>
      </c>
      <c r="DT849" s="540">
        <v>158</v>
      </c>
      <c r="DU849" s="540">
        <v>64</v>
      </c>
      <c r="DV849" s="540">
        <v>78</v>
      </c>
      <c r="DW849" s="540">
        <v>118</v>
      </c>
      <c r="DX849" s="540">
        <v>87</v>
      </c>
      <c r="DY849" s="540">
        <v>31</v>
      </c>
      <c r="DZ849" s="540">
        <v>36</v>
      </c>
      <c r="EA849" s="540">
        <v>27</v>
      </c>
      <c r="EB849" s="540">
        <v>123</v>
      </c>
      <c r="EC849" s="540">
        <v>41</v>
      </c>
      <c r="ED849" s="540">
        <v>60</v>
      </c>
      <c r="EE849" s="540">
        <v>171</v>
      </c>
      <c r="EF849" s="540">
        <v>138</v>
      </c>
      <c r="EG849" s="540">
        <v>76</v>
      </c>
      <c r="EH849" s="540">
        <v>127</v>
      </c>
      <c r="EI849" s="540">
        <v>157</v>
      </c>
      <c r="EJ849" s="540">
        <v>166</v>
      </c>
      <c r="EK849" s="540">
        <v>113</v>
      </c>
      <c r="EL849" s="540">
        <v>50</v>
      </c>
      <c r="EM849" s="540">
        <v>126</v>
      </c>
      <c r="EN849" s="540">
        <v>91</v>
      </c>
      <c r="EO849" s="540">
        <v>18</v>
      </c>
      <c r="EP849" s="540">
        <v>80</v>
      </c>
      <c r="EQ849" s="540">
        <v>81</v>
      </c>
      <c r="ER849" s="540">
        <v>132</v>
      </c>
      <c r="ES849" s="540">
        <v>72</v>
      </c>
      <c r="ET849" s="540">
        <v>56</v>
      </c>
      <c r="EU849" s="540">
        <v>29</v>
      </c>
      <c r="EV849" s="540">
        <v>125</v>
      </c>
      <c r="EW849" s="540">
        <v>162</v>
      </c>
      <c r="EX849" s="540">
        <v>170</v>
      </c>
      <c r="EY849" s="540">
        <v>99</v>
      </c>
      <c r="EZ849" s="540">
        <v>14</v>
      </c>
      <c r="FA849" s="540">
        <v>70</v>
      </c>
      <c r="FB849" s="540">
        <v>147</v>
      </c>
      <c r="FC849" s="540">
        <v>143</v>
      </c>
      <c r="FD849" s="540">
        <v>73</v>
      </c>
      <c r="FE849" s="540">
        <v>130</v>
      </c>
      <c r="FF849" s="540">
        <v>135</v>
      </c>
      <c r="FG849" s="540">
        <v>62</v>
      </c>
      <c r="FH849" s="540">
        <v>165</v>
      </c>
      <c r="FI849" s="540">
        <v>54</v>
      </c>
      <c r="FJ849" s="540">
        <v>43</v>
      </c>
      <c r="FK849" s="540">
        <v>148</v>
      </c>
      <c r="FL849" s="540">
        <v>84</v>
      </c>
      <c r="FM849" s="540">
        <v>1</v>
      </c>
      <c r="FO849" s="540">
        <v>44</v>
      </c>
      <c r="FP849" s="540">
        <v>86</v>
      </c>
      <c r="FQ849" s="540">
        <v>114</v>
      </c>
      <c r="FR849" s="540">
        <v>122</v>
      </c>
      <c r="FT849" s="540">
        <v>32</v>
      </c>
      <c r="FU849" s="540">
        <v>108</v>
      </c>
      <c r="FV849" s="540">
        <v>120</v>
      </c>
      <c r="FW849" s="540">
        <v>63</v>
      </c>
    </row>
    <row r="850" spans="4:180" s="540" customFormat="1" x14ac:dyDescent="0.2">
      <c r="E850" s="535" t="s">
        <v>159</v>
      </c>
      <c r="F850" s="540">
        <v>3</v>
      </c>
      <c r="G850" s="540">
        <v>100</v>
      </c>
      <c r="H850" s="540">
        <v>57</v>
      </c>
      <c r="I850" s="540">
        <v>43</v>
      </c>
      <c r="J850" s="540">
        <v>88</v>
      </c>
      <c r="K850" s="540">
        <v>157</v>
      </c>
      <c r="L850" s="540">
        <v>26</v>
      </c>
      <c r="M850" s="540">
        <v>61</v>
      </c>
      <c r="N850" s="540">
        <v>78</v>
      </c>
      <c r="O850" s="540">
        <v>169</v>
      </c>
      <c r="P850" s="540">
        <v>53</v>
      </c>
      <c r="Q850" s="540">
        <v>68</v>
      </c>
      <c r="R850" s="540">
        <v>115</v>
      </c>
      <c r="S850" s="540">
        <v>81</v>
      </c>
      <c r="T850" s="540">
        <v>47</v>
      </c>
      <c r="U850" s="540">
        <v>158</v>
      </c>
      <c r="V850" s="540">
        <v>143</v>
      </c>
      <c r="W850" s="540">
        <v>149</v>
      </c>
      <c r="X850" s="540">
        <v>151</v>
      </c>
      <c r="Y850" s="540">
        <v>8</v>
      </c>
      <c r="Z850" s="540">
        <v>150</v>
      </c>
      <c r="AA850" s="540">
        <v>84</v>
      </c>
      <c r="AB850" s="540">
        <v>51</v>
      </c>
      <c r="AC850" s="540">
        <v>96</v>
      </c>
      <c r="AD850" s="540">
        <v>139</v>
      </c>
      <c r="AE850" s="540">
        <v>64</v>
      </c>
      <c r="AF850" s="540">
        <v>34</v>
      </c>
      <c r="AG850" s="540">
        <v>170</v>
      </c>
      <c r="AH850" s="540">
        <v>48</v>
      </c>
      <c r="AI850" s="540">
        <v>126</v>
      </c>
      <c r="AJ850" s="540">
        <v>128</v>
      </c>
      <c r="AK850" s="540">
        <v>19</v>
      </c>
      <c r="AL850" s="540">
        <v>52</v>
      </c>
      <c r="AM850" s="540">
        <v>98</v>
      </c>
      <c r="AN850" s="540">
        <v>1</v>
      </c>
      <c r="AO850" s="540">
        <v>144</v>
      </c>
      <c r="AP850" s="540">
        <v>40</v>
      </c>
      <c r="AQ850" s="540">
        <v>104</v>
      </c>
      <c r="AR850" s="540">
        <v>127</v>
      </c>
      <c r="AS850" s="540">
        <v>67</v>
      </c>
      <c r="AT850" s="540">
        <v>72</v>
      </c>
      <c r="AU850" s="540">
        <v>140</v>
      </c>
      <c r="AV850" s="540">
        <v>10</v>
      </c>
      <c r="AW850" s="540">
        <v>11</v>
      </c>
      <c r="AX850" s="540">
        <v>77</v>
      </c>
      <c r="AY850" s="540">
        <v>172</v>
      </c>
      <c r="AZ850" s="540">
        <v>165</v>
      </c>
      <c r="BA850" s="540">
        <v>145</v>
      </c>
      <c r="BB850" s="540">
        <v>58</v>
      </c>
      <c r="BC850" s="540">
        <v>76</v>
      </c>
      <c r="BD850" s="540">
        <v>109</v>
      </c>
      <c r="BE850" s="540">
        <v>73</v>
      </c>
      <c r="BF850" s="540">
        <v>45</v>
      </c>
      <c r="BG850" s="540">
        <v>92</v>
      </c>
      <c r="BH850" s="540">
        <v>131</v>
      </c>
      <c r="BI850" s="540">
        <v>94</v>
      </c>
      <c r="BJ850" s="540">
        <v>119</v>
      </c>
      <c r="BK850" s="540">
        <v>49</v>
      </c>
      <c r="BL850" s="540">
        <v>2</v>
      </c>
      <c r="BM850" s="540">
        <v>147</v>
      </c>
      <c r="BN850" s="540">
        <v>20</v>
      </c>
      <c r="BO850" s="540">
        <v>101</v>
      </c>
      <c r="BP850" s="540">
        <v>112</v>
      </c>
      <c r="BQ850" s="540">
        <v>41</v>
      </c>
      <c r="BR850" s="540">
        <v>33</v>
      </c>
      <c r="BS850" s="540">
        <v>4</v>
      </c>
      <c r="BT850" s="540">
        <v>13</v>
      </c>
      <c r="BU850" s="540">
        <v>25</v>
      </c>
      <c r="BV850" s="540">
        <v>116</v>
      </c>
      <c r="BW850" s="540">
        <v>6</v>
      </c>
      <c r="BX850" s="540">
        <v>83</v>
      </c>
      <c r="BY850" s="540">
        <v>105</v>
      </c>
      <c r="BZ850" s="540">
        <v>121</v>
      </c>
      <c r="CA850" s="540">
        <v>156</v>
      </c>
      <c r="CB850" s="540">
        <v>46</v>
      </c>
      <c r="CC850" s="540">
        <v>18</v>
      </c>
      <c r="CD850" s="540">
        <v>153</v>
      </c>
      <c r="CE850" s="540">
        <v>95</v>
      </c>
      <c r="CF850" s="540">
        <v>106</v>
      </c>
      <c r="CG850" s="540">
        <v>162</v>
      </c>
      <c r="CH850" s="540">
        <v>154</v>
      </c>
      <c r="CI850" s="540">
        <v>59</v>
      </c>
      <c r="CJ850" s="540">
        <v>71</v>
      </c>
      <c r="CK850" s="540">
        <v>103</v>
      </c>
      <c r="CL850" s="540">
        <v>22</v>
      </c>
      <c r="CM850" s="540">
        <v>55</v>
      </c>
      <c r="CN850" s="540">
        <v>79</v>
      </c>
      <c r="CO850" s="540">
        <v>42</v>
      </c>
      <c r="CP850" s="540">
        <v>86</v>
      </c>
      <c r="CQ850" s="540">
        <v>16</v>
      </c>
      <c r="CR850" s="540">
        <v>99</v>
      </c>
      <c r="CS850" s="540">
        <v>35</v>
      </c>
      <c r="CT850" s="540">
        <v>24</v>
      </c>
      <c r="CU850" s="540">
        <v>56</v>
      </c>
      <c r="CV850" s="540">
        <v>14</v>
      </c>
      <c r="CW850" s="540">
        <v>93</v>
      </c>
      <c r="CX850" s="540">
        <v>167</v>
      </c>
      <c r="CY850" s="540">
        <v>125</v>
      </c>
      <c r="CZ850" s="540">
        <v>80</v>
      </c>
      <c r="DA850" s="540">
        <v>27</v>
      </c>
      <c r="DB850" s="540">
        <v>5</v>
      </c>
      <c r="DC850" s="540">
        <v>161</v>
      </c>
      <c r="DD850" s="540">
        <v>50</v>
      </c>
      <c r="DE850" s="540">
        <v>38</v>
      </c>
      <c r="DF850" s="540">
        <v>102</v>
      </c>
      <c r="DG850" s="540">
        <v>122</v>
      </c>
      <c r="DH850" s="540">
        <v>31</v>
      </c>
      <c r="DI850" s="540">
        <v>130</v>
      </c>
      <c r="DJ850" s="540">
        <v>23</v>
      </c>
      <c r="DK850" s="540">
        <v>97</v>
      </c>
      <c r="DL850" s="540">
        <v>168</v>
      </c>
      <c r="DM850" s="540">
        <v>89</v>
      </c>
      <c r="DN850" s="540">
        <v>65</v>
      </c>
      <c r="DO850" s="540">
        <v>138</v>
      </c>
      <c r="DP850" s="540">
        <v>66</v>
      </c>
      <c r="DQ850" s="540">
        <v>124</v>
      </c>
      <c r="DR850" s="540">
        <v>164</v>
      </c>
      <c r="DS850" s="540">
        <v>160</v>
      </c>
      <c r="DT850" s="540">
        <v>12</v>
      </c>
      <c r="DU850" s="540">
        <v>62</v>
      </c>
      <c r="DV850" s="540">
        <v>166</v>
      </c>
      <c r="DW850" s="540">
        <v>129</v>
      </c>
      <c r="DX850" s="540">
        <v>82</v>
      </c>
      <c r="DY850" s="540">
        <v>21</v>
      </c>
      <c r="DZ850" s="540">
        <v>44</v>
      </c>
      <c r="EA850" s="540">
        <v>30</v>
      </c>
      <c r="EB850" s="540">
        <v>9</v>
      </c>
      <c r="EC850" s="540">
        <v>39</v>
      </c>
      <c r="ED850" s="540">
        <v>87</v>
      </c>
      <c r="EE850" s="540">
        <v>108</v>
      </c>
      <c r="EF850" s="540">
        <v>137</v>
      </c>
      <c r="EG850" s="540">
        <v>133</v>
      </c>
      <c r="EH850" s="540">
        <v>17</v>
      </c>
      <c r="EI850" s="540">
        <v>111</v>
      </c>
      <c r="EJ850" s="540">
        <v>29</v>
      </c>
      <c r="EK850" s="540">
        <v>74</v>
      </c>
      <c r="EL850" s="540">
        <v>63</v>
      </c>
      <c r="EM850" s="540">
        <v>117</v>
      </c>
      <c r="EN850" s="540">
        <v>113</v>
      </c>
      <c r="EO850" s="540">
        <v>142</v>
      </c>
      <c r="EP850" s="540">
        <v>135</v>
      </c>
      <c r="EQ850" s="540">
        <v>171</v>
      </c>
      <c r="ER850" s="540">
        <v>70</v>
      </c>
      <c r="ES850" s="540">
        <v>36</v>
      </c>
      <c r="ET850" s="540">
        <v>148</v>
      </c>
      <c r="EU850" s="540">
        <v>60</v>
      </c>
      <c r="EV850" s="540">
        <v>155</v>
      </c>
      <c r="EW850" s="540">
        <v>107</v>
      </c>
      <c r="EX850" s="540">
        <v>136</v>
      </c>
      <c r="EY850" s="540">
        <v>163</v>
      </c>
      <c r="EZ850" s="540">
        <v>85</v>
      </c>
      <c r="FA850" s="540">
        <v>120</v>
      </c>
      <c r="FB850" s="540">
        <v>159</v>
      </c>
      <c r="FC850" s="540">
        <v>132</v>
      </c>
      <c r="FD850" s="540">
        <v>28</v>
      </c>
      <c r="FE850" s="540">
        <v>114</v>
      </c>
      <c r="FF850" s="540">
        <v>69</v>
      </c>
      <c r="FG850" s="540">
        <v>152</v>
      </c>
      <c r="FH850" s="540">
        <v>32</v>
      </c>
      <c r="FI850" s="540">
        <v>118</v>
      </c>
      <c r="FJ850" s="540">
        <v>75</v>
      </c>
      <c r="FK850" s="540">
        <v>91</v>
      </c>
      <c r="FL850" s="540">
        <v>90</v>
      </c>
      <c r="FM850" s="540">
        <v>141</v>
      </c>
      <c r="FO850" s="540">
        <v>15</v>
      </c>
      <c r="FP850" s="540">
        <v>110</v>
      </c>
      <c r="FQ850" s="540">
        <v>7</v>
      </c>
      <c r="FR850" s="540">
        <v>146</v>
      </c>
      <c r="FT850" s="540">
        <v>54</v>
      </c>
      <c r="FU850" s="540">
        <v>134</v>
      </c>
      <c r="FV850" s="540">
        <v>37</v>
      </c>
      <c r="FW850" s="540">
        <v>123</v>
      </c>
    </row>
    <row r="851" spans="4:180" s="540" customFormat="1" x14ac:dyDescent="0.2"/>
    <row r="852" spans="4:180" s="540" customFormat="1" x14ac:dyDescent="0.2">
      <c r="D852" s="539">
        <v>173</v>
      </c>
      <c r="E852" s="541" t="s">
        <v>179</v>
      </c>
    </row>
    <row r="853" spans="4:180" s="540" customFormat="1" x14ac:dyDescent="0.2">
      <c r="E853" s="535" t="s">
        <v>130</v>
      </c>
      <c r="F853" s="540">
        <v>1</v>
      </c>
      <c r="G853" s="540">
        <v>2</v>
      </c>
      <c r="H853" s="540">
        <v>3</v>
      </c>
      <c r="I853" s="540">
        <v>4</v>
      </c>
      <c r="J853" s="540">
        <v>5</v>
      </c>
      <c r="K853" s="540">
        <v>6</v>
      </c>
      <c r="L853" s="540">
        <v>7</v>
      </c>
      <c r="M853" s="540">
        <v>8</v>
      </c>
      <c r="N853" s="540">
        <v>9</v>
      </c>
      <c r="O853" s="540">
        <v>10</v>
      </c>
      <c r="P853" s="540">
        <v>11</v>
      </c>
      <c r="Q853" s="540">
        <v>12</v>
      </c>
      <c r="R853" s="540">
        <v>13</v>
      </c>
      <c r="S853" s="540">
        <v>14</v>
      </c>
      <c r="T853" s="540">
        <v>15</v>
      </c>
      <c r="U853" s="540">
        <v>16</v>
      </c>
      <c r="V853" s="540">
        <v>17</v>
      </c>
      <c r="W853" s="540">
        <v>18</v>
      </c>
      <c r="X853" s="540">
        <v>19</v>
      </c>
      <c r="Y853" s="540">
        <v>20</v>
      </c>
      <c r="Z853" s="540">
        <v>21</v>
      </c>
      <c r="AA853" s="540">
        <v>22</v>
      </c>
      <c r="AB853" s="540">
        <v>23</v>
      </c>
      <c r="AC853" s="540">
        <v>24</v>
      </c>
      <c r="AD853" s="540">
        <v>25</v>
      </c>
      <c r="AE853" s="540">
        <v>26</v>
      </c>
      <c r="AF853" s="540">
        <v>27</v>
      </c>
      <c r="AG853" s="540">
        <v>28</v>
      </c>
      <c r="AH853" s="540">
        <v>29</v>
      </c>
      <c r="AI853" s="540">
        <v>30</v>
      </c>
      <c r="AJ853" s="540">
        <v>31</v>
      </c>
      <c r="AK853" s="540">
        <v>32</v>
      </c>
      <c r="AL853" s="540">
        <v>33</v>
      </c>
      <c r="AM853" s="540">
        <v>34</v>
      </c>
      <c r="AN853" s="540">
        <v>35</v>
      </c>
      <c r="AO853" s="540">
        <v>36</v>
      </c>
      <c r="AP853" s="540">
        <v>37</v>
      </c>
      <c r="AQ853" s="540">
        <v>38</v>
      </c>
      <c r="AR853" s="540">
        <v>39</v>
      </c>
      <c r="AS853" s="540">
        <v>40</v>
      </c>
      <c r="AT853" s="540">
        <v>41</v>
      </c>
      <c r="AU853" s="540">
        <v>42</v>
      </c>
      <c r="AV853" s="540">
        <v>43</v>
      </c>
      <c r="AW853" s="540">
        <v>44</v>
      </c>
      <c r="AX853" s="540">
        <v>45</v>
      </c>
      <c r="AY853" s="540">
        <v>46</v>
      </c>
      <c r="AZ853" s="540">
        <v>47</v>
      </c>
      <c r="BA853" s="540">
        <v>48</v>
      </c>
      <c r="BB853" s="540">
        <v>49</v>
      </c>
      <c r="BC853" s="540">
        <v>50</v>
      </c>
      <c r="BD853" s="540">
        <v>51</v>
      </c>
      <c r="BE853" s="540">
        <v>52</v>
      </c>
      <c r="BF853" s="540">
        <v>53</v>
      </c>
      <c r="BG853" s="540">
        <v>54</v>
      </c>
      <c r="BH853" s="540">
        <v>55</v>
      </c>
      <c r="BI853" s="540">
        <v>56</v>
      </c>
      <c r="BJ853" s="540">
        <v>57</v>
      </c>
      <c r="BK853" s="540">
        <v>58</v>
      </c>
      <c r="BL853" s="540">
        <v>59</v>
      </c>
      <c r="BM853" s="540">
        <v>60</v>
      </c>
      <c r="BN853" s="540">
        <v>61</v>
      </c>
      <c r="BO853" s="540">
        <v>62</v>
      </c>
      <c r="BP853" s="540">
        <v>63</v>
      </c>
      <c r="BQ853" s="540">
        <v>64</v>
      </c>
      <c r="BR853" s="540">
        <v>65</v>
      </c>
      <c r="BS853" s="540">
        <v>66</v>
      </c>
      <c r="BT853" s="540">
        <v>67</v>
      </c>
      <c r="BU853" s="540">
        <v>68</v>
      </c>
      <c r="BV853" s="540">
        <v>69</v>
      </c>
      <c r="BW853" s="540">
        <v>70</v>
      </c>
      <c r="BX853" s="540">
        <v>71</v>
      </c>
      <c r="BY853" s="540">
        <v>72</v>
      </c>
      <c r="BZ853" s="540">
        <v>73</v>
      </c>
      <c r="CA853" s="540">
        <v>74</v>
      </c>
      <c r="CB853" s="540">
        <v>75</v>
      </c>
      <c r="CC853" s="540">
        <v>76</v>
      </c>
      <c r="CD853" s="540">
        <v>77</v>
      </c>
      <c r="CE853" s="540">
        <v>78</v>
      </c>
      <c r="CF853" s="540">
        <v>79</v>
      </c>
      <c r="CG853" s="540">
        <v>80</v>
      </c>
      <c r="CH853" s="540">
        <v>81</v>
      </c>
      <c r="CI853" s="540">
        <v>82</v>
      </c>
      <c r="CJ853" s="540">
        <v>83</v>
      </c>
      <c r="CK853" s="540">
        <v>84</v>
      </c>
      <c r="CL853" s="540">
        <v>85</v>
      </c>
      <c r="CM853" s="540">
        <v>86</v>
      </c>
      <c r="CN853" s="540">
        <v>87</v>
      </c>
      <c r="CO853" s="540">
        <v>88</v>
      </c>
      <c r="CP853" s="540">
        <v>89</v>
      </c>
      <c r="CQ853" s="540">
        <v>90</v>
      </c>
      <c r="CR853" s="540">
        <v>91</v>
      </c>
      <c r="CS853" s="540">
        <v>92</v>
      </c>
      <c r="CT853" s="540">
        <v>93</v>
      </c>
      <c r="CU853" s="540">
        <v>94</v>
      </c>
      <c r="CV853" s="540">
        <v>95</v>
      </c>
      <c r="CW853" s="540">
        <v>96</v>
      </c>
      <c r="CX853" s="540">
        <v>97</v>
      </c>
      <c r="CY853" s="540">
        <v>98</v>
      </c>
      <c r="CZ853" s="540">
        <v>99</v>
      </c>
      <c r="DA853" s="540">
        <v>100</v>
      </c>
      <c r="DB853" s="540">
        <v>101</v>
      </c>
      <c r="DC853" s="540">
        <v>102</v>
      </c>
      <c r="DD853" s="540">
        <v>103</v>
      </c>
      <c r="DE853" s="540">
        <v>104</v>
      </c>
      <c r="DF853" s="540">
        <v>105</v>
      </c>
      <c r="DG853" s="540">
        <v>106</v>
      </c>
      <c r="DH853" s="540">
        <v>107</v>
      </c>
      <c r="DI853" s="540">
        <v>108</v>
      </c>
      <c r="DJ853" s="540">
        <v>109</v>
      </c>
      <c r="DK853" s="540">
        <v>110</v>
      </c>
      <c r="DL853" s="540">
        <v>111</v>
      </c>
      <c r="DM853" s="540">
        <v>112</v>
      </c>
      <c r="DN853" s="540">
        <v>113</v>
      </c>
      <c r="DO853" s="540">
        <v>114</v>
      </c>
      <c r="DP853" s="540">
        <v>115</v>
      </c>
      <c r="DQ853" s="540">
        <v>116</v>
      </c>
      <c r="DR853" s="540">
        <v>117</v>
      </c>
      <c r="DS853" s="540">
        <v>118</v>
      </c>
      <c r="DT853" s="540">
        <v>119</v>
      </c>
      <c r="DU853" s="540">
        <v>120</v>
      </c>
      <c r="DV853" s="540">
        <v>121</v>
      </c>
      <c r="DW853" s="540">
        <v>122</v>
      </c>
      <c r="DX853" s="540">
        <v>123</v>
      </c>
      <c r="DY853" s="540">
        <v>124</v>
      </c>
      <c r="DZ853" s="540">
        <v>125</v>
      </c>
      <c r="EA853" s="540">
        <v>126</v>
      </c>
      <c r="EB853" s="540">
        <v>127</v>
      </c>
      <c r="EC853" s="540">
        <v>128</v>
      </c>
      <c r="ED853" s="540">
        <v>129</v>
      </c>
      <c r="EE853" s="540">
        <v>130</v>
      </c>
      <c r="EF853" s="540">
        <v>131</v>
      </c>
      <c r="EG853" s="540">
        <v>132</v>
      </c>
      <c r="EH853" s="540">
        <v>133</v>
      </c>
      <c r="EI853" s="540">
        <v>134</v>
      </c>
      <c r="EJ853" s="540">
        <v>135</v>
      </c>
      <c r="EK853" s="540">
        <v>136</v>
      </c>
      <c r="EL853" s="540">
        <v>137</v>
      </c>
      <c r="EM853" s="540">
        <v>138</v>
      </c>
      <c r="EN853" s="540">
        <v>139</v>
      </c>
      <c r="EO853" s="540">
        <v>140</v>
      </c>
      <c r="EP853" s="540">
        <v>141</v>
      </c>
      <c r="EQ853" s="540">
        <v>142</v>
      </c>
      <c r="ER853" s="540">
        <v>143</v>
      </c>
      <c r="ES853" s="540">
        <v>144</v>
      </c>
      <c r="ET853" s="540">
        <v>145</v>
      </c>
      <c r="EU853" s="540">
        <v>146</v>
      </c>
      <c r="EV853" s="540">
        <v>147</v>
      </c>
      <c r="EW853" s="540">
        <v>148</v>
      </c>
      <c r="EX853" s="540">
        <v>149</v>
      </c>
      <c r="EY853" s="540">
        <v>150</v>
      </c>
      <c r="EZ853" s="540">
        <v>151</v>
      </c>
      <c r="FA853" s="540">
        <v>152</v>
      </c>
      <c r="FB853" s="540">
        <v>153</v>
      </c>
      <c r="FC853" s="540">
        <v>154</v>
      </c>
      <c r="FD853" s="540">
        <v>155</v>
      </c>
      <c r="FE853" s="540">
        <v>156</v>
      </c>
      <c r="FF853" s="540">
        <v>157</v>
      </c>
      <c r="FG853" s="540">
        <v>158</v>
      </c>
      <c r="FH853" s="540">
        <v>159</v>
      </c>
      <c r="FI853" s="540">
        <v>160</v>
      </c>
      <c r="FJ853" s="540">
        <v>161</v>
      </c>
      <c r="FK853" s="540">
        <v>162</v>
      </c>
      <c r="FL853" s="540">
        <v>163</v>
      </c>
      <c r="FM853" s="540">
        <v>164</v>
      </c>
      <c r="FN853" s="540">
        <v>165</v>
      </c>
      <c r="FO853" s="540">
        <v>166</v>
      </c>
      <c r="FP853" s="540">
        <v>167</v>
      </c>
      <c r="FQ853" s="540">
        <v>168</v>
      </c>
      <c r="FR853" s="540">
        <v>169</v>
      </c>
      <c r="FT853" s="540">
        <v>170</v>
      </c>
      <c r="FU853" s="540">
        <v>171</v>
      </c>
      <c r="FV853" s="540">
        <v>172</v>
      </c>
      <c r="FW853" s="540">
        <v>173</v>
      </c>
    </row>
    <row r="854" spans="4:180" s="540" customFormat="1" x14ac:dyDescent="0.2">
      <c r="E854" s="535" t="s">
        <v>157</v>
      </c>
      <c r="F854" s="540">
        <v>118</v>
      </c>
      <c r="G854" s="540">
        <v>126</v>
      </c>
      <c r="H854" s="540">
        <v>66</v>
      </c>
      <c r="I854" s="540">
        <v>33</v>
      </c>
      <c r="J854" s="540">
        <v>102</v>
      </c>
      <c r="K854" s="540">
        <v>124</v>
      </c>
      <c r="L854" s="540">
        <v>129</v>
      </c>
      <c r="M854" s="540">
        <v>137</v>
      </c>
      <c r="N854" s="540">
        <v>61</v>
      </c>
      <c r="O854" s="540">
        <v>72</v>
      </c>
      <c r="P854" s="540">
        <v>163</v>
      </c>
      <c r="Q854" s="540">
        <v>133</v>
      </c>
      <c r="R854" s="540">
        <v>5</v>
      </c>
      <c r="S854" s="540">
        <v>45</v>
      </c>
      <c r="T854" s="540">
        <v>47</v>
      </c>
      <c r="U854" s="540">
        <v>127</v>
      </c>
      <c r="V854" s="540">
        <v>56</v>
      </c>
      <c r="W854" s="540">
        <v>114</v>
      </c>
      <c r="X854" s="540">
        <v>153</v>
      </c>
      <c r="Y854" s="540">
        <v>36</v>
      </c>
      <c r="Z854" s="540">
        <v>38</v>
      </c>
      <c r="AA854" s="540">
        <v>155</v>
      </c>
      <c r="AB854" s="540">
        <v>74</v>
      </c>
      <c r="AC854" s="540">
        <v>8</v>
      </c>
      <c r="AD854" s="540">
        <v>48</v>
      </c>
      <c r="AE854" s="540">
        <v>79</v>
      </c>
      <c r="AF854" s="540">
        <v>150</v>
      </c>
      <c r="AG854" s="540">
        <v>164</v>
      </c>
      <c r="AH854" s="540">
        <v>152</v>
      </c>
      <c r="AI854" s="540">
        <v>113</v>
      </c>
      <c r="AJ854" s="540">
        <v>89</v>
      </c>
      <c r="AK854" s="540">
        <v>104</v>
      </c>
      <c r="AL854" s="540">
        <v>117</v>
      </c>
      <c r="AM854" s="540">
        <v>13</v>
      </c>
      <c r="AN854" s="540">
        <v>151</v>
      </c>
      <c r="AO854" s="540">
        <v>108</v>
      </c>
      <c r="AP854" s="540">
        <v>35</v>
      </c>
      <c r="AQ854" s="540">
        <v>173</v>
      </c>
      <c r="AR854" s="540">
        <v>42</v>
      </c>
      <c r="AS854" s="540">
        <v>46</v>
      </c>
      <c r="AT854" s="540">
        <v>107</v>
      </c>
      <c r="AU854" s="540">
        <v>91</v>
      </c>
      <c r="AV854" s="540">
        <v>136</v>
      </c>
      <c r="AW854" s="540">
        <v>100</v>
      </c>
      <c r="AX854" s="540">
        <v>141</v>
      </c>
      <c r="AY854" s="540">
        <v>15</v>
      </c>
      <c r="AZ854" s="540">
        <v>65</v>
      </c>
      <c r="BA854" s="540">
        <v>170</v>
      </c>
      <c r="BB854" s="540">
        <v>86</v>
      </c>
      <c r="BC854" s="540">
        <v>39</v>
      </c>
      <c r="BD854" s="540">
        <v>2</v>
      </c>
      <c r="BE854" s="540">
        <v>98</v>
      </c>
      <c r="BF854" s="540">
        <v>167</v>
      </c>
      <c r="BG854" s="540">
        <v>105</v>
      </c>
      <c r="BH854" s="540">
        <v>27</v>
      </c>
      <c r="BI854" s="540">
        <v>50</v>
      </c>
      <c r="BJ854" s="540">
        <v>134</v>
      </c>
      <c r="BK854" s="540">
        <v>116</v>
      </c>
      <c r="BL854" s="540">
        <v>148</v>
      </c>
      <c r="BM854" s="540">
        <v>103</v>
      </c>
      <c r="BN854" s="540">
        <v>40</v>
      </c>
      <c r="BO854" s="540">
        <v>154</v>
      </c>
      <c r="BP854" s="540">
        <v>157</v>
      </c>
      <c r="BQ854" s="540">
        <v>96</v>
      </c>
      <c r="BR854" s="540">
        <v>76</v>
      </c>
      <c r="BS854" s="540">
        <v>3</v>
      </c>
      <c r="BT854" s="540">
        <v>145</v>
      </c>
      <c r="BU854" s="540">
        <v>165</v>
      </c>
      <c r="BV854" s="540">
        <v>132</v>
      </c>
      <c r="BW854" s="540">
        <v>64</v>
      </c>
      <c r="BX854" s="540">
        <v>4</v>
      </c>
      <c r="BY854" s="540">
        <v>9</v>
      </c>
      <c r="BZ854" s="540">
        <v>97</v>
      </c>
      <c r="CA854" s="540">
        <v>161</v>
      </c>
      <c r="CB854" s="540">
        <v>14</v>
      </c>
      <c r="CC854" s="540">
        <v>159</v>
      </c>
      <c r="CD854" s="540">
        <v>93</v>
      </c>
      <c r="CE854" s="540">
        <v>77</v>
      </c>
      <c r="CF854" s="540">
        <v>147</v>
      </c>
      <c r="CG854" s="540">
        <v>166</v>
      </c>
      <c r="CH854" s="540">
        <v>10</v>
      </c>
      <c r="CI854" s="540">
        <v>70</v>
      </c>
      <c r="CJ854" s="540">
        <v>115</v>
      </c>
      <c r="CK854" s="540">
        <v>85</v>
      </c>
      <c r="CL854" s="540">
        <v>49</v>
      </c>
      <c r="CM854" s="540">
        <v>44</v>
      </c>
      <c r="CN854" s="540">
        <v>94</v>
      </c>
      <c r="CO854" s="540">
        <v>24</v>
      </c>
      <c r="CP854" s="540">
        <v>80</v>
      </c>
      <c r="CQ854" s="540">
        <v>156</v>
      </c>
      <c r="CR854" s="540">
        <v>125</v>
      </c>
      <c r="CS854" s="540">
        <v>54</v>
      </c>
      <c r="CT854" s="540">
        <v>37</v>
      </c>
      <c r="CU854" s="540">
        <v>131</v>
      </c>
      <c r="CV854" s="540">
        <v>169</v>
      </c>
      <c r="CW854" s="540">
        <v>29</v>
      </c>
      <c r="CX854" s="540">
        <v>78</v>
      </c>
      <c r="CY854" s="540">
        <v>144</v>
      </c>
      <c r="CZ854" s="540">
        <v>106</v>
      </c>
      <c r="DA854" s="540">
        <v>58</v>
      </c>
      <c r="DB854" s="540">
        <v>162</v>
      </c>
      <c r="DC854" s="540">
        <v>138</v>
      </c>
      <c r="DD854" s="540">
        <v>12</v>
      </c>
      <c r="DE854" s="540">
        <v>32</v>
      </c>
      <c r="DF854" s="540">
        <v>63</v>
      </c>
      <c r="DG854" s="540">
        <v>172</v>
      </c>
      <c r="DH854" s="540">
        <v>19</v>
      </c>
      <c r="DI854" s="540">
        <v>119</v>
      </c>
      <c r="DJ854" s="540">
        <v>7</v>
      </c>
      <c r="DK854" s="540">
        <v>26</v>
      </c>
      <c r="DL854" s="540">
        <v>83</v>
      </c>
      <c r="DM854" s="540">
        <v>120</v>
      </c>
      <c r="DN854" s="540">
        <v>139</v>
      </c>
      <c r="DO854" s="540">
        <v>92</v>
      </c>
      <c r="DP854" s="540">
        <v>171</v>
      </c>
      <c r="DQ854" s="540">
        <v>69</v>
      </c>
      <c r="DR854" s="540">
        <v>110</v>
      </c>
      <c r="DS854" s="540">
        <v>111</v>
      </c>
      <c r="DT854" s="540">
        <v>87</v>
      </c>
      <c r="DU854" s="540">
        <v>121</v>
      </c>
      <c r="DV854" s="540">
        <v>112</v>
      </c>
      <c r="DW854" s="540">
        <v>168</v>
      </c>
      <c r="DX854" s="540">
        <v>67</v>
      </c>
      <c r="DY854" s="540">
        <v>6</v>
      </c>
      <c r="DZ854" s="540">
        <v>17</v>
      </c>
      <c r="EA854" s="540">
        <v>55</v>
      </c>
      <c r="EB854" s="540">
        <v>158</v>
      </c>
      <c r="EC854" s="540">
        <v>140</v>
      </c>
      <c r="ED854" s="540">
        <v>41</v>
      </c>
      <c r="EE854" s="540">
        <v>123</v>
      </c>
      <c r="EF854" s="540">
        <v>135</v>
      </c>
      <c r="EG854" s="540">
        <v>68</v>
      </c>
      <c r="EH854" s="540">
        <v>95</v>
      </c>
      <c r="EI854" s="540">
        <v>57</v>
      </c>
      <c r="EJ854" s="540">
        <v>18</v>
      </c>
      <c r="EK854" s="540">
        <v>43</v>
      </c>
      <c r="EL854" s="540">
        <v>34</v>
      </c>
      <c r="EM854" s="540">
        <v>101</v>
      </c>
      <c r="EN854" s="540">
        <v>16</v>
      </c>
      <c r="EO854" s="540">
        <v>142</v>
      </c>
      <c r="EP854" s="540">
        <v>143</v>
      </c>
      <c r="EQ854" s="540">
        <v>21</v>
      </c>
      <c r="ER854" s="540">
        <v>109</v>
      </c>
      <c r="ES854" s="540">
        <v>52</v>
      </c>
      <c r="ET854" s="540">
        <v>81</v>
      </c>
      <c r="EU854" s="540">
        <v>20</v>
      </c>
      <c r="EV854" s="540">
        <v>28</v>
      </c>
      <c r="EW854" s="540">
        <v>59</v>
      </c>
      <c r="EX854" s="540">
        <v>73</v>
      </c>
      <c r="EY854" s="540">
        <v>23</v>
      </c>
      <c r="EZ854" s="540">
        <v>99</v>
      </c>
      <c r="FA854" s="540">
        <v>160</v>
      </c>
      <c r="FB854" s="540">
        <v>149</v>
      </c>
      <c r="FC854" s="540">
        <v>71</v>
      </c>
      <c r="FD854" s="540">
        <v>22</v>
      </c>
      <c r="FE854" s="540">
        <v>84</v>
      </c>
      <c r="FF854" s="540">
        <v>90</v>
      </c>
      <c r="FG854" s="540">
        <v>62</v>
      </c>
      <c r="FH854" s="540">
        <v>146</v>
      </c>
      <c r="FI854" s="540">
        <v>51</v>
      </c>
      <c r="FJ854" s="540">
        <v>60</v>
      </c>
      <c r="FK854" s="540">
        <v>1</v>
      </c>
      <c r="FL854" s="540">
        <v>11</v>
      </c>
      <c r="FM854" s="540">
        <v>31</v>
      </c>
      <c r="FN854" s="540">
        <v>128</v>
      </c>
      <c r="FO854" s="540">
        <v>25</v>
      </c>
      <c r="FP854" s="540">
        <v>53</v>
      </c>
      <c r="FQ854" s="540">
        <v>122</v>
      </c>
      <c r="FR854" s="540">
        <v>88</v>
      </c>
      <c r="FT854" s="540">
        <v>30</v>
      </c>
      <c r="FU854" s="540">
        <v>75</v>
      </c>
      <c r="FV854" s="540">
        <v>130</v>
      </c>
      <c r="FW854" s="540">
        <v>82</v>
      </c>
    </row>
    <row r="855" spans="4:180" s="540" customFormat="1" x14ac:dyDescent="0.2">
      <c r="E855" s="535" t="s">
        <v>159</v>
      </c>
      <c r="F855" s="540">
        <v>70</v>
      </c>
      <c r="G855" s="540">
        <v>165</v>
      </c>
      <c r="H855" s="540">
        <v>166</v>
      </c>
      <c r="I855" s="540">
        <v>143</v>
      </c>
      <c r="J855" s="540">
        <v>71</v>
      </c>
      <c r="K855" s="540">
        <v>17</v>
      </c>
      <c r="L855" s="540">
        <v>124</v>
      </c>
      <c r="M855" s="540">
        <v>150</v>
      </c>
      <c r="N855" s="540">
        <v>81</v>
      </c>
      <c r="O855" s="540">
        <v>126</v>
      </c>
      <c r="P855" s="540">
        <v>140</v>
      </c>
      <c r="Q855" s="540">
        <v>20</v>
      </c>
      <c r="R855" s="540">
        <v>142</v>
      </c>
      <c r="S855" s="540">
        <v>93</v>
      </c>
      <c r="T855" s="540">
        <v>163</v>
      </c>
      <c r="U855" s="540">
        <v>145</v>
      </c>
      <c r="V855" s="540">
        <v>103</v>
      </c>
      <c r="W855" s="540">
        <v>34</v>
      </c>
      <c r="X855" s="540">
        <v>157</v>
      </c>
      <c r="Y855" s="540">
        <v>138</v>
      </c>
      <c r="Z855" s="540">
        <v>33</v>
      </c>
      <c r="AA855" s="540">
        <v>50</v>
      </c>
      <c r="AB855" s="540">
        <v>29</v>
      </c>
      <c r="AC855" s="540">
        <v>62</v>
      </c>
      <c r="AD855" s="540">
        <v>56</v>
      </c>
      <c r="AE855" s="540">
        <v>85</v>
      </c>
      <c r="AF855" s="540">
        <v>40</v>
      </c>
      <c r="AG855" s="540">
        <v>75</v>
      </c>
      <c r="AH855" s="540">
        <v>3</v>
      </c>
      <c r="AI855" s="540">
        <v>68</v>
      </c>
      <c r="AJ855" s="540">
        <v>147</v>
      </c>
      <c r="AK855" s="540">
        <v>164</v>
      </c>
      <c r="AL855" s="540">
        <v>65</v>
      </c>
      <c r="AM855" s="540">
        <v>125</v>
      </c>
      <c r="AN855" s="540">
        <v>1</v>
      </c>
      <c r="AO855" s="540">
        <v>54</v>
      </c>
      <c r="AP855" s="540">
        <v>153</v>
      </c>
      <c r="AQ855" s="540">
        <v>171</v>
      </c>
      <c r="AR855" s="540">
        <v>136</v>
      </c>
      <c r="AS855" s="540">
        <v>99</v>
      </c>
      <c r="AT855" s="540">
        <v>152</v>
      </c>
      <c r="AU855" s="540">
        <v>25</v>
      </c>
      <c r="AV855" s="540">
        <v>160</v>
      </c>
      <c r="AW855" s="540">
        <v>76</v>
      </c>
      <c r="AX855" s="540">
        <v>37</v>
      </c>
      <c r="AY855" s="540">
        <v>14</v>
      </c>
      <c r="AZ855" s="540">
        <v>23</v>
      </c>
      <c r="BA855" s="540">
        <v>155</v>
      </c>
      <c r="BB855" s="540">
        <v>141</v>
      </c>
      <c r="BC855" s="540">
        <v>66</v>
      </c>
      <c r="BD855" s="540">
        <v>144</v>
      </c>
      <c r="BE855" s="540">
        <v>109</v>
      </c>
      <c r="BF855" s="540">
        <v>9</v>
      </c>
      <c r="BG855" s="540">
        <v>170</v>
      </c>
      <c r="BH855" s="540">
        <v>122</v>
      </c>
      <c r="BI855" s="540">
        <v>105</v>
      </c>
      <c r="BJ855" s="540">
        <v>148</v>
      </c>
      <c r="BK855" s="540">
        <v>156</v>
      </c>
      <c r="BL855" s="540">
        <v>107</v>
      </c>
      <c r="BM855" s="540">
        <v>28</v>
      </c>
      <c r="BN855" s="540">
        <v>87</v>
      </c>
      <c r="BO855" s="540">
        <v>24</v>
      </c>
      <c r="BP855" s="540">
        <v>151</v>
      </c>
      <c r="BQ855" s="540">
        <v>11</v>
      </c>
      <c r="BR855" s="540">
        <v>116</v>
      </c>
      <c r="BS855" s="540">
        <v>22</v>
      </c>
      <c r="BT855" s="540">
        <v>173</v>
      </c>
      <c r="BU855" s="540">
        <v>154</v>
      </c>
      <c r="BV855" s="540">
        <v>168</v>
      </c>
      <c r="BW855" s="540">
        <v>106</v>
      </c>
      <c r="BX855" s="540">
        <v>120</v>
      </c>
      <c r="BY855" s="540">
        <v>130</v>
      </c>
      <c r="BZ855" s="540">
        <v>61</v>
      </c>
      <c r="CA855" s="540">
        <v>112</v>
      </c>
      <c r="CB855" s="540">
        <v>108</v>
      </c>
      <c r="CC855" s="540">
        <v>92</v>
      </c>
      <c r="CD855" s="540">
        <v>123</v>
      </c>
      <c r="CE855" s="540">
        <v>10</v>
      </c>
      <c r="CF855" s="540">
        <v>162</v>
      </c>
      <c r="CG855" s="540">
        <v>44</v>
      </c>
      <c r="CH855" s="540">
        <v>32</v>
      </c>
      <c r="CI855" s="540">
        <v>58</v>
      </c>
      <c r="CJ855" s="540">
        <v>96</v>
      </c>
      <c r="CK855" s="540">
        <v>118</v>
      </c>
      <c r="CL855" s="540">
        <v>158</v>
      </c>
      <c r="CM855" s="540">
        <v>134</v>
      </c>
      <c r="CN855" s="540">
        <v>113</v>
      </c>
      <c r="CO855" s="540">
        <v>94</v>
      </c>
      <c r="CP855" s="540">
        <v>127</v>
      </c>
      <c r="CQ855" s="540">
        <v>69</v>
      </c>
      <c r="CR855" s="540">
        <v>47</v>
      </c>
      <c r="CS855" s="540">
        <v>95</v>
      </c>
      <c r="CT855" s="540">
        <v>82</v>
      </c>
      <c r="CU855" s="540">
        <v>38</v>
      </c>
      <c r="CV855" s="540">
        <v>111</v>
      </c>
      <c r="CW855" s="540">
        <v>8</v>
      </c>
      <c r="CX855" s="540">
        <v>18</v>
      </c>
      <c r="CY855" s="540">
        <v>51</v>
      </c>
      <c r="CZ855" s="540">
        <v>26</v>
      </c>
      <c r="DA855" s="540">
        <v>41</v>
      </c>
      <c r="DB855" s="540">
        <v>80</v>
      </c>
      <c r="DC855" s="540">
        <v>139</v>
      </c>
      <c r="DD855" s="540">
        <v>129</v>
      </c>
      <c r="DE855" s="540">
        <v>46</v>
      </c>
      <c r="DF855" s="540">
        <v>6</v>
      </c>
      <c r="DG855" s="540">
        <v>169</v>
      </c>
      <c r="DH855" s="540">
        <v>121</v>
      </c>
      <c r="DI855" s="540">
        <v>35</v>
      </c>
      <c r="DJ855" s="540">
        <v>55</v>
      </c>
      <c r="DK855" s="540">
        <v>133</v>
      </c>
      <c r="DL855" s="540">
        <v>5</v>
      </c>
      <c r="DM855" s="540">
        <v>74</v>
      </c>
      <c r="DN855" s="540">
        <v>90</v>
      </c>
      <c r="DO855" s="540">
        <v>53</v>
      </c>
      <c r="DP855" s="540">
        <v>167</v>
      </c>
      <c r="DQ855" s="540">
        <v>72</v>
      </c>
      <c r="DR855" s="540">
        <v>86</v>
      </c>
      <c r="DS855" s="540">
        <v>84</v>
      </c>
      <c r="DT855" s="540">
        <v>21</v>
      </c>
      <c r="DU855" s="540">
        <v>159</v>
      </c>
      <c r="DV855" s="540">
        <v>45</v>
      </c>
      <c r="DW855" s="540">
        <v>89</v>
      </c>
      <c r="DX855" s="540">
        <v>19</v>
      </c>
      <c r="DY855" s="540">
        <v>15</v>
      </c>
      <c r="DZ855" s="540">
        <v>79</v>
      </c>
      <c r="EA855" s="540">
        <v>119</v>
      </c>
      <c r="EB855" s="540">
        <v>128</v>
      </c>
      <c r="EC855" s="540">
        <v>42</v>
      </c>
      <c r="ED855" s="540">
        <v>78</v>
      </c>
      <c r="EE855" s="540">
        <v>101</v>
      </c>
      <c r="EF855" s="540">
        <v>88</v>
      </c>
      <c r="EG855" s="540">
        <v>4</v>
      </c>
      <c r="EH855" s="540">
        <v>110</v>
      </c>
      <c r="EI855" s="540">
        <v>117</v>
      </c>
      <c r="EJ855" s="540">
        <v>137</v>
      </c>
      <c r="EK855" s="540">
        <v>39</v>
      </c>
      <c r="EL855" s="540">
        <v>131</v>
      </c>
      <c r="EM855" s="540">
        <v>27</v>
      </c>
      <c r="EN855" s="540">
        <v>172</v>
      </c>
      <c r="EO855" s="540">
        <v>83</v>
      </c>
      <c r="EP855" s="540">
        <v>49</v>
      </c>
      <c r="EQ855" s="540">
        <v>13</v>
      </c>
      <c r="ER855" s="540">
        <v>161</v>
      </c>
      <c r="ES855" s="540">
        <v>98</v>
      </c>
      <c r="ET855" s="540">
        <v>31</v>
      </c>
      <c r="EU855" s="540">
        <v>52</v>
      </c>
      <c r="EV855" s="540">
        <v>114</v>
      </c>
      <c r="EW855" s="540">
        <v>57</v>
      </c>
      <c r="EX855" s="540">
        <v>43</v>
      </c>
      <c r="EY855" s="540">
        <v>77</v>
      </c>
      <c r="EZ855" s="540">
        <v>63</v>
      </c>
      <c r="FA855" s="540">
        <v>36</v>
      </c>
      <c r="FB855" s="540">
        <v>132</v>
      </c>
      <c r="FC855" s="540">
        <v>97</v>
      </c>
      <c r="FD855" s="540">
        <v>16</v>
      </c>
      <c r="FE855" s="540">
        <v>64</v>
      </c>
      <c r="FF855" s="540">
        <v>73</v>
      </c>
      <c r="FG855" s="540">
        <v>60</v>
      </c>
      <c r="FH855" s="540">
        <v>12</v>
      </c>
      <c r="FI855" s="540">
        <v>91</v>
      </c>
      <c r="FJ855" s="540">
        <v>115</v>
      </c>
      <c r="FK855" s="540">
        <v>59</v>
      </c>
      <c r="FL855" s="540">
        <v>7</v>
      </c>
      <c r="FM855" s="540">
        <v>30</v>
      </c>
      <c r="FN855" s="540">
        <v>2</v>
      </c>
      <c r="FO855" s="540">
        <v>48</v>
      </c>
      <c r="FP855" s="540">
        <v>146</v>
      </c>
      <c r="FQ855" s="540">
        <v>104</v>
      </c>
      <c r="FR855" s="540">
        <v>135</v>
      </c>
      <c r="FT855" s="540">
        <v>100</v>
      </c>
      <c r="FU855" s="540">
        <v>149</v>
      </c>
      <c r="FV855" s="540">
        <v>102</v>
      </c>
      <c r="FW855" s="540">
        <v>67</v>
      </c>
    </row>
    <row r="856" spans="4:180" s="540" customFormat="1" x14ac:dyDescent="0.2"/>
    <row r="857" spans="4:180" s="540" customFormat="1" x14ac:dyDescent="0.2">
      <c r="D857" s="539">
        <v>174</v>
      </c>
      <c r="E857" s="541" t="s">
        <v>179</v>
      </c>
    </row>
    <row r="858" spans="4:180" s="540" customFormat="1" x14ac:dyDescent="0.2">
      <c r="E858" s="535" t="s">
        <v>130</v>
      </c>
      <c r="F858" s="540">
        <v>1</v>
      </c>
      <c r="G858" s="540">
        <v>2</v>
      </c>
      <c r="H858" s="540">
        <v>3</v>
      </c>
      <c r="I858" s="540">
        <v>4</v>
      </c>
      <c r="J858" s="540">
        <v>5</v>
      </c>
      <c r="K858" s="540">
        <v>6</v>
      </c>
      <c r="L858" s="540">
        <v>7</v>
      </c>
      <c r="M858" s="540">
        <v>8</v>
      </c>
      <c r="N858" s="540">
        <v>9</v>
      </c>
      <c r="O858" s="540">
        <v>10</v>
      </c>
      <c r="P858" s="540">
        <v>11</v>
      </c>
      <c r="Q858" s="540">
        <v>12</v>
      </c>
      <c r="R858" s="540">
        <v>13</v>
      </c>
      <c r="S858" s="540">
        <v>14</v>
      </c>
      <c r="T858" s="540">
        <v>15</v>
      </c>
      <c r="U858" s="540">
        <v>16</v>
      </c>
      <c r="V858" s="540">
        <v>17</v>
      </c>
      <c r="W858" s="540">
        <v>18</v>
      </c>
      <c r="X858" s="540">
        <v>19</v>
      </c>
      <c r="Y858" s="540">
        <v>20</v>
      </c>
      <c r="Z858" s="540">
        <v>21</v>
      </c>
      <c r="AA858" s="540">
        <v>22</v>
      </c>
      <c r="AB858" s="540">
        <v>23</v>
      </c>
      <c r="AC858" s="540">
        <v>24</v>
      </c>
      <c r="AD858" s="540">
        <v>25</v>
      </c>
      <c r="AE858" s="540">
        <v>26</v>
      </c>
      <c r="AF858" s="540">
        <v>27</v>
      </c>
      <c r="AG858" s="540">
        <v>28</v>
      </c>
      <c r="AH858" s="540">
        <v>29</v>
      </c>
      <c r="AI858" s="540">
        <v>30</v>
      </c>
      <c r="AJ858" s="540">
        <v>31</v>
      </c>
      <c r="AK858" s="540">
        <v>32</v>
      </c>
      <c r="AL858" s="540">
        <v>33</v>
      </c>
      <c r="AM858" s="540">
        <v>34</v>
      </c>
      <c r="AN858" s="540">
        <v>35</v>
      </c>
      <c r="AO858" s="540">
        <v>36</v>
      </c>
      <c r="AP858" s="540">
        <v>37</v>
      </c>
      <c r="AQ858" s="540">
        <v>38</v>
      </c>
      <c r="AR858" s="540">
        <v>39</v>
      </c>
      <c r="AS858" s="540">
        <v>40</v>
      </c>
      <c r="AT858" s="540">
        <v>41</v>
      </c>
      <c r="AU858" s="540">
        <v>42</v>
      </c>
      <c r="AV858" s="540">
        <v>43</v>
      </c>
      <c r="AW858" s="540">
        <v>44</v>
      </c>
      <c r="AX858" s="540">
        <v>45</v>
      </c>
      <c r="AY858" s="540">
        <v>46</v>
      </c>
      <c r="AZ858" s="540">
        <v>47</v>
      </c>
      <c r="BA858" s="540">
        <v>48</v>
      </c>
      <c r="BB858" s="540">
        <v>49</v>
      </c>
      <c r="BC858" s="540">
        <v>50</v>
      </c>
      <c r="BD858" s="540">
        <v>51</v>
      </c>
      <c r="BE858" s="540">
        <v>52</v>
      </c>
      <c r="BF858" s="540">
        <v>53</v>
      </c>
      <c r="BG858" s="540">
        <v>54</v>
      </c>
      <c r="BH858" s="540">
        <v>55</v>
      </c>
      <c r="BI858" s="540">
        <v>56</v>
      </c>
      <c r="BJ858" s="540">
        <v>57</v>
      </c>
      <c r="BK858" s="540">
        <v>58</v>
      </c>
      <c r="BL858" s="540">
        <v>59</v>
      </c>
      <c r="BM858" s="540">
        <v>60</v>
      </c>
      <c r="BN858" s="540">
        <v>61</v>
      </c>
      <c r="BO858" s="540">
        <v>62</v>
      </c>
      <c r="BP858" s="540">
        <v>63</v>
      </c>
      <c r="BQ858" s="540">
        <v>64</v>
      </c>
      <c r="BR858" s="540">
        <v>65</v>
      </c>
      <c r="BS858" s="540">
        <v>66</v>
      </c>
      <c r="BT858" s="540">
        <v>67</v>
      </c>
      <c r="BU858" s="540">
        <v>68</v>
      </c>
      <c r="BV858" s="540">
        <v>69</v>
      </c>
      <c r="BW858" s="540">
        <v>70</v>
      </c>
      <c r="BX858" s="540">
        <v>71</v>
      </c>
      <c r="BY858" s="540">
        <v>72</v>
      </c>
      <c r="BZ858" s="540">
        <v>73</v>
      </c>
      <c r="CA858" s="540">
        <v>74</v>
      </c>
      <c r="CB858" s="540">
        <v>75</v>
      </c>
      <c r="CC858" s="540">
        <v>76</v>
      </c>
      <c r="CD858" s="540">
        <v>77</v>
      </c>
      <c r="CE858" s="540">
        <v>78</v>
      </c>
      <c r="CF858" s="540">
        <v>79</v>
      </c>
      <c r="CG858" s="540">
        <v>80</v>
      </c>
      <c r="CH858" s="540">
        <v>81</v>
      </c>
      <c r="CI858" s="540">
        <v>82</v>
      </c>
      <c r="CJ858" s="540">
        <v>83</v>
      </c>
      <c r="CK858" s="540">
        <v>84</v>
      </c>
      <c r="CL858" s="540">
        <v>85</v>
      </c>
      <c r="CM858" s="540">
        <v>86</v>
      </c>
      <c r="CN858" s="540">
        <v>87</v>
      </c>
      <c r="CO858" s="540">
        <v>88</v>
      </c>
      <c r="CP858" s="540">
        <v>89</v>
      </c>
      <c r="CQ858" s="540">
        <v>90</v>
      </c>
      <c r="CR858" s="540">
        <v>91</v>
      </c>
      <c r="CS858" s="540">
        <v>92</v>
      </c>
      <c r="CT858" s="540">
        <v>93</v>
      </c>
      <c r="CU858" s="540">
        <v>94</v>
      </c>
      <c r="CV858" s="540">
        <v>95</v>
      </c>
      <c r="CW858" s="540">
        <v>96</v>
      </c>
      <c r="CX858" s="540">
        <v>97</v>
      </c>
      <c r="CY858" s="540">
        <v>98</v>
      </c>
      <c r="CZ858" s="540">
        <v>99</v>
      </c>
      <c r="DA858" s="540">
        <v>100</v>
      </c>
      <c r="DB858" s="540">
        <v>101</v>
      </c>
      <c r="DC858" s="540">
        <v>102</v>
      </c>
      <c r="DD858" s="540">
        <v>103</v>
      </c>
      <c r="DE858" s="540">
        <v>104</v>
      </c>
      <c r="DF858" s="540">
        <v>105</v>
      </c>
      <c r="DG858" s="540">
        <v>106</v>
      </c>
      <c r="DH858" s="540">
        <v>107</v>
      </c>
      <c r="DI858" s="540">
        <v>108</v>
      </c>
      <c r="DJ858" s="540">
        <v>109</v>
      </c>
      <c r="DK858" s="540">
        <v>110</v>
      </c>
      <c r="DL858" s="540">
        <v>111</v>
      </c>
      <c r="DM858" s="540">
        <v>112</v>
      </c>
      <c r="DN858" s="540">
        <v>113</v>
      </c>
      <c r="DO858" s="540">
        <v>114</v>
      </c>
      <c r="DP858" s="540">
        <v>115</v>
      </c>
      <c r="DQ858" s="540">
        <v>116</v>
      </c>
      <c r="DR858" s="540">
        <v>117</v>
      </c>
      <c r="DS858" s="540">
        <v>118</v>
      </c>
      <c r="DT858" s="540">
        <v>119</v>
      </c>
      <c r="DU858" s="540">
        <v>120</v>
      </c>
      <c r="DV858" s="540">
        <v>121</v>
      </c>
      <c r="DW858" s="540">
        <v>122</v>
      </c>
      <c r="DX858" s="540">
        <v>123</v>
      </c>
      <c r="DY858" s="540">
        <v>124</v>
      </c>
      <c r="DZ858" s="540">
        <v>125</v>
      </c>
      <c r="EA858" s="540">
        <v>126</v>
      </c>
      <c r="EB858" s="540">
        <v>127</v>
      </c>
      <c r="EC858" s="540">
        <v>128</v>
      </c>
      <c r="ED858" s="540">
        <v>129</v>
      </c>
      <c r="EE858" s="540">
        <v>130</v>
      </c>
      <c r="EF858" s="540">
        <v>131</v>
      </c>
      <c r="EG858" s="540">
        <v>132</v>
      </c>
      <c r="EH858" s="540">
        <v>133</v>
      </c>
      <c r="EI858" s="540">
        <v>134</v>
      </c>
      <c r="EJ858" s="540">
        <v>135</v>
      </c>
      <c r="EK858" s="540">
        <v>136</v>
      </c>
      <c r="EL858" s="540">
        <v>137</v>
      </c>
      <c r="EM858" s="540">
        <v>138</v>
      </c>
      <c r="EN858" s="540">
        <v>139</v>
      </c>
      <c r="EO858" s="540">
        <v>140</v>
      </c>
      <c r="EP858" s="540">
        <v>141</v>
      </c>
      <c r="EQ858" s="540">
        <v>142</v>
      </c>
      <c r="ER858" s="540">
        <v>143</v>
      </c>
      <c r="ES858" s="540">
        <v>144</v>
      </c>
      <c r="ET858" s="540">
        <v>145</v>
      </c>
      <c r="EU858" s="540">
        <v>146</v>
      </c>
      <c r="EV858" s="540">
        <v>147</v>
      </c>
      <c r="EW858" s="540">
        <v>148</v>
      </c>
      <c r="EX858" s="540">
        <v>149</v>
      </c>
      <c r="EY858" s="540">
        <v>150</v>
      </c>
      <c r="EZ858" s="540">
        <v>151</v>
      </c>
      <c r="FA858" s="540">
        <v>152</v>
      </c>
      <c r="FB858" s="540">
        <v>153</v>
      </c>
      <c r="FC858" s="540">
        <v>154</v>
      </c>
      <c r="FD858" s="540">
        <v>155</v>
      </c>
      <c r="FE858" s="540">
        <v>156</v>
      </c>
      <c r="FF858" s="540">
        <v>157</v>
      </c>
      <c r="FG858" s="540">
        <v>158</v>
      </c>
      <c r="FH858" s="540">
        <v>159</v>
      </c>
      <c r="FI858" s="540">
        <v>160</v>
      </c>
      <c r="FJ858" s="540">
        <v>161</v>
      </c>
      <c r="FK858" s="540">
        <v>162</v>
      </c>
      <c r="FL858" s="540">
        <v>163</v>
      </c>
      <c r="FM858" s="540">
        <v>164</v>
      </c>
      <c r="FN858" s="540">
        <v>165</v>
      </c>
      <c r="FO858" s="540">
        <v>166</v>
      </c>
      <c r="FP858" s="540">
        <v>167</v>
      </c>
      <c r="FQ858" s="540">
        <v>168</v>
      </c>
      <c r="FR858" s="540">
        <v>169</v>
      </c>
      <c r="FS858" s="540">
        <v>170</v>
      </c>
      <c r="FT858" s="540">
        <v>171</v>
      </c>
      <c r="FU858" s="540">
        <v>172</v>
      </c>
      <c r="FV858" s="540">
        <v>173</v>
      </c>
      <c r="FW858" s="540">
        <v>174</v>
      </c>
    </row>
    <row r="859" spans="4:180" s="540" customFormat="1" x14ac:dyDescent="0.2">
      <c r="E859" s="535" t="s">
        <v>157</v>
      </c>
      <c r="F859" s="540">
        <v>99</v>
      </c>
      <c r="G859" s="540">
        <v>38</v>
      </c>
      <c r="H859" s="540">
        <v>149</v>
      </c>
      <c r="I859" s="540">
        <v>90</v>
      </c>
      <c r="J859" s="540">
        <v>132</v>
      </c>
      <c r="K859" s="540">
        <v>50</v>
      </c>
      <c r="L859" s="540">
        <v>34</v>
      </c>
      <c r="M859" s="540">
        <v>152</v>
      </c>
      <c r="N859" s="540">
        <v>5</v>
      </c>
      <c r="O859" s="540">
        <v>166</v>
      </c>
      <c r="P859" s="540">
        <v>47</v>
      </c>
      <c r="Q859" s="540">
        <v>71</v>
      </c>
      <c r="R859" s="540">
        <v>104</v>
      </c>
      <c r="S859" s="540">
        <v>86</v>
      </c>
      <c r="T859" s="540">
        <v>19</v>
      </c>
      <c r="U859" s="540">
        <v>14</v>
      </c>
      <c r="V859" s="540">
        <v>133</v>
      </c>
      <c r="W859" s="540">
        <v>35</v>
      </c>
      <c r="X859" s="540">
        <v>23</v>
      </c>
      <c r="Y859" s="540">
        <v>123</v>
      </c>
      <c r="Z859" s="540">
        <v>59</v>
      </c>
      <c r="AA859" s="540">
        <v>46</v>
      </c>
      <c r="AB859" s="540">
        <v>72</v>
      </c>
      <c r="AC859" s="540">
        <v>168</v>
      </c>
      <c r="AD859" s="540">
        <v>131</v>
      </c>
      <c r="AE859" s="540">
        <v>8</v>
      </c>
      <c r="AF859" s="540">
        <v>101</v>
      </c>
      <c r="AG859" s="540">
        <v>69</v>
      </c>
      <c r="AH859" s="540">
        <v>33</v>
      </c>
      <c r="AI859" s="540">
        <v>117</v>
      </c>
      <c r="AJ859" s="540">
        <v>9</v>
      </c>
      <c r="AK859" s="540">
        <v>63</v>
      </c>
      <c r="AL859" s="540">
        <v>22</v>
      </c>
      <c r="AM859" s="540">
        <v>137</v>
      </c>
      <c r="AN859" s="540">
        <v>48</v>
      </c>
      <c r="AO859" s="540">
        <v>150</v>
      </c>
      <c r="AP859" s="540">
        <v>118</v>
      </c>
      <c r="AQ859" s="540">
        <v>136</v>
      </c>
      <c r="AR859" s="540">
        <v>96</v>
      </c>
      <c r="AS859" s="540">
        <v>161</v>
      </c>
      <c r="AT859" s="540">
        <v>70</v>
      </c>
      <c r="AU859" s="540">
        <v>73</v>
      </c>
      <c r="AV859" s="540">
        <v>27</v>
      </c>
      <c r="AW859" s="540">
        <v>113</v>
      </c>
      <c r="AX859" s="540">
        <v>127</v>
      </c>
      <c r="AY859" s="540">
        <v>92</v>
      </c>
      <c r="AZ859" s="540">
        <v>16</v>
      </c>
      <c r="BA859" s="540">
        <v>36</v>
      </c>
      <c r="BB859" s="540">
        <v>147</v>
      </c>
      <c r="BC859" s="540">
        <v>124</v>
      </c>
      <c r="BD859" s="540">
        <v>169</v>
      </c>
      <c r="BE859" s="540">
        <v>81</v>
      </c>
      <c r="BF859" s="540">
        <v>157</v>
      </c>
      <c r="BG859" s="540">
        <v>107</v>
      </c>
      <c r="BH859" s="540">
        <v>172</v>
      </c>
      <c r="BI859" s="540">
        <v>7</v>
      </c>
      <c r="BJ859" s="540">
        <v>44</v>
      </c>
      <c r="BK859" s="540">
        <v>67</v>
      </c>
      <c r="BL859" s="540">
        <v>77</v>
      </c>
      <c r="BM859" s="540">
        <v>18</v>
      </c>
      <c r="BN859" s="540">
        <v>110</v>
      </c>
      <c r="BO859" s="540">
        <v>78</v>
      </c>
      <c r="BP859" s="540">
        <v>159</v>
      </c>
      <c r="BQ859" s="540">
        <v>21</v>
      </c>
      <c r="BR859" s="540">
        <v>174</v>
      </c>
      <c r="BS859" s="540">
        <v>160</v>
      </c>
      <c r="BT859" s="540">
        <v>120</v>
      </c>
      <c r="BU859" s="540">
        <v>52</v>
      </c>
      <c r="BV859" s="540">
        <v>56</v>
      </c>
      <c r="BW859" s="540">
        <v>41</v>
      </c>
      <c r="BX859" s="540">
        <v>134</v>
      </c>
      <c r="BY859" s="540">
        <v>20</v>
      </c>
      <c r="BZ859" s="540">
        <v>12</v>
      </c>
      <c r="CA859" s="540">
        <v>91</v>
      </c>
      <c r="CB859" s="540">
        <v>116</v>
      </c>
      <c r="CC859" s="540">
        <v>29</v>
      </c>
      <c r="CD859" s="540">
        <v>109</v>
      </c>
      <c r="CE859" s="540">
        <v>15</v>
      </c>
      <c r="CF859" s="540">
        <v>25</v>
      </c>
      <c r="CG859" s="540">
        <v>153</v>
      </c>
      <c r="CH859" s="540">
        <v>80</v>
      </c>
      <c r="CI859" s="540">
        <v>145</v>
      </c>
      <c r="CJ859" s="540">
        <v>66</v>
      </c>
      <c r="CK859" s="540">
        <v>112</v>
      </c>
      <c r="CL859" s="540">
        <v>13</v>
      </c>
      <c r="CM859" s="540">
        <v>167</v>
      </c>
      <c r="CN859" s="540">
        <v>98</v>
      </c>
      <c r="CO859" s="540">
        <v>6</v>
      </c>
      <c r="CP859" s="540">
        <v>95</v>
      </c>
      <c r="CQ859" s="540">
        <v>146</v>
      </c>
      <c r="CR859" s="540">
        <v>74</v>
      </c>
      <c r="CS859" s="540">
        <v>45</v>
      </c>
      <c r="CT859" s="540">
        <v>30</v>
      </c>
      <c r="CU859" s="540">
        <v>85</v>
      </c>
      <c r="CV859" s="540">
        <v>3</v>
      </c>
      <c r="CW859" s="540">
        <v>83</v>
      </c>
      <c r="CX859" s="540">
        <v>108</v>
      </c>
      <c r="CY859" s="540">
        <v>39</v>
      </c>
      <c r="CZ859" s="540">
        <v>103</v>
      </c>
      <c r="DA859" s="540">
        <v>76</v>
      </c>
      <c r="DB859" s="540">
        <v>144</v>
      </c>
      <c r="DC859" s="540">
        <v>58</v>
      </c>
      <c r="DD859" s="540">
        <v>87</v>
      </c>
      <c r="DE859" s="540">
        <v>43</v>
      </c>
      <c r="DF859" s="540">
        <v>148</v>
      </c>
      <c r="DG859" s="540">
        <v>164</v>
      </c>
      <c r="DH859" s="540">
        <v>68</v>
      </c>
      <c r="DI859" s="540">
        <v>97</v>
      </c>
      <c r="DJ859" s="540">
        <v>142</v>
      </c>
      <c r="DK859" s="540">
        <v>61</v>
      </c>
      <c r="DL859" s="540">
        <v>125</v>
      </c>
      <c r="DM859" s="540">
        <v>84</v>
      </c>
      <c r="DN859" s="540">
        <v>57</v>
      </c>
      <c r="DO859" s="540">
        <v>26</v>
      </c>
      <c r="DP859" s="540">
        <v>139</v>
      </c>
      <c r="DQ859" s="540">
        <v>94</v>
      </c>
      <c r="DR859" s="540">
        <v>10</v>
      </c>
      <c r="DS859" s="540">
        <v>37</v>
      </c>
      <c r="DT859" s="540">
        <v>158</v>
      </c>
      <c r="DU859" s="540">
        <v>122</v>
      </c>
      <c r="DV859" s="540">
        <v>53</v>
      </c>
      <c r="DW859" s="540">
        <v>75</v>
      </c>
      <c r="DX859" s="540">
        <v>114</v>
      </c>
      <c r="DY859" s="540">
        <v>128</v>
      </c>
      <c r="DZ859" s="540">
        <v>121</v>
      </c>
      <c r="EA859" s="540">
        <v>49</v>
      </c>
      <c r="EB859" s="540">
        <v>115</v>
      </c>
      <c r="EC859" s="540">
        <v>55</v>
      </c>
      <c r="ED859" s="540">
        <v>62</v>
      </c>
      <c r="EE859" s="540">
        <v>151</v>
      </c>
      <c r="EF859" s="540">
        <v>28</v>
      </c>
      <c r="EG859" s="540">
        <v>51</v>
      </c>
      <c r="EH859" s="540">
        <v>140</v>
      </c>
      <c r="EI859" s="540">
        <v>11</v>
      </c>
      <c r="EJ859" s="540">
        <v>173</v>
      </c>
      <c r="EK859" s="540">
        <v>170</v>
      </c>
      <c r="EL859" s="540">
        <v>171</v>
      </c>
      <c r="EM859" s="540">
        <v>155</v>
      </c>
      <c r="EN859" s="540">
        <v>138</v>
      </c>
      <c r="EO859" s="540">
        <v>93</v>
      </c>
      <c r="EP859" s="540">
        <v>65</v>
      </c>
      <c r="EQ859" s="540">
        <v>1</v>
      </c>
      <c r="ER859" s="540">
        <v>100</v>
      </c>
      <c r="ES859" s="540">
        <v>156</v>
      </c>
      <c r="ET859" s="540">
        <v>126</v>
      </c>
      <c r="EU859" s="540">
        <v>24</v>
      </c>
      <c r="EV859" s="540">
        <v>54</v>
      </c>
      <c r="EW859" s="540">
        <v>82</v>
      </c>
      <c r="EX859" s="540">
        <v>42</v>
      </c>
      <c r="EY859" s="540">
        <v>162</v>
      </c>
      <c r="EZ859" s="540">
        <v>130</v>
      </c>
      <c r="FA859" s="540">
        <v>154</v>
      </c>
      <c r="FB859" s="540">
        <v>89</v>
      </c>
      <c r="FC859" s="540">
        <v>102</v>
      </c>
      <c r="FD859" s="540">
        <v>141</v>
      </c>
      <c r="FE859" s="540">
        <v>79</v>
      </c>
      <c r="FF859" s="540">
        <v>119</v>
      </c>
      <c r="FG859" s="540">
        <v>32</v>
      </c>
      <c r="FH859" s="540">
        <v>111</v>
      </c>
      <c r="FI859" s="540">
        <v>129</v>
      </c>
      <c r="FJ859" s="540">
        <v>40</v>
      </c>
      <c r="FK859" s="540">
        <v>163</v>
      </c>
      <c r="FL859" s="540">
        <v>60</v>
      </c>
      <c r="FM859" s="540">
        <v>106</v>
      </c>
      <c r="FN859" s="540">
        <v>143</v>
      </c>
      <c r="FO859" s="540">
        <v>64</v>
      </c>
      <c r="FP859" s="540">
        <v>88</v>
      </c>
      <c r="FQ859" s="540">
        <v>165</v>
      </c>
      <c r="FR859" s="540">
        <v>31</v>
      </c>
      <c r="FS859" s="540">
        <v>2</v>
      </c>
      <c r="FT859" s="540">
        <v>105</v>
      </c>
      <c r="FU859" s="540">
        <v>135</v>
      </c>
      <c r="FV859" s="540">
        <v>4</v>
      </c>
      <c r="FW859" s="540">
        <v>17</v>
      </c>
    </row>
    <row r="860" spans="4:180" s="540" customFormat="1" x14ac:dyDescent="0.2">
      <c r="E860" s="535" t="s">
        <v>159</v>
      </c>
      <c r="F860" s="540">
        <v>35</v>
      </c>
      <c r="G860" s="540">
        <v>110</v>
      </c>
      <c r="H860" s="540">
        <v>111</v>
      </c>
      <c r="I860" s="540">
        <v>38</v>
      </c>
      <c r="J860" s="540">
        <v>73</v>
      </c>
      <c r="K860" s="540">
        <v>148</v>
      </c>
      <c r="L860" s="540">
        <v>156</v>
      </c>
      <c r="M860" s="540">
        <v>135</v>
      </c>
      <c r="N860" s="540">
        <v>70</v>
      </c>
      <c r="O860" s="540">
        <v>52</v>
      </c>
      <c r="P860" s="540">
        <v>4</v>
      </c>
      <c r="Q860" s="540">
        <v>86</v>
      </c>
      <c r="R860" s="540">
        <v>42</v>
      </c>
      <c r="S860" s="540">
        <v>157</v>
      </c>
      <c r="T860" s="540">
        <v>57</v>
      </c>
      <c r="U860" s="540">
        <v>48</v>
      </c>
      <c r="V860" s="540">
        <v>15</v>
      </c>
      <c r="W860" s="540">
        <v>172</v>
      </c>
      <c r="X860" s="540">
        <v>88</v>
      </c>
      <c r="Y860" s="540">
        <v>7</v>
      </c>
      <c r="Z860" s="540">
        <v>162</v>
      </c>
      <c r="AA860" s="540">
        <v>93</v>
      </c>
      <c r="AB860" s="540">
        <v>102</v>
      </c>
      <c r="AC860" s="540">
        <v>150</v>
      </c>
      <c r="AD860" s="540">
        <v>68</v>
      </c>
      <c r="AE860" s="540">
        <v>90</v>
      </c>
      <c r="AF860" s="540">
        <v>69</v>
      </c>
      <c r="AG860" s="540">
        <v>119</v>
      </c>
      <c r="AH860" s="540">
        <v>37</v>
      </c>
      <c r="AI860" s="540">
        <v>152</v>
      </c>
      <c r="AJ860" s="540">
        <v>84</v>
      </c>
      <c r="AK860" s="540">
        <v>30</v>
      </c>
      <c r="AL860" s="540">
        <v>77</v>
      </c>
      <c r="AM860" s="540">
        <v>36</v>
      </c>
      <c r="AN860" s="540">
        <v>47</v>
      </c>
      <c r="AO860" s="540">
        <v>25</v>
      </c>
      <c r="AP860" s="540">
        <v>3</v>
      </c>
      <c r="AQ860" s="540">
        <v>40</v>
      </c>
      <c r="AR860" s="540">
        <v>118</v>
      </c>
      <c r="AS860" s="540">
        <v>11</v>
      </c>
      <c r="AT860" s="540">
        <v>143</v>
      </c>
      <c r="AU860" s="540">
        <v>39</v>
      </c>
      <c r="AV860" s="540">
        <v>127</v>
      </c>
      <c r="AW860" s="540">
        <v>12</v>
      </c>
      <c r="AX860" s="540">
        <v>28</v>
      </c>
      <c r="AY860" s="540">
        <v>128</v>
      </c>
      <c r="AZ860" s="540">
        <v>153</v>
      </c>
      <c r="BA860" s="540">
        <v>141</v>
      </c>
      <c r="BB860" s="540">
        <v>51</v>
      </c>
      <c r="BC860" s="540">
        <v>24</v>
      </c>
      <c r="BD860" s="540">
        <v>75</v>
      </c>
      <c r="BE860" s="540">
        <v>106</v>
      </c>
      <c r="BF860" s="540">
        <v>116</v>
      </c>
      <c r="BG860" s="540">
        <v>166</v>
      </c>
      <c r="BH860" s="540">
        <v>1</v>
      </c>
      <c r="BI860" s="540">
        <v>33</v>
      </c>
      <c r="BJ860" s="540">
        <v>121</v>
      </c>
      <c r="BK860" s="540">
        <v>62</v>
      </c>
      <c r="BL860" s="540">
        <v>6</v>
      </c>
      <c r="BM860" s="540">
        <v>72</v>
      </c>
      <c r="BN860" s="540">
        <v>19</v>
      </c>
      <c r="BO860" s="540">
        <v>61</v>
      </c>
      <c r="BP860" s="540">
        <v>145</v>
      </c>
      <c r="BQ860" s="540">
        <v>160</v>
      </c>
      <c r="BR860" s="540">
        <v>98</v>
      </c>
      <c r="BS860" s="540">
        <v>173</v>
      </c>
      <c r="BT860" s="540">
        <v>74</v>
      </c>
      <c r="BU860" s="540">
        <v>21</v>
      </c>
      <c r="BV860" s="540">
        <v>76</v>
      </c>
      <c r="BW860" s="540">
        <v>59</v>
      </c>
      <c r="BX860" s="540">
        <v>155</v>
      </c>
      <c r="BY860" s="540">
        <v>60</v>
      </c>
      <c r="BZ860" s="540">
        <v>2</v>
      </c>
      <c r="CA860" s="540">
        <v>67</v>
      </c>
      <c r="CB860" s="540">
        <v>22</v>
      </c>
      <c r="CC860" s="540">
        <v>165</v>
      </c>
      <c r="CD860" s="540">
        <v>126</v>
      </c>
      <c r="CE860" s="540">
        <v>109</v>
      </c>
      <c r="CF860" s="540">
        <v>63</v>
      </c>
      <c r="CG860" s="540">
        <v>14</v>
      </c>
      <c r="CH860" s="540">
        <v>5</v>
      </c>
      <c r="CI860" s="540">
        <v>149</v>
      </c>
      <c r="CJ860" s="540">
        <v>154</v>
      </c>
      <c r="CK860" s="540">
        <v>41</v>
      </c>
      <c r="CL860" s="540">
        <v>29</v>
      </c>
      <c r="CM860" s="540">
        <v>55</v>
      </c>
      <c r="CN860" s="540">
        <v>104</v>
      </c>
      <c r="CO860" s="540">
        <v>120</v>
      </c>
      <c r="CP860" s="540">
        <v>97</v>
      </c>
      <c r="CQ860" s="540">
        <v>136</v>
      </c>
      <c r="CR860" s="540">
        <v>132</v>
      </c>
      <c r="CS860" s="540">
        <v>26</v>
      </c>
      <c r="CT860" s="540">
        <v>54</v>
      </c>
      <c r="CU860" s="540">
        <v>50</v>
      </c>
      <c r="CV860" s="540">
        <v>9</v>
      </c>
      <c r="CW860" s="540">
        <v>85</v>
      </c>
      <c r="CX860" s="540">
        <v>89</v>
      </c>
      <c r="CY860" s="540">
        <v>107</v>
      </c>
      <c r="CZ860" s="540">
        <v>133</v>
      </c>
      <c r="DA860" s="540">
        <v>92</v>
      </c>
      <c r="DB860" s="540">
        <v>112</v>
      </c>
      <c r="DC860" s="540">
        <v>159</v>
      </c>
      <c r="DD860" s="540">
        <v>122</v>
      </c>
      <c r="DE860" s="540">
        <v>82</v>
      </c>
      <c r="DF860" s="540">
        <v>53</v>
      </c>
      <c r="DG860" s="540">
        <v>45</v>
      </c>
      <c r="DH860" s="540">
        <v>113</v>
      </c>
      <c r="DI860" s="540">
        <v>142</v>
      </c>
      <c r="DJ860" s="540">
        <v>161</v>
      </c>
      <c r="DK860" s="540">
        <v>81</v>
      </c>
      <c r="DL860" s="540">
        <v>124</v>
      </c>
      <c r="DM860" s="540">
        <v>164</v>
      </c>
      <c r="DN860" s="540">
        <v>64</v>
      </c>
      <c r="DO860" s="540">
        <v>32</v>
      </c>
      <c r="DP860" s="540">
        <v>108</v>
      </c>
      <c r="DQ860" s="540">
        <v>117</v>
      </c>
      <c r="DR860" s="540">
        <v>140</v>
      </c>
      <c r="DS860" s="540">
        <v>105</v>
      </c>
      <c r="DT860" s="540">
        <v>125</v>
      </c>
      <c r="DU860" s="540">
        <v>46</v>
      </c>
      <c r="DV860" s="540">
        <v>17</v>
      </c>
      <c r="DW860" s="540">
        <v>158</v>
      </c>
      <c r="DX860" s="540">
        <v>147</v>
      </c>
      <c r="DY860" s="540">
        <v>130</v>
      </c>
      <c r="DZ860" s="540">
        <v>99</v>
      </c>
      <c r="EA860" s="540">
        <v>95</v>
      </c>
      <c r="EB860" s="540">
        <v>43</v>
      </c>
      <c r="EC860" s="540">
        <v>115</v>
      </c>
      <c r="ED860" s="540">
        <v>171</v>
      </c>
      <c r="EE860" s="540">
        <v>16</v>
      </c>
      <c r="EF860" s="540">
        <v>103</v>
      </c>
      <c r="EG860" s="540">
        <v>91</v>
      </c>
      <c r="EH860" s="540">
        <v>44</v>
      </c>
      <c r="EI860" s="540">
        <v>87</v>
      </c>
      <c r="EJ860" s="540">
        <v>8</v>
      </c>
      <c r="EK860" s="540">
        <v>139</v>
      </c>
      <c r="EL860" s="540">
        <v>13</v>
      </c>
      <c r="EM860" s="540">
        <v>56</v>
      </c>
      <c r="EN860" s="540">
        <v>146</v>
      </c>
      <c r="EO860" s="540">
        <v>134</v>
      </c>
      <c r="EP860" s="540">
        <v>168</v>
      </c>
      <c r="EQ860" s="540">
        <v>100</v>
      </c>
      <c r="ER860" s="540">
        <v>20</v>
      </c>
      <c r="ES860" s="540">
        <v>66</v>
      </c>
      <c r="ET860" s="540">
        <v>79</v>
      </c>
      <c r="EU860" s="540">
        <v>114</v>
      </c>
      <c r="EV860" s="540">
        <v>123</v>
      </c>
      <c r="EW860" s="540">
        <v>31</v>
      </c>
      <c r="EX860" s="540">
        <v>163</v>
      </c>
      <c r="EY860" s="540">
        <v>78</v>
      </c>
      <c r="EZ860" s="540">
        <v>10</v>
      </c>
      <c r="FA860" s="540">
        <v>170</v>
      </c>
      <c r="FB860" s="540">
        <v>131</v>
      </c>
      <c r="FC860" s="540">
        <v>58</v>
      </c>
      <c r="FD860" s="540">
        <v>49</v>
      </c>
      <c r="FE860" s="540">
        <v>23</v>
      </c>
      <c r="FF860" s="540">
        <v>138</v>
      </c>
      <c r="FG860" s="540">
        <v>169</v>
      </c>
      <c r="FH860" s="540">
        <v>80</v>
      </c>
      <c r="FI860" s="540">
        <v>71</v>
      </c>
      <c r="FJ860" s="540">
        <v>174</v>
      </c>
      <c r="FK860" s="540">
        <v>151</v>
      </c>
      <c r="FL860" s="540">
        <v>34</v>
      </c>
      <c r="FM860" s="540">
        <v>65</v>
      </c>
      <c r="FN860" s="540">
        <v>27</v>
      </c>
      <c r="FO860" s="540">
        <v>137</v>
      </c>
      <c r="FP860" s="540">
        <v>94</v>
      </c>
      <c r="FQ860" s="540">
        <v>96</v>
      </c>
      <c r="FR860" s="540">
        <v>101</v>
      </c>
      <c r="FS860" s="540">
        <v>167</v>
      </c>
      <c r="FT860" s="540">
        <v>129</v>
      </c>
      <c r="FU860" s="540">
        <v>18</v>
      </c>
      <c r="FV860" s="540">
        <v>144</v>
      </c>
      <c r="FW860" s="540">
        <v>83</v>
      </c>
    </row>
    <row r="861" spans="4:180" s="540" customFormat="1" x14ac:dyDescent="0.2"/>
    <row r="862" spans="4:180" s="540" customFormat="1" x14ac:dyDescent="0.2">
      <c r="D862" s="539">
        <v>175</v>
      </c>
      <c r="E862" s="541" t="s">
        <v>179</v>
      </c>
    </row>
    <row r="863" spans="4:180" s="540" customFormat="1" x14ac:dyDescent="0.2">
      <c r="E863" s="535" t="s">
        <v>130</v>
      </c>
      <c r="F863" s="540">
        <v>1</v>
      </c>
      <c r="G863" s="540">
        <v>2</v>
      </c>
      <c r="H863" s="540">
        <v>3</v>
      </c>
      <c r="I863" s="540">
        <v>4</v>
      </c>
      <c r="J863" s="540">
        <v>5</v>
      </c>
      <c r="K863" s="540">
        <v>6</v>
      </c>
      <c r="L863" s="540">
        <v>7</v>
      </c>
      <c r="M863" s="540">
        <v>8</v>
      </c>
      <c r="N863" s="540">
        <v>9</v>
      </c>
      <c r="O863" s="540">
        <v>10</v>
      </c>
      <c r="P863" s="540">
        <v>11</v>
      </c>
      <c r="Q863" s="540">
        <v>12</v>
      </c>
      <c r="R863" s="540">
        <v>13</v>
      </c>
      <c r="S863" s="540">
        <v>14</v>
      </c>
      <c r="T863" s="540">
        <v>15</v>
      </c>
      <c r="U863" s="540">
        <v>16</v>
      </c>
      <c r="V863" s="540">
        <v>17</v>
      </c>
      <c r="W863" s="540">
        <v>18</v>
      </c>
      <c r="X863" s="540">
        <v>19</v>
      </c>
      <c r="Y863" s="540">
        <v>20</v>
      </c>
      <c r="Z863" s="540">
        <v>21</v>
      </c>
      <c r="AA863" s="540">
        <v>22</v>
      </c>
      <c r="AB863" s="540">
        <v>23</v>
      </c>
      <c r="AC863" s="540">
        <v>24</v>
      </c>
      <c r="AD863" s="540">
        <v>25</v>
      </c>
      <c r="AE863" s="540">
        <v>26</v>
      </c>
      <c r="AF863" s="540">
        <v>27</v>
      </c>
      <c r="AG863" s="540">
        <v>28</v>
      </c>
      <c r="AH863" s="540">
        <v>29</v>
      </c>
      <c r="AI863" s="540">
        <v>30</v>
      </c>
      <c r="AJ863" s="540">
        <v>31</v>
      </c>
      <c r="AK863" s="540">
        <v>32</v>
      </c>
      <c r="AL863" s="540">
        <v>33</v>
      </c>
      <c r="AM863" s="540">
        <v>34</v>
      </c>
      <c r="AN863" s="540">
        <v>35</v>
      </c>
      <c r="AO863" s="540">
        <v>36</v>
      </c>
      <c r="AP863" s="540">
        <v>37</v>
      </c>
      <c r="AQ863" s="540">
        <v>38</v>
      </c>
      <c r="AR863" s="540">
        <v>39</v>
      </c>
      <c r="AS863" s="540">
        <v>40</v>
      </c>
      <c r="AT863" s="540">
        <v>41</v>
      </c>
      <c r="AU863" s="540">
        <v>42</v>
      </c>
      <c r="AV863" s="540">
        <v>43</v>
      </c>
      <c r="AW863" s="540">
        <v>44</v>
      </c>
      <c r="AX863" s="540">
        <v>45</v>
      </c>
      <c r="AY863" s="540">
        <v>46</v>
      </c>
      <c r="AZ863" s="540">
        <v>47</v>
      </c>
      <c r="BA863" s="540">
        <v>48</v>
      </c>
      <c r="BB863" s="540">
        <v>49</v>
      </c>
      <c r="BC863" s="540">
        <v>50</v>
      </c>
      <c r="BD863" s="540">
        <v>51</v>
      </c>
      <c r="BE863" s="540">
        <v>52</v>
      </c>
      <c r="BF863" s="540">
        <v>53</v>
      </c>
      <c r="BG863" s="540">
        <v>54</v>
      </c>
      <c r="BH863" s="540">
        <v>55</v>
      </c>
      <c r="BI863" s="540">
        <v>56</v>
      </c>
      <c r="BJ863" s="540">
        <v>57</v>
      </c>
      <c r="BK863" s="540">
        <v>58</v>
      </c>
      <c r="BL863" s="540">
        <v>59</v>
      </c>
      <c r="BM863" s="540">
        <v>60</v>
      </c>
      <c r="BN863" s="540">
        <v>61</v>
      </c>
      <c r="BO863" s="540">
        <v>62</v>
      </c>
      <c r="BP863" s="540">
        <v>63</v>
      </c>
      <c r="BQ863" s="540">
        <v>64</v>
      </c>
      <c r="BR863" s="540">
        <v>65</v>
      </c>
      <c r="BS863" s="540">
        <v>66</v>
      </c>
      <c r="BT863" s="540">
        <v>67</v>
      </c>
      <c r="BU863" s="540">
        <v>68</v>
      </c>
      <c r="BV863" s="540">
        <v>69</v>
      </c>
      <c r="BW863" s="540">
        <v>70</v>
      </c>
      <c r="BX863" s="540">
        <v>71</v>
      </c>
      <c r="BY863" s="540">
        <v>72</v>
      </c>
      <c r="BZ863" s="540">
        <v>73</v>
      </c>
      <c r="CA863" s="540">
        <v>74</v>
      </c>
      <c r="CB863" s="540">
        <v>75</v>
      </c>
      <c r="CC863" s="540">
        <v>76</v>
      </c>
      <c r="CD863" s="540">
        <v>77</v>
      </c>
      <c r="CE863" s="540">
        <v>78</v>
      </c>
      <c r="CF863" s="540">
        <v>79</v>
      </c>
      <c r="CG863" s="540">
        <v>80</v>
      </c>
      <c r="CH863" s="540">
        <v>81</v>
      </c>
      <c r="CI863" s="540">
        <v>82</v>
      </c>
      <c r="CJ863" s="540">
        <v>83</v>
      </c>
      <c r="CK863" s="540">
        <v>84</v>
      </c>
      <c r="CL863" s="540">
        <v>85</v>
      </c>
      <c r="CM863" s="540">
        <v>86</v>
      </c>
      <c r="CN863" s="540">
        <v>87</v>
      </c>
      <c r="CO863" s="540">
        <v>88</v>
      </c>
      <c r="CP863" s="540">
        <v>89</v>
      </c>
      <c r="CQ863" s="540">
        <v>90</v>
      </c>
      <c r="CR863" s="540">
        <v>91</v>
      </c>
      <c r="CS863" s="540">
        <v>92</v>
      </c>
      <c r="CT863" s="540">
        <v>93</v>
      </c>
      <c r="CU863" s="540">
        <v>94</v>
      </c>
      <c r="CV863" s="540">
        <v>95</v>
      </c>
      <c r="CW863" s="540">
        <v>96</v>
      </c>
      <c r="CX863" s="540">
        <v>97</v>
      </c>
      <c r="CY863" s="540">
        <v>98</v>
      </c>
      <c r="CZ863" s="540">
        <v>99</v>
      </c>
      <c r="DA863" s="540">
        <v>100</v>
      </c>
      <c r="DB863" s="540">
        <v>101</v>
      </c>
      <c r="DC863" s="540">
        <v>102</v>
      </c>
      <c r="DD863" s="540">
        <v>103</v>
      </c>
      <c r="DE863" s="540">
        <v>104</v>
      </c>
      <c r="DF863" s="540">
        <v>105</v>
      </c>
      <c r="DG863" s="540">
        <v>106</v>
      </c>
      <c r="DH863" s="540">
        <v>107</v>
      </c>
      <c r="DI863" s="540">
        <v>108</v>
      </c>
      <c r="DJ863" s="540">
        <v>109</v>
      </c>
      <c r="DK863" s="540">
        <v>110</v>
      </c>
      <c r="DL863" s="540">
        <v>111</v>
      </c>
      <c r="DM863" s="540">
        <v>112</v>
      </c>
      <c r="DN863" s="540">
        <v>113</v>
      </c>
      <c r="DO863" s="540">
        <v>114</v>
      </c>
      <c r="DP863" s="540">
        <v>115</v>
      </c>
      <c r="DQ863" s="540">
        <v>116</v>
      </c>
      <c r="DR863" s="540">
        <v>117</v>
      </c>
      <c r="DS863" s="540">
        <v>118</v>
      </c>
      <c r="DT863" s="540">
        <v>119</v>
      </c>
      <c r="DU863" s="540">
        <v>120</v>
      </c>
      <c r="DV863" s="540">
        <v>121</v>
      </c>
      <c r="DW863" s="540">
        <v>122</v>
      </c>
      <c r="DX863" s="540">
        <v>123</v>
      </c>
      <c r="DY863" s="540">
        <v>124</v>
      </c>
      <c r="DZ863" s="540">
        <v>125</v>
      </c>
      <c r="EA863" s="540">
        <v>126</v>
      </c>
      <c r="EB863" s="540">
        <v>127</v>
      </c>
      <c r="EC863" s="540">
        <v>128</v>
      </c>
      <c r="ED863" s="540">
        <v>129</v>
      </c>
      <c r="EE863" s="540">
        <v>130</v>
      </c>
      <c r="EF863" s="540">
        <v>131</v>
      </c>
      <c r="EG863" s="540">
        <v>132</v>
      </c>
      <c r="EH863" s="540">
        <v>133</v>
      </c>
      <c r="EI863" s="540">
        <v>134</v>
      </c>
      <c r="EJ863" s="540">
        <v>135</v>
      </c>
      <c r="EK863" s="540">
        <v>136</v>
      </c>
      <c r="EL863" s="540">
        <v>137</v>
      </c>
      <c r="EM863" s="540">
        <v>138</v>
      </c>
      <c r="EN863" s="540">
        <v>139</v>
      </c>
      <c r="EO863" s="540">
        <v>140</v>
      </c>
      <c r="EP863" s="540">
        <v>141</v>
      </c>
      <c r="EQ863" s="540">
        <v>142</v>
      </c>
      <c r="ER863" s="540">
        <v>143</v>
      </c>
      <c r="ES863" s="540">
        <v>144</v>
      </c>
      <c r="ET863" s="540">
        <v>145</v>
      </c>
      <c r="EU863" s="540">
        <v>146</v>
      </c>
      <c r="EV863" s="540">
        <v>147</v>
      </c>
      <c r="EW863" s="540">
        <v>148</v>
      </c>
      <c r="EX863" s="540">
        <v>149</v>
      </c>
      <c r="EY863" s="540">
        <v>150</v>
      </c>
      <c r="EZ863" s="540">
        <v>151</v>
      </c>
      <c r="FA863" s="540">
        <v>152</v>
      </c>
      <c r="FB863" s="540">
        <v>153</v>
      </c>
      <c r="FC863" s="540">
        <v>154</v>
      </c>
      <c r="FD863" s="540">
        <v>155</v>
      </c>
      <c r="FE863" s="540">
        <v>156</v>
      </c>
      <c r="FF863" s="540">
        <v>157</v>
      </c>
      <c r="FG863" s="540">
        <v>158</v>
      </c>
      <c r="FH863" s="540">
        <v>159</v>
      </c>
      <c r="FI863" s="540">
        <v>160</v>
      </c>
      <c r="FJ863" s="540">
        <v>161</v>
      </c>
      <c r="FK863" s="540">
        <v>162</v>
      </c>
      <c r="FL863" s="540">
        <v>163</v>
      </c>
      <c r="FM863" s="540">
        <v>164</v>
      </c>
      <c r="FN863" s="540">
        <v>165</v>
      </c>
      <c r="FO863" s="540">
        <v>166</v>
      </c>
      <c r="FP863" s="540">
        <v>167</v>
      </c>
      <c r="FQ863" s="540">
        <v>168</v>
      </c>
      <c r="FR863" s="540">
        <v>169</v>
      </c>
      <c r="FS863" s="540">
        <v>170</v>
      </c>
      <c r="FT863" s="540">
        <v>171</v>
      </c>
      <c r="FU863" s="540">
        <v>172</v>
      </c>
      <c r="FV863" s="540">
        <v>173</v>
      </c>
      <c r="FW863" s="540">
        <v>174</v>
      </c>
      <c r="FX863" s="540">
        <v>175</v>
      </c>
    </row>
    <row r="864" spans="4:180" s="540" customFormat="1" x14ac:dyDescent="0.2">
      <c r="E864" s="535" t="s">
        <v>157</v>
      </c>
      <c r="F864" s="540">
        <v>132</v>
      </c>
      <c r="G864" s="540">
        <v>120</v>
      </c>
      <c r="H864" s="540">
        <v>21</v>
      </c>
      <c r="I864" s="540">
        <v>126</v>
      </c>
      <c r="J864" s="540">
        <v>96</v>
      </c>
      <c r="K864" s="540">
        <v>145</v>
      </c>
      <c r="L864" s="540">
        <v>26</v>
      </c>
      <c r="M864" s="540">
        <v>104</v>
      </c>
      <c r="N864" s="540">
        <v>17</v>
      </c>
      <c r="O864" s="540">
        <v>73</v>
      </c>
      <c r="P864" s="540">
        <v>159</v>
      </c>
      <c r="Q864" s="540">
        <v>63</v>
      </c>
      <c r="R864" s="540">
        <v>129</v>
      </c>
      <c r="S864" s="540">
        <v>122</v>
      </c>
      <c r="T864" s="540">
        <v>142</v>
      </c>
      <c r="U864" s="540">
        <v>34</v>
      </c>
      <c r="V864" s="540">
        <v>163</v>
      </c>
      <c r="W864" s="540">
        <v>135</v>
      </c>
      <c r="X864" s="540">
        <v>141</v>
      </c>
      <c r="Y864" s="540">
        <v>66</v>
      </c>
      <c r="Z864" s="540">
        <v>92</v>
      </c>
      <c r="AA864" s="540">
        <v>173</v>
      </c>
      <c r="AB864" s="540">
        <v>154</v>
      </c>
      <c r="AC864" s="540">
        <v>7</v>
      </c>
      <c r="AD864" s="540">
        <v>72</v>
      </c>
      <c r="AE864" s="540">
        <v>114</v>
      </c>
      <c r="AF864" s="540">
        <v>99</v>
      </c>
      <c r="AG864" s="540">
        <v>136</v>
      </c>
      <c r="AH864" s="540">
        <v>148</v>
      </c>
      <c r="AI864" s="540">
        <v>51</v>
      </c>
      <c r="AJ864" s="540">
        <v>15</v>
      </c>
      <c r="AK864" s="540">
        <v>175</v>
      </c>
      <c r="AL864" s="540">
        <v>152</v>
      </c>
      <c r="AM864" s="540">
        <v>52</v>
      </c>
      <c r="AN864" s="540">
        <v>116</v>
      </c>
      <c r="AO864" s="540">
        <v>93</v>
      </c>
      <c r="AP864" s="540">
        <v>155</v>
      </c>
      <c r="AQ864" s="540">
        <v>84</v>
      </c>
      <c r="AR864" s="540">
        <v>30</v>
      </c>
      <c r="AS864" s="540">
        <v>36</v>
      </c>
      <c r="AT864" s="540">
        <v>105</v>
      </c>
      <c r="AU864" s="540">
        <v>19</v>
      </c>
      <c r="AV864" s="540">
        <v>67</v>
      </c>
      <c r="AW864" s="540">
        <v>81</v>
      </c>
      <c r="AX864" s="540">
        <v>139</v>
      </c>
      <c r="AY864" s="540">
        <v>79</v>
      </c>
      <c r="AZ864" s="540">
        <v>166</v>
      </c>
      <c r="BA864" s="540">
        <v>137</v>
      </c>
      <c r="BB864" s="540">
        <v>102</v>
      </c>
      <c r="BC864" s="540">
        <v>162</v>
      </c>
      <c r="BD864" s="540">
        <v>45</v>
      </c>
      <c r="BE864" s="540">
        <v>56</v>
      </c>
      <c r="BF864" s="540">
        <v>75</v>
      </c>
      <c r="BG864" s="540">
        <v>110</v>
      </c>
      <c r="BH864" s="540">
        <v>13</v>
      </c>
      <c r="BI864" s="540">
        <v>115</v>
      </c>
      <c r="BJ864" s="540">
        <v>40</v>
      </c>
      <c r="BK864" s="540">
        <v>95</v>
      </c>
      <c r="BL864" s="540">
        <v>3</v>
      </c>
      <c r="BM864" s="540">
        <v>49</v>
      </c>
      <c r="BN864" s="540">
        <v>133</v>
      </c>
      <c r="BO864" s="540">
        <v>161</v>
      </c>
      <c r="BP864" s="540">
        <v>74</v>
      </c>
      <c r="BQ864" s="540">
        <v>121</v>
      </c>
      <c r="BR864" s="540">
        <v>138</v>
      </c>
      <c r="BS864" s="540">
        <v>4</v>
      </c>
      <c r="BT864" s="540">
        <v>35</v>
      </c>
      <c r="BU864" s="540">
        <v>77</v>
      </c>
      <c r="BV864" s="540">
        <v>41</v>
      </c>
      <c r="BW864" s="540">
        <v>59</v>
      </c>
      <c r="BX864" s="540">
        <v>97</v>
      </c>
      <c r="BY864" s="540">
        <v>101</v>
      </c>
      <c r="BZ864" s="540">
        <v>27</v>
      </c>
      <c r="CA864" s="540">
        <v>38</v>
      </c>
      <c r="CB864" s="540">
        <v>169</v>
      </c>
      <c r="CC864" s="540">
        <v>24</v>
      </c>
      <c r="CD864" s="540">
        <v>10</v>
      </c>
      <c r="CE864" s="540">
        <v>117</v>
      </c>
      <c r="CF864" s="540">
        <v>62</v>
      </c>
      <c r="CG864" s="540">
        <v>167</v>
      </c>
      <c r="CH864" s="540">
        <v>140</v>
      </c>
      <c r="CI864" s="540">
        <v>8</v>
      </c>
      <c r="CJ864" s="540">
        <v>151</v>
      </c>
      <c r="CK864" s="540">
        <v>107</v>
      </c>
      <c r="CL864" s="540">
        <v>98</v>
      </c>
      <c r="CM864" s="540">
        <v>128</v>
      </c>
      <c r="CN864" s="540">
        <v>1</v>
      </c>
      <c r="CO864" s="540">
        <v>112</v>
      </c>
      <c r="CP864" s="540">
        <v>46</v>
      </c>
      <c r="CQ864" s="540">
        <v>76</v>
      </c>
      <c r="CR864" s="540">
        <v>80</v>
      </c>
      <c r="CS864" s="540">
        <v>168</v>
      </c>
      <c r="CT864" s="540">
        <v>39</v>
      </c>
      <c r="CU864" s="540">
        <v>42</v>
      </c>
      <c r="CV864" s="540">
        <v>58</v>
      </c>
      <c r="CW864" s="540">
        <v>68</v>
      </c>
      <c r="CX864" s="540">
        <v>44</v>
      </c>
      <c r="CY864" s="540">
        <v>124</v>
      </c>
      <c r="CZ864" s="540">
        <v>71</v>
      </c>
      <c r="DA864" s="540">
        <v>158</v>
      </c>
      <c r="DB864" s="540">
        <v>157</v>
      </c>
      <c r="DC864" s="540">
        <v>144</v>
      </c>
      <c r="DD864" s="540">
        <v>31</v>
      </c>
      <c r="DE864" s="540">
        <v>82</v>
      </c>
      <c r="DF864" s="540">
        <v>69</v>
      </c>
      <c r="DG864" s="540">
        <v>170</v>
      </c>
      <c r="DH864" s="540">
        <v>29</v>
      </c>
      <c r="DI864" s="540">
        <v>9</v>
      </c>
      <c r="DJ864" s="540">
        <v>25</v>
      </c>
      <c r="DK864" s="540">
        <v>37</v>
      </c>
      <c r="DL864" s="540">
        <v>57</v>
      </c>
      <c r="DM864" s="540">
        <v>88</v>
      </c>
      <c r="DN864" s="540">
        <v>20</v>
      </c>
      <c r="DO864" s="540">
        <v>150</v>
      </c>
      <c r="DP864" s="540">
        <v>134</v>
      </c>
      <c r="DQ864" s="540">
        <v>50</v>
      </c>
      <c r="DR864" s="540">
        <v>118</v>
      </c>
      <c r="DS864" s="540">
        <v>131</v>
      </c>
      <c r="DT864" s="540">
        <v>6</v>
      </c>
      <c r="DU864" s="540">
        <v>2</v>
      </c>
      <c r="DV864" s="540">
        <v>87</v>
      </c>
      <c r="DW864" s="540">
        <v>165</v>
      </c>
      <c r="DX864" s="540">
        <v>106</v>
      </c>
      <c r="DY864" s="540">
        <v>70</v>
      </c>
      <c r="DZ864" s="540">
        <v>83</v>
      </c>
      <c r="EA864" s="540">
        <v>18</v>
      </c>
      <c r="EB864" s="540">
        <v>94</v>
      </c>
      <c r="EC864" s="540">
        <v>86</v>
      </c>
      <c r="ED864" s="540">
        <v>28</v>
      </c>
      <c r="EE864" s="540">
        <v>113</v>
      </c>
      <c r="EF864" s="540">
        <v>89</v>
      </c>
      <c r="EG864" s="540">
        <v>64</v>
      </c>
      <c r="EH864" s="540">
        <v>22</v>
      </c>
      <c r="EI864" s="540">
        <v>16</v>
      </c>
      <c r="EJ864" s="540">
        <v>111</v>
      </c>
      <c r="EK864" s="540">
        <v>119</v>
      </c>
      <c r="EL864" s="540">
        <v>48</v>
      </c>
      <c r="EM864" s="540">
        <v>146</v>
      </c>
      <c r="EN864" s="540">
        <v>108</v>
      </c>
      <c r="EO864" s="540">
        <v>12</v>
      </c>
      <c r="EP864" s="540">
        <v>109</v>
      </c>
      <c r="EQ864" s="540">
        <v>55</v>
      </c>
      <c r="ER864" s="540">
        <v>32</v>
      </c>
      <c r="ES864" s="540">
        <v>60</v>
      </c>
      <c r="ET864" s="540">
        <v>153</v>
      </c>
      <c r="EU864" s="540">
        <v>54</v>
      </c>
      <c r="EV864" s="540">
        <v>130</v>
      </c>
      <c r="EW864" s="540">
        <v>164</v>
      </c>
      <c r="EX864" s="540">
        <v>172</v>
      </c>
      <c r="EY864" s="540">
        <v>61</v>
      </c>
      <c r="EZ864" s="540">
        <v>143</v>
      </c>
      <c r="FA864" s="540">
        <v>53</v>
      </c>
      <c r="FB864" s="540">
        <v>149</v>
      </c>
      <c r="FC864" s="540">
        <v>171</v>
      </c>
      <c r="FD864" s="540">
        <v>123</v>
      </c>
      <c r="FE864" s="540">
        <v>5</v>
      </c>
      <c r="FF864" s="540">
        <v>156</v>
      </c>
      <c r="FG864" s="540">
        <v>100</v>
      </c>
      <c r="FH864" s="540">
        <v>85</v>
      </c>
      <c r="FI864" s="540">
        <v>23</v>
      </c>
      <c r="FJ864" s="540">
        <v>14</v>
      </c>
      <c r="FK864" s="540">
        <v>103</v>
      </c>
      <c r="FL864" s="540">
        <v>147</v>
      </c>
      <c r="FM864" s="540">
        <v>91</v>
      </c>
      <c r="FN864" s="540">
        <v>78</v>
      </c>
      <c r="FO864" s="540">
        <v>47</v>
      </c>
      <c r="FP864" s="540">
        <v>43</v>
      </c>
      <c r="FQ864" s="540">
        <v>174</v>
      </c>
      <c r="FR864" s="540">
        <v>90</v>
      </c>
      <c r="FS864" s="540">
        <v>11</v>
      </c>
      <c r="FT864" s="540">
        <v>160</v>
      </c>
      <c r="FU864" s="540">
        <v>125</v>
      </c>
      <c r="FV864" s="540">
        <v>65</v>
      </c>
      <c r="FW864" s="540">
        <v>33</v>
      </c>
      <c r="FX864" s="540">
        <v>127</v>
      </c>
    </row>
    <row r="865" spans="4:184" s="540" customFormat="1" x14ac:dyDescent="0.2">
      <c r="E865" s="535" t="s">
        <v>159</v>
      </c>
      <c r="F865" s="540">
        <v>148</v>
      </c>
      <c r="G865" s="540">
        <v>115</v>
      </c>
      <c r="H865" s="540">
        <v>81</v>
      </c>
      <c r="I865" s="540">
        <v>15</v>
      </c>
      <c r="J865" s="540">
        <v>163</v>
      </c>
      <c r="K865" s="540">
        <v>59</v>
      </c>
      <c r="L865" s="540">
        <v>171</v>
      </c>
      <c r="M865" s="540">
        <v>140</v>
      </c>
      <c r="N865" s="540">
        <v>18</v>
      </c>
      <c r="O865" s="540">
        <v>22</v>
      </c>
      <c r="P865" s="540">
        <v>33</v>
      </c>
      <c r="Q865" s="540">
        <v>11</v>
      </c>
      <c r="R865" s="540">
        <v>155</v>
      </c>
      <c r="S865" s="540">
        <v>8</v>
      </c>
      <c r="T865" s="540">
        <v>21</v>
      </c>
      <c r="U865" s="540">
        <v>139</v>
      </c>
      <c r="V865" s="540">
        <v>100</v>
      </c>
      <c r="W865" s="540">
        <v>175</v>
      </c>
      <c r="X865" s="540">
        <v>92</v>
      </c>
      <c r="Y865" s="540">
        <v>109</v>
      </c>
      <c r="Z865" s="540">
        <v>10</v>
      </c>
      <c r="AA865" s="540">
        <v>79</v>
      </c>
      <c r="AB865" s="540">
        <v>120</v>
      </c>
      <c r="AC865" s="540">
        <v>45</v>
      </c>
      <c r="AD865" s="540">
        <v>103</v>
      </c>
      <c r="AE865" s="540">
        <v>130</v>
      </c>
      <c r="AF865" s="540">
        <v>23</v>
      </c>
      <c r="AG865" s="540">
        <v>107</v>
      </c>
      <c r="AH865" s="540">
        <v>43</v>
      </c>
      <c r="AI865" s="540">
        <v>14</v>
      </c>
      <c r="AJ865" s="540">
        <v>55</v>
      </c>
      <c r="AK865" s="540">
        <v>149</v>
      </c>
      <c r="AL865" s="540">
        <v>62</v>
      </c>
      <c r="AM865" s="540">
        <v>88</v>
      </c>
      <c r="AN865" s="540">
        <v>91</v>
      </c>
      <c r="AO865" s="540">
        <v>158</v>
      </c>
      <c r="AP865" s="540">
        <v>126</v>
      </c>
      <c r="AQ865" s="540">
        <v>141</v>
      </c>
      <c r="AR865" s="540">
        <v>152</v>
      </c>
      <c r="AS865" s="540">
        <v>32</v>
      </c>
      <c r="AT865" s="540">
        <v>74</v>
      </c>
      <c r="AU865" s="540">
        <v>98</v>
      </c>
      <c r="AV865" s="540">
        <v>29</v>
      </c>
      <c r="AW865" s="540">
        <v>67</v>
      </c>
      <c r="AX865" s="540">
        <v>16</v>
      </c>
      <c r="AY865" s="540">
        <v>25</v>
      </c>
      <c r="AZ865" s="540">
        <v>174</v>
      </c>
      <c r="BA865" s="540">
        <v>2</v>
      </c>
      <c r="BB865" s="540">
        <v>156</v>
      </c>
      <c r="BC865" s="540">
        <v>87</v>
      </c>
      <c r="BD865" s="540">
        <v>124</v>
      </c>
      <c r="BE865" s="540">
        <v>65</v>
      </c>
      <c r="BF865" s="540">
        <v>167</v>
      </c>
      <c r="BG865" s="540">
        <v>157</v>
      </c>
      <c r="BH865" s="540">
        <v>46</v>
      </c>
      <c r="BI865" s="540">
        <v>40</v>
      </c>
      <c r="BJ865" s="540">
        <v>153</v>
      </c>
      <c r="BK865" s="540">
        <v>66</v>
      </c>
      <c r="BL865" s="540">
        <v>166</v>
      </c>
      <c r="BM865" s="540">
        <v>119</v>
      </c>
      <c r="BN865" s="540">
        <v>70</v>
      </c>
      <c r="BO865" s="540">
        <v>84</v>
      </c>
      <c r="BP865" s="540">
        <v>64</v>
      </c>
      <c r="BQ865" s="540">
        <v>80</v>
      </c>
      <c r="BR865" s="540">
        <v>118</v>
      </c>
      <c r="BS865" s="540">
        <v>58</v>
      </c>
      <c r="BT865" s="540">
        <v>138</v>
      </c>
      <c r="BU865" s="540">
        <v>102</v>
      </c>
      <c r="BV865" s="540">
        <v>86</v>
      </c>
      <c r="BW865" s="540">
        <v>147</v>
      </c>
      <c r="BX865" s="540">
        <v>164</v>
      </c>
      <c r="BY865" s="540">
        <v>89</v>
      </c>
      <c r="BZ865" s="540">
        <v>72</v>
      </c>
      <c r="CA865" s="540">
        <v>5</v>
      </c>
      <c r="CB865" s="540">
        <v>47</v>
      </c>
      <c r="CC865" s="540">
        <v>142</v>
      </c>
      <c r="CD865" s="540">
        <v>95</v>
      </c>
      <c r="CE865" s="540">
        <v>125</v>
      </c>
      <c r="CF865" s="540">
        <v>137</v>
      </c>
      <c r="CG865" s="540">
        <v>27</v>
      </c>
      <c r="CH865" s="540">
        <v>108</v>
      </c>
      <c r="CI865" s="540">
        <v>61</v>
      </c>
      <c r="CJ865" s="540">
        <v>127</v>
      </c>
      <c r="CK865" s="540">
        <v>173</v>
      </c>
      <c r="CL865" s="540">
        <v>56</v>
      </c>
      <c r="CM865" s="540">
        <v>69</v>
      </c>
      <c r="CN865" s="540">
        <v>96</v>
      </c>
      <c r="CO865" s="540">
        <v>52</v>
      </c>
      <c r="CP865" s="540">
        <v>106</v>
      </c>
      <c r="CQ865" s="540">
        <v>136</v>
      </c>
      <c r="CR865" s="540">
        <v>60</v>
      </c>
      <c r="CS865" s="540">
        <v>13</v>
      </c>
      <c r="CT865" s="540">
        <v>122</v>
      </c>
      <c r="CU865" s="540">
        <v>101</v>
      </c>
      <c r="CV865" s="540">
        <v>77</v>
      </c>
      <c r="CW865" s="540">
        <v>110</v>
      </c>
      <c r="CX865" s="540">
        <v>9</v>
      </c>
      <c r="CY865" s="540">
        <v>99</v>
      </c>
      <c r="CZ865" s="540">
        <v>128</v>
      </c>
      <c r="DA865" s="540">
        <v>4</v>
      </c>
      <c r="DB865" s="540">
        <v>169</v>
      </c>
      <c r="DC865" s="540">
        <v>24</v>
      </c>
      <c r="DD865" s="540">
        <v>37</v>
      </c>
      <c r="DE865" s="540">
        <v>31</v>
      </c>
      <c r="DF865" s="540">
        <v>6</v>
      </c>
      <c r="DG865" s="540">
        <v>90</v>
      </c>
      <c r="DH865" s="540">
        <v>28</v>
      </c>
      <c r="DI865" s="540">
        <v>17</v>
      </c>
      <c r="DJ865" s="540">
        <v>160</v>
      </c>
      <c r="DK865" s="540">
        <v>1</v>
      </c>
      <c r="DL865" s="540">
        <v>134</v>
      </c>
      <c r="DM865" s="540">
        <v>129</v>
      </c>
      <c r="DN865" s="540">
        <v>7</v>
      </c>
      <c r="DO865" s="540">
        <v>48</v>
      </c>
      <c r="DP865" s="540">
        <v>151</v>
      </c>
      <c r="DQ865" s="540">
        <v>3</v>
      </c>
      <c r="DR865" s="540">
        <v>105</v>
      </c>
      <c r="DS865" s="540">
        <v>42</v>
      </c>
      <c r="DT865" s="540">
        <v>145</v>
      </c>
      <c r="DU865" s="540">
        <v>97</v>
      </c>
      <c r="DV865" s="540">
        <v>49</v>
      </c>
      <c r="DW865" s="540">
        <v>41</v>
      </c>
      <c r="DX865" s="540">
        <v>114</v>
      </c>
      <c r="DY865" s="540">
        <v>63</v>
      </c>
      <c r="DZ865" s="540">
        <v>34</v>
      </c>
      <c r="EA865" s="540">
        <v>154</v>
      </c>
      <c r="EB865" s="540">
        <v>83</v>
      </c>
      <c r="EC865" s="540">
        <v>51</v>
      </c>
      <c r="ED865" s="540">
        <v>116</v>
      </c>
      <c r="EE865" s="540">
        <v>112</v>
      </c>
      <c r="EF865" s="540">
        <v>150</v>
      </c>
      <c r="EG865" s="540">
        <v>170</v>
      </c>
      <c r="EH865" s="540">
        <v>121</v>
      </c>
      <c r="EI865" s="540">
        <v>26</v>
      </c>
      <c r="EJ865" s="540">
        <v>53</v>
      </c>
      <c r="EK865" s="540">
        <v>123</v>
      </c>
      <c r="EL865" s="540">
        <v>73</v>
      </c>
      <c r="EM865" s="540">
        <v>44</v>
      </c>
      <c r="EN865" s="540">
        <v>117</v>
      </c>
      <c r="EO865" s="540">
        <v>161</v>
      </c>
      <c r="EP865" s="540">
        <v>38</v>
      </c>
      <c r="EQ865" s="540">
        <v>113</v>
      </c>
      <c r="ER865" s="540">
        <v>165</v>
      </c>
      <c r="ES865" s="540">
        <v>168</v>
      </c>
      <c r="ET865" s="540">
        <v>93</v>
      </c>
      <c r="EU865" s="540">
        <v>82</v>
      </c>
      <c r="EV865" s="540">
        <v>75</v>
      </c>
      <c r="EW865" s="540">
        <v>172</v>
      </c>
      <c r="EX865" s="540">
        <v>68</v>
      </c>
      <c r="EY865" s="540">
        <v>131</v>
      </c>
      <c r="EZ865" s="540">
        <v>135</v>
      </c>
      <c r="FA865" s="540">
        <v>78</v>
      </c>
      <c r="FB865" s="540">
        <v>162</v>
      </c>
      <c r="FC865" s="540">
        <v>57</v>
      </c>
      <c r="FD865" s="540">
        <v>71</v>
      </c>
      <c r="FE865" s="540">
        <v>19</v>
      </c>
      <c r="FF865" s="540">
        <v>54</v>
      </c>
      <c r="FG865" s="540">
        <v>35</v>
      </c>
      <c r="FH865" s="540">
        <v>76</v>
      </c>
      <c r="FI865" s="540">
        <v>132</v>
      </c>
      <c r="FJ865" s="540">
        <v>30</v>
      </c>
      <c r="FK865" s="540">
        <v>39</v>
      </c>
      <c r="FL865" s="540">
        <v>12</v>
      </c>
      <c r="FM865" s="540">
        <v>133</v>
      </c>
      <c r="FN865" s="540">
        <v>143</v>
      </c>
      <c r="FO865" s="540">
        <v>94</v>
      </c>
      <c r="FP865" s="540">
        <v>20</v>
      </c>
      <c r="FQ865" s="540">
        <v>144</v>
      </c>
      <c r="FR865" s="540">
        <v>111</v>
      </c>
      <c r="FS865" s="540">
        <v>159</v>
      </c>
      <c r="FT865" s="540">
        <v>85</v>
      </c>
      <c r="FU865" s="540">
        <v>104</v>
      </c>
      <c r="FV865" s="540">
        <v>36</v>
      </c>
      <c r="FW865" s="540">
        <v>50</v>
      </c>
      <c r="FX865" s="540">
        <v>146</v>
      </c>
    </row>
    <row r="866" spans="4:184" s="540" customFormat="1" x14ac:dyDescent="0.2"/>
    <row r="867" spans="4:184" s="540" customFormat="1" x14ac:dyDescent="0.2">
      <c r="D867" s="539">
        <v>176</v>
      </c>
      <c r="E867" s="541" t="s">
        <v>179</v>
      </c>
    </row>
    <row r="868" spans="4:184" s="540" customFormat="1" x14ac:dyDescent="0.2">
      <c r="E868" s="535" t="s">
        <v>130</v>
      </c>
      <c r="F868" s="540">
        <v>1</v>
      </c>
      <c r="G868" s="540">
        <v>2</v>
      </c>
      <c r="H868" s="540">
        <v>3</v>
      </c>
      <c r="I868" s="540">
        <v>4</v>
      </c>
      <c r="J868" s="540">
        <v>5</v>
      </c>
      <c r="K868" s="540">
        <v>6</v>
      </c>
      <c r="L868" s="540">
        <v>7</v>
      </c>
      <c r="M868" s="540">
        <v>8</v>
      </c>
      <c r="N868" s="540">
        <v>9</v>
      </c>
      <c r="O868" s="540">
        <v>10</v>
      </c>
      <c r="P868" s="540">
        <v>11</v>
      </c>
      <c r="Q868" s="540">
        <v>12</v>
      </c>
      <c r="R868" s="540">
        <v>13</v>
      </c>
      <c r="S868" s="540">
        <v>14</v>
      </c>
      <c r="T868" s="540">
        <v>15</v>
      </c>
      <c r="U868" s="540">
        <v>16</v>
      </c>
      <c r="V868" s="540">
        <v>17</v>
      </c>
      <c r="W868" s="540">
        <v>18</v>
      </c>
      <c r="X868" s="540">
        <v>19</v>
      </c>
      <c r="Y868" s="540">
        <v>20</v>
      </c>
      <c r="Z868" s="540">
        <v>21</v>
      </c>
      <c r="AA868" s="540">
        <v>22</v>
      </c>
      <c r="AB868" s="540">
        <v>23</v>
      </c>
      <c r="AC868" s="540">
        <v>24</v>
      </c>
      <c r="AD868" s="540">
        <v>25</v>
      </c>
      <c r="AE868" s="540">
        <v>26</v>
      </c>
      <c r="AF868" s="540">
        <v>27</v>
      </c>
      <c r="AG868" s="540">
        <v>28</v>
      </c>
      <c r="AH868" s="540">
        <v>29</v>
      </c>
      <c r="AI868" s="540">
        <v>30</v>
      </c>
      <c r="AJ868" s="540">
        <v>31</v>
      </c>
      <c r="AK868" s="540">
        <v>32</v>
      </c>
      <c r="AL868" s="540">
        <v>33</v>
      </c>
      <c r="AM868" s="540">
        <v>34</v>
      </c>
      <c r="AN868" s="540">
        <v>35</v>
      </c>
      <c r="AO868" s="540">
        <v>36</v>
      </c>
      <c r="AP868" s="540">
        <v>37</v>
      </c>
      <c r="AQ868" s="540">
        <v>38</v>
      </c>
      <c r="AR868" s="540">
        <v>39</v>
      </c>
      <c r="AS868" s="540">
        <v>40</v>
      </c>
      <c r="AT868" s="540">
        <v>41</v>
      </c>
      <c r="AU868" s="540">
        <v>42</v>
      </c>
      <c r="AV868" s="540">
        <v>43</v>
      </c>
      <c r="AW868" s="540">
        <v>44</v>
      </c>
      <c r="AX868" s="540">
        <v>45</v>
      </c>
      <c r="AY868" s="540">
        <v>46</v>
      </c>
      <c r="AZ868" s="540">
        <v>47</v>
      </c>
      <c r="BA868" s="540">
        <v>48</v>
      </c>
      <c r="BB868" s="540">
        <v>49</v>
      </c>
      <c r="BC868" s="540">
        <v>50</v>
      </c>
      <c r="BD868" s="540">
        <v>51</v>
      </c>
      <c r="BE868" s="540">
        <v>52</v>
      </c>
      <c r="BF868" s="540">
        <v>53</v>
      </c>
      <c r="BG868" s="540">
        <v>54</v>
      </c>
      <c r="BH868" s="540">
        <v>55</v>
      </c>
      <c r="BI868" s="540">
        <v>56</v>
      </c>
      <c r="BJ868" s="540">
        <v>57</v>
      </c>
      <c r="BK868" s="540">
        <v>58</v>
      </c>
      <c r="BL868" s="540">
        <v>59</v>
      </c>
      <c r="BM868" s="540">
        <v>60</v>
      </c>
      <c r="BN868" s="540">
        <v>61</v>
      </c>
      <c r="BO868" s="540">
        <v>62</v>
      </c>
      <c r="BP868" s="540">
        <v>63</v>
      </c>
      <c r="BQ868" s="540">
        <v>64</v>
      </c>
      <c r="BR868" s="540">
        <v>65</v>
      </c>
      <c r="BS868" s="540">
        <v>66</v>
      </c>
      <c r="BT868" s="540">
        <v>67</v>
      </c>
      <c r="BU868" s="540">
        <v>68</v>
      </c>
      <c r="BV868" s="540">
        <v>69</v>
      </c>
      <c r="BW868" s="540">
        <v>70</v>
      </c>
      <c r="BX868" s="540">
        <v>71</v>
      </c>
      <c r="BY868" s="540">
        <v>72</v>
      </c>
      <c r="BZ868" s="540">
        <v>73</v>
      </c>
      <c r="CA868" s="540">
        <v>74</v>
      </c>
      <c r="CB868" s="540">
        <v>75</v>
      </c>
      <c r="CC868" s="540">
        <v>76</v>
      </c>
      <c r="CD868" s="540">
        <v>77</v>
      </c>
      <c r="CE868" s="540">
        <v>78</v>
      </c>
      <c r="CF868" s="540">
        <v>79</v>
      </c>
      <c r="CG868" s="540">
        <v>80</v>
      </c>
      <c r="CH868" s="540">
        <v>81</v>
      </c>
      <c r="CI868" s="540">
        <v>82</v>
      </c>
      <c r="CJ868" s="540">
        <v>83</v>
      </c>
      <c r="CK868" s="540">
        <v>84</v>
      </c>
      <c r="CL868" s="540">
        <v>85</v>
      </c>
      <c r="CM868" s="540">
        <v>86</v>
      </c>
      <c r="CN868" s="540">
        <v>87</v>
      </c>
      <c r="CO868" s="540">
        <v>88</v>
      </c>
      <c r="CP868" s="540">
        <v>89</v>
      </c>
      <c r="CQ868" s="540">
        <v>90</v>
      </c>
      <c r="CR868" s="540">
        <v>91</v>
      </c>
      <c r="CS868" s="540">
        <v>92</v>
      </c>
      <c r="CT868" s="540">
        <v>93</v>
      </c>
      <c r="CU868" s="540">
        <v>94</v>
      </c>
      <c r="CV868" s="540">
        <v>95</v>
      </c>
      <c r="CW868" s="540">
        <v>96</v>
      </c>
      <c r="CX868" s="540">
        <v>97</v>
      </c>
      <c r="CY868" s="540">
        <v>98</v>
      </c>
      <c r="CZ868" s="540">
        <v>99</v>
      </c>
      <c r="DA868" s="540">
        <v>100</v>
      </c>
      <c r="DB868" s="540">
        <v>101</v>
      </c>
      <c r="DC868" s="540">
        <v>102</v>
      </c>
      <c r="DD868" s="540">
        <v>103</v>
      </c>
      <c r="DE868" s="540">
        <v>104</v>
      </c>
      <c r="DF868" s="540">
        <v>105</v>
      </c>
      <c r="DG868" s="540">
        <v>106</v>
      </c>
      <c r="DH868" s="540">
        <v>107</v>
      </c>
      <c r="DI868" s="540">
        <v>108</v>
      </c>
      <c r="DJ868" s="540">
        <v>109</v>
      </c>
      <c r="DK868" s="540">
        <v>110</v>
      </c>
      <c r="DL868" s="540">
        <v>111</v>
      </c>
      <c r="DM868" s="540">
        <v>112</v>
      </c>
      <c r="DN868" s="540">
        <v>113</v>
      </c>
      <c r="DO868" s="540">
        <v>114</v>
      </c>
      <c r="DP868" s="540">
        <v>115</v>
      </c>
      <c r="DQ868" s="540">
        <v>116</v>
      </c>
      <c r="DR868" s="540">
        <v>117</v>
      </c>
      <c r="DS868" s="540">
        <v>118</v>
      </c>
      <c r="DT868" s="540">
        <v>119</v>
      </c>
      <c r="DU868" s="540">
        <v>120</v>
      </c>
      <c r="DV868" s="540">
        <v>121</v>
      </c>
      <c r="DW868" s="540">
        <v>122</v>
      </c>
      <c r="DX868" s="540">
        <v>123</v>
      </c>
      <c r="DY868" s="540">
        <v>124</v>
      </c>
      <c r="DZ868" s="540">
        <v>125</v>
      </c>
      <c r="EA868" s="540">
        <v>126</v>
      </c>
      <c r="EB868" s="540">
        <v>127</v>
      </c>
      <c r="EC868" s="540">
        <v>128</v>
      </c>
      <c r="ED868" s="540">
        <v>129</v>
      </c>
      <c r="EE868" s="540">
        <v>130</v>
      </c>
      <c r="EF868" s="540">
        <v>131</v>
      </c>
      <c r="EG868" s="540">
        <v>132</v>
      </c>
      <c r="EH868" s="540">
        <v>133</v>
      </c>
      <c r="EI868" s="540">
        <v>134</v>
      </c>
      <c r="EJ868" s="540">
        <v>135</v>
      </c>
      <c r="EK868" s="540">
        <v>136</v>
      </c>
      <c r="EL868" s="540">
        <v>137</v>
      </c>
      <c r="EM868" s="540">
        <v>138</v>
      </c>
      <c r="EN868" s="540">
        <v>139</v>
      </c>
      <c r="EO868" s="540">
        <v>140</v>
      </c>
      <c r="EP868" s="540">
        <v>141</v>
      </c>
      <c r="EQ868" s="540">
        <v>142</v>
      </c>
      <c r="ER868" s="540">
        <v>143</v>
      </c>
      <c r="ES868" s="540">
        <v>144</v>
      </c>
      <c r="ET868" s="540">
        <v>145</v>
      </c>
      <c r="EU868" s="540">
        <v>146</v>
      </c>
      <c r="EV868" s="540">
        <v>147</v>
      </c>
      <c r="EW868" s="540">
        <v>148</v>
      </c>
      <c r="EX868" s="540">
        <v>149</v>
      </c>
      <c r="EY868" s="540">
        <v>150</v>
      </c>
      <c r="EZ868" s="540">
        <v>151</v>
      </c>
      <c r="FA868" s="540">
        <v>152</v>
      </c>
      <c r="FB868" s="540">
        <v>153</v>
      </c>
      <c r="FC868" s="540">
        <v>154</v>
      </c>
      <c r="FD868" s="540">
        <v>155</v>
      </c>
      <c r="FE868" s="540">
        <v>156</v>
      </c>
      <c r="FF868" s="540">
        <v>157</v>
      </c>
      <c r="FG868" s="540">
        <v>158</v>
      </c>
      <c r="FH868" s="540">
        <v>159</v>
      </c>
      <c r="FI868" s="540">
        <v>160</v>
      </c>
      <c r="FJ868" s="540">
        <v>161</v>
      </c>
      <c r="FK868" s="540">
        <v>162</v>
      </c>
      <c r="FL868" s="540">
        <v>163</v>
      </c>
      <c r="FM868" s="540">
        <v>164</v>
      </c>
      <c r="FO868" s="540">
        <v>165</v>
      </c>
      <c r="FP868" s="540">
        <v>166</v>
      </c>
      <c r="FQ868" s="540">
        <v>167</v>
      </c>
      <c r="FR868" s="540">
        <v>168</v>
      </c>
      <c r="FT868" s="540">
        <v>169</v>
      </c>
      <c r="FU868" s="540">
        <v>170</v>
      </c>
      <c r="FV868" s="540">
        <v>171</v>
      </c>
      <c r="FW868" s="540">
        <v>172</v>
      </c>
      <c r="FY868" s="540">
        <v>173</v>
      </c>
      <c r="FZ868" s="540">
        <v>174</v>
      </c>
      <c r="GA868" s="540">
        <v>175</v>
      </c>
      <c r="GB868" s="540">
        <v>176</v>
      </c>
    </row>
    <row r="869" spans="4:184" s="540" customFormat="1" x14ac:dyDescent="0.2">
      <c r="E869" s="535" t="s">
        <v>157</v>
      </c>
      <c r="F869" s="540">
        <v>176</v>
      </c>
      <c r="G869" s="540">
        <v>16</v>
      </c>
      <c r="H869" s="540">
        <v>168</v>
      </c>
      <c r="I869" s="540">
        <v>157</v>
      </c>
      <c r="J869" s="540">
        <v>111</v>
      </c>
      <c r="K869" s="540">
        <v>47</v>
      </c>
      <c r="L869" s="540">
        <v>38</v>
      </c>
      <c r="M869" s="540">
        <v>70</v>
      </c>
      <c r="N869" s="540">
        <v>136</v>
      </c>
      <c r="O869" s="540">
        <v>52</v>
      </c>
      <c r="P869" s="540">
        <v>145</v>
      </c>
      <c r="Q869" s="540">
        <v>109</v>
      </c>
      <c r="R869" s="540">
        <v>17</v>
      </c>
      <c r="S869" s="540">
        <v>126</v>
      </c>
      <c r="T869" s="540">
        <v>86</v>
      </c>
      <c r="U869" s="540">
        <v>14</v>
      </c>
      <c r="V869" s="540">
        <v>23</v>
      </c>
      <c r="W869" s="540">
        <v>144</v>
      </c>
      <c r="X869" s="540">
        <v>51</v>
      </c>
      <c r="Y869" s="540">
        <v>49</v>
      </c>
      <c r="Z869" s="540">
        <v>74</v>
      </c>
      <c r="AA869" s="540">
        <v>159</v>
      </c>
      <c r="AB869" s="540">
        <v>10</v>
      </c>
      <c r="AC869" s="540">
        <v>21</v>
      </c>
      <c r="AD869" s="540">
        <v>167</v>
      </c>
      <c r="AE869" s="540">
        <v>149</v>
      </c>
      <c r="AF869" s="540">
        <v>75</v>
      </c>
      <c r="AG869" s="540">
        <v>139</v>
      </c>
      <c r="AH869" s="540">
        <v>133</v>
      </c>
      <c r="AI869" s="540">
        <v>22</v>
      </c>
      <c r="AJ869" s="540">
        <v>34</v>
      </c>
      <c r="AK869" s="540">
        <v>89</v>
      </c>
      <c r="AL869" s="540">
        <v>30</v>
      </c>
      <c r="AM869" s="540">
        <v>131</v>
      </c>
      <c r="AN869" s="540">
        <v>163</v>
      </c>
      <c r="AO869" s="540">
        <v>164</v>
      </c>
      <c r="AP869" s="540">
        <v>148</v>
      </c>
      <c r="AQ869" s="540">
        <v>166</v>
      </c>
      <c r="AR869" s="540">
        <v>142</v>
      </c>
      <c r="AS869" s="540">
        <v>123</v>
      </c>
      <c r="AT869" s="540">
        <v>63</v>
      </c>
      <c r="AU869" s="540">
        <v>78</v>
      </c>
      <c r="AV869" s="540">
        <v>169</v>
      </c>
      <c r="AW869" s="540">
        <v>13</v>
      </c>
      <c r="AX869" s="540">
        <v>59</v>
      </c>
      <c r="AY869" s="540">
        <v>122</v>
      </c>
      <c r="AZ869" s="540">
        <v>53</v>
      </c>
      <c r="BA869" s="540">
        <v>76</v>
      </c>
      <c r="BB869" s="540">
        <v>130</v>
      </c>
      <c r="BC869" s="540">
        <v>48</v>
      </c>
      <c r="BD869" s="540">
        <v>8</v>
      </c>
      <c r="BE869" s="540">
        <v>171</v>
      </c>
      <c r="BF869" s="540">
        <v>107</v>
      </c>
      <c r="BG869" s="540">
        <v>138</v>
      </c>
      <c r="BH869" s="540">
        <v>116</v>
      </c>
      <c r="BI869" s="540">
        <v>93</v>
      </c>
      <c r="BJ869" s="540">
        <v>129</v>
      </c>
      <c r="BK869" s="540">
        <v>67</v>
      </c>
      <c r="BL869" s="540">
        <v>143</v>
      </c>
      <c r="BM869" s="540">
        <v>71</v>
      </c>
      <c r="BN869" s="540">
        <v>104</v>
      </c>
      <c r="BO869" s="540">
        <v>25</v>
      </c>
      <c r="BP869" s="540">
        <v>152</v>
      </c>
      <c r="BQ869" s="540">
        <v>160</v>
      </c>
      <c r="BR869" s="540">
        <v>1</v>
      </c>
      <c r="BS869" s="540">
        <v>54</v>
      </c>
      <c r="BT869" s="540">
        <v>125</v>
      </c>
      <c r="BU869" s="540">
        <v>132</v>
      </c>
      <c r="BV869" s="540">
        <v>156</v>
      </c>
      <c r="BW869" s="540">
        <v>103</v>
      </c>
      <c r="BX869" s="540">
        <v>95</v>
      </c>
      <c r="BY869" s="540">
        <v>84</v>
      </c>
      <c r="BZ869" s="540">
        <v>2</v>
      </c>
      <c r="CA869" s="540">
        <v>31</v>
      </c>
      <c r="CB869" s="540">
        <v>117</v>
      </c>
      <c r="CC869" s="540">
        <v>4</v>
      </c>
      <c r="CD869" s="540">
        <v>58</v>
      </c>
      <c r="CE869" s="540">
        <v>154</v>
      </c>
      <c r="CF869" s="540">
        <v>121</v>
      </c>
      <c r="CG869" s="540">
        <v>87</v>
      </c>
      <c r="CH869" s="540">
        <v>35</v>
      </c>
      <c r="CI869" s="540">
        <v>165</v>
      </c>
      <c r="CJ869" s="540">
        <v>162</v>
      </c>
      <c r="CK869" s="540">
        <v>65</v>
      </c>
      <c r="CL869" s="540">
        <v>98</v>
      </c>
      <c r="CM869" s="540">
        <v>99</v>
      </c>
      <c r="CN869" s="540">
        <v>80</v>
      </c>
      <c r="CO869" s="540">
        <v>110</v>
      </c>
      <c r="CP869" s="540">
        <v>32</v>
      </c>
      <c r="CQ869" s="540">
        <v>29</v>
      </c>
      <c r="CR869" s="540">
        <v>45</v>
      </c>
      <c r="CS869" s="540">
        <v>40</v>
      </c>
      <c r="CT869" s="540">
        <v>24</v>
      </c>
      <c r="CU869" s="540">
        <v>96</v>
      </c>
      <c r="CV869" s="540">
        <v>46</v>
      </c>
      <c r="CW869" s="540">
        <v>94</v>
      </c>
      <c r="CX869" s="540">
        <v>118</v>
      </c>
      <c r="CY869" s="540">
        <v>137</v>
      </c>
      <c r="CZ869" s="540">
        <v>127</v>
      </c>
      <c r="DA869" s="540">
        <v>6</v>
      </c>
      <c r="DB869" s="540">
        <v>155</v>
      </c>
      <c r="DC869" s="540">
        <v>69</v>
      </c>
      <c r="DD869" s="540">
        <v>77</v>
      </c>
      <c r="DE869" s="540">
        <v>106</v>
      </c>
      <c r="DF869" s="540">
        <v>173</v>
      </c>
      <c r="DG869" s="540">
        <v>170</v>
      </c>
      <c r="DH869" s="540">
        <v>28</v>
      </c>
      <c r="DI869" s="540">
        <v>82</v>
      </c>
      <c r="DJ869" s="540">
        <v>12</v>
      </c>
      <c r="DK869" s="540">
        <v>44</v>
      </c>
      <c r="DL869" s="540">
        <v>140</v>
      </c>
      <c r="DM869" s="540">
        <v>88</v>
      </c>
      <c r="DN869" s="540">
        <v>55</v>
      </c>
      <c r="DO869" s="540">
        <v>61</v>
      </c>
      <c r="DP869" s="540">
        <v>41</v>
      </c>
      <c r="DQ869" s="540">
        <v>64</v>
      </c>
      <c r="DR869" s="540">
        <v>161</v>
      </c>
      <c r="DS869" s="540">
        <v>81</v>
      </c>
      <c r="DT869" s="540">
        <v>112</v>
      </c>
      <c r="DU869" s="540">
        <v>175</v>
      </c>
      <c r="DV869" s="540">
        <v>62</v>
      </c>
      <c r="DW869" s="540">
        <v>19</v>
      </c>
      <c r="DX869" s="540">
        <v>26</v>
      </c>
      <c r="DY869" s="540">
        <v>105</v>
      </c>
      <c r="DZ869" s="540">
        <v>43</v>
      </c>
      <c r="EA869" s="540">
        <v>97</v>
      </c>
      <c r="EB869" s="540">
        <v>39</v>
      </c>
      <c r="EC869" s="540">
        <v>119</v>
      </c>
      <c r="ED869" s="540">
        <v>5</v>
      </c>
      <c r="EE869" s="540">
        <v>68</v>
      </c>
      <c r="EF869" s="540">
        <v>33</v>
      </c>
      <c r="EG869" s="540">
        <v>66</v>
      </c>
      <c r="EH869" s="540">
        <v>90</v>
      </c>
      <c r="EI869" s="540">
        <v>108</v>
      </c>
      <c r="EJ869" s="540">
        <v>146</v>
      </c>
      <c r="EK869" s="540">
        <v>9</v>
      </c>
      <c r="EL869" s="540">
        <v>113</v>
      </c>
      <c r="EM869" s="540">
        <v>57</v>
      </c>
      <c r="EN869" s="540">
        <v>3</v>
      </c>
      <c r="EO869" s="540">
        <v>83</v>
      </c>
      <c r="EP869" s="540">
        <v>72</v>
      </c>
      <c r="EQ869" s="540">
        <v>56</v>
      </c>
      <c r="ER869" s="540">
        <v>27</v>
      </c>
      <c r="ES869" s="540">
        <v>141</v>
      </c>
      <c r="ET869" s="540">
        <v>11</v>
      </c>
      <c r="EU869" s="540">
        <v>73</v>
      </c>
      <c r="EV869" s="540">
        <v>60</v>
      </c>
      <c r="EW869" s="540">
        <v>135</v>
      </c>
      <c r="EX869" s="540">
        <v>18</v>
      </c>
      <c r="EY869" s="540">
        <v>158</v>
      </c>
      <c r="EZ869" s="540">
        <v>92</v>
      </c>
      <c r="FA869" s="540">
        <v>115</v>
      </c>
      <c r="FB869" s="540">
        <v>172</v>
      </c>
      <c r="FC869" s="540">
        <v>37</v>
      </c>
      <c r="FD869" s="540">
        <v>42</v>
      </c>
      <c r="FE869" s="540">
        <v>102</v>
      </c>
      <c r="FF869" s="540">
        <v>128</v>
      </c>
      <c r="FG869" s="540">
        <v>151</v>
      </c>
      <c r="FH869" s="540">
        <v>91</v>
      </c>
      <c r="FI869" s="540">
        <v>174</v>
      </c>
      <c r="FJ869" s="540">
        <v>120</v>
      </c>
      <c r="FK869" s="540">
        <v>50</v>
      </c>
      <c r="FL869" s="540">
        <v>7</v>
      </c>
      <c r="FM869" s="540">
        <v>36</v>
      </c>
      <c r="FO869" s="540">
        <v>100</v>
      </c>
      <c r="FP869" s="540">
        <v>114</v>
      </c>
      <c r="FQ869" s="540">
        <v>124</v>
      </c>
      <c r="FR869" s="540">
        <v>147</v>
      </c>
      <c r="FT869" s="540">
        <v>79</v>
      </c>
      <c r="FU869" s="540">
        <v>15</v>
      </c>
      <c r="FV869" s="540">
        <v>85</v>
      </c>
      <c r="FW869" s="540">
        <v>153</v>
      </c>
      <c r="FY869" s="540">
        <v>134</v>
      </c>
      <c r="FZ869" s="540">
        <v>101</v>
      </c>
      <c r="GA869" s="540">
        <v>150</v>
      </c>
      <c r="GB869" s="540">
        <v>20</v>
      </c>
    </row>
    <row r="870" spans="4:184" s="540" customFormat="1" x14ac:dyDescent="0.2">
      <c r="E870" s="535" t="s">
        <v>159</v>
      </c>
      <c r="F870" s="540">
        <v>124</v>
      </c>
      <c r="G870" s="540">
        <v>172</v>
      </c>
      <c r="H870" s="540">
        <v>80</v>
      </c>
      <c r="I870" s="540">
        <v>33</v>
      </c>
      <c r="J870" s="540">
        <v>56</v>
      </c>
      <c r="K870" s="540">
        <v>119</v>
      </c>
      <c r="L870" s="540">
        <v>154</v>
      </c>
      <c r="M870" s="540">
        <v>141</v>
      </c>
      <c r="N870" s="540">
        <v>73</v>
      </c>
      <c r="O870" s="540">
        <v>57</v>
      </c>
      <c r="P870" s="540">
        <v>105</v>
      </c>
      <c r="Q870" s="540">
        <v>70</v>
      </c>
      <c r="R870" s="540">
        <v>111</v>
      </c>
      <c r="S870" s="540">
        <v>78</v>
      </c>
      <c r="T870" s="540">
        <v>96</v>
      </c>
      <c r="U870" s="540">
        <v>142</v>
      </c>
      <c r="V870" s="540">
        <v>116</v>
      </c>
      <c r="W870" s="540">
        <v>109</v>
      </c>
      <c r="X870" s="540">
        <v>82</v>
      </c>
      <c r="Y870" s="540">
        <v>26</v>
      </c>
      <c r="Z870" s="540">
        <v>174</v>
      </c>
      <c r="AA870" s="540">
        <v>143</v>
      </c>
      <c r="AB870" s="540">
        <v>164</v>
      </c>
      <c r="AC870" s="540">
        <v>38</v>
      </c>
      <c r="AD870" s="540">
        <v>149</v>
      </c>
      <c r="AE870" s="540">
        <v>20</v>
      </c>
      <c r="AF870" s="540">
        <v>48</v>
      </c>
      <c r="AG870" s="540">
        <v>131</v>
      </c>
      <c r="AH870" s="540">
        <v>97</v>
      </c>
      <c r="AI870" s="540">
        <v>77</v>
      </c>
      <c r="AJ870" s="540">
        <v>160</v>
      </c>
      <c r="AK870" s="540">
        <v>121</v>
      </c>
      <c r="AL870" s="540">
        <v>129</v>
      </c>
      <c r="AM870" s="540">
        <v>8</v>
      </c>
      <c r="AN870" s="540">
        <v>66</v>
      </c>
      <c r="AO870" s="540">
        <v>59</v>
      </c>
      <c r="AP870" s="540">
        <v>153</v>
      </c>
      <c r="AQ870" s="540">
        <v>19</v>
      </c>
      <c r="AR870" s="540">
        <v>76</v>
      </c>
      <c r="AS870" s="540">
        <v>126</v>
      </c>
      <c r="AT870" s="540">
        <v>24</v>
      </c>
      <c r="AU870" s="540">
        <v>158</v>
      </c>
      <c r="AV870" s="540">
        <v>106</v>
      </c>
      <c r="AW870" s="540">
        <v>101</v>
      </c>
      <c r="AX870" s="540">
        <v>72</v>
      </c>
      <c r="AY870" s="540">
        <v>125</v>
      </c>
      <c r="AZ870" s="540">
        <v>100</v>
      </c>
      <c r="BA870" s="540">
        <v>71</v>
      </c>
      <c r="BB870" s="540">
        <v>155</v>
      </c>
      <c r="BC870" s="540">
        <v>148</v>
      </c>
      <c r="BD870" s="540">
        <v>108</v>
      </c>
      <c r="BE870" s="540">
        <v>94</v>
      </c>
      <c r="BF870" s="540">
        <v>159</v>
      </c>
      <c r="BG870" s="540">
        <v>27</v>
      </c>
      <c r="BH870" s="540">
        <v>17</v>
      </c>
      <c r="BI870" s="540">
        <v>98</v>
      </c>
      <c r="BJ870" s="540">
        <v>104</v>
      </c>
      <c r="BK870" s="540">
        <v>46</v>
      </c>
      <c r="BL870" s="540">
        <v>166</v>
      </c>
      <c r="BM870" s="540">
        <v>61</v>
      </c>
      <c r="BN870" s="540">
        <v>157</v>
      </c>
      <c r="BO870" s="540">
        <v>139</v>
      </c>
      <c r="BP870" s="540">
        <v>69</v>
      </c>
      <c r="BQ870" s="540">
        <v>128</v>
      </c>
      <c r="BR870" s="540">
        <v>152</v>
      </c>
      <c r="BS870" s="540">
        <v>112</v>
      </c>
      <c r="BT870" s="540">
        <v>144</v>
      </c>
      <c r="BU870" s="540">
        <v>32</v>
      </c>
      <c r="BV870" s="540">
        <v>2</v>
      </c>
      <c r="BW870" s="540">
        <v>102</v>
      </c>
      <c r="BX870" s="540">
        <v>163</v>
      </c>
      <c r="BY870" s="540">
        <v>168</v>
      </c>
      <c r="BZ870" s="540">
        <v>9</v>
      </c>
      <c r="CA870" s="540">
        <v>170</v>
      </c>
      <c r="CB870" s="540">
        <v>151</v>
      </c>
      <c r="CC870" s="540">
        <v>39</v>
      </c>
      <c r="CD870" s="540">
        <v>11</v>
      </c>
      <c r="CE870" s="540">
        <v>86</v>
      </c>
      <c r="CF870" s="540">
        <v>118</v>
      </c>
      <c r="CG870" s="540">
        <v>7</v>
      </c>
      <c r="CH870" s="540">
        <v>84</v>
      </c>
      <c r="CI870" s="540">
        <v>91</v>
      </c>
      <c r="CJ870" s="540">
        <v>114</v>
      </c>
      <c r="CK870" s="540">
        <v>53</v>
      </c>
      <c r="CL870" s="540">
        <v>47</v>
      </c>
      <c r="CM870" s="540">
        <v>60</v>
      </c>
      <c r="CN870" s="540">
        <v>123</v>
      </c>
      <c r="CO870" s="540">
        <v>156</v>
      </c>
      <c r="CP870" s="540">
        <v>165</v>
      </c>
      <c r="CQ870" s="540">
        <v>169</v>
      </c>
      <c r="CR870" s="540">
        <v>138</v>
      </c>
      <c r="CS870" s="540">
        <v>133</v>
      </c>
      <c r="CT870" s="540">
        <v>12</v>
      </c>
      <c r="CU870" s="540">
        <v>23</v>
      </c>
      <c r="CV870" s="540">
        <v>54</v>
      </c>
      <c r="CW870" s="540">
        <v>42</v>
      </c>
      <c r="CX870" s="540">
        <v>35</v>
      </c>
      <c r="CY870" s="540">
        <v>15</v>
      </c>
      <c r="CZ870" s="540">
        <v>145</v>
      </c>
      <c r="DA870" s="540">
        <v>132</v>
      </c>
      <c r="DB870" s="540">
        <v>87</v>
      </c>
      <c r="DC870" s="540">
        <v>85</v>
      </c>
      <c r="DD870" s="540">
        <v>147</v>
      </c>
      <c r="DE870" s="540">
        <v>120</v>
      </c>
      <c r="DF870" s="540">
        <v>136</v>
      </c>
      <c r="DG870" s="540">
        <v>175</v>
      </c>
      <c r="DH870" s="540">
        <v>167</v>
      </c>
      <c r="DI870" s="540">
        <v>50</v>
      </c>
      <c r="DJ870" s="540">
        <v>137</v>
      </c>
      <c r="DK870" s="540">
        <v>134</v>
      </c>
      <c r="DL870" s="540">
        <v>55</v>
      </c>
      <c r="DM870" s="540">
        <v>95</v>
      </c>
      <c r="DN870" s="540">
        <v>64</v>
      </c>
      <c r="DO870" s="540">
        <v>162</v>
      </c>
      <c r="DP870" s="540">
        <v>21</v>
      </c>
      <c r="DQ870" s="540">
        <v>150</v>
      </c>
      <c r="DR870" s="540">
        <v>83</v>
      </c>
      <c r="DS870" s="540">
        <v>79</v>
      </c>
      <c r="DT870" s="540">
        <v>171</v>
      </c>
      <c r="DU870" s="540">
        <v>36</v>
      </c>
      <c r="DV870" s="540">
        <v>22</v>
      </c>
      <c r="DW870" s="540">
        <v>3</v>
      </c>
      <c r="DX870" s="540">
        <v>127</v>
      </c>
      <c r="DY870" s="540">
        <v>81</v>
      </c>
      <c r="DZ870" s="540">
        <v>28</v>
      </c>
      <c r="EA870" s="540">
        <v>18</v>
      </c>
      <c r="EB870" s="540">
        <v>10</v>
      </c>
      <c r="EC870" s="540">
        <v>37</v>
      </c>
      <c r="ED870" s="540">
        <v>146</v>
      </c>
      <c r="EE870" s="540">
        <v>34</v>
      </c>
      <c r="EF870" s="540">
        <v>65</v>
      </c>
      <c r="EG870" s="540">
        <v>90</v>
      </c>
      <c r="EH870" s="540">
        <v>51</v>
      </c>
      <c r="EI870" s="540">
        <v>173</v>
      </c>
      <c r="EJ870" s="540">
        <v>161</v>
      </c>
      <c r="EK870" s="540">
        <v>49</v>
      </c>
      <c r="EL870" s="540">
        <v>30</v>
      </c>
      <c r="EM870" s="540">
        <v>75</v>
      </c>
      <c r="EN870" s="540">
        <v>62</v>
      </c>
      <c r="EO870" s="540">
        <v>113</v>
      </c>
      <c r="EP870" s="540">
        <v>29</v>
      </c>
      <c r="EQ870" s="540">
        <v>176</v>
      </c>
      <c r="ER870" s="540">
        <v>25</v>
      </c>
      <c r="ES870" s="540">
        <v>67</v>
      </c>
      <c r="ET870" s="540">
        <v>107</v>
      </c>
      <c r="EU870" s="540">
        <v>89</v>
      </c>
      <c r="EV870" s="540">
        <v>43</v>
      </c>
      <c r="EW870" s="540">
        <v>117</v>
      </c>
      <c r="EX870" s="540">
        <v>1</v>
      </c>
      <c r="EY870" s="540">
        <v>92</v>
      </c>
      <c r="EZ870" s="540">
        <v>5</v>
      </c>
      <c r="FA870" s="540">
        <v>6</v>
      </c>
      <c r="FB870" s="540">
        <v>52</v>
      </c>
      <c r="FC870" s="540">
        <v>63</v>
      </c>
      <c r="FD870" s="540">
        <v>88</v>
      </c>
      <c r="FE870" s="540">
        <v>44</v>
      </c>
      <c r="FF870" s="540">
        <v>14</v>
      </c>
      <c r="FG870" s="540">
        <v>4</v>
      </c>
      <c r="FH870" s="540">
        <v>122</v>
      </c>
      <c r="FI870" s="540">
        <v>31</v>
      </c>
      <c r="FJ870" s="540">
        <v>130</v>
      </c>
      <c r="FK870" s="540">
        <v>13</v>
      </c>
      <c r="FL870" s="540">
        <v>40</v>
      </c>
      <c r="FM870" s="540">
        <v>58</v>
      </c>
      <c r="FO870" s="540">
        <v>103</v>
      </c>
      <c r="FP870" s="540">
        <v>68</v>
      </c>
      <c r="FQ870" s="540">
        <v>99</v>
      </c>
      <c r="FR870" s="540">
        <v>140</v>
      </c>
      <c r="FT870" s="540">
        <v>135</v>
      </c>
      <c r="FU870" s="540">
        <v>74</v>
      </c>
      <c r="FV870" s="540">
        <v>41</v>
      </c>
      <c r="FW870" s="540">
        <v>93</v>
      </c>
      <c r="FY870" s="540">
        <v>110</v>
      </c>
      <c r="FZ870" s="540">
        <v>45</v>
      </c>
      <c r="GA870" s="540">
        <v>115</v>
      </c>
      <c r="GB870" s="540">
        <v>16</v>
      </c>
    </row>
    <row r="871" spans="4:184" s="540" customFormat="1" x14ac:dyDescent="0.2"/>
    <row r="872" spans="4:184" s="540" customFormat="1" x14ac:dyDescent="0.2">
      <c r="D872" s="539">
        <v>177</v>
      </c>
      <c r="E872" s="541" t="s">
        <v>179</v>
      </c>
    </row>
    <row r="873" spans="4:184" s="540" customFormat="1" x14ac:dyDescent="0.2">
      <c r="E873" s="535" t="s">
        <v>130</v>
      </c>
      <c r="F873" s="540">
        <v>1</v>
      </c>
      <c r="G873" s="540">
        <v>2</v>
      </c>
      <c r="H873" s="540">
        <v>3</v>
      </c>
      <c r="I873" s="540">
        <v>4</v>
      </c>
      <c r="J873" s="540">
        <v>5</v>
      </c>
      <c r="K873" s="540">
        <v>6</v>
      </c>
      <c r="L873" s="540">
        <v>7</v>
      </c>
      <c r="M873" s="540">
        <v>8</v>
      </c>
      <c r="N873" s="540">
        <v>9</v>
      </c>
      <c r="O873" s="540">
        <v>10</v>
      </c>
      <c r="P873" s="540">
        <v>11</v>
      </c>
      <c r="Q873" s="540">
        <v>12</v>
      </c>
      <c r="R873" s="540">
        <v>13</v>
      </c>
      <c r="S873" s="540">
        <v>14</v>
      </c>
      <c r="T873" s="540">
        <v>15</v>
      </c>
      <c r="U873" s="540">
        <v>16</v>
      </c>
      <c r="V873" s="540">
        <v>17</v>
      </c>
      <c r="W873" s="540">
        <v>18</v>
      </c>
      <c r="X873" s="540">
        <v>19</v>
      </c>
      <c r="Y873" s="540">
        <v>20</v>
      </c>
      <c r="Z873" s="540">
        <v>21</v>
      </c>
      <c r="AA873" s="540">
        <v>22</v>
      </c>
      <c r="AB873" s="540">
        <v>23</v>
      </c>
      <c r="AC873" s="540">
        <v>24</v>
      </c>
      <c r="AD873" s="540">
        <v>25</v>
      </c>
      <c r="AE873" s="540">
        <v>26</v>
      </c>
      <c r="AF873" s="540">
        <v>27</v>
      </c>
      <c r="AG873" s="540">
        <v>28</v>
      </c>
      <c r="AH873" s="540">
        <v>29</v>
      </c>
      <c r="AI873" s="540">
        <v>30</v>
      </c>
      <c r="AJ873" s="540">
        <v>31</v>
      </c>
      <c r="AK873" s="540">
        <v>32</v>
      </c>
      <c r="AL873" s="540">
        <v>33</v>
      </c>
      <c r="AM873" s="540">
        <v>34</v>
      </c>
      <c r="AN873" s="540">
        <v>35</v>
      </c>
      <c r="AO873" s="540">
        <v>36</v>
      </c>
      <c r="AP873" s="540">
        <v>37</v>
      </c>
      <c r="AQ873" s="540">
        <v>38</v>
      </c>
      <c r="AR873" s="540">
        <v>39</v>
      </c>
      <c r="AS873" s="540">
        <v>40</v>
      </c>
      <c r="AT873" s="540">
        <v>41</v>
      </c>
      <c r="AU873" s="540">
        <v>42</v>
      </c>
      <c r="AV873" s="540">
        <v>43</v>
      </c>
      <c r="AW873" s="540">
        <v>44</v>
      </c>
      <c r="AX873" s="540">
        <v>45</v>
      </c>
      <c r="AY873" s="540">
        <v>46</v>
      </c>
      <c r="AZ873" s="540">
        <v>47</v>
      </c>
      <c r="BA873" s="540">
        <v>48</v>
      </c>
      <c r="BB873" s="540">
        <v>49</v>
      </c>
      <c r="BC873" s="540">
        <v>50</v>
      </c>
      <c r="BD873" s="540">
        <v>51</v>
      </c>
      <c r="BE873" s="540">
        <v>52</v>
      </c>
      <c r="BF873" s="540">
        <v>53</v>
      </c>
      <c r="BG873" s="540">
        <v>54</v>
      </c>
      <c r="BH873" s="540">
        <v>55</v>
      </c>
      <c r="BI873" s="540">
        <v>56</v>
      </c>
      <c r="BJ873" s="540">
        <v>57</v>
      </c>
      <c r="BK873" s="540">
        <v>58</v>
      </c>
      <c r="BL873" s="540">
        <v>59</v>
      </c>
      <c r="BM873" s="540">
        <v>60</v>
      </c>
      <c r="BN873" s="540">
        <v>61</v>
      </c>
      <c r="BO873" s="540">
        <v>62</v>
      </c>
      <c r="BP873" s="540">
        <v>63</v>
      </c>
      <c r="BQ873" s="540">
        <v>64</v>
      </c>
      <c r="BR873" s="540">
        <v>65</v>
      </c>
      <c r="BS873" s="540">
        <v>66</v>
      </c>
      <c r="BT873" s="540">
        <v>67</v>
      </c>
      <c r="BU873" s="540">
        <v>68</v>
      </c>
      <c r="BV873" s="540">
        <v>69</v>
      </c>
      <c r="BW873" s="540">
        <v>70</v>
      </c>
      <c r="BX873" s="540">
        <v>71</v>
      </c>
      <c r="BY873" s="540">
        <v>72</v>
      </c>
      <c r="BZ873" s="540">
        <v>73</v>
      </c>
      <c r="CA873" s="540">
        <v>74</v>
      </c>
      <c r="CB873" s="540">
        <v>75</v>
      </c>
      <c r="CC873" s="540">
        <v>76</v>
      </c>
      <c r="CD873" s="540">
        <v>77</v>
      </c>
      <c r="CE873" s="540">
        <v>78</v>
      </c>
      <c r="CF873" s="540">
        <v>79</v>
      </c>
      <c r="CG873" s="540">
        <v>80</v>
      </c>
      <c r="CH873" s="540">
        <v>81</v>
      </c>
      <c r="CI873" s="540">
        <v>82</v>
      </c>
      <c r="CJ873" s="540">
        <v>83</v>
      </c>
      <c r="CK873" s="540">
        <v>84</v>
      </c>
      <c r="CL873" s="540">
        <v>85</v>
      </c>
      <c r="CM873" s="540">
        <v>86</v>
      </c>
      <c r="CN873" s="540">
        <v>87</v>
      </c>
      <c r="CO873" s="540">
        <v>88</v>
      </c>
      <c r="CP873" s="540">
        <v>89</v>
      </c>
      <c r="CQ873" s="540">
        <v>90</v>
      </c>
      <c r="CR873" s="540">
        <v>91</v>
      </c>
      <c r="CS873" s="540">
        <v>92</v>
      </c>
      <c r="CT873" s="540">
        <v>93</v>
      </c>
      <c r="CU873" s="540">
        <v>94</v>
      </c>
      <c r="CV873" s="540">
        <v>95</v>
      </c>
      <c r="CW873" s="540">
        <v>96</v>
      </c>
      <c r="CX873" s="540">
        <v>97</v>
      </c>
      <c r="CY873" s="540">
        <v>98</v>
      </c>
      <c r="CZ873" s="540">
        <v>99</v>
      </c>
      <c r="DA873" s="540">
        <v>100</v>
      </c>
      <c r="DB873" s="540">
        <v>101</v>
      </c>
      <c r="DC873" s="540">
        <v>102</v>
      </c>
      <c r="DD873" s="540">
        <v>103</v>
      </c>
      <c r="DE873" s="540">
        <v>104</v>
      </c>
      <c r="DF873" s="540">
        <v>105</v>
      </c>
      <c r="DG873" s="540">
        <v>106</v>
      </c>
      <c r="DH873" s="540">
        <v>107</v>
      </c>
      <c r="DI873" s="540">
        <v>108</v>
      </c>
      <c r="DJ873" s="540">
        <v>109</v>
      </c>
      <c r="DK873" s="540">
        <v>110</v>
      </c>
      <c r="DL873" s="540">
        <v>111</v>
      </c>
      <c r="DM873" s="540">
        <v>112</v>
      </c>
      <c r="DN873" s="540">
        <v>113</v>
      </c>
      <c r="DO873" s="540">
        <v>114</v>
      </c>
      <c r="DP873" s="540">
        <v>115</v>
      </c>
      <c r="DQ873" s="540">
        <v>116</v>
      </c>
      <c r="DR873" s="540">
        <v>117</v>
      </c>
      <c r="DS873" s="540">
        <v>118</v>
      </c>
      <c r="DT873" s="540">
        <v>119</v>
      </c>
      <c r="DU873" s="540">
        <v>120</v>
      </c>
      <c r="DV873" s="540">
        <v>121</v>
      </c>
      <c r="DW873" s="540">
        <v>122</v>
      </c>
      <c r="DX873" s="540">
        <v>123</v>
      </c>
      <c r="DY873" s="540">
        <v>124</v>
      </c>
      <c r="DZ873" s="540">
        <v>125</v>
      </c>
      <c r="EA873" s="540">
        <v>126</v>
      </c>
      <c r="EB873" s="540">
        <v>127</v>
      </c>
      <c r="EC873" s="540">
        <v>128</v>
      </c>
      <c r="ED873" s="540">
        <v>129</v>
      </c>
      <c r="EE873" s="540">
        <v>130</v>
      </c>
      <c r="EF873" s="540">
        <v>131</v>
      </c>
      <c r="EG873" s="540">
        <v>132</v>
      </c>
      <c r="EH873" s="540">
        <v>133</v>
      </c>
      <c r="EI873" s="540">
        <v>134</v>
      </c>
      <c r="EJ873" s="540">
        <v>135</v>
      </c>
      <c r="EK873" s="540">
        <v>136</v>
      </c>
      <c r="EL873" s="540">
        <v>137</v>
      </c>
      <c r="EM873" s="540">
        <v>138</v>
      </c>
      <c r="EN873" s="540">
        <v>139</v>
      </c>
      <c r="EO873" s="540">
        <v>140</v>
      </c>
      <c r="EP873" s="540">
        <v>141</v>
      </c>
      <c r="EQ873" s="540">
        <v>142</v>
      </c>
      <c r="ER873" s="540">
        <v>143</v>
      </c>
      <c r="ES873" s="540">
        <v>144</v>
      </c>
      <c r="ET873" s="540">
        <v>145</v>
      </c>
      <c r="EU873" s="540">
        <v>146</v>
      </c>
      <c r="EV873" s="540">
        <v>147</v>
      </c>
      <c r="EW873" s="540">
        <v>148</v>
      </c>
      <c r="EX873" s="540">
        <v>149</v>
      </c>
      <c r="EY873" s="540">
        <v>150</v>
      </c>
      <c r="EZ873" s="540">
        <v>151</v>
      </c>
      <c r="FA873" s="540">
        <v>152</v>
      </c>
      <c r="FB873" s="540">
        <v>153</v>
      </c>
      <c r="FC873" s="540">
        <v>154</v>
      </c>
      <c r="FD873" s="540">
        <v>155</v>
      </c>
      <c r="FE873" s="540">
        <v>156</v>
      </c>
      <c r="FF873" s="540">
        <v>157</v>
      </c>
      <c r="FG873" s="540">
        <v>158</v>
      </c>
      <c r="FH873" s="540">
        <v>159</v>
      </c>
      <c r="FI873" s="540">
        <v>160</v>
      </c>
      <c r="FJ873" s="540">
        <v>161</v>
      </c>
      <c r="FK873" s="540">
        <v>162</v>
      </c>
      <c r="FL873" s="540">
        <v>163</v>
      </c>
      <c r="FM873" s="540">
        <v>164</v>
      </c>
      <c r="FN873" s="540">
        <v>165</v>
      </c>
      <c r="FO873" s="540">
        <v>166</v>
      </c>
      <c r="FP873" s="540">
        <v>167</v>
      </c>
      <c r="FQ873" s="540">
        <v>168</v>
      </c>
      <c r="FR873" s="540">
        <v>169</v>
      </c>
      <c r="FT873" s="540">
        <v>170</v>
      </c>
      <c r="FU873" s="540">
        <v>171</v>
      </c>
      <c r="FV873" s="540">
        <v>172</v>
      </c>
      <c r="FW873" s="540">
        <v>173</v>
      </c>
      <c r="FY873" s="540">
        <v>174</v>
      </c>
      <c r="FZ873" s="540">
        <v>175</v>
      </c>
      <c r="GA873" s="540">
        <v>176</v>
      </c>
      <c r="GB873" s="540">
        <v>177</v>
      </c>
    </row>
    <row r="874" spans="4:184" s="540" customFormat="1" x14ac:dyDescent="0.2">
      <c r="E874" s="535" t="s">
        <v>157</v>
      </c>
      <c r="F874" s="540">
        <v>60</v>
      </c>
      <c r="G874" s="540">
        <v>138</v>
      </c>
      <c r="H874" s="540">
        <v>175</v>
      </c>
      <c r="I874" s="540">
        <v>166</v>
      </c>
      <c r="J874" s="540">
        <v>74</v>
      </c>
      <c r="K874" s="540">
        <v>164</v>
      </c>
      <c r="L874" s="540">
        <v>148</v>
      </c>
      <c r="M874" s="540">
        <v>22</v>
      </c>
      <c r="N874" s="540">
        <v>167</v>
      </c>
      <c r="O874" s="540">
        <v>174</v>
      </c>
      <c r="P874" s="540">
        <v>3</v>
      </c>
      <c r="Q874" s="540">
        <v>121</v>
      </c>
      <c r="R874" s="540">
        <v>62</v>
      </c>
      <c r="S874" s="540">
        <v>107</v>
      </c>
      <c r="T874" s="540">
        <v>57</v>
      </c>
      <c r="U874" s="540">
        <v>105</v>
      </c>
      <c r="V874" s="540">
        <v>140</v>
      </c>
      <c r="W874" s="540">
        <v>25</v>
      </c>
      <c r="X874" s="540">
        <v>123</v>
      </c>
      <c r="Y874" s="540">
        <v>58</v>
      </c>
      <c r="Z874" s="540">
        <v>165</v>
      </c>
      <c r="AA874" s="540">
        <v>100</v>
      </c>
      <c r="AB874" s="540">
        <v>52</v>
      </c>
      <c r="AC874" s="540">
        <v>41</v>
      </c>
      <c r="AD874" s="540">
        <v>18</v>
      </c>
      <c r="AE874" s="540">
        <v>28</v>
      </c>
      <c r="AF874" s="540">
        <v>99</v>
      </c>
      <c r="AG874" s="540">
        <v>20</v>
      </c>
      <c r="AH874" s="540">
        <v>110</v>
      </c>
      <c r="AI874" s="540">
        <v>38</v>
      </c>
      <c r="AJ874" s="540">
        <v>29</v>
      </c>
      <c r="AK874" s="540">
        <v>169</v>
      </c>
      <c r="AL874" s="540">
        <v>127</v>
      </c>
      <c r="AM874" s="540">
        <v>50</v>
      </c>
      <c r="AN874" s="540">
        <v>88</v>
      </c>
      <c r="AO874" s="540">
        <v>149</v>
      </c>
      <c r="AP874" s="540">
        <v>93</v>
      </c>
      <c r="AQ874" s="540">
        <v>177</v>
      </c>
      <c r="AR874" s="540">
        <v>31</v>
      </c>
      <c r="AS874" s="540">
        <v>51</v>
      </c>
      <c r="AT874" s="540">
        <v>34</v>
      </c>
      <c r="AU874" s="540">
        <v>146</v>
      </c>
      <c r="AV874" s="540">
        <v>106</v>
      </c>
      <c r="AW874" s="540">
        <v>17</v>
      </c>
      <c r="AX874" s="540">
        <v>67</v>
      </c>
      <c r="AY874" s="540">
        <v>89</v>
      </c>
      <c r="AZ874" s="540">
        <v>9</v>
      </c>
      <c r="BA874" s="540">
        <v>15</v>
      </c>
      <c r="BB874" s="540">
        <v>112</v>
      </c>
      <c r="BC874" s="540">
        <v>96</v>
      </c>
      <c r="BD874" s="540">
        <v>108</v>
      </c>
      <c r="BE874" s="540">
        <v>143</v>
      </c>
      <c r="BF874" s="540">
        <v>80</v>
      </c>
      <c r="BG874" s="540">
        <v>36</v>
      </c>
      <c r="BH874" s="540">
        <v>42</v>
      </c>
      <c r="BI874" s="540">
        <v>163</v>
      </c>
      <c r="BJ874" s="540">
        <v>173</v>
      </c>
      <c r="BK874" s="540">
        <v>87</v>
      </c>
      <c r="BL874" s="540">
        <v>91</v>
      </c>
      <c r="BM874" s="540">
        <v>61</v>
      </c>
      <c r="BN874" s="540">
        <v>59</v>
      </c>
      <c r="BO874" s="540">
        <v>13</v>
      </c>
      <c r="BP874" s="540">
        <v>6</v>
      </c>
      <c r="BQ874" s="540">
        <v>115</v>
      </c>
      <c r="BR874" s="540">
        <v>81</v>
      </c>
      <c r="BS874" s="540">
        <v>78</v>
      </c>
      <c r="BT874" s="540">
        <v>63</v>
      </c>
      <c r="BU874" s="540">
        <v>130</v>
      </c>
      <c r="BV874" s="540">
        <v>23</v>
      </c>
      <c r="BW874" s="540">
        <v>116</v>
      </c>
      <c r="BX874" s="540">
        <v>113</v>
      </c>
      <c r="BY874" s="540">
        <v>30</v>
      </c>
      <c r="BZ874" s="540">
        <v>151</v>
      </c>
      <c r="CA874" s="540">
        <v>161</v>
      </c>
      <c r="CB874" s="540">
        <v>156</v>
      </c>
      <c r="CC874" s="540">
        <v>84</v>
      </c>
      <c r="CD874" s="540">
        <v>133</v>
      </c>
      <c r="CE874" s="540">
        <v>171</v>
      </c>
      <c r="CF874" s="540">
        <v>40</v>
      </c>
      <c r="CG874" s="540">
        <v>53</v>
      </c>
      <c r="CH874" s="540">
        <v>65</v>
      </c>
      <c r="CI874" s="540">
        <v>120</v>
      </c>
      <c r="CJ874" s="540">
        <v>27</v>
      </c>
      <c r="CK874" s="540">
        <v>21</v>
      </c>
      <c r="CL874" s="540">
        <v>124</v>
      </c>
      <c r="CM874" s="540">
        <v>79</v>
      </c>
      <c r="CN874" s="540">
        <v>131</v>
      </c>
      <c r="CO874" s="540">
        <v>35</v>
      </c>
      <c r="CP874" s="540">
        <v>71</v>
      </c>
      <c r="CQ874" s="540">
        <v>43</v>
      </c>
      <c r="CR874" s="540">
        <v>104</v>
      </c>
      <c r="CS874" s="540">
        <v>19</v>
      </c>
      <c r="CT874" s="540">
        <v>95</v>
      </c>
      <c r="CU874" s="540">
        <v>135</v>
      </c>
      <c r="CV874" s="540">
        <v>139</v>
      </c>
      <c r="CW874" s="540">
        <v>49</v>
      </c>
      <c r="CX874" s="540">
        <v>70</v>
      </c>
      <c r="CY874" s="540">
        <v>11</v>
      </c>
      <c r="CZ874" s="540">
        <v>172</v>
      </c>
      <c r="DA874" s="540">
        <v>86</v>
      </c>
      <c r="DB874" s="540">
        <v>150</v>
      </c>
      <c r="DC874" s="540">
        <v>24</v>
      </c>
      <c r="DD874" s="540">
        <v>129</v>
      </c>
      <c r="DE874" s="540">
        <v>103</v>
      </c>
      <c r="DF874" s="540">
        <v>1</v>
      </c>
      <c r="DG874" s="540">
        <v>125</v>
      </c>
      <c r="DH874" s="540">
        <v>159</v>
      </c>
      <c r="DI874" s="540">
        <v>5</v>
      </c>
      <c r="DJ874" s="540">
        <v>176</v>
      </c>
      <c r="DK874" s="540">
        <v>97</v>
      </c>
      <c r="DL874" s="540">
        <v>73</v>
      </c>
      <c r="DM874" s="540">
        <v>55</v>
      </c>
      <c r="DN874" s="540">
        <v>134</v>
      </c>
      <c r="DO874" s="540">
        <v>37</v>
      </c>
      <c r="DP874" s="540">
        <v>7</v>
      </c>
      <c r="DQ874" s="540">
        <v>4</v>
      </c>
      <c r="DR874" s="540">
        <v>45</v>
      </c>
      <c r="DS874" s="540">
        <v>14</v>
      </c>
      <c r="DT874" s="540">
        <v>111</v>
      </c>
      <c r="DU874" s="540">
        <v>154</v>
      </c>
      <c r="DV874" s="540">
        <v>168</v>
      </c>
      <c r="DW874" s="540">
        <v>54</v>
      </c>
      <c r="DX874" s="540">
        <v>157</v>
      </c>
      <c r="DY874" s="540">
        <v>152</v>
      </c>
      <c r="DZ874" s="540">
        <v>102</v>
      </c>
      <c r="EA874" s="540">
        <v>39</v>
      </c>
      <c r="EB874" s="540">
        <v>160</v>
      </c>
      <c r="EC874" s="540">
        <v>137</v>
      </c>
      <c r="ED874" s="540">
        <v>101</v>
      </c>
      <c r="EE874" s="540">
        <v>118</v>
      </c>
      <c r="EF874" s="540">
        <v>162</v>
      </c>
      <c r="EG874" s="540">
        <v>46</v>
      </c>
      <c r="EH874" s="540">
        <v>155</v>
      </c>
      <c r="EI874" s="540">
        <v>32</v>
      </c>
      <c r="EJ874" s="540">
        <v>94</v>
      </c>
      <c r="EK874" s="540">
        <v>98</v>
      </c>
      <c r="EL874" s="540">
        <v>170</v>
      </c>
      <c r="EM874" s="540">
        <v>2</v>
      </c>
      <c r="EN874" s="540">
        <v>92</v>
      </c>
      <c r="EO874" s="540">
        <v>153</v>
      </c>
      <c r="EP874" s="540">
        <v>109</v>
      </c>
      <c r="EQ874" s="540">
        <v>158</v>
      </c>
      <c r="ER874" s="540">
        <v>69</v>
      </c>
      <c r="ES874" s="540">
        <v>82</v>
      </c>
      <c r="ET874" s="540">
        <v>76</v>
      </c>
      <c r="EU874" s="540">
        <v>85</v>
      </c>
      <c r="EV874" s="540">
        <v>126</v>
      </c>
      <c r="EW874" s="540">
        <v>64</v>
      </c>
      <c r="EX874" s="540">
        <v>8</v>
      </c>
      <c r="EY874" s="540">
        <v>77</v>
      </c>
      <c r="EZ874" s="540">
        <v>119</v>
      </c>
      <c r="FA874" s="540">
        <v>128</v>
      </c>
      <c r="FB874" s="540">
        <v>145</v>
      </c>
      <c r="FC874" s="540">
        <v>48</v>
      </c>
      <c r="FD874" s="540">
        <v>26</v>
      </c>
      <c r="FE874" s="540">
        <v>75</v>
      </c>
      <c r="FF874" s="540">
        <v>83</v>
      </c>
      <c r="FG874" s="540">
        <v>142</v>
      </c>
      <c r="FH874" s="540">
        <v>16</v>
      </c>
      <c r="FI874" s="540">
        <v>132</v>
      </c>
      <c r="FJ874" s="540">
        <v>12</v>
      </c>
      <c r="FK874" s="540">
        <v>10</v>
      </c>
      <c r="FL874" s="540">
        <v>144</v>
      </c>
      <c r="FM874" s="540">
        <v>122</v>
      </c>
      <c r="FN874" s="540">
        <v>68</v>
      </c>
      <c r="FO874" s="540">
        <v>117</v>
      </c>
      <c r="FP874" s="540">
        <v>44</v>
      </c>
      <c r="FQ874" s="540">
        <v>47</v>
      </c>
      <c r="FR874" s="540">
        <v>90</v>
      </c>
      <c r="FT874" s="540">
        <v>147</v>
      </c>
      <c r="FU874" s="540">
        <v>136</v>
      </c>
      <c r="FV874" s="540">
        <v>56</v>
      </c>
      <c r="FW874" s="540">
        <v>66</v>
      </c>
      <c r="FY874" s="540">
        <v>114</v>
      </c>
      <c r="FZ874" s="540">
        <v>33</v>
      </c>
      <c r="GA874" s="540">
        <v>141</v>
      </c>
      <c r="GB874" s="540">
        <v>72</v>
      </c>
    </row>
    <row r="875" spans="4:184" s="540" customFormat="1" x14ac:dyDescent="0.2">
      <c r="E875" s="535" t="s">
        <v>159</v>
      </c>
      <c r="F875" s="540">
        <v>50</v>
      </c>
      <c r="G875" s="540">
        <v>116</v>
      </c>
      <c r="H875" s="540">
        <v>173</v>
      </c>
      <c r="I875" s="540">
        <v>146</v>
      </c>
      <c r="J875" s="540">
        <v>114</v>
      </c>
      <c r="K875" s="540">
        <v>45</v>
      </c>
      <c r="L875" s="540">
        <v>174</v>
      </c>
      <c r="M875" s="540">
        <v>9</v>
      </c>
      <c r="N875" s="540">
        <v>3</v>
      </c>
      <c r="O875" s="540">
        <v>21</v>
      </c>
      <c r="P875" s="540">
        <v>8</v>
      </c>
      <c r="Q875" s="540">
        <v>86</v>
      </c>
      <c r="R875" s="540">
        <v>34</v>
      </c>
      <c r="S875" s="540">
        <v>131</v>
      </c>
      <c r="T875" s="540">
        <v>78</v>
      </c>
      <c r="U875" s="540">
        <v>7</v>
      </c>
      <c r="V875" s="540">
        <v>76</v>
      </c>
      <c r="W875" s="540">
        <v>99</v>
      </c>
      <c r="X875" s="540">
        <v>61</v>
      </c>
      <c r="Y875" s="540">
        <v>22</v>
      </c>
      <c r="Z875" s="540">
        <v>5</v>
      </c>
      <c r="AA875" s="540">
        <v>104</v>
      </c>
      <c r="AB875" s="540">
        <v>92</v>
      </c>
      <c r="AC875" s="540">
        <v>27</v>
      </c>
      <c r="AD875" s="540">
        <v>121</v>
      </c>
      <c r="AE875" s="540">
        <v>40</v>
      </c>
      <c r="AF875" s="540">
        <v>177</v>
      </c>
      <c r="AG875" s="540">
        <v>140</v>
      </c>
      <c r="AH875" s="540">
        <v>52</v>
      </c>
      <c r="AI875" s="540">
        <v>141</v>
      </c>
      <c r="AJ875" s="540">
        <v>115</v>
      </c>
      <c r="AK875" s="540">
        <v>35</v>
      </c>
      <c r="AL875" s="540">
        <v>30</v>
      </c>
      <c r="AM875" s="540">
        <v>168</v>
      </c>
      <c r="AN875" s="540">
        <v>4</v>
      </c>
      <c r="AO875" s="540">
        <v>38</v>
      </c>
      <c r="AP875" s="540">
        <v>59</v>
      </c>
      <c r="AQ875" s="540">
        <v>54</v>
      </c>
      <c r="AR875" s="540">
        <v>1</v>
      </c>
      <c r="AS875" s="540">
        <v>11</v>
      </c>
      <c r="AT875" s="540">
        <v>145</v>
      </c>
      <c r="AU875" s="540">
        <v>16</v>
      </c>
      <c r="AV875" s="540">
        <v>120</v>
      </c>
      <c r="AW875" s="540">
        <v>62</v>
      </c>
      <c r="AX875" s="540">
        <v>6</v>
      </c>
      <c r="AY875" s="540">
        <v>112</v>
      </c>
      <c r="AZ875" s="540">
        <v>31</v>
      </c>
      <c r="BA875" s="540">
        <v>19</v>
      </c>
      <c r="BB875" s="540">
        <v>151</v>
      </c>
      <c r="BC875" s="540">
        <v>39</v>
      </c>
      <c r="BD875" s="540">
        <v>110</v>
      </c>
      <c r="BE875" s="540">
        <v>29</v>
      </c>
      <c r="BF875" s="540">
        <v>72</v>
      </c>
      <c r="BG875" s="540">
        <v>143</v>
      </c>
      <c r="BH875" s="540">
        <v>133</v>
      </c>
      <c r="BI875" s="540">
        <v>134</v>
      </c>
      <c r="BJ875" s="540">
        <v>15</v>
      </c>
      <c r="BK875" s="540">
        <v>82</v>
      </c>
      <c r="BL875" s="540">
        <v>127</v>
      </c>
      <c r="BM875" s="540">
        <v>147</v>
      </c>
      <c r="BN875" s="540">
        <v>135</v>
      </c>
      <c r="BO875" s="540">
        <v>20</v>
      </c>
      <c r="BP875" s="540">
        <v>122</v>
      </c>
      <c r="BQ875" s="540">
        <v>128</v>
      </c>
      <c r="BR875" s="540">
        <v>136</v>
      </c>
      <c r="BS875" s="540">
        <v>57</v>
      </c>
      <c r="BT875" s="540">
        <v>96</v>
      </c>
      <c r="BU875" s="540">
        <v>164</v>
      </c>
      <c r="BV875" s="540">
        <v>28</v>
      </c>
      <c r="BW875" s="540">
        <v>66</v>
      </c>
      <c r="BX875" s="540">
        <v>18</v>
      </c>
      <c r="BY875" s="540">
        <v>64</v>
      </c>
      <c r="BZ875" s="540">
        <v>71</v>
      </c>
      <c r="CA875" s="540">
        <v>137</v>
      </c>
      <c r="CB875" s="540">
        <v>93</v>
      </c>
      <c r="CC875" s="540">
        <v>152</v>
      </c>
      <c r="CD875" s="540">
        <v>103</v>
      </c>
      <c r="CE875" s="540">
        <v>10</v>
      </c>
      <c r="CF875" s="540">
        <v>138</v>
      </c>
      <c r="CG875" s="540">
        <v>49</v>
      </c>
      <c r="CH875" s="540">
        <v>43</v>
      </c>
      <c r="CI875" s="540">
        <v>58</v>
      </c>
      <c r="CJ875" s="540">
        <v>77</v>
      </c>
      <c r="CK875" s="540">
        <v>12</v>
      </c>
      <c r="CL875" s="540">
        <v>161</v>
      </c>
      <c r="CM875" s="540">
        <v>97</v>
      </c>
      <c r="CN875" s="540">
        <v>41</v>
      </c>
      <c r="CO875" s="540">
        <v>26</v>
      </c>
      <c r="CP875" s="540">
        <v>46</v>
      </c>
      <c r="CQ875" s="540">
        <v>33</v>
      </c>
      <c r="CR875" s="540">
        <v>167</v>
      </c>
      <c r="CS875" s="540">
        <v>144</v>
      </c>
      <c r="CT875" s="540">
        <v>149</v>
      </c>
      <c r="CU875" s="540">
        <v>47</v>
      </c>
      <c r="CV875" s="540">
        <v>89</v>
      </c>
      <c r="CW875" s="540">
        <v>24</v>
      </c>
      <c r="CX875" s="540">
        <v>165</v>
      </c>
      <c r="CY875" s="540">
        <v>36</v>
      </c>
      <c r="CZ875" s="540">
        <v>83</v>
      </c>
      <c r="DA875" s="540">
        <v>106</v>
      </c>
      <c r="DB875" s="540">
        <v>139</v>
      </c>
      <c r="DC875" s="540">
        <v>172</v>
      </c>
      <c r="DD875" s="540">
        <v>42</v>
      </c>
      <c r="DE875" s="540">
        <v>87</v>
      </c>
      <c r="DF875" s="540">
        <v>117</v>
      </c>
      <c r="DG875" s="540">
        <v>154</v>
      </c>
      <c r="DH875" s="540">
        <v>156</v>
      </c>
      <c r="DI875" s="540">
        <v>125</v>
      </c>
      <c r="DJ875" s="540">
        <v>73</v>
      </c>
      <c r="DK875" s="540">
        <v>84</v>
      </c>
      <c r="DL875" s="540">
        <v>94</v>
      </c>
      <c r="DM875" s="540">
        <v>176</v>
      </c>
      <c r="DN875" s="540">
        <v>102</v>
      </c>
      <c r="DO875" s="540">
        <v>63</v>
      </c>
      <c r="DP875" s="540">
        <v>142</v>
      </c>
      <c r="DQ875" s="540">
        <v>124</v>
      </c>
      <c r="DR875" s="540">
        <v>155</v>
      </c>
      <c r="DS875" s="540">
        <v>109</v>
      </c>
      <c r="DT875" s="540">
        <v>85</v>
      </c>
      <c r="DU875" s="540">
        <v>111</v>
      </c>
      <c r="DV875" s="540">
        <v>129</v>
      </c>
      <c r="DW875" s="540">
        <v>51</v>
      </c>
      <c r="DX875" s="540">
        <v>100</v>
      </c>
      <c r="DY875" s="540">
        <v>2</v>
      </c>
      <c r="DZ875" s="540">
        <v>175</v>
      </c>
      <c r="EA875" s="540">
        <v>95</v>
      </c>
      <c r="EB875" s="540">
        <v>53</v>
      </c>
      <c r="EC875" s="540">
        <v>70</v>
      </c>
      <c r="ED875" s="540">
        <v>13</v>
      </c>
      <c r="EE875" s="540">
        <v>119</v>
      </c>
      <c r="EF875" s="540">
        <v>32</v>
      </c>
      <c r="EG875" s="540">
        <v>14</v>
      </c>
      <c r="EH875" s="540">
        <v>160</v>
      </c>
      <c r="EI875" s="540">
        <v>56</v>
      </c>
      <c r="EJ875" s="540">
        <v>148</v>
      </c>
      <c r="EK875" s="540">
        <v>132</v>
      </c>
      <c r="EL875" s="540">
        <v>25</v>
      </c>
      <c r="EM875" s="540">
        <v>79</v>
      </c>
      <c r="EN875" s="540">
        <v>108</v>
      </c>
      <c r="EO875" s="540">
        <v>166</v>
      </c>
      <c r="EP875" s="540">
        <v>90</v>
      </c>
      <c r="EQ875" s="540">
        <v>48</v>
      </c>
      <c r="ER875" s="540">
        <v>169</v>
      </c>
      <c r="ES875" s="540">
        <v>157</v>
      </c>
      <c r="ET875" s="540">
        <v>101</v>
      </c>
      <c r="EU875" s="540">
        <v>68</v>
      </c>
      <c r="EV875" s="540">
        <v>153</v>
      </c>
      <c r="EW875" s="540">
        <v>55</v>
      </c>
      <c r="EX875" s="540">
        <v>75</v>
      </c>
      <c r="EY875" s="540">
        <v>162</v>
      </c>
      <c r="EZ875" s="540">
        <v>80</v>
      </c>
      <c r="FA875" s="540">
        <v>105</v>
      </c>
      <c r="FB875" s="540">
        <v>44</v>
      </c>
      <c r="FC875" s="540">
        <v>98</v>
      </c>
      <c r="FD875" s="540">
        <v>171</v>
      </c>
      <c r="FE875" s="540">
        <v>118</v>
      </c>
      <c r="FF875" s="540">
        <v>23</v>
      </c>
      <c r="FG875" s="540">
        <v>37</v>
      </c>
      <c r="FH875" s="540">
        <v>150</v>
      </c>
      <c r="FI875" s="540">
        <v>163</v>
      </c>
      <c r="FJ875" s="540">
        <v>159</v>
      </c>
      <c r="FK875" s="540">
        <v>69</v>
      </c>
      <c r="FL875" s="540">
        <v>81</v>
      </c>
      <c r="FM875" s="540">
        <v>126</v>
      </c>
      <c r="FN875" s="540">
        <v>170</v>
      </c>
      <c r="FO875" s="540">
        <v>130</v>
      </c>
      <c r="FP875" s="540">
        <v>91</v>
      </c>
      <c r="FQ875" s="540">
        <v>17</v>
      </c>
      <c r="FR875" s="540">
        <v>60</v>
      </c>
      <c r="FT875" s="540">
        <v>67</v>
      </c>
      <c r="FU875" s="540">
        <v>88</v>
      </c>
      <c r="FV875" s="540">
        <v>107</v>
      </c>
      <c r="FW875" s="540">
        <v>158</v>
      </c>
      <c r="FY875" s="540">
        <v>74</v>
      </c>
      <c r="FZ875" s="540">
        <v>123</v>
      </c>
      <c r="GA875" s="540">
        <v>65</v>
      </c>
      <c r="GB875" s="540">
        <v>113</v>
      </c>
    </row>
    <row r="876" spans="4:184" s="540" customFormat="1" x14ac:dyDescent="0.2"/>
    <row r="877" spans="4:184" s="540" customFormat="1" x14ac:dyDescent="0.2">
      <c r="D877" s="539">
        <v>178</v>
      </c>
      <c r="E877" s="541" t="s">
        <v>179</v>
      </c>
    </row>
    <row r="878" spans="4:184" s="540" customFormat="1" x14ac:dyDescent="0.2">
      <c r="E878" s="535" t="s">
        <v>130</v>
      </c>
      <c r="F878" s="540">
        <v>1</v>
      </c>
      <c r="G878" s="540">
        <v>2</v>
      </c>
      <c r="H878" s="540">
        <v>3</v>
      </c>
      <c r="I878" s="540">
        <v>4</v>
      </c>
      <c r="J878" s="540">
        <v>5</v>
      </c>
      <c r="K878" s="540">
        <v>6</v>
      </c>
      <c r="L878" s="540">
        <v>7</v>
      </c>
      <c r="M878" s="540">
        <v>8</v>
      </c>
      <c r="N878" s="540">
        <v>9</v>
      </c>
      <c r="O878" s="540">
        <v>10</v>
      </c>
      <c r="P878" s="540">
        <v>11</v>
      </c>
      <c r="Q878" s="540">
        <v>12</v>
      </c>
      <c r="R878" s="540">
        <v>13</v>
      </c>
      <c r="S878" s="540">
        <v>14</v>
      </c>
      <c r="T878" s="540">
        <v>15</v>
      </c>
      <c r="U878" s="540">
        <v>16</v>
      </c>
      <c r="V878" s="540">
        <v>17</v>
      </c>
      <c r="W878" s="540">
        <v>18</v>
      </c>
      <c r="X878" s="540">
        <v>19</v>
      </c>
      <c r="Y878" s="540">
        <v>20</v>
      </c>
      <c r="Z878" s="540">
        <v>21</v>
      </c>
      <c r="AA878" s="540">
        <v>22</v>
      </c>
      <c r="AB878" s="540">
        <v>23</v>
      </c>
      <c r="AC878" s="540">
        <v>24</v>
      </c>
      <c r="AD878" s="540">
        <v>25</v>
      </c>
      <c r="AE878" s="540">
        <v>26</v>
      </c>
      <c r="AF878" s="540">
        <v>27</v>
      </c>
      <c r="AG878" s="540">
        <v>28</v>
      </c>
      <c r="AH878" s="540">
        <v>29</v>
      </c>
      <c r="AI878" s="540">
        <v>30</v>
      </c>
      <c r="AJ878" s="540">
        <v>31</v>
      </c>
      <c r="AK878" s="540">
        <v>32</v>
      </c>
      <c r="AL878" s="540">
        <v>33</v>
      </c>
      <c r="AM878" s="540">
        <v>34</v>
      </c>
      <c r="AN878" s="540">
        <v>35</v>
      </c>
      <c r="AO878" s="540">
        <v>36</v>
      </c>
      <c r="AP878" s="540">
        <v>37</v>
      </c>
      <c r="AQ878" s="540">
        <v>38</v>
      </c>
      <c r="AR878" s="540">
        <v>39</v>
      </c>
      <c r="AS878" s="540">
        <v>40</v>
      </c>
      <c r="AT878" s="540">
        <v>41</v>
      </c>
      <c r="AU878" s="540">
        <v>42</v>
      </c>
      <c r="AV878" s="540">
        <v>43</v>
      </c>
      <c r="AW878" s="540">
        <v>44</v>
      </c>
      <c r="AX878" s="540">
        <v>45</v>
      </c>
      <c r="AY878" s="540">
        <v>46</v>
      </c>
      <c r="AZ878" s="540">
        <v>47</v>
      </c>
      <c r="BA878" s="540">
        <v>48</v>
      </c>
      <c r="BB878" s="540">
        <v>49</v>
      </c>
      <c r="BC878" s="540">
        <v>50</v>
      </c>
      <c r="BD878" s="540">
        <v>51</v>
      </c>
      <c r="BE878" s="540">
        <v>52</v>
      </c>
      <c r="BF878" s="540">
        <v>53</v>
      </c>
      <c r="BG878" s="540">
        <v>54</v>
      </c>
      <c r="BH878" s="540">
        <v>55</v>
      </c>
      <c r="BI878" s="540">
        <v>56</v>
      </c>
      <c r="BJ878" s="540">
        <v>57</v>
      </c>
      <c r="BK878" s="540">
        <v>58</v>
      </c>
      <c r="BL878" s="540">
        <v>59</v>
      </c>
      <c r="BM878" s="540">
        <v>60</v>
      </c>
      <c r="BN878" s="540">
        <v>61</v>
      </c>
      <c r="BO878" s="540">
        <v>62</v>
      </c>
      <c r="BP878" s="540">
        <v>63</v>
      </c>
      <c r="BQ878" s="540">
        <v>64</v>
      </c>
      <c r="BR878" s="540">
        <v>65</v>
      </c>
      <c r="BS878" s="540">
        <v>66</v>
      </c>
      <c r="BT878" s="540">
        <v>67</v>
      </c>
      <c r="BU878" s="540">
        <v>68</v>
      </c>
      <c r="BV878" s="540">
        <v>69</v>
      </c>
      <c r="BW878" s="540">
        <v>70</v>
      </c>
      <c r="BX878" s="540">
        <v>71</v>
      </c>
      <c r="BY878" s="540">
        <v>72</v>
      </c>
      <c r="BZ878" s="540">
        <v>73</v>
      </c>
      <c r="CA878" s="540">
        <v>74</v>
      </c>
      <c r="CB878" s="540">
        <v>75</v>
      </c>
      <c r="CC878" s="540">
        <v>76</v>
      </c>
      <c r="CD878" s="540">
        <v>77</v>
      </c>
      <c r="CE878" s="540">
        <v>78</v>
      </c>
      <c r="CF878" s="540">
        <v>79</v>
      </c>
      <c r="CG878" s="540">
        <v>80</v>
      </c>
      <c r="CH878" s="540">
        <v>81</v>
      </c>
      <c r="CI878" s="540">
        <v>82</v>
      </c>
      <c r="CJ878" s="540">
        <v>83</v>
      </c>
      <c r="CK878" s="540">
        <v>84</v>
      </c>
      <c r="CL878" s="540">
        <v>85</v>
      </c>
      <c r="CM878" s="540">
        <v>86</v>
      </c>
      <c r="CN878" s="540">
        <v>87</v>
      </c>
      <c r="CO878" s="540">
        <v>88</v>
      </c>
      <c r="CP878" s="540">
        <v>89</v>
      </c>
      <c r="CQ878" s="540">
        <v>90</v>
      </c>
      <c r="CR878" s="540">
        <v>91</v>
      </c>
      <c r="CS878" s="540">
        <v>92</v>
      </c>
      <c r="CT878" s="540">
        <v>93</v>
      </c>
      <c r="CU878" s="540">
        <v>94</v>
      </c>
      <c r="CV878" s="540">
        <v>95</v>
      </c>
      <c r="CW878" s="540">
        <v>96</v>
      </c>
      <c r="CX878" s="540">
        <v>97</v>
      </c>
      <c r="CY878" s="540">
        <v>98</v>
      </c>
      <c r="CZ878" s="540">
        <v>99</v>
      </c>
      <c r="DA878" s="540">
        <v>100</v>
      </c>
      <c r="DB878" s="540">
        <v>101</v>
      </c>
      <c r="DC878" s="540">
        <v>102</v>
      </c>
      <c r="DD878" s="540">
        <v>103</v>
      </c>
      <c r="DE878" s="540">
        <v>104</v>
      </c>
      <c r="DF878" s="540">
        <v>105</v>
      </c>
      <c r="DG878" s="540">
        <v>106</v>
      </c>
      <c r="DH878" s="540">
        <v>107</v>
      </c>
      <c r="DI878" s="540">
        <v>108</v>
      </c>
      <c r="DJ878" s="540">
        <v>109</v>
      </c>
      <c r="DK878" s="540">
        <v>110</v>
      </c>
      <c r="DL878" s="540">
        <v>111</v>
      </c>
      <c r="DM878" s="540">
        <v>112</v>
      </c>
      <c r="DN878" s="540">
        <v>113</v>
      </c>
      <c r="DO878" s="540">
        <v>114</v>
      </c>
      <c r="DP878" s="540">
        <v>115</v>
      </c>
      <c r="DQ878" s="540">
        <v>116</v>
      </c>
      <c r="DR878" s="540">
        <v>117</v>
      </c>
      <c r="DS878" s="540">
        <v>118</v>
      </c>
      <c r="DT878" s="540">
        <v>119</v>
      </c>
      <c r="DU878" s="540">
        <v>120</v>
      </c>
      <c r="DV878" s="540">
        <v>121</v>
      </c>
      <c r="DW878" s="540">
        <v>122</v>
      </c>
      <c r="DX878" s="540">
        <v>123</v>
      </c>
      <c r="DY878" s="540">
        <v>124</v>
      </c>
      <c r="DZ878" s="540">
        <v>125</v>
      </c>
      <c r="EA878" s="540">
        <v>126</v>
      </c>
      <c r="EB878" s="540">
        <v>127</v>
      </c>
      <c r="EC878" s="540">
        <v>128</v>
      </c>
      <c r="ED878" s="540">
        <v>129</v>
      </c>
      <c r="EE878" s="540">
        <v>130</v>
      </c>
      <c r="EF878" s="540">
        <v>131</v>
      </c>
      <c r="EG878" s="540">
        <v>132</v>
      </c>
      <c r="EH878" s="540">
        <v>133</v>
      </c>
      <c r="EI878" s="540">
        <v>134</v>
      </c>
      <c r="EJ878" s="540">
        <v>135</v>
      </c>
      <c r="EK878" s="540">
        <v>136</v>
      </c>
      <c r="EL878" s="540">
        <v>137</v>
      </c>
      <c r="EM878" s="540">
        <v>138</v>
      </c>
      <c r="EN878" s="540">
        <v>139</v>
      </c>
      <c r="EO878" s="540">
        <v>140</v>
      </c>
      <c r="EP878" s="540">
        <v>141</v>
      </c>
      <c r="EQ878" s="540">
        <v>142</v>
      </c>
      <c r="ER878" s="540">
        <v>143</v>
      </c>
      <c r="ES878" s="540">
        <v>144</v>
      </c>
      <c r="ET878" s="540">
        <v>145</v>
      </c>
      <c r="EU878" s="540">
        <v>146</v>
      </c>
      <c r="EV878" s="540">
        <v>147</v>
      </c>
      <c r="EW878" s="540">
        <v>148</v>
      </c>
      <c r="EX878" s="540">
        <v>149</v>
      </c>
      <c r="EY878" s="540">
        <v>150</v>
      </c>
      <c r="EZ878" s="540">
        <v>151</v>
      </c>
      <c r="FA878" s="540">
        <v>152</v>
      </c>
      <c r="FB878" s="540">
        <v>153</v>
      </c>
      <c r="FC878" s="540">
        <v>154</v>
      </c>
      <c r="FD878" s="540">
        <v>155</v>
      </c>
      <c r="FE878" s="540">
        <v>156</v>
      </c>
      <c r="FF878" s="540">
        <v>157</v>
      </c>
      <c r="FG878" s="540">
        <v>158</v>
      </c>
      <c r="FH878" s="540">
        <v>159</v>
      </c>
      <c r="FI878" s="540">
        <v>160</v>
      </c>
      <c r="FJ878" s="540">
        <v>161</v>
      </c>
      <c r="FK878" s="540">
        <v>162</v>
      </c>
      <c r="FL878" s="540">
        <v>163</v>
      </c>
      <c r="FM878" s="540">
        <v>164</v>
      </c>
      <c r="FN878" s="540">
        <v>165</v>
      </c>
      <c r="FO878" s="540">
        <v>166</v>
      </c>
      <c r="FP878" s="540">
        <v>167</v>
      </c>
      <c r="FQ878" s="540">
        <v>168</v>
      </c>
      <c r="FR878" s="540">
        <v>169</v>
      </c>
      <c r="FS878" s="540">
        <v>170</v>
      </c>
      <c r="FT878" s="540">
        <v>171</v>
      </c>
      <c r="FU878" s="540">
        <v>172</v>
      </c>
      <c r="FV878" s="540">
        <v>173</v>
      </c>
      <c r="FW878" s="540">
        <v>174</v>
      </c>
      <c r="FY878" s="540">
        <v>175</v>
      </c>
      <c r="FZ878" s="540">
        <v>176</v>
      </c>
      <c r="GA878" s="540">
        <v>177</v>
      </c>
      <c r="GB878" s="540">
        <v>178</v>
      </c>
    </row>
    <row r="879" spans="4:184" s="540" customFormat="1" x14ac:dyDescent="0.2">
      <c r="E879" s="535" t="s">
        <v>157</v>
      </c>
      <c r="F879" s="540">
        <v>47</v>
      </c>
      <c r="G879" s="540">
        <v>93</v>
      </c>
      <c r="H879" s="540">
        <v>135</v>
      </c>
      <c r="I879" s="540">
        <v>21</v>
      </c>
      <c r="J879" s="540">
        <v>129</v>
      </c>
      <c r="K879" s="540">
        <v>3</v>
      </c>
      <c r="L879" s="540">
        <v>34</v>
      </c>
      <c r="M879" s="540">
        <v>159</v>
      </c>
      <c r="N879" s="540">
        <v>91</v>
      </c>
      <c r="O879" s="540">
        <v>76</v>
      </c>
      <c r="P879" s="540">
        <v>52</v>
      </c>
      <c r="Q879" s="540">
        <v>50</v>
      </c>
      <c r="R879" s="540">
        <v>35</v>
      </c>
      <c r="S879" s="540">
        <v>115</v>
      </c>
      <c r="T879" s="540">
        <v>168</v>
      </c>
      <c r="U879" s="540">
        <v>154</v>
      </c>
      <c r="V879" s="540">
        <v>145</v>
      </c>
      <c r="W879" s="540">
        <v>100</v>
      </c>
      <c r="X879" s="540">
        <v>12</v>
      </c>
      <c r="Y879" s="540">
        <v>43</v>
      </c>
      <c r="Z879" s="540">
        <v>70</v>
      </c>
      <c r="AA879" s="540">
        <v>84</v>
      </c>
      <c r="AB879" s="540">
        <v>37</v>
      </c>
      <c r="AC879" s="540">
        <v>136</v>
      </c>
      <c r="AD879" s="540">
        <v>111</v>
      </c>
      <c r="AE879" s="540">
        <v>29</v>
      </c>
      <c r="AF879" s="540">
        <v>169</v>
      </c>
      <c r="AG879" s="540">
        <v>16</v>
      </c>
      <c r="AH879" s="540">
        <v>97</v>
      </c>
      <c r="AI879" s="540">
        <v>82</v>
      </c>
      <c r="AJ879" s="540">
        <v>79</v>
      </c>
      <c r="AK879" s="540">
        <v>13</v>
      </c>
      <c r="AL879" s="540">
        <v>130</v>
      </c>
      <c r="AM879" s="540">
        <v>171</v>
      </c>
      <c r="AN879" s="540">
        <v>28</v>
      </c>
      <c r="AO879" s="540">
        <v>140</v>
      </c>
      <c r="AP879" s="540">
        <v>143</v>
      </c>
      <c r="AQ879" s="540">
        <v>65</v>
      </c>
      <c r="AR879" s="540">
        <v>86</v>
      </c>
      <c r="AS879" s="540">
        <v>59</v>
      </c>
      <c r="AT879" s="540">
        <v>127</v>
      </c>
      <c r="AU879" s="540">
        <v>5</v>
      </c>
      <c r="AV879" s="540">
        <v>119</v>
      </c>
      <c r="AW879" s="540">
        <v>133</v>
      </c>
      <c r="AX879" s="540">
        <v>175</v>
      </c>
      <c r="AY879" s="540">
        <v>19</v>
      </c>
      <c r="AZ879" s="540">
        <v>85</v>
      </c>
      <c r="BA879" s="540">
        <v>62</v>
      </c>
      <c r="BB879" s="540">
        <v>92</v>
      </c>
      <c r="BC879" s="540">
        <v>156</v>
      </c>
      <c r="BD879" s="540">
        <v>8</v>
      </c>
      <c r="BE879" s="540">
        <v>81</v>
      </c>
      <c r="BF879" s="540">
        <v>64</v>
      </c>
      <c r="BG879" s="540">
        <v>108</v>
      </c>
      <c r="BH879" s="540">
        <v>149</v>
      </c>
      <c r="BI879" s="540">
        <v>90</v>
      </c>
      <c r="BJ879" s="540">
        <v>18</v>
      </c>
      <c r="BK879" s="540">
        <v>125</v>
      </c>
      <c r="BL879" s="540">
        <v>153</v>
      </c>
      <c r="BM879" s="540">
        <v>14</v>
      </c>
      <c r="BN879" s="540">
        <v>24</v>
      </c>
      <c r="BO879" s="540">
        <v>164</v>
      </c>
      <c r="BP879" s="540">
        <v>167</v>
      </c>
      <c r="BQ879" s="540">
        <v>88</v>
      </c>
      <c r="BR879" s="540">
        <v>1</v>
      </c>
      <c r="BS879" s="540">
        <v>110</v>
      </c>
      <c r="BT879" s="540">
        <v>69</v>
      </c>
      <c r="BU879" s="540">
        <v>55</v>
      </c>
      <c r="BV879" s="540">
        <v>118</v>
      </c>
      <c r="BW879" s="540">
        <v>126</v>
      </c>
      <c r="BX879" s="540">
        <v>73</v>
      </c>
      <c r="BY879" s="540">
        <v>15</v>
      </c>
      <c r="BZ879" s="540">
        <v>117</v>
      </c>
      <c r="CA879" s="540">
        <v>38</v>
      </c>
      <c r="CB879" s="540">
        <v>144</v>
      </c>
      <c r="CC879" s="540">
        <v>83</v>
      </c>
      <c r="CD879" s="540">
        <v>158</v>
      </c>
      <c r="CE879" s="540">
        <v>124</v>
      </c>
      <c r="CF879" s="540">
        <v>163</v>
      </c>
      <c r="CG879" s="540">
        <v>166</v>
      </c>
      <c r="CH879" s="540">
        <v>120</v>
      </c>
      <c r="CI879" s="540">
        <v>89</v>
      </c>
      <c r="CJ879" s="540">
        <v>7</v>
      </c>
      <c r="CK879" s="540">
        <v>146</v>
      </c>
      <c r="CL879" s="540">
        <v>42</v>
      </c>
      <c r="CM879" s="540">
        <v>104</v>
      </c>
      <c r="CN879" s="540">
        <v>63</v>
      </c>
      <c r="CO879" s="540">
        <v>17</v>
      </c>
      <c r="CP879" s="540">
        <v>96</v>
      </c>
      <c r="CQ879" s="540">
        <v>56</v>
      </c>
      <c r="CR879" s="540">
        <v>39</v>
      </c>
      <c r="CS879" s="540">
        <v>178</v>
      </c>
      <c r="CT879" s="540">
        <v>2</v>
      </c>
      <c r="CU879" s="540">
        <v>106</v>
      </c>
      <c r="CV879" s="540">
        <v>101</v>
      </c>
      <c r="CW879" s="540">
        <v>45</v>
      </c>
      <c r="CX879" s="540">
        <v>48</v>
      </c>
      <c r="CY879" s="540">
        <v>94</v>
      </c>
      <c r="CZ879" s="540">
        <v>78</v>
      </c>
      <c r="DA879" s="540">
        <v>103</v>
      </c>
      <c r="DB879" s="540">
        <v>109</v>
      </c>
      <c r="DC879" s="540">
        <v>131</v>
      </c>
      <c r="DD879" s="540">
        <v>161</v>
      </c>
      <c r="DE879" s="540">
        <v>112</v>
      </c>
      <c r="DF879" s="540">
        <v>128</v>
      </c>
      <c r="DG879" s="540">
        <v>98</v>
      </c>
      <c r="DH879" s="540">
        <v>170</v>
      </c>
      <c r="DI879" s="540">
        <v>57</v>
      </c>
      <c r="DJ879" s="540">
        <v>77</v>
      </c>
      <c r="DK879" s="540">
        <v>71</v>
      </c>
      <c r="DL879" s="540">
        <v>176</v>
      </c>
      <c r="DM879" s="540">
        <v>30</v>
      </c>
      <c r="DN879" s="540">
        <v>147</v>
      </c>
      <c r="DO879" s="540">
        <v>116</v>
      </c>
      <c r="DP879" s="540">
        <v>66</v>
      </c>
      <c r="DQ879" s="540">
        <v>123</v>
      </c>
      <c r="DR879" s="540">
        <v>36</v>
      </c>
      <c r="DS879" s="540">
        <v>162</v>
      </c>
      <c r="DT879" s="540">
        <v>53</v>
      </c>
      <c r="DU879" s="540">
        <v>26</v>
      </c>
      <c r="DV879" s="540">
        <v>32</v>
      </c>
      <c r="DW879" s="540">
        <v>173</v>
      </c>
      <c r="DX879" s="540">
        <v>114</v>
      </c>
      <c r="DY879" s="540">
        <v>165</v>
      </c>
      <c r="DZ879" s="540">
        <v>58</v>
      </c>
      <c r="EA879" s="540">
        <v>67</v>
      </c>
      <c r="EB879" s="540">
        <v>41</v>
      </c>
      <c r="EC879" s="540">
        <v>172</v>
      </c>
      <c r="ED879" s="540">
        <v>72</v>
      </c>
      <c r="EE879" s="540">
        <v>102</v>
      </c>
      <c r="EF879" s="540">
        <v>95</v>
      </c>
      <c r="EG879" s="540">
        <v>54</v>
      </c>
      <c r="EH879" s="540">
        <v>44</v>
      </c>
      <c r="EI879" s="540">
        <v>142</v>
      </c>
      <c r="EJ879" s="540">
        <v>6</v>
      </c>
      <c r="EK879" s="540">
        <v>160</v>
      </c>
      <c r="EL879" s="540">
        <v>139</v>
      </c>
      <c r="EM879" s="540">
        <v>74</v>
      </c>
      <c r="EN879" s="540">
        <v>68</v>
      </c>
      <c r="EO879" s="540">
        <v>132</v>
      </c>
      <c r="EP879" s="540">
        <v>60</v>
      </c>
      <c r="EQ879" s="540">
        <v>99</v>
      </c>
      <c r="ER879" s="540">
        <v>11</v>
      </c>
      <c r="ES879" s="540">
        <v>152</v>
      </c>
      <c r="ET879" s="540">
        <v>33</v>
      </c>
      <c r="EU879" s="540">
        <v>23</v>
      </c>
      <c r="EV879" s="540">
        <v>113</v>
      </c>
      <c r="EW879" s="540">
        <v>157</v>
      </c>
      <c r="EX879" s="540">
        <v>141</v>
      </c>
      <c r="EY879" s="540">
        <v>61</v>
      </c>
      <c r="EZ879" s="540">
        <v>27</v>
      </c>
      <c r="FA879" s="540">
        <v>150</v>
      </c>
      <c r="FB879" s="540">
        <v>49</v>
      </c>
      <c r="FC879" s="540">
        <v>22</v>
      </c>
      <c r="FD879" s="540">
        <v>174</v>
      </c>
      <c r="FE879" s="540">
        <v>40</v>
      </c>
      <c r="FF879" s="540">
        <v>148</v>
      </c>
      <c r="FG879" s="540">
        <v>10</v>
      </c>
      <c r="FH879" s="540">
        <v>51</v>
      </c>
      <c r="FI879" s="540">
        <v>138</v>
      </c>
      <c r="FJ879" s="540">
        <v>20</v>
      </c>
      <c r="FK879" s="540">
        <v>75</v>
      </c>
      <c r="FL879" s="540">
        <v>121</v>
      </c>
      <c r="FM879" s="540">
        <v>46</v>
      </c>
      <c r="FN879" s="540">
        <v>177</v>
      </c>
      <c r="FO879" s="540">
        <v>80</v>
      </c>
      <c r="FP879" s="540">
        <v>105</v>
      </c>
      <c r="FQ879" s="540">
        <v>31</v>
      </c>
      <c r="FR879" s="540">
        <v>137</v>
      </c>
      <c r="FS879" s="540">
        <v>107</v>
      </c>
      <c r="FT879" s="540">
        <v>122</v>
      </c>
      <c r="FU879" s="540">
        <v>9</v>
      </c>
      <c r="FV879" s="540">
        <v>87</v>
      </c>
      <c r="FW879" s="540">
        <v>155</v>
      </c>
      <c r="FY879" s="540">
        <v>134</v>
      </c>
      <c r="FZ879" s="540">
        <v>4</v>
      </c>
      <c r="GA879" s="540">
        <v>25</v>
      </c>
      <c r="GB879" s="540">
        <v>151</v>
      </c>
    </row>
    <row r="880" spans="4:184" s="540" customFormat="1" x14ac:dyDescent="0.2">
      <c r="E880" s="535" t="s">
        <v>159</v>
      </c>
      <c r="F880" s="540">
        <v>130</v>
      </c>
      <c r="G880" s="540">
        <v>68</v>
      </c>
      <c r="H880" s="540">
        <v>105</v>
      </c>
      <c r="I880" s="540">
        <v>26</v>
      </c>
      <c r="J880" s="540">
        <v>21</v>
      </c>
      <c r="K880" s="540">
        <v>165</v>
      </c>
      <c r="L880" s="540">
        <v>106</v>
      </c>
      <c r="M880" s="540">
        <v>152</v>
      </c>
      <c r="N880" s="540">
        <v>140</v>
      </c>
      <c r="O880" s="540">
        <v>123</v>
      </c>
      <c r="P880" s="540">
        <v>94</v>
      </c>
      <c r="Q880" s="540">
        <v>46</v>
      </c>
      <c r="R880" s="540">
        <v>178</v>
      </c>
      <c r="S880" s="540">
        <v>37</v>
      </c>
      <c r="T880" s="540">
        <v>109</v>
      </c>
      <c r="U880" s="540">
        <v>85</v>
      </c>
      <c r="V880" s="540">
        <v>64</v>
      </c>
      <c r="W880" s="540">
        <v>77</v>
      </c>
      <c r="X880" s="540">
        <v>20</v>
      </c>
      <c r="Y880" s="540">
        <v>146</v>
      </c>
      <c r="Z880" s="540">
        <v>102</v>
      </c>
      <c r="AA880" s="540">
        <v>74</v>
      </c>
      <c r="AB880" s="540">
        <v>6</v>
      </c>
      <c r="AC880" s="540">
        <v>111</v>
      </c>
      <c r="AD880" s="540">
        <v>13</v>
      </c>
      <c r="AE880" s="540">
        <v>168</v>
      </c>
      <c r="AF880" s="540">
        <v>80</v>
      </c>
      <c r="AG880" s="540">
        <v>145</v>
      </c>
      <c r="AH880" s="540">
        <v>73</v>
      </c>
      <c r="AI880" s="540">
        <v>161</v>
      </c>
      <c r="AJ880" s="540">
        <v>118</v>
      </c>
      <c r="AK880" s="540">
        <v>28</v>
      </c>
      <c r="AL880" s="540">
        <v>154</v>
      </c>
      <c r="AM880" s="540">
        <v>87</v>
      </c>
      <c r="AN880" s="540">
        <v>39</v>
      </c>
      <c r="AO880" s="540">
        <v>5</v>
      </c>
      <c r="AP880" s="540">
        <v>114</v>
      </c>
      <c r="AQ880" s="540">
        <v>76</v>
      </c>
      <c r="AR880" s="540">
        <v>8</v>
      </c>
      <c r="AS880" s="540">
        <v>162</v>
      </c>
      <c r="AT880" s="540">
        <v>125</v>
      </c>
      <c r="AU880" s="540">
        <v>60</v>
      </c>
      <c r="AV880" s="540">
        <v>132</v>
      </c>
      <c r="AW880" s="540">
        <v>2</v>
      </c>
      <c r="AX880" s="540">
        <v>29</v>
      </c>
      <c r="AY880" s="540">
        <v>129</v>
      </c>
      <c r="AZ880" s="540">
        <v>79</v>
      </c>
      <c r="BA880" s="540">
        <v>4</v>
      </c>
      <c r="BB880" s="540">
        <v>131</v>
      </c>
      <c r="BC880" s="540">
        <v>52</v>
      </c>
      <c r="BD880" s="540">
        <v>177</v>
      </c>
      <c r="BE880" s="540">
        <v>159</v>
      </c>
      <c r="BF880" s="540">
        <v>120</v>
      </c>
      <c r="BG880" s="540">
        <v>62</v>
      </c>
      <c r="BH880" s="540">
        <v>36</v>
      </c>
      <c r="BI880" s="540">
        <v>170</v>
      </c>
      <c r="BJ880" s="540">
        <v>100</v>
      </c>
      <c r="BK880" s="540">
        <v>89</v>
      </c>
      <c r="BL880" s="540">
        <v>156</v>
      </c>
      <c r="BM880" s="540">
        <v>143</v>
      </c>
      <c r="BN880" s="540">
        <v>164</v>
      </c>
      <c r="BO880" s="540">
        <v>103</v>
      </c>
      <c r="BP880" s="540">
        <v>22</v>
      </c>
      <c r="BQ880" s="540">
        <v>17</v>
      </c>
      <c r="BR880" s="540">
        <v>113</v>
      </c>
      <c r="BS880" s="540">
        <v>144</v>
      </c>
      <c r="BT880" s="540">
        <v>96</v>
      </c>
      <c r="BU880" s="540">
        <v>82</v>
      </c>
      <c r="BV880" s="540">
        <v>122</v>
      </c>
      <c r="BW880" s="540">
        <v>134</v>
      </c>
      <c r="BX880" s="540">
        <v>149</v>
      </c>
      <c r="BY880" s="540">
        <v>95</v>
      </c>
      <c r="BZ880" s="540">
        <v>72</v>
      </c>
      <c r="CA880" s="540">
        <v>63</v>
      </c>
      <c r="CB880" s="540">
        <v>32</v>
      </c>
      <c r="CC880" s="540">
        <v>92</v>
      </c>
      <c r="CD880" s="540">
        <v>44</v>
      </c>
      <c r="CE880" s="540">
        <v>112</v>
      </c>
      <c r="CF880" s="540">
        <v>23</v>
      </c>
      <c r="CG880" s="540">
        <v>27</v>
      </c>
      <c r="CH880" s="540">
        <v>10</v>
      </c>
      <c r="CI880" s="540">
        <v>160</v>
      </c>
      <c r="CJ880" s="540">
        <v>15</v>
      </c>
      <c r="CK880" s="540">
        <v>93</v>
      </c>
      <c r="CL880" s="540">
        <v>127</v>
      </c>
      <c r="CM880" s="540">
        <v>42</v>
      </c>
      <c r="CN880" s="540">
        <v>90</v>
      </c>
      <c r="CO880" s="540">
        <v>110</v>
      </c>
      <c r="CP880" s="540">
        <v>166</v>
      </c>
      <c r="CQ880" s="540">
        <v>98</v>
      </c>
      <c r="CR880" s="540">
        <v>78</v>
      </c>
      <c r="CS880" s="540">
        <v>38</v>
      </c>
      <c r="CT880" s="540">
        <v>84</v>
      </c>
      <c r="CU880" s="540">
        <v>158</v>
      </c>
      <c r="CV880" s="540">
        <v>19</v>
      </c>
      <c r="CW880" s="540">
        <v>128</v>
      </c>
      <c r="CX880" s="540">
        <v>133</v>
      </c>
      <c r="CY880" s="540">
        <v>30</v>
      </c>
      <c r="CZ880" s="540">
        <v>81</v>
      </c>
      <c r="DA880" s="540">
        <v>57</v>
      </c>
      <c r="DB880" s="540">
        <v>139</v>
      </c>
      <c r="DC880" s="540">
        <v>108</v>
      </c>
      <c r="DD880" s="540">
        <v>99</v>
      </c>
      <c r="DE880" s="540">
        <v>48</v>
      </c>
      <c r="DF880" s="540">
        <v>117</v>
      </c>
      <c r="DG880" s="540">
        <v>97</v>
      </c>
      <c r="DH880" s="540">
        <v>163</v>
      </c>
      <c r="DI880" s="540">
        <v>142</v>
      </c>
      <c r="DJ880" s="540">
        <v>56</v>
      </c>
      <c r="DK880" s="540">
        <v>173</v>
      </c>
      <c r="DL880" s="540">
        <v>107</v>
      </c>
      <c r="DM880" s="540">
        <v>136</v>
      </c>
      <c r="DN880" s="540">
        <v>1</v>
      </c>
      <c r="DO880" s="540">
        <v>157</v>
      </c>
      <c r="DP880" s="540">
        <v>176</v>
      </c>
      <c r="DQ880" s="540">
        <v>169</v>
      </c>
      <c r="DR880" s="540">
        <v>175</v>
      </c>
      <c r="DS880" s="540">
        <v>12</v>
      </c>
      <c r="DT880" s="540">
        <v>83</v>
      </c>
      <c r="DU880" s="540">
        <v>24</v>
      </c>
      <c r="DV880" s="540">
        <v>115</v>
      </c>
      <c r="DW880" s="540">
        <v>88</v>
      </c>
      <c r="DX880" s="540">
        <v>126</v>
      </c>
      <c r="DY880" s="540">
        <v>147</v>
      </c>
      <c r="DZ880" s="540">
        <v>41</v>
      </c>
      <c r="EA880" s="540">
        <v>65</v>
      </c>
      <c r="EB880" s="540">
        <v>35</v>
      </c>
      <c r="EC880" s="540">
        <v>75</v>
      </c>
      <c r="ED880" s="540">
        <v>16</v>
      </c>
      <c r="EE880" s="540">
        <v>7</v>
      </c>
      <c r="EF880" s="540">
        <v>59</v>
      </c>
      <c r="EG880" s="540">
        <v>43</v>
      </c>
      <c r="EH880" s="540">
        <v>151</v>
      </c>
      <c r="EI880" s="540">
        <v>67</v>
      </c>
      <c r="EJ880" s="540">
        <v>171</v>
      </c>
      <c r="EK880" s="540">
        <v>58</v>
      </c>
      <c r="EL880" s="540">
        <v>124</v>
      </c>
      <c r="EM880" s="540">
        <v>137</v>
      </c>
      <c r="EN880" s="540">
        <v>101</v>
      </c>
      <c r="EO880" s="540">
        <v>91</v>
      </c>
      <c r="EP880" s="540">
        <v>174</v>
      </c>
      <c r="EQ880" s="540">
        <v>55</v>
      </c>
      <c r="ER880" s="540">
        <v>116</v>
      </c>
      <c r="ES880" s="540">
        <v>148</v>
      </c>
      <c r="ET880" s="540">
        <v>86</v>
      </c>
      <c r="EU880" s="540">
        <v>14</v>
      </c>
      <c r="EV880" s="540">
        <v>138</v>
      </c>
      <c r="EW880" s="540">
        <v>50</v>
      </c>
      <c r="EX880" s="540">
        <v>45</v>
      </c>
      <c r="EY880" s="540">
        <v>3</v>
      </c>
      <c r="EZ880" s="540">
        <v>155</v>
      </c>
      <c r="FA880" s="540">
        <v>49</v>
      </c>
      <c r="FB880" s="540">
        <v>54</v>
      </c>
      <c r="FC880" s="540">
        <v>167</v>
      </c>
      <c r="FD880" s="540">
        <v>172</v>
      </c>
      <c r="FE880" s="540">
        <v>153</v>
      </c>
      <c r="FF880" s="540">
        <v>119</v>
      </c>
      <c r="FG880" s="540">
        <v>34</v>
      </c>
      <c r="FH880" s="540">
        <v>40</v>
      </c>
      <c r="FI880" s="540">
        <v>141</v>
      </c>
      <c r="FJ880" s="540">
        <v>53</v>
      </c>
      <c r="FK880" s="540">
        <v>104</v>
      </c>
      <c r="FL880" s="540">
        <v>150</v>
      </c>
      <c r="FM880" s="540">
        <v>61</v>
      </c>
      <c r="FN880" s="540">
        <v>47</v>
      </c>
      <c r="FO880" s="540">
        <v>9</v>
      </c>
      <c r="FP880" s="540">
        <v>25</v>
      </c>
      <c r="FQ880" s="540">
        <v>69</v>
      </c>
      <c r="FR880" s="540">
        <v>18</v>
      </c>
      <c r="FS880" s="540">
        <v>11</v>
      </c>
      <c r="FT880" s="540">
        <v>33</v>
      </c>
      <c r="FU880" s="540">
        <v>66</v>
      </c>
      <c r="FV880" s="540">
        <v>71</v>
      </c>
      <c r="FW880" s="540">
        <v>121</v>
      </c>
      <c r="FY880" s="540">
        <v>135</v>
      </c>
      <c r="FZ880" s="540">
        <v>70</v>
      </c>
      <c r="GA880" s="540">
        <v>51</v>
      </c>
      <c r="GB880" s="540">
        <v>31</v>
      </c>
    </row>
    <row r="881" spans="4:189" s="540" customFormat="1" x14ac:dyDescent="0.2"/>
    <row r="882" spans="4:189" s="540" customFormat="1" x14ac:dyDescent="0.2">
      <c r="D882" s="539">
        <v>179</v>
      </c>
      <c r="E882" s="541" t="s">
        <v>179</v>
      </c>
    </row>
    <row r="883" spans="4:189" s="540" customFormat="1" x14ac:dyDescent="0.2">
      <c r="E883" s="535" t="s">
        <v>130</v>
      </c>
      <c r="F883" s="540">
        <v>1</v>
      </c>
      <c r="G883" s="540">
        <v>2</v>
      </c>
      <c r="H883" s="540">
        <v>3</v>
      </c>
      <c r="I883" s="540">
        <v>4</v>
      </c>
      <c r="J883" s="540">
        <v>5</v>
      </c>
      <c r="K883" s="540">
        <v>6</v>
      </c>
      <c r="L883" s="540">
        <v>7</v>
      </c>
      <c r="M883" s="540">
        <v>8</v>
      </c>
      <c r="N883" s="540">
        <v>9</v>
      </c>
      <c r="O883" s="540">
        <v>10</v>
      </c>
      <c r="P883" s="540">
        <v>11</v>
      </c>
      <c r="Q883" s="540">
        <v>12</v>
      </c>
      <c r="R883" s="540">
        <v>13</v>
      </c>
      <c r="S883" s="540">
        <v>14</v>
      </c>
      <c r="T883" s="540">
        <v>15</v>
      </c>
      <c r="U883" s="540">
        <v>16</v>
      </c>
      <c r="V883" s="540">
        <v>17</v>
      </c>
      <c r="W883" s="540">
        <v>18</v>
      </c>
      <c r="X883" s="540">
        <v>19</v>
      </c>
      <c r="Y883" s="540">
        <v>20</v>
      </c>
      <c r="Z883" s="540">
        <v>21</v>
      </c>
      <c r="AA883" s="540">
        <v>22</v>
      </c>
      <c r="AB883" s="540">
        <v>23</v>
      </c>
      <c r="AC883" s="540">
        <v>24</v>
      </c>
      <c r="AD883" s="540">
        <v>25</v>
      </c>
      <c r="AE883" s="540">
        <v>26</v>
      </c>
      <c r="AF883" s="540">
        <v>27</v>
      </c>
      <c r="AG883" s="540">
        <v>28</v>
      </c>
      <c r="AH883" s="540">
        <v>29</v>
      </c>
      <c r="AI883" s="540">
        <v>30</v>
      </c>
      <c r="AJ883" s="540">
        <v>31</v>
      </c>
      <c r="AK883" s="540">
        <v>32</v>
      </c>
      <c r="AL883" s="540">
        <v>33</v>
      </c>
      <c r="AM883" s="540">
        <v>34</v>
      </c>
      <c r="AN883" s="540">
        <v>35</v>
      </c>
      <c r="AO883" s="540">
        <v>36</v>
      </c>
      <c r="AP883" s="540">
        <v>37</v>
      </c>
      <c r="AQ883" s="540">
        <v>38</v>
      </c>
      <c r="AR883" s="540">
        <v>39</v>
      </c>
      <c r="AS883" s="540">
        <v>40</v>
      </c>
      <c r="AT883" s="540">
        <v>41</v>
      </c>
      <c r="AU883" s="540">
        <v>42</v>
      </c>
      <c r="AV883" s="540">
        <v>43</v>
      </c>
      <c r="AW883" s="540">
        <v>44</v>
      </c>
      <c r="AX883" s="540">
        <v>45</v>
      </c>
      <c r="AY883" s="540">
        <v>46</v>
      </c>
      <c r="AZ883" s="540">
        <v>47</v>
      </c>
      <c r="BA883" s="540">
        <v>48</v>
      </c>
      <c r="BB883" s="540">
        <v>49</v>
      </c>
      <c r="BC883" s="540">
        <v>50</v>
      </c>
      <c r="BD883" s="540">
        <v>51</v>
      </c>
      <c r="BE883" s="540">
        <v>52</v>
      </c>
      <c r="BF883" s="540">
        <v>53</v>
      </c>
      <c r="BG883" s="540">
        <v>54</v>
      </c>
      <c r="BH883" s="540">
        <v>55</v>
      </c>
      <c r="BI883" s="540">
        <v>56</v>
      </c>
      <c r="BJ883" s="540">
        <v>57</v>
      </c>
      <c r="BK883" s="540">
        <v>58</v>
      </c>
      <c r="BL883" s="540">
        <v>59</v>
      </c>
      <c r="BM883" s="540">
        <v>60</v>
      </c>
      <c r="BN883" s="540">
        <v>61</v>
      </c>
      <c r="BO883" s="540">
        <v>62</v>
      </c>
      <c r="BP883" s="540">
        <v>63</v>
      </c>
      <c r="BQ883" s="540">
        <v>64</v>
      </c>
      <c r="BR883" s="540">
        <v>65</v>
      </c>
      <c r="BS883" s="540">
        <v>66</v>
      </c>
      <c r="BT883" s="540">
        <v>67</v>
      </c>
      <c r="BU883" s="540">
        <v>68</v>
      </c>
      <c r="BV883" s="540">
        <v>69</v>
      </c>
      <c r="BW883" s="540">
        <v>70</v>
      </c>
      <c r="BX883" s="540">
        <v>71</v>
      </c>
      <c r="BY883" s="540">
        <v>72</v>
      </c>
      <c r="BZ883" s="540">
        <v>73</v>
      </c>
      <c r="CA883" s="540">
        <v>74</v>
      </c>
      <c r="CB883" s="540">
        <v>75</v>
      </c>
      <c r="CC883" s="540">
        <v>76</v>
      </c>
      <c r="CD883" s="540">
        <v>77</v>
      </c>
      <c r="CE883" s="540">
        <v>78</v>
      </c>
      <c r="CF883" s="540">
        <v>79</v>
      </c>
      <c r="CG883" s="540">
        <v>80</v>
      </c>
      <c r="CH883" s="540">
        <v>81</v>
      </c>
      <c r="CI883" s="540">
        <v>82</v>
      </c>
      <c r="CJ883" s="540">
        <v>83</v>
      </c>
      <c r="CK883" s="540">
        <v>84</v>
      </c>
      <c r="CL883" s="540">
        <v>85</v>
      </c>
      <c r="CM883" s="540">
        <v>86</v>
      </c>
      <c r="CN883" s="540">
        <v>87</v>
      </c>
      <c r="CO883" s="540">
        <v>88</v>
      </c>
      <c r="CP883" s="540">
        <v>89</v>
      </c>
      <c r="CQ883" s="540">
        <v>90</v>
      </c>
      <c r="CR883" s="540">
        <v>91</v>
      </c>
      <c r="CS883" s="540">
        <v>92</v>
      </c>
      <c r="CT883" s="540">
        <v>93</v>
      </c>
      <c r="CU883" s="540">
        <v>94</v>
      </c>
      <c r="CV883" s="540">
        <v>95</v>
      </c>
      <c r="CW883" s="540">
        <v>96</v>
      </c>
      <c r="CX883" s="540">
        <v>97</v>
      </c>
      <c r="CY883" s="540">
        <v>98</v>
      </c>
      <c r="CZ883" s="540">
        <v>99</v>
      </c>
      <c r="DA883" s="540">
        <v>100</v>
      </c>
      <c r="DB883" s="540">
        <v>101</v>
      </c>
      <c r="DC883" s="540">
        <v>102</v>
      </c>
      <c r="DD883" s="540">
        <v>103</v>
      </c>
      <c r="DE883" s="540">
        <v>104</v>
      </c>
      <c r="DF883" s="540">
        <v>105</v>
      </c>
      <c r="DG883" s="540">
        <v>106</v>
      </c>
      <c r="DH883" s="540">
        <v>107</v>
      </c>
      <c r="DI883" s="540">
        <v>108</v>
      </c>
      <c r="DJ883" s="540">
        <v>109</v>
      </c>
      <c r="DK883" s="540">
        <v>110</v>
      </c>
      <c r="DL883" s="540">
        <v>111</v>
      </c>
      <c r="DM883" s="540">
        <v>112</v>
      </c>
      <c r="DN883" s="540">
        <v>113</v>
      </c>
      <c r="DO883" s="540">
        <v>114</v>
      </c>
      <c r="DP883" s="540">
        <v>115</v>
      </c>
      <c r="DQ883" s="540">
        <v>116</v>
      </c>
      <c r="DR883" s="540">
        <v>117</v>
      </c>
      <c r="DS883" s="540">
        <v>118</v>
      </c>
      <c r="DT883" s="540">
        <v>119</v>
      </c>
      <c r="DU883" s="540">
        <v>120</v>
      </c>
      <c r="DV883" s="540">
        <v>121</v>
      </c>
      <c r="DW883" s="540">
        <v>122</v>
      </c>
      <c r="DX883" s="540">
        <v>123</v>
      </c>
      <c r="DY883" s="540">
        <v>124</v>
      </c>
      <c r="DZ883" s="540">
        <v>125</v>
      </c>
      <c r="EA883" s="540">
        <v>126</v>
      </c>
      <c r="EB883" s="540">
        <v>127</v>
      </c>
      <c r="EC883" s="540">
        <v>128</v>
      </c>
      <c r="ED883" s="540">
        <v>129</v>
      </c>
      <c r="EE883" s="540">
        <v>130</v>
      </c>
      <c r="EF883" s="540">
        <v>131</v>
      </c>
      <c r="EG883" s="540">
        <v>132</v>
      </c>
      <c r="EH883" s="540">
        <v>133</v>
      </c>
      <c r="EI883" s="540">
        <v>134</v>
      </c>
      <c r="EJ883" s="540">
        <v>135</v>
      </c>
      <c r="EK883" s="540">
        <v>136</v>
      </c>
      <c r="EL883" s="540">
        <v>137</v>
      </c>
      <c r="EM883" s="540">
        <v>138</v>
      </c>
      <c r="EN883" s="540">
        <v>139</v>
      </c>
      <c r="EO883" s="540">
        <v>140</v>
      </c>
      <c r="EP883" s="540">
        <v>141</v>
      </c>
      <c r="EQ883" s="540">
        <v>142</v>
      </c>
      <c r="ER883" s="540">
        <v>143</v>
      </c>
      <c r="ES883" s="540">
        <v>144</v>
      </c>
      <c r="ET883" s="540">
        <v>145</v>
      </c>
      <c r="EU883" s="540">
        <v>146</v>
      </c>
      <c r="EV883" s="540">
        <v>147</v>
      </c>
      <c r="EW883" s="540">
        <v>148</v>
      </c>
      <c r="EX883" s="540">
        <v>149</v>
      </c>
      <c r="EY883" s="540">
        <v>150</v>
      </c>
      <c r="EZ883" s="540">
        <v>151</v>
      </c>
      <c r="FA883" s="540">
        <v>152</v>
      </c>
      <c r="FB883" s="540">
        <v>153</v>
      </c>
      <c r="FC883" s="540">
        <v>154</v>
      </c>
      <c r="FD883" s="540">
        <v>155</v>
      </c>
      <c r="FE883" s="540">
        <v>156</v>
      </c>
      <c r="FF883" s="540">
        <v>157</v>
      </c>
      <c r="FG883" s="540">
        <v>158</v>
      </c>
      <c r="FH883" s="540">
        <v>159</v>
      </c>
      <c r="FI883" s="540">
        <v>160</v>
      </c>
      <c r="FJ883" s="540">
        <v>161</v>
      </c>
      <c r="FK883" s="540">
        <v>162</v>
      </c>
      <c r="FL883" s="540">
        <v>163</v>
      </c>
      <c r="FM883" s="540">
        <v>164</v>
      </c>
      <c r="FN883" s="540">
        <v>165</v>
      </c>
      <c r="FO883" s="540">
        <v>166</v>
      </c>
      <c r="FP883" s="540">
        <v>167</v>
      </c>
      <c r="FQ883" s="540">
        <v>168</v>
      </c>
      <c r="FR883" s="540">
        <v>169</v>
      </c>
      <c r="FS883" s="540">
        <v>170</v>
      </c>
      <c r="FT883" s="540">
        <v>171</v>
      </c>
      <c r="FU883" s="540">
        <v>172</v>
      </c>
      <c r="FV883" s="540">
        <v>173</v>
      </c>
      <c r="FW883" s="540">
        <v>174</v>
      </c>
      <c r="FX883" s="540">
        <v>175</v>
      </c>
      <c r="FY883" s="540">
        <v>176</v>
      </c>
      <c r="FZ883" s="540">
        <v>177</v>
      </c>
      <c r="GA883" s="540">
        <v>178</v>
      </c>
      <c r="GB883" s="540">
        <v>179</v>
      </c>
    </row>
    <row r="884" spans="4:189" s="540" customFormat="1" x14ac:dyDescent="0.2">
      <c r="E884" s="535" t="s">
        <v>157</v>
      </c>
      <c r="F884" s="540">
        <v>120</v>
      </c>
      <c r="G884" s="540">
        <v>74</v>
      </c>
      <c r="H884" s="540">
        <v>82</v>
      </c>
      <c r="I884" s="540">
        <v>151</v>
      </c>
      <c r="J884" s="540">
        <v>141</v>
      </c>
      <c r="K884" s="540">
        <v>138</v>
      </c>
      <c r="L884" s="540">
        <v>103</v>
      </c>
      <c r="M884" s="540">
        <v>30</v>
      </c>
      <c r="N884" s="540">
        <v>93</v>
      </c>
      <c r="O884" s="540">
        <v>21</v>
      </c>
      <c r="P884" s="540">
        <v>25</v>
      </c>
      <c r="Q884" s="540">
        <v>140</v>
      </c>
      <c r="R884" s="540">
        <v>117</v>
      </c>
      <c r="S884" s="540">
        <v>43</v>
      </c>
      <c r="T884" s="540">
        <v>168</v>
      </c>
      <c r="U884" s="540">
        <v>19</v>
      </c>
      <c r="V884" s="540">
        <v>44</v>
      </c>
      <c r="W884" s="540">
        <v>107</v>
      </c>
      <c r="X884" s="540">
        <v>52</v>
      </c>
      <c r="Y884" s="540">
        <v>176</v>
      </c>
      <c r="Z884" s="540">
        <v>10</v>
      </c>
      <c r="AA884" s="540">
        <v>155</v>
      </c>
      <c r="AB884" s="540">
        <v>42</v>
      </c>
      <c r="AC884" s="540">
        <v>80</v>
      </c>
      <c r="AD884" s="540">
        <v>144</v>
      </c>
      <c r="AE884" s="540">
        <v>50</v>
      </c>
      <c r="AF884" s="540">
        <v>154</v>
      </c>
      <c r="AG884" s="540">
        <v>77</v>
      </c>
      <c r="AH884" s="540">
        <v>126</v>
      </c>
      <c r="AI884" s="540">
        <v>178</v>
      </c>
      <c r="AJ884" s="540">
        <v>59</v>
      </c>
      <c r="AK884" s="540">
        <v>34</v>
      </c>
      <c r="AL884" s="540">
        <v>125</v>
      </c>
      <c r="AM884" s="540">
        <v>78</v>
      </c>
      <c r="AN884" s="540">
        <v>118</v>
      </c>
      <c r="AO884" s="540">
        <v>54</v>
      </c>
      <c r="AP884" s="540">
        <v>69</v>
      </c>
      <c r="AQ884" s="540">
        <v>102</v>
      </c>
      <c r="AR884" s="540">
        <v>73</v>
      </c>
      <c r="AS884" s="540">
        <v>113</v>
      </c>
      <c r="AT884" s="540">
        <v>23</v>
      </c>
      <c r="AU884" s="540">
        <v>123</v>
      </c>
      <c r="AV884" s="540">
        <v>14</v>
      </c>
      <c r="AW884" s="540">
        <v>85</v>
      </c>
      <c r="AX884" s="540">
        <v>66</v>
      </c>
      <c r="AY884" s="540">
        <v>72</v>
      </c>
      <c r="AZ884" s="540">
        <v>18</v>
      </c>
      <c r="BA884" s="540">
        <v>121</v>
      </c>
      <c r="BB884" s="540">
        <v>63</v>
      </c>
      <c r="BC884" s="540">
        <v>51</v>
      </c>
      <c r="BD884" s="540">
        <v>29</v>
      </c>
      <c r="BE884" s="540">
        <v>135</v>
      </c>
      <c r="BF884" s="540">
        <v>104</v>
      </c>
      <c r="BG884" s="540">
        <v>38</v>
      </c>
      <c r="BH884" s="540">
        <v>106</v>
      </c>
      <c r="BI884" s="540">
        <v>68</v>
      </c>
      <c r="BJ884" s="540">
        <v>95</v>
      </c>
      <c r="BK884" s="540">
        <v>149</v>
      </c>
      <c r="BL884" s="540">
        <v>31</v>
      </c>
      <c r="BM884" s="540">
        <v>6</v>
      </c>
      <c r="BN884" s="540">
        <v>157</v>
      </c>
      <c r="BO884" s="540">
        <v>13</v>
      </c>
      <c r="BP884" s="540">
        <v>169</v>
      </c>
      <c r="BQ884" s="540">
        <v>22</v>
      </c>
      <c r="BR884" s="540">
        <v>147</v>
      </c>
      <c r="BS884" s="540">
        <v>159</v>
      </c>
      <c r="BT884" s="540">
        <v>116</v>
      </c>
      <c r="BU884" s="540">
        <v>99</v>
      </c>
      <c r="BV884" s="540">
        <v>37</v>
      </c>
      <c r="BW884" s="540">
        <v>86</v>
      </c>
      <c r="BX884" s="540">
        <v>139</v>
      </c>
      <c r="BY884" s="540">
        <v>105</v>
      </c>
      <c r="BZ884" s="540">
        <v>56</v>
      </c>
      <c r="CA884" s="540">
        <v>2</v>
      </c>
      <c r="CB884" s="540">
        <v>81</v>
      </c>
      <c r="CC884" s="540">
        <v>8</v>
      </c>
      <c r="CD884" s="540">
        <v>134</v>
      </c>
      <c r="CE884" s="540">
        <v>32</v>
      </c>
      <c r="CF884" s="540">
        <v>101</v>
      </c>
      <c r="CG884" s="540">
        <v>148</v>
      </c>
      <c r="CH884" s="540">
        <v>179</v>
      </c>
      <c r="CI884" s="540">
        <v>70</v>
      </c>
      <c r="CJ884" s="540">
        <v>45</v>
      </c>
      <c r="CK884" s="540">
        <v>62</v>
      </c>
      <c r="CL884" s="540">
        <v>98</v>
      </c>
      <c r="CM884" s="540">
        <v>177</v>
      </c>
      <c r="CN884" s="540">
        <v>36</v>
      </c>
      <c r="CO884" s="540">
        <v>94</v>
      </c>
      <c r="CP884" s="540">
        <v>48</v>
      </c>
      <c r="CQ884" s="540">
        <v>53</v>
      </c>
      <c r="CR884" s="540">
        <v>122</v>
      </c>
      <c r="CS884" s="540">
        <v>1</v>
      </c>
      <c r="CT884" s="540">
        <v>46</v>
      </c>
      <c r="CU884" s="540">
        <v>57</v>
      </c>
      <c r="CV884" s="540">
        <v>92</v>
      </c>
      <c r="CW884" s="540">
        <v>175</v>
      </c>
      <c r="CX884" s="540">
        <v>58</v>
      </c>
      <c r="CY884" s="540">
        <v>127</v>
      </c>
      <c r="CZ884" s="540">
        <v>55</v>
      </c>
      <c r="DA884" s="540">
        <v>108</v>
      </c>
      <c r="DB884" s="540">
        <v>110</v>
      </c>
      <c r="DC884" s="540">
        <v>130</v>
      </c>
      <c r="DD884" s="540">
        <v>164</v>
      </c>
      <c r="DE884" s="540">
        <v>71</v>
      </c>
      <c r="DF884" s="540">
        <v>41</v>
      </c>
      <c r="DG884" s="540">
        <v>83</v>
      </c>
      <c r="DH884" s="540">
        <v>96</v>
      </c>
      <c r="DI884" s="540">
        <v>172</v>
      </c>
      <c r="DJ884" s="540">
        <v>143</v>
      </c>
      <c r="DK884" s="540">
        <v>111</v>
      </c>
      <c r="DL884" s="540">
        <v>24</v>
      </c>
      <c r="DM884" s="540">
        <v>174</v>
      </c>
      <c r="DN884" s="540">
        <v>17</v>
      </c>
      <c r="DO884" s="540">
        <v>152</v>
      </c>
      <c r="DP884" s="540">
        <v>158</v>
      </c>
      <c r="DQ884" s="540">
        <v>9</v>
      </c>
      <c r="DR884" s="540">
        <v>156</v>
      </c>
      <c r="DS884" s="540">
        <v>67</v>
      </c>
      <c r="DT884" s="540">
        <v>171</v>
      </c>
      <c r="DU884" s="540">
        <v>142</v>
      </c>
      <c r="DV884" s="540">
        <v>137</v>
      </c>
      <c r="DW884" s="540">
        <v>145</v>
      </c>
      <c r="DX884" s="540">
        <v>40</v>
      </c>
      <c r="DY884" s="540">
        <v>146</v>
      </c>
      <c r="DZ884" s="540">
        <v>173</v>
      </c>
      <c r="EA884" s="540">
        <v>90</v>
      </c>
      <c r="EB884" s="540">
        <v>115</v>
      </c>
      <c r="EC884" s="540">
        <v>162</v>
      </c>
      <c r="ED884" s="540">
        <v>11</v>
      </c>
      <c r="EE884" s="540">
        <v>76</v>
      </c>
      <c r="EF884" s="540">
        <v>129</v>
      </c>
      <c r="EG884" s="540">
        <v>60</v>
      </c>
      <c r="EH884" s="540">
        <v>4</v>
      </c>
      <c r="EI884" s="540">
        <v>136</v>
      </c>
      <c r="EJ884" s="540">
        <v>16</v>
      </c>
      <c r="EK884" s="540">
        <v>165</v>
      </c>
      <c r="EL884" s="540">
        <v>61</v>
      </c>
      <c r="EM884" s="540">
        <v>132</v>
      </c>
      <c r="EN884" s="540">
        <v>27</v>
      </c>
      <c r="EO884" s="540">
        <v>12</v>
      </c>
      <c r="EP884" s="540">
        <v>119</v>
      </c>
      <c r="EQ884" s="540">
        <v>65</v>
      </c>
      <c r="ER884" s="540">
        <v>109</v>
      </c>
      <c r="ES884" s="540">
        <v>153</v>
      </c>
      <c r="ET884" s="540">
        <v>124</v>
      </c>
      <c r="EU884" s="540">
        <v>170</v>
      </c>
      <c r="EV884" s="540">
        <v>28</v>
      </c>
      <c r="EW884" s="540">
        <v>131</v>
      </c>
      <c r="EX884" s="540">
        <v>97</v>
      </c>
      <c r="EY884" s="540">
        <v>128</v>
      </c>
      <c r="EZ884" s="540">
        <v>3</v>
      </c>
      <c r="FA884" s="540">
        <v>114</v>
      </c>
      <c r="FB884" s="540">
        <v>64</v>
      </c>
      <c r="FC884" s="540">
        <v>161</v>
      </c>
      <c r="FD884" s="540">
        <v>49</v>
      </c>
      <c r="FE884" s="540">
        <v>39</v>
      </c>
      <c r="FF884" s="540">
        <v>89</v>
      </c>
      <c r="FG884" s="540">
        <v>84</v>
      </c>
      <c r="FH884" s="540">
        <v>160</v>
      </c>
      <c r="FI884" s="540">
        <v>112</v>
      </c>
      <c r="FJ884" s="540">
        <v>7</v>
      </c>
      <c r="FK884" s="540">
        <v>150</v>
      </c>
      <c r="FL884" s="540">
        <v>5</v>
      </c>
      <c r="FM884" s="540">
        <v>15</v>
      </c>
      <c r="FN884" s="540">
        <v>91</v>
      </c>
      <c r="FO884" s="540">
        <v>33</v>
      </c>
      <c r="FP884" s="540">
        <v>75</v>
      </c>
      <c r="FQ884" s="540">
        <v>47</v>
      </c>
      <c r="FR884" s="540">
        <v>166</v>
      </c>
      <c r="FS884" s="540">
        <v>79</v>
      </c>
      <c r="FT884" s="540">
        <v>167</v>
      </c>
      <c r="FU884" s="540">
        <v>163</v>
      </c>
      <c r="FV884" s="540">
        <v>26</v>
      </c>
      <c r="FW884" s="540">
        <v>133</v>
      </c>
      <c r="FX884" s="540">
        <v>87</v>
      </c>
      <c r="FY884" s="540">
        <v>20</v>
      </c>
      <c r="FZ884" s="540">
        <v>35</v>
      </c>
      <c r="GA884" s="540">
        <v>100</v>
      </c>
      <c r="GB884" s="540">
        <v>88</v>
      </c>
    </row>
    <row r="885" spans="4:189" s="540" customFormat="1" x14ac:dyDescent="0.2">
      <c r="E885" s="535" t="s">
        <v>159</v>
      </c>
      <c r="F885" s="540">
        <v>145</v>
      </c>
      <c r="G885" s="540">
        <v>86</v>
      </c>
      <c r="H885" s="540">
        <v>147</v>
      </c>
      <c r="I885" s="540">
        <v>28</v>
      </c>
      <c r="J885" s="540">
        <v>72</v>
      </c>
      <c r="K885" s="540">
        <v>44</v>
      </c>
      <c r="L885" s="540">
        <v>64</v>
      </c>
      <c r="M885" s="540">
        <v>179</v>
      </c>
      <c r="N885" s="540">
        <v>122</v>
      </c>
      <c r="O885" s="540">
        <v>71</v>
      </c>
      <c r="P885" s="540">
        <v>98</v>
      </c>
      <c r="Q885" s="540">
        <v>153</v>
      </c>
      <c r="R885" s="540">
        <v>134</v>
      </c>
      <c r="S885" s="540">
        <v>137</v>
      </c>
      <c r="T885" s="540">
        <v>123</v>
      </c>
      <c r="U885" s="540">
        <v>63</v>
      </c>
      <c r="V885" s="540">
        <v>171</v>
      </c>
      <c r="W885" s="540">
        <v>166</v>
      </c>
      <c r="X885" s="540">
        <v>1</v>
      </c>
      <c r="Y885" s="540">
        <v>138</v>
      </c>
      <c r="Z885" s="540">
        <v>80</v>
      </c>
      <c r="AA885" s="540">
        <v>108</v>
      </c>
      <c r="AB885" s="540">
        <v>114</v>
      </c>
      <c r="AC885" s="540">
        <v>23</v>
      </c>
      <c r="AD885" s="540">
        <v>131</v>
      </c>
      <c r="AE885" s="540">
        <v>143</v>
      </c>
      <c r="AF885" s="540">
        <v>93</v>
      </c>
      <c r="AG885" s="540">
        <v>35</v>
      </c>
      <c r="AH885" s="540">
        <v>157</v>
      </c>
      <c r="AI885" s="540">
        <v>129</v>
      </c>
      <c r="AJ885" s="540">
        <v>135</v>
      </c>
      <c r="AK885" s="540">
        <v>120</v>
      </c>
      <c r="AL885" s="540">
        <v>174</v>
      </c>
      <c r="AM885" s="540">
        <v>50</v>
      </c>
      <c r="AN885" s="540">
        <v>33</v>
      </c>
      <c r="AO885" s="540">
        <v>79</v>
      </c>
      <c r="AP885" s="540">
        <v>141</v>
      </c>
      <c r="AQ885" s="540">
        <v>65</v>
      </c>
      <c r="AR885" s="540">
        <v>25</v>
      </c>
      <c r="AS885" s="540">
        <v>103</v>
      </c>
      <c r="AT885" s="540">
        <v>38</v>
      </c>
      <c r="AU885" s="540">
        <v>149</v>
      </c>
      <c r="AV885" s="540">
        <v>41</v>
      </c>
      <c r="AW885" s="540">
        <v>82</v>
      </c>
      <c r="AX885" s="540">
        <v>119</v>
      </c>
      <c r="AY885" s="540">
        <v>84</v>
      </c>
      <c r="AZ885" s="540">
        <v>169</v>
      </c>
      <c r="BA885" s="540">
        <v>126</v>
      </c>
      <c r="BB885" s="540">
        <v>90</v>
      </c>
      <c r="BC885" s="540">
        <v>132</v>
      </c>
      <c r="BD885" s="540">
        <v>97</v>
      </c>
      <c r="BE885" s="540">
        <v>176</v>
      </c>
      <c r="BF885" s="540">
        <v>9</v>
      </c>
      <c r="BG885" s="540">
        <v>165</v>
      </c>
      <c r="BH885" s="540">
        <v>46</v>
      </c>
      <c r="BI885" s="540">
        <v>160</v>
      </c>
      <c r="BJ885" s="540">
        <v>4</v>
      </c>
      <c r="BK885" s="540">
        <v>12</v>
      </c>
      <c r="BL885" s="540">
        <v>116</v>
      </c>
      <c r="BM885" s="540">
        <v>36</v>
      </c>
      <c r="BN885" s="540">
        <v>148</v>
      </c>
      <c r="BO885" s="540">
        <v>164</v>
      </c>
      <c r="BP885" s="540">
        <v>95</v>
      </c>
      <c r="BQ885" s="540">
        <v>7</v>
      </c>
      <c r="BR885" s="540">
        <v>172</v>
      </c>
      <c r="BS885" s="540">
        <v>89</v>
      </c>
      <c r="BT885" s="540">
        <v>30</v>
      </c>
      <c r="BU885" s="540">
        <v>106</v>
      </c>
      <c r="BV885" s="540">
        <v>66</v>
      </c>
      <c r="BW885" s="540">
        <v>121</v>
      </c>
      <c r="BX885" s="540">
        <v>115</v>
      </c>
      <c r="BY885" s="540">
        <v>51</v>
      </c>
      <c r="BZ885" s="540">
        <v>34</v>
      </c>
      <c r="CA885" s="540">
        <v>10</v>
      </c>
      <c r="CB885" s="540">
        <v>159</v>
      </c>
      <c r="CC885" s="540">
        <v>100</v>
      </c>
      <c r="CD885" s="540">
        <v>118</v>
      </c>
      <c r="CE885" s="540">
        <v>37</v>
      </c>
      <c r="CF885" s="540">
        <v>167</v>
      </c>
      <c r="CG885" s="540">
        <v>31</v>
      </c>
      <c r="CH885" s="540">
        <v>150</v>
      </c>
      <c r="CI885" s="540">
        <v>109</v>
      </c>
      <c r="CJ885" s="540">
        <v>60</v>
      </c>
      <c r="CK885" s="540">
        <v>13</v>
      </c>
      <c r="CL885" s="540">
        <v>54</v>
      </c>
      <c r="CM885" s="540">
        <v>69</v>
      </c>
      <c r="CN885" s="540">
        <v>29</v>
      </c>
      <c r="CO885" s="540">
        <v>92</v>
      </c>
      <c r="CP885" s="540">
        <v>58</v>
      </c>
      <c r="CQ885" s="540">
        <v>17</v>
      </c>
      <c r="CR885" s="540">
        <v>85</v>
      </c>
      <c r="CS885" s="540">
        <v>19</v>
      </c>
      <c r="CT885" s="540">
        <v>152</v>
      </c>
      <c r="CU885" s="540">
        <v>77</v>
      </c>
      <c r="CV885" s="540">
        <v>146</v>
      </c>
      <c r="CW885" s="540">
        <v>113</v>
      </c>
      <c r="CX885" s="540">
        <v>5</v>
      </c>
      <c r="CY885" s="540">
        <v>75</v>
      </c>
      <c r="CZ885" s="540">
        <v>16</v>
      </c>
      <c r="DA885" s="540">
        <v>117</v>
      </c>
      <c r="DB885" s="540">
        <v>78</v>
      </c>
      <c r="DC885" s="540">
        <v>88</v>
      </c>
      <c r="DD885" s="540">
        <v>175</v>
      </c>
      <c r="DE885" s="540">
        <v>68</v>
      </c>
      <c r="DF885" s="540">
        <v>151</v>
      </c>
      <c r="DG885" s="540">
        <v>154</v>
      </c>
      <c r="DH885" s="540">
        <v>170</v>
      </c>
      <c r="DI885" s="540">
        <v>22</v>
      </c>
      <c r="DJ885" s="540">
        <v>67</v>
      </c>
      <c r="DK885" s="540">
        <v>136</v>
      </c>
      <c r="DL885" s="540">
        <v>173</v>
      </c>
      <c r="DM885" s="540">
        <v>94</v>
      </c>
      <c r="DN885" s="540">
        <v>62</v>
      </c>
      <c r="DO885" s="540">
        <v>6</v>
      </c>
      <c r="DP885" s="540">
        <v>83</v>
      </c>
      <c r="DQ885" s="540">
        <v>52</v>
      </c>
      <c r="DR885" s="540">
        <v>139</v>
      </c>
      <c r="DS885" s="540">
        <v>57</v>
      </c>
      <c r="DT885" s="540">
        <v>96</v>
      </c>
      <c r="DU885" s="540">
        <v>177</v>
      </c>
      <c r="DV885" s="540">
        <v>15</v>
      </c>
      <c r="DW885" s="540">
        <v>53</v>
      </c>
      <c r="DX885" s="540">
        <v>70</v>
      </c>
      <c r="DY885" s="540">
        <v>162</v>
      </c>
      <c r="DZ885" s="540">
        <v>39</v>
      </c>
      <c r="EA885" s="540">
        <v>48</v>
      </c>
      <c r="EB885" s="540">
        <v>43</v>
      </c>
      <c r="EC885" s="540">
        <v>27</v>
      </c>
      <c r="ED885" s="540">
        <v>81</v>
      </c>
      <c r="EE885" s="540">
        <v>163</v>
      </c>
      <c r="EF885" s="540">
        <v>124</v>
      </c>
      <c r="EG885" s="540">
        <v>73</v>
      </c>
      <c r="EH885" s="540">
        <v>142</v>
      </c>
      <c r="EI885" s="540">
        <v>107</v>
      </c>
      <c r="EJ885" s="540">
        <v>101</v>
      </c>
      <c r="EK885" s="540">
        <v>168</v>
      </c>
      <c r="EL885" s="540">
        <v>99</v>
      </c>
      <c r="EM885" s="540">
        <v>76</v>
      </c>
      <c r="EN885" s="540">
        <v>32</v>
      </c>
      <c r="EO885" s="540">
        <v>18</v>
      </c>
      <c r="EP885" s="540">
        <v>130</v>
      </c>
      <c r="EQ885" s="540">
        <v>133</v>
      </c>
      <c r="ER885" s="540">
        <v>91</v>
      </c>
      <c r="ES885" s="540">
        <v>111</v>
      </c>
      <c r="ET885" s="540">
        <v>102</v>
      </c>
      <c r="EU885" s="540">
        <v>158</v>
      </c>
      <c r="EV885" s="540">
        <v>125</v>
      </c>
      <c r="EW885" s="540">
        <v>74</v>
      </c>
      <c r="EX885" s="540">
        <v>42</v>
      </c>
      <c r="EY885" s="540">
        <v>56</v>
      </c>
      <c r="EZ885" s="540">
        <v>128</v>
      </c>
      <c r="FA885" s="540">
        <v>178</v>
      </c>
      <c r="FB885" s="540">
        <v>2</v>
      </c>
      <c r="FC885" s="540">
        <v>20</v>
      </c>
      <c r="FD885" s="540">
        <v>8</v>
      </c>
      <c r="FE885" s="540">
        <v>155</v>
      </c>
      <c r="FF885" s="540">
        <v>104</v>
      </c>
      <c r="FG885" s="540">
        <v>21</v>
      </c>
      <c r="FH885" s="540">
        <v>61</v>
      </c>
      <c r="FI885" s="540">
        <v>3</v>
      </c>
      <c r="FJ885" s="540">
        <v>55</v>
      </c>
      <c r="FK885" s="540">
        <v>45</v>
      </c>
      <c r="FL885" s="540">
        <v>112</v>
      </c>
      <c r="FM885" s="540">
        <v>110</v>
      </c>
      <c r="FN885" s="540">
        <v>161</v>
      </c>
      <c r="FO885" s="540">
        <v>140</v>
      </c>
      <c r="FP885" s="540">
        <v>11</v>
      </c>
      <c r="FQ885" s="540">
        <v>105</v>
      </c>
      <c r="FR885" s="540">
        <v>47</v>
      </c>
      <c r="FS885" s="540">
        <v>24</v>
      </c>
      <c r="FT885" s="540">
        <v>49</v>
      </c>
      <c r="FU885" s="540">
        <v>14</v>
      </c>
      <c r="FV885" s="540">
        <v>59</v>
      </c>
      <c r="FW885" s="540">
        <v>26</v>
      </c>
      <c r="FX885" s="540">
        <v>156</v>
      </c>
      <c r="FY885" s="540">
        <v>144</v>
      </c>
      <c r="FZ885" s="540">
        <v>40</v>
      </c>
      <c r="GA885" s="540">
        <v>87</v>
      </c>
      <c r="GB885" s="540">
        <v>127</v>
      </c>
    </row>
    <row r="886" spans="4:189" s="540" customFormat="1" x14ac:dyDescent="0.2"/>
    <row r="887" spans="4:189" s="540" customFormat="1" x14ac:dyDescent="0.2">
      <c r="D887" s="539">
        <v>180</v>
      </c>
      <c r="E887" s="541" t="s">
        <v>179</v>
      </c>
    </row>
    <row r="888" spans="4:189" s="540" customFormat="1" x14ac:dyDescent="0.2">
      <c r="E888" s="535" t="s">
        <v>130</v>
      </c>
      <c r="F888" s="540">
        <v>1</v>
      </c>
      <c r="G888" s="540">
        <v>2</v>
      </c>
      <c r="H888" s="540">
        <v>3</v>
      </c>
      <c r="I888" s="540">
        <v>4</v>
      </c>
      <c r="J888" s="540">
        <v>5</v>
      </c>
      <c r="K888" s="540">
        <v>6</v>
      </c>
      <c r="L888" s="540">
        <v>7</v>
      </c>
      <c r="M888" s="540">
        <v>8</v>
      </c>
      <c r="N888" s="540">
        <v>9</v>
      </c>
      <c r="O888" s="540">
        <v>10</v>
      </c>
      <c r="P888" s="540">
        <v>11</v>
      </c>
      <c r="Q888" s="540">
        <v>12</v>
      </c>
      <c r="R888" s="540">
        <v>13</v>
      </c>
      <c r="S888" s="540">
        <v>14</v>
      </c>
      <c r="T888" s="540">
        <v>15</v>
      </c>
      <c r="U888" s="540">
        <v>16</v>
      </c>
      <c r="V888" s="540">
        <v>17</v>
      </c>
      <c r="W888" s="540">
        <v>18</v>
      </c>
      <c r="X888" s="540">
        <v>19</v>
      </c>
      <c r="Y888" s="540">
        <v>20</v>
      </c>
      <c r="Z888" s="540">
        <v>21</v>
      </c>
      <c r="AA888" s="540">
        <v>22</v>
      </c>
      <c r="AB888" s="540">
        <v>23</v>
      </c>
      <c r="AC888" s="540">
        <v>24</v>
      </c>
      <c r="AD888" s="540">
        <v>25</v>
      </c>
      <c r="AE888" s="540">
        <v>26</v>
      </c>
      <c r="AF888" s="540">
        <v>27</v>
      </c>
      <c r="AG888" s="540">
        <v>28</v>
      </c>
      <c r="AH888" s="540">
        <v>29</v>
      </c>
      <c r="AI888" s="540">
        <v>30</v>
      </c>
      <c r="AJ888" s="540">
        <v>31</v>
      </c>
      <c r="AK888" s="540">
        <v>32</v>
      </c>
      <c r="AL888" s="540">
        <v>33</v>
      </c>
      <c r="AM888" s="540">
        <v>34</v>
      </c>
      <c r="AN888" s="540">
        <v>35</v>
      </c>
      <c r="AO888" s="540">
        <v>36</v>
      </c>
      <c r="AP888" s="540">
        <v>37</v>
      </c>
      <c r="AQ888" s="540">
        <v>38</v>
      </c>
      <c r="AR888" s="540">
        <v>39</v>
      </c>
      <c r="AS888" s="540">
        <v>40</v>
      </c>
      <c r="AT888" s="540">
        <v>41</v>
      </c>
      <c r="AU888" s="540">
        <v>42</v>
      </c>
      <c r="AV888" s="540">
        <v>43</v>
      </c>
      <c r="AW888" s="540">
        <v>44</v>
      </c>
      <c r="AX888" s="540">
        <v>45</v>
      </c>
      <c r="AY888" s="540">
        <v>46</v>
      </c>
      <c r="AZ888" s="540">
        <v>47</v>
      </c>
      <c r="BA888" s="540">
        <v>48</v>
      </c>
      <c r="BB888" s="540">
        <v>49</v>
      </c>
      <c r="BC888" s="540">
        <v>50</v>
      </c>
      <c r="BD888" s="540">
        <v>51</v>
      </c>
      <c r="BE888" s="540">
        <v>52</v>
      </c>
      <c r="BF888" s="540">
        <v>53</v>
      </c>
      <c r="BG888" s="540">
        <v>54</v>
      </c>
      <c r="BH888" s="540">
        <v>55</v>
      </c>
      <c r="BI888" s="540">
        <v>56</v>
      </c>
      <c r="BJ888" s="540">
        <v>57</v>
      </c>
      <c r="BK888" s="540">
        <v>58</v>
      </c>
      <c r="BL888" s="540">
        <v>59</v>
      </c>
      <c r="BM888" s="540">
        <v>60</v>
      </c>
      <c r="BN888" s="540">
        <v>61</v>
      </c>
      <c r="BO888" s="540">
        <v>62</v>
      </c>
      <c r="BP888" s="540">
        <v>63</v>
      </c>
      <c r="BQ888" s="540">
        <v>64</v>
      </c>
      <c r="BR888" s="540">
        <v>65</v>
      </c>
      <c r="BS888" s="540">
        <v>66</v>
      </c>
      <c r="BT888" s="540">
        <v>67</v>
      </c>
      <c r="BU888" s="540">
        <v>68</v>
      </c>
      <c r="BV888" s="540">
        <v>69</v>
      </c>
      <c r="BW888" s="540">
        <v>70</v>
      </c>
      <c r="BX888" s="540">
        <v>71</v>
      </c>
      <c r="BY888" s="540">
        <v>72</v>
      </c>
      <c r="BZ888" s="540">
        <v>73</v>
      </c>
      <c r="CA888" s="540">
        <v>74</v>
      </c>
      <c r="CB888" s="540">
        <v>75</v>
      </c>
      <c r="CC888" s="540">
        <v>76</v>
      </c>
      <c r="CD888" s="540">
        <v>77</v>
      </c>
      <c r="CE888" s="540">
        <v>78</v>
      </c>
      <c r="CF888" s="540">
        <v>79</v>
      </c>
      <c r="CG888" s="540">
        <v>80</v>
      </c>
      <c r="CH888" s="540">
        <v>81</v>
      </c>
      <c r="CI888" s="540">
        <v>82</v>
      </c>
      <c r="CJ888" s="540">
        <v>83</v>
      </c>
      <c r="CK888" s="540">
        <v>84</v>
      </c>
      <c r="CL888" s="540">
        <v>85</v>
      </c>
      <c r="CM888" s="540">
        <v>86</v>
      </c>
      <c r="CN888" s="540">
        <v>87</v>
      </c>
      <c r="CO888" s="540">
        <v>88</v>
      </c>
      <c r="CP888" s="540">
        <v>89</v>
      </c>
      <c r="CQ888" s="540">
        <v>90</v>
      </c>
      <c r="CR888" s="540">
        <v>91</v>
      </c>
      <c r="CS888" s="540">
        <v>92</v>
      </c>
      <c r="CT888" s="540">
        <v>93</v>
      </c>
      <c r="CU888" s="540">
        <v>94</v>
      </c>
      <c r="CV888" s="540">
        <v>95</v>
      </c>
      <c r="CW888" s="540">
        <v>96</v>
      </c>
      <c r="CX888" s="540">
        <v>97</v>
      </c>
      <c r="CY888" s="540">
        <v>98</v>
      </c>
      <c r="CZ888" s="540">
        <v>99</v>
      </c>
      <c r="DA888" s="540">
        <v>100</v>
      </c>
      <c r="DB888" s="540">
        <v>101</v>
      </c>
      <c r="DC888" s="540">
        <v>102</v>
      </c>
      <c r="DD888" s="540">
        <v>103</v>
      </c>
      <c r="DE888" s="540">
        <v>104</v>
      </c>
      <c r="DF888" s="540">
        <v>105</v>
      </c>
      <c r="DG888" s="540">
        <v>106</v>
      </c>
      <c r="DH888" s="540">
        <v>107</v>
      </c>
      <c r="DI888" s="540">
        <v>108</v>
      </c>
      <c r="DJ888" s="540">
        <v>109</v>
      </c>
      <c r="DK888" s="540">
        <v>110</v>
      </c>
      <c r="DL888" s="540">
        <v>111</v>
      </c>
      <c r="DM888" s="540">
        <v>112</v>
      </c>
      <c r="DN888" s="540">
        <v>113</v>
      </c>
      <c r="DO888" s="540">
        <v>114</v>
      </c>
      <c r="DP888" s="540">
        <v>115</v>
      </c>
      <c r="DQ888" s="540">
        <v>116</v>
      </c>
      <c r="DR888" s="540">
        <v>117</v>
      </c>
      <c r="DS888" s="540">
        <v>118</v>
      </c>
      <c r="DT888" s="540">
        <v>119</v>
      </c>
      <c r="DU888" s="540">
        <v>120</v>
      </c>
      <c r="DV888" s="540">
        <v>121</v>
      </c>
      <c r="DW888" s="540">
        <v>122</v>
      </c>
      <c r="DX888" s="540">
        <v>123</v>
      </c>
      <c r="DY888" s="540">
        <v>124</v>
      </c>
      <c r="DZ888" s="540">
        <v>125</v>
      </c>
      <c r="EA888" s="540">
        <v>126</v>
      </c>
      <c r="EB888" s="540">
        <v>127</v>
      </c>
      <c r="EC888" s="540">
        <v>128</v>
      </c>
      <c r="ED888" s="540">
        <v>129</v>
      </c>
      <c r="EE888" s="540">
        <v>130</v>
      </c>
      <c r="EF888" s="540">
        <v>131</v>
      </c>
      <c r="EG888" s="540">
        <v>132</v>
      </c>
      <c r="EH888" s="540">
        <v>133</v>
      </c>
      <c r="EI888" s="540">
        <v>134</v>
      </c>
      <c r="EJ888" s="540">
        <v>135</v>
      </c>
      <c r="EK888" s="540">
        <v>136</v>
      </c>
      <c r="EL888" s="540">
        <v>137</v>
      </c>
      <c r="EM888" s="540">
        <v>138</v>
      </c>
      <c r="EN888" s="540">
        <v>139</v>
      </c>
      <c r="EO888" s="540">
        <v>140</v>
      </c>
      <c r="EP888" s="540">
        <v>141</v>
      </c>
      <c r="EQ888" s="540">
        <v>142</v>
      </c>
      <c r="ER888" s="540">
        <v>143</v>
      </c>
      <c r="ES888" s="540">
        <v>144</v>
      </c>
      <c r="ET888" s="540">
        <v>145</v>
      </c>
      <c r="EU888" s="540">
        <v>146</v>
      </c>
      <c r="EV888" s="540">
        <v>147</v>
      </c>
      <c r="EW888" s="540">
        <v>148</v>
      </c>
      <c r="EX888" s="540">
        <v>149</v>
      </c>
      <c r="EY888" s="540">
        <v>150</v>
      </c>
      <c r="EZ888" s="540">
        <v>151</v>
      </c>
      <c r="FA888" s="540">
        <v>152</v>
      </c>
      <c r="FB888" s="540">
        <v>153</v>
      </c>
      <c r="FC888" s="540">
        <v>154</v>
      </c>
      <c r="FD888" s="540">
        <v>155</v>
      </c>
      <c r="FE888" s="540">
        <v>156</v>
      </c>
      <c r="FF888" s="540">
        <v>157</v>
      </c>
      <c r="FG888" s="540">
        <v>158</v>
      </c>
      <c r="FH888" s="540">
        <v>159</v>
      </c>
      <c r="FI888" s="540">
        <v>160</v>
      </c>
      <c r="FJ888" s="540">
        <v>161</v>
      </c>
      <c r="FK888" s="540">
        <v>162</v>
      </c>
      <c r="FL888" s="540">
        <v>163</v>
      </c>
      <c r="FM888" s="540">
        <v>164</v>
      </c>
      <c r="FN888" s="540">
        <v>165</v>
      </c>
      <c r="FO888" s="540">
        <v>166</v>
      </c>
      <c r="FP888" s="540">
        <v>167</v>
      </c>
      <c r="FQ888" s="540">
        <v>168</v>
      </c>
      <c r="FR888" s="540">
        <v>169</v>
      </c>
      <c r="FS888" s="540">
        <v>170</v>
      </c>
      <c r="FT888" s="540">
        <v>171</v>
      </c>
      <c r="FU888" s="540">
        <v>172</v>
      </c>
      <c r="FV888" s="540">
        <v>173</v>
      </c>
      <c r="FW888" s="540">
        <v>174</v>
      </c>
      <c r="FX888" s="540">
        <v>175</v>
      </c>
      <c r="FY888" s="540">
        <v>176</v>
      </c>
      <c r="FZ888" s="540">
        <v>177</v>
      </c>
      <c r="GA888" s="540">
        <v>178</v>
      </c>
      <c r="GB888" s="540">
        <v>179</v>
      </c>
      <c r="GC888" s="540">
        <v>180</v>
      </c>
    </row>
    <row r="889" spans="4:189" s="540" customFormat="1" x14ac:dyDescent="0.2">
      <c r="E889" s="535" t="s">
        <v>157</v>
      </c>
      <c r="F889" s="540">
        <v>65</v>
      </c>
      <c r="G889" s="540">
        <v>159</v>
      </c>
      <c r="H889" s="540">
        <v>169</v>
      </c>
      <c r="I889" s="540">
        <v>2</v>
      </c>
      <c r="J889" s="540">
        <v>76</v>
      </c>
      <c r="K889" s="540">
        <v>75</v>
      </c>
      <c r="L889" s="540">
        <v>48</v>
      </c>
      <c r="M889" s="540">
        <v>149</v>
      </c>
      <c r="N889" s="540">
        <v>80</v>
      </c>
      <c r="O889" s="540">
        <v>96</v>
      </c>
      <c r="P889" s="540">
        <v>22</v>
      </c>
      <c r="Q889" s="540">
        <v>90</v>
      </c>
      <c r="R889" s="540">
        <v>11</v>
      </c>
      <c r="S889" s="540">
        <v>82</v>
      </c>
      <c r="T889" s="540">
        <v>79</v>
      </c>
      <c r="U889" s="540">
        <v>100</v>
      </c>
      <c r="V889" s="540">
        <v>69</v>
      </c>
      <c r="W889" s="540">
        <v>12</v>
      </c>
      <c r="X889" s="540">
        <v>127</v>
      </c>
      <c r="Y889" s="540">
        <v>51</v>
      </c>
      <c r="Z889" s="540">
        <v>147</v>
      </c>
      <c r="AA889" s="540">
        <v>163</v>
      </c>
      <c r="AB889" s="540">
        <v>52</v>
      </c>
      <c r="AC889" s="540">
        <v>132</v>
      </c>
      <c r="AD889" s="540">
        <v>78</v>
      </c>
      <c r="AE889" s="540">
        <v>107</v>
      </c>
      <c r="AF889" s="540">
        <v>165</v>
      </c>
      <c r="AG889" s="540">
        <v>104</v>
      </c>
      <c r="AH889" s="540">
        <v>167</v>
      </c>
      <c r="AI889" s="540">
        <v>21</v>
      </c>
      <c r="AJ889" s="540">
        <v>130</v>
      </c>
      <c r="AK889" s="540">
        <v>123</v>
      </c>
      <c r="AL889" s="540">
        <v>1</v>
      </c>
      <c r="AM889" s="540">
        <v>42</v>
      </c>
      <c r="AN889" s="540">
        <v>138</v>
      </c>
      <c r="AO889" s="540">
        <v>89</v>
      </c>
      <c r="AP889" s="540">
        <v>4</v>
      </c>
      <c r="AQ889" s="540">
        <v>109</v>
      </c>
      <c r="AR889" s="540">
        <v>146</v>
      </c>
      <c r="AS889" s="540">
        <v>122</v>
      </c>
      <c r="AT889" s="540">
        <v>97</v>
      </c>
      <c r="AU889" s="540">
        <v>176</v>
      </c>
      <c r="AV889" s="540">
        <v>166</v>
      </c>
      <c r="AW889" s="540">
        <v>86</v>
      </c>
      <c r="AX889" s="540">
        <v>116</v>
      </c>
      <c r="AY889" s="540">
        <v>15</v>
      </c>
      <c r="AZ889" s="540">
        <v>25</v>
      </c>
      <c r="BA889" s="540">
        <v>170</v>
      </c>
      <c r="BB889" s="540">
        <v>135</v>
      </c>
      <c r="BC889" s="540">
        <v>148</v>
      </c>
      <c r="BD889" s="540">
        <v>95</v>
      </c>
      <c r="BE889" s="540">
        <v>8</v>
      </c>
      <c r="BF889" s="540">
        <v>140</v>
      </c>
      <c r="BG889" s="540">
        <v>120</v>
      </c>
      <c r="BH889" s="540">
        <v>131</v>
      </c>
      <c r="BI889" s="540">
        <v>92</v>
      </c>
      <c r="BJ889" s="540">
        <v>46</v>
      </c>
      <c r="BK889" s="540">
        <v>119</v>
      </c>
      <c r="BL889" s="540">
        <v>66</v>
      </c>
      <c r="BM889" s="540">
        <v>17</v>
      </c>
      <c r="BN889" s="540">
        <v>152</v>
      </c>
      <c r="BO889" s="540">
        <v>108</v>
      </c>
      <c r="BP889" s="540">
        <v>115</v>
      </c>
      <c r="BQ889" s="540">
        <v>136</v>
      </c>
      <c r="BR889" s="540">
        <v>9</v>
      </c>
      <c r="BS889" s="540">
        <v>60</v>
      </c>
      <c r="BT889" s="540">
        <v>129</v>
      </c>
      <c r="BU889" s="540">
        <v>134</v>
      </c>
      <c r="BV889" s="540">
        <v>67</v>
      </c>
      <c r="BW889" s="540">
        <v>18</v>
      </c>
      <c r="BX889" s="540">
        <v>88</v>
      </c>
      <c r="BY889" s="540">
        <v>45</v>
      </c>
      <c r="BZ889" s="540">
        <v>175</v>
      </c>
      <c r="CA889" s="540">
        <v>36</v>
      </c>
      <c r="CB889" s="540">
        <v>6</v>
      </c>
      <c r="CC889" s="540">
        <v>94</v>
      </c>
      <c r="CD889" s="540">
        <v>5</v>
      </c>
      <c r="CE889" s="540">
        <v>180</v>
      </c>
      <c r="CF889" s="540">
        <v>71</v>
      </c>
      <c r="CG889" s="540">
        <v>58</v>
      </c>
      <c r="CH889" s="540">
        <v>84</v>
      </c>
      <c r="CI889" s="540">
        <v>50</v>
      </c>
      <c r="CJ889" s="540">
        <v>105</v>
      </c>
      <c r="CK889" s="540">
        <v>142</v>
      </c>
      <c r="CL889" s="540">
        <v>54</v>
      </c>
      <c r="CM889" s="540">
        <v>10</v>
      </c>
      <c r="CN889" s="540">
        <v>154</v>
      </c>
      <c r="CO889" s="540">
        <v>164</v>
      </c>
      <c r="CP889" s="540">
        <v>61</v>
      </c>
      <c r="CQ889" s="540">
        <v>106</v>
      </c>
      <c r="CR889" s="540">
        <v>28</v>
      </c>
      <c r="CS889" s="540">
        <v>23</v>
      </c>
      <c r="CT889" s="540">
        <v>117</v>
      </c>
      <c r="CU889" s="540">
        <v>13</v>
      </c>
      <c r="CV889" s="540">
        <v>153</v>
      </c>
      <c r="CW889" s="540">
        <v>103</v>
      </c>
      <c r="CX889" s="540">
        <v>33</v>
      </c>
      <c r="CY889" s="540">
        <v>29</v>
      </c>
      <c r="CZ889" s="540">
        <v>171</v>
      </c>
      <c r="DA889" s="540">
        <v>62</v>
      </c>
      <c r="DB889" s="540">
        <v>49</v>
      </c>
      <c r="DC889" s="540">
        <v>20</v>
      </c>
      <c r="DD889" s="540">
        <v>44</v>
      </c>
      <c r="DE889" s="540">
        <v>27</v>
      </c>
      <c r="DF889" s="540">
        <v>83</v>
      </c>
      <c r="DG889" s="540">
        <v>179</v>
      </c>
      <c r="DH889" s="540">
        <v>19</v>
      </c>
      <c r="DI889" s="540">
        <v>144</v>
      </c>
      <c r="DJ889" s="540">
        <v>38</v>
      </c>
      <c r="DK889" s="540">
        <v>99</v>
      </c>
      <c r="DL889" s="540">
        <v>85</v>
      </c>
      <c r="DM889" s="540">
        <v>39</v>
      </c>
      <c r="DN889" s="540">
        <v>7</v>
      </c>
      <c r="DO889" s="540">
        <v>156</v>
      </c>
      <c r="DP889" s="540">
        <v>57</v>
      </c>
      <c r="DQ889" s="540">
        <v>30</v>
      </c>
      <c r="DR889" s="540">
        <v>93</v>
      </c>
      <c r="DS889" s="540">
        <v>101</v>
      </c>
      <c r="DT889" s="540">
        <v>113</v>
      </c>
      <c r="DU889" s="540">
        <v>162</v>
      </c>
      <c r="DV889" s="540">
        <v>145</v>
      </c>
      <c r="DW889" s="540">
        <v>3</v>
      </c>
      <c r="DX889" s="540">
        <v>56</v>
      </c>
      <c r="DY889" s="540">
        <v>137</v>
      </c>
      <c r="DZ889" s="540">
        <v>53</v>
      </c>
      <c r="EA889" s="540">
        <v>102</v>
      </c>
      <c r="EB889" s="540">
        <v>43</v>
      </c>
      <c r="EC889" s="540">
        <v>72</v>
      </c>
      <c r="ED889" s="540">
        <v>111</v>
      </c>
      <c r="EE889" s="540">
        <v>133</v>
      </c>
      <c r="EF889" s="540">
        <v>55</v>
      </c>
      <c r="EG889" s="540">
        <v>128</v>
      </c>
      <c r="EH889" s="540">
        <v>31</v>
      </c>
      <c r="EI889" s="540">
        <v>16</v>
      </c>
      <c r="EJ889" s="540">
        <v>24</v>
      </c>
      <c r="EK889" s="540">
        <v>74</v>
      </c>
      <c r="EL889" s="540">
        <v>178</v>
      </c>
      <c r="EM889" s="540">
        <v>161</v>
      </c>
      <c r="EN889" s="540">
        <v>151</v>
      </c>
      <c r="EO889" s="540">
        <v>41</v>
      </c>
      <c r="EP889" s="540">
        <v>160</v>
      </c>
      <c r="EQ889" s="540">
        <v>14</v>
      </c>
      <c r="ER889" s="540">
        <v>177</v>
      </c>
      <c r="ES889" s="540">
        <v>172</v>
      </c>
      <c r="ET889" s="540">
        <v>143</v>
      </c>
      <c r="EU889" s="540">
        <v>70</v>
      </c>
      <c r="EV889" s="540">
        <v>158</v>
      </c>
      <c r="EW889" s="540">
        <v>125</v>
      </c>
      <c r="EX889" s="540">
        <v>87</v>
      </c>
      <c r="EY889" s="540">
        <v>64</v>
      </c>
      <c r="EZ889" s="540">
        <v>77</v>
      </c>
      <c r="FA889" s="540">
        <v>168</v>
      </c>
      <c r="FB889" s="540">
        <v>126</v>
      </c>
      <c r="FC889" s="540">
        <v>155</v>
      </c>
      <c r="FD889" s="540">
        <v>174</v>
      </c>
      <c r="FE889" s="540">
        <v>114</v>
      </c>
      <c r="FF889" s="540">
        <v>68</v>
      </c>
      <c r="FG889" s="540">
        <v>91</v>
      </c>
      <c r="FH889" s="540">
        <v>37</v>
      </c>
      <c r="FI889" s="540">
        <v>34</v>
      </c>
      <c r="FJ889" s="540">
        <v>35</v>
      </c>
      <c r="FK889" s="540">
        <v>150</v>
      </c>
      <c r="FL889" s="540">
        <v>141</v>
      </c>
      <c r="FM889" s="540">
        <v>98</v>
      </c>
      <c r="FN889" s="540">
        <v>26</v>
      </c>
      <c r="FO889" s="540">
        <v>139</v>
      </c>
      <c r="FP889" s="540">
        <v>121</v>
      </c>
      <c r="FQ889" s="540">
        <v>110</v>
      </c>
      <c r="FR889" s="540">
        <v>32</v>
      </c>
      <c r="FS889" s="540">
        <v>118</v>
      </c>
      <c r="FT889" s="540">
        <v>157</v>
      </c>
      <c r="FU889" s="540">
        <v>40</v>
      </c>
      <c r="FV889" s="540">
        <v>59</v>
      </c>
      <c r="FW889" s="540">
        <v>47</v>
      </c>
      <c r="FX889" s="540">
        <v>73</v>
      </c>
      <c r="FY889" s="540">
        <v>173</v>
      </c>
      <c r="FZ889" s="540">
        <v>63</v>
      </c>
      <c r="GA889" s="540">
        <v>124</v>
      </c>
      <c r="GB889" s="540">
        <v>81</v>
      </c>
      <c r="GC889" s="540">
        <v>112</v>
      </c>
    </row>
    <row r="890" spans="4:189" s="540" customFormat="1" x14ac:dyDescent="0.2">
      <c r="E890" s="535" t="s">
        <v>159</v>
      </c>
      <c r="F890" s="540">
        <v>80</v>
      </c>
      <c r="G890" s="540">
        <v>140</v>
      </c>
      <c r="H890" s="540">
        <v>167</v>
      </c>
      <c r="I890" s="540">
        <v>65</v>
      </c>
      <c r="J890" s="540">
        <v>56</v>
      </c>
      <c r="K890" s="540">
        <v>119</v>
      </c>
      <c r="L890" s="540">
        <v>29</v>
      </c>
      <c r="M890" s="540">
        <v>114</v>
      </c>
      <c r="N890" s="540">
        <v>95</v>
      </c>
      <c r="O890" s="540">
        <v>16</v>
      </c>
      <c r="P890" s="540">
        <v>137</v>
      </c>
      <c r="Q890" s="540">
        <v>113</v>
      </c>
      <c r="R890" s="540">
        <v>151</v>
      </c>
      <c r="S890" s="540">
        <v>126</v>
      </c>
      <c r="T890" s="540">
        <v>49</v>
      </c>
      <c r="U890" s="540">
        <v>99</v>
      </c>
      <c r="V890" s="540">
        <v>134</v>
      </c>
      <c r="W890" s="540">
        <v>81</v>
      </c>
      <c r="X890" s="540">
        <v>72</v>
      </c>
      <c r="Y890" s="540">
        <v>36</v>
      </c>
      <c r="Z890" s="540">
        <v>54</v>
      </c>
      <c r="AA890" s="540">
        <v>153</v>
      </c>
      <c r="AB890" s="540">
        <v>82</v>
      </c>
      <c r="AC890" s="540">
        <v>100</v>
      </c>
      <c r="AD890" s="540">
        <v>166</v>
      </c>
      <c r="AE890" s="540">
        <v>144</v>
      </c>
      <c r="AF890" s="540">
        <v>146</v>
      </c>
      <c r="AG890" s="540">
        <v>55</v>
      </c>
      <c r="AH890" s="540">
        <v>163</v>
      </c>
      <c r="AI890" s="540">
        <v>152</v>
      </c>
      <c r="AJ890" s="540">
        <v>79</v>
      </c>
      <c r="AK890" s="540">
        <v>59</v>
      </c>
      <c r="AL890" s="540">
        <v>67</v>
      </c>
      <c r="AM890" s="540">
        <v>51</v>
      </c>
      <c r="AN890" s="540">
        <v>97</v>
      </c>
      <c r="AO890" s="540">
        <v>174</v>
      </c>
      <c r="AP890" s="540">
        <v>85</v>
      </c>
      <c r="AQ890" s="540">
        <v>116</v>
      </c>
      <c r="AR890" s="540">
        <v>161</v>
      </c>
      <c r="AS890" s="540">
        <v>128</v>
      </c>
      <c r="AT890" s="540">
        <v>27</v>
      </c>
      <c r="AU890" s="540">
        <v>78</v>
      </c>
      <c r="AV890" s="540">
        <v>41</v>
      </c>
      <c r="AW890" s="540">
        <v>145</v>
      </c>
      <c r="AX890" s="540">
        <v>157</v>
      </c>
      <c r="AY890" s="540">
        <v>9</v>
      </c>
      <c r="AZ890" s="540">
        <v>104</v>
      </c>
      <c r="BA890" s="540">
        <v>20</v>
      </c>
      <c r="BB890" s="540">
        <v>15</v>
      </c>
      <c r="BC890" s="540">
        <v>23</v>
      </c>
      <c r="BD890" s="540">
        <v>120</v>
      </c>
      <c r="BE890" s="540">
        <v>160</v>
      </c>
      <c r="BF890" s="540">
        <v>130</v>
      </c>
      <c r="BG890" s="540">
        <v>31</v>
      </c>
      <c r="BH890" s="540">
        <v>68</v>
      </c>
      <c r="BI890" s="540">
        <v>24</v>
      </c>
      <c r="BJ890" s="540">
        <v>71</v>
      </c>
      <c r="BK890" s="540">
        <v>39</v>
      </c>
      <c r="BL890" s="540">
        <v>6</v>
      </c>
      <c r="BM890" s="540">
        <v>91</v>
      </c>
      <c r="BN890" s="540">
        <v>64</v>
      </c>
      <c r="BO890" s="540">
        <v>26</v>
      </c>
      <c r="BP890" s="540">
        <v>112</v>
      </c>
      <c r="BQ890" s="540">
        <v>102</v>
      </c>
      <c r="BR890" s="540">
        <v>48</v>
      </c>
      <c r="BS890" s="540">
        <v>118</v>
      </c>
      <c r="BT890" s="540">
        <v>164</v>
      </c>
      <c r="BU890" s="540">
        <v>87</v>
      </c>
      <c r="BV890" s="540">
        <v>77</v>
      </c>
      <c r="BW890" s="540">
        <v>111</v>
      </c>
      <c r="BX890" s="540">
        <v>155</v>
      </c>
      <c r="BY890" s="540">
        <v>73</v>
      </c>
      <c r="BZ890" s="540">
        <v>19</v>
      </c>
      <c r="CA890" s="540">
        <v>7</v>
      </c>
      <c r="CB890" s="540">
        <v>171</v>
      </c>
      <c r="CC890" s="540">
        <v>124</v>
      </c>
      <c r="CD890" s="540">
        <v>58</v>
      </c>
      <c r="CE890" s="540">
        <v>47</v>
      </c>
      <c r="CF890" s="540">
        <v>75</v>
      </c>
      <c r="CG890" s="540">
        <v>33</v>
      </c>
      <c r="CH890" s="540">
        <v>18</v>
      </c>
      <c r="CI890" s="540">
        <v>170</v>
      </c>
      <c r="CJ890" s="540">
        <v>61</v>
      </c>
      <c r="CK890" s="540">
        <v>103</v>
      </c>
      <c r="CL890" s="540">
        <v>12</v>
      </c>
      <c r="CM890" s="540">
        <v>148</v>
      </c>
      <c r="CN890" s="540">
        <v>38</v>
      </c>
      <c r="CO890" s="540">
        <v>172</v>
      </c>
      <c r="CP890" s="540">
        <v>30</v>
      </c>
      <c r="CQ890" s="540">
        <v>136</v>
      </c>
      <c r="CR890" s="540">
        <v>169</v>
      </c>
      <c r="CS890" s="540">
        <v>10</v>
      </c>
      <c r="CT890" s="540">
        <v>139</v>
      </c>
      <c r="CU890" s="540">
        <v>147</v>
      </c>
      <c r="CV890" s="540">
        <v>46</v>
      </c>
      <c r="CW890" s="540">
        <v>40</v>
      </c>
      <c r="CX890" s="540">
        <v>96</v>
      </c>
      <c r="CY890" s="540">
        <v>45</v>
      </c>
      <c r="CZ890" s="540">
        <v>121</v>
      </c>
      <c r="DA890" s="540">
        <v>89</v>
      </c>
      <c r="DB890" s="540">
        <v>42</v>
      </c>
      <c r="DC890" s="540">
        <v>143</v>
      </c>
      <c r="DD890" s="540">
        <v>57</v>
      </c>
      <c r="DE890" s="540">
        <v>101</v>
      </c>
      <c r="DF890" s="540">
        <v>92</v>
      </c>
      <c r="DG890" s="540">
        <v>34</v>
      </c>
      <c r="DH890" s="540">
        <v>180</v>
      </c>
      <c r="DI890" s="540">
        <v>84</v>
      </c>
      <c r="DJ890" s="540">
        <v>11</v>
      </c>
      <c r="DK890" s="540">
        <v>86</v>
      </c>
      <c r="DL890" s="540">
        <v>50</v>
      </c>
      <c r="DM890" s="540">
        <v>44</v>
      </c>
      <c r="DN890" s="540">
        <v>69</v>
      </c>
      <c r="DO890" s="540">
        <v>8</v>
      </c>
      <c r="DP890" s="540">
        <v>179</v>
      </c>
      <c r="DQ890" s="540">
        <v>133</v>
      </c>
      <c r="DR890" s="540">
        <v>106</v>
      </c>
      <c r="DS890" s="540">
        <v>37</v>
      </c>
      <c r="DT890" s="540">
        <v>1</v>
      </c>
      <c r="DU890" s="540">
        <v>173</v>
      </c>
      <c r="DV890" s="540">
        <v>129</v>
      </c>
      <c r="DW890" s="540">
        <v>98</v>
      </c>
      <c r="DX890" s="540">
        <v>154</v>
      </c>
      <c r="DY890" s="540">
        <v>93</v>
      </c>
      <c r="DZ890" s="540">
        <v>178</v>
      </c>
      <c r="EA890" s="540">
        <v>175</v>
      </c>
      <c r="EB890" s="540">
        <v>53</v>
      </c>
      <c r="EC890" s="540">
        <v>2</v>
      </c>
      <c r="ED890" s="540">
        <v>107</v>
      </c>
      <c r="EE890" s="540">
        <v>22</v>
      </c>
      <c r="EF890" s="540">
        <v>135</v>
      </c>
      <c r="EG890" s="540">
        <v>115</v>
      </c>
      <c r="EH890" s="540">
        <v>127</v>
      </c>
      <c r="EI890" s="540">
        <v>176</v>
      </c>
      <c r="EJ890" s="540">
        <v>28</v>
      </c>
      <c r="EK890" s="540">
        <v>90</v>
      </c>
      <c r="EL890" s="540">
        <v>131</v>
      </c>
      <c r="EM890" s="540">
        <v>4</v>
      </c>
      <c r="EN890" s="540">
        <v>52</v>
      </c>
      <c r="EO890" s="540">
        <v>108</v>
      </c>
      <c r="EP890" s="540">
        <v>5</v>
      </c>
      <c r="EQ890" s="540">
        <v>149</v>
      </c>
      <c r="ER890" s="540">
        <v>132</v>
      </c>
      <c r="ES890" s="540">
        <v>177</v>
      </c>
      <c r="ET890" s="540">
        <v>63</v>
      </c>
      <c r="EU890" s="540">
        <v>165</v>
      </c>
      <c r="EV890" s="540">
        <v>94</v>
      </c>
      <c r="EW890" s="540">
        <v>159</v>
      </c>
      <c r="EX890" s="540">
        <v>35</v>
      </c>
      <c r="EY890" s="540">
        <v>74</v>
      </c>
      <c r="EZ890" s="540">
        <v>13</v>
      </c>
      <c r="FA890" s="540">
        <v>76</v>
      </c>
      <c r="FB890" s="540">
        <v>17</v>
      </c>
      <c r="FC890" s="540">
        <v>141</v>
      </c>
      <c r="FD890" s="540">
        <v>88</v>
      </c>
      <c r="FE890" s="540">
        <v>142</v>
      </c>
      <c r="FF890" s="540">
        <v>109</v>
      </c>
      <c r="FG890" s="540">
        <v>25</v>
      </c>
      <c r="FH890" s="540">
        <v>117</v>
      </c>
      <c r="FI890" s="540">
        <v>156</v>
      </c>
      <c r="FJ890" s="540">
        <v>110</v>
      </c>
      <c r="FK890" s="540">
        <v>21</v>
      </c>
      <c r="FL890" s="540">
        <v>62</v>
      </c>
      <c r="FM890" s="540">
        <v>70</v>
      </c>
      <c r="FN890" s="540">
        <v>3</v>
      </c>
      <c r="FO890" s="540">
        <v>125</v>
      </c>
      <c r="FP890" s="540">
        <v>138</v>
      </c>
      <c r="FQ890" s="540">
        <v>162</v>
      </c>
      <c r="FR890" s="540">
        <v>60</v>
      </c>
      <c r="FS890" s="540">
        <v>66</v>
      </c>
      <c r="FT890" s="540">
        <v>122</v>
      </c>
      <c r="FU890" s="540">
        <v>105</v>
      </c>
      <c r="FV890" s="540">
        <v>14</v>
      </c>
      <c r="FW890" s="540">
        <v>158</v>
      </c>
      <c r="FX890" s="540">
        <v>43</v>
      </c>
      <c r="FY890" s="540">
        <v>32</v>
      </c>
      <c r="FZ890" s="540">
        <v>83</v>
      </c>
      <c r="GA890" s="540">
        <v>150</v>
      </c>
      <c r="GB890" s="540">
        <v>168</v>
      </c>
      <c r="GC890" s="540">
        <v>123</v>
      </c>
    </row>
    <row r="891" spans="4:189" s="540" customFormat="1" x14ac:dyDescent="0.2"/>
    <row r="892" spans="4:189" s="540" customFormat="1" x14ac:dyDescent="0.2">
      <c r="D892" s="539">
        <v>181</v>
      </c>
      <c r="E892" s="541" t="s">
        <v>179</v>
      </c>
    </row>
    <row r="893" spans="4:189" s="540" customFormat="1" x14ac:dyDescent="0.2">
      <c r="E893" s="535" t="s">
        <v>130</v>
      </c>
      <c r="F893" s="540">
        <v>1</v>
      </c>
      <c r="G893" s="540">
        <v>2</v>
      </c>
      <c r="H893" s="540">
        <v>3</v>
      </c>
      <c r="I893" s="540">
        <v>4</v>
      </c>
      <c r="J893" s="540">
        <v>5</v>
      </c>
      <c r="K893" s="540">
        <v>6</v>
      </c>
      <c r="L893" s="540">
        <v>7</v>
      </c>
      <c r="M893" s="540">
        <v>8</v>
      </c>
      <c r="N893" s="540">
        <v>9</v>
      </c>
      <c r="O893" s="540">
        <v>10</v>
      </c>
      <c r="P893" s="540">
        <v>11</v>
      </c>
      <c r="Q893" s="540">
        <v>12</v>
      </c>
      <c r="R893" s="540">
        <v>13</v>
      </c>
      <c r="S893" s="540">
        <v>14</v>
      </c>
      <c r="T893" s="540">
        <v>15</v>
      </c>
      <c r="U893" s="540">
        <v>16</v>
      </c>
      <c r="V893" s="540">
        <v>17</v>
      </c>
      <c r="W893" s="540">
        <v>18</v>
      </c>
      <c r="X893" s="540">
        <v>19</v>
      </c>
      <c r="Y893" s="540">
        <v>20</v>
      </c>
      <c r="Z893" s="540">
        <v>21</v>
      </c>
      <c r="AA893" s="540">
        <v>22</v>
      </c>
      <c r="AB893" s="540">
        <v>23</v>
      </c>
      <c r="AC893" s="540">
        <v>24</v>
      </c>
      <c r="AD893" s="540">
        <v>25</v>
      </c>
      <c r="AE893" s="540">
        <v>26</v>
      </c>
      <c r="AF893" s="540">
        <v>27</v>
      </c>
      <c r="AG893" s="540">
        <v>28</v>
      </c>
      <c r="AH893" s="540">
        <v>29</v>
      </c>
      <c r="AI893" s="540">
        <v>30</v>
      </c>
      <c r="AJ893" s="540">
        <v>31</v>
      </c>
      <c r="AK893" s="540">
        <v>32</v>
      </c>
      <c r="AL893" s="540">
        <v>33</v>
      </c>
      <c r="AM893" s="540">
        <v>34</v>
      </c>
      <c r="AN893" s="540">
        <v>35</v>
      </c>
      <c r="AO893" s="540">
        <v>36</v>
      </c>
      <c r="AP893" s="540">
        <v>37</v>
      </c>
      <c r="AQ893" s="540">
        <v>38</v>
      </c>
      <c r="AR893" s="540">
        <v>39</v>
      </c>
      <c r="AS893" s="540">
        <v>40</v>
      </c>
      <c r="AT893" s="540">
        <v>41</v>
      </c>
      <c r="AU893" s="540">
        <v>42</v>
      </c>
      <c r="AV893" s="540">
        <v>43</v>
      </c>
      <c r="AW893" s="540">
        <v>44</v>
      </c>
      <c r="AX893" s="540">
        <v>45</v>
      </c>
      <c r="AY893" s="540">
        <v>46</v>
      </c>
      <c r="AZ893" s="540">
        <v>47</v>
      </c>
      <c r="BA893" s="540">
        <v>48</v>
      </c>
      <c r="BB893" s="540">
        <v>49</v>
      </c>
      <c r="BC893" s="540">
        <v>50</v>
      </c>
      <c r="BD893" s="540">
        <v>51</v>
      </c>
      <c r="BE893" s="540">
        <v>52</v>
      </c>
      <c r="BF893" s="540">
        <v>53</v>
      </c>
      <c r="BG893" s="540">
        <v>54</v>
      </c>
      <c r="BH893" s="540">
        <v>55</v>
      </c>
      <c r="BI893" s="540">
        <v>56</v>
      </c>
      <c r="BJ893" s="540">
        <v>57</v>
      </c>
      <c r="BK893" s="540">
        <v>58</v>
      </c>
      <c r="BL893" s="540">
        <v>59</v>
      </c>
      <c r="BM893" s="540">
        <v>60</v>
      </c>
      <c r="BN893" s="540">
        <v>61</v>
      </c>
      <c r="BO893" s="540">
        <v>62</v>
      </c>
      <c r="BP893" s="540">
        <v>63</v>
      </c>
      <c r="BQ893" s="540">
        <v>64</v>
      </c>
      <c r="BR893" s="540">
        <v>65</v>
      </c>
      <c r="BS893" s="540">
        <v>66</v>
      </c>
      <c r="BT893" s="540">
        <v>67</v>
      </c>
      <c r="BU893" s="540">
        <v>68</v>
      </c>
      <c r="BV893" s="540">
        <v>69</v>
      </c>
      <c r="BW893" s="540">
        <v>70</v>
      </c>
      <c r="BX893" s="540">
        <v>71</v>
      </c>
      <c r="BY893" s="540">
        <v>72</v>
      </c>
      <c r="BZ893" s="540">
        <v>73</v>
      </c>
      <c r="CA893" s="540">
        <v>74</v>
      </c>
      <c r="CB893" s="540">
        <v>75</v>
      </c>
      <c r="CC893" s="540">
        <v>76</v>
      </c>
      <c r="CD893" s="540">
        <v>77</v>
      </c>
      <c r="CE893" s="540">
        <v>78</v>
      </c>
      <c r="CF893" s="540">
        <v>79</v>
      </c>
      <c r="CG893" s="540">
        <v>80</v>
      </c>
      <c r="CH893" s="540">
        <v>81</v>
      </c>
      <c r="CI893" s="540">
        <v>82</v>
      </c>
      <c r="CJ893" s="540">
        <v>83</v>
      </c>
      <c r="CK893" s="540">
        <v>84</v>
      </c>
      <c r="CL893" s="540">
        <v>85</v>
      </c>
      <c r="CM893" s="540">
        <v>86</v>
      </c>
      <c r="CN893" s="540">
        <v>87</v>
      </c>
      <c r="CO893" s="540">
        <v>88</v>
      </c>
      <c r="CP893" s="540">
        <v>89</v>
      </c>
      <c r="CQ893" s="540">
        <v>90</v>
      </c>
      <c r="CR893" s="540">
        <v>91</v>
      </c>
      <c r="CS893" s="540">
        <v>92</v>
      </c>
      <c r="CT893" s="540">
        <v>93</v>
      </c>
      <c r="CU893" s="540">
        <v>94</v>
      </c>
      <c r="CV893" s="540">
        <v>95</v>
      </c>
      <c r="CW893" s="540">
        <v>96</v>
      </c>
      <c r="CX893" s="540">
        <v>97</v>
      </c>
      <c r="CY893" s="540">
        <v>98</v>
      </c>
      <c r="CZ893" s="540">
        <v>99</v>
      </c>
      <c r="DA893" s="540">
        <v>100</v>
      </c>
      <c r="DB893" s="540">
        <v>101</v>
      </c>
      <c r="DC893" s="540">
        <v>102</v>
      </c>
      <c r="DD893" s="540">
        <v>103</v>
      </c>
      <c r="DE893" s="540">
        <v>104</v>
      </c>
      <c r="DF893" s="540">
        <v>105</v>
      </c>
      <c r="DG893" s="540">
        <v>106</v>
      </c>
      <c r="DH893" s="540">
        <v>107</v>
      </c>
      <c r="DI893" s="540">
        <v>108</v>
      </c>
      <c r="DJ893" s="540">
        <v>109</v>
      </c>
      <c r="DK893" s="540">
        <v>110</v>
      </c>
      <c r="DL893" s="540">
        <v>111</v>
      </c>
      <c r="DM893" s="540">
        <v>112</v>
      </c>
      <c r="DN893" s="540">
        <v>113</v>
      </c>
      <c r="DO893" s="540">
        <v>114</v>
      </c>
      <c r="DP893" s="540">
        <v>115</v>
      </c>
      <c r="DQ893" s="540">
        <v>116</v>
      </c>
      <c r="DR893" s="540">
        <v>117</v>
      </c>
      <c r="DS893" s="540">
        <v>118</v>
      </c>
      <c r="DT893" s="540">
        <v>119</v>
      </c>
      <c r="DU893" s="540">
        <v>120</v>
      </c>
      <c r="DV893" s="540">
        <v>121</v>
      </c>
      <c r="DW893" s="540">
        <v>122</v>
      </c>
      <c r="DX893" s="540">
        <v>123</v>
      </c>
      <c r="DY893" s="540">
        <v>124</v>
      </c>
      <c r="DZ893" s="540">
        <v>125</v>
      </c>
      <c r="EA893" s="540">
        <v>126</v>
      </c>
      <c r="EB893" s="540">
        <v>127</v>
      </c>
      <c r="EC893" s="540">
        <v>128</v>
      </c>
      <c r="ED893" s="540">
        <v>129</v>
      </c>
      <c r="EE893" s="540">
        <v>130</v>
      </c>
      <c r="EF893" s="540">
        <v>131</v>
      </c>
      <c r="EG893" s="540">
        <v>132</v>
      </c>
      <c r="EH893" s="540">
        <v>133</v>
      </c>
      <c r="EI893" s="540">
        <v>134</v>
      </c>
      <c r="EJ893" s="540">
        <v>135</v>
      </c>
      <c r="EK893" s="540">
        <v>136</v>
      </c>
      <c r="EL893" s="540">
        <v>137</v>
      </c>
      <c r="EM893" s="540">
        <v>138</v>
      </c>
      <c r="EN893" s="540">
        <v>139</v>
      </c>
      <c r="EO893" s="540">
        <v>140</v>
      </c>
      <c r="EP893" s="540">
        <v>141</v>
      </c>
      <c r="EQ893" s="540">
        <v>142</v>
      </c>
      <c r="ER893" s="540">
        <v>143</v>
      </c>
      <c r="ES893" s="540">
        <v>144</v>
      </c>
      <c r="ET893" s="540">
        <v>145</v>
      </c>
      <c r="EU893" s="540">
        <v>146</v>
      </c>
      <c r="EV893" s="540">
        <v>147</v>
      </c>
      <c r="EW893" s="540">
        <v>148</v>
      </c>
      <c r="EX893" s="540">
        <v>149</v>
      </c>
      <c r="EY893" s="540">
        <v>150</v>
      </c>
      <c r="EZ893" s="540">
        <v>151</v>
      </c>
      <c r="FA893" s="540">
        <v>152</v>
      </c>
      <c r="FB893" s="540">
        <v>153</v>
      </c>
      <c r="FC893" s="540">
        <v>154</v>
      </c>
      <c r="FD893" s="540">
        <v>155</v>
      </c>
      <c r="FE893" s="540">
        <v>156</v>
      </c>
      <c r="FF893" s="540">
        <v>157</v>
      </c>
      <c r="FG893" s="540">
        <v>158</v>
      </c>
      <c r="FH893" s="540">
        <v>159</v>
      </c>
      <c r="FI893" s="540">
        <v>160</v>
      </c>
      <c r="FJ893" s="540">
        <v>161</v>
      </c>
      <c r="FK893" s="540">
        <v>162</v>
      </c>
      <c r="FL893" s="540">
        <v>163</v>
      </c>
      <c r="FM893" s="540">
        <v>164</v>
      </c>
      <c r="FN893" s="540">
        <v>165</v>
      </c>
      <c r="FO893" s="540">
        <v>166</v>
      </c>
      <c r="FP893" s="540">
        <v>167</v>
      </c>
      <c r="FQ893" s="540">
        <v>168</v>
      </c>
      <c r="FR893" s="540">
        <v>169</v>
      </c>
      <c r="FT893" s="540">
        <v>170</v>
      </c>
      <c r="FU893" s="540">
        <v>171</v>
      </c>
      <c r="FV893" s="540">
        <v>172</v>
      </c>
      <c r="FW893" s="540">
        <v>173</v>
      </c>
      <c r="FY893" s="540">
        <v>174</v>
      </c>
      <c r="FZ893" s="540">
        <v>175</v>
      </c>
      <c r="GA893" s="540">
        <v>176</v>
      </c>
      <c r="GB893" s="540">
        <v>177</v>
      </c>
      <c r="GD893" s="540">
        <v>178</v>
      </c>
      <c r="GE893" s="540">
        <v>179</v>
      </c>
      <c r="GF893" s="540">
        <v>180</v>
      </c>
      <c r="GG893" s="540">
        <v>181</v>
      </c>
    </row>
    <row r="894" spans="4:189" s="540" customFormat="1" x14ac:dyDescent="0.2">
      <c r="E894" s="535" t="s">
        <v>157</v>
      </c>
      <c r="F894" s="540">
        <v>15</v>
      </c>
      <c r="G894" s="540">
        <v>170</v>
      </c>
      <c r="H894" s="540">
        <v>80</v>
      </c>
      <c r="I894" s="540">
        <v>66</v>
      </c>
      <c r="J894" s="540">
        <v>83</v>
      </c>
      <c r="K894" s="540">
        <v>79</v>
      </c>
      <c r="L894" s="540">
        <v>48</v>
      </c>
      <c r="M894" s="540">
        <v>27</v>
      </c>
      <c r="N894" s="540">
        <v>36</v>
      </c>
      <c r="O894" s="540">
        <v>21</v>
      </c>
      <c r="P894" s="540">
        <v>22</v>
      </c>
      <c r="Q894" s="540">
        <v>90</v>
      </c>
      <c r="R894" s="540">
        <v>111</v>
      </c>
      <c r="S894" s="540">
        <v>1</v>
      </c>
      <c r="T894" s="540">
        <v>77</v>
      </c>
      <c r="U894" s="540">
        <v>122</v>
      </c>
      <c r="V894" s="540">
        <v>59</v>
      </c>
      <c r="W894" s="540">
        <v>51</v>
      </c>
      <c r="X894" s="540">
        <v>117</v>
      </c>
      <c r="Y894" s="540">
        <v>134</v>
      </c>
      <c r="Z894" s="540">
        <v>89</v>
      </c>
      <c r="AA894" s="540">
        <v>11</v>
      </c>
      <c r="AB894" s="540">
        <v>162</v>
      </c>
      <c r="AC894" s="540">
        <v>25</v>
      </c>
      <c r="AD894" s="540">
        <v>17</v>
      </c>
      <c r="AE894" s="540">
        <v>181</v>
      </c>
      <c r="AF894" s="540">
        <v>9</v>
      </c>
      <c r="AG894" s="540">
        <v>30</v>
      </c>
      <c r="AH894" s="540">
        <v>132</v>
      </c>
      <c r="AI894" s="540">
        <v>43</v>
      </c>
      <c r="AJ894" s="540">
        <v>157</v>
      </c>
      <c r="AK894" s="540">
        <v>55</v>
      </c>
      <c r="AL894" s="540">
        <v>99</v>
      </c>
      <c r="AM894" s="540">
        <v>131</v>
      </c>
      <c r="AN894" s="540">
        <v>84</v>
      </c>
      <c r="AO894" s="540">
        <v>154</v>
      </c>
      <c r="AP894" s="540">
        <v>41</v>
      </c>
      <c r="AQ894" s="540">
        <v>75</v>
      </c>
      <c r="AR894" s="540">
        <v>127</v>
      </c>
      <c r="AS894" s="540">
        <v>180</v>
      </c>
      <c r="AT894" s="540">
        <v>37</v>
      </c>
      <c r="AU894" s="540">
        <v>100</v>
      </c>
      <c r="AV894" s="540">
        <v>92</v>
      </c>
      <c r="AW894" s="540">
        <v>78</v>
      </c>
      <c r="AX894" s="540">
        <v>46</v>
      </c>
      <c r="AY894" s="540">
        <v>45</v>
      </c>
      <c r="AZ894" s="540">
        <v>54</v>
      </c>
      <c r="BA894" s="540">
        <v>171</v>
      </c>
      <c r="BB894" s="540">
        <v>7</v>
      </c>
      <c r="BC894" s="540">
        <v>141</v>
      </c>
      <c r="BD894" s="540">
        <v>2</v>
      </c>
      <c r="BE894" s="540">
        <v>126</v>
      </c>
      <c r="BF894" s="540">
        <v>19</v>
      </c>
      <c r="BG894" s="540">
        <v>47</v>
      </c>
      <c r="BH894" s="540">
        <v>6</v>
      </c>
      <c r="BI894" s="540">
        <v>177</v>
      </c>
      <c r="BJ894" s="540">
        <v>119</v>
      </c>
      <c r="BK894" s="540">
        <v>160</v>
      </c>
      <c r="BL894" s="540">
        <v>155</v>
      </c>
      <c r="BM894" s="540">
        <v>139</v>
      </c>
      <c r="BN894" s="540">
        <v>20</v>
      </c>
      <c r="BO894" s="540">
        <v>103</v>
      </c>
      <c r="BP894" s="540">
        <v>150</v>
      </c>
      <c r="BQ894" s="540">
        <v>12</v>
      </c>
      <c r="BR894" s="540">
        <v>142</v>
      </c>
      <c r="BS894" s="540">
        <v>149</v>
      </c>
      <c r="BT894" s="540">
        <v>38</v>
      </c>
      <c r="BU894" s="540">
        <v>129</v>
      </c>
      <c r="BV894" s="540">
        <v>96</v>
      </c>
      <c r="BW894" s="540">
        <v>68</v>
      </c>
      <c r="BX894" s="540">
        <v>125</v>
      </c>
      <c r="BY894" s="540">
        <v>53</v>
      </c>
      <c r="BZ894" s="540">
        <v>101</v>
      </c>
      <c r="CA894" s="540">
        <v>98</v>
      </c>
      <c r="CB894" s="540">
        <v>128</v>
      </c>
      <c r="CC894" s="540">
        <v>138</v>
      </c>
      <c r="CD894" s="540">
        <v>123</v>
      </c>
      <c r="CE894" s="540">
        <v>135</v>
      </c>
      <c r="CF894" s="540">
        <v>176</v>
      </c>
      <c r="CG894" s="540">
        <v>161</v>
      </c>
      <c r="CH894" s="540">
        <v>94</v>
      </c>
      <c r="CI894" s="540">
        <v>109</v>
      </c>
      <c r="CJ894" s="540">
        <v>5</v>
      </c>
      <c r="CK894" s="540">
        <v>148</v>
      </c>
      <c r="CL894" s="540">
        <v>18</v>
      </c>
      <c r="CM894" s="540">
        <v>4</v>
      </c>
      <c r="CN894" s="540">
        <v>35</v>
      </c>
      <c r="CO894" s="540">
        <v>85</v>
      </c>
      <c r="CP894" s="540">
        <v>10</v>
      </c>
      <c r="CQ894" s="540">
        <v>76</v>
      </c>
      <c r="CR894" s="540">
        <v>130</v>
      </c>
      <c r="CS894" s="540">
        <v>3</v>
      </c>
      <c r="CT894" s="540">
        <v>179</v>
      </c>
      <c r="CU894" s="540">
        <v>167</v>
      </c>
      <c r="CV894" s="540">
        <v>133</v>
      </c>
      <c r="CW894" s="540">
        <v>69</v>
      </c>
      <c r="CX894" s="540">
        <v>168</v>
      </c>
      <c r="CY894" s="540">
        <v>121</v>
      </c>
      <c r="CZ894" s="540">
        <v>33</v>
      </c>
      <c r="DA894" s="540">
        <v>71</v>
      </c>
      <c r="DB894" s="540">
        <v>24</v>
      </c>
      <c r="DC894" s="540">
        <v>88</v>
      </c>
      <c r="DD894" s="540">
        <v>140</v>
      </c>
      <c r="DE894" s="540">
        <v>91</v>
      </c>
      <c r="DF894" s="540">
        <v>169</v>
      </c>
      <c r="DG894" s="540">
        <v>144</v>
      </c>
      <c r="DH894" s="540">
        <v>105</v>
      </c>
      <c r="DI894" s="540">
        <v>112</v>
      </c>
      <c r="DJ894" s="540">
        <v>63</v>
      </c>
      <c r="DK894" s="540">
        <v>151</v>
      </c>
      <c r="DL894" s="540">
        <v>13</v>
      </c>
      <c r="DM894" s="540">
        <v>118</v>
      </c>
      <c r="DN894" s="540">
        <v>57</v>
      </c>
      <c r="DO894" s="540">
        <v>172</v>
      </c>
      <c r="DP894" s="540">
        <v>34</v>
      </c>
      <c r="DQ894" s="540">
        <v>159</v>
      </c>
      <c r="DR894" s="540">
        <v>64</v>
      </c>
      <c r="DS894" s="540">
        <v>82</v>
      </c>
      <c r="DT894" s="540">
        <v>152</v>
      </c>
      <c r="DU894" s="540">
        <v>26</v>
      </c>
      <c r="DV894" s="540">
        <v>8</v>
      </c>
      <c r="DW894" s="540">
        <v>108</v>
      </c>
      <c r="DX894" s="540">
        <v>74</v>
      </c>
      <c r="DY894" s="540">
        <v>156</v>
      </c>
      <c r="DZ894" s="540">
        <v>31</v>
      </c>
      <c r="EA894" s="540">
        <v>67</v>
      </c>
      <c r="EB894" s="540">
        <v>39</v>
      </c>
      <c r="EC894" s="540">
        <v>147</v>
      </c>
      <c r="ED894" s="540">
        <v>97</v>
      </c>
      <c r="EE894" s="540">
        <v>58</v>
      </c>
      <c r="EF894" s="540">
        <v>115</v>
      </c>
      <c r="EG894" s="540">
        <v>173</v>
      </c>
      <c r="EH894" s="540">
        <v>102</v>
      </c>
      <c r="EI894" s="540">
        <v>61</v>
      </c>
      <c r="EJ894" s="540">
        <v>86</v>
      </c>
      <c r="EK894" s="540">
        <v>70</v>
      </c>
      <c r="EL894" s="540">
        <v>114</v>
      </c>
      <c r="EM894" s="540">
        <v>104</v>
      </c>
      <c r="EN894" s="540">
        <v>166</v>
      </c>
      <c r="EO894" s="540">
        <v>164</v>
      </c>
      <c r="EP894" s="540">
        <v>50</v>
      </c>
      <c r="EQ894" s="540">
        <v>14</v>
      </c>
      <c r="ER894" s="540">
        <v>42</v>
      </c>
      <c r="ES894" s="540">
        <v>175</v>
      </c>
      <c r="ET894" s="540">
        <v>87</v>
      </c>
      <c r="EU894" s="540">
        <v>93</v>
      </c>
      <c r="EV894" s="540">
        <v>143</v>
      </c>
      <c r="EW894" s="540">
        <v>165</v>
      </c>
      <c r="EX894" s="540">
        <v>81</v>
      </c>
      <c r="EY894" s="540">
        <v>29</v>
      </c>
      <c r="EZ894" s="540">
        <v>107</v>
      </c>
      <c r="FA894" s="540">
        <v>60</v>
      </c>
      <c r="FB894" s="540">
        <v>44</v>
      </c>
      <c r="FC894" s="540">
        <v>73</v>
      </c>
      <c r="FD894" s="540">
        <v>136</v>
      </c>
      <c r="FE894" s="540">
        <v>137</v>
      </c>
      <c r="FF894" s="540">
        <v>110</v>
      </c>
      <c r="FG894" s="540">
        <v>178</v>
      </c>
      <c r="FH894" s="540">
        <v>113</v>
      </c>
      <c r="FI894" s="540">
        <v>62</v>
      </c>
      <c r="FJ894" s="540">
        <v>163</v>
      </c>
      <c r="FK894" s="540">
        <v>174</v>
      </c>
      <c r="FL894" s="540">
        <v>95</v>
      </c>
      <c r="FM894" s="540">
        <v>52</v>
      </c>
      <c r="FN894" s="540">
        <v>16</v>
      </c>
      <c r="FO894" s="540">
        <v>49</v>
      </c>
      <c r="FP894" s="540">
        <v>65</v>
      </c>
      <c r="FQ894" s="540">
        <v>145</v>
      </c>
      <c r="FR894" s="540">
        <v>153</v>
      </c>
      <c r="FT894" s="540">
        <v>28</v>
      </c>
      <c r="FU894" s="540">
        <v>106</v>
      </c>
      <c r="FV894" s="540">
        <v>120</v>
      </c>
      <c r="FW894" s="540">
        <v>40</v>
      </c>
      <c r="FY894" s="540">
        <v>158</v>
      </c>
      <c r="FZ894" s="540">
        <v>116</v>
      </c>
      <c r="GA894" s="540">
        <v>32</v>
      </c>
      <c r="GB894" s="540">
        <v>56</v>
      </c>
      <c r="GD894" s="540">
        <v>23</v>
      </c>
      <c r="GE894" s="540">
        <v>124</v>
      </c>
      <c r="GF894" s="540">
        <v>146</v>
      </c>
      <c r="GG894" s="540">
        <v>72</v>
      </c>
    </row>
    <row r="895" spans="4:189" s="540" customFormat="1" x14ac:dyDescent="0.2">
      <c r="E895" s="535" t="s">
        <v>159</v>
      </c>
      <c r="F895" s="540">
        <v>140</v>
      </c>
      <c r="G895" s="540">
        <v>75</v>
      </c>
      <c r="H895" s="540">
        <v>16</v>
      </c>
      <c r="I895" s="540">
        <v>23</v>
      </c>
      <c r="J895" s="540">
        <v>158</v>
      </c>
      <c r="K895" s="540">
        <v>68</v>
      </c>
      <c r="L895" s="540">
        <v>156</v>
      </c>
      <c r="M895" s="540">
        <v>114</v>
      </c>
      <c r="N895" s="540">
        <v>101</v>
      </c>
      <c r="O895" s="540">
        <v>37</v>
      </c>
      <c r="P895" s="540">
        <v>128</v>
      </c>
      <c r="Q895" s="540">
        <v>30</v>
      </c>
      <c r="R895" s="540">
        <v>45</v>
      </c>
      <c r="S895" s="540">
        <v>67</v>
      </c>
      <c r="T895" s="540">
        <v>174</v>
      </c>
      <c r="U895" s="540">
        <v>60</v>
      </c>
      <c r="V895" s="540">
        <v>50</v>
      </c>
      <c r="W895" s="540">
        <v>52</v>
      </c>
      <c r="X895" s="540">
        <v>27</v>
      </c>
      <c r="Y895" s="540">
        <v>88</v>
      </c>
      <c r="Z895" s="540">
        <v>29</v>
      </c>
      <c r="AA895" s="540">
        <v>113</v>
      </c>
      <c r="AB895" s="540">
        <v>17</v>
      </c>
      <c r="AC895" s="540">
        <v>123</v>
      </c>
      <c r="AD895" s="540">
        <v>106</v>
      </c>
      <c r="AE895" s="540">
        <v>84</v>
      </c>
      <c r="AF895" s="540">
        <v>5</v>
      </c>
      <c r="AG895" s="540">
        <v>167</v>
      </c>
      <c r="AH895" s="540">
        <v>28</v>
      </c>
      <c r="AI895" s="540">
        <v>177</v>
      </c>
      <c r="AJ895" s="540">
        <v>34</v>
      </c>
      <c r="AK895" s="540">
        <v>73</v>
      </c>
      <c r="AL895" s="540">
        <v>1</v>
      </c>
      <c r="AM895" s="540">
        <v>26</v>
      </c>
      <c r="AN895" s="540">
        <v>116</v>
      </c>
      <c r="AO895" s="540">
        <v>173</v>
      </c>
      <c r="AP895" s="540">
        <v>176</v>
      </c>
      <c r="AQ895" s="540">
        <v>72</v>
      </c>
      <c r="AR895" s="540">
        <v>20</v>
      </c>
      <c r="AS895" s="540">
        <v>36</v>
      </c>
      <c r="AT895" s="540">
        <v>155</v>
      </c>
      <c r="AU895" s="540">
        <v>99</v>
      </c>
      <c r="AV895" s="540">
        <v>175</v>
      </c>
      <c r="AW895" s="540">
        <v>2</v>
      </c>
      <c r="AX895" s="540">
        <v>170</v>
      </c>
      <c r="AY895" s="540">
        <v>134</v>
      </c>
      <c r="AZ895" s="540">
        <v>115</v>
      </c>
      <c r="BA895" s="540">
        <v>64</v>
      </c>
      <c r="BB895" s="540">
        <v>11</v>
      </c>
      <c r="BC895" s="540">
        <v>94</v>
      </c>
      <c r="BD895" s="540">
        <v>142</v>
      </c>
      <c r="BE895" s="540">
        <v>18</v>
      </c>
      <c r="BF895" s="540">
        <v>87</v>
      </c>
      <c r="BG895" s="540">
        <v>162</v>
      </c>
      <c r="BH895" s="540">
        <v>93</v>
      </c>
      <c r="BI895" s="540">
        <v>77</v>
      </c>
      <c r="BJ895" s="540">
        <v>96</v>
      </c>
      <c r="BK895" s="540">
        <v>136</v>
      </c>
      <c r="BL895" s="540">
        <v>168</v>
      </c>
      <c r="BM895" s="540">
        <v>154</v>
      </c>
      <c r="BN895" s="540">
        <v>160</v>
      </c>
      <c r="BO895" s="540">
        <v>95</v>
      </c>
      <c r="BP895" s="540">
        <v>110</v>
      </c>
      <c r="BQ895" s="540">
        <v>121</v>
      </c>
      <c r="BR895" s="540">
        <v>103</v>
      </c>
      <c r="BS895" s="540">
        <v>33</v>
      </c>
      <c r="BT895" s="540">
        <v>43</v>
      </c>
      <c r="BU895" s="540">
        <v>76</v>
      </c>
      <c r="BV895" s="540">
        <v>163</v>
      </c>
      <c r="BW895" s="540">
        <v>111</v>
      </c>
      <c r="BX895" s="540">
        <v>139</v>
      </c>
      <c r="BY895" s="540">
        <v>135</v>
      </c>
      <c r="BZ895" s="540">
        <v>59</v>
      </c>
      <c r="CA895" s="540">
        <v>31</v>
      </c>
      <c r="CB895" s="540">
        <v>48</v>
      </c>
      <c r="CC895" s="540">
        <v>14</v>
      </c>
      <c r="CD895" s="540">
        <v>56</v>
      </c>
      <c r="CE895" s="540">
        <v>81</v>
      </c>
      <c r="CF895" s="540">
        <v>6</v>
      </c>
      <c r="CG895" s="540">
        <v>41</v>
      </c>
      <c r="CH895" s="540">
        <v>148</v>
      </c>
      <c r="CI895" s="540">
        <v>63</v>
      </c>
      <c r="CJ895" s="540">
        <v>39</v>
      </c>
      <c r="CK895" s="540">
        <v>179</v>
      </c>
      <c r="CL895" s="540">
        <v>92</v>
      </c>
      <c r="CM895" s="540">
        <v>40</v>
      </c>
      <c r="CN895" s="540">
        <v>58</v>
      </c>
      <c r="CO895" s="540">
        <v>151</v>
      </c>
      <c r="CP895" s="540">
        <v>32</v>
      </c>
      <c r="CQ895" s="540">
        <v>149</v>
      </c>
      <c r="CR895" s="540">
        <v>180</v>
      </c>
      <c r="CS895" s="540">
        <v>120</v>
      </c>
      <c r="CT895" s="540">
        <v>124</v>
      </c>
      <c r="CU895" s="540">
        <v>141</v>
      </c>
      <c r="CV895" s="540">
        <v>8</v>
      </c>
      <c r="CW895" s="540">
        <v>169</v>
      </c>
      <c r="CX895" s="540">
        <v>153</v>
      </c>
      <c r="CY895" s="540">
        <v>12</v>
      </c>
      <c r="CZ895" s="540">
        <v>161</v>
      </c>
      <c r="DA895" s="540">
        <v>51</v>
      </c>
      <c r="DB895" s="540">
        <v>85</v>
      </c>
      <c r="DC895" s="540">
        <v>131</v>
      </c>
      <c r="DD895" s="540">
        <v>21</v>
      </c>
      <c r="DE895" s="540">
        <v>138</v>
      </c>
      <c r="DF895" s="540">
        <v>147</v>
      </c>
      <c r="DG895" s="540">
        <v>133</v>
      </c>
      <c r="DH895" s="540">
        <v>159</v>
      </c>
      <c r="DI895" s="540">
        <v>65</v>
      </c>
      <c r="DJ895" s="540">
        <v>108</v>
      </c>
      <c r="DK895" s="540">
        <v>22</v>
      </c>
      <c r="DL895" s="540">
        <v>25</v>
      </c>
      <c r="DM895" s="540">
        <v>44</v>
      </c>
      <c r="DN895" s="540">
        <v>181</v>
      </c>
      <c r="DO895" s="540">
        <v>171</v>
      </c>
      <c r="DP895" s="540">
        <v>53</v>
      </c>
      <c r="DQ895" s="540">
        <v>164</v>
      </c>
      <c r="DR895" s="540">
        <v>125</v>
      </c>
      <c r="DS895" s="540">
        <v>47</v>
      </c>
      <c r="DT895" s="540">
        <v>57</v>
      </c>
      <c r="DU895" s="540">
        <v>38</v>
      </c>
      <c r="DV895" s="540">
        <v>165</v>
      </c>
      <c r="DW895" s="540">
        <v>172</v>
      </c>
      <c r="DX895" s="540">
        <v>105</v>
      </c>
      <c r="DY895" s="540">
        <v>178</v>
      </c>
      <c r="DZ895" s="540">
        <v>4</v>
      </c>
      <c r="EA895" s="540">
        <v>117</v>
      </c>
      <c r="EB895" s="540">
        <v>130</v>
      </c>
      <c r="EC895" s="540">
        <v>109</v>
      </c>
      <c r="ED895" s="540">
        <v>82</v>
      </c>
      <c r="EE895" s="540">
        <v>42</v>
      </c>
      <c r="EF895" s="540">
        <v>145</v>
      </c>
      <c r="EG895" s="540">
        <v>86</v>
      </c>
      <c r="EH895" s="540">
        <v>7</v>
      </c>
      <c r="EI895" s="540">
        <v>46</v>
      </c>
      <c r="EJ895" s="540">
        <v>146</v>
      </c>
      <c r="EK895" s="540">
        <v>98</v>
      </c>
      <c r="EL895" s="540">
        <v>49</v>
      </c>
      <c r="EM895" s="540">
        <v>66</v>
      </c>
      <c r="EN895" s="540">
        <v>71</v>
      </c>
      <c r="EO895" s="540">
        <v>118</v>
      </c>
      <c r="EP895" s="540">
        <v>78</v>
      </c>
      <c r="EQ895" s="540">
        <v>74</v>
      </c>
      <c r="ER895" s="540">
        <v>89</v>
      </c>
      <c r="ES895" s="540">
        <v>126</v>
      </c>
      <c r="ET895" s="540">
        <v>166</v>
      </c>
      <c r="EU895" s="540">
        <v>129</v>
      </c>
      <c r="EV895" s="540">
        <v>83</v>
      </c>
      <c r="EW895" s="540">
        <v>97</v>
      </c>
      <c r="EX895" s="540">
        <v>13</v>
      </c>
      <c r="EY895" s="540">
        <v>24</v>
      </c>
      <c r="EZ895" s="540">
        <v>152</v>
      </c>
      <c r="FA895" s="540">
        <v>104</v>
      </c>
      <c r="FB895" s="540">
        <v>35</v>
      </c>
      <c r="FC895" s="540">
        <v>112</v>
      </c>
      <c r="FD895" s="540">
        <v>137</v>
      </c>
      <c r="FE895" s="540">
        <v>10</v>
      </c>
      <c r="FF895" s="540">
        <v>70</v>
      </c>
      <c r="FG895" s="540">
        <v>132</v>
      </c>
      <c r="FH895" s="540">
        <v>3</v>
      </c>
      <c r="FI895" s="540">
        <v>144</v>
      </c>
      <c r="FJ895" s="540">
        <v>119</v>
      </c>
      <c r="FK895" s="540">
        <v>15</v>
      </c>
      <c r="FL895" s="540">
        <v>69</v>
      </c>
      <c r="FM895" s="540">
        <v>122</v>
      </c>
      <c r="FN895" s="540">
        <v>61</v>
      </c>
      <c r="FO895" s="540">
        <v>100</v>
      </c>
      <c r="FP895" s="540">
        <v>91</v>
      </c>
      <c r="FQ895" s="540">
        <v>90</v>
      </c>
      <c r="FR895" s="540">
        <v>102</v>
      </c>
      <c r="FT895" s="540">
        <v>150</v>
      </c>
      <c r="FU895" s="540">
        <v>19</v>
      </c>
      <c r="FV895" s="540">
        <v>127</v>
      </c>
      <c r="FW895" s="540">
        <v>107</v>
      </c>
      <c r="FY895" s="540">
        <v>54</v>
      </c>
      <c r="FZ895" s="540">
        <v>79</v>
      </c>
      <c r="GA895" s="540">
        <v>62</v>
      </c>
      <c r="GB895" s="540">
        <v>157</v>
      </c>
      <c r="GD895" s="540">
        <v>55</v>
      </c>
      <c r="GE895" s="540">
        <v>80</v>
      </c>
      <c r="GF895" s="540">
        <v>9</v>
      </c>
      <c r="GG895" s="540">
        <v>143</v>
      </c>
    </row>
    <row r="896" spans="4:189" s="540" customFormat="1" x14ac:dyDescent="0.2"/>
    <row r="897" spans="4:189" s="540" customFormat="1" x14ac:dyDescent="0.2">
      <c r="D897" s="539">
        <v>182</v>
      </c>
      <c r="E897" s="541" t="s">
        <v>179</v>
      </c>
    </row>
    <row r="898" spans="4:189" s="540" customFormat="1" x14ac:dyDescent="0.2">
      <c r="E898" s="535" t="s">
        <v>130</v>
      </c>
      <c r="F898" s="540">
        <v>1</v>
      </c>
      <c r="G898" s="540">
        <v>2</v>
      </c>
      <c r="H898" s="540">
        <v>3</v>
      </c>
      <c r="I898" s="540">
        <v>4</v>
      </c>
      <c r="J898" s="540">
        <v>5</v>
      </c>
      <c r="K898" s="540">
        <v>6</v>
      </c>
      <c r="L898" s="540">
        <v>7</v>
      </c>
      <c r="M898" s="540">
        <v>8</v>
      </c>
      <c r="N898" s="540">
        <v>9</v>
      </c>
      <c r="O898" s="540">
        <v>10</v>
      </c>
      <c r="P898" s="540">
        <v>11</v>
      </c>
      <c r="Q898" s="540">
        <v>12</v>
      </c>
      <c r="R898" s="540">
        <v>13</v>
      </c>
      <c r="S898" s="540">
        <v>14</v>
      </c>
      <c r="T898" s="540">
        <v>15</v>
      </c>
      <c r="U898" s="540">
        <v>16</v>
      </c>
      <c r="V898" s="540">
        <v>17</v>
      </c>
      <c r="W898" s="540">
        <v>18</v>
      </c>
      <c r="X898" s="540">
        <v>19</v>
      </c>
      <c r="Y898" s="540">
        <v>20</v>
      </c>
      <c r="Z898" s="540">
        <v>21</v>
      </c>
      <c r="AA898" s="540">
        <v>22</v>
      </c>
      <c r="AB898" s="540">
        <v>23</v>
      </c>
      <c r="AC898" s="540">
        <v>24</v>
      </c>
      <c r="AD898" s="540">
        <v>25</v>
      </c>
      <c r="AE898" s="540">
        <v>26</v>
      </c>
      <c r="AF898" s="540">
        <v>27</v>
      </c>
      <c r="AG898" s="540">
        <v>28</v>
      </c>
      <c r="AH898" s="540">
        <v>29</v>
      </c>
      <c r="AI898" s="540">
        <v>30</v>
      </c>
      <c r="AJ898" s="540">
        <v>31</v>
      </c>
      <c r="AK898" s="540">
        <v>32</v>
      </c>
      <c r="AL898" s="540">
        <v>33</v>
      </c>
      <c r="AM898" s="540">
        <v>34</v>
      </c>
      <c r="AN898" s="540">
        <v>35</v>
      </c>
      <c r="AO898" s="540">
        <v>36</v>
      </c>
      <c r="AP898" s="540">
        <v>37</v>
      </c>
      <c r="AQ898" s="540">
        <v>38</v>
      </c>
      <c r="AR898" s="540">
        <v>39</v>
      </c>
      <c r="AS898" s="540">
        <v>40</v>
      </c>
      <c r="AT898" s="540">
        <v>41</v>
      </c>
      <c r="AU898" s="540">
        <v>42</v>
      </c>
      <c r="AV898" s="540">
        <v>43</v>
      </c>
      <c r="AW898" s="540">
        <v>44</v>
      </c>
      <c r="AX898" s="540">
        <v>45</v>
      </c>
      <c r="AY898" s="540">
        <v>46</v>
      </c>
      <c r="AZ898" s="540">
        <v>47</v>
      </c>
      <c r="BA898" s="540">
        <v>48</v>
      </c>
      <c r="BB898" s="540">
        <v>49</v>
      </c>
      <c r="BC898" s="540">
        <v>50</v>
      </c>
      <c r="BD898" s="540">
        <v>51</v>
      </c>
      <c r="BE898" s="540">
        <v>52</v>
      </c>
      <c r="BF898" s="540">
        <v>53</v>
      </c>
      <c r="BG898" s="540">
        <v>54</v>
      </c>
      <c r="BH898" s="540">
        <v>55</v>
      </c>
      <c r="BI898" s="540">
        <v>56</v>
      </c>
      <c r="BJ898" s="540">
        <v>57</v>
      </c>
      <c r="BK898" s="540">
        <v>58</v>
      </c>
      <c r="BL898" s="540">
        <v>59</v>
      </c>
      <c r="BM898" s="540">
        <v>60</v>
      </c>
      <c r="BN898" s="540">
        <v>61</v>
      </c>
      <c r="BO898" s="540">
        <v>62</v>
      </c>
      <c r="BP898" s="540">
        <v>63</v>
      </c>
      <c r="BQ898" s="540">
        <v>64</v>
      </c>
      <c r="BR898" s="540">
        <v>65</v>
      </c>
      <c r="BS898" s="540">
        <v>66</v>
      </c>
      <c r="BT898" s="540">
        <v>67</v>
      </c>
      <c r="BU898" s="540">
        <v>68</v>
      </c>
      <c r="BV898" s="540">
        <v>69</v>
      </c>
      <c r="BW898" s="540">
        <v>70</v>
      </c>
      <c r="BX898" s="540">
        <v>71</v>
      </c>
      <c r="BY898" s="540">
        <v>72</v>
      </c>
      <c r="BZ898" s="540">
        <v>73</v>
      </c>
      <c r="CA898" s="540">
        <v>74</v>
      </c>
      <c r="CB898" s="540">
        <v>75</v>
      </c>
      <c r="CC898" s="540">
        <v>76</v>
      </c>
      <c r="CD898" s="540">
        <v>77</v>
      </c>
      <c r="CE898" s="540">
        <v>78</v>
      </c>
      <c r="CF898" s="540">
        <v>79</v>
      </c>
      <c r="CG898" s="540">
        <v>80</v>
      </c>
      <c r="CH898" s="540">
        <v>81</v>
      </c>
      <c r="CI898" s="540">
        <v>82</v>
      </c>
      <c r="CJ898" s="540">
        <v>83</v>
      </c>
      <c r="CK898" s="540">
        <v>84</v>
      </c>
      <c r="CL898" s="540">
        <v>85</v>
      </c>
      <c r="CM898" s="540">
        <v>86</v>
      </c>
      <c r="CN898" s="540">
        <v>87</v>
      </c>
      <c r="CO898" s="540">
        <v>88</v>
      </c>
      <c r="CP898" s="540">
        <v>89</v>
      </c>
      <c r="CQ898" s="540">
        <v>90</v>
      </c>
      <c r="CR898" s="540">
        <v>91</v>
      </c>
      <c r="CS898" s="540">
        <v>92</v>
      </c>
      <c r="CT898" s="540">
        <v>93</v>
      </c>
      <c r="CU898" s="540">
        <v>94</v>
      </c>
      <c r="CV898" s="540">
        <v>95</v>
      </c>
      <c r="CW898" s="540">
        <v>96</v>
      </c>
      <c r="CX898" s="540">
        <v>97</v>
      </c>
      <c r="CY898" s="540">
        <v>98</v>
      </c>
      <c r="CZ898" s="540">
        <v>99</v>
      </c>
      <c r="DA898" s="540">
        <v>100</v>
      </c>
      <c r="DB898" s="540">
        <v>101</v>
      </c>
      <c r="DC898" s="540">
        <v>102</v>
      </c>
      <c r="DD898" s="540">
        <v>103</v>
      </c>
      <c r="DE898" s="540">
        <v>104</v>
      </c>
      <c r="DF898" s="540">
        <v>105</v>
      </c>
      <c r="DG898" s="540">
        <v>106</v>
      </c>
      <c r="DH898" s="540">
        <v>107</v>
      </c>
      <c r="DI898" s="540">
        <v>108</v>
      </c>
      <c r="DJ898" s="540">
        <v>109</v>
      </c>
      <c r="DK898" s="540">
        <v>110</v>
      </c>
      <c r="DL898" s="540">
        <v>111</v>
      </c>
      <c r="DM898" s="540">
        <v>112</v>
      </c>
      <c r="DN898" s="540">
        <v>113</v>
      </c>
      <c r="DO898" s="540">
        <v>114</v>
      </c>
      <c r="DP898" s="540">
        <v>115</v>
      </c>
      <c r="DQ898" s="540">
        <v>116</v>
      </c>
      <c r="DR898" s="540">
        <v>117</v>
      </c>
      <c r="DS898" s="540">
        <v>118</v>
      </c>
      <c r="DT898" s="540">
        <v>119</v>
      </c>
      <c r="DU898" s="540">
        <v>120</v>
      </c>
      <c r="DV898" s="540">
        <v>121</v>
      </c>
      <c r="DW898" s="540">
        <v>122</v>
      </c>
      <c r="DX898" s="540">
        <v>123</v>
      </c>
      <c r="DY898" s="540">
        <v>124</v>
      </c>
      <c r="DZ898" s="540">
        <v>125</v>
      </c>
      <c r="EA898" s="540">
        <v>126</v>
      </c>
      <c r="EB898" s="540">
        <v>127</v>
      </c>
      <c r="EC898" s="540">
        <v>128</v>
      </c>
      <c r="ED898" s="540">
        <v>129</v>
      </c>
      <c r="EE898" s="540">
        <v>130</v>
      </c>
      <c r="EF898" s="540">
        <v>131</v>
      </c>
      <c r="EG898" s="540">
        <v>132</v>
      </c>
      <c r="EH898" s="540">
        <v>133</v>
      </c>
      <c r="EI898" s="540">
        <v>134</v>
      </c>
      <c r="EJ898" s="540">
        <v>135</v>
      </c>
      <c r="EK898" s="540">
        <v>136</v>
      </c>
      <c r="EL898" s="540">
        <v>137</v>
      </c>
      <c r="EM898" s="540">
        <v>138</v>
      </c>
      <c r="EN898" s="540">
        <v>139</v>
      </c>
      <c r="EO898" s="540">
        <v>140</v>
      </c>
      <c r="EP898" s="540">
        <v>141</v>
      </c>
      <c r="EQ898" s="540">
        <v>142</v>
      </c>
      <c r="ER898" s="540">
        <v>143</v>
      </c>
      <c r="ES898" s="540">
        <v>144</v>
      </c>
      <c r="ET898" s="540">
        <v>145</v>
      </c>
      <c r="EU898" s="540">
        <v>146</v>
      </c>
      <c r="EV898" s="540">
        <v>147</v>
      </c>
      <c r="EW898" s="540">
        <v>148</v>
      </c>
      <c r="EX898" s="540">
        <v>149</v>
      </c>
      <c r="EY898" s="540">
        <v>150</v>
      </c>
      <c r="EZ898" s="540">
        <v>151</v>
      </c>
      <c r="FA898" s="540">
        <v>152</v>
      </c>
      <c r="FB898" s="540">
        <v>153</v>
      </c>
      <c r="FC898" s="540">
        <v>154</v>
      </c>
      <c r="FD898" s="540">
        <v>155</v>
      </c>
      <c r="FE898" s="540">
        <v>156</v>
      </c>
      <c r="FF898" s="540">
        <v>157</v>
      </c>
      <c r="FG898" s="540">
        <v>158</v>
      </c>
      <c r="FH898" s="540">
        <v>159</v>
      </c>
      <c r="FI898" s="540">
        <v>160</v>
      </c>
      <c r="FJ898" s="540">
        <v>161</v>
      </c>
      <c r="FK898" s="540">
        <v>162</v>
      </c>
      <c r="FL898" s="540">
        <v>163</v>
      </c>
      <c r="FM898" s="540">
        <v>164</v>
      </c>
      <c r="FN898" s="540">
        <v>165</v>
      </c>
      <c r="FO898" s="540">
        <v>166</v>
      </c>
      <c r="FP898" s="540">
        <v>167</v>
      </c>
      <c r="FQ898" s="540">
        <v>168</v>
      </c>
      <c r="FR898" s="540">
        <v>169</v>
      </c>
      <c r="FS898" s="540">
        <v>170</v>
      </c>
      <c r="FT898" s="540">
        <v>171</v>
      </c>
      <c r="FU898" s="540">
        <v>172</v>
      </c>
      <c r="FV898" s="540">
        <v>173</v>
      </c>
      <c r="FW898" s="540">
        <v>174</v>
      </c>
      <c r="FY898" s="540">
        <v>175</v>
      </c>
      <c r="FZ898" s="540">
        <v>176</v>
      </c>
      <c r="GA898" s="540">
        <v>177</v>
      </c>
      <c r="GB898" s="540">
        <v>178</v>
      </c>
      <c r="GD898" s="540">
        <v>179</v>
      </c>
      <c r="GE898" s="540">
        <v>180</v>
      </c>
      <c r="GF898" s="540">
        <v>181</v>
      </c>
      <c r="GG898" s="540">
        <v>182</v>
      </c>
    </row>
    <row r="899" spans="4:189" s="540" customFormat="1" x14ac:dyDescent="0.2">
      <c r="E899" s="535" t="s">
        <v>157</v>
      </c>
      <c r="F899" s="540">
        <v>137</v>
      </c>
      <c r="G899" s="540">
        <v>153</v>
      </c>
      <c r="H899" s="540">
        <v>160</v>
      </c>
      <c r="I899" s="540">
        <v>37</v>
      </c>
      <c r="J899" s="540">
        <v>18</v>
      </c>
      <c r="K899" s="540">
        <v>24</v>
      </c>
      <c r="L899" s="540">
        <v>65</v>
      </c>
      <c r="M899" s="540">
        <v>16</v>
      </c>
      <c r="N899" s="540">
        <v>57</v>
      </c>
      <c r="O899" s="540">
        <v>144</v>
      </c>
      <c r="P899" s="540">
        <v>59</v>
      </c>
      <c r="Q899" s="540">
        <v>23</v>
      </c>
      <c r="R899" s="540">
        <v>29</v>
      </c>
      <c r="S899" s="540">
        <v>101</v>
      </c>
      <c r="T899" s="540">
        <v>52</v>
      </c>
      <c r="U899" s="540">
        <v>115</v>
      </c>
      <c r="V899" s="540">
        <v>100</v>
      </c>
      <c r="W899" s="540">
        <v>42</v>
      </c>
      <c r="X899" s="540">
        <v>141</v>
      </c>
      <c r="Y899" s="540">
        <v>166</v>
      </c>
      <c r="Z899" s="540">
        <v>154</v>
      </c>
      <c r="AA899" s="540">
        <v>159</v>
      </c>
      <c r="AB899" s="540">
        <v>34</v>
      </c>
      <c r="AC899" s="540">
        <v>81</v>
      </c>
      <c r="AD899" s="540">
        <v>43</v>
      </c>
      <c r="AE899" s="540">
        <v>10</v>
      </c>
      <c r="AF899" s="540">
        <v>45</v>
      </c>
      <c r="AG899" s="540">
        <v>134</v>
      </c>
      <c r="AH899" s="540">
        <v>102</v>
      </c>
      <c r="AI899" s="540">
        <v>164</v>
      </c>
      <c r="AJ899" s="540">
        <v>22</v>
      </c>
      <c r="AK899" s="540">
        <v>5</v>
      </c>
      <c r="AL899" s="540">
        <v>104</v>
      </c>
      <c r="AM899" s="540">
        <v>8</v>
      </c>
      <c r="AN899" s="540">
        <v>106</v>
      </c>
      <c r="AO899" s="540">
        <v>108</v>
      </c>
      <c r="AP899" s="540">
        <v>4</v>
      </c>
      <c r="AQ899" s="540">
        <v>175</v>
      </c>
      <c r="AR899" s="540">
        <v>26</v>
      </c>
      <c r="AS899" s="540">
        <v>78</v>
      </c>
      <c r="AT899" s="540">
        <v>58</v>
      </c>
      <c r="AU899" s="540">
        <v>61</v>
      </c>
      <c r="AV899" s="540">
        <v>86</v>
      </c>
      <c r="AW899" s="540">
        <v>113</v>
      </c>
      <c r="AX899" s="540">
        <v>1</v>
      </c>
      <c r="AY899" s="540">
        <v>147</v>
      </c>
      <c r="AZ899" s="540">
        <v>179</v>
      </c>
      <c r="BA899" s="540">
        <v>139</v>
      </c>
      <c r="BB899" s="540">
        <v>76</v>
      </c>
      <c r="BC899" s="540">
        <v>63</v>
      </c>
      <c r="BD899" s="540">
        <v>143</v>
      </c>
      <c r="BE899" s="540">
        <v>155</v>
      </c>
      <c r="BF899" s="540">
        <v>107</v>
      </c>
      <c r="BG899" s="540">
        <v>17</v>
      </c>
      <c r="BH899" s="540">
        <v>156</v>
      </c>
      <c r="BI899" s="540">
        <v>122</v>
      </c>
      <c r="BJ899" s="540">
        <v>129</v>
      </c>
      <c r="BK899" s="540">
        <v>70</v>
      </c>
      <c r="BL899" s="540">
        <v>77</v>
      </c>
      <c r="BM899" s="540">
        <v>96</v>
      </c>
      <c r="BN899" s="540">
        <v>32</v>
      </c>
      <c r="BO899" s="540">
        <v>124</v>
      </c>
      <c r="BP899" s="540">
        <v>172</v>
      </c>
      <c r="BQ899" s="540">
        <v>126</v>
      </c>
      <c r="BR899" s="540">
        <v>136</v>
      </c>
      <c r="BS899" s="540">
        <v>105</v>
      </c>
      <c r="BT899" s="540">
        <v>116</v>
      </c>
      <c r="BU899" s="540">
        <v>40</v>
      </c>
      <c r="BV899" s="540">
        <v>95</v>
      </c>
      <c r="BW899" s="540">
        <v>114</v>
      </c>
      <c r="BX899" s="540">
        <v>82</v>
      </c>
      <c r="BY899" s="540">
        <v>177</v>
      </c>
      <c r="BZ899" s="540">
        <v>169</v>
      </c>
      <c r="CA899" s="540">
        <v>68</v>
      </c>
      <c r="CB899" s="540">
        <v>109</v>
      </c>
      <c r="CC899" s="540">
        <v>168</v>
      </c>
      <c r="CD899" s="540">
        <v>13</v>
      </c>
      <c r="CE899" s="540">
        <v>39</v>
      </c>
      <c r="CF899" s="540">
        <v>98</v>
      </c>
      <c r="CG899" s="540">
        <v>93</v>
      </c>
      <c r="CH899" s="540">
        <v>145</v>
      </c>
      <c r="CI899" s="540">
        <v>148</v>
      </c>
      <c r="CJ899" s="540">
        <v>62</v>
      </c>
      <c r="CK899" s="540">
        <v>91</v>
      </c>
      <c r="CL899" s="540">
        <v>162</v>
      </c>
      <c r="CM899" s="540">
        <v>158</v>
      </c>
      <c r="CN899" s="540">
        <v>74</v>
      </c>
      <c r="CO899" s="540">
        <v>49</v>
      </c>
      <c r="CP899" s="540">
        <v>127</v>
      </c>
      <c r="CQ899" s="540">
        <v>146</v>
      </c>
      <c r="CR899" s="540">
        <v>135</v>
      </c>
      <c r="CS899" s="540">
        <v>165</v>
      </c>
      <c r="CT899" s="540">
        <v>92</v>
      </c>
      <c r="CU899" s="540">
        <v>3</v>
      </c>
      <c r="CV899" s="540">
        <v>79</v>
      </c>
      <c r="CW899" s="540">
        <v>19</v>
      </c>
      <c r="CX899" s="540">
        <v>28</v>
      </c>
      <c r="CY899" s="540">
        <v>87</v>
      </c>
      <c r="CZ899" s="540">
        <v>131</v>
      </c>
      <c r="DA899" s="540">
        <v>14</v>
      </c>
      <c r="DB899" s="540">
        <v>130</v>
      </c>
      <c r="DC899" s="540">
        <v>121</v>
      </c>
      <c r="DD899" s="540">
        <v>119</v>
      </c>
      <c r="DE899" s="540">
        <v>33</v>
      </c>
      <c r="DF899" s="540">
        <v>47</v>
      </c>
      <c r="DG899" s="540">
        <v>35</v>
      </c>
      <c r="DH899" s="540">
        <v>48</v>
      </c>
      <c r="DI899" s="540">
        <v>94</v>
      </c>
      <c r="DJ899" s="540">
        <v>138</v>
      </c>
      <c r="DK899" s="540">
        <v>123</v>
      </c>
      <c r="DL899" s="540">
        <v>88</v>
      </c>
      <c r="DM899" s="540">
        <v>170</v>
      </c>
      <c r="DN899" s="540">
        <v>110</v>
      </c>
      <c r="DO899" s="540">
        <v>6</v>
      </c>
      <c r="DP899" s="540">
        <v>73</v>
      </c>
      <c r="DQ899" s="540">
        <v>85</v>
      </c>
      <c r="DR899" s="540">
        <v>150</v>
      </c>
      <c r="DS899" s="540">
        <v>132</v>
      </c>
      <c r="DT899" s="540">
        <v>103</v>
      </c>
      <c r="DU899" s="540">
        <v>67</v>
      </c>
      <c r="DV899" s="540">
        <v>69</v>
      </c>
      <c r="DW899" s="540">
        <v>174</v>
      </c>
      <c r="DX899" s="540">
        <v>112</v>
      </c>
      <c r="DY899" s="540">
        <v>83</v>
      </c>
      <c r="DZ899" s="540">
        <v>71</v>
      </c>
      <c r="EA899" s="540">
        <v>64</v>
      </c>
      <c r="EB899" s="540">
        <v>25</v>
      </c>
      <c r="EC899" s="540">
        <v>72</v>
      </c>
      <c r="ED899" s="540">
        <v>173</v>
      </c>
      <c r="EE899" s="540">
        <v>152</v>
      </c>
      <c r="EF899" s="540">
        <v>176</v>
      </c>
      <c r="EG899" s="540">
        <v>118</v>
      </c>
      <c r="EH899" s="540">
        <v>89</v>
      </c>
      <c r="EI899" s="540">
        <v>97</v>
      </c>
      <c r="EJ899" s="540">
        <v>161</v>
      </c>
      <c r="EK899" s="540">
        <v>125</v>
      </c>
      <c r="EL899" s="540">
        <v>163</v>
      </c>
      <c r="EM899" s="540">
        <v>21</v>
      </c>
      <c r="EN899" s="540">
        <v>128</v>
      </c>
      <c r="EO899" s="540">
        <v>84</v>
      </c>
      <c r="EP899" s="540">
        <v>27</v>
      </c>
      <c r="EQ899" s="540">
        <v>181</v>
      </c>
      <c r="ER899" s="540">
        <v>51</v>
      </c>
      <c r="ES899" s="540">
        <v>117</v>
      </c>
      <c r="ET899" s="540">
        <v>133</v>
      </c>
      <c r="EU899" s="540">
        <v>20</v>
      </c>
      <c r="EV899" s="540">
        <v>9</v>
      </c>
      <c r="EW899" s="540">
        <v>54</v>
      </c>
      <c r="EX899" s="540">
        <v>31</v>
      </c>
      <c r="EY899" s="540">
        <v>12</v>
      </c>
      <c r="EZ899" s="540">
        <v>182</v>
      </c>
      <c r="FA899" s="540">
        <v>41</v>
      </c>
      <c r="FB899" s="540">
        <v>149</v>
      </c>
      <c r="FC899" s="540">
        <v>53</v>
      </c>
      <c r="FD899" s="540">
        <v>7</v>
      </c>
      <c r="FE899" s="540">
        <v>75</v>
      </c>
      <c r="FF899" s="540">
        <v>80</v>
      </c>
      <c r="FG899" s="540">
        <v>66</v>
      </c>
      <c r="FH899" s="540">
        <v>90</v>
      </c>
      <c r="FI899" s="540">
        <v>2</v>
      </c>
      <c r="FJ899" s="540">
        <v>55</v>
      </c>
      <c r="FK899" s="540">
        <v>111</v>
      </c>
      <c r="FL899" s="540">
        <v>171</v>
      </c>
      <c r="FM899" s="540">
        <v>11</v>
      </c>
      <c r="FN899" s="540">
        <v>178</v>
      </c>
      <c r="FO899" s="540">
        <v>180</v>
      </c>
      <c r="FP899" s="540">
        <v>44</v>
      </c>
      <c r="FQ899" s="540">
        <v>140</v>
      </c>
      <c r="FR899" s="540">
        <v>167</v>
      </c>
      <c r="FS899" s="540">
        <v>36</v>
      </c>
      <c r="FT899" s="540">
        <v>120</v>
      </c>
      <c r="FU899" s="540">
        <v>50</v>
      </c>
      <c r="FV899" s="540">
        <v>142</v>
      </c>
      <c r="FW899" s="540">
        <v>56</v>
      </c>
      <c r="FY899" s="540">
        <v>38</v>
      </c>
      <c r="FZ899" s="540">
        <v>99</v>
      </c>
      <c r="GA899" s="540">
        <v>60</v>
      </c>
      <c r="GB899" s="540">
        <v>151</v>
      </c>
      <c r="GD899" s="540">
        <v>157</v>
      </c>
      <c r="GE899" s="540">
        <v>30</v>
      </c>
      <c r="GF899" s="540">
        <v>15</v>
      </c>
      <c r="GG899" s="540">
        <v>46</v>
      </c>
    </row>
    <row r="900" spans="4:189" s="540" customFormat="1" x14ac:dyDescent="0.2">
      <c r="E900" s="535" t="s">
        <v>159</v>
      </c>
      <c r="F900" s="540">
        <v>109</v>
      </c>
      <c r="G900" s="540">
        <v>1</v>
      </c>
      <c r="H900" s="540">
        <v>166</v>
      </c>
      <c r="I900" s="540">
        <v>130</v>
      </c>
      <c r="J900" s="540">
        <v>154</v>
      </c>
      <c r="K900" s="540">
        <v>150</v>
      </c>
      <c r="L900" s="540">
        <v>63</v>
      </c>
      <c r="M900" s="540">
        <v>31</v>
      </c>
      <c r="N900" s="540">
        <v>82</v>
      </c>
      <c r="O900" s="540">
        <v>137</v>
      </c>
      <c r="P900" s="540">
        <v>123</v>
      </c>
      <c r="Q900" s="540">
        <v>3</v>
      </c>
      <c r="R900" s="540">
        <v>129</v>
      </c>
      <c r="S900" s="540">
        <v>120</v>
      </c>
      <c r="T900" s="540">
        <v>101</v>
      </c>
      <c r="U900" s="540">
        <v>9</v>
      </c>
      <c r="V900" s="540">
        <v>76</v>
      </c>
      <c r="W900" s="540">
        <v>57</v>
      </c>
      <c r="X900" s="540">
        <v>111</v>
      </c>
      <c r="Y900" s="540">
        <v>116</v>
      </c>
      <c r="Z900" s="540">
        <v>173</v>
      </c>
      <c r="AA900" s="540">
        <v>36</v>
      </c>
      <c r="AB900" s="540">
        <v>4</v>
      </c>
      <c r="AC900" s="540">
        <v>176</v>
      </c>
      <c r="AD900" s="540">
        <v>22</v>
      </c>
      <c r="AE900" s="540">
        <v>8</v>
      </c>
      <c r="AF900" s="540">
        <v>53</v>
      </c>
      <c r="AG900" s="540">
        <v>165</v>
      </c>
      <c r="AH900" s="540">
        <v>115</v>
      </c>
      <c r="AI900" s="540">
        <v>175</v>
      </c>
      <c r="AJ900" s="540">
        <v>114</v>
      </c>
      <c r="AK900" s="540">
        <v>60</v>
      </c>
      <c r="AL900" s="540">
        <v>136</v>
      </c>
      <c r="AM900" s="540">
        <v>62</v>
      </c>
      <c r="AN900" s="540">
        <v>181</v>
      </c>
      <c r="AO900" s="540">
        <v>160</v>
      </c>
      <c r="AP900" s="540">
        <v>119</v>
      </c>
      <c r="AQ900" s="540">
        <v>2</v>
      </c>
      <c r="AR900" s="540">
        <v>177</v>
      </c>
      <c r="AS900" s="540">
        <v>41</v>
      </c>
      <c r="AT900" s="540">
        <v>40</v>
      </c>
      <c r="AU900" s="540">
        <v>18</v>
      </c>
      <c r="AV900" s="540">
        <v>102</v>
      </c>
      <c r="AW900" s="540">
        <v>27</v>
      </c>
      <c r="AX900" s="540">
        <v>86</v>
      </c>
      <c r="AY900" s="540">
        <v>95</v>
      </c>
      <c r="AZ900" s="540">
        <v>149</v>
      </c>
      <c r="BA900" s="540">
        <v>100</v>
      </c>
      <c r="BB900" s="540">
        <v>163</v>
      </c>
      <c r="BC900" s="540">
        <v>19</v>
      </c>
      <c r="BD900" s="540">
        <v>144</v>
      </c>
      <c r="BE900" s="540">
        <v>49</v>
      </c>
      <c r="BF900" s="540">
        <v>44</v>
      </c>
      <c r="BG900" s="540">
        <v>156</v>
      </c>
      <c r="BH900" s="540">
        <v>171</v>
      </c>
      <c r="BI900" s="540">
        <v>167</v>
      </c>
      <c r="BJ900" s="540">
        <v>113</v>
      </c>
      <c r="BK900" s="540">
        <v>155</v>
      </c>
      <c r="BL900" s="540">
        <v>38</v>
      </c>
      <c r="BM900" s="540">
        <v>48</v>
      </c>
      <c r="BN900" s="540">
        <v>152</v>
      </c>
      <c r="BO900" s="540">
        <v>73</v>
      </c>
      <c r="BP900" s="540">
        <v>7</v>
      </c>
      <c r="BQ900" s="540">
        <v>32</v>
      </c>
      <c r="BR900" s="540">
        <v>132</v>
      </c>
      <c r="BS900" s="540">
        <v>104</v>
      </c>
      <c r="BT900" s="540">
        <v>33</v>
      </c>
      <c r="BU900" s="540">
        <v>67</v>
      </c>
      <c r="BV900" s="540">
        <v>23</v>
      </c>
      <c r="BW900" s="540">
        <v>13</v>
      </c>
      <c r="BX900" s="540">
        <v>79</v>
      </c>
      <c r="BY900" s="540">
        <v>134</v>
      </c>
      <c r="BZ900" s="540">
        <v>46</v>
      </c>
      <c r="CA900" s="540">
        <v>72</v>
      </c>
      <c r="CB900" s="540">
        <v>180</v>
      </c>
      <c r="CC900" s="540">
        <v>117</v>
      </c>
      <c r="CD900" s="540">
        <v>81</v>
      </c>
      <c r="CE900" s="540">
        <v>5</v>
      </c>
      <c r="CF900" s="540">
        <v>107</v>
      </c>
      <c r="CG900" s="540">
        <v>158</v>
      </c>
      <c r="CH900" s="540">
        <v>77</v>
      </c>
      <c r="CI900" s="540">
        <v>54</v>
      </c>
      <c r="CJ900" s="540">
        <v>65</v>
      </c>
      <c r="CK900" s="540">
        <v>143</v>
      </c>
      <c r="CL900" s="540">
        <v>26</v>
      </c>
      <c r="CM900" s="540">
        <v>25</v>
      </c>
      <c r="CN900" s="540">
        <v>151</v>
      </c>
      <c r="CO900" s="540">
        <v>159</v>
      </c>
      <c r="CP900" s="540">
        <v>16</v>
      </c>
      <c r="CQ900" s="540">
        <v>147</v>
      </c>
      <c r="CR900" s="540">
        <v>52</v>
      </c>
      <c r="CS900" s="540">
        <v>83</v>
      </c>
      <c r="CT900" s="540">
        <v>106</v>
      </c>
      <c r="CU900" s="540">
        <v>122</v>
      </c>
      <c r="CV900" s="540">
        <v>118</v>
      </c>
      <c r="CW900" s="540">
        <v>178</v>
      </c>
      <c r="CX900" s="540">
        <v>15</v>
      </c>
      <c r="CY900" s="540">
        <v>162</v>
      </c>
      <c r="CZ900" s="540">
        <v>121</v>
      </c>
      <c r="DA900" s="540">
        <v>21</v>
      </c>
      <c r="DB900" s="540">
        <v>93</v>
      </c>
      <c r="DC900" s="540">
        <v>141</v>
      </c>
      <c r="DD900" s="540">
        <v>126</v>
      </c>
      <c r="DE900" s="540">
        <v>105</v>
      </c>
      <c r="DF900" s="540">
        <v>157</v>
      </c>
      <c r="DG900" s="540">
        <v>97</v>
      </c>
      <c r="DH900" s="540">
        <v>169</v>
      </c>
      <c r="DI900" s="540">
        <v>37</v>
      </c>
      <c r="DJ900" s="540">
        <v>85</v>
      </c>
      <c r="DK900" s="540">
        <v>64</v>
      </c>
      <c r="DL900" s="540">
        <v>50</v>
      </c>
      <c r="DM900" s="540">
        <v>182</v>
      </c>
      <c r="DN900" s="540">
        <v>127</v>
      </c>
      <c r="DO900" s="540">
        <v>20</v>
      </c>
      <c r="DP900" s="540">
        <v>69</v>
      </c>
      <c r="DQ900" s="540">
        <v>128</v>
      </c>
      <c r="DR900" s="540">
        <v>35</v>
      </c>
      <c r="DS900" s="540">
        <v>17</v>
      </c>
      <c r="DT900" s="540">
        <v>148</v>
      </c>
      <c r="DU900" s="540">
        <v>92</v>
      </c>
      <c r="DV900" s="540">
        <v>98</v>
      </c>
      <c r="DW900" s="540">
        <v>145</v>
      </c>
      <c r="DX900" s="540">
        <v>11</v>
      </c>
      <c r="DY900" s="540">
        <v>10</v>
      </c>
      <c r="DZ900" s="540">
        <v>24</v>
      </c>
      <c r="EA900" s="540">
        <v>103</v>
      </c>
      <c r="EB900" s="540">
        <v>6</v>
      </c>
      <c r="EC900" s="540">
        <v>80</v>
      </c>
      <c r="ED900" s="540">
        <v>71</v>
      </c>
      <c r="EE900" s="540">
        <v>58</v>
      </c>
      <c r="EF900" s="540">
        <v>34</v>
      </c>
      <c r="EG900" s="540">
        <v>133</v>
      </c>
      <c r="EH900" s="540">
        <v>170</v>
      </c>
      <c r="EI900" s="540">
        <v>28</v>
      </c>
      <c r="EJ900" s="540">
        <v>172</v>
      </c>
      <c r="EK900" s="540">
        <v>68</v>
      </c>
      <c r="EL900" s="540">
        <v>78</v>
      </c>
      <c r="EM900" s="540">
        <v>146</v>
      </c>
      <c r="EN900" s="540">
        <v>42</v>
      </c>
      <c r="EO900" s="540">
        <v>179</v>
      </c>
      <c r="EP900" s="540">
        <v>139</v>
      </c>
      <c r="EQ900" s="540">
        <v>125</v>
      </c>
      <c r="ER900" s="540">
        <v>161</v>
      </c>
      <c r="ES900" s="540">
        <v>51</v>
      </c>
      <c r="ET900" s="540">
        <v>91</v>
      </c>
      <c r="EU900" s="540">
        <v>138</v>
      </c>
      <c r="EV900" s="540">
        <v>56</v>
      </c>
      <c r="EW900" s="540">
        <v>74</v>
      </c>
      <c r="EX900" s="540">
        <v>55</v>
      </c>
      <c r="EY900" s="540">
        <v>61</v>
      </c>
      <c r="EZ900" s="540">
        <v>39</v>
      </c>
      <c r="FA900" s="540">
        <v>70</v>
      </c>
      <c r="FB900" s="540">
        <v>47</v>
      </c>
      <c r="FC900" s="540">
        <v>135</v>
      </c>
      <c r="FD900" s="540">
        <v>142</v>
      </c>
      <c r="FE900" s="540">
        <v>14</v>
      </c>
      <c r="FF900" s="540">
        <v>29</v>
      </c>
      <c r="FG900" s="540">
        <v>99</v>
      </c>
      <c r="FH900" s="540">
        <v>88</v>
      </c>
      <c r="FI900" s="540">
        <v>66</v>
      </c>
      <c r="FJ900" s="540">
        <v>84</v>
      </c>
      <c r="FK900" s="540">
        <v>89</v>
      </c>
      <c r="FL900" s="540">
        <v>30</v>
      </c>
      <c r="FM900" s="540">
        <v>168</v>
      </c>
      <c r="FN900" s="540">
        <v>131</v>
      </c>
      <c r="FO900" s="540">
        <v>12</v>
      </c>
      <c r="FP900" s="540">
        <v>43</v>
      </c>
      <c r="FQ900" s="540">
        <v>174</v>
      </c>
      <c r="FR900" s="540">
        <v>87</v>
      </c>
      <c r="FS900" s="540">
        <v>108</v>
      </c>
      <c r="FT900" s="540">
        <v>90</v>
      </c>
      <c r="FU900" s="540">
        <v>110</v>
      </c>
      <c r="FV900" s="540">
        <v>45</v>
      </c>
      <c r="FW900" s="540">
        <v>153</v>
      </c>
      <c r="FY900" s="540">
        <v>164</v>
      </c>
      <c r="FZ900" s="540">
        <v>94</v>
      </c>
      <c r="GA900" s="540">
        <v>124</v>
      </c>
      <c r="GB900" s="540">
        <v>75</v>
      </c>
      <c r="GD900" s="540">
        <v>140</v>
      </c>
      <c r="GE900" s="540">
        <v>96</v>
      </c>
      <c r="GF900" s="540">
        <v>59</v>
      </c>
      <c r="GG900" s="540">
        <v>112</v>
      </c>
    </row>
    <row r="901" spans="4:189" s="540" customFormat="1" x14ac:dyDescent="0.2"/>
    <row r="902" spans="4:189" s="540" customFormat="1" x14ac:dyDescent="0.2">
      <c r="D902" s="539">
        <v>183</v>
      </c>
      <c r="E902" s="541" t="s">
        <v>179</v>
      </c>
    </row>
    <row r="903" spans="4:189" s="540" customFormat="1" x14ac:dyDescent="0.2">
      <c r="E903" s="535" t="s">
        <v>130</v>
      </c>
      <c r="F903" s="540">
        <v>1</v>
      </c>
      <c r="G903" s="540">
        <v>2</v>
      </c>
      <c r="H903" s="540">
        <v>3</v>
      </c>
      <c r="I903" s="540">
        <v>4</v>
      </c>
      <c r="J903" s="540">
        <v>5</v>
      </c>
      <c r="K903" s="540">
        <v>6</v>
      </c>
      <c r="L903" s="540">
        <v>7</v>
      </c>
      <c r="M903" s="540">
        <v>8</v>
      </c>
      <c r="N903" s="540">
        <v>9</v>
      </c>
      <c r="O903" s="540">
        <v>10</v>
      </c>
      <c r="P903" s="540">
        <v>11</v>
      </c>
      <c r="Q903" s="540">
        <v>12</v>
      </c>
      <c r="R903" s="540">
        <v>13</v>
      </c>
      <c r="S903" s="540">
        <v>14</v>
      </c>
      <c r="T903" s="540">
        <v>15</v>
      </c>
      <c r="U903" s="540">
        <v>16</v>
      </c>
      <c r="V903" s="540">
        <v>17</v>
      </c>
      <c r="W903" s="540">
        <v>18</v>
      </c>
      <c r="X903" s="540">
        <v>19</v>
      </c>
      <c r="Y903" s="540">
        <v>20</v>
      </c>
      <c r="Z903" s="540">
        <v>21</v>
      </c>
      <c r="AA903" s="540">
        <v>22</v>
      </c>
      <c r="AB903" s="540">
        <v>23</v>
      </c>
      <c r="AC903" s="540">
        <v>24</v>
      </c>
      <c r="AD903" s="540">
        <v>25</v>
      </c>
      <c r="AE903" s="540">
        <v>26</v>
      </c>
      <c r="AF903" s="540">
        <v>27</v>
      </c>
      <c r="AG903" s="540">
        <v>28</v>
      </c>
      <c r="AH903" s="540">
        <v>29</v>
      </c>
      <c r="AI903" s="540">
        <v>30</v>
      </c>
      <c r="AJ903" s="540">
        <v>31</v>
      </c>
      <c r="AK903" s="540">
        <v>32</v>
      </c>
      <c r="AL903" s="540">
        <v>33</v>
      </c>
      <c r="AM903" s="540">
        <v>34</v>
      </c>
      <c r="AN903" s="540">
        <v>35</v>
      </c>
      <c r="AO903" s="540">
        <v>36</v>
      </c>
      <c r="AP903" s="540">
        <v>37</v>
      </c>
      <c r="AQ903" s="540">
        <v>38</v>
      </c>
      <c r="AR903" s="540">
        <v>39</v>
      </c>
      <c r="AS903" s="540">
        <v>40</v>
      </c>
      <c r="AT903" s="540">
        <v>41</v>
      </c>
      <c r="AU903" s="540">
        <v>42</v>
      </c>
      <c r="AV903" s="540">
        <v>43</v>
      </c>
      <c r="AW903" s="540">
        <v>44</v>
      </c>
      <c r="AX903" s="540">
        <v>45</v>
      </c>
      <c r="AY903" s="540">
        <v>46</v>
      </c>
      <c r="AZ903" s="540">
        <v>47</v>
      </c>
      <c r="BA903" s="540">
        <v>48</v>
      </c>
      <c r="BB903" s="540">
        <v>49</v>
      </c>
      <c r="BC903" s="540">
        <v>50</v>
      </c>
      <c r="BD903" s="540">
        <v>51</v>
      </c>
      <c r="BE903" s="540">
        <v>52</v>
      </c>
      <c r="BF903" s="540">
        <v>53</v>
      </c>
      <c r="BG903" s="540">
        <v>54</v>
      </c>
      <c r="BH903" s="540">
        <v>55</v>
      </c>
      <c r="BI903" s="540">
        <v>56</v>
      </c>
      <c r="BJ903" s="540">
        <v>57</v>
      </c>
      <c r="BK903" s="540">
        <v>58</v>
      </c>
      <c r="BL903" s="540">
        <v>59</v>
      </c>
      <c r="BM903" s="540">
        <v>60</v>
      </c>
      <c r="BN903" s="540">
        <v>61</v>
      </c>
      <c r="BO903" s="540">
        <v>62</v>
      </c>
      <c r="BP903" s="540">
        <v>63</v>
      </c>
      <c r="BQ903" s="540">
        <v>64</v>
      </c>
      <c r="BR903" s="540">
        <v>65</v>
      </c>
      <c r="BS903" s="540">
        <v>66</v>
      </c>
      <c r="BT903" s="540">
        <v>67</v>
      </c>
      <c r="BU903" s="540">
        <v>68</v>
      </c>
      <c r="BV903" s="540">
        <v>69</v>
      </c>
      <c r="BW903" s="540">
        <v>70</v>
      </c>
      <c r="BX903" s="540">
        <v>71</v>
      </c>
      <c r="BY903" s="540">
        <v>72</v>
      </c>
      <c r="BZ903" s="540">
        <v>73</v>
      </c>
      <c r="CA903" s="540">
        <v>74</v>
      </c>
      <c r="CB903" s="540">
        <v>75</v>
      </c>
      <c r="CC903" s="540">
        <v>76</v>
      </c>
      <c r="CD903" s="540">
        <v>77</v>
      </c>
      <c r="CE903" s="540">
        <v>78</v>
      </c>
      <c r="CF903" s="540">
        <v>79</v>
      </c>
      <c r="CG903" s="540">
        <v>80</v>
      </c>
      <c r="CH903" s="540">
        <v>81</v>
      </c>
      <c r="CI903" s="540">
        <v>82</v>
      </c>
      <c r="CJ903" s="540">
        <v>83</v>
      </c>
      <c r="CK903" s="540">
        <v>84</v>
      </c>
      <c r="CL903" s="540">
        <v>85</v>
      </c>
      <c r="CM903" s="540">
        <v>86</v>
      </c>
      <c r="CN903" s="540">
        <v>87</v>
      </c>
      <c r="CO903" s="540">
        <v>88</v>
      </c>
      <c r="CP903" s="540">
        <v>89</v>
      </c>
      <c r="CQ903" s="540">
        <v>90</v>
      </c>
      <c r="CR903" s="540">
        <v>91</v>
      </c>
      <c r="CS903" s="540">
        <v>92</v>
      </c>
      <c r="CT903" s="540">
        <v>93</v>
      </c>
      <c r="CU903" s="540">
        <v>94</v>
      </c>
      <c r="CV903" s="540">
        <v>95</v>
      </c>
      <c r="CW903" s="540">
        <v>96</v>
      </c>
      <c r="CX903" s="540">
        <v>97</v>
      </c>
      <c r="CY903" s="540">
        <v>98</v>
      </c>
      <c r="CZ903" s="540">
        <v>99</v>
      </c>
      <c r="DA903" s="540">
        <v>100</v>
      </c>
      <c r="DB903" s="540">
        <v>101</v>
      </c>
      <c r="DC903" s="540">
        <v>102</v>
      </c>
      <c r="DD903" s="540">
        <v>103</v>
      </c>
      <c r="DE903" s="540">
        <v>104</v>
      </c>
      <c r="DF903" s="540">
        <v>105</v>
      </c>
      <c r="DG903" s="540">
        <v>106</v>
      </c>
      <c r="DH903" s="540">
        <v>107</v>
      </c>
      <c r="DI903" s="540">
        <v>108</v>
      </c>
      <c r="DJ903" s="540">
        <v>109</v>
      </c>
      <c r="DK903" s="540">
        <v>110</v>
      </c>
      <c r="DL903" s="540">
        <v>111</v>
      </c>
      <c r="DM903" s="540">
        <v>112</v>
      </c>
      <c r="DN903" s="540">
        <v>113</v>
      </c>
      <c r="DO903" s="540">
        <v>114</v>
      </c>
      <c r="DP903" s="540">
        <v>115</v>
      </c>
      <c r="DQ903" s="540">
        <v>116</v>
      </c>
      <c r="DR903" s="540">
        <v>117</v>
      </c>
      <c r="DS903" s="540">
        <v>118</v>
      </c>
      <c r="DT903" s="540">
        <v>119</v>
      </c>
      <c r="DU903" s="540">
        <v>120</v>
      </c>
      <c r="DV903" s="540">
        <v>121</v>
      </c>
      <c r="DW903" s="540">
        <v>122</v>
      </c>
      <c r="DX903" s="540">
        <v>123</v>
      </c>
      <c r="DY903" s="540">
        <v>124</v>
      </c>
      <c r="DZ903" s="540">
        <v>125</v>
      </c>
      <c r="EA903" s="540">
        <v>126</v>
      </c>
      <c r="EB903" s="540">
        <v>127</v>
      </c>
      <c r="EC903" s="540">
        <v>128</v>
      </c>
      <c r="ED903" s="540">
        <v>129</v>
      </c>
      <c r="EE903" s="540">
        <v>130</v>
      </c>
      <c r="EF903" s="540">
        <v>131</v>
      </c>
      <c r="EG903" s="540">
        <v>132</v>
      </c>
      <c r="EH903" s="540">
        <v>133</v>
      </c>
      <c r="EI903" s="540">
        <v>134</v>
      </c>
      <c r="EJ903" s="540">
        <v>135</v>
      </c>
      <c r="EK903" s="540">
        <v>136</v>
      </c>
      <c r="EL903" s="540">
        <v>137</v>
      </c>
      <c r="EM903" s="540">
        <v>138</v>
      </c>
      <c r="EN903" s="540">
        <v>139</v>
      </c>
      <c r="EO903" s="540">
        <v>140</v>
      </c>
      <c r="EP903" s="540">
        <v>141</v>
      </c>
      <c r="EQ903" s="540">
        <v>142</v>
      </c>
      <c r="ER903" s="540">
        <v>143</v>
      </c>
      <c r="ES903" s="540">
        <v>144</v>
      </c>
      <c r="ET903" s="540">
        <v>145</v>
      </c>
      <c r="EU903" s="540">
        <v>146</v>
      </c>
      <c r="EV903" s="540">
        <v>147</v>
      </c>
      <c r="EW903" s="540">
        <v>148</v>
      </c>
      <c r="EX903" s="540">
        <v>149</v>
      </c>
      <c r="EY903" s="540">
        <v>150</v>
      </c>
      <c r="EZ903" s="540">
        <v>151</v>
      </c>
      <c r="FA903" s="540">
        <v>152</v>
      </c>
      <c r="FB903" s="540">
        <v>153</v>
      </c>
      <c r="FC903" s="540">
        <v>154</v>
      </c>
      <c r="FD903" s="540">
        <v>155</v>
      </c>
      <c r="FE903" s="540">
        <v>156</v>
      </c>
      <c r="FF903" s="540">
        <v>157</v>
      </c>
      <c r="FG903" s="540">
        <v>158</v>
      </c>
      <c r="FH903" s="540">
        <v>159</v>
      </c>
      <c r="FI903" s="540">
        <v>160</v>
      </c>
      <c r="FJ903" s="540">
        <v>161</v>
      </c>
      <c r="FK903" s="540">
        <v>162</v>
      </c>
      <c r="FL903" s="540">
        <v>163</v>
      </c>
      <c r="FM903" s="540">
        <v>164</v>
      </c>
      <c r="FN903" s="540">
        <v>165</v>
      </c>
      <c r="FO903" s="540">
        <v>166</v>
      </c>
      <c r="FP903" s="540">
        <v>167</v>
      </c>
      <c r="FQ903" s="540">
        <v>168</v>
      </c>
      <c r="FR903" s="540">
        <v>169</v>
      </c>
      <c r="FS903" s="540">
        <v>170</v>
      </c>
      <c r="FT903" s="540">
        <v>171</v>
      </c>
      <c r="FU903" s="540">
        <v>172</v>
      </c>
      <c r="FV903" s="540">
        <v>173</v>
      </c>
      <c r="FW903" s="540">
        <v>174</v>
      </c>
      <c r="FX903" s="540">
        <v>175</v>
      </c>
      <c r="FY903" s="540">
        <v>176</v>
      </c>
      <c r="FZ903" s="540">
        <v>177</v>
      </c>
      <c r="GA903" s="540">
        <v>178</v>
      </c>
      <c r="GB903" s="540">
        <v>179</v>
      </c>
      <c r="GD903" s="540">
        <v>180</v>
      </c>
      <c r="GE903" s="540">
        <v>181</v>
      </c>
      <c r="GF903" s="540">
        <v>182</v>
      </c>
      <c r="GG903" s="540">
        <v>183</v>
      </c>
    </row>
    <row r="904" spans="4:189" s="540" customFormat="1" x14ac:dyDescent="0.2">
      <c r="E904" s="535" t="s">
        <v>157</v>
      </c>
      <c r="F904" s="540">
        <v>85</v>
      </c>
      <c r="G904" s="540">
        <v>40</v>
      </c>
      <c r="H904" s="540">
        <v>161</v>
      </c>
      <c r="I904" s="540">
        <v>102</v>
      </c>
      <c r="J904" s="540">
        <v>166</v>
      </c>
      <c r="K904" s="540">
        <v>59</v>
      </c>
      <c r="L904" s="540">
        <v>176</v>
      </c>
      <c r="M904" s="540">
        <v>14</v>
      </c>
      <c r="N904" s="540">
        <v>7</v>
      </c>
      <c r="O904" s="540">
        <v>72</v>
      </c>
      <c r="P904" s="540">
        <v>119</v>
      </c>
      <c r="Q904" s="540">
        <v>9</v>
      </c>
      <c r="R904" s="540">
        <v>99</v>
      </c>
      <c r="S904" s="540">
        <v>42</v>
      </c>
      <c r="T904" s="540">
        <v>158</v>
      </c>
      <c r="U904" s="540">
        <v>159</v>
      </c>
      <c r="V904" s="540">
        <v>116</v>
      </c>
      <c r="W904" s="540">
        <v>183</v>
      </c>
      <c r="X904" s="540">
        <v>3</v>
      </c>
      <c r="Y904" s="540">
        <v>77</v>
      </c>
      <c r="Z904" s="540">
        <v>50</v>
      </c>
      <c r="AA904" s="540">
        <v>124</v>
      </c>
      <c r="AB904" s="540">
        <v>71</v>
      </c>
      <c r="AC904" s="540">
        <v>168</v>
      </c>
      <c r="AD904" s="540">
        <v>177</v>
      </c>
      <c r="AE904" s="540">
        <v>120</v>
      </c>
      <c r="AF904" s="540">
        <v>163</v>
      </c>
      <c r="AG904" s="540">
        <v>167</v>
      </c>
      <c r="AH904" s="540">
        <v>178</v>
      </c>
      <c r="AI904" s="540">
        <v>127</v>
      </c>
      <c r="AJ904" s="540">
        <v>35</v>
      </c>
      <c r="AK904" s="540">
        <v>83</v>
      </c>
      <c r="AL904" s="540">
        <v>80</v>
      </c>
      <c r="AM904" s="540">
        <v>21</v>
      </c>
      <c r="AN904" s="540">
        <v>57</v>
      </c>
      <c r="AO904" s="540">
        <v>149</v>
      </c>
      <c r="AP904" s="540">
        <v>156</v>
      </c>
      <c r="AQ904" s="540">
        <v>110</v>
      </c>
      <c r="AR904" s="540">
        <v>118</v>
      </c>
      <c r="AS904" s="540">
        <v>144</v>
      </c>
      <c r="AT904" s="540">
        <v>109</v>
      </c>
      <c r="AU904" s="540">
        <v>28</v>
      </c>
      <c r="AV904" s="540">
        <v>164</v>
      </c>
      <c r="AW904" s="540">
        <v>97</v>
      </c>
      <c r="AX904" s="540">
        <v>113</v>
      </c>
      <c r="AY904" s="540">
        <v>155</v>
      </c>
      <c r="AZ904" s="540">
        <v>43</v>
      </c>
      <c r="BA904" s="540">
        <v>2</v>
      </c>
      <c r="BB904" s="540">
        <v>48</v>
      </c>
      <c r="BC904" s="540">
        <v>17</v>
      </c>
      <c r="BD904" s="540">
        <v>12</v>
      </c>
      <c r="BE904" s="540">
        <v>175</v>
      </c>
      <c r="BF904" s="540">
        <v>10</v>
      </c>
      <c r="BG904" s="540">
        <v>22</v>
      </c>
      <c r="BH904" s="540">
        <v>89</v>
      </c>
      <c r="BI904" s="540">
        <v>64</v>
      </c>
      <c r="BJ904" s="540">
        <v>68</v>
      </c>
      <c r="BK904" s="540">
        <v>172</v>
      </c>
      <c r="BL904" s="540">
        <v>16</v>
      </c>
      <c r="BM904" s="540">
        <v>27</v>
      </c>
      <c r="BN904" s="540">
        <v>135</v>
      </c>
      <c r="BO904" s="540">
        <v>103</v>
      </c>
      <c r="BP904" s="540">
        <v>15</v>
      </c>
      <c r="BQ904" s="540">
        <v>92</v>
      </c>
      <c r="BR904" s="540">
        <v>179</v>
      </c>
      <c r="BS904" s="540">
        <v>53</v>
      </c>
      <c r="BT904" s="540">
        <v>150</v>
      </c>
      <c r="BU904" s="540">
        <v>171</v>
      </c>
      <c r="BV904" s="540">
        <v>37</v>
      </c>
      <c r="BW904" s="540">
        <v>157</v>
      </c>
      <c r="BX904" s="540">
        <v>23</v>
      </c>
      <c r="BY904" s="540">
        <v>165</v>
      </c>
      <c r="BZ904" s="540">
        <v>69</v>
      </c>
      <c r="CA904" s="540">
        <v>180</v>
      </c>
      <c r="CB904" s="540">
        <v>134</v>
      </c>
      <c r="CC904" s="540">
        <v>173</v>
      </c>
      <c r="CD904" s="540">
        <v>151</v>
      </c>
      <c r="CE904" s="540">
        <v>19</v>
      </c>
      <c r="CF904" s="540">
        <v>1</v>
      </c>
      <c r="CG904" s="540">
        <v>36</v>
      </c>
      <c r="CH904" s="540">
        <v>82</v>
      </c>
      <c r="CI904" s="540">
        <v>6</v>
      </c>
      <c r="CJ904" s="540">
        <v>105</v>
      </c>
      <c r="CK904" s="540">
        <v>75</v>
      </c>
      <c r="CL904" s="540">
        <v>11</v>
      </c>
      <c r="CM904" s="540">
        <v>169</v>
      </c>
      <c r="CN904" s="540">
        <v>51</v>
      </c>
      <c r="CO904" s="540">
        <v>141</v>
      </c>
      <c r="CP904" s="540">
        <v>96</v>
      </c>
      <c r="CQ904" s="540">
        <v>91</v>
      </c>
      <c r="CR904" s="540">
        <v>90</v>
      </c>
      <c r="CS904" s="540">
        <v>104</v>
      </c>
      <c r="CT904" s="540">
        <v>44</v>
      </c>
      <c r="CU904" s="540">
        <v>162</v>
      </c>
      <c r="CV904" s="540">
        <v>133</v>
      </c>
      <c r="CW904" s="540">
        <v>117</v>
      </c>
      <c r="CX904" s="540">
        <v>39</v>
      </c>
      <c r="CY904" s="540">
        <v>46</v>
      </c>
      <c r="CZ904" s="540">
        <v>13</v>
      </c>
      <c r="DA904" s="540">
        <v>137</v>
      </c>
      <c r="DB904" s="540">
        <v>93</v>
      </c>
      <c r="DC904" s="540">
        <v>125</v>
      </c>
      <c r="DD904" s="540">
        <v>32</v>
      </c>
      <c r="DE904" s="540">
        <v>140</v>
      </c>
      <c r="DF904" s="540">
        <v>38</v>
      </c>
      <c r="DG904" s="540">
        <v>170</v>
      </c>
      <c r="DH904" s="540">
        <v>33</v>
      </c>
      <c r="DI904" s="540">
        <v>126</v>
      </c>
      <c r="DJ904" s="540">
        <v>61</v>
      </c>
      <c r="DK904" s="540">
        <v>153</v>
      </c>
      <c r="DL904" s="540">
        <v>60</v>
      </c>
      <c r="DM904" s="540">
        <v>20</v>
      </c>
      <c r="DN904" s="540">
        <v>114</v>
      </c>
      <c r="DO904" s="540">
        <v>73</v>
      </c>
      <c r="DP904" s="540">
        <v>76</v>
      </c>
      <c r="DQ904" s="540">
        <v>143</v>
      </c>
      <c r="DR904" s="540">
        <v>5</v>
      </c>
      <c r="DS904" s="540">
        <v>34</v>
      </c>
      <c r="DT904" s="540">
        <v>87</v>
      </c>
      <c r="DU904" s="540">
        <v>111</v>
      </c>
      <c r="DV904" s="540">
        <v>142</v>
      </c>
      <c r="DW904" s="540">
        <v>4</v>
      </c>
      <c r="DX904" s="540">
        <v>26</v>
      </c>
      <c r="DY904" s="540">
        <v>121</v>
      </c>
      <c r="DZ904" s="540">
        <v>31</v>
      </c>
      <c r="EA904" s="540">
        <v>145</v>
      </c>
      <c r="EB904" s="540">
        <v>30</v>
      </c>
      <c r="EC904" s="540">
        <v>160</v>
      </c>
      <c r="ED904" s="540">
        <v>182</v>
      </c>
      <c r="EE904" s="540">
        <v>84</v>
      </c>
      <c r="EF904" s="540">
        <v>139</v>
      </c>
      <c r="EG904" s="540">
        <v>70</v>
      </c>
      <c r="EH904" s="540">
        <v>106</v>
      </c>
      <c r="EI904" s="540">
        <v>148</v>
      </c>
      <c r="EJ904" s="540">
        <v>181</v>
      </c>
      <c r="EK904" s="540">
        <v>123</v>
      </c>
      <c r="EL904" s="540">
        <v>55</v>
      </c>
      <c r="EM904" s="540">
        <v>129</v>
      </c>
      <c r="EN904" s="540">
        <v>101</v>
      </c>
      <c r="EO904" s="540">
        <v>41</v>
      </c>
      <c r="EP904" s="540">
        <v>94</v>
      </c>
      <c r="EQ904" s="540">
        <v>108</v>
      </c>
      <c r="ER904" s="540">
        <v>115</v>
      </c>
      <c r="ES904" s="540">
        <v>56</v>
      </c>
      <c r="ET904" s="540">
        <v>24</v>
      </c>
      <c r="EU904" s="540">
        <v>147</v>
      </c>
      <c r="EV904" s="540">
        <v>45</v>
      </c>
      <c r="EW904" s="540">
        <v>100</v>
      </c>
      <c r="EX904" s="540">
        <v>131</v>
      </c>
      <c r="EY904" s="540">
        <v>62</v>
      </c>
      <c r="EZ904" s="540">
        <v>112</v>
      </c>
      <c r="FA904" s="540">
        <v>138</v>
      </c>
      <c r="FB904" s="540">
        <v>49</v>
      </c>
      <c r="FC904" s="540">
        <v>81</v>
      </c>
      <c r="FD904" s="540">
        <v>79</v>
      </c>
      <c r="FE904" s="540">
        <v>74</v>
      </c>
      <c r="FF904" s="540">
        <v>29</v>
      </c>
      <c r="FG904" s="540">
        <v>154</v>
      </c>
      <c r="FH904" s="540">
        <v>65</v>
      </c>
      <c r="FI904" s="540">
        <v>128</v>
      </c>
      <c r="FJ904" s="540">
        <v>78</v>
      </c>
      <c r="FK904" s="540">
        <v>88</v>
      </c>
      <c r="FL904" s="540">
        <v>174</v>
      </c>
      <c r="FM904" s="540">
        <v>136</v>
      </c>
      <c r="FN904" s="540">
        <v>18</v>
      </c>
      <c r="FO904" s="540">
        <v>122</v>
      </c>
      <c r="FP904" s="540">
        <v>8</v>
      </c>
      <c r="FQ904" s="540">
        <v>107</v>
      </c>
      <c r="FR904" s="540">
        <v>86</v>
      </c>
      <c r="FS904" s="540">
        <v>66</v>
      </c>
      <c r="FT904" s="540">
        <v>98</v>
      </c>
      <c r="FU904" s="540">
        <v>58</v>
      </c>
      <c r="FV904" s="540">
        <v>132</v>
      </c>
      <c r="FW904" s="540">
        <v>152</v>
      </c>
      <c r="FX904" s="540">
        <v>52</v>
      </c>
      <c r="FY904" s="540">
        <v>63</v>
      </c>
      <c r="FZ904" s="540">
        <v>25</v>
      </c>
      <c r="GA904" s="540">
        <v>146</v>
      </c>
      <c r="GB904" s="540">
        <v>67</v>
      </c>
      <c r="GD904" s="540">
        <v>54</v>
      </c>
      <c r="GE904" s="540">
        <v>130</v>
      </c>
      <c r="GF904" s="540">
        <v>47</v>
      </c>
      <c r="GG904" s="540">
        <v>95</v>
      </c>
    </row>
    <row r="905" spans="4:189" s="540" customFormat="1" x14ac:dyDescent="0.2">
      <c r="E905" s="535" t="s">
        <v>159</v>
      </c>
      <c r="F905" s="540">
        <v>4</v>
      </c>
      <c r="G905" s="540">
        <v>34</v>
      </c>
      <c r="H905" s="540">
        <v>17</v>
      </c>
      <c r="I905" s="540">
        <v>120</v>
      </c>
      <c r="J905" s="540">
        <v>136</v>
      </c>
      <c r="K905" s="540">
        <v>55</v>
      </c>
      <c r="L905" s="540">
        <v>61</v>
      </c>
      <c r="M905" s="540">
        <v>177</v>
      </c>
      <c r="N905" s="540">
        <v>76</v>
      </c>
      <c r="O905" s="540">
        <v>32</v>
      </c>
      <c r="P905" s="540">
        <v>97</v>
      </c>
      <c r="Q905" s="540">
        <v>129</v>
      </c>
      <c r="R905" s="540">
        <v>62</v>
      </c>
      <c r="S905" s="540">
        <v>82</v>
      </c>
      <c r="T905" s="540">
        <v>106</v>
      </c>
      <c r="U905" s="540">
        <v>104</v>
      </c>
      <c r="V905" s="540">
        <v>148</v>
      </c>
      <c r="W905" s="540">
        <v>41</v>
      </c>
      <c r="X905" s="540">
        <v>173</v>
      </c>
      <c r="Y905" s="540">
        <v>53</v>
      </c>
      <c r="Z905" s="540">
        <v>3</v>
      </c>
      <c r="AA905" s="540">
        <v>160</v>
      </c>
      <c r="AB905" s="540">
        <v>45</v>
      </c>
      <c r="AC905" s="540">
        <v>28</v>
      </c>
      <c r="AD905" s="540">
        <v>46</v>
      </c>
      <c r="AE905" s="540">
        <v>181</v>
      </c>
      <c r="AF905" s="540">
        <v>158</v>
      </c>
      <c r="AG905" s="540">
        <v>124</v>
      </c>
      <c r="AH905" s="540">
        <v>103</v>
      </c>
      <c r="AI905" s="540">
        <v>117</v>
      </c>
      <c r="AJ905" s="540">
        <v>39</v>
      </c>
      <c r="AK905" s="540">
        <v>15</v>
      </c>
      <c r="AL905" s="540">
        <v>9</v>
      </c>
      <c r="AM905" s="540">
        <v>2</v>
      </c>
      <c r="AN905" s="540">
        <v>116</v>
      </c>
      <c r="AO905" s="540">
        <v>165</v>
      </c>
      <c r="AP905" s="540">
        <v>100</v>
      </c>
      <c r="AQ905" s="540">
        <v>86</v>
      </c>
      <c r="AR905" s="540">
        <v>143</v>
      </c>
      <c r="AS905" s="540">
        <v>12</v>
      </c>
      <c r="AT905" s="540">
        <v>133</v>
      </c>
      <c r="AU905" s="540">
        <v>121</v>
      </c>
      <c r="AV905" s="540">
        <v>29</v>
      </c>
      <c r="AW905" s="540">
        <v>156</v>
      </c>
      <c r="AX905" s="540">
        <v>147</v>
      </c>
      <c r="AY905" s="540">
        <v>7</v>
      </c>
      <c r="AZ905" s="540">
        <v>111</v>
      </c>
      <c r="BA905" s="540">
        <v>36</v>
      </c>
      <c r="BB905" s="540">
        <v>122</v>
      </c>
      <c r="BC905" s="540">
        <v>26</v>
      </c>
      <c r="BD905" s="540">
        <v>130</v>
      </c>
      <c r="BE905" s="540">
        <v>149</v>
      </c>
      <c r="BF905" s="540">
        <v>16</v>
      </c>
      <c r="BG905" s="540">
        <v>43</v>
      </c>
      <c r="BH905" s="540">
        <v>6</v>
      </c>
      <c r="BI905" s="540">
        <v>183</v>
      </c>
      <c r="BJ905" s="540">
        <v>64</v>
      </c>
      <c r="BK905" s="540">
        <v>139</v>
      </c>
      <c r="BL905" s="540">
        <v>60</v>
      </c>
      <c r="BM905" s="540">
        <v>88</v>
      </c>
      <c r="BN905" s="540">
        <v>152</v>
      </c>
      <c r="BO905" s="540">
        <v>178</v>
      </c>
      <c r="BP905" s="540">
        <v>42</v>
      </c>
      <c r="BQ905" s="540">
        <v>78</v>
      </c>
      <c r="BR905" s="540">
        <v>74</v>
      </c>
      <c r="BS905" s="540">
        <v>75</v>
      </c>
      <c r="BT905" s="540">
        <v>131</v>
      </c>
      <c r="BU905" s="540">
        <v>77</v>
      </c>
      <c r="BV905" s="540">
        <v>8</v>
      </c>
      <c r="BW905" s="540">
        <v>108</v>
      </c>
      <c r="BX905" s="540">
        <v>84</v>
      </c>
      <c r="BY905" s="540">
        <v>114</v>
      </c>
      <c r="BZ905" s="540">
        <v>180</v>
      </c>
      <c r="CA905" s="540">
        <v>47</v>
      </c>
      <c r="CB905" s="540">
        <v>141</v>
      </c>
      <c r="CC905" s="540">
        <v>140</v>
      </c>
      <c r="CD905" s="540">
        <v>118</v>
      </c>
      <c r="CE905" s="540">
        <v>57</v>
      </c>
      <c r="CF905" s="540">
        <v>126</v>
      </c>
      <c r="CG905" s="540">
        <v>167</v>
      </c>
      <c r="CH905" s="540">
        <v>179</v>
      </c>
      <c r="CI905" s="540">
        <v>96</v>
      </c>
      <c r="CJ905" s="540">
        <v>40</v>
      </c>
      <c r="CK905" s="540">
        <v>163</v>
      </c>
      <c r="CL905" s="540">
        <v>71</v>
      </c>
      <c r="CM905" s="540">
        <v>13</v>
      </c>
      <c r="CN905" s="540">
        <v>99</v>
      </c>
      <c r="CO905" s="540">
        <v>59</v>
      </c>
      <c r="CP905" s="540">
        <v>166</v>
      </c>
      <c r="CQ905" s="540">
        <v>142</v>
      </c>
      <c r="CR905" s="540">
        <v>37</v>
      </c>
      <c r="CS905" s="540">
        <v>128</v>
      </c>
      <c r="CT905" s="540">
        <v>25</v>
      </c>
      <c r="CU905" s="540">
        <v>155</v>
      </c>
      <c r="CV905" s="540">
        <v>68</v>
      </c>
      <c r="CW905" s="540">
        <v>22</v>
      </c>
      <c r="CX905" s="540">
        <v>105</v>
      </c>
      <c r="CY905" s="540">
        <v>52</v>
      </c>
      <c r="CZ905" s="540">
        <v>35</v>
      </c>
      <c r="DA905" s="540">
        <v>119</v>
      </c>
      <c r="DB905" s="540">
        <v>89</v>
      </c>
      <c r="DC905" s="540">
        <v>73</v>
      </c>
      <c r="DD905" s="540">
        <v>70</v>
      </c>
      <c r="DE905" s="540">
        <v>132</v>
      </c>
      <c r="DF905" s="540">
        <v>176</v>
      </c>
      <c r="DG905" s="540">
        <v>18</v>
      </c>
      <c r="DH905" s="540">
        <v>49</v>
      </c>
      <c r="DI905" s="540">
        <v>30</v>
      </c>
      <c r="DJ905" s="540">
        <v>51</v>
      </c>
      <c r="DK905" s="540">
        <v>159</v>
      </c>
      <c r="DL905" s="540">
        <v>24</v>
      </c>
      <c r="DM905" s="540">
        <v>50</v>
      </c>
      <c r="DN905" s="540">
        <v>1</v>
      </c>
      <c r="DO905" s="540">
        <v>98</v>
      </c>
      <c r="DP905" s="540">
        <v>101</v>
      </c>
      <c r="DQ905" s="540">
        <v>79</v>
      </c>
      <c r="DR905" s="540">
        <v>115</v>
      </c>
      <c r="DS905" s="540">
        <v>87</v>
      </c>
      <c r="DT905" s="540">
        <v>91</v>
      </c>
      <c r="DU905" s="540">
        <v>146</v>
      </c>
      <c r="DV905" s="540">
        <v>125</v>
      </c>
      <c r="DW905" s="540">
        <v>90</v>
      </c>
      <c r="DX905" s="540">
        <v>56</v>
      </c>
      <c r="DY905" s="540">
        <v>107</v>
      </c>
      <c r="DZ905" s="540">
        <v>161</v>
      </c>
      <c r="EA905" s="540">
        <v>65</v>
      </c>
      <c r="EB905" s="540">
        <v>44</v>
      </c>
      <c r="EC905" s="540">
        <v>92</v>
      </c>
      <c r="ED905" s="540">
        <v>33</v>
      </c>
      <c r="EE905" s="540">
        <v>109</v>
      </c>
      <c r="EF905" s="540">
        <v>5</v>
      </c>
      <c r="EG905" s="540">
        <v>19</v>
      </c>
      <c r="EH905" s="540">
        <v>162</v>
      </c>
      <c r="EI905" s="540">
        <v>23</v>
      </c>
      <c r="EJ905" s="540">
        <v>81</v>
      </c>
      <c r="EK905" s="540">
        <v>144</v>
      </c>
      <c r="EL905" s="540">
        <v>169</v>
      </c>
      <c r="EM905" s="540">
        <v>175</v>
      </c>
      <c r="EN905" s="540">
        <v>151</v>
      </c>
      <c r="EO905" s="540">
        <v>83</v>
      </c>
      <c r="EP905" s="540">
        <v>154</v>
      </c>
      <c r="EQ905" s="540">
        <v>164</v>
      </c>
      <c r="ER905" s="540">
        <v>20</v>
      </c>
      <c r="ES905" s="540">
        <v>112</v>
      </c>
      <c r="ET905" s="540">
        <v>63</v>
      </c>
      <c r="EU905" s="540">
        <v>134</v>
      </c>
      <c r="EV905" s="540">
        <v>182</v>
      </c>
      <c r="EW905" s="540">
        <v>67</v>
      </c>
      <c r="EX905" s="540">
        <v>31</v>
      </c>
      <c r="EY905" s="540">
        <v>54</v>
      </c>
      <c r="EZ905" s="540">
        <v>80</v>
      </c>
      <c r="FA905" s="540">
        <v>153</v>
      </c>
      <c r="FB905" s="540">
        <v>157</v>
      </c>
      <c r="FC905" s="540">
        <v>58</v>
      </c>
      <c r="FD905" s="540">
        <v>94</v>
      </c>
      <c r="FE905" s="540">
        <v>168</v>
      </c>
      <c r="FF905" s="540">
        <v>85</v>
      </c>
      <c r="FG905" s="540">
        <v>21</v>
      </c>
      <c r="FH905" s="540">
        <v>145</v>
      </c>
      <c r="FI905" s="540">
        <v>171</v>
      </c>
      <c r="FJ905" s="540">
        <v>95</v>
      </c>
      <c r="FK905" s="540">
        <v>110</v>
      </c>
      <c r="FL905" s="540">
        <v>137</v>
      </c>
      <c r="FM905" s="540">
        <v>11</v>
      </c>
      <c r="FN905" s="540">
        <v>172</v>
      </c>
      <c r="FO905" s="540">
        <v>127</v>
      </c>
      <c r="FP905" s="540">
        <v>14</v>
      </c>
      <c r="FQ905" s="540">
        <v>150</v>
      </c>
      <c r="FR905" s="540">
        <v>66</v>
      </c>
      <c r="FS905" s="540">
        <v>123</v>
      </c>
      <c r="FT905" s="540">
        <v>174</v>
      </c>
      <c r="FU905" s="540">
        <v>69</v>
      </c>
      <c r="FV905" s="540">
        <v>102</v>
      </c>
      <c r="FW905" s="540">
        <v>93</v>
      </c>
      <c r="FX905" s="540">
        <v>138</v>
      </c>
      <c r="FY905" s="540">
        <v>48</v>
      </c>
      <c r="FZ905" s="540">
        <v>113</v>
      </c>
      <c r="GA905" s="540">
        <v>72</v>
      </c>
      <c r="GB905" s="540">
        <v>135</v>
      </c>
      <c r="GD905" s="540">
        <v>10</v>
      </c>
      <c r="GE905" s="540">
        <v>38</v>
      </c>
      <c r="GF905" s="540">
        <v>27</v>
      </c>
      <c r="GG905" s="540">
        <v>170</v>
      </c>
    </row>
    <row r="906" spans="4:189" s="540" customFormat="1" x14ac:dyDescent="0.2"/>
    <row r="907" spans="4:189" s="540" customFormat="1" x14ac:dyDescent="0.2">
      <c r="D907" s="539">
        <v>184</v>
      </c>
      <c r="E907" s="541" t="s">
        <v>179</v>
      </c>
    </row>
    <row r="908" spans="4:189" s="540" customFormat="1" x14ac:dyDescent="0.2">
      <c r="E908" s="535" t="s">
        <v>130</v>
      </c>
      <c r="F908" s="540">
        <v>1</v>
      </c>
      <c r="G908" s="540">
        <v>2</v>
      </c>
      <c r="H908" s="540">
        <v>3</v>
      </c>
      <c r="I908" s="540">
        <v>4</v>
      </c>
      <c r="J908" s="540">
        <v>5</v>
      </c>
      <c r="K908" s="540">
        <v>6</v>
      </c>
      <c r="L908" s="540">
        <v>7</v>
      </c>
      <c r="M908" s="540">
        <v>8</v>
      </c>
      <c r="N908" s="540">
        <v>9</v>
      </c>
      <c r="O908" s="540">
        <v>10</v>
      </c>
      <c r="P908" s="540">
        <v>11</v>
      </c>
      <c r="Q908" s="540">
        <v>12</v>
      </c>
      <c r="R908" s="540">
        <v>13</v>
      </c>
      <c r="S908" s="540">
        <v>14</v>
      </c>
      <c r="T908" s="540">
        <v>15</v>
      </c>
      <c r="U908" s="540">
        <v>16</v>
      </c>
      <c r="V908" s="540">
        <v>17</v>
      </c>
      <c r="W908" s="540">
        <v>18</v>
      </c>
      <c r="X908" s="540">
        <v>19</v>
      </c>
      <c r="Y908" s="540">
        <v>20</v>
      </c>
      <c r="Z908" s="540">
        <v>21</v>
      </c>
      <c r="AA908" s="540">
        <v>22</v>
      </c>
      <c r="AB908" s="540">
        <v>23</v>
      </c>
      <c r="AC908" s="540">
        <v>24</v>
      </c>
      <c r="AD908" s="540">
        <v>25</v>
      </c>
      <c r="AE908" s="540">
        <v>26</v>
      </c>
      <c r="AF908" s="540">
        <v>27</v>
      </c>
      <c r="AG908" s="540">
        <v>28</v>
      </c>
      <c r="AH908" s="540">
        <v>29</v>
      </c>
      <c r="AI908" s="540">
        <v>30</v>
      </c>
      <c r="AJ908" s="540">
        <v>31</v>
      </c>
      <c r="AK908" s="540">
        <v>32</v>
      </c>
      <c r="AL908" s="540">
        <v>33</v>
      </c>
      <c r="AM908" s="540">
        <v>34</v>
      </c>
      <c r="AN908" s="540">
        <v>35</v>
      </c>
      <c r="AO908" s="540">
        <v>36</v>
      </c>
      <c r="AP908" s="540">
        <v>37</v>
      </c>
      <c r="AQ908" s="540">
        <v>38</v>
      </c>
      <c r="AR908" s="540">
        <v>39</v>
      </c>
      <c r="AS908" s="540">
        <v>40</v>
      </c>
      <c r="AT908" s="540">
        <v>41</v>
      </c>
      <c r="AU908" s="540">
        <v>42</v>
      </c>
      <c r="AV908" s="540">
        <v>43</v>
      </c>
      <c r="AW908" s="540">
        <v>44</v>
      </c>
      <c r="AX908" s="540">
        <v>45</v>
      </c>
      <c r="AY908" s="540">
        <v>46</v>
      </c>
      <c r="AZ908" s="540">
        <v>47</v>
      </c>
      <c r="BA908" s="540">
        <v>48</v>
      </c>
      <c r="BB908" s="540">
        <v>49</v>
      </c>
      <c r="BC908" s="540">
        <v>50</v>
      </c>
      <c r="BD908" s="540">
        <v>51</v>
      </c>
      <c r="BE908" s="540">
        <v>52</v>
      </c>
      <c r="BF908" s="540">
        <v>53</v>
      </c>
      <c r="BG908" s="540">
        <v>54</v>
      </c>
      <c r="BH908" s="540">
        <v>55</v>
      </c>
      <c r="BI908" s="540">
        <v>56</v>
      </c>
      <c r="BJ908" s="540">
        <v>57</v>
      </c>
      <c r="BK908" s="540">
        <v>58</v>
      </c>
      <c r="BL908" s="540">
        <v>59</v>
      </c>
      <c r="BM908" s="540">
        <v>60</v>
      </c>
      <c r="BN908" s="540">
        <v>61</v>
      </c>
      <c r="BO908" s="540">
        <v>62</v>
      </c>
      <c r="BP908" s="540">
        <v>63</v>
      </c>
      <c r="BQ908" s="540">
        <v>64</v>
      </c>
      <c r="BR908" s="540">
        <v>65</v>
      </c>
      <c r="BS908" s="540">
        <v>66</v>
      </c>
      <c r="BT908" s="540">
        <v>67</v>
      </c>
      <c r="BU908" s="540">
        <v>68</v>
      </c>
      <c r="BV908" s="540">
        <v>69</v>
      </c>
      <c r="BW908" s="540">
        <v>70</v>
      </c>
      <c r="BX908" s="540">
        <v>71</v>
      </c>
      <c r="BY908" s="540">
        <v>72</v>
      </c>
      <c r="BZ908" s="540">
        <v>73</v>
      </c>
      <c r="CA908" s="540">
        <v>74</v>
      </c>
      <c r="CB908" s="540">
        <v>75</v>
      </c>
      <c r="CC908" s="540">
        <v>76</v>
      </c>
      <c r="CD908" s="540">
        <v>77</v>
      </c>
      <c r="CE908" s="540">
        <v>78</v>
      </c>
      <c r="CF908" s="540">
        <v>79</v>
      </c>
      <c r="CG908" s="540">
        <v>80</v>
      </c>
      <c r="CH908" s="540">
        <v>81</v>
      </c>
      <c r="CI908" s="540">
        <v>82</v>
      </c>
      <c r="CJ908" s="540">
        <v>83</v>
      </c>
      <c r="CK908" s="540">
        <v>84</v>
      </c>
      <c r="CL908" s="540">
        <v>85</v>
      </c>
      <c r="CM908" s="540">
        <v>86</v>
      </c>
      <c r="CN908" s="540">
        <v>87</v>
      </c>
      <c r="CO908" s="540">
        <v>88</v>
      </c>
      <c r="CP908" s="540">
        <v>89</v>
      </c>
      <c r="CQ908" s="540">
        <v>90</v>
      </c>
      <c r="CR908" s="540">
        <v>91</v>
      </c>
      <c r="CS908" s="540">
        <v>92</v>
      </c>
      <c r="CT908" s="540">
        <v>93</v>
      </c>
      <c r="CU908" s="540">
        <v>94</v>
      </c>
      <c r="CV908" s="540">
        <v>95</v>
      </c>
      <c r="CW908" s="540">
        <v>96</v>
      </c>
      <c r="CX908" s="540">
        <v>97</v>
      </c>
      <c r="CY908" s="540">
        <v>98</v>
      </c>
      <c r="CZ908" s="540">
        <v>99</v>
      </c>
      <c r="DA908" s="540">
        <v>100</v>
      </c>
      <c r="DB908" s="540">
        <v>101</v>
      </c>
      <c r="DC908" s="540">
        <v>102</v>
      </c>
      <c r="DD908" s="540">
        <v>103</v>
      </c>
      <c r="DE908" s="540">
        <v>104</v>
      </c>
      <c r="DF908" s="540">
        <v>105</v>
      </c>
      <c r="DG908" s="540">
        <v>106</v>
      </c>
      <c r="DH908" s="540">
        <v>107</v>
      </c>
      <c r="DI908" s="540">
        <v>108</v>
      </c>
      <c r="DJ908" s="540">
        <v>109</v>
      </c>
      <c r="DK908" s="540">
        <v>110</v>
      </c>
      <c r="DL908" s="540">
        <v>111</v>
      </c>
      <c r="DM908" s="540">
        <v>112</v>
      </c>
      <c r="DN908" s="540">
        <v>113</v>
      </c>
      <c r="DO908" s="540">
        <v>114</v>
      </c>
      <c r="DP908" s="540">
        <v>115</v>
      </c>
      <c r="DQ908" s="540">
        <v>116</v>
      </c>
      <c r="DR908" s="540">
        <v>117</v>
      </c>
      <c r="DS908" s="540">
        <v>118</v>
      </c>
      <c r="DT908" s="540">
        <v>119</v>
      </c>
      <c r="DU908" s="540">
        <v>120</v>
      </c>
      <c r="DV908" s="540">
        <v>121</v>
      </c>
      <c r="DW908" s="540">
        <v>122</v>
      </c>
      <c r="DX908" s="540">
        <v>123</v>
      </c>
      <c r="DY908" s="540">
        <v>124</v>
      </c>
      <c r="DZ908" s="540">
        <v>125</v>
      </c>
      <c r="EA908" s="540">
        <v>126</v>
      </c>
      <c r="EB908" s="540">
        <v>127</v>
      </c>
      <c r="EC908" s="540">
        <v>128</v>
      </c>
      <c r="ED908" s="540">
        <v>129</v>
      </c>
      <c r="EE908" s="540">
        <v>130</v>
      </c>
      <c r="EF908" s="540">
        <v>131</v>
      </c>
      <c r="EG908" s="540">
        <v>132</v>
      </c>
      <c r="EH908" s="540">
        <v>133</v>
      </c>
      <c r="EI908" s="540">
        <v>134</v>
      </c>
      <c r="EJ908" s="540">
        <v>135</v>
      </c>
      <c r="EK908" s="540">
        <v>136</v>
      </c>
      <c r="EL908" s="540">
        <v>137</v>
      </c>
      <c r="EM908" s="540">
        <v>138</v>
      </c>
      <c r="EN908" s="540">
        <v>139</v>
      </c>
      <c r="EO908" s="540">
        <v>140</v>
      </c>
      <c r="EP908" s="540">
        <v>141</v>
      </c>
      <c r="EQ908" s="540">
        <v>142</v>
      </c>
      <c r="ER908" s="540">
        <v>143</v>
      </c>
      <c r="ES908" s="540">
        <v>144</v>
      </c>
      <c r="ET908" s="540">
        <v>145</v>
      </c>
      <c r="EU908" s="540">
        <v>146</v>
      </c>
      <c r="EV908" s="540">
        <v>147</v>
      </c>
      <c r="EW908" s="540">
        <v>148</v>
      </c>
      <c r="EX908" s="540">
        <v>149</v>
      </c>
      <c r="EY908" s="540">
        <v>150</v>
      </c>
      <c r="EZ908" s="540">
        <v>151</v>
      </c>
      <c r="FA908" s="540">
        <v>152</v>
      </c>
      <c r="FB908" s="540">
        <v>153</v>
      </c>
      <c r="FC908" s="540">
        <v>154</v>
      </c>
      <c r="FD908" s="540">
        <v>155</v>
      </c>
      <c r="FE908" s="540">
        <v>156</v>
      </c>
      <c r="FF908" s="540">
        <v>157</v>
      </c>
      <c r="FG908" s="540">
        <v>158</v>
      </c>
      <c r="FH908" s="540">
        <v>159</v>
      </c>
      <c r="FI908" s="540">
        <v>160</v>
      </c>
      <c r="FJ908" s="540">
        <v>161</v>
      </c>
      <c r="FK908" s="540">
        <v>162</v>
      </c>
      <c r="FL908" s="540">
        <v>163</v>
      </c>
      <c r="FM908" s="540">
        <v>164</v>
      </c>
      <c r="FN908" s="540">
        <v>165</v>
      </c>
      <c r="FO908" s="540">
        <v>166</v>
      </c>
      <c r="FP908" s="540">
        <v>167</v>
      </c>
      <c r="FQ908" s="540">
        <v>168</v>
      </c>
      <c r="FR908" s="540">
        <v>169</v>
      </c>
      <c r="FS908" s="540">
        <v>170</v>
      </c>
      <c r="FT908" s="540">
        <v>171</v>
      </c>
      <c r="FU908" s="540">
        <v>172</v>
      </c>
      <c r="FV908" s="540">
        <v>173</v>
      </c>
      <c r="FW908" s="540">
        <v>174</v>
      </c>
      <c r="FX908" s="540">
        <v>175</v>
      </c>
      <c r="FY908" s="540">
        <v>176</v>
      </c>
      <c r="FZ908" s="540">
        <v>177</v>
      </c>
      <c r="GA908" s="540">
        <v>178</v>
      </c>
      <c r="GB908" s="540">
        <v>179</v>
      </c>
      <c r="GC908" s="540">
        <v>180</v>
      </c>
      <c r="GD908" s="540">
        <v>181</v>
      </c>
      <c r="GE908" s="540">
        <v>182</v>
      </c>
      <c r="GF908" s="540">
        <v>183</v>
      </c>
      <c r="GG908" s="540">
        <v>184</v>
      </c>
    </row>
    <row r="909" spans="4:189" s="540" customFormat="1" x14ac:dyDescent="0.2">
      <c r="E909" s="535" t="s">
        <v>157</v>
      </c>
      <c r="F909" s="540">
        <v>42</v>
      </c>
      <c r="G909" s="540">
        <v>23</v>
      </c>
      <c r="H909" s="540">
        <v>184</v>
      </c>
      <c r="I909" s="540">
        <v>108</v>
      </c>
      <c r="J909" s="540">
        <v>152</v>
      </c>
      <c r="K909" s="540">
        <v>130</v>
      </c>
      <c r="L909" s="540">
        <v>146</v>
      </c>
      <c r="M909" s="540">
        <v>120</v>
      </c>
      <c r="N909" s="540">
        <v>132</v>
      </c>
      <c r="O909" s="540">
        <v>164</v>
      </c>
      <c r="P909" s="540">
        <v>125</v>
      </c>
      <c r="Q909" s="540">
        <v>148</v>
      </c>
      <c r="R909" s="540">
        <v>54</v>
      </c>
      <c r="S909" s="540">
        <v>6</v>
      </c>
      <c r="T909" s="540">
        <v>43</v>
      </c>
      <c r="U909" s="540">
        <v>39</v>
      </c>
      <c r="V909" s="540">
        <v>45</v>
      </c>
      <c r="W909" s="540">
        <v>52</v>
      </c>
      <c r="X909" s="540">
        <v>155</v>
      </c>
      <c r="Y909" s="540">
        <v>27</v>
      </c>
      <c r="Z909" s="540">
        <v>93</v>
      </c>
      <c r="AA909" s="540">
        <v>68</v>
      </c>
      <c r="AB909" s="540">
        <v>74</v>
      </c>
      <c r="AC909" s="540">
        <v>176</v>
      </c>
      <c r="AD909" s="540">
        <v>109</v>
      </c>
      <c r="AE909" s="540">
        <v>19</v>
      </c>
      <c r="AF909" s="540">
        <v>100</v>
      </c>
      <c r="AG909" s="540">
        <v>112</v>
      </c>
      <c r="AH909" s="540">
        <v>72</v>
      </c>
      <c r="AI909" s="540">
        <v>177</v>
      </c>
      <c r="AJ909" s="540">
        <v>60</v>
      </c>
      <c r="AK909" s="540">
        <v>36</v>
      </c>
      <c r="AL909" s="540">
        <v>91</v>
      </c>
      <c r="AM909" s="540">
        <v>21</v>
      </c>
      <c r="AN909" s="540">
        <v>76</v>
      </c>
      <c r="AO909" s="540">
        <v>47</v>
      </c>
      <c r="AP909" s="540">
        <v>114</v>
      </c>
      <c r="AQ909" s="540">
        <v>61</v>
      </c>
      <c r="AR909" s="540">
        <v>13</v>
      </c>
      <c r="AS909" s="540">
        <v>2</v>
      </c>
      <c r="AT909" s="540">
        <v>129</v>
      </c>
      <c r="AU909" s="540">
        <v>101</v>
      </c>
      <c r="AV909" s="540">
        <v>34</v>
      </c>
      <c r="AW909" s="540">
        <v>70</v>
      </c>
      <c r="AX909" s="540">
        <v>62</v>
      </c>
      <c r="AY909" s="540">
        <v>140</v>
      </c>
      <c r="AZ909" s="540">
        <v>63</v>
      </c>
      <c r="BA909" s="540">
        <v>12</v>
      </c>
      <c r="BB909" s="540">
        <v>88</v>
      </c>
      <c r="BC909" s="540">
        <v>51</v>
      </c>
      <c r="BD909" s="540">
        <v>65</v>
      </c>
      <c r="BE909" s="540">
        <v>35</v>
      </c>
      <c r="BF909" s="540">
        <v>55</v>
      </c>
      <c r="BG909" s="540">
        <v>151</v>
      </c>
      <c r="BH909" s="540">
        <v>169</v>
      </c>
      <c r="BI909" s="540">
        <v>182</v>
      </c>
      <c r="BJ909" s="540">
        <v>75</v>
      </c>
      <c r="BK909" s="540">
        <v>134</v>
      </c>
      <c r="BL909" s="540">
        <v>115</v>
      </c>
      <c r="BM909" s="540">
        <v>57</v>
      </c>
      <c r="BN909" s="540">
        <v>107</v>
      </c>
      <c r="BO909" s="540">
        <v>119</v>
      </c>
      <c r="BP909" s="540">
        <v>32</v>
      </c>
      <c r="BQ909" s="540">
        <v>87</v>
      </c>
      <c r="BR909" s="540">
        <v>143</v>
      </c>
      <c r="BS909" s="540">
        <v>99</v>
      </c>
      <c r="BT909" s="540">
        <v>73</v>
      </c>
      <c r="BU909" s="540">
        <v>40</v>
      </c>
      <c r="BV909" s="540">
        <v>17</v>
      </c>
      <c r="BW909" s="540">
        <v>82</v>
      </c>
      <c r="BX909" s="540">
        <v>20</v>
      </c>
      <c r="BY909" s="540">
        <v>50</v>
      </c>
      <c r="BZ909" s="540">
        <v>157</v>
      </c>
      <c r="CA909" s="540">
        <v>121</v>
      </c>
      <c r="CB909" s="540">
        <v>66</v>
      </c>
      <c r="CC909" s="540">
        <v>14</v>
      </c>
      <c r="CD909" s="540">
        <v>85</v>
      </c>
      <c r="CE909" s="540">
        <v>5</v>
      </c>
      <c r="CF909" s="540">
        <v>37</v>
      </c>
      <c r="CG909" s="540">
        <v>98</v>
      </c>
      <c r="CH909" s="540">
        <v>153</v>
      </c>
      <c r="CI909" s="540">
        <v>150</v>
      </c>
      <c r="CJ909" s="540">
        <v>97</v>
      </c>
      <c r="CK909" s="540">
        <v>31</v>
      </c>
      <c r="CL909" s="540">
        <v>28</v>
      </c>
      <c r="CM909" s="540">
        <v>104</v>
      </c>
      <c r="CN909" s="540">
        <v>10</v>
      </c>
      <c r="CO909" s="540">
        <v>22</v>
      </c>
      <c r="CP909" s="540">
        <v>138</v>
      </c>
      <c r="CQ909" s="540">
        <v>49</v>
      </c>
      <c r="CR909" s="540">
        <v>159</v>
      </c>
      <c r="CS909" s="540">
        <v>135</v>
      </c>
      <c r="CT909" s="540">
        <v>89</v>
      </c>
      <c r="CU909" s="540">
        <v>78</v>
      </c>
      <c r="CV909" s="540">
        <v>183</v>
      </c>
      <c r="CW909" s="540">
        <v>165</v>
      </c>
      <c r="CX909" s="540">
        <v>79</v>
      </c>
      <c r="CY909" s="540">
        <v>144</v>
      </c>
      <c r="CZ909" s="540">
        <v>173</v>
      </c>
      <c r="DA909" s="540">
        <v>136</v>
      </c>
      <c r="DB909" s="540">
        <v>44</v>
      </c>
      <c r="DC909" s="540">
        <v>4</v>
      </c>
      <c r="DD909" s="540">
        <v>147</v>
      </c>
      <c r="DE909" s="540">
        <v>106</v>
      </c>
      <c r="DF909" s="540">
        <v>156</v>
      </c>
      <c r="DG909" s="540">
        <v>80</v>
      </c>
      <c r="DH909" s="540">
        <v>181</v>
      </c>
      <c r="DI909" s="540">
        <v>102</v>
      </c>
      <c r="DJ909" s="540">
        <v>113</v>
      </c>
      <c r="DK909" s="540">
        <v>127</v>
      </c>
      <c r="DL909" s="540">
        <v>8</v>
      </c>
      <c r="DM909" s="540">
        <v>118</v>
      </c>
      <c r="DN909" s="540">
        <v>25</v>
      </c>
      <c r="DO909" s="540">
        <v>175</v>
      </c>
      <c r="DP909" s="540">
        <v>1</v>
      </c>
      <c r="DQ909" s="540">
        <v>178</v>
      </c>
      <c r="DR909" s="540">
        <v>16</v>
      </c>
      <c r="DS909" s="540">
        <v>56</v>
      </c>
      <c r="DT909" s="540">
        <v>111</v>
      </c>
      <c r="DU909" s="540">
        <v>53</v>
      </c>
      <c r="DV909" s="540">
        <v>123</v>
      </c>
      <c r="DW909" s="540">
        <v>131</v>
      </c>
      <c r="DX909" s="540">
        <v>154</v>
      </c>
      <c r="DY909" s="540">
        <v>137</v>
      </c>
      <c r="DZ909" s="540">
        <v>77</v>
      </c>
      <c r="EA909" s="540">
        <v>94</v>
      </c>
      <c r="EB909" s="540">
        <v>83</v>
      </c>
      <c r="EC909" s="540">
        <v>67</v>
      </c>
      <c r="ED909" s="540">
        <v>41</v>
      </c>
      <c r="EE909" s="540">
        <v>149</v>
      </c>
      <c r="EF909" s="540">
        <v>170</v>
      </c>
      <c r="EG909" s="540">
        <v>145</v>
      </c>
      <c r="EH909" s="540">
        <v>180</v>
      </c>
      <c r="EI909" s="540">
        <v>128</v>
      </c>
      <c r="EJ909" s="540">
        <v>92</v>
      </c>
      <c r="EK909" s="540">
        <v>9</v>
      </c>
      <c r="EL909" s="540">
        <v>96</v>
      </c>
      <c r="EM909" s="540">
        <v>126</v>
      </c>
      <c r="EN909" s="540">
        <v>58</v>
      </c>
      <c r="EO909" s="540">
        <v>46</v>
      </c>
      <c r="EP909" s="540">
        <v>139</v>
      </c>
      <c r="EQ909" s="540">
        <v>168</v>
      </c>
      <c r="ER909" s="540">
        <v>161</v>
      </c>
      <c r="ES909" s="540">
        <v>171</v>
      </c>
      <c r="ET909" s="540">
        <v>38</v>
      </c>
      <c r="EU909" s="540">
        <v>124</v>
      </c>
      <c r="EV909" s="540">
        <v>11</v>
      </c>
      <c r="EW909" s="540">
        <v>7</v>
      </c>
      <c r="EX909" s="540">
        <v>163</v>
      </c>
      <c r="EY909" s="540">
        <v>33</v>
      </c>
      <c r="EZ909" s="540">
        <v>167</v>
      </c>
      <c r="FA909" s="540">
        <v>84</v>
      </c>
      <c r="FB909" s="540">
        <v>172</v>
      </c>
      <c r="FC909" s="540">
        <v>141</v>
      </c>
      <c r="FD909" s="540">
        <v>26</v>
      </c>
      <c r="FE909" s="540">
        <v>105</v>
      </c>
      <c r="FF909" s="540">
        <v>174</v>
      </c>
      <c r="FG909" s="540">
        <v>30</v>
      </c>
      <c r="FH909" s="540">
        <v>48</v>
      </c>
      <c r="FI909" s="540">
        <v>69</v>
      </c>
      <c r="FJ909" s="540">
        <v>64</v>
      </c>
      <c r="FK909" s="540">
        <v>15</v>
      </c>
      <c r="FL909" s="540">
        <v>59</v>
      </c>
      <c r="FM909" s="540">
        <v>158</v>
      </c>
      <c r="FN909" s="540">
        <v>81</v>
      </c>
      <c r="FO909" s="540">
        <v>95</v>
      </c>
      <c r="FP909" s="540">
        <v>160</v>
      </c>
      <c r="FQ909" s="540">
        <v>142</v>
      </c>
      <c r="FR909" s="540">
        <v>3</v>
      </c>
      <c r="FS909" s="540">
        <v>122</v>
      </c>
      <c r="FT909" s="540">
        <v>179</v>
      </c>
      <c r="FU909" s="540">
        <v>90</v>
      </c>
      <c r="FV909" s="540">
        <v>29</v>
      </c>
      <c r="FW909" s="540">
        <v>117</v>
      </c>
      <c r="FX909" s="540">
        <v>18</v>
      </c>
      <c r="FY909" s="540">
        <v>24</v>
      </c>
      <c r="FZ909" s="540">
        <v>71</v>
      </c>
      <c r="GA909" s="540">
        <v>116</v>
      </c>
      <c r="GB909" s="540">
        <v>86</v>
      </c>
      <c r="GC909" s="540">
        <v>133</v>
      </c>
      <c r="GD909" s="540">
        <v>110</v>
      </c>
      <c r="GE909" s="540">
        <v>103</v>
      </c>
      <c r="GF909" s="540">
        <v>166</v>
      </c>
      <c r="GG909" s="540">
        <v>162</v>
      </c>
    </row>
    <row r="910" spans="4:189" s="540" customFormat="1" x14ac:dyDescent="0.2">
      <c r="E910" s="535" t="s">
        <v>159</v>
      </c>
      <c r="F910" s="540">
        <v>183</v>
      </c>
      <c r="G910" s="540">
        <v>5</v>
      </c>
      <c r="H910" s="540">
        <v>137</v>
      </c>
      <c r="I910" s="540">
        <v>157</v>
      </c>
      <c r="J910" s="540">
        <v>118</v>
      </c>
      <c r="K910" s="540">
        <v>177</v>
      </c>
      <c r="L910" s="540">
        <v>76</v>
      </c>
      <c r="M910" s="540">
        <v>15</v>
      </c>
      <c r="N910" s="540">
        <v>181</v>
      </c>
      <c r="O910" s="540">
        <v>9</v>
      </c>
      <c r="P910" s="540">
        <v>72</v>
      </c>
      <c r="Q910" s="540">
        <v>54</v>
      </c>
      <c r="R910" s="540">
        <v>21</v>
      </c>
      <c r="S910" s="540">
        <v>131</v>
      </c>
      <c r="T910" s="540">
        <v>139</v>
      </c>
      <c r="U910" s="540">
        <v>92</v>
      </c>
      <c r="V910" s="540">
        <v>38</v>
      </c>
      <c r="W910" s="540">
        <v>174</v>
      </c>
      <c r="X910" s="540">
        <v>125</v>
      </c>
      <c r="Y910" s="540">
        <v>116</v>
      </c>
      <c r="Z910" s="540">
        <v>115</v>
      </c>
      <c r="AA910" s="540">
        <v>40</v>
      </c>
      <c r="AB910" s="540">
        <v>84</v>
      </c>
      <c r="AC910" s="540">
        <v>63</v>
      </c>
      <c r="AD910" s="540">
        <v>104</v>
      </c>
      <c r="AE910" s="540">
        <v>160</v>
      </c>
      <c r="AF910" s="540">
        <v>138</v>
      </c>
      <c r="AG910" s="540">
        <v>100</v>
      </c>
      <c r="AH910" s="540">
        <v>66</v>
      </c>
      <c r="AI910" s="540">
        <v>151</v>
      </c>
      <c r="AJ910" s="540">
        <v>162</v>
      </c>
      <c r="AK910" s="540">
        <v>99</v>
      </c>
      <c r="AL910" s="540">
        <v>145</v>
      </c>
      <c r="AM910" s="540">
        <v>81</v>
      </c>
      <c r="AN910" s="540">
        <v>23</v>
      </c>
      <c r="AO910" s="540">
        <v>144</v>
      </c>
      <c r="AP910" s="540">
        <v>64</v>
      </c>
      <c r="AQ910" s="540">
        <v>75</v>
      </c>
      <c r="AR910" s="540">
        <v>16</v>
      </c>
      <c r="AS910" s="540">
        <v>179</v>
      </c>
      <c r="AT910" s="540">
        <v>169</v>
      </c>
      <c r="AU910" s="540">
        <v>159</v>
      </c>
      <c r="AV910" s="540">
        <v>51</v>
      </c>
      <c r="AW910" s="540">
        <v>112</v>
      </c>
      <c r="AX910" s="540">
        <v>124</v>
      </c>
      <c r="AY910" s="540">
        <v>173</v>
      </c>
      <c r="AZ910" s="540">
        <v>46</v>
      </c>
      <c r="BA910" s="540">
        <v>106</v>
      </c>
      <c r="BB910" s="540">
        <v>102</v>
      </c>
      <c r="BC910" s="540">
        <v>121</v>
      </c>
      <c r="BD910" s="540">
        <v>43</v>
      </c>
      <c r="BE910" s="540">
        <v>128</v>
      </c>
      <c r="BF910" s="540">
        <v>82</v>
      </c>
      <c r="BG910" s="540">
        <v>165</v>
      </c>
      <c r="BH910" s="540">
        <v>67</v>
      </c>
      <c r="BI910" s="540">
        <v>29</v>
      </c>
      <c r="BJ910" s="540">
        <v>113</v>
      </c>
      <c r="BK910" s="540">
        <v>17</v>
      </c>
      <c r="BL910" s="540">
        <v>22</v>
      </c>
      <c r="BM910" s="540">
        <v>12</v>
      </c>
      <c r="BN910" s="540">
        <v>10</v>
      </c>
      <c r="BO910" s="540">
        <v>55</v>
      </c>
      <c r="BP910" s="540">
        <v>37</v>
      </c>
      <c r="BQ910" s="540">
        <v>148</v>
      </c>
      <c r="BR910" s="540">
        <v>107</v>
      </c>
      <c r="BS910" s="540">
        <v>79</v>
      </c>
      <c r="BT910" s="540">
        <v>58</v>
      </c>
      <c r="BU910" s="540">
        <v>86</v>
      </c>
      <c r="BV910" s="540">
        <v>110</v>
      </c>
      <c r="BW910" s="540">
        <v>161</v>
      </c>
      <c r="BX910" s="540">
        <v>175</v>
      </c>
      <c r="BY910" s="540">
        <v>65</v>
      </c>
      <c r="BZ910" s="540">
        <v>31</v>
      </c>
      <c r="CA910" s="540">
        <v>146</v>
      </c>
      <c r="CB910" s="540">
        <v>101</v>
      </c>
      <c r="CC910" s="540">
        <v>109</v>
      </c>
      <c r="CD910" s="540">
        <v>88</v>
      </c>
      <c r="CE910" s="540">
        <v>95</v>
      </c>
      <c r="CF910" s="540">
        <v>26</v>
      </c>
      <c r="CG910" s="540">
        <v>61</v>
      </c>
      <c r="CH910" s="540">
        <v>34</v>
      </c>
      <c r="CI910" s="540">
        <v>143</v>
      </c>
      <c r="CJ910" s="540">
        <v>50</v>
      </c>
      <c r="CK910" s="540">
        <v>178</v>
      </c>
      <c r="CL910" s="540">
        <v>24</v>
      </c>
      <c r="CM910" s="540">
        <v>127</v>
      </c>
      <c r="CN910" s="540">
        <v>30</v>
      </c>
      <c r="CO910" s="540">
        <v>150</v>
      </c>
      <c r="CP910" s="540">
        <v>71</v>
      </c>
      <c r="CQ910" s="540">
        <v>167</v>
      </c>
      <c r="CR910" s="540">
        <v>98</v>
      </c>
      <c r="CS910" s="540">
        <v>154</v>
      </c>
      <c r="CT910" s="540">
        <v>94</v>
      </c>
      <c r="CU910" s="540">
        <v>8</v>
      </c>
      <c r="CV910" s="540">
        <v>182</v>
      </c>
      <c r="CW910" s="540">
        <v>77</v>
      </c>
      <c r="CX910" s="540">
        <v>33</v>
      </c>
      <c r="CY910" s="540">
        <v>45</v>
      </c>
      <c r="CZ910" s="540">
        <v>60</v>
      </c>
      <c r="DA910" s="540">
        <v>93</v>
      </c>
      <c r="DB910" s="540">
        <v>70</v>
      </c>
      <c r="DC910" s="540">
        <v>176</v>
      </c>
      <c r="DD910" s="540">
        <v>19</v>
      </c>
      <c r="DE910" s="540">
        <v>47</v>
      </c>
      <c r="DF910" s="540">
        <v>147</v>
      </c>
      <c r="DG910" s="540">
        <v>69</v>
      </c>
      <c r="DH910" s="540">
        <v>25</v>
      </c>
      <c r="DI910" s="540">
        <v>35</v>
      </c>
      <c r="DJ910" s="540">
        <v>7</v>
      </c>
      <c r="DK910" s="540">
        <v>73</v>
      </c>
      <c r="DL910" s="540">
        <v>164</v>
      </c>
      <c r="DM910" s="540">
        <v>3</v>
      </c>
      <c r="DN910" s="540">
        <v>57</v>
      </c>
      <c r="DO910" s="540">
        <v>170</v>
      </c>
      <c r="DP910" s="540">
        <v>103</v>
      </c>
      <c r="DQ910" s="540">
        <v>133</v>
      </c>
      <c r="DR910" s="540">
        <v>180</v>
      </c>
      <c r="DS910" s="540">
        <v>2</v>
      </c>
      <c r="DT910" s="540">
        <v>42</v>
      </c>
      <c r="DU910" s="540">
        <v>91</v>
      </c>
      <c r="DV910" s="540">
        <v>155</v>
      </c>
      <c r="DW910" s="540">
        <v>184</v>
      </c>
      <c r="DX910" s="540">
        <v>14</v>
      </c>
      <c r="DY910" s="540">
        <v>166</v>
      </c>
      <c r="DZ910" s="540">
        <v>44</v>
      </c>
      <c r="EA910" s="540">
        <v>149</v>
      </c>
      <c r="EB910" s="540">
        <v>78</v>
      </c>
      <c r="EC910" s="540">
        <v>117</v>
      </c>
      <c r="ED910" s="540">
        <v>36</v>
      </c>
      <c r="EE910" s="540">
        <v>172</v>
      </c>
      <c r="EF910" s="540">
        <v>27</v>
      </c>
      <c r="EG910" s="540">
        <v>89</v>
      </c>
      <c r="EH910" s="540">
        <v>105</v>
      </c>
      <c r="EI910" s="540">
        <v>142</v>
      </c>
      <c r="EJ910" s="540">
        <v>41</v>
      </c>
      <c r="EK910" s="540">
        <v>49</v>
      </c>
      <c r="EL910" s="540">
        <v>163</v>
      </c>
      <c r="EM910" s="540">
        <v>90</v>
      </c>
      <c r="EN910" s="540">
        <v>56</v>
      </c>
      <c r="EO910" s="540">
        <v>32</v>
      </c>
      <c r="EP910" s="540">
        <v>152</v>
      </c>
      <c r="EQ910" s="540">
        <v>1</v>
      </c>
      <c r="ER910" s="540">
        <v>114</v>
      </c>
      <c r="ES910" s="540">
        <v>136</v>
      </c>
      <c r="ET910" s="540">
        <v>97</v>
      </c>
      <c r="EU910" s="540">
        <v>135</v>
      </c>
      <c r="EV910" s="540">
        <v>18</v>
      </c>
      <c r="EW910" s="540">
        <v>156</v>
      </c>
      <c r="EX910" s="540">
        <v>126</v>
      </c>
      <c r="EY910" s="540">
        <v>123</v>
      </c>
      <c r="EZ910" s="540">
        <v>59</v>
      </c>
      <c r="FA910" s="540">
        <v>141</v>
      </c>
      <c r="FB910" s="540">
        <v>132</v>
      </c>
      <c r="FC910" s="540">
        <v>153</v>
      </c>
      <c r="FD910" s="540">
        <v>171</v>
      </c>
      <c r="FE910" s="540">
        <v>13</v>
      </c>
      <c r="FF910" s="540">
        <v>129</v>
      </c>
      <c r="FG910" s="540">
        <v>85</v>
      </c>
      <c r="FH910" s="540">
        <v>96</v>
      </c>
      <c r="FI910" s="540">
        <v>68</v>
      </c>
      <c r="FJ910" s="540">
        <v>4</v>
      </c>
      <c r="FK910" s="540">
        <v>134</v>
      </c>
      <c r="FL910" s="540">
        <v>62</v>
      </c>
      <c r="FM910" s="540">
        <v>168</v>
      </c>
      <c r="FN910" s="540">
        <v>111</v>
      </c>
      <c r="FO910" s="540">
        <v>28</v>
      </c>
      <c r="FP910" s="540">
        <v>120</v>
      </c>
      <c r="FQ910" s="540">
        <v>6</v>
      </c>
      <c r="FR910" s="540">
        <v>20</v>
      </c>
      <c r="FS910" s="540">
        <v>52</v>
      </c>
      <c r="FT910" s="540">
        <v>122</v>
      </c>
      <c r="FU910" s="540">
        <v>53</v>
      </c>
      <c r="FV910" s="540">
        <v>119</v>
      </c>
      <c r="FW910" s="540">
        <v>130</v>
      </c>
      <c r="FX910" s="540">
        <v>39</v>
      </c>
      <c r="FY910" s="540">
        <v>158</v>
      </c>
      <c r="FZ910" s="540">
        <v>48</v>
      </c>
      <c r="GA910" s="540">
        <v>87</v>
      </c>
      <c r="GB910" s="540">
        <v>140</v>
      </c>
      <c r="GC910" s="540">
        <v>11</v>
      </c>
      <c r="GD910" s="540">
        <v>108</v>
      </c>
      <c r="GE910" s="540">
        <v>74</v>
      </c>
      <c r="GF910" s="540">
        <v>80</v>
      </c>
      <c r="GG910" s="540">
        <v>83</v>
      </c>
    </row>
    <row r="911" spans="4:189" s="540" customFormat="1" x14ac:dyDescent="0.2"/>
    <row r="912" spans="4:189" s="540" customFormat="1" x14ac:dyDescent="0.2">
      <c r="D912" s="539">
        <v>185</v>
      </c>
      <c r="E912" s="541" t="s">
        <v>179</v>
      </c>
    </row>
    <row r="913" spans="4:194" s="540" customFormat="1" x14ac:dyDescent="0.2">
      <c r="E913" s="535" t="s">
        <v>130</v>
      </c>
      <c r="F913" s="540">
        <v>1</v>
      </c>
      <c r="G913" s="540">
        <v>2</v>
      </c>
      <c r="H913" s="540">
        <v>3</v>
      </c>
      <c r="I913" s="540">
        <v>4</v>
      </c>
      <c r="J913" s="540">
        <v>5</v>
      </c>
      <c r="K913" s="540">
        <v>6</v>
      </c>
      <c r="L913" s="540">
        <v>7</v>
      </c>
      <c r="M913" s="540">
        <v>8</v>
      </c>
      <c r="N913" s="540">
        <v>9</v>
      </c>
      <c r="O913" s="540">
        <v>10</v>
      </c>
      <c r="P913" s="540">
        <v>11</v>
      </c>
      <c r="Q913" s="540">
        <v>12</v>
      </c>
      <c r="R913" s="540">
        <v>13</v>
      </c>
      <c r="S913" s="540">
        <v>14</v>
      </c>
      <c r="T913" s="540">
        <v>15</v>
      </c>
      <c r="U913" s="540">
        <v>16</v>
      </c>
      <c r="V913" s="540">
        <v>17</v>
      </c>
      <c r="W913" s="540">
        <v>18</v>
      </c>
      <c r="X913" s="540">
        <v>19</v>
      </c>
      <c r="Y913" s="540">
        <v>20</v>
      </c>
      <c r="Z913" s="540">
        <v>21</v>
      </c>
      <c r="AA913" s="540">
        <v>22</v>
      </c>
      <c r="AB913" s="540">
        <v>23</v>
      </c>
      <c r="AC913" s="540">
        <v>24</v>
      </c>
      <c r="AD913" s="540">
        <v>25</v>
      </c>
      <c r="AE913" s="540">
        <v>26</v>
      </c>
      <c r="AF913" s="540">
        <v>27</v>
      </c>
      <c r="AG913" s="540">
        <v>28</v>
      </c>
      <c r="AH913" s="540">
        <v>29</v>
      </c>
      <c r="AI913" s="540">
        <v>30</v>
      </c>
      <c r="AJ913" s="540">
        <v>31</v>
      </c>
      <c r="AK913" s="540">
        <v>32</v>
      </c>
      <c r="AL913" s="540">
        <v>33</v>
      </c>
      <c r="AM913" s="540">
        <v>34</v>
      </c>
      <c r="AN913" s="540">
        <v>35</v>
      </c>
      <c r="AO913" s="540">
        <v>36</v>
      </c>
      <c r="AP913" s="540">
        <v>37</v>
      </c>
      <c r="AQ913" s="540">
        <v>38</v>
      </c>
      <c r="AR913" s="540">
        <v>39</v>
      </c>
      <c r="AS913" s="540">
        <v>40</v>
      </c>
      <c r="AT913" s="540">
        <v>41</v>
      </c>
      <c r="AU913" s="540">
        <v>42</v>
      </c>
      <c r="AV913" s="540">
        <v>43</v>
      </c>
      <c r="AW913" s="540">
        <v>44</v>
      </c>
      <c r="AX913" s="540">
        <v>45</v>
      </c>
      <c r="AY913" s="540">
        <v>46</v>
      </c>
      <c r="AZ913" s="540">
        <v>47</v>
      </c>
      <c r="BA913" s="540">
        <v>48</v>
      </c>
      <c r="BB913" s="540">
        <v>49</v>
      </c>
      <c r="BC913" s="540">
        <v>50</v>
      </c>
      <c r="BD913" s="540">
        <v>51</v>
      </c>
      <c r="BE913" s="540">
        <v>52</v>
      </c>
      <c r="BF913" s="540">
        <v>53</v>
      </c>
      <c r="BG913" s="540">
        <v>54</v>
      </c>
      <c r="BH913" s="540">
        <v>55</v>
      </c>
      <c r="BI913" s="540">
        <v>56</v>
      </c>
      <c r="BJ913" s="540">
        <v>57</v>
      </c>
      <c r="BK913" s="540">
        <v>58</v>
      </c>
      <c r="BL913" s="540">
        <v>59</v>
      </c>
      <c r="BM913" s="540">
        <v>60</v>
      </c>
      <c r="BN913" s="540">
        <v>61</v>
      </c>
      <c r="BO913" s="540">
        <v>62</v>
      </c>
      <c r="BP913" s="540">
        <v>63</v>
      </c>
      <c r="BQ913" s="540">
        <v>64</v>
      </c>
      <c r="BR913" s="540">
        <v>65</v>
      </c>
      <c r="BS913" s="540">
        <v>66</v>
      </c>
      <c r="BT913" s="540">
        <v>67</v>
      </c>
      <c r="BU913" s="540">
        <v>68</v>
      </c>
      <c r="BV913" s="540">
        <v>69</v>
      </c>
      <c r="BW913" s="540">
        <v>70</v>
      </c>
      <c r="BX913" s="540">
        <v>71</v>
      </c>
      <c r="BY913" s="540">
        <v>72</v>
      </c>
      <c r="BZ913" s="540">
        <v>73</v>
      </c>
      <c r="CA913" s="540">
        <v>74</v>
      </c>
      <c r="CB913" s="540">
        <v>75</v>
      </c>
      <c r="CC913" s="540">
        <v>76</v>
      </c>
      <c r="CD913" s="540">
        <v>77</v>
      </c>
      <c r="CE913" s="540">
        <v>78</v>
      </c>
      <c r="CF913" s="540">
        <v>79</v>
      </c>
      <c r="CG913" s="540">
        <v>80</v>
      </c>
      <c r="CH913" s="540">
        <v>81</v>
      </c>
      <c r="CI913" s="540">
        <v>82</v>
      </c>
      <c r="CJ913" s="540">
        <v>83</v>
      </c>
      <c r="CK913" s="540">
        <v>84</v>
      </c>
      <c r="CL913" s="540">
        <v>85</v>
      </c>
      <c r="CM913" s="540">
        <v>86</v>
      </c>
      <c r="CN913" s="540">
        <v>87</v>
      </c>
      <c r="CO913" s="540">
        <v>88</v>
      </c>
      <c r="CP913" s="540">
        <v>89</v>
      </c>
      <c r="CQ913" s="540">
        <v>90</v>
      </c>
      <c r="CR913" s="540">
        <v>91</v>
      </c>
      <c r="CS913" s="540">
        <v>92</v>
      </c>
      <c r="CT913" s="540">
        <v>93</v>
      </c>
      <c r="CU913" s="540">
        <v>94</v>
      </c>
      <c r="CV913" s="540">
        <v>95</v>
      </c>
      <c r="CW913" s="540">
        <v>96</v>
      </c>
      <c r="CX913" s="540">
        <v>97</v>
      </c>
      <c r="CY913" s="540">
        <v>98</v>
      </c>
      <c r="CZ913" s="540">
        <v>99</v>
      </c>
      <c r="DA913" s="540">
        <v>100</v>
      </c>
      <c r="DB913" s="540">
        <v>101</v>
      </c>
      <c r="DC913" s="540">
        <v>102</v>
      </c>
      <c r="DD913" s="540">
        <v>103</v>
      </c>
      <c r="DE913" s="540">
        <v>104</v>
      </c>
      <c r="DF913" s="540">
        <v>105</v>
      </c>
      <c r="DG913" s="540">
        <v>106</v>
      </c>
      <c r="DH913" s="540">
        <v>107</v>
      </c>
      <c r="DI913" s="540">
        <v>108</v>
      </c>
      <c r="DJ913" s="540">
        <v>109</v>
      </c>
      <c r="DK913" s="540">
        <v>110</v>
      </c>
      <c r="DL913" s="540">
        <v>111</v>
      </c>
      <c r="DM913" s="540">
        <v>112</v>
      </c>
      <c r="DN913" s="540">
        <v>113</v>
      </c>
      <c r="DO913" s="540">
        <v>114</v>
      </c>
      <c r="DP913" s="540">
        <v>115</v>
      </c>
      <c r="DQ913" s="540">
        <v>116</v>
      </c>
      <c r="DR913" s="540">
        <v>117</v>
      </c>
      <c r="DS913" s="540">
        <v>118</v>
      </c>
      <c r="DT913" s="540">
        <v>119</v>
      </c>
      <c r="DU913" s="540">
        <v>120</v>
      </c>
      <c r="DV913" s="540">
        <v>121</v>
      </c>
      <c r="DW913" s="540">
        <v>122</v>
      </c>
      <c r="DX913" s="540">
        <v>123</v>
      </c>
      <c r="DY913" s="540">
        <v>124</v>
      </c>
      <c r="DZ913" s="540">
        <v>125</v>
      </c>
      <c r="EA913" s="540">
        <v>126</v>
      </c>
      <c r="EB913" s="540">
        <v>127</v>
      </c>
      <c r="EC913" s="540">
        <v>128</v>
      </c>
      <c r="ED913" s="540">
        <v>129</v>
      </c>
      <c r="EE913" s="540">
        <v>130</v>
      </c>
      <c r="EF913" s="540">
        <v>131</v>
      </c>
      <c r="EG913" s="540">
        <v>132</v>
      </c>
      <c r="EH913" s="540">
        <v>133</v>
      </c>
      <c r="EI913" s="540">
        <v>134</v>
      </c>
      <c r="EJ913" s="540">
        <v>135</v>
      </c>
      <c r="EK913" s="540">
        <v>136</v>
      </c>
      <c r="EL913" s="540">
        <v>137</v>
      </c>
      <c r="EM913" s="540">
        <v>138</v>
      </c>
      <c r="EN913" s="540">
        <v>139</v>
      </c>
      <c r="EO913" s="540">
        <v>140</v>
      </c>
      <c r="EP913" s="540">
        <v>141</v>
      </c>
      <c r="EQ913" s="540">
        <v>142</v>
      </c>
      <c r="ER913" s="540">
        <v>143</v>
      </c>
      <c r="ES913" s="540">
        <v>144</v>
      </c>
      <c r="ET913" s="540">
        <v>145</v>
      </c>
      <c r="EU913" s="540">
        <v>146</v>
      </c>
      <c r="EV913" s="540">
        <v>147</v>
      </c>
      <c r="EW913" s="540">
        <v>148</v>
      </c>
      <c r="EX913" s="540">
        <v>149</v>
      </c>
      <c r="EY913" s="540">
        <v>150</v>
      </c>
      <c r="EZ913" s="540">
        <v>151</v>
      </c>
      <c r="FA913" s="540">
        <v>152</v>
      </c>
      <c r="FB913" s="540">
        <v>153</v>
      </c>
      <c r="FC913" s="540">
        <v>154</v>
      </c>
      <c r="FD913" s="540">
        <v>155</v>
      </c>
      <c r="FE913" s="540">
        <v>156</v>
      </c>
      <c r="FF913" s="540">
        <v>157</v>
      </c>
      <c r="FG913" s="540">
        <v>158</v>
      </c>
      <c r="FH913" s="540">
        <v>159</v>
      </c>
      <c r="FI913" s="540">
        <v>160</v>
      </c>
      <c r="FJ913" s="540">
        <v>161</v>
      </c>
      <c r="FK913" s="540">
        <v>162</v>
      </c>
      <c r="FL913" s="540">
        <v>163</v>
      </c>
      <c r="FM913" s="540">
        <v>164</v>
      </c>
      <c r="FN913" s="540">
        <v>165</v>
      </c>
      <c r="FO913" s="540">
        <v>166</v>
      </c>
      <c r="FP913" s="540">
        <v>167</v>
      </c>
      <c r="FQ913" s="540">
        <v>168</v>
      </c>
      <c r="FR913" s="540">
        <v>169</v>
      </c>
      <c r="FS913" s="540">
        <v>170</v>
      </c>
      <c r="FT913" s="540">
        <v>171</v>
      </c>
      <c r="FU913" s="540">
        <v>172</v>
      </c>
      <c r="FV913" s="540">
        <v>173</v>
      </c>
      <c r="FW913" s="540">
        <v>174</v>
      </c>
      <c r="FX913" s="540">
        <v>175</v>
      </c>
      <c r="FY913" s="540">
        <v>176</v>
      </c>
      <c r="FZ913" s="540">
        <v>177</v>
      </c>
      <c r="GA913" s="540">
        <v>178</v>
      </c>
      <c r="GB913" s="540">
        <v>179</v>
      </c>
      <c r="GC913" s="540">
        <v>180</v>
      </c>
      <c r="GD913" s="540">
        <v>181</v>
      </c>
      <c r="GE913" s="540">
        <v>182</v>
      </c>
      <c r="GF913" s="540">
        <v>183</v>
      </c>
      <c r="GG913" s="540">
        <v>184</v>
      </c>
      <c r="GH913" s="540">
        <v>185</v>
      </c>
    </row>
    <row r="914" spans="4:194" s="540" customFormat="1" x14ac:dyDescent="0.2">
      <c r="E914" s="535" t="s">
        <v>157</v>
      </c>
      <c r="F914" s="540">
        <v>122</v>
      </c>
      <c r="G914" s="540">
        <v>110</v>
      </c>
      <c r="H914" s="540">
        <v>99</v>
      </c>
      <c r="I914" s="540">
        <v>140</v>
      </c>
      <c r="J914" s="540">
        <v>126</v>
      </c>
      <c r="K914" s="540">
        <v>43</v>
      </c>
      <c r="L914" s="540">
        <v>90</v>
      </c>
      <c r="M914" s="540">
        <v>127</v>
      </c>
      <c r="N914" s="540">
        <v>177</v>
      </c>
      <c r="O914" s="540">
        <v>64</v>
      </c>
      <c r="P914" s="540">
        <v>164</v>
      </c>
      <c r="Q914" s="540">
        <v>120</v>
      </c>
      <c r="R914" s="540">
        <v>60</v>
      </c>
      <c r="S914" s="540">
        <v>142</v>
      </c>
      <c r="T914" s="540">
        <v>137</v>
      </c>
      <c r="U914" s="540">
        <v>62</v>
      </c>
      <c r="V914" s="540">
        <v>129</v>
      </c>
      <c r="W914" s="540">
        <v>25</v>
      </c>
      <c r="X914" s="540">
        <v>125</v>
      </c>
      <c r="Y914" s="540">
        <v>136</v>
      </c>
      <c r="Z914" s="540">
        <v>149</v>
      </c>
      <c r="AA914" s="540">
        <v>74</v>
      </c>
      <c r="AB914" s="540">
        <v>12</v>
      </c>
      <c r="AC914" s="540">
        <v>117</v>
      </c>
      <c r="AD914" s="540">
        <v>18</v>
      </c>
      <c r="AE914" s="540">
        <v>100</v>
      </c>
      <c r="AF914" s="540">
        <v>44</v>
      </c>
      <c r="AG914" s="540">
        <v>146</v>
      </c>
      <c r="AH914" s="540">
        <v>10</v>
      </c>
      <c r="AI914" s="540">
        <v>46</v>
      </c>
      <c r="AJ914" s="540">
        <v>138</v>
      </c>
      <c r="AK914" s="540">
        <v>66</v>
      </c>
      <c r="AL914" s="540">
        <v>97</v>
      </c>
      <c r="AM914" s="540">
        <v>56</v>
      </c>
      <c r="AN914" s="540">
        <v>184</v>
      </c>
      <c r="AO914" s="540">
        <v>50</v>
      </c>
      <c r="AP914" s="540">
        <v>3</v>
      </c>
      <c r="AQ914" s="540">
        <v>30</v>
      </c>
      <c r="AR914" s="540">
        <v>148</v>
      </c>
      <c r="AS914" s="540">
        <v>171</v>
      </c>
      <c r="AT914" s="540">
        <v>95</v>
      </c>
      <c r="AU914" s="540">
        <v>158</v>
      </c>
      <c r="AV914" s="540">
        <v>104</v>
      </c>
      <c r="AW914" s="540">
        <v>40</v>
      </c>
      <c r="AX914" s="540">
        <v>89</v>
      </c>
      <c r="AY914" s="540">
        <v>38</v>
      </c>
      <c r="AZ914" s="540">
        <v>144</v>
      </c>
      <c r="BA914" s="540">
        <v>156</v>
      </c>
      <c r="BB914" s="540">
        <v>6</v>
      </c>
      <c r="BC914" s="540">
        <v>179</v>
      </c>
      <c r="BD914" s="540">
        <v>87</v>
      </c>
      <c r="BE914" s="540">
        <v>69</v>
      </c>
      <c r="BF914" s="540">
        <v>34</v>
      </c>
      <c r="BG914" s="540">
        <v>123</v>
      </c>
      <c r="BH914" s="540">
        <v>24</v>
      </c>
      <c r="BI914" s="540">
        <v>174</v>
      </c>
      <c r="BJ914" s="540">
        <v>141</v>
      </c>
      <c r="BK914" s="540">
        <v>5</v>
      </c>
      <c r="BL914" s="540">
        <v>73</v>
      </c>
      <c r="BM914" s="540">
        <v>31</v>
      </c>
      <c r="BN914" s="540">
        <v>92</v>
      </c>
      <c r="BO914" s="540">
        <v>16</v>
      </c>
      <c r="BP914" s="540">
        <v>81</v>
      </c>
      <c r="BQ914" s="540">
        <v>131</v>
      </c>
      <c r="BR914" s="540">
        <v>78</v>
      </c>
      <c r="BS914" s="540">
        <v>105</v>
      </c>
      <c r="BT914" s="540">
        <v>11</v>
      </c>
      <c r="BU914" s="540">
        <v>165</v>
      </c>
      <c r="BV914" s="540">
        <v>76</v>
      </c>
      <c r="BW914" s="540">
        <v>94</v>
      </c>
      <c r="BX914" s="540">
        <v>23</v>
      </c>
      <c r="BY914" s="540">
        <v>150</v>
      </c>
      <c r="BZ914" s="540">
        <v>172</v>
      </c>
      <c r="CA914" s="540">
        <v>20</v>
      </c>
      <c r="CB914" s="540">
        <v>166</v>
      </c>
      <c r="CC914" s="540">
        <v>80</v>
      </c>
      <c r="CD914" s="540">
        <v>159</v>
      </c>
      <c r="CE914" s="540">
        <v>52</v>
      </c>
      <c r="CF914" s="540">
        <v>102</v>
      </c>
      <c r="CG914" s="540">
        <v>161</v>
      </c>
      <c r="CH914" s="540">
        <v>133</v>
      </c>
      <c r="CI914" s="540">
        <v>4</v>
      </c>
      <c r="CJ914" s="540">
        <v>185</v>
      </c>
      <c r="CK914" s="540">
        <v>178</v>
      </c>
      <c r="CL914" s="540">
        <v>59</v>
      </c>
      <c r="CM914" s="540">
        <v>183</v>
      </c>
      <c r="CN914" s="540">
        <v>29</v>
      </c>
      <c r="CO914" s="540">
        <v>55</v>
      </c>
      <c r="CP914" s="540">
        <v>128</v>
      </c>
      <c r="CQ914" s="540">
        <v>7</v>
      </c>
      <c r="CR914" s="540">
        <v>54</v>
      </c>
      <c r="CS914" s="540">
        <v>83</v>
      </c>
      <c r="CT914" s="540">
        <v>71</v>
      </c>
      <c r="CU914" s="540">
        <v>132</v>
      </c>
      <c r="CV914" s="540">
        <v>61</v>
      </c>
      <c r="CW914" s="540">
        <v>180</v>
      </c>
      <c r="CX914" s="540">
        <v>86</v>
      </c>
      <c r="CY914" s="540">
        <v>2</v>
      </c>
      <c r="CZ914" s="540">
        <v>32</v>
      </c>
      <c r="DA914" s="540">
        <v>58</v>
      </c>
      <c r="DB914" s="540">
        <v>175</v>
      </c>
      <c r="DC914" s="540">
        <v>170</v>
      </c>
      <c r="DD914" s="540">
        <v>96</v>
      </c>
      <c r="DE914" s="540">
        <v>116</v>
      </c>
      <c r="DF914" s="540">
        <v>153</v>
      </c>
      <c r="DG914" s="540">
        <v>77</v>
      </c>
      <c r="DH914" s="540">
        <v>155</v>
      </c>
      <c r="DI914" s="540">
        <v>57</v>
      </c>
      <c r="DJ914" s="540">
        <v>101</v>
      </c>
      <c r="DK914" s="540">
        <v>98</v>
      </c>
      <c r="DL914" s="540">
        <v>39</v>
      </c>
      <c r="DM914" s="540">
        <v>115</v>
      </c>
      <c r="DN914" s="540">
        <v>119</v>
      </c>
      <c r="DO914" s="540">
        <v>182</v>
      </c>
      <c r="DP914" s="540">
        <v>106</v>
      </c>
      <c r="DQ914" s="540">
        <v>82</v>
      </c>
      <c r="DR914" s="540">
        <v>13</v>
      </c>
      <c r="DS914" s="540">
        <v>147</v>
      </c>
      <c r="DT914" s="540">
        <v>111</v>
      </c>
      <c r="DU914" s="540">
        <v>152</v>
      </c>
      <c r="DV914" s="540">
        <v>169</v>
      </c>
      <c r="DW914" s="540">
        <v>114</v>
      </c>
      <c r="DX914" s="540">
        <v>160</v>
      </c>
      <c r="DY914" s="540">
        <v>72</v>
      </c>
      <c r="DZ914" s="540">
        <v>28</v>
      </c>
      <c r="EA914" s="540">
        <v>139</v>
      </c>
      <c r="EB914" s="540">
        <v>65</v>
      </c>
      <c r="EC914" s="540">
        <v>135</v>
      </c>
      <c r="ED914" s="540">
        <v>17</v>
      </c>
      <c r="EE914" s="540">
        <v>167</v>
      </c>
      <c r="EF914" s="540">
        <v>130</v>
      </c>
      <c r="EG914" s="540">
        <v>88</v>
      </c>
      <c r="EH914" s="540">
        <v>1</v>
      </c>
      <c r="EI914" s="540">
        <v>168</v>
      </c>
      <c r="EJ914" s="540">
        <v>93</v>
      </c>
      <c r="EK914" s="540">
        <v>124</v>
      </c>
      <c r="EL914" s="540">
        <v>15</v>
      </c>
      <c r="EM914" s="540">
        <v>21</v>
      </c>
      <c r="EN914" s="540">
        <v>26</v>
      </c>
      <c r="EO914" s="540">
        <v>49</v>
      </c>
      <c r="EP914" s="540">
        <v>27</v>
      </c>
      <c r="EQ914" s="540">
        <v>41</v>
      </c>
      <c r="ER914" s="540">
        <v>37</v>
      </c>
      <c r="ES914" s="540">
        <v>47</v>
      </c>
      <c r="ET914" s="540">
        <v>163</v>
      </c>
      <c r="EU914" s="540">
        <v>45</v>
      </c>
      <c r="EV914" s="540">
        <v>68</v>
      </c>
      <c r="EW914" s="540">
        <v>14</v>
      </c>
      <c r="EX914" s="540">
        <v>157</v>
      </c>
      <c r="EY914" s="540">
        <v>108</v>
      </c>
      <c r="EZ914" s="540">
        <v>70</v>
      </c>
      <c r="FA914" s="540">
        <v>109</v>
      </c>
      <c r="FB914" s="540">
        <v>176</v>
      </c>
      <c r="FC914" s="540">
        <v>118</v>
      </c>
      <c r="FD914" s="540">
        <v>173</v>
      </c>
      <c r="FE914" s="540">
        <v>75</v>
      </c>
      <c r="FF914" s="540">
        <v>143</v>
      </c>
      <c r="FG914" s="540">
        <v>42</v>
      </c>
      <c r="FH914" s="540">
        <v>48</v>
      </c>
      <c r="FI914" s="540">
        <v>151</v>
      </c>
      <c r="FJ914" s="540">
        <v>19</v>
      </c>
      <c r="FK914" s="540">
        <v>181</v>
      </c>
      <c r="FL914" s="540">
        <v>9</v>
      </c>
      <c r="FM914" s="540">
        <v>33</v>
      </c>
      <c r="FN914" s="540">
        <v>113</v>
      </c>
      <c r="FO914" s="540">
        <v>22</v>
      </c>
      <c r="FP914" s="540">
        <v>145</v>
      </c>
      <c r="FQ914" s="540">
        <v>79</v>
      </c>
      <c r="FR914" s="540">
        <v>121</v>
      </c>
      <c r="FS914" s="540">
        <v>112</v>
      </c>
      <c r="FT914" s="540">
        <v>8</v>
      </c>
      <c r="FU914" s="540">
        <v>103</v>
      </c>
      <c r="FV914" s="540">
        <v>107</v>
      </c>
      <c r="FW914" s="540">
        <v>63</v>
      </c>
      <c r="FX914" s="540">
        <v>91</v>
      </c>
      <c r="FY914" s="540">
        <v>154</v>
      </c>
      <c r="FZ914" s="540">
        <v>53</v>
      </c>
      <c r="GA914" s="540">
        <v>84</v>
      </c>
      <c r="GB914" s="540">
        <v>36</v>
      </c>
      <c r="GC914" s="540">
        <v>67</v>
      </c>
      <c r="GD914" s="540">
        <v>162</v>
      </c>
      <c r="GE914" s="540">
        <v>134</v>
      </c>
      <c r="GF914" s="540">
        <v>85</v>
      </c>
      <c r="GG914" s="540">
        <v>35</v>
      </c>
      <c r="GH914" s="540">
        <v>51</v>
      </c>
    </row>
    <row r="915" spans="4:194" s="540" customFormat="1" x14ac:dyDescent="0.2">
      <c r="E915" s="535" t="s">
        <v>159</v>
      </c>
      <c r="F915" s="540">
        <v>185</v>
      </c>
      <c r="G915" s="540">
        <v>98</v>
      </c>
      <c r="H915" s="540">
        <v>74</v>
      </c>
      <c r="I915" s="540">
        <v>8</v>
      </c>
      <c r="J915" s="540">
        <v>42</v>
      </c>
      <c r="K915" s="540">
        <v>60</v>
      </c>
      <c r="L915" s="540">
        <v>26</v>
      </c>
      <c r="M915" s="540">
        <v>110</v>
      </c>
      <c r="N915" s="540">
        <v>176</v>
      </c>
      <c r="O915" s="540">
        <v>19</v>
      </c>
      <c r="P915" s="540">
        <v>40</v>
      </c>
      <c r="Q915" s="540">
        <v>93</v>
      </c>
      <c r="R915" s="540">
        <v>161</v>
      </c>
      <c r="S915" s="540">
        <v>87</v>
      </c>
      <c r="T915" s="540">
        <v>57</v>
      </c>
      <c r="U915" s="540">
        <v>137</v>
      </c>
      <c r="V915" s="540">
        <v>78</v>
      </c>
      <c r="W915" s="540">
        <v>116</v>
      </c>
      <c r="X915" s="540">
        <v>162</v>
      </c>
      <c r="Y915" s="540">
        <v>103</v>
      </c>
      <c r="Z915" s="540">
        <v>69</v>
      </c>
      <c r="AA915" s="540">
        <v>104</v>
      </c>
      <c r="AB915" s="540">
        <v>15</v>
      </c>
      <c r="AC915" s="540">
        <v>51</v>
      </c>
      <c r="AD915" s="540">
        <v>147</v>
      </c>
      <c r="AE915" s="540">
        <v>67</v>
      </c>
      <c r="AF915" s="540">
        <v>79</v>
      </c>
      <c r="AG915" s="540">
        <v>109</v>
      </c>
      <c r="AH915" s="540">
        <v>92</v>
      </c>
      <c r="AI915" s="540">
        <v>2</v>
      </c>
      <c r="AJ915" s="540">
        <v>150</v>
      </c>
      <c r="AK915" s="540">
        <v>28</v>
      </c>
      <c r="AL915" s="540">
        <v>120</v>
      </c>
      <c r="AM915" s="540">
        <v>46</v>
      </c>
      <c r="AN915" s="540">
        <v>71</v>
      </c>
      <c r="AO915" s="540">
        <v>170</v>
      </c>
      <c r="AP915" s="540">
        <v>85</v>
      </c>
      <c r="AQ915" s="540">
        <v>177</v>
      </c>
      <c r="AR915" s="540">
        <v>183</v>
      </c>
      <c r="AS915" s="540">
        <v>13</v>
      </c>
      <c r="AT915" s="540">
        <v>64</v>
      </c>
      <c r="AU915" s="540">
        <v>14</v>
      </c>
      <c r="AV915" s="540">
        <v>129</v>
      </c>
      <c r="AW915" s="540">
        <v>96</v>
      </c>
      <c r="AX915" s="540">
        <v>124</v>
      </c>
      <c r="AY915" s="540">
        <v>148</v>
      </c>
      <c r="AZ915" s="540">
        <v>113</v>
      </c>
      <c r="BA915" s="540">
        <v>142</v>
      </c>
      <c r="BB915" s="540">
        <v>70</v>
      </c>
      <c r="BC915" s="540">
        <v>81</v>
      </c>
      <c r="BD915" s="540">
        <v>167</v>
      </c>
      <c r="BE915" s="540">
        <v>33</v>
      </c>
      <c r="BF915" s="540">
        <v>144</v>
      </c>
      <c r="BG915" s="540">
        <v>146</v>
      </c>
      <c r="BH915" s="540">
        <v>66</v>
      </c>
      <c r="BI915" s="540">
        <v>117</v>
      </c>
      <c r="BJ915" s="540">
        <v>5</v>
      </c>
      <c r="BK915" s="540">
        <v>112</v>
      </c>
      <c r="BL915" s="540">
        <v>97</v>
      </c>
      <c r="BM915" s="540">
        <v>52</v>
      </c>
      <c r="BN915" s="540">
        <v>160</v>
      </c>
      <c r="BO915" s="540">
        <v>50</v>
      </c>
      <c r="BP915" s="540">
        <v>7</v>
      </c>
      <c r="BQ915" s="540">
        <v>41</v>
      </c>
      <c r="BR915" s="540">
        <v>138</v>
      </c>
      <c r="BS915" s="540">
        <v>108</v>
      </c>
      <c r="BT915" s="540">
        <v>63</v>
      </c>
      <c r="BU915" s="540">
        <v>29</v>
      </c>
      <c r="BV915" s="540">
        <v>11</v>
      </c>
      <c r="BW915" s="540">
        <v>111</v>
      </c>
      <c r="BX915" s="540">
        <v>35</v>
      </c>
      <c r="BY915" s="540">
        <v>163</v>
      </c>
      <c r="BZ915" s="540">
        <v>152</v>
      </c>
      <c r="CA915" s="540">
        <v>83</v>
      </c>
      <c r="CB915" s="540">
        <v>21</v>
      </c>
      <c r="CC915" s="540">
        <v>179</v>
      </c>
      <c r="CD915" s="540">
        <v>30</v>
      </c>
      <c r="CE915" s="540">
        <v>17</v>
      </c>
      <c r="CF915" s="540">
        <v>158</v>
      </c>
      <c r="CG915" s="540">
        <v>127</v>
      </c>
      <c r="CH915" s="540">
        <v>184</v>
      </c>
      <c r="CI915" s="540">
        <v>165</v>
      </c>
      <c r="CJ915" s="540">
        <v>72</v>
      </c>
      <c r="CK915" s="540">
        <v>172</v>
      </c>
      <c r="CL915" s="540">
        <v>36</v>
      </c>
      <c r="CM915" s="540">
        <v>102</v>
      </c>
      <c r="CN915" s="540">
        <v>151</v>
      </c>
      <c r="CO915" s="540">
        <v>175</v>
      </c>
      <c r="CP915" s="540">
        <v>31</v>
      </c>
      <c r="CQ915" s="540">
        <v>131</v>
      </c>
      <c r="CR915" s="540">
        <v>49</v>
      </c>
      <c r="CS915" s="540">
        <v>123</v>
      </c>
      <c r="CT915" s="540">
        <v>6</v>
      </c>
      <c r="CU915" s="540">
        <v>141</v>
      </c>
      <c r="CV915" s="540">
        <v>86</v>
      </c>
      <c r="CW915" s="540">
        <v>89</v>
      </c>
      <c r="CX915" s="540">
        <v>106</v>
      </c>
      <c r="CY915" s="540">
        <v>4</v>
      </c>
      <c r="CZ915" s="540">
        <v>12</v>
      </c>
      <c r="DA915" s="540">
        <v>76</v>
      </c>
      <c r="DB915" s="540">
        <v>182</v>
      </c>
      <c r="DC915" s="540">
        <v>55</v>
      </c>
      <c r="DD915" s="540">
        <v>56</v>
      </c>
      <c r="DE915" s="540">
        <v>82</v>
      </c>
      <c r="DF915" s="540">
        <v>3</v>
      </c>
      <c r="DG915" s="540">
        <v>118</v>
      </c>
      <c r="DH915" s="540">
        <v>178</v>
      </c>
      <c r="DI915" s="540">
        <v>139</v>
      </c>
      <c r="DJ915" s="540">
        <v>130</v>
      </c>
      <c r="DK915" s="540">
        <v>122</v>
      </c>
      <c r="DL915" s="540">
        <v>65</v>
      </c>
      <c r="DM915" s="540">
        <v>168</v>
      </c>
      <c r="DN915" s="540">
        <v>39</v>
      </c>
      <c r="DO915" s="540">
        <v>181</v>
      </c>
      <c r="DP915" s="540">
        <v>23</v>
      </c>
      <c r="DQ915" s="540">
        <v>99</v>
      </c>
      <c r="DR915" s="540">
        <v>34</v>
      </c>
      <c r="DS915" s="540">
        <v>61</v>
      </c>
      <c r="DT915" s="540">
        <v>143</v>
      </c>
      <c r="DU915" s="540">
        <v>156</v>
      </c>
      <c r="DV915" s="540">
        <v>115</v>
      </c>
      <c r="DW915" s="540">
        <v>18</v>
      </c>
      <c r="DX915" s="540">
        <v>180</v>
      </c>
      <c r="DY915" s="540">
        <v>45</v>
      </c>
      <c r="DZ915" s="540">
        <v>154</v>
      </c>
      <c r="EA915" s="540">
        <v>73</v>
      </c>
      <c r="EB915" s="540">
        <v>119</v>
      </c>
      <c r="EC915" s="540">
        <v>166</v>
      </c>
      <c r="ED915" s="540">
        <v>43</v>
      </c>
      <c r="EE915" s="540">
        <v>37</v>
      </c>
      <c r="EF915" s="540">
        <v>114</v>
      </c>
      <c r="EG915" s="540">
        <v>153</v>
      </c>
      <c r="EH915" s="540">
        <v>134</v>
      </c>
      <c r="EI915" s="540">
        <v>68</v>
      </c>
      <c r="EJ915" s="540">
        <v>121</v>
      </c>
      <c r="EK915" s="540">
        <v>157</v>
      </c>
      <c r="EL915" s="540">
        <v>173</v>
      </c>
      <c r="EM915" s="540">
        <v>105</v>
      </c>
      <c r="EN915" s="540">
        <v>62</v>
      </c>
      <c r="EO915" s="540">
        <v>133</v>
      </c>
      <c r="EP915" s="540">
        <v>10</v>
      </c>
      <c r="EQ915" s="540">
        <v>91</v>
      </c>
      <c r="ER915" s="540">
        <v>47</v>
      </c>
      <c r="ES915" s="540">
        <v>53</v>
      </c>
      <c r="ET915" s="540">
        <v>149</v>
      </c>
      <c r="EU915" s="540">
        <v>140</v>
      </c>
      <c r="EV915" s="540">
        <v>25</v>
      </c>
      <c r="EW915" s="540">
        <v>32</v>
      </c>
      <c r="EX915" s="540">
        <v>1</v>
      </c>
      <c r="EY915" s="540">
        <v>101</v>
      </c>
      <c r="EZ915" s="540">
        <v>24</v>
      </c>
      <c r="FA915" s="540">
        <v>126</v>
      </c>
      <c r="FB915" s="540">
        <v>132</v>
      </c>
      <c r="FC915" s="540">
        <v>38</v>
      </c>
      <c r="FD915" s="540">
        <v>174</v>
      </c>
      <c r="FE915" s="540">
        <v>90</v>
      </c>
      <c r="FF915" s="540">
        <v>58</v>
      </c>
      <c r="FG915" s="540">
        <v>155</v>
      </c>
      <c r="FH915" s="540">
        <v>107</v>
      </c>
      <c r="FI915" s="540">
        <v>22</v>
      </c>
      <c r="FJ915" s="540">
        <v>59</v>
      </c>
      <c r="FK915" s="540">
        <v>48</v>
      </c>
      <c r="FL915" s="540">
        <v>44</v>
      </c>
      <c r="FM915" s="540">
        <v>16</v>
      </c>
      <c r="FN915" s="540">
        <v>164</v>
      </c>
      <c r="FO915" s="540">
        <v>94</v>
      </c>
      <c r="FP915" s="540">
        <v>128</v>
      </c>
      <c r="FQ915" s="540">
        <v>136</v>
      </c>
      <c r="FR915" s="540">
        <v>75</v>
      </c>
      <c r="FS915" s="540">
        <v>77</v>
      </c>
      <c r="FT915" s="540">
        <v>20</v>
      </c>
      <c r="FU915" s="540">
        <v>84</v>
      </c>
      <c r="FV915" s="540">
        <v>145</v>
      </c>
      <c r="FW915" s="540">
        <v>95</v>
      </c>
      <c r="FX915" s="540">
        <v>88</v>
      </c>
      <c r="FY915" s="540">
        <v>9</v>
      </c>
      <c r="FZ915" s="540">
        <v>171</v>
      </c>
      <c r="GA915" s="540">
        <v>159</v>
      </c>
      <c r="GB915" s="540">
        <v>27</v>
      </c>
      <c r="GC915" s="540">
        <v>54</v>
      </c>
      <c r="GD915" s="540">
        <v>125</v>
      </c>
      <c r="GE915" s="540">
        <v>135</v>
      </c>
      <c r="GF915" s="540">
        <v>80</v>
      </c>
      <c r="GG915" s="540">
        <v>100</v>
      </c>
      <c r="GH915" s="540">
        <v>169</v>
      </c>
    </row>
    <row r="916" spans="4:194" s="540" customFormat="1" x14ac:dyDescent="0.2"/>
    <row r="917" spans="4:194" s="540" customFormat="1" x14ac:dyDescent="0.2">
      <c r="D917" s="539">
        <v>186</v>
      </c>
      <c r="E917" s="541" t="s">
        <v>179</v>
      </c>
    </row>
    <row r="918" spans="4:194" s="540" customFormat="1" x14ac:dyDescent="0.2">
      <c r="E918" s="535" t="s">
        <v>130</v>
      </c>
      <c r="F918" s="540">
        <v>1</v>
      </c>
      <c r="G918" s="540">
        <v>2</v>
      </c>
      <c r="H918" s="540">
        <v>3</v>
      </c>
      <c r="I918" s="540">
        <v>4</v>
      </c>
      <c r="J918" s="540">
        <v>5</v>
      </c>
      <c r="K918" s="540">
        <v>6</v>
      </c>
      <c r="L918" s="540">
        <v>7</v>
      </c>
      <c r="M918" s="540">
        <v>8</v>
      </c>
      <c r="N918" s="540">
        <v>9</v>
      </c>
      <c r="O918" s="540">
        <v>10</v>
      </c>
      <c r="P918" s="540">
        <v>11</v>
      </c>
      <c r="Q918" s="540">
        <v>12</v>
      </c>
      <c r="R918" s="540">
        <v>13</v>
      </c>
      <c r="S918" s="540">
        <v>14</v>
      </c>
      <c r="T918" s="540">
        <v>15</v>
      </c>
      <c r="U918" s="540">
        <v>16</v>
      </c>
      <c r="V918" s="540">
        <v>17</v>
      </c>
      <c r="W918" s="540">
        <v>18</v>
      </c>
      <c r="X918" s="540">
        <v>19</v>
      </c>
      <c r="Y918" s="540">
        <v>20</v>
      </c>
      <c r="Z918" s="540">
        <v>21</v>
      </c>
      <c r="AA918" s="540">
        <v>22</v>
      </c>
      <c r="AB918" s="540">
        <v>23</v>
      </c>
      <c r="AC918" s="540">
        <v>24</v>
      </c>
      <c r="AD918" s="540">
        <v>25</v>
      </c>
      <c r="AE918" s="540">
        <v>26</v>
      </c>
      <c r="AF918" s="540">
        <v>27</v>
      </c>
      <c r="AG918" s="540">
        <v>28</v>
      </c>
      <c r="AH918" s="540">
        <v>29</v>
      </c>
      <c r="AI918" s="540">
        <v>30</v>
      </c>
      <c r="AJ918" s="540">
        <v>31</v>
      </c>
      <c r="AK918" s="540">
        <v>32</v>
      </c>
      <c r="AL918" s="540">
        <v>33</v>
      </c>
      <c r="AM918" s="540">
        <v>34</v>
      </c>
      <c r="AN918" s="540">
        <v>35</v>
      </c>
      <c r="AO918" s="540">
        <v>36</v>
      </c>
      <c r="AP918" s="540">
        <v>37</v>
      </c>
      <c r="AQ918" s="540">
        <v>38</v>
      </c>
      <c r="AR918" s="540">
        <v>39</v>
      </c>
      <c r="AS918" s="540">
        <v>40</v>
      </c>
      <c r="AT918" s="540">
        <v>41</v>
      </c>
      <c r="AU918" s="540">
        <v>42</v>
      </c>
      <c r="AV918" s="540">
        <v>43</v>
      </c>
      <c r="AW918" s="540">
        <v>44</v>
      </c>
      <c r="AX918" s="540">
        <v>45</v>
      </c>
      <c r="AY918" s="540">
        <v>46</v>
      </c>
      <c r="AZ918" s="540">
        <v>47</v>
      </c>
      <c r="BA918" s="540">
        <v>48</v>
      </c>
      <c r="BB918" s="540">
        <v>49</v>
      </c>
      <c r="BC918" s="540">
        <v>50</v>
      </c>
      <c r="BD918" s="540">
        <v>51</v>
      </c>
      <c r="BE918" s="540">
        <v>52</v>
      </c>
      <c r="BF918" s="540">
        <v>53</v>
      </c>
      <c r="BG918" s="540">
        <v>54</v>
      </c>
      <c r="BH918" s="540">
        <v>55</v>
      </c>
      <c r="BI918" s="540">
        <v>56</v>
      </c>
      <c r="BJ918" s="540">
        <v>57</v>
      </c>
      <c r="BK918" s="540">
        <v>58</v>
      </c>
      <c r="BL918" s="540">
        <v>59</v>
      </c>
      <c r="BM918" s="540">
        <v>60</v>
      </c>
      <c r="BN918" s="540">
        <v>61</v>
      </c>
      <c r="BO918" s="540">
        <v>62</v>
      </c>
      <c r="BP918" s="540">
        <v>63</v>
      </c>
      <c r="BQ918" s="540">
        <v>64</v>
      </c>
      <c r="BR918" s="540">
        <v>65</v>
      </c>
      <c r="BS918" s="540">
        <v>66</v>
      </c>
      <c r="BT918" s="540">
        <v>67</v>
      </c>
      <c r="BU918" s="540">
        <v>68</v>
      </c>
      <c r="BV918" s="540">
        <v>69</v>
      </c>
      <c r="BW918" s="540">
        <v>70</v>
      </c>
      <c r="BX918" s="540">
        <v>71</v>
      </c>
      <c r="BY918" s="540">
        <v>72</v>
      </c>
      <c r="BZ918" s="540">
        <v>73</v>
      </c>
      <c r="CA918" s="540">
        <v>74</v>
      </c>
      <c r="CB918" s="540">
        <v>75</v>
      </c>
      <c r="CC918" s="540">
        <v>76</v>
      </c>
      <c r="CD918" s="540">
        <v>77</v>
      </c>
      <c r="CE918" s="540">
        <v>78</v>
      </c>
      <c r="CF918" s="540">
        <v>79</v>
      </c>
      <c r="CG918" s="540">
        <v>80</v>
      </c>
      <c r="CH918" s="540">
        <v>81</v>
      </c>
      <c r="CI918" s="540">
        <v>82</v>
      </c>
      <c r="CJ918" s="540">
        <v>83</v>
      </c>
      <c r="CK918" s="540">
        <v>84</v>
      </c>
      <c r="CL918" s="540">
        <v>85</v>
      </c>
      <c r="CM918" s="540">
        <v>86</v>
      </c>
      <c r="CN918" s="540">
        <v>87</v>
      </c>
      <c r="CO918" s="540">
        <v>88</v>
      </c>
      <c r="CP918" s="540">
        <v>89</v>
      </c>
      <c r="CQ918" s="540">
        <v>90</v>
      </c>
      <c r="CR918" s="540">
        <v>91</v>
      </c>
      <c r="CS918" s="540">
        <v>92</v>
      </c>
      <c r="CT918" s="540">
        <v>93</v>
      </c>
      <c r="CU918" s="540">
        <v>94</v>
      </c>
      <c r="CV918" s="540">
        <v>95</v>
      </c>
      <c r="CW918" s="540">
        <v>96</v>
      </c>
      <c r="CX918" s="540">
        <v>97</v>
      </c>
      <c r="CY918" s="540">
        <v>98</v>
      </c>
      <c r="CZ918" s="540">
        <v>99</v>
      </c>
      <c r="DA918" s="540">
        <v>100</v>
      </c>
      <c r="DB918" s="540">
        <v>101</v>
      </c>
      <c r="DC918" s="540">
        <v>102</v>
      </c>
      <c r="DD918" s="540">
        <v>103</v>
      </c>
      <c r="DE918" s="540">
        <v>104</v>
      </c>
      <c r="DF918" s="540">
        <v>105</v>
      </c>
      <c r="DG918" s="540">
        <v>106</v>
      </c>
      <c r="DH918" s="540">
        <v>107</v>
      </c>
      <c r="DI918" s="540">
        <v>108</v>
      </c>
      <c r="DJ918" s="540">
        <v>109</v>
      </c>
      <c r="DK918" s="540">
        <v>110</v>
      </c>
      <c r="DL918" s="540">
        <v>111</v>
      </c>
      <c r="DM918" s="540">
        <v>112</v>
      </c>
      <c r="DN918" s="540">
        <v>113</v>
      </c>
      <c r="DO918" s="540">
        <v>114</v>
      </c>
      <c r="DP918" s="540">
        <v>115</v>
      </c>
      <c r="DQ918" s="540">
        <v>116</v>
      </c>
      <c r="DR918" s="540">
        <v>117</v>
      </c>
      <c r="DS918" s="540">
        <v>118</v>
      </c>
      <c r="DT918" s="540">
        <v>119</v>
      </c>
      <c r="DU918" s="540">
        <v>120</v>
      </c>
      <c r="DV918" s="540">
        <v>121</v>
      </c>
      <c r="DW918" s="540">
        <v>122</v>
      </c>
      <c r="DX918" s="540">
        <v>123</v>
      </c>
      <c r="DY918" s="540">
        <v>124</v>
      </c>
      <c r="DZ918" s="540">
        <v>125</v>
      </c>
      <c r="EA918" s="540">
        <v>126</v>
      </c>
      <c r="EB918" s="540">
        <v>127</v>
      </c>
      <c r="EC918" s="540">
        <v>128</v>
      </c>
      <c r="ED918" s="540">
        <v>129</v>
      </c>
      <c r="EE918" s="540">
        <v>130</v>
      </c>
      <c r="EF918" s="540">
        <v>131</v>
      </c>
      <c r="EG918" s="540">
        <v>132</v>
      </c>
      <c r="EH918" s="540">
        <v>133</v>
      </c>
      <c r="EI918" s="540">
        <v>134</v>
      </c>
      <c r="EJ918" s="540">
        <v>135</v>
      </c>
      <c r="EK918" s="540">
        <v>136</v>
      </c>
      <c r="EL918" s="540">
        <v>137</v>
      </c>
      <c r="EM918" s="540">
        <v>138</v>
      </c>
      <c r="EN918" s="540">
        <v>139</v>
      </c>
      <c r="EO918" s="540">
        <v>140</v>
      </c>
      <c r="EP918" s="540">
        <v>141</v>
      </c>
      <c r="EQ918" s="540">
        <v>142</v>
      </c>
      <c r="ER918" s="540">
        <v>143</v>
      </c>
      <c r="ES918" s="540">
        <v>144</v>
      </c>
      <c r="ET918" s="540">
        <v>145</v>
      </c>
      <c r="EU918" s="540">
        <v>146</v>
      </c>
      <c r="EV918" s="540">
        <v>147</v>
      </c>
      <c r="EW918" s="540">
        <v>148</v>
      </c>
      <c r="EX918" s="540">
        <v>149</v>
      </c>
      <c r="EY918" s="540">
        <v>150</v>
      </c>
      <c r="EZ918" s="540">
        <v>151</v>
      </c>
      <c r="FA918" s="540">
        <v>152</v>
      </c>
      <c r="FB918" s="540">
        <v>153</v>
      </c>
      <c r="FC918" s="540">
        <v>154</v>
      </c>
      <c r="FD918" s="540">
        <v>155</v>
      </c>
      <c r="FE918" s="540">
        <v>156</v>
      </c>
      <c r="FF918" s="540">
        <v>157</v>
      </c>
      <c r="FG918" s="540">
        <v>158</v>
      </c>
      <c r="FH918" s="540">
        <v>159</v>
      </c>
      <c r="FI918" s="540">
        <v>160</v>
      </c>
      <c r="FJ918" s="540">
        <v>161</v>
      </c>
      <c r="FK918" s="540">
        <v>162</v>
      </c>
      <c r="FL918" s="540">
        <v>163</v>
      </c>
      <c r="FM918" s="540">
        <v>164</v>
      </c>
      <c r="FN918" s="540">
        <v>165</v>
      </c>
      <c r="FO918" s="540">
        <v>166</v>
      </c>
      <c r="FP918" s="540">
        <v>167</v>
      </c>
      <c r="FQ918" s="540">
        <v>168</v>
      </c>
      <c r="FR918" s="540">
        <v>169</v>
      </c>
      <c r="FS918" s="540">
        <v>170</v>
      </c>
      <c r="FT918" s="540">
        <v>171</v>
      </c>
      <c r="FU918" s="540">
        <v>172</v>
      </c>
      <c r="FV918" s="540">
        <v>173</v>
      </c>
      <c r="FW918" s="540">
        <v>174</v>
      </c>
      <c r="FY918" s="540">
        <v>175</v>
      </c>
      <c r="FZ918" s="540">
        <v>176</v>
      </c>
      <c r="GA918" s="540">
        <v>177</v>
      </c>
      <c r="GB918" s="540">
        <v>178</v>
      </c>
      <c r="GD918" s="540">
        <v>179</v>
      </c>
      <c r="GE918" s="540">
        <v>180</v>
      </c>
      <c r="GF918" s="540">
        <v>181</v>
      </c>
      <c r="GG918" s="540">
        <v>182</v>
      </c>
      <c r="GI918" s="540">
        <v>183</v>
      </c>
      <c r="GJ918" s="540">
        <v>184</v>
      </c>
      <c r="GK918" s="540">
        <v>185</v>
      </c>
      <c r="GL918" s="540">
        <v>186</v>
      </c>
    </row>
    <row r="919" spans="4:194" s="540" customFormat="1" x14ac:dyDescent="0.2">
      <c r="E919" s="535" t="s">
        <v>157</v>
      </c>
      <c r="F919" s="540">
        <v>28</v>
      </c>
      <c r="G919" s="540">
        <v>58</v>
      </c>
      <c r="H919" s="540">
        <v>94</v>
      </c>
      <c r="I919" s="540">
        <v>161</v>
      </c>
      <c r="J919" s="540">
        <v>141</v>
      </c>
      <c r="K919" s="540">
        <v>90</v>
      </c>
      <c r="L919" s="540">
        <v>68</v>
      </c>
      <c r="M919" s="540">
        <v>81</v>
      </c>
      <c r="N919" s="540">
        <v>57</v>
      </c>
      <c r="O919" s="540">
        <v>180</v>
      </c>
      <c r="P919" s="540">
        <v>182</v>
      </c>
      <c r="Q919" s="540">
        <v>74</v>
      </c>
      <c r="R919" s="540">
        <v>147</v>
      </c>
      <c r="S919" s="540">
        <v>110</v>
      </c>
      <c r="T919" s="540">
        <v>93</v>
      </c>
      <c r="U919" s="540">
        <v>169</v>
      </c>
      <c r="V919" s="540">
        <v>88</v>
      </c>
      <c r="W919" s="540">
        <v>64</v>
      </c>
      <c r="X919" s="540">
        <v>111</v>
      </c>
      <c r="Y919" s="540">
        <v>179</v>
      </c>
      <c r="Z919" s="540">
        <v>170</v>
      </c>
      <c r="AA919" s="540">
        <v>145</v>
      </c>
      <c r="AB919" s="540">
        <v>54</v>
      </c>
      <c r="AC919" s="540">
        <v>122</v>
      </c>
      <c r="AD919" s="540">
        <v>82</v>
      </c>
      <c r="AE919" s="540">
        <v>29</v>
      </c>
      <c r="AF919" s="540">
        <v>156</v>
      </c>
      <c r="AG919" s="540">
        <v>178</v>
      </c>
      <c r="AH919" s="540">
        <v>17</v>
      </c>
      <c r="AI919" s="540">
        <v>37</v>
      </c>
      <c r="AJ919" s="540">
        <v>129</v>
      </c>
      <c r="AK919" s="540">
        <v>83</v>
      </c>
      <c r="AL919" s="540">
        <v>114</v>
      </c>
      <c r="AM919" s="540">
        <v>50</v>
      </c>
      <c r="AN919" s="540">
        <v>38</v>
      </c>
      <c r="AO919" s="540">
        <v>10</v>
      </c>
      <c r="AP919" s="540">
        <v>30</v>
      </c>
      <c r="AQ919" s="540">
        <v>52</v>
      </c>
      <c r="AR919" s="540">
        <v>158</v>
      </c>
      <c r="AS919" s="540">
        <v>106</v>
      </c>
      <c r="AT919" s="540">
        <v>150</v>
      </c>
      <c r="AU919" s="540">
        <v>48</v>
      </c>
      <c r="AV919" s="540">
        <v>67</v>
      </c>
      <c r="AW919" s="540">
        <v>45</v>
      </c>
      <c r="AX919" s="540">
        <v>36</v>
      </c>
      <c r="AY919" s="540">
        <v>3</v>
      </c>
      <c r="AZ919" s="540">
        <v>85</v>
      </c>
      <c r="BA919" s="540">
        <v>42</v>
      </c>
      <c r="BB919" s="540">
        <v>76</v>
      </c>
      <c r="BC919" s="540">
        <v>177</v>
      </c>
      <c r="BD919" s="540">
        <v>172</v>
      </c>
      <c r="BE919" s="540">
        <v>73</v>
      </c>
      <c r="BF919" s="540">
        <v>92</v>
      </c>
      <c r="BG919" s="540">
        <v>23</v>
      </c>
      <c r="BH919" s="540">
        <v>184</v>
      </c>
      <c r="BI919" s="540">
        <v>4</v>
      </c>
      <c r="BJ919" s="540">
        <v>99</v>
      </c>
      <c r="BK919" s="540">
        <v>119</v>
      </c>
      <c r="BL919" s="540">
        <v>12</v>
      </c>
      <c r="BM919" s="540">
        <v>183</v>
      </c>
      <c r="BN919" s="540">
        <v>135</v>
      </c>
      <c r="BO919" s="540">
        <v>63</v>
      </c>
      <c r="BP919" s="540">
        <v>14</v>
      </c>
      <c r="BQ919" s="540">
        <v>20</v>
      </c>
      <c r="BR919" s="540">
        <v>173</v>
      </c>
      <c r="BS919" s="540">
        <v>79</v>
      </c>
      <c r="BT919" s="540">
        <v>185</v>
      </c>
      <c r="BU919" s="540">
        <v>142</v>
      </c>
      <c r="BV919" s="540">
        <v>162</v>
      </c>
      <c r="BW919" s="540">
        <v>32</v>
      </c>
      <c r="BX919" s="540">
        <v>15</v>
      </c>
      <c r="BY919" s="540">
        <v>104</v>
      </c>
      <c r="BZ919" s="540">
        <v>149</v>
      </c>
      <c r="CA919" s="540">
        <v>97</v>
      </c>
      <c r="CB919" s="540">
        <v>152</v>
      </c>
      <c r="CC919" s="540">
        <v>174</v>
      </c>
      <c r="CD919" s="540">
        <v>143</v>
      </c>
      <c r="CE919" s="540">
        <v>26</v>
      </c>
      <c r="CF919" s="540">
        <v>66</v>
      </c>
      <c r="CG919" s="540">
        <v>7</v>
      </c>
      <c r="CH919" s="540">
        <v>72</v>
      </c>
      <c r="CI919" s="540">
        <v>56</v>
      </c>
      <c r="CJ919" s="540">
        <v>175</v>
      </c>
      <c r="CK919" s="540">
        <v>51</v>
      </c>
      <c r="CL919" s="540">
        <v>118</v>
      </c>
      <c r="CM919" s="540">
        <v>163</v>
      </c>
      <c r="CN919" s="540">
        <v>34</v>
      </c>
      <c r="CO919" s="540">
        <v>125</v>
      </c>
      <c r="CP919" s="540">
        <v>136</v>
      </c>
      <c r="CQ919" s="540">
        <v>27</v>
      </c>
      <c r="CR919" s="540">
        <v>65</v>
      </c>
      <c r="CS919" s="540">
        <v>53</v>
      </c>
      <c r="CT919" s="540">
        <v>77</v>
      </c>
      <c r="CU919" s="540">
        <v>168</v>
      </c>
      <c r="CV919" s="540">
        <v>44</v>
      </c>
      <c r="CW919" s="540">
        <v>105</v>
      </c>
      <c r="CX919" s="540">
        <v>60</v>
      </c>
      <c r="CY919" s="540">
        <v>80</v>
      </c>
      <c r="CZ919" s="540">
        <v>121</v>
      </c>
      <c r="DA919" s="540">
        <v>1</v>
      </c>
      <c r="DB919" s="540">
        <v>43</v>
      </c>
      <c r="DC919" s="540">
        <v>33</v>
      </c>
      <c r="DD919" s="540">
        <v>86</v>
      </c>
      <c r="DE919" s="540">
        <v>148</v>
      </c>
      <c r="DF919" s="540">
        <v>24</v>
      </c>
      <c r="DG919" s="540">
        <v>75</v>
      </c>
      <c r="DH919" s="540">
        <v>61</v>
      </c>
      <c r="DI919" s="540">
        <v>19</v>
      </c>
      <c r="DJ919" s="540">
        <v>101</v>
      </c>
      <c r="DK919" s="540">
        <v>89</v>
      </c>
      <c r="DL919" s="540">
        <v>40</v>
      </c>
      <c r="DM919" s="540">
        <v>25</v>
      </c>
      <c r="DN919" s="540">
        <v>144</v>
      </c>
      <c r="DO919" s="540">
        <v>133</v>
      </c>
      <c r="DP919" s="540">
        <v>171</v>
      </c>
      <c r="DQ919" s="540">
        <v>124</v>
      </c>
      <c r="DR919" s="540">
        <v>35</v>
      </c>
      <c r="DS919" s="540">
        <v>167</v>
      </c>
      <c r="DT919" s="540">
        <v>131</v>
      </c>
      <c r="DU919" s="540">
        <v>153</v>
      </c>
      <c r="DV919" s="540">
        <v>9</v>
      </c>
      <c r="DW919" s="540">
        <v>49</v>
      </c>
      <c r="DX919" s="540">
        <v>127</v>
      </c>
      <c r="DY919" s="540">
        <v>116</v>
      </c>
      <c r="DZ919" s="540">
        <v>78</v>
      </c>
      <c r="EA919" s="540">
        <v>39</v>
      </c>
      <c r="EB919" s="540">
        <v>155</v>
      </c>
      <c r="EC919" s="540">
        <v>6</v>
      </c>
      <c r="ED919" s="540">
        <v>71</v>
      </c>
      <c r="EE919" s="540">
        <v>91</v>
      </c>
      <c r="EF919" s="540">
        <v>164</v>
      </c>
      <c r="EG919" s="540">
        <v>55</v>
      </c>
      <c r="EH919" s="540">
        <v>132</v>
      </c>
      <c r="EI919" s="540">
        <v>87</v>
      </c>
      <c r="EJ919" s="540">
        <v>8</v>
      </c>
      <c r="EK919" s="540">
        <v>159</v>
      </c>
      <c r="EL919" s="540">
        <v>13</v>
      </c>
      <c r="EM919" s="540">
        <v>186</v>
      </c>
      <c r="EN919" s="540">
        <v>102</v>
      </c>
      <c r="EO919" s="540">
        <v>41</v>
      </c>
      <c r="EP919" s="540">
        <v>62</v>
      </c>
      <c r="EQ919" s="540">
        <v>31</v>
      </c>
      <c r="ER919" s="540">
        <v>160</v>
      </c>
      <c r="ES919" s="540">
        <v>113</v>
      </c>
      <c r="ET919" s="540">
        <v>22</v>
      </c>
      <c r="EU919" s="540">
        <v>117</v>
      </c>
      <c r="EV919" s="540">
        <v>154</v>
      </c>
      <c r="EW919" s="540">
        <v>107</v>
      </c>
      <c r="EX919" s="540">
        <v>98</v>
      </c>
      <c r="EY919" s="540">
        <v>139</v>
      </c>
      <c r="EZ919" s="540">
        <v>181</v>
      </c>
      <c r="FA919" s="540">
        <v>120</v>
      </c>
      <c r="FB919" s="540">
        <v>5</v>
      </c>
      <c r="FC919" s="540">
        <v>146</v>
      </c>
      <c r="FD919" s="540">
        <v>123</v>
      </c>
      <c r="FE919" s="540">
        <v>128</v>
      </c>
      <c r="FF919" s="540">
        <v>166</v>
      </c>
      <c r="FG919" s="540">
        <v>96</v>
      </c>
      <c r="FH919" s="540">
        <v>103</v>
      </c>
      <c r="FI919" s="540">
        <v>46</v>
      </c>
      <c r="FJ919" s="540">
        <v>176</v>
      </c>
      <c r="FK919" s="540">
        <v>151</v>
      </c>
      <c r="FL919" s="540">
        <v>2</v>
      </c>
      <c r="FM919" s="540">
        <v>130</v>
      </c>
      <c r="FN919" s="540">
        <v>138</v>
      </c>
      <c r="FO919" s="540">
        <v>157</v>
      </c>
      <c r="FP919" s="540">
        <v>59</v>
      </c>
      <c r="FQ919" s="540">
        <v>47</v>
      </c>
      <c r="FR919" s="540">
        <v>16</v>
      </c>
      <c r="FS919" s="540">
        <v>69</v>
      </c>
      <c r="FT919" s="540">
        <v>115</v>
      </c>
      <c r="FU919" s="540">
        <v>126</v>
      </c>
      <c r="FV919" s="540">
        <v>70</v>
      </c>
      <c r="FW919" s="540">
        <v>108</v>
      </c>
      <c r="FY919" s="540">
        <v>109</v>
      </c>
      <c r="FZ919" s="540">
        <v>84</v>
      </c>
      <c r="GA919" s="540">
        <v>140</v>
      </c>
      <c r="GB919" s="540">
        <v>18</v>
      </c>
      <c r="GD919" s="540">
        <v>100</v>
      </c>
      <c r="GE919" s="540">
        <v>21</v>
      </c>
      <c r="GF919" s="540">
        <v>112</v>
      </c>
      <c r="GG919" s="540">
        <v>137</v>
      </c>
      <c r="GI919" s="540">
        <v>165</v>
      </c>
      <c r="GJ919" s="540">
        <v>134</v>
      </c>
      <c r="GK919" s="540">
        <v>11</v>
      </c>
      <c r="GL919" s="540">
        <v>95</v>
      </c>
    </row>
    <row r="920" spans="4:194" s="540" customFormat="1" x14ac:dyDescent="0.2">
      <c r="E920" s="535" t="s">
        <v>159</v>
      </c>
      <c r="F920" s="540">
        <v>54</v>
      </c>
      <c r="G920" s="540">
        <v>103</v>
      </c>
      <c r="H920" s="540">
        <v>60</v>
      </c>
      <c r="I920" s="540">
        <v>117</v>
      </c>
      <c r="J920" s="540">
        <v>83</v>
      </c>
      <c r="K920" s="540">
        <v>17</v>
      </c>
      <c r="L920" s="540">
        <v>66</v>
      </c>
      <c r="M920" s="540">
        <v>32</v>
      </c>
      <c r="N920" s="540">
        <v>58</v>
      </c>
      <c r="O920" s="540">
        <v>146</v>
      </c>
      <c r="P920" s="540">
        <v>55</v>
      </c>
      <c r="Q920" s="540">
        <v>178</v>
      </c>
      <c r="R920" s="540">
        <v>15</v>
      </c>
      <c r="S920" s="540">
        <v>21</v>
      </c>
      <c r="T920" s="540">
        <v>107</v>
      </c>
      <c r="U920" s="540">
        <v>12</v>
      </c>
      <c r="V920" s="540">
        <v>8</v>
      </c>
      <c r="W920" s="540">
        <v>152</v>
      </c>
      <c r="X920" s="540">
        <v>2</v>
      </c>
      <c r="Y920" s="540">
        <v>63</v>
      </c>
      <c r="Z920" s="540">
        <v>14</v>
      </c>
      <c r="AA920" s="540">
        <v>150</v>
      </c>
      <c r="AB920" s="540">
        <v>97</v>
      </c>
      <c r="AC920" s="540">
        <v>127</v>
      </c>
      <c r="AD920" s="540">
        <v>176</v>
      </c>
      <c r="AE920" s="540">
        <v>22</v>
      </c>
      <c r="AF920" s="540">
        <v>119</v>
      </c>
      <c r="AG920" s="540">
        <v>16</v>
      </c>
      <c r="AH920" s="540">
        <v>33</v>
      </c>
      <c r="AI920" s="540">
        <v>42</v>
      </c>
      <c r="AJ920" s="540">
        <v>24</v>
      </c>
      <c r="AK920" s="540">
        <v>18</v>
      </c>
      <c r="AL920" s="540">
        <v>87</v>
      </c>
      <c r="AM920" s="540">
        <v>170</v>
      </c>
      <c r="AN920" s="540">
        <v>126</v>
      </c>
      <c r="AO920" s="540">
        <v>34</v>
      </c>
      <c r="AP920" s="540">
        <v>93</v>
      </c>
      <c r="AQ920" s="540">
        <v>79</v>
      </c>
      <c r="AR920" s="540">
        <v>52</v>
      </c>
      <c r="AS920" s="540">
        <v>166</v>
      </c>
      <c r="AT920" s="540">
        <v>114</v>
      </c>
      <c r="AU920" s="540">
        <v>64</v>
      </c>
      <c r="AV920" s="540">
        <v>131</v>
      </c>
      <c r="AW920" s="540">
        <v>6</v>
      </c>
      <c r="AX920" s="540">
        <v>159</v>
      </c>
      <c r="AY920" s="540">
        <v>122</v>
      </c>
      <c r="AZ920" s="540">
        <v>171</v>
      </c>
      <c r="BA920" s="540">
        <v>179</v>
      </c>
      <c r="BB920" s="540">
        <v>105</v>
      </c>
      <c r="BC920" s="540">
        <v>4</v>
      </c>
      <c r="BD920" s="540">
        <v>130</v>
      </c>
      <c r="BE920" s="540">
        <v>39</v>
      </c>
      <c r="BF920" s="540">
        <v>109</v>
      </c>
      <c r="BG920" s="540">
        <v>47</v>
      </c>
      <c r="BH920" s="540">
        <v>68</v>
      </c>
      <c r="BI920" s="540">
        <v>168</v>
      </c>
      <c r="BJ920" s="540">
        <v>51</v>
      </c>
      <c r="BK920" s="540">
        <v>99</v>
      </c>
      <c r="BL920" s="540">
        <v>135</v>
      </c>
      <c r="BM920" s="540">
        <v>92</v>
      </c>
      <c r="BN920" s="540">
        <v>160</v>
      </c>
      <c r="BO920" s="540">
        <v>125</v>
      </c>
      <c r="BP920" s="540">
        <v>115</v>
      </c>
      <c r="BQ920" s="540">
        <v>11</v>
      </c>
      <c r="BR920" s="540">
        <v>143</v>
      </c>
      <c r="BS920" s="540">
        <v>30</v>
      </c>
      <c r="BT920" s="540">
        <v>116</v>
      </c>
      <c r="BU920" s="540">
        <v>154</v>
      </c>
      <c r="BV920" s="540">
        <v>90</v>
      </c>
      <c r="BW920" s="540">
        <v>31</v>
      </c>
      <c r="BX920" s="540">
        <v>69</v>
      </c>
      <c r="BY920" s="540">
        <v>76</v>
      </c>
      <c r="BZ920" s="540">
        <v>27</v>
      </c>
      <c r="CA920" s="540">
        <v>142</v>
      </c>
      <c r="CB920" s="540">
        <v>175</v>
      </c>
      <c r="CC920" s="540">
        <v>95</v>
      </c>
      <c r="CD920" s="540">
        <v>101</v>
      </c>
      <c r="CE920" s="540">
        <v>7</v>
      </c>
      <c r="CF920" s="540">
        <v>36</v>
      </c>
      <c r="CG920" s="540">
        <v>28</v>
      </c>
      <c r="CH920" s="540">
        <v>20</v>
      </c>
      <c r="CI920" s="540">
        <v>140</v>
      </c>
      <c r="CJ920" s="540">
        <v>10</v>
      </c>
      <c r="CK920" s="540">
        <v>183</v>
      </c>
      <c r="CL920" s="540">
        <v>174</v>
      </c>
      <c r="CM920" s="540">
        <v>85</v>
      </c>
      <c r="CN920" s="540">
        <v>141</v>
      </c>
      <c r="CO920" s="540">
        <v>57</v>
      </c>
      <c r="CP920" s="540">
        <v>91</v>
      </c>
      <c r="CQ920" s="540">
        <v>167</v>
      </c>
      <c r="CR920" s="540">
        <v>89</v>
      </c>
      <c r="CS920" s="540">
        <v>5</v>
      </c>
      <c r="CT920" s="540">
        <v>37</v>
      </c>
      <c r="CU920" s="540">
        <v>157</v>
      </c>
      <c r="CV920" s="540">
        <v>72</v>
      </c>
      <c r="CW920" s="540">
        <v>45</v>
      </c>
      <c r="CX920" s="540">
        <v>138</v>
      </c>
      <c r="CY920" s="540">
        <v>74</v>
      </c>
      <c r="CZ920" s="540">
        <v>81</v>
      </c>
      <c r="DA920" s="540">
        <v>96</v>
      </c>
      <c r="DB920" s="540">
        <v>145</v>
      </c>
      <c r="DC920" s="540">
        <v>108</v>
      </c>
      <c r="DD920" s="540">
        <v>71</v>
      </c>
      <c r="DE920" s="540">
        <v>62</v>
      </c>
      <c r="DF920" s="540">
        <v>161</v>
      </c>
      <c r="DG920" s="540">
        <v>98</v>
      </c>
      <c r="DH920" s="540">
        <v>136</v>
      </c>
      <c r="DI920" s="540">
        <v>102</v>
      </c>
      <c r="DJ920" s="540">
        <v>112</v>
      </c>
      <c r="DK920" s="540">
        <v>3</v>
      </c>
      <c r="DL920" s="540">
        <v>153</v>
      </c>
      <c r="DM920" s="540">
        <v>177</v>
      </c>
      <c r="DN920" s="540">
        <v>84</v>
      </c>
      <c r="DO920" s="540">
        <v>1</v>
      </c>
      <c r="DP920" s="540">
        <v>53</v>
      </c>
      <c r="DQ920" s="540">
        <v>70</v>
      </c>
      <c r="DR920" s="540">
        <v>41</v>
      </c>
      <c r="DS920" s="540">
        <v>120</v>
      </c>
      <c r="DT920" s="540">
        <v>26</v>
      </c>
      <c r="DU920" s="540">
        <v>73</v>
      </c>
      <c r="DV920" s="540">
        <v>123</v>
      </c>
      <c r="DW920" s="540">
        <v>46</v>
      </c>
      <c r="DX920" s="540">
        <v>9</v>
      </c>
      <c r="DY920" s="540">
        <v>61</v>
      </c>
      <c r="DZ920" s="540">
        <v>172</v>
      </c>
      <c r="EA920" s="540">
        <v>80</v>
      </c>
      <c r="EB920" s="540">
        <v>38</v>
      </c>
      <c r="EC920" s="540">
        <v>59</v>
      </c>
      <c r="ED920" s="540">
        <v>165</v>
      </c>
      <c r="EE920" s="540">
        <v>29</v>
      </c>
      <c r="EF920" s="540">
        <v>148</v>
      </c>
      <c r="EG920" s="540">
        <v>186</v>
      </c>
      <c r="EH920" s="540">
        <v>49</v>
      </c>
      <c r="EI920" s="540">
        <v>156</v>
      </c>
      <c r="EJ920" s="540">
        <v>128</v>
      </c>
      <c r="EK920" s="540">
        <v>113</v>
      </c>
      <c r="EL920" s="540">
        <v>106</v>
      </c>
      <c r="EM920" s="540">
        <v>137</v>
      </c>
      <c r="EN920" s="540">
        <v>40</v>
      </c>
      <c r="EO920" s="540">
        <v>56</v>
      </c>
      <c r="EP920" s="540">
        <v>173</v>
      </c>
      <c r="EQ920" s="540">
        <v>118</v>
      </c>
      <c r="ER920" s="540">
        <v>162</v>
      </c>
      <c r="ES920" s="540">
        <v>181</v>
      </c>
      <c r="ET920" s="540">
        <v>77</v>
      </c>
      <c r="EU920" s="540">
        <v>50</v>
      </c>
      <c r="EV920" s="540">
        <v>19</v>
      </c>
      <c r="EW920" s="540">
        <v>184</v>
      </c>
      <c r="EX920" s="540">
        <v>13</v>
      </c>
      <c r="EY920" s="540">
        <v>124</v>
      </c>
      <c r="EZ920" s="540">
        <v>139</v>
      </c>
      <c r="FA920" s="540">
        <v>182</v>
      </c>
      <c r="FB920" s="540">
        <v>155</v>
      </c>
      <c r="FC920" s="540">
        <v>185</v>
      </c>
      <c r="FD920" s="540">
        <v>111</v>
      </c>
      <c r="FE920" s="540">
        <v>134</v>
      </c>
      <c r="FF920" s="540">
        <v>94</v>
      </c>
      <c r="FG920" s="540">
        <v>100</v>
      </c>
      <c r="FH920" s="540">
        <v>43</v>
      </c>
      <c r="FI920" s="540">
        <v>147</v>
      </c>
      <c r="FJ920" s="540">
        <v>133</v>
      </c>
      <c r="FK920" s="540">
        <v>65</v>
      </c>
      <c r="FL920" s="540">
        <v>35</v>
      </c>
      <c r="FM920" s="540">
        <v>86</v>
      </c>
      <c r="FN920" s="540">
        <v>129</v>
      </c>
      <c r="FO920" s="540">
        <v>180</v>
      </c>
      <c r="FP920" s="540">
        <v>169</v>
      </c>
      <c r="FQ920" s="540">
        <v>82</v>
      </c>
      <c r="FR920" s="540">
        <v>132</v>
      </c>
      <c r="FS920" s="540">
        <v>67</v>
      </c>
      <c r="FT920" s="540">
        <v>104</v>
      </c>
      <c r="FU920" s="540">
        <v>23</v>
      </c>
      <c r="FV920" s="540">
        <v>75</v>
      </c>
      <c r="FW920" s="540">
        <v>151</v>
      </c>
      <c r="FY920" s="540">
        <v>44</v>
      </c>
      <c r="FZ920" s="540">
        <v>78</v>
      </c>
      <c r="GA920" s="540">
        <v>25</v>
      </c>
      <c r="GB920" s="540">
        <v>163</v>
      </c>
      <c r="GD920" s="540">
        <v>110</v>
      </c>
      <c r="GE920" s="540">
        <v>149</v>
      </c>
      <c r="GF920" s="540">
        <v>164</v>
      </c>
      <c r="GG920" s="540">
        <v>48</v>
      </c>
      <c r="GI920" s="540">
        <v>158</v>
      </c>
      <c r="GJ920" s="540">
        <v>144</v>
      </c>
      <c r="GK920" s="540">
        <v>121</v>
      </c>
      <c r="GL920" s="540">
        <v>88</v>
      </c>
    </row>
    <row r="921" spans="4:194" s="540" customFormat="1" x14ac:dyDescent="0.2"/>
    <row r="922" spans="4:194" s="540" customFormat="1" x14ac:dyDescent="0.2">
      <c r="D922" s="539">
        <v>187</v>
      </c>
      <c r="E922" s="541" t="s">
        <v>179</v>
      </c>
    </row>
    <row r="923" spans="4:194" s="540" customFormat="1" x14ac:dyDescent="0.2">
      <c r="E923" s="535" t="s">
        <v>130</v>
      </c>
      <c r="F923" s="540">
        <v>1</v>
      </c>
      <c r="G923" s="540">
        <v>2</v>
      </c>
      <c r="H923" s="540">
        <v>3</v>
      </c>
      <c r="I923" s="540">
        <v>4</v>
      </c>
      <c r="J923" s="540">
        <v>5</v>
      </c>
      <c r="K923" s="540">
        <v>6</v>
      </c>
      <c r="L923" s="540">
        <v>7</v>
      </c>
      <c r="M923" s="540">
        <v>8</v>
      </c>
      <c r="N923" s="540">
        <v>9</v>
      </c>
      <c r="O923" s="540">
        <v>10</v>
      </c>
      <c r="P923" s="540">
        <v>11</v>
      </c>
      <c r="Q923" s="540">
        <v>12</v>
      </c>
      <c r="R923" s="540">
        <v>13</v>
      </c>
      <c r="S923" s="540">
        <v>14</v>
      </c>
      <c r="T923" s="540">
        <v>15</v>
      </c>
      <c r="U923" s="540">
        <v>16</v>
      </c>
      <c r="V923" s="540">
        <v>17</v>
      </c>
      <c r="W923" s="540">
        <v>18</v>
      </c>
      <c r="X923" s="540">
        <v>19</v>
      </c>
      <c r="Y923" s="540">
        <v>20</v>
      </c>
      <c r="Z923" s="540">
        <v>21</v>
      </c>
      <c r="AA923" s="540">
        <v>22</v>
      </c>
      <c r="AB923" s="540">
        <v>23</v>
      </c>
      <c r="AC923" s="540">
        <v>24</v>
      </c>
      <c r="AD923" s="540">
        <v>25</v>
      </c>
      <c r="AE923" s="540">
        <v>26</v>
      </c>
      <c r="AF923" s="540">
        <v>27</v>
      </c>
      <c r="AG923" s="540">
        <v>28</v>
      </c>
      <c r="AH923" s="540">
        <v>29</v>
      </c>
      <c r="AI923" s="540">
        <v>30</v>
      </c>
      <c r="AJ923" s="540">
        <v>31</v>
      </c>
      <c r="AK923" s="540">
        <v>32</v>
      </c>
      <c r="AL923" s="540">
        <v>33</v>
      </c>
      <c r="AM923" s="540">
        <v>34</v>
      </c>
      <c r="AN923" s="540">
        <v>35</v>
      </c>
      <c r="AO923" s="540">
        <v>36</v>
      </c>
      <c r="AP923" s="540">
        <v>37</v>
      </c>
      <c r="AQ923" s="540">
        <v>38</v>
      </c>
      <c r="AR923" s="540">
        <v>39</v>
      </c>
      <c r="AS923" s="540">
        <v>40</v>
      </c>
      <c r="AT923" s="540">
        <v>41</v>
      </c>
      <c r="AU923" s="540">
        <v>42</v>
      </c>
      <c r="AV923" s="540">
        <v>43</v>
      </c>
      <c r="AW923" s="540">
        <v>44</v>
      </c>
      <c r="AX923" s="540">
        <v>45</v>
      </c>
      <c r="AY923" s="540">
        <v>46</v>
      </c>
      <c r="AZ923" s="540">
        <v>47</v>
      </c>
      <c r="BA923" s="540">
        <v>48</v>
      </c>
      <c r="BB923" s="540">
        <v>49</v>
      </c>
      <c r="BC923" s="540">
        <v>50</v>
      </c>
      <c r="BD923" s="540">
        <v>51</v>
      </c>
      <c r="BE923" s="540">
        <v>52</v>
      </c>
      <c r="BF923" s="540">
        <v>53</v>
      </c>
      <c r="BG923" s="540">
        <v>54</v>
      </c>
      <c r="BH923" s="540">
        <v>55</v>
      </c>
      <c r="BI923" s="540">
        <v>56</v>
      </c>
      <c r="BJ923" s="540">
        <v>57</v>
      </c>
      <c r="BK923" s="540">
        <v>58</v>
      </c>
      <c r="BL923" s="540">
        <v>59</v>
      </c>
      <c r="BM923" s="540">
        <v>60</v>
      </c>
      <c r="BN923" s="540">
        <v>61</v>
      </c>
      <c r="BO923" s="540">
        <v>62</v>
      </c>
      <c r="BP923" s="540">
        <v>63</v>
      </c>
      <c r="BQ923" s="540">
        <v>64</v>
      </c>
      <c r="BR923" s="540">
        <v>65</v>
      </c>
      <c r="BS923" s="540">
        <v>66</v>
      </c>
      <c r="BT923" s="540">
        <v>67</v>
      </c>
      <c r="BU923" s="540">
        <v>68</v>
      </c>
      <c r="BV923" s="540">
        <v>69</v>
      </c>
      <c r="BW923" s="540">
        <v>70</v>
      </c>
      <c r="BX923" s="540">
        <v>71</v>
      </c>
      <c r="BY923" s="540">
        <v>72</v>
      </c>
      <c r="BZ923" s="540">
        <v>73</v>
      </c>
      <c r="CA923" s="540">
        <v>74</v>
      </c>
      <c r="CB923" s="540">
        <v>75</v>
      </c>
      <c r="CC923" s="540">
        <v>76</v>
      </c>
      <c r="CD923" s="540">
        <v>77</v>
      </c>
      <c r="CE923" s="540">
        <v>78</v>
      </c>
      <c r="CF923" s="540">
        <v>79</v>
      </c>
      <c r="CG923" s="540">
        <v>80</v>
      </c>
      <c r="CH923" s="540">
        <v>81</v>
      </c>
      <c r="CI923" s="540">
        <v>82</v>
      </c>
      <c r="CJ923" s="540">
        <v>83</v>
      </c>
      <c r="CK923" s="540">
        <v>84</v>
      </c>
      <c r="CL923" s="540">
        <v>85</v>
      </c>
      <c r="CM923" s="540">
        <v>86</v>
      </c>
      <c r="CN923" s="540">
        <v>87</v>
      </c>
      <c r="CO923" s="540">
        <v>88</v>
      </c>
      <c r="CP923" s="540">
        <v>89</v>
      </c>
      <c r="CQ923" s="540">
        <v>90</v>
      </c>
      <c r="CR923" s="540">
        <v>91</v>
      </c>
      <c r="CS923" s="540">
        <v>92</v>
      </c>
      <c r="CT923" s="540">
        <v>93</v>
      </c>
      <c r="CU923" s="540">
        <v>94</v>
      </c>
      <c r="CV923" s="540">
        <v>95</v>
      </c>
      <c r="CW923" s="540">
        <v>96</v>
      </c>
      <c r="CX923" s="540">
        <v>97</v>
      </c>
      <c r="CY923" s="540">
        <v>98</v>
      </c>
      <c r="CZ923" s="540">
        <v>99</v>
      </c>
      <c r="DA923" s="540">
        <v>100</v>
      </c>
      <c r="DB923" s="540">
        <v>101</v>
      </c>
      <c r="DC923" s="540">
        <v>102</v>
      </c>
      <c r="DD923" s="540">
        <v>103</v>
      </c>
      <c r="DE923" s="540">
        <v>104</v>
      </c>
      <c r="DF923" s="540">
        <v>105</v>
      </c>
      <c r="DG923" s="540">
        <v>106</v>
      </c>
      <c r="DH923" s="540">
        <v>107</v>
      </c>
      <c r="DI923" s="540">
        <v>108</v>
      </c>
      <c r="DJ923" s="540">
        <v>109</v>
      </c>
      <c r="DK923" s="540">
        <v>110</v>
      </c>
      <c r="DL923" s="540">
        <v>111</v>
      </c>
      <c r="DM923" s="540">
        <v>112</v>
      </c>
      <c r="DN923" s="540">
        <v>113</v>
      </c>
      <c r="DO923" s="540">
        <v>114</v>
      </c>
      <c r="DP923" s="540">
        <v>115</v>
      </c>
      <c r="DQ923" s="540">
        <v>116</v>
      </c>
      <c r="DR923" s="540">
        <v>117</v>
      </c>
      <c r="DS923" s="540">
        <v>118</v>
      </c>
      <c r="DT923" s="540">
        <v>119</v>
      </c>
      <c r="DU923" s="540">
        <v>120</v>
      </c>
      <c r="DV923" s="540">
        <v>121</v>
      </c>
      <c r="DW923" s="540">
        <v>122</v>
      </c>
      <c r="DX923" s="540">
        <v>123</v>
      </c>
      <c r="DY923" s="540">
        <v>124</v>
      </c>
      <c r="DZ923" s="540">
        <v>125</v>
      </c>
      <c r="EA923" s="540">
        <v>126</v>
      </c>
      <c r="EB923" s="540">
        <v>127</v>
      </c>
      <c r="EC923" s="540">
        <v>128</v>
      </c>
      <c r="ED923" s="540">
        <v>129</v>
      </c>
      <c r="EE923" s="540">
        <v>130</v>
      </c>
      <c r="EF923" s="540">
        <v>131</v>
      </c>
      <c r="EG923" s="540">
        <v>132</v>
      </c>
      <c r="EH923" s="540">
        <v>133</v>
      </c>
      <c r="EI923" s="540">
        <v>134</v>
      </c>
      <c r="EJ923" s="540">
        <v>135</v>
      </c>
      <c r="EK923" s="540">
        <v>136</v>
      </c>
      <c r="EL923" s="540">
        <v>137</v>
      </c>
      <c r="EM923" s="540">
        <v>138</v>
      </c>
      <c r="EN923" s="540">
        <v>139</v>
      </c>
      <c r="EO923" s="540">
        <v>140</v>
      </c>
      <c r="EP923" s="540">
        <v>141</v>
      </c>
      <c r="EQ923" s="540">
        <v>142</v>
      </c>
      <c r="ER923" s="540">
        <v>143</v>
      </c>
      <c r="ES923" s="540">
        <v>144</v>
      </c>
      <c r="ET923" s="540">
        <v>145</v>
      </c>
      <c r="EU923" s="540">
        <v>146</v>
      </c>
      <c r="EV923" s="540">
        <v>147</v>
      </c>
      <c r="EW923" s="540">
        <v>148</v>
      </c>
      <c r="EX923" s="540">
        <v>149</v>
      </c>
      <c r="EY923" s="540">
        <v>150</v>
      </c>
      <c r="EZ923" s="540">
        <v>151</v>
      </c>
      <c r="FA923" s="540">
        <v>152</v>
      </c>
      <c r="FB923" s="540">
        <v>153</v>
      </c>
      <c r="FC923" s="540">
        <v>154</v>
      </c>
      <c r="FD923" s="540">
        <v>155</v>
      </c>
      <c r="FE923" s="540">
        <v>156</v>
      </c>
      <c r="FF923" s="540">
        <v>157</v>
      </c>
      <c r="FG923" s="540">
        <v>158</v>
      </c>
      <c r="FH923" s="540">
        <v>159</v>
      </c>
      <c r="FI923" s="540">
        <v>160</v>
      </c>
      <c r="FJ923" s="540">
        <v>161</v>
      </c>
      <c r="FK923" s="540">
        <v>162</v>
      </c>
      <c r="FL923" s="540">
        <v>163</v>
      </c>
      <c r="FM923" s="540">
        <v>164</v>
      </c>
      <c r="FN923" s="540">
        <v>165</v>
      </c>
      <c r="FO923" s="540">
        <v>166</v>
      </c>
      <c r="FP923" s="540">
        <v>167</v>
      </c>
      <c r="FQ923" s="540">
        <v>168</v>
      </c>
      <c r="FR923" s="540">
        <v>169</v>
      </c>
      <c r="FS923" s="540">
        <v>170</v>
      </c>
      <c r="FT923" s="540">
        <v>171</v>
      </c>
      <c r="FU923" s="540">
        <v>172</v>
      </c>
      <c r="FV923" s="540">
        <v>173</v>
      </c>
      <c r="FW923" s="540">
        <v>174</v>
      </c>
      <c r="FX923" s="540">
        <v>175</v>
      </c>
      <c r="FY923" s="540">
        <v>176</v>
      </c>
      <c r="FZ923" s="540">
        <v>177</v>
      </c>
      <c r="GA923" s="540">
        <v>178</v>
      </c>
      <c r="GB923" s="540">
        <v>179</v>
      </c>
      <c r="GD923" s="540">
        <v>180</v>
      </c>
      <c r="GE923" s="540">
        <v>181</v>
      </c>
      <c r="GF923" s="540">
        <v>182</v>
      </c>
      <c r="GG923" s="540">
        <v>183</v>
      </c>
      <c r="GI923" s="540">
        <v>184</v>
      </c>
      <c r="GJ923" s="540">
        <v>185</v>
      </c>
      <c r="GK923" s="540">
        <v>186</v>
      </c>
      <c r="GL923" s="540">
        <v>187</v>
      </c>
    </row>
    <row r="924" spans="4:194" s="540" customFormat="1" x14ac:dyDescent="0.2">
      <c r="E924" s="535" t="s">
        <v>157</v>
      </c>
      <c r="F924" s="540">
        <v>14</v>
      </c>
      <c r="G924" s="540">
        <v>101</v>
      </c>
      <c r="H924" s="540">
        <v>57</v>
      </c>
      <c r="I924" s="540">
        <v>38</v>
      </c>
      <c r="J924" s="540">
        <v>124</v>
      </c>
      <c r="K924" s="540">
        <v>99</v>
      </c>
      <c r="L924" s="540">
        <v>140</v>
      </c>
      <c r="M924" s="540">
        <v>147</v>
      </c>
      <c r="N924" s="540">
        <v>172</v>
      </c>
      <c r="O924" s="540">
        <v>184</v>
      </c>
      <c r="P924" s="540">
        <v>63</v>
      </c>
      <c r="Q924" s="540">
        <v>119</v>
      </c>
      <c r="R924" s="540">
        <v>130</v>
      </c>
      <c r="S924" s="540">
        <v>1</v>
      </c>
      <c r="T924" s="540">
        <v>141</v>
      </c>
      <c r="U924" s="540">
        <v>77</v>
      </c>
      <c r="V924" s="540">
        <v>131</v>
      </c>
      <c r="W924" s="540">
        <v>81</v>
      </c>
      <c r="X924" s="540">
        <v>157</v>
      </c>
      <c r="Y924" s="540">
        <v>87</v>
      </c>
      <c r="Z924" s="540">
        <v>49</v>
      </c>
      <c r="AA924" s="540">
        <v>106</v>
      </c>
      <c r="AB924" s="540">
        <v>10</v>
      </c>
      <c r="AC924" s="540">
        <v>115</v>
      </c>
      <c r="AD924" s="540">
        <v>88</v>
      </c>
      <c r="AE924" s="540">
        <v>170</v>
      </c>
      <c r="AF924" s="540">
        <v>60</v>
      </c>
      <c r="AG924" s="540">
        <v>50</v>
      </c>
      <c r="AH924" s="540">
        <v>146</v>
      </c>
      <c r="AI924" s="540">
        <v>142</v>
      </c>
      <c r="AJ924" s="540">
        <v>117</v>
      </c>
      <c r="AK924" s="540">
        <v>149</v>
      </c>
      <c r="AL924" s="540">
        <v>92</v>
      </c>
      <c r="AM924" s="540">
        <v>27</v>
      </c>
      <c r="AN924" s="540">
        <v>31</v>
      </c>
      <c r="AO924" s="540">
        <v>104</v>
      </c>
      <c r="AP924" s="540">
        <v>85</v>
      </c>
      <c r="AQ924" s="540">
        <v>70</v>
      </c>
      <c r="AR924" s="540">
        <v>78</v>
      </c>
      <c r="AS924" s="540">
        <v>44</v>
      </c>
      <c r="AT924" s="540">
        <v>4</v>
      </c>
      <c r="AU924" s="540">
        <v>100</v>
      </c>
      <c r="AV924" s="540">
        <v>165</v>
      </c>
      <c r="AW924" s="540">
        <v>111</v>
      </c>
      <c r="AX924" s="540">
        <v>34</v>
      </c>
      <c r="AY924" s="540">
        <v>29</v>
      </c>
      <c r="AZ924" s="540">
        <v>134</v>
      </c>
      <c r="BA924" s="540">
        <v>95</v>
      </c>
      <c r="BB924" s="540">
        <v>43</v>
      </c>
      <c r="BC924" s="540">
        <v>62</v>
      </c>
      <c r="BD924" s="540">
        <v>93</v>
      </c>
      <c r="BE924" s="540">
        <v>116</v>
      </c>
      <c r="BF924" s="540">
        <v>75</v>
      </c>
      <c r="BG924" s="540">
        <v>122</v>
      </c>
      <c r="BH924" s="540">
        <v>163</v>
      </c>
      <c r="BI924" s="540">
        <v>68</v>
      </c>
      <c r="BJ924" s="540">
        <v>59</v>
      </c>
      <c r="BK924" s="540">
        <v>84</v>
      </c>
      <c r="BL924" s="540">
        <v>3</v>
      </c>
      <c r="BM924" s="540">
        <v>86</v>
      </c>
      <c r="BN924" s="540">
        <v>90</v>
      </c>
      <c r="BO924" s="540">
        <v>153</v>
      </c>
      <c r="BP924" s="540">
        <v>183</v>
      </c>
      <c r="BQ924" s="540">
        <v>47</v>
      </c>
      <c r="BR924" s="540">
        <v>23</v>
      </c>
      <c r="BS924" s="540">
        <v>114</v>
      </c>
      <c r="BT924" s="540">
        <v>18</v>
      </c>
      <c r="BU924" s="540">
        <v>94</v>
      </c>
      <c r="BV924" s="540">
        <v>148</v>
      </c>
      <c r="BW924" s="540">
        <v>171</v>
      </c>
      <c r="BX924" s="540">
        <v>164</v>
      </c>
      <c r="BY924" s="540">
        <v>145</v>
      </c>
      <c r="BZ924" s="540">
        <v>185</v>
      </c>
      <c r="CA924" s="540">
        <v>72</v>
      </c>
      <c r="CB924" s="540">
        <v>16</v>
      </c>
      <c r="CC924" s="540">
        <v>118</v>
      </c>
      <c r="CD924" s="540">
        <v>65</v>
      </c>
      <c r="CE924" s="540">
        <v>69</v>
      </c>
      <c r="CF924" s="540">
        <v>136</v>
      </c>
      <c r="CG924" s="540">
        <v>166</v>
      </c>
      <c r="CH924" s="540">
        <v>178</v>
      </c>
      <c r="CI924" s="540">
        <v>35</v>
      </c>
      <c r="CJ924" s="540">
        <v>96</v>
      </c>
      <c r="CK924" s="540">
        <v>6</v>
      </c>
      <c r="CL924" s="540">
        <v>154</v>
      </c>
      <c r="CM924" s="540">
        <v>182</v>
      </c>
      <c r="CN924" s="540">
        <v>158</v>
      </c>
      <c r="CO924" s="540">
        <v>5</v>
      </c>
      <c r="CP924" s="540">
        <v>151</v>
      </c>
      <c r="CQ924" s="540">
        <v>176</v>
      </c>
      <c r="CR924" s="540">
        <v>107</v>
      </c>
      <c r="CS924" s="540">
        <v>13</v>
      </c>
      <c r="CT924" s="540">
        <v>51</v>
      </c>
      <c r="CU924" s="540">
        <v>61</v>
      </c>
      <c r="CV924" s="540">
        <v>126</v>
      </c>
      <c r="CW924" s="540">
        <v>137</v>
      </c>
      <c r="CX924" s="540">
        <v>179</v>
      </c>
      <c r="CY924" s="540">
        <v>54</v>
      </c>
      <c r="CZ924" s="540">
        <v>11</v>
      </c>
      <c r="DA924" s="540">
        <v>42</v>
      </c>
      <c r="DB924" s="540">
        <v>2</v>
      </c>
      <c r="DC924" s="540">
        <v>186</v>
      </c>
      <c r="DD924" s="540">
        <v>181</v>
      </c>
      <c r="DE924" s="540">
        <v>52</v>
      </c>
      <c r="DF924" s="540">
        <v>177</v>
      </c>
      <c r="DG924" s="540">
        <v>175</v>
      </c>
      <c r="DH924" s="540">
        <v>113</v>
      </c>
      <c r="DI924" s="540">
        <v>39</v>
      </c>
      <c r="DJ924" s="540">
        <v>33</v>
      </c>
      <c r="DK924" s="540">
        <v>67</v>
      </c>
      <c r="DL924" s="540">
        <v>133</v>
      </c>
      <c r="DM924" s="540">
        <v>128</v>
      </c>
      <c r="DN924" s="540">
        <v>82</v>
      </c>
      <c r="DO924" s="540">
        <v>155</v>
      </c>
      <c r="DP924" s="540">
        <v>12</v>
      </c>
      <c r="DQ924" s="540">
        <v>109</v>
      </c>
      <c r="DR924" s="540">
        <v>180</v>
      </c>
      <c r="DS924" s="540">
        <v>121</v>
      </c>
      <c r="DT924" s="540">
        <v>36</v>
      </c>
      <c r="DU924" s="540">
        <v>48</v>
      </c>
      <c r="DV924" s="540">
        <v>24</v>
      </c>
      <c r="DW924" s="540">
        <v>161</v>
      </c>
      <c r="DX924" s="540">
        <v>150</v>
      </c>
      <c r="DY924" s="540">
        <v>167</v>
      </c>
      <c r="DZ924" s="540">
        <v>58</v>
      </c>
      <c r="EA924" s="540">
        <v>120</v>
      </c>
      <c r="EB924" s="540">
        <v>143</v>
      </c>
      <c r="EC924" s="540">
        <v>112</v>
      </c>
      <c r="ED924" s="540">
        <v>156</v>
      </c>
      <c r="EE924" s="540">
        <v>132</v>
      </c>
      <c r="EF924" s="540">
        <v>89</v>
      </c>
      <c r="EG924" s="540">
        <v>173</v>
      </c>
      <c r="EH924" s="540">
        <v>97</v>
      </c>
      <c r="EI924" s="540">
        <v>20</v>
      </c>
      <c r="EJ924" s="540">
        <v>187</v>
      </c>
      <c r="EK924" s="540">
        <v>103</v>
      </c>
      <c r="EL924" s="540">
        <v>80</v>
      </c>
      <c r="EM924" s="540">
        <v>139</v>
      </c>
      <c r="EN924" s="540">
        <v>21</v>
      </c>
      <c r="EO924" s="540">
        <v>7</v>
      </c>
      <c r="EP924" s="540">
        <v>15</v>
      </c>
      <c r="EQ924" s="540">
        <v>135</v>
      </c>
      <c r="ER924" s="540">
        <v>169</v>
      </c>
      <c r="ES924" s="540">
        <v>91</v>
      </c>
      <c r="ET924" s="540">
        <v>83</v>
      </c>
      <c r="EU924" s="540">
        <v>160</v>
      </c>
      <c r="EV924" s="540">
        <v>28</v>
      </c>
      <c r="EW924" s="540">
        <v>162</v>
      </c>
      <c r="EX924" s="540">
        <v>8</v>
      </c>
      <c r="EY924" s="540">
        <v>102</v>
      </c>
      <c r="EZ924" s="540">
        <v>105</v>
      </c>
      <c r="FA924" s="540">
        <v>159</v>
      </c>
      <c r="FB924" s="540">
        <v>37</v>
      </c>
      <c r="FC924" s="540">
        <v>46</v>
      </c>
      <c r="FD924" s="540">
        <v>53</v>
      </c>
      <c r="FE924" s="540">
        <v>19</v>
      </c>
      <c r="FF924" s="540">
        <v>125</v>
      </c>
      <c r="FG924" s="540">
        <v>32</v>
      </c>
      <c r="FH924" s="540">
        <v>152</v>
      </c>
      <c r="FI924" s="540">
        <v>76</v>
      </c>
      <c r="FJ924" s="540">
        <v>30</v>
      </c>
      <c r="FK924" s="540">
        <v>174</v>
      </c>
      <c r="FL924" s="540">
        <v>79</v>
      </c>
      <c r="FM924" s="540">
        <v>55</v>
      </c>
      <c r="FN924" s="540">
        <v>41</v>
      </c>
      <c r="FO924" s="540">
        <v>74</v>
      </c>
      <c r="FP924" s="540">
        <v>64</v>
      </c>
      <c r="FQ924" s="540">
        <v>66</v>
      </c>
      <c r="FR924" s="540">
        <v>40</v>
      </c>
      <c r="FS924" s="540">
        <v>123</v>
      </c>
      <c r="FT924" s="540">
        <v>45</v>
      </c>
      <c r="FU924" s="540">
        <v>9</v>
      </c>
      <c r="FV924" s="540">
        <v>22</v>
      </c>
      <c r="FW924" s="540">
        <v>127</v>
      </c>
      <c r="FX924" s="540">
        <v>108</v>
      </c>
      <c r="FY924" s="540">
        <v>129</v>
      </c>
      <c r="FZ924" s="540">
        <v>110</v>
      </c>
      <c r="GA924" s="540">
        <v>144</v>
      </c>
      <c r="GB924" s="540">
        <v>71</v>
      </c>
      <c r="GD924" s="540">
        <v>98</v>
      </c>
      <c r="GE924" s="540">
        <v>138</v>
      </c>
      <c r="GF924" s="540">
        <v>17</v>
      </c>
      <c r="GG924" s="540">
        <v>168</v>
      </c>
      <c r="GI924" s="540">
        <v>25</v>
      </c>
      <c r="GJ924" s="540">
        <v>73</v>
      </c>
      <c r="GK924" s="540">
        <v>26</v>
      </c>
      <c r="GL924" s="540">
        <v>56</v>
      </c>
    </row>
    <row r="925" spans="4:194" s="540" customFormat="1" x14ac:dyDescent="0.2">
      <c r="E925" s="535" t="s">
        <v>159</v>
      </c>
      <c r="F925" s="540">
        <v>59</v>
      </c>
      <c r="G925" s="540">
        <v>89</v>
      </c>
      <c r="H925" s="540">
        <v>102</v>
      </c>
      <c r="I925" s="540">
        <v>133</v>
      </c>
      <c r="J925" s="540">
        <v>36</v>
      </c>
      <c r="K925" s="540">
        <v>140</v>
      </c>
      <c r="L925" s="540">
        <v>144</v>
      </c>
      <c r="M925" s="540">
        <v>122</v>
      </c>
      <c r="N925" s="540">
        <v>120</v>
      </c>
      <c r="O925" s="540">
        <v>113</v>
      </c>
      <c r="P925" s="540">
        <v>27</v>
      </c>
      <c r="Q925" s="540">
        <v>41</v>
      </c>
      <c r="R925" s="540">
        <v>119</v>
      </c>
      <c r="S925" s="540">
        <v>186</v>
      </c>
      <c r="T925" s="540">
        <v>151</v>
      </c>
      <c r="U925" s="540">
        <v>154</v>
      </c>
      <c r="V925" s="540">
        <v>58</v>
      </c>
      <c r="W925" s="540">
        <v>9</v>
      </c>
      <c r="X925" s="540">
        <v>116</v>
      </c>
      <c r="Y925" s="540">
        <v>109</v>
      </c>
      <c r="Z925" s="540">
        <v>148</v>
      </c>
      <c r="AA925" s="540">
        <v>139</v>
      </c>
      <c r="AB925" s="540">
        <v>184</v>
      </c>
      <c r="AC925" s="540">
        <v>118</v>
      </c>
      <c r="AD925" s="540">
        <v>92</v>
      </c>
      <c r="AE925" s="540">
        <v>20</v>
      </c>
      <c r="AF925" s="540">
        <v>169</v>
      </c>
      <c r="AG925" s="540">
        <v>111</v>
      </c>
      <c r="AH925" s="540">
        <v>90</v>
      </c>
      <c r="AI925" s="540">
        <v>28</v>
      </c>
      <c r="AJ925" s="540">
        <v>43</v>
      </c>
      <c r="AK925" s="540">
        <v>130</v>
      </c>
      <c r="AL925" s="540">
        <v>91</v>
      </c>
      <c r="AM925" s="540">
        <v>81</v>
      </c>
      <c r="AN925" s="540">
        <v>182</v>
      </c>
      <c r="AO925" s="540">
        <v>52</v>
      </c>
      <c r="AP925" s="540">
        <v>123</v>
      </c>
      <c r="AQ925" s="540">
        <v>65</v>
      </c>
      <c r="AR925" s="540">
        <v>143</v>
      </c>
      <c r="AS925" s="540">
        <v>162</v>
      </c>
      <c r="AT925" s="540">
        <v>67</v>
      </c>
      <c r="AU925" s="540">
        <v>53</v>
      </c>
      <c r="AV925" s="540">
        <v>31</v>
      </c>
      <c r="AW925" s="540">
        <v>180</v>
      </c>
      <c r="AX925" s="540">
        <v>136</v>
      </c>
      <c r="AY925" s="540">
        <v>115</v>
      </c>
      <c r="AZ925" s="540">
        <v>21</v>
      </c>
      <c r="BA925" s="540">
        <v>142</v>
      </c>
      <c r="BB925" s="540">
        <v>105</v>
      </c>
      <c r="BC925" s="540">
        <v>99</v>
      </c>
      <c r="BD925" s="540">
        <v>155</v>
      </c>
      <c r="BE925" s="540">
        <v>170</v>
      </c>
      <c r="BF925" s="540">
        <v>42</v>
      </c>
      <c r="BG925" s="540">
        <v>158</v>
      </c>
      <c r="BH925" s="540">
        <v>19</v>
      </c>
      <c r="BI925" s="540">
        <v>94</v>
      </c>
      <c r="BJ925" s="540">
        <v>6</v>
      </c>
      <c r="BK925" s="540">
        <v>157</v>
      </c>
      <c r="BL925" s="540">
        <v>2</v>
      </c>
      <c r="BM925" s="540">
        <v>29</v>
      </c>
      <c r="BN925" s="540">
        <v>62</v>
      </c>
      <c r="BO925" s="540">
        <v>48</v>
      </c>
      <c r="BP925" s="540">
        <v>56</v>
      </c>
      <c r="BQ925" s="540">
        <v>178</v>
      </c>
      <c r="BR925" s="540">
        <v>138</v>
      </c>
      <c r="BS925" s="540">
        <v>132</v>
      </c>
      <c r="BT925" s="540">
        <v>95</v>
      </c>
      <c r="BU925" s="540">
        <v>4</v>
      </c>
      <c r="BV925" s="540">
        <v>82</v>
      </c>
      <c r="BW925" s="540">
        <v>11</v>
      </c>
      <c r="BX925" s="540">
        <v>85</v>
      </c>
      <c r="BY925" s="540">
        <v>10</v>
      </c>
      <c r="BZ925" s="540">
        <v>15</v>
      </c>
      <c r="CA925" s="540">
        <v>63</v>
      </c>
      <c r="CB925" s="540">
        <v>146</v>
      </c>
      <c r="CC925" s="540">
        <v>172</v>
      </c>
      <c r="CD925" s="540">
        <v>33</v>
      </c>
      <c r="CE925" s="540">
        <v>25</v>
      </c>
      <c r="CF925" s="540">
        <v>103</v>
      </c>
      <c r="CG925" s="540">
        <v>112</v>
      </c>
      <c r="CH925" s="540">
        <v>34</v>
      </c>
      <c r="CI925" s="540">
        <v>75</v>
      </c>
      <c r="CJ925" s="540">
        <v>80</v>
      </c>
      <c r="CK925" s="540">
        <v>137</v>
      </c>
      <c r="CL925" s="540">
        <v>68</v>
      </c>
      <c r="CM925" s="540">
        <v>7</v>
      </c>
      <c r="CN925" s="540">
        <v>5</v>
      </c>
      <c r="CO925" s="540">
        <v>145</v>
      </c>
      <c r="CP925" s="540">
        <v>51</v>
      </c>
      <c r="CQ925" s="540">
        <v>22</v>
      </c>
      <c r="CR925" s="540">
        <v>150</v>
      </c>
      <c r="CS925" s="540">
        <v>74</v>
      </c>
      <c r="CT925" s="540">
        <v>179</v>
      </c>
      <c r="CU925" s="540">
        <v>171</v>
      </c>
      <c r="CV925" s="540">
        <v>26</v>
      </c>
      <c r="CW925" s="540">
        <v>40</v>
      </c>
      <c r="CX925" s="540">
        <v>164</v>
      </c>
      <c r="CY925" s="540">
        <v>35</v>
      </c>
      <c r="CZ925" s="540">
        <v>30</v>
      </c>
      <c r="DA925" s="540">
        <v>131</v>
      </c>
      <c r="DB925" s="540">
        <v>124</v>
      </c>
      <c r="DC925" s="540">
        <v>156</v>
      </c>
      <c r="DD925" s="540">
        <v>152</v>
      </c>
      <c r="DE925" s="540">
        <v>45</v>
      </c>
      <c r="DF925" s="540">
        <v>49</v>
      </c>
      <c r="DG925" s="540">
        <v>64</v>
      </c>
      <c r="DH925" s="540">
        <v>78</v>
      </c>
      <c r="DI925" s="540">
        <v>127</v>
      </c>
      <c r="DJ925" s="540">
        <v>147</v>
      </c>
      <c r="DK925" s="540">
        <v>73</v>
      </c>
      <c r="DL925" s="540">
        <v>177</v>
      </c>
      <c r="DM925" s="540">
        <v>183</v>
      </c>
      <c r="DN925" s="540">
        <v>135</v>
      </c>
      <c r="DO925" s="540">
        <v>185</v>
      </c>
      <c r="DP925" s="540">
        <v>13</v>
      </c>
      <c r="DQ925" s="540">
        <v>55</v>
      </c>
      <c r="DR925" s="540">
        <v>88</v>
      </c>
      <c r="DS925" s="540">
        <v>149</v>
      </c>
      <c r="DT925" s="540">
        <v>181</v>
      </c>
      <c r="DU925" s="540">
        <v>18</v>
      </c>
      <c r="DV925" s="540">
        <v>8</v>
      </c>
      <c r="DW925" s="540">
        <v>166</v>
      </c>
      <c r="DX925" s="540">
        <v>72</v>
      </c>
      <c r="DY925" s="540">
        <v>17</v>
      </c>
      <c r="DZ925" s="540">
        <v>66</v>
      </c>
      <c r="EA925" s="540">
        <v>54</v>
      </c>
      <c r="EB925" s="540">
        <v>163</v>
      </c>
      <c r="EC925" s="540">
        <v>125</v>
      </c>
      <c r="ED925" s="540">
        <v>106</v>
      </c>
      <c r="EE925" s="540">
        <v>117</v>
      </c>
      <c r="EF925" s="540">
        <v>168</v>
      </c>
      <c r="EG925" s="540">
        <v>46</v>
      </c>
      <c r="EH925" s="540">
        <v>12</v>
      </c>
      <c r="EI925" s="540">
        <v>121</v>
      </c>
      <c r="EJ925" s="540">
        <v>32</v>
      </c>
      <c r="EK925" s="540">
        <v>100</v>
      </c>
      <c r="EL925" s="540">
        <v>84</v>
      </c>
      <c r="EM925" s="540">
        <v>174</v>
      </c>
      <c r="EN925" s="540">
        <v>153</v>
      </c>
      <c r="EO925" s="540">
        <v>107</v>
      </c>
      <c r="EP925" s="540">
        <v>187</v>
      </c>
      <c r="EQ925" s="540">
        <v>114</v>
      </c>
      <c r="ER925" s="540">
        <v>159</v>
      </c>
      <c r="ES925" s="540">
        <v>101</v>
      </c>
      <c r="ET925" s="540">
        <v>93</v>
      </c>
      <c r="EU925" s="540">
        <v>87</v>
      </c>
      <c r="EV925" s="540">
        <v>108</v>
      </c>
      <c r="EW925" s="540">
        <v>14</v>
      </c>
      <c r="EX925" s="540">
        <v>161</v>
      </c>
      <c r="EY925" s="540">
        <v>37</v>
      </c>
      <c r="EZ925" s="540">
        <v>38</v>
      </c>
      <c r="FA925" s="540">
        <v>176</v>
      </c>
      <c r="FB925" s="540">
        <v>71</v>
      </c>
      <c r="FC925" s="540">
        <v>141</v>
      </c>
      <c r="FD925" s="540">
        <v>128</v>
      </c>
      <c r="FE925" s="540">
        <v>39</v>
      </c>
      <c r="FF925" s="540">
        <v>50</v>
      </c>
      <c r="FG925" s="540">
        <v>126</v>
      </c>
      <c r="FH925" s="540">
        <v>160</v>
      </c>
      <c r="FI925" s="540">
        <v>57</v>
      </c>
      <c r="FJ925" s="540">
        <v>167</v>
      </c>
      <c r="FK925" s="540">
        <v>165</v>
      </c>
      <c r="FL925" s="540">
        <v>47</v>
      </c>
      <c r="FM925" s="540">
        <v>77</v>
      </c>
      <c r="FN925" s="540">
        <v>104</v>
      </c>
      <c r="FO925" s="540">
        <v>70</v>
      </c>
      <c r="FP925" s="540">
        <v>24</v>
      </c>
      <c r="FQ925" s="540">
        <v>110</v>
      </c>
      <c r="FR925" s="540">
        <v>86</v>
      </c>
      <c r="FS925" s="540">
        <v>98</v>
      </c>
      <c r="FT925" s="540">
        <v>69</v>
      </c>
      <c r="FU925" s="540">
        <v>76</v>
      </c>
      <c r="FV925" s="540">
        <v>134</v>
      </c>
      <c r="FW925" s="540">
        <v>96</v>
      </c>
      <c r="FX925" s="540">
        <v>129</v>
      </c>
      <c r="FY925" s="540">
        <v>79</v>
      </c>
      <c r="FZ925" s="540">
        <v>83</v>
      </c>
      <c r="GA925" s="540">
        <v>60</v>
      </c>
      <c r="GB925" s="540">
        <v>16</v>
      </c>
      <c r="GD925" s="540">
        <v>44</v>
      </c>
      <c r="GE925" s="540">
        <v>3</v>
      </c>
      <c r="GF925" s="540">
        <v>175</v>
      </c>
      <c r="GG925" s="540">
        <v>97</v>
      </c>
      <c r="GI925" s="540">
        <v>23</v>
      </c>
      <c r="GJ925" s="540">
        <v>61</v>
      </c>
      <c r="GK925" s="540">
        <v>1</v>
      </c>
      <c r="GL925" s="540">
        <v>173</v>
      </c>
    </row>
    <row r="926" spans="4:194" s="540" customFormat="1" x14ac:dyDescent="0.2"/>
    <row r="927" spans="4:194" s="540" customFormat="1" x14ac:dyDescent="0.2">
      <c r="D927" s="539">
        <v>188</v>
      </c>
      <c r="E927" s="541" t="s">
        <v>179</v>
      </c>
    </row>
    <row r="928" spans="4:194" s="540" customFormat="1" x14ac:dyDescent="0.2">
      <c r="E928" s="535" t="s">
        <v>130</v>
      </c>
      <c r="F928" s="540">
        <v>1</v>
      </c>
      <c r="G928" s="540">
        <v>2</v>
      </c>
      <c r="H928" s="540">
        <v>3</v>
      </c>
      <c r="I928" s="540">
        <v>4</v>
      </c>
      <c r="J928" s="540">
        <v>5</v>
      </c>
      <c r="K928" s="540">
        <v>6</v>
      </c>
      <c r="L928" s="540">
        <v>7</v>
      </c>
      <c r="M928" s="540">
        <v>8</v>
      </c>
      <c r="N928" s="540">
        <v>9</v>
      </c>
      <c r="O928" s="540">
        <v>10</v>
      </c>
      <c r="P928" s="540">
        <v>11</v>
      </c>
      <c r="Q928" s="540">
        <v>12</v>
      </c>
      <c r="R928" s="540">
        <v>13</v>
      </c>
      <c r="S928" s="540">
        <v>14</v>
      </c>
      <c r="T928" s="540">
        <v>15</v>
      </c>
      <c r="U928" s="540">
        <v>16</v>
      </c>
      <c r="V928" s="540">
        <v>17</v>
      </c>
      <c r="W928" s="540">
        <v>18</v>
      </c>
      <c r="X928" s="540">
        <v>19</v>
      </c>
      <c r="Y928" s="540">
        <v>20</v>
      </c>
      <c r="Z928" s="540">
        <v>21</v>
      </c>
      <c r="AA928" s="540">
        <v>22</v>
      </c>
      <c r="AB928" s="540">
        <v>23</v>
      </c>
      <c r="AC928" s="540">
        <v>24</v>
      </c>
      <c r="AD928" s="540">
        <v>25</v>
      </c>
      <c r="AE928" s="540">
        <v>26</v>
      </c>
      <c r="AF928" s="540">
        <v>27</v>
      </c>
      <c r="AG928" s="540">
        <v>28</v>
      </c>
      <c r="AH928" s="540">
        <v>29</v>
      </c>
      <c r="AI928" s="540">
        <v>30</v>
      </c>
      <c r="AJ928" s="540">
        <v>31</v>
      </c>
      <c r="AK928" s="540">
        <v>32</v>
      </c>
      <c r="AL928" s="540">
        <v>33</v>
      </c>
      <c r="AM928" s="540">
        <v>34</v>
      </c>
      <c r="AN928" s="540">
        <v>35</v>
      </c>
      <c r="AO928" s="540">
        <v>36</v>
      </c>
      <c r="AP928" s="540">
        <v>37</v>
      </c>
      <c r="AQ928" s="540">
        <v>38</v>
      </c>
      <c r="AR928" s="540">
        <v>39</v>
      </c>
      <c r="AS928" s="540">
        <v>40</v>
      </c>
      <c r="AT928" s="540">
        <v>41</v>
      </c>
      <c r="AU928" s="540">
        <v>42</v>
      </c>
      <c r="AV928" s="540">
        <v>43</v>
      </c>
      <c r="AW928" s="540">
        <v>44</v>
      </c>
      <c r="AX928" s="540">
        <v>45</v>
      </c>
      <c r="AY928" s="540">
        <v>46</v>
      </c>
      <c r="AZ928" s="540">
        <v>47</v>
      </c>
      <c r="BA928" s="540">
        <v>48</v>
      </c>
      <c r="BB928" s="540">
        <v>49</v>
      </c>
      <c r="BC928" s="540">
        <v>50</v>
      </c>
      <c r="BD928" s="540">
        <v>51</v>
      </c>
      <c r="BE928" s="540">
        <v>52</v>
      </c>
      <c r="BF928" s="540">
        <v>53</v>
      </c>
      <c r="BG928" s="540">
        <v>54</v>
      </c>
      <c r="BH928" s="540">
        <v>55</v>
      </c>
      <c r="BI928" s="540">
        <v>56</v>
      </c>
      <c r="BJ928" s="540">
        <v>57</v>
      </c>
      <c r="BK928" s="540">
        <v>58</v>
      </c>
      <c r="BL928" s="540">
        <v>59</v>
      </c>
      <c r="BM928" s="540">
        <v>60</v>
      </c>
      <c r="BN928" s="540">
        <v>61</v>
      </c>
      <c r="BO928" s="540">
        <v>62</v>
      </c>
      <c r="BP928" s="540">
        <v>63</v>
      </c>
      <c r="BQ928" s="540">
        <v>64</v>
      </c>
      <c r="BR928" s="540">
        <v>65</v>
      </c>
      <c r="BS928" s="540">
        <v>66</v>
      </c>
      <c r="BT928" s="540">
        <v>67</v>
      </c>
      <c r="BU928" s="540">
        <v>68</v>
      </c>
      <c r="BV928" s="540">
        <v>69</v>
      </c>
      <c r="BW928" s="540">
        <v>70</v>
      </c>
      <c r="BX928" s="540">
        <v>71</v>
      </c>
      <c r="BY928" s="540">
        <v>72</v>
      </c>
      <c r="BZ928" s="540">
        <v>73</v>
      </c>
      <c r="CA928" s="540">
        <v>74</v>
      </c>
      <c r="CB928" s="540">
        <v>75</v>
      </c>
      <c r="CC928" s="540">
        <v>76</v>
      </c>
      <c r="CD928" s="540">
        <v>77</v>
      </c>
      <c r="CE928" s="540">
        <v>78</v>
      </c>
      <c r="CF928" s="540">
        <v>79</v>
      </c>
      <c r="CG928" s="540">
        <v>80</v>
      </c>
      <c r="CH928" s="540">
        <v>81</v>
      </c>
      <c r="CI928" s="540">
        <v>82</v>
      </c>
      <c r="CJ928" s="540">
        <v>83</v>
      </c>
      <c r="CK928" s="540">
        <v>84</v>
      </c>
      <c r="CL928" s="540">
        <v>85</v>
      </c>
      <c r="CM928" s="540">
        <v>86</v>
      </c>
      <c r="CN928" s="540">
        <v>87</v>
      </c>
      <c r="CO928" s="540">
        <v>88</v>
      </c>
      <c r="CP928" s="540">
        <v>89</v>
      </c>
      <c r="CQ928" s="540">
        <v>90</v>
      </c>
      <c r="CR928" s="540">
        <v>91</v>
      </c>
      <c r="CS928" s="540">
        <v>92</v>
      </c>
      <c r="CT928" s="540">
        <v>93</v>
      </c>
      <c r="CU928" s="540">
        <v>94</v>
      </c>
      <c r="CV928" s="540">
        <v>95</v>
      </c>
      <c r="CW928" s="540">
        <v>96</v>
      </c>
      <c r="CX928" s="540">
        <v>97</v>
      </c>
      <c r="CY928" s="540">
        <v>98</v>
      </c>
      <c r="CZ928" s="540">
        <v>99</v>
      </c>
      <c r="DA928" s="540">
        <v>100</v>
      </c>
      <c r="DB928" s="540">
        <v>101</v>
      </c>
      <c r="DC928" s="540">
        <v>102</v>
      </c>
      <c r="DD928" s="540">
        <v>103</v>
      </c>
      <c r="DE928" s="540">
        <v>104</v>
      </c>
      <c r="DF928" s="540">
        <v>105</v>
      </c>
      <c r="DG928" s="540">
        <v>106</v>
      </c>
      <c r="DH928" s="540">
        <v>107</v>
      </c>
      <c r="DI928" s="540">
        <v>108</v>
      </c>
      <c r="DJ928" s="540">
        <v>109</v>
      </c>
      <c r="DK928" s="540">
        <v>110</v>
      </c>
      <c r="DL928" s="540">
        <v>111</v>
      </c>
      <c r="DM928" s="540">
        <v>112</v>
      </c>
      <c r="DN928" s="540">
        <v>113</v>
      </c>
      <c r="DO928" s="540">
        <v>114</v>
      </c>
      <c r="DP928" s="540">
        <v>115</v>
      </c>
      <c r="DQ928" s="540">
        <v>116</v>
      </c>
      <c r="DR928" s="540">
        <v>117</v>
      </c>
      <c r="DS928" s="540">
        <v>118</v>
      </c>
      <c r="DT928" s="540">
        <v>119</v>
      </c>
      <c r="DU928" s="540">
        <v>120</v>
      </c>
      <c r="DV928" s="540">
        <v>121</v>
      </c>
      <c r="DW928" s="540">
        <v>122</v>
      </c>
      <c r="DX928" s="540">
        <v>123</v>
      </c>
      <c r="DY928" s="540">
        <v>124</v>
      </c>
      <c r="DZ928" s="540">
        <v>125</v>
      </c>
      <c r="EA928" s="540">
        <v>126</v>
      </c>
      <c r="EB928" s="540">
        <v>127</v>
      </c>
      <c r="EC928" s="540">
        <v>128</v>
      </c>
      <c r="ED928" s="540">
        <v>129</v>
      </c>
      <c r="EE928" s="540">
        <v>130</v>
      </c>
      <c r="EF928" s="540">
        <v>131</v>
      </c>
      <c r="EG928" s="540">
        <v>132</v>
      </c>
      <c r="EH928" s="540">
        <v>133</v>
      </c>
      <c r="EI928" s="540">
        <v>134</v>
      </c>
      <c r="EJ928" s="540">
        <v>135</v>
      </c>
      <c r="EK928" s="540">
        <v>136</v>
      </c>
      <c r="EL928" s="540">
        <v>137</v>
      </c>
      <c r="EM928" s="540">
        <v>138</v>
      </c>
      <c r="EN928" s="540">
        <v>139</v>
      </c>
      <c r="EO928" s="540">
        <v>140</v>
      </c>
      <c r="EP928" s="540">
        <v>141</v>
      </c>
      <c r="EQ928" s="540">
        <v>142</v>
      </c>
      <c r="ER928" s="540">
        <v>143</v>
      </c>
      <c r="ES928" s="540">
        <v>144</v>
      </c>
      <c r="ET928" s="540">
        <v>145</v>
      </c>
      <c r="EU928" s="540">
        <v>146</v>
      </c>
      <c r="EV928" s="540">
        <v>147</v>
      </c>
      <c r="EW928" s="540">
        <v>148</v>
      </c>
      <c r="EX928" s="540">
        <v>149</v>
      </c>
      <c r="EY928" s="540">
        <v>150</v>
      </c>
      <c r="EZ928" s="540">
        <v>151</v>
      </c>
      <c r="FA928" s="540">
        <v>152</v>
      </c>
      <c r="FB928" s="540">
        <v>153</v>
      </c>
      <c r="FC928" s="540">
        <v>154</v>
      </c>
      <c r="FD928" s="540">
        <v>155</v>
      </c>
      <c r="FE928" s="540">
        <v>156</v>
      </c>
      <c r="FF928" s="540">
        <v>157</v>
      </c>
      <c r="FG928" s="540">
        <v>158</v>
      </c>
      <c r="FH928" s="540">
        <v>159</v>
      </c>
      <c r="FI928" s="540">
        <v>160</v>
      </c>
      <c r="FJ928" s="540">
        <v>161</v>
      </c>
      <c r="FK928" s="540">
        <v>162</v>
      </c>
      <c r="FL928" s="540">
        <v>163</v>
      </c>
      <c r="FM928" s="540">
        <v>164</v>
      </c>
      <c r="FN928" s="540">
        <v>165</v>
      </c>
      <c r="FO928" s="540">
        <v>166</v>
      </c>
      <c r="FP928" s="540">
        <v>167</v>
      </c>
      <c r="FQ928" s="540">
        <v>168</v>
      </c>
      <c r="FR928" s="540">
        <v>169</v>
      </c>
      <c r="FS928" s="540">
        <v>170</v>
      </c>
      <c r="FT928" s="540">
        <v>171</v>
      </c>
      <c r="FU928" s="540">
        <v>172</v>
      </c>
      <c r="FV928" s="540">
        <v>173</v>
      </c>
      <c r="FW928" s="540">
        <v>174</v>
      </c>
      <c r="FX928" s="540">
        <v>175</v>
      </c>
      <c r="FY928" s="540">
        <v>176</v>
      </c>
      <c r="FZ928" s="540">
        <v>177</v>
      </c>
      <c r="GA928" s="540">
        <v>178</v>
      </c>
      <c r="GB928" s="540">
        <v>179</v>
      </c>
      <c r="GC928" s="540">
        <v>180</v>
      </c>
      <c r="GD928" s="540">
        <v>181</v>
      </c>
      <c r="GE928" s="540">
        <v>182</v>
      </c>
      <c r="GF928" s="540">
        <v>183</v>
      </c>
      <c r="GG928" s="540">
        <v>184</v>
      </c>
      <c r="GI928" s="540">
        <v>185</v>
      </c>
      <c r="GJ928" s="540">
        <v>186</v>
      </c>
      <c r="GK928" s="540">
        <v>187</v>
      </c>
      <c r="GL928" s="540">
        <v>188</v>
      </c>
    </row>
    <row r="929" spans="4:199" s="540" customFormat="1" x14ac:dyDescent="0.2">
      <c r="E929" s="535" t="s">
        <v>157</v>
      </c>
      <c r="F929" s="540">
        <v>93</v>
      </c>
      <c r="G929" s="540">
        <v>187</v>
      </c>
      <c r="H929" s="540">
        <v>126</v>
      </c>
      <c r="I929" s="540">
        <v>85</v>
      </c>
      <c r="J929" s="540">
        <v>22</v>
      </c>
      <c r="K929" s="540">
        <v>157</v>
      </c>
      <c r="L929" s="540">
        <v>114</v>
      </c>
      <c r="M929" s="540">
        <v>2</v>
      </c>
      <c r="N929" s="540">
        <v>170</v>
      </c>
      <c r="O929" s="540">
        <v>131</v>
      </c>
      <c r="P929" s="540">
        <v>49</v>
      </c>
      <c r="Q929" s="540">
        <v>99</v>
      </c>
      <c r="R929" s="540">
        <v>37</v>
      </c>
      <c r="S929" s="540">
        <v>172</v>
      </c>
      <c r="T929" s="540">
        <v>113</v>
      </c>
      <c r="U929" s="540">
        <v>130</v>
      </c>
      <c r="V929" s="540">
        <v>143</v>
      </c>
      <c r="W929" s="540">
        <v>112</v>
      </c>
      <c r="X929" s="540">
        <v>175</v>
      </c>
      <c r="Y929" s="540">
        <v>108</v>
      </c>
      <c r="Z929" s="540">
        <v>50</v>
      </c>
      <c r="AA929" s="540">
        <v>80</v>
      </c>
      <c r="AB929" s="540">
        <v>54</v>
      </c>
      <c r="AC929" s="540">
        <v>178</v>
      </c>
      <c r="AD929" s="540">
        <v>11</v>
      </c>
      <c r="AE929" s="540">
        <v>60</v>
      </c>
      <c r="AF929" s="540">
        <v>36</v>
      </c>
      <c r="AG929" s="540">
        <v>134</v>
      </c>
      <c r="AH929" s="540">
        <v>86</v>
      </c>
      <c r="AI929" s="540">
        <v>13</v>
      </c>
      <c r="AJ929" s="540">
        <v>27</v>
      </c>
      <c r="AK929" s="540">
        <v>119</v>
      </c>
      <c r="AL929" s="540">
        <v>101</v>
      </c>
      <c r="AM929" s="540">
        <v>176</v>
      </c>
      <c r="AN929" s="540">
        <v>183</v>
      </c>
      <c r="AO929" s="540">
        <v>139</v>
      </c>
      <c r="AP929" s="540">
        <v>45</v>
      </c>
      <c r="AQ929" s="540">
        <v>161</v>
      </c>
      <c r="AR929" s="540">
        <v>135</v>
      </c>
      <c r="AS929" s="540">
        <v>46</v>
      </c>
      <c r="AT929" s="540">
        <v>98</v>
      </c>
      <c r="AU929" s="540">
        <v>184</v>
      </c>
      <c r="AV929" s="540">
        <v>42</v>
      </c>
      <c r="AW929" s="540">
        <v>167</v>
      </c>
      <c r="AX929" s="540">
        <v>64</v>
      </c>
      <c r="AY929" s="540">
        <v>109</v>
      </c>
      <c r="AZ929" s="540">
        <v>66</v>
      </c>
      <c r="BA929" s="540">
        <v>140</v>
      </c>
      <c r="BB929" s="540">
        <v>91</v>
      </c>
      <c r="BC929" s="540">
        <v>169</v>
      </c>
      <c r="BD929" s="540">
        <v>89</v>
      </c>
      <c r="BE929" s="540">
        <v>56</v>
      </c>
      <c r="BF929" s="540">
        <v>102</v>
      </c>
      <c r="BG929" s="540">
        <v>158</v>
      </c>
      <c r="BH929" s="540">
        <v>182</v>
      </c>
      <c r="BI929" s="540">
        <v>180</v>
      </c>
      <c r="BJ929" s="540">
        <v>18</v>
      </c>
      <c r="BK929" s="540">
        <v>84</v>
      </c>
      <c r="BL929" s="540">
        <v>152</v>
      </c>
      <c r="BM929" s="540">
        <v>26</v>
      </c>
      <c r="BN929" s="540">
        <v>8</v>
      </c>
      <c r="BO929" s="540">
        <v>188</v>
      </c>
      <c r="BP929" s="540">
        <v>16</v>
      </c>
      <c r="BQ929" s="540">
        <v>30</v>
      </c>
      <c r="BR929" s="540">
        <v>88</v>
      </c>
      <c r="BS929" s="540">
        <v>75</v>
      </c>
      <c r="BT929" s="540">
        <v>14</v>
      </c>
      <c r="BU929" s="540">
        <v>51</v>
      </c>
      <c r="BV929" s="540">
        <v>40</v>
      </c>
      <c r="BW929" s="540">
        <v>34</v>
      </c>
      <c r="BX929" s="540">
        <v>53</v>
      </c>
      <c r="BY929" s="540">
        <v>138</v>
      </c>
      <c r="BZ929" s="540">
        <v>97</v>
      </c>
      <c r="CA929" s="540">
        <v>61</v>
      </c>
      <c r="CB929" s="540">
        <v>32</v>
      </c>
      <c r="CC929" s="540">
        <v>10</v>
      </c>
      <c r="CD929" s="540">
        <v>121</v>
      </c>
      <c r="CE929" s="540">
        <v>47</v>
      </c>
      <c r="CF929" s="540">
        <v>23</v>
      </c>
      <c r="CG929" s="540">
        <v>128</v>
      </c>
      <c r="CH929" s="540">
        <v>103</v>
      </c>
      <c r="CI929" s="540">
        <v>20</v>
      </c>
      <c r="CJ929" s="540">
        <v>181</v>
      </c>
      <c r="CK929" s="540">
        <v>171</v>
      </c>
      <c r="CL929" s="540">
        <v>38</v>
      </c>
      <c r="CM929" s="540">
        <v>154</v>
      </c>
      <c r="CN929" s="540">
        <v>79</v>
      </c>
      <c r="CO929" s="540">
        <v>44</v>
      </c>
      <c r="CP929" s="540">
        <v>145</v>
      </c>
      <c r="CQ929" s="540">
        <v>148</v>
      </c>
      <c r="CR929" s="540">
        <v>168</v>
      </c>
      <c r="CS929" s="540">
        <v>90</v>
      </c>
      <c r="CT929" s="540">
        <v>92</v>
      </c>
      <c r="CU929" s="540">
        <v>17</v>
      </c>
      <c r="CV929" s="540">
        <v>104</v>
      </c>
      <c r="CW929" s="540">
        <v>115</v>
      </c>
      <c r="CX929" s="540">
        <v>68</v>
      </c>
      <c r="CY929" s="540">
        <v>87</v>
      </c>
      <c r="CZ929" s="540">
        <v>136</v>
      </c>
      <c r="DA929" s="540">
        <v>57</v>
      </c>
      <c r="DB929" s="540">
        <v>67</v>
      </c>
      <c r="DC929" s="540">
        <v>5</v>
      </c>
      <c r="DD929" s="540">
        <v>124</v>
      </c>
      <c r="DE929" s="540">
        <v>156</v>
      </c>
      <c r="DF929" s="540">
        <v>162</v>
      </c>
      <c r="DG929" s="540">
        <v>59</v>
      </c>
      <c r="DH929" s="540">
        <v>165</v>
      </c>
      <c r="DI929" s="540">
        <v>4</v>
      </c>
      <c r="DJ929" s="540">
        <v>81</v>
      </c>
      <c r="DK929" s="540">
        <v>107</v>
      </c>
      <c r="DL929" s="540">
        <v>149</v>
      </c>
      <c r="DM929" s="540">
        <v>25</v>
      </c>
      <c r="DN929" s="540">
        <v>35</v>
      </c>
      <c r="DO929" s="540">
        <v>160</v>
      </c>
      <c r="DP929" s="540">
        <v>52</v>
      </c>
      <c r="DQ929" s="540">
        <v>129</v>
      </c>
      <c r="DR929" s="540">
        <v>163</v>
      </c>
      <c r="DS929" s="540">
        <v>55</v>
      </c>
      <c r="DT929" s="540">
        <v>147</v>
      </c>
      <c r="DU929" s="540">
        <v>48</v>
      </c>
      <c r="DV929" s="540">
        <v>164</v>
      </c>
      <c r="DW929" s="540">
        <v>74</v>
      </c>
      <c r="DX929" s="540">
        <v>146</v>
      </c>
      <c r="DY929" s="540">
        <v>106</v>
      </c>
      <c r="DZ929" s="540">
        <v>1</v>
      </c>
      <c r="EA929" s="540">
        <v>127</v>
      </c>
      <c r="EB929" s="540">
        <v>31</v>
      </c>
      <c r="EC929" s="540">
        <v>82</v>
      </c>
      <c r="ED929" s="540">
        <v>132</v>
      </c>
      <c r="EE929" s="540">
        <v>116</v>
      </c>
      <c r="EF929" s="540">
        <v>58</v>
      </c>
      <c r="EG929" s="540">
        <v>96</v>
      </c>
      <c r="EH929" s="540">
        <v>142</v>
      </c>
      <c r="EI929" s="540">
        <v>28</v>
      </c>
      <c r="EJ929" s="540">
        <v>63</v>
      </c>
      <c r="EK929" s="540">
        <v>69</v>
      </c>
      <c r="EL929" s="540">
        <v>174</v>
      </c>
      <c r="EM929" s="540">
        <v>144</v>
      </c>
      <c r="EN929" s="540">
        <v>186</v>
      </c>
      <c r="EO929" s="540">
        <v>19</v>
      </c>
      <c r="EP929" s="540">
        <v>120</v>
      </c>
      <c r="EQ929" s="540">
        <v>125</v>
      </c>
      <c r="ER929" s="540">
        <v>77</v>
      </c>
      <c r="ES929" s="540">
        <v>111</v>
      </c>
      <c r="ET929" s="540">
        <v>151</v>
      </c>
      <c r="EU929" s="540">
        <v>7</v>
      </c>
      <c r="EV929" s="540">
        <v>33</v>
      </c>
      <c r="EW929" s="540">
        <v>39</v>
      </c>
      <c r="EX929" s="540">
        <v>185</v>
      </c>
      <c r="EY929" s="540">
        <v>21</v>
      </c>
      <c r="EZ929" s="540">
        <v>150</v>
      </c>
      <c r="FA929" s="540">
        <v>155</v>
      </c>
      <c r="FB929" s="540">
        <v>12</v>
      </c>
      <c r="FC929" s="540">
        <v>78</v>
      </c>
      <c r="FD929" s="540">
        <v>3</v>
      </c>
      <c r="FE929" s="540">
        <v>95</v>
      </c>
      <c r="FF929" s="540">
        <v>76</v>
      </c>
      <c r="FG929" s="540">
        <v>72</v>
      </c>
      <c r="FH929" s="540">
        <v>153</v>
      </c>
      <c r="FI929" s="540">
        <v>133</v>
      </c>
      <c r="FJ929" s="540">
        <v>94</v>
      </c>
      <c r="FK929" s="540">
        <v>105</v>
      </c>
      <c r="FL929" s="540">
        <v>110</v>
      </c>
      <c r="FM929" s="540">
        <v>70</v>
      </c>
      <c r="FN929" s="540">
        <v>62</v>
      </c>
      <c r="FO929" s="540">
        <v>15</v>
      </c>
      <c r="FP929" s="540">
        <v>100</v>
      </c>
      <c r="FQ929" s="540">
        <v>65</v>
      </c>
      <c r="FR929" s="540">
        <v>177</v>
      </c>
      <c r="FS929" s="540">
        <v>141</v>
      </c>
      <c r="FT929" s="540">
        <v>159</v>
      </c>
      <c r="FU929" s="540">
        <v>29</v>
      </c>
      <c r="FV929" s="540">
        <v>179</v>
      </c>
      <c r="FW929" s="540">
        <v>137</v>
      </c>
      <c r="FX929" s="540">
        <v>6</v>
      </c>
      <c r="FY929" s="540">
        <v>117</v>
      </c>
      <c r="FZ929" s="540">
        <v>43</v>
      </c>
      <c r="GA929" s="540">
        <v>71</v>
      </c>
      <c r="GB929" s="540">
        <v>173</v>
      </c>
      <c r="GC929" s="540">
        <v>24</v>
      </c>
      <c r="GD929" s="540">
        <v>83</v>
      </c>
      <c r="GE929" s="540">
        <v>118</v>
      </c>
      <c r="GF929" s="540">
        <v>41</v>
      </c>
      <c r="GG929" s="540">
        <v>123</v>
      </c>
      <c r="GI929" s="540">
        <v>9</v>
      </c>
      <c r="GJ929" s="540">
        <v>73</v>
      </c>
      <c r="GK929" s="540">
        <v>122</v>
      </c>
      <c r="GL929" s="540">
        <v>166</v>
      </c>
    </row>
    <row r="930" spans="4:199" s="540" customFormat="1" x14ac:dyDescent="0.2">
      <c r="E930" s="535" t="s">
        <v>159</v>
      </c>
      <c r="F930" s="540">
        <v>74</v>
      </c>
      <c r="G930" s="540">
        <v>124</v>
      </c>
      <c r="H930" s="540">
        <v>171</v>
      </c>
      <c r="I930" s="540">
        <v>83</v>
      </c>
      <c r="J930" s="540">
        <v>129</v>
      </c>
      <c r="K930" s="540">
        <v>19</v>
      </c>
      <c r="L930" s="540">
        <v>134</v>
      </c>
      <c r="M930" s="540">
        <v>45</v>
      </c>
      <c r="N930" s="540">
        <v>168</v>
      </c>
      <c r="O930" s="540">
        <v>146</v>
      </c>
      <c r="P930" s="540">
        <v>22</v>
      </c>
      <c r="Q930" s="540">
        <v>178</v>
      </c>
      <c r="R930" s="540">
        <v>125</v>
      </c>
      <c r="S930" s="540">
        <v>68</v>
      </c>
      <c r="T930" s="540">
        <v>91</v>
      </c>
      <c r="U930" s="540">
        <v>174</v>
      </c>
      <c r="V930" s="540">
        <v>23</v>
      </c>
      <c r="W930" s="540">
        <v>79</v>
      </c>
      <c r="X930" s="540">
        <v>143</v>
      </c>
      <c r="Y930" s="540">
        <v>9</v>
      </c>
      <c r="Z930" s="540">
        <v>32</v>
      </c>
      <c r="AA930" s="540">
        <v>179</v>
      </c>
      <c r="AB930" s="540">
        <v>17</v>
      </c>
      <c r="AC930" s="540">
        <v>43</v>
      </c>
      <c r="AD930" s="540">
        <v>185</v>
      </c>
      <c r="AE930" s="540">
        <v>62</v>
      </c>
      <c r="AF930" s="540">
        <v>54</v>
      </c>
      <c r="AG930" s="540">
        <v>69</v>
      </c>
      <c r="AH930" s="540">
        <v>115</v>
      </c>
      <c r="AI930" s="540">
        <v>71</v>
      </c>
      <c r="AJ930" s="540">
        <v>104</v>
      </c>
      <c r="AK930" s="540">
        <v>59</v>
      </c>
      <c r="AL930" s="540">
        <v>155</v>
      </c>
      <c r="AM930" s="540">
        <v>116</v>
      </c>
      <c r="AN930" s="540">
        <v>51</v>
      </c>
      <c r="AO930" s="540">
        <v>99</v>
      </c>
      <c r="AP930" s="540">
        <v>130</v>
      </c>
      <c r="AQ930" s="540">
        <v>90</v>
      </c>
      <c r="AR930" s="540">
        <v>31</v>
      </c>
      <c r="AS930" s="540">
        <v>77</v>
      </c>
      <c r="AT930" s="540">
        <v>119</v>
      </c>
      <c r="AU930" s="540">
        <v>86</v>
      </c>
      <c r="AV930" s="540">
        <v>80</v>
      </c>
      <c r="AW930" s="540">
        <v>98</v>
      </c>
      <c r="AX930" s="540">
        <v>122</v>
      </c>
      <c r="AY930" s="540">
        <v>135</v>
      </c>
      <c r="AZ930" s="540">
        <v>95</v>
      </c>
      <c r="BA930" s="540">
        <v>182</v>
      </c>
      <c r="BB930" s="540">
        <v>16</v>
      </c>
      <c r="BC930" s="540">
        <v>2</v>
      </c>
      <c r="BD930" s="540">
        <v>137</v>
      </c>
      <c r="BE930" s="540">
        <v>148</v>
      </c>
      <c r="BF930" s="540">
        <v>94</v>
      </c>
      <c r="BG930" s="540">
        <v>142</v>
      </c>
      <c r="BH930" s="540">
        <v>103</v>
      </c>
      <c r="BI930" s="540">
        <v>64</v>
      </c>
      <c r="BJ930" s="540">
        <v>89</v>
      </c>
      <c r="BK930" s="540">
        <v>15</v>
      </c>
      <c r="BL930" s="540">
        <v>18</v>
      </c>
      <c r="BM930" s="540">
        <v>139</v>
      </c>
      <c r="BN930" s="540">
        <v>40</v>
      </c>
      <c r="BO930" s="540">
        <v>1</v>
      </c>
      <c r="BP930" s="540">
        <v>81</v>
      </c>
      <c r="BQ930" s="540">
        <v>127</v>
      </c>
      <c r="BR930" s="540">
        <v>161</v>
      </c>
      <c r="BS930" s="540">
        <v>85</v>
      </c>
      <c r="BT930" s="540">
        <v>61</v>
      </c>
      <c r="BU930" s="540">
        <v>149</v>
      </c>
      <c r="BV930" s="540">
        <v>36</v>
      </c>
      <c r="BW930" s="540">
        <v>56</v>
      </c>
      <c r="BX930" s="540">
        <v>30</v>
      </c>
      <c r="BY930" s="540">
        <v>55</v>
      </c>
      <c r="BZ930" s="540">
        <v>152</v>
      </c>
      <c r="CA930" s="540">
        <v>102</v>
      </c>
      <c r="CB930" s="540">
        <v>136</v>
      </c>
      <c r="CC930" s="540">
        <v>105</v>
      </c>
      <c r="CD930" s="540">
        <v>26</v>
      </c>
      <c r="CE930" s="540">
        <v>141</v>
      </c>
      <c r="CF930" s="540">
        <v>112</v>
      </c>
      <c r="CG930" s="540">
        <v>163</v>
      </c>
      <c r="CH930" s="540">
        <v>123</v>
      </c>
      <c r="CI930" s="540">
        <v>110</v>
      </c>
      <c r="CJ930" s="540">
        <v>29</v>
      </c>
      <c r="CK930" s="540">
        <v>67</v>
      </c>
      <c r="CL930" s="540">
        <v>164</v>
      </c>
      <c r="CM930" s="540">
        <v>133</v>
      </c>
      <c r="CN930" s="540">
        <v>140</v>
      </c>
      <c r="CO930" s="540">
        <v>176</v>
      </c>
      <c r="CP930" s="540">
        <v>75</v>
      </c>
      <c r="CQ930" s="540">
        <v>166</v>
      </c>
      <c r="CR930" s="540">
        <v>175</v>
      </c>
      <c r="CS930" s="540">
        <v>88</v>
      </c>
      <c r="CT930" s="540">
        <v>165</v>
      </c>
      <c r="CU930" s="540">
        <v>101</v>
      </c>
      <c r="CV930" s="540">
        <v>47</v>
      </c>
      <c r="CW930" s="540">
        <v>145</v>
      </c>
      <c r="CX930" s="540">
        <v>158</v>
      </c>
      <c r="CY930" s="540">
        <v>52</v>
      </c>
      <c r="CZ930" s="540">
        <v>11</v>
      </c>
      <c r="DA930" s="540">
        <v>82</v>
      </c>
      <c r="DB930" s="540">
        <v>108</v>
      </c>
      <c r="DC930" s="540">
        <v>111</v>
      </c>
      <c r="DD930" s="540">
        <v>5</v>
      </c>
      <c r="DE930" s="540">
        <v>138</v>
      </c>
      <c r="DF930" s="540">
        <v>126</v>
      </c>
      <c r="DG930" s="540">
        <v>113</v>
      </c>
      <c r="DH930" s="540">
        <v>39</v>
      </c>
      <c r="DI930" s="540">
        <v>188</v>
      </c>
      <c r="DJ930" s="540">
        <v>53</v>
      </c>
      <c r="DK930" s="540">
        <v>156</v>
      </c>
      <c r="DL930" s="540">
        <v>24</v>
      </c>
      <c r="DM930" s="540">
        <v>106</v>
      </c>
      <c r="DN930" s="540">
        <v>184</v>
      </c>
      <c r="DO930" s="540">
        <v>27</v>
      </c>
      <c r="DP930" s="540">
        <v>76</v>
      </c>
      <c r="DQ930" s="540">
        <v>114</v>
      </c>
      <c r="DR930" s="540">
        <v>154</v>
      </c>
      <c r="DS930" s="540">
        <v>21</v>
      </c>
      <c r="DT930" s="540">
        <v>41</v>
      </c>
      <c r="DU930" s="540">
        <v>92</v>
      </c>
      <c r="DV930" s="540">
        <v>132</v>
      </c>
      <c r="DW930" s="540">
        <v>13</v>
      </c>
      <c r="DX930" s="540">
        <v>186</v>
      </c>
      <c r="DY930" s="540">
        <v>50</v>
      </c>
      <c r="DZ930" s="540">
        <v>159</v>
      </c>
      <c r="EA930" s="540">
        <v>169</v>
      </c>
      <c r="EB930" s="540">
        <v>3</v>
      </c>
      <c r="EC930" s="540">
        <v>10</v>
      </c>
      <c r="ED930" s="540">
        <v>93</v>
      </c>
      <c r="EE930" s="540">
        <v>37</v>
      </c>
      <c r="EF930" s="540">
        <v>63</v>
      </c>
      <c r="EG930" s="540">
        <v>60</v>
      </c>
      <c r="EH930" s="540">
        <v>109</v>
      </c>
      <c r="EI930" s="540">
        <v>120</v>
      </c>
      <c r="EJ930" s="540">
        <v>12</v>
      </c>
      <c r="EK930" s="540">
        <v>28</v>
      </c>
      <c r="EL930" s="540">
        <v>144</v>
      </c>
      <c r="EM930" s="540">
        <v>167</v>
      </c>
      <c r="EN930" s="540">
        <v>97</v>
      </c>
      <c r="EO930" s="540">
        <v>87</v>
      </c>
      <c r="EP930" s="540">
        <v>70</v>
      </c>
      <c r="EQ930" s="540">
        <v>65</v>
      </c>
      <c r="ER930" s="540">
        <v>151</v>
      </c>
      <c r="ES930" s="540">
        <v>181</v>
      </c>
      <c r="ET930" s="540">
        <v>117</v>
      </c>
      <c r="EU930" s="540">
        <v>147</v>
      </c>
      <c r="EV930" s="540">
        <v>78</v>
      </c>
      <c r="EW930" s="540">
        <v>14</v>
      </c>
      <c r="EX930" s="540">
        <v>73</v>
      </c>
      <c r="EY930" s="540">
        <v>187</v>
      </c>
      <c r="EZ930" s="540">
        <v>162</v>
      </c>
      <c r="FA930" s="540">
        <v>153</v>
      </c>
      <c r="FB930" s="540">
        <v>180</v>
      </c>
      <c r="FC930" s="540">
        <v>157</v>
      </c>
      <c r="FD930" s="540">
        <v>49</v>
      </c>
      <c r="FE930" s="540">
        <v>57</v>
      </c>
      <c r="FF930" s="540">
        <v>128</v>
      </c>
      <c r="FG930" s="540">
        <v>6</v>
      </c>
      <c r="FH930" s="540">
        <v>33</v>
      </c>
      <c r="FI930" s="540">
        <v>42</v>
      </c>
      <c r="FJ930" s="540">
        <v>160</v>
      </c>
      <c r="FK930" s="540">
        <v>84</v>
      </c>
      <c r="FL930" s="540">
        <v>100</v>
      </c>
      <c r="FM930" s="540">
        <v>8</v>
      </c>
      <c r="FN930" s="540">
        <v>118</v>
      </c>
      <c r="FO930" s="540">
        <v>170</v>
      </c>
      <c r="FP930" s="540">
        <v>35</v>
      </c>
      <c r="FQ930" s="540">
        <v>20</v>
      </c>
      <c r="FR930" s="540">
        <v>150</v>
      </c>
      <c r="FS930" s="540">
        <v>96</v>
      </c>
      <c r="FT930" s="540">
        <v>34</v>
      </c>
      <c r="FU930" s="540">
        <v>183</v>
      </c>
      <c r="FV930" s="540">
        <v>177</v>
      </c>
      <c r="FW930" s="540">
        <v>121</v>
      </c>
      <c r="FX930" s="540">
        <v>58</v>
      </c>
      <c r="FY930" s="540">
        <v>44</v>
      </c>
      <c r="FZ930" s="540">
        <v>173</v>
      </c>
      <c r="GA930" s="540">
        <v>46</v>
      </c>
      <c r="GB930" s="540">
        <v>72</v>
      </c>
      <c r="GC930" s="540">
        <v>66</v>
      </c>
      <c r="GD930" s="540">
        <v>48</v>
      </c>
      <c r="GE930" s="540">
        <v>4</v>
      </c>
      <c r="GF930" s="540">
        <v>172</v>
      </c>
      <c r="GG930" s="540">
        <v>131</v>
      </c>
      <c r="GI930" s="540">
        <v>25</v>
      </c>
      <c r="GJ930" s="540">
        <v>38</v>
      </c>
      <c r="GK930" s="540">
        <v>107</v>
      </c>
      <c r="GL930" s="540">
        <v>7</v>
      </c>
    </row>
    <row r="931" spans="4:199" s="540" customFormat="1" x14ac:dyDescent="0.2"/>
    <row r="932" spans="4:199" s="540" customFormat="1" x14ac:dyDescent="0.2">
      <c r="D932" s="539">
        <v>189</v>
      </c>
      <c r="E932" s="541" t="s">
        <v>179</v>
      </c>
    </row>
    <row r="933" spans="4:199" s="540" customFormat="1" x14ac:dyDescent="0.2">
      <c r="E933" s="535" t="s">
        <v>130</v>
      </c>
      <c r="F933" s="540">
        <v>1</v>
      </c>
      <c r="G933" s="540">
        <v>2</v>
      </c>
      <c r="H933" s="540">
        <v>3</v>
      </c>
      <c r="I933" s="540">
        <v>4</v>
      </c>
      <c r="J933" s="540">
        <v>5</v>
      </c>
      <c r="K933" s="540">
        <v>6</v>
      </c>
      <c r="L933" s="540">
        <v>7</v>
      </c>
      <c r="M933" s="540">
        <v>8</v>
      </c>
      <c r="N933" s="540">
        <v>9</v>
      </c>
      <c r="O933" s="540">
        <v>10</v>
      </c>
      <c r="P933" s="540">
        <v>11</v>
      </c>
      <c r="Q933" s="540">
        <v>12</v>
      </c>
      <c r="R933" s="540">
        <v>13</v>
      </c>
      <c r="S933" s="540">
        <v>14</v>
      </c>
      <c r="T933" s="540">
        <v>15</v>
      </c>
      <c r="U933" s="540">
        <v>16</v>
      </c>
      <c r="V933" s="540">
        <v>17</v>
      </c>
      <c r="W933" s="540">
        <v>18</v>
      </c>
      <c r="X933" s="540">
        <v>19</v>
      </c>
      <c r="Y933" s="540">
        <v>20</v>
      </c>
      <c r="Z933" s="540">
        <v>21</v>
      </c>
      <c r="AA933" s="540">
        <v>22</v>
      </c>
      <c r="AB933" s="540">
        <v>23</v>
      </c>
      <c r="AC933" s="540">
        <v>24</v>
      </c>
      <c r="AD933" s="540">
        <v>25</v>
      </c>
      <c r="AE933" s="540">
        <v>26</v>
      </c>
      <c r="AF933" s="540">
        <v>27</v>
      </c>
      <c r="AG933" s="540">
        <v>28</v>
      </c>
      <c r="AH933" s="540">
        <v>29</v>
      </c>
      <c r="AI933" s="540">
        <v>30</v>
      </c>
      <c r="AJ933" s="540">
        <v>31</v>
      </c>
      <c r="AK933" s="540">
        <v>32</v>
      </c>
      <c r="AL933" s="540">
        <v>33</v>
      </c>
      <c r="AM933" s="540">
        <v>34</v>
      </c>
      <c r="AN933" s="540">
        <v>35</v>
      </c>
      <c r="AO933" s="540">
        <v>36</v>
      </c>
      <c r="AP933" s="540">
        <v>37</v>
      </c>
      <c r="AQ933" s="540">
        <v>38</v>
      </c>
      <c r="AR933" s="540">
        <v>39</v>
      </c>
      <c r="AS933" s="540">
        <v>40</v>
      </c>
      <c r="AT933" s="540">
        <v>41</v>
      </c>
      <c r="AU933" s="540">
        <v>42</v>
      </c>
      <c r="AV933" s="540">
        <v>43</v>
      </c>
      <c r="AW933" s="540">
        <v>44</v>
      </c>
      <c r="AX933" s="540">
        <v>45</v>
      </c>
      <c r="AY933" s="540">
        <v>46</v>
      </c>
      <c r="AZ933" s="540">
        <v>47</v>
      </c>
      <c r="BA933" s="540">
        <v>48</v>
      </c>
      <c r="BB933" s="540">
        <v>49</v>
      </c>
      <c r="BC933" s="540">
        <v>50</v>
      </c>
      <c r="BD933" s="540">
        <v>51</v>
      </c>
      <c r="BE933" s="540">
        <v>52</v>
      </c>
      <c r="BF933" s="540">
        <v>53</v>
      </c>
      <c r="BG933" s="540">
        <v>54</v>
      </c>
      <c r="BH933" s="540">
        <v>55</v>
      </c>
      <c r="BI933" s="540">
        <v>56</v>
      </c>
      <c r="BJ933" s="540">
        <v>57</v>
      </c>
      <c r="BK933" s="540">
        <v>58</v>
      </c>
      <c r="BL933" s="540">
        <v>59</v>
      </c>
      <c r="BM933" s="540">
        <v>60</v>
      </c>
      <c r="BN933" s="540">
        <v>61</v>
      </c>
      <c r="BO933" s="540">
        <v>62</v>
      </c>
      <c r="BP933" s="540">
        <v>63</v>
      </c>
      <c r="BQ933" s="540">
        <v>64</v>
      </c>
      <c r="BR933" s="540">
        <v>65</v>
      </c>
      <c r="BS933" s="540">
        <v>66</v>
      </c>
      <c r="BT933" s="540">
        <v>67</v>
      </c>
      <c r="BU933" s="540">
        <v>68</v>
      </c>
      <c r="BV933" s="540">
        <v>69</v>
      </c>
      <c r="BW933" s="540">
        <v>70</v>
      </c>
      <c r="BX933" s="540">
        <v>71</v>
      </c>
      <c r="BY933" s="540">
        <v>72</v>
      </c>
      <c r="BZ933" s="540">
        <v>73</v>
      </c>
      <c r="CA933" s="540">
        <v>74</v>
      </c>
      <c r="CB933" s="540">
        <v>75</v>
      </c>
      <c r="CC933" s="540">
        <v>76</v>
      </c>
      <c r="CD933" s="540">
        <v>77</v>
      </c>
      <c r="CE933" s="540">
        <v>78</v>
      </c>
      <c r="CF933" s="540">
        <v>79</v>
      </c>
      <c r="CG933" s="540">
        <v>80</v>
      </c>
      <c r="CH933" s="540">
        <v>81</v>
      </c>
      <c r="CI933" s="540">
        <v>82</v>
      </c>
      <c r="CJ933" s="540">
        <v>83</v>
      </c>
      <c r="CK933" s="540">
        <v>84</v>
      </c>
      <c r="CL933" s="540">
        <v>85</v>
      </c>
      <c r="CM933" s="540">
        <v>86</v>
      </c>
      <c r="CN933" s="540">
        <v>87</v>
      </c>
      <c r="CO933" s="540">
        <v>88</v>
      </c>
      <c r="CP933" s="540">
        <v>89</v>
      </c>
      <c r="CQ933" s="540">
        <v>90</v>
      </c>
      <c r="CR933" s="540">
        <v>91</v>
      </c>
      <c r="CS933" s="540">
        <v>92</v>
      </c>
      <c r="CT933" s="540">
        <v>93</v>
      </c>
      <c r="CU933" s="540">
        <v>94</v>
      </c>
      <c r="CV933" s="540">
        <v>95</v>
      </c>
      <c r="CW933" s="540">
        <v>96</v>
      </c>
      <c r="CX933" s="540">
        <v>97</v>
      </c>
      <c r="CY933" s="540">
        <v>98</v>
      </c>
      <c r="CZ933" s="540">
        <v>99</v>
      </c>
      <c r="DA933" s="540">
        <v>100</v>
      </c>
      <c r="DB933" s="540">
        <v>101</v>
      </c>
      <c r="DC933" s="540">
        <v>102</v>
      </c>
      <c r="DD933" s="540">
        <v>103</v>
      </c>
      <c r="DE933" s="540">
        <v>104</v>
      </c>
      <c r="DF933" s="540">
        <v>105</v>
      </c>
      <c r="DG933" s="540">
        <v>106</v>
      </c>
      <c r="DH933" s="540">
        <v>107</v>
      </c>
      <c r="DI933" s="540">
        <v>108</v>
      </c>
      <c r="DJ933" s="540">
        <v>109</v>
      </c>
      <c r="DK933" s="540">
        <v>110</v>
      </c>
      <c r="DL933" s="540">
        <v>111</v>
      </c>
      <c r="DM933" s="540">
        <v>112</v>
      </c>
      <c r="DN933" s="540">
        <v>113</v>
      </c>
      <c r="DO933" s="540">
        <v>114</v>
      </c>
      <c r="DP933" s="540">
        <v>115</v>
      </c>
      <c r="DQ933" s="540">
        <v>116</v>
      </c>
      <c r="DR933" s="540">
        <v>117</v>
      </c>
      <c r="DS933" s="540">
        <v>118</v>
      </c>
      <c r="DT933" s="540">
        <v>119</v>
      </c>
      <c r="DU933" s="540">
        <v>120</v>
      </c>
      <c r="DV933" s="540">
        <v>121</v>
      </c>
      <c r="DW933" s="540">
        <v>122</v>
      </c>
      <c r="DX933" s="540">
        <v>123</v>
      </c>
      <c r="DY933" s="540">
        <v>124</v>
      </c>
      <c r="DZ933" s="540">
        <v>125</v>
      </c>
      <c r="EA933" s="540">
        <v>126</v>
      </c>
      <c r="EB933" s="540">
        <v>127</v>
      </c>
      <c r="EC933" s="540">
        <v>128</v>
      </c>
      <c r="ED933" s="540">
        <v>129</v>
      </c>
      <c r="EE933" s="540">
        <v>130</v>
      </c>
      <c r="EF933" s="540">
        <v>131</v>
      </c>
      <c r="EG933" s="540">
        <v>132</v>
      </c>
      <c r="EH933" s="540">
        <v>133</v>
      </c>
      <c r="EI933" s="540">
        <v>134</v>
      </c>
      <c r="EJ933" s="540">
        <v>135</v>
      </c>
      <c r="EK933" s="540">
        <v>136</v>
      </c>
      <c r="EL933" s="540">
        <v>137</v>
      </c>
      <c r="EM933" s="540">
        <v>138</v>
      </c>
      <c r="EN933" s="540">
        <v>139</v>
      </c>
      <c r="EO933" s="540">
        <v>140</v>
      </c>
      <c r="EP933" s="540">
        <v>141</v>
      </c>
      <c r="EQ933" s="540">
        <v>142</v>
      </c>
      <c r="ER933" s="540">
        <v>143</v>
      </c>
      <c r="ES933" s="540">
        <v>144</v>
      </c>
      <c r="ET933" s="540">
        <v>145</v>
      </c>
      <c r="EU933" s="540">
        <v>146</v>
      </c>
      <c r="EV933" s="540">
        <v>147</v>
      </c>
      <c r="EW933" s="540">
        <v>148</v>
      </c>
      <c r="EX933" s="540">
        <v>149</v>
      </c>
      <c r="EY933" s="540">
        <v>150</v>
      </c>
      <c r="EZ933" s="540">
        <v>151</v>
      </c>
      <c r="FA933" s="540">
        <v>152</v>
      </c>
      <c r="FB933" s="540">
        <v>153</v>
      </c>
      <c r="FC933" s="540">
        <v>154</v>
      </c>
      <c r="FD933" s="540">
        <v>155</v>
      </c>
      <c r="FE933" s="540">
        <v>156</v>
      </c>
      <c r="FF933" s="540">
        <v>157</v>
      </c>
      <c r="FG933" s="540">
        <v>158</v>
      </c>
      <c r="FH933" s="540">
        <v>159</v>
      </c>
      <c r="FI933" s="540">
        <v>160</v>
      </c>
      <c r="FJ933" s="540">
        <v>161</v>
      </c>
      <c r="FK933" s="540">
        <v>162</v>
      </c>
      <c r="FL933" s="540">
        <v>163</v>
      </c>
      <c r="FM933" s="540">
        <v>164</v>
      </c>
      <c r="FN933" s="540">
        <v>165</v>
      </c>
      <c r="FO933" s="540">
        <v>166</v>
      </c>
      <c r="FP933" s="540">
        <v>167</v>
      </c>
      <c r="FQ933" s="540">
        <v>168</v>
      </c>
      <c r="FR933" s="540">
        <v>169</v>
      </c>
      <c r="FS933" s="540">
        <v>170</v>
      </c>
      <c r="FT933" s="540">
        <v>171</v>
      </c>
      <c r="FU933" s="540">
        <v>172</v>
      </c>
      <c r="FV933" s="540">
        <v>173</v>
      </c>
      <c r="FW933" s="540">
        <v>174</v>
      </c>
      <c r="FX933" s="540">
        <v>175</v>
      </c>
      <c r="FY933" s="540">
        <v>176</v>
      </c>
      <c r="FZ933" s="540">
        <v>177</v>
      </c>
      <c r="GA933" s="540">
        <v>178</v>
      </c>
      <c r="GB933" s="540">
        <v>179</v>
      </c>
      <c r="GC933" s="540">
        <v>180</v>
      </c>
      <c r="GD933" s="540">
        <v>181</v>
      </c>
      <c r="GE933" s="540">
        <v>182</v>
      </c>
      <c r="GF933" s="540">
        <v>183</v>
      </c>
      <c r="GG933" s="540">
        <v>184</v>
      </c>
      <c r="GH933" s="540">
        <v>185</v>
      </c>
      <c r="GI933" s="540">
        <v>186</v>
      </c>
      <c r="GJ933" s="540">
        <v>187</v>
      </c>
      <c r="GK933" s="540">
        <v>188</v>
      </c>
      <c r="GL933" s="540">
        <v>189</v>
      </c>
    </row>
    <row r="934" spans="4:199" s="540" customFormat="1" x14ac:dyDescent="0.2">
      <c r="E934" s="535" t="s">
        <v>157</v>
      </c>
      <c r="F934" s="540">
        <v>173</v>
      </c>
      <c r="G934" s="540">
        <v>158</v>
      </c>
      <c r="H934" s="540">
        <v>25</v>
      </c>
      <c r="I934" s="540">
        <v>18</v>
      </c>
      <c r="J934" s="540">
        <v>41</v>
      </c>
      <c r="K934" s="540">
        <v>84</v>
      </c>
      <c r="L934" s="540">
        <v>179</v>
      </c>
      <c r="M934" s="540">
        <v>91</v>
      </c>
      <c r="N934" s="540">
        <v>161</v>
      </c>
      <c r="O934" s="540">
        <v>153</v>
      </c>
      <c r="P934" s="540">
        <v>28</v>
      </c>
      <c r="Q934" s="540">
        <v>145</v>
      </c>
      <c r="R934" s="540">
        <v>85</v>
      </c>
      <c r="S934" s="540">
        <v>63</v>
      </c>
      <c r="T934" s="540">
        <v>96</v>
      </c>
      <c r="U934" s="540">
        <v>188</v>
      </c>
      <c r="V934" s="540">
        <v>81</v>
      </c>
      <c r="W934" s="540">
        <v>95</v>
      </c>
      <c r="X934" s="540">
        <v>48</v>
      </c>
      <c r="Y934" s="540">
        <v>102</v>
      </c>
      <c r="Z934" s="540">
        <v>14</v>
      </c>
      <c r="AA934" s="540">
        <v>101</v>
      </c>
      <c r="AB934" s="540">
        <v>119</v>
      </c>
      <c r="AC934" s="540">
        <v>46</v>
      </c>
      <c r="AD934" s="540">
        <v>17</v>
      </c>
      <c r="AE934" s="540">
        <v>127</v>
      </c>
      <c r="AF934" s="540">
        <v>116</v>
      </c>
      <c r="AG934" s="540">
        <v>7</v>
      </c>
      <c r="AH934" s="540">
        <v>86</v>
      </c>
      <c r="AI934" s="540">
        <v>12</v>
      </c>
      <c r="AJ934" s="540">
        <v>178</v>
      </c>
      <c r="AK934" s="540">
        <v>16</v>
      </c>
      <c r="AL934" s="540">
        <v>42</v>
      </c>
      <c r="AM934" s="540">
        <v>107</v>
      </c>
      <c r="AN934" s="540">
        <v>23</v>
      </c>
      <c r="AO934" s="540">
        <v>49</v>
      </c>
      <c r="AP934" s="540">
        <v>33</v>
      </c>
      <c r="AQ934" s="540">
        <v>60</v>
      </c>
      <c r="AR934" s="540">
        <v>180</v>
      </c>
      <c r="AS934" s="540">
        <v>24</v>
      </c>
      <c r="AT934" s="540">
        <v>183</v>
      </c>
      <c r="AU934" s="540">
        <v>8</v>
      </c>
      <c r="AV934" s="540">
        <v>150</v>
      </c>
      <c r="AW934" s="540">
        <v>177</v>
      </c>
      <c r="AX934" s="540">
        <v>168</v>
      </c>
      <c r="AY934" s="540">
        <v>20</v>
      </c>
      <c r="AZ934" s="540">
        <v>105</v>
      </c>
      <c r="BA934" s="540">
        <v>160</v>
      </c>
      <c r="BB934" s="540">
        <v>115</v>
      </c>
      <c r="BC934" s="540">
        <v>148</v>
      </c>
      <c r="BD934" s="540">
        <v>155</v>
      </c>
      <c r="BE934" s="540">
        <v>30</v>
      </c>
      <c r="BF934" s="540">
        <v>122</v>
      </c>
      <c r="BG934" s="540">
        <v>13</v>
      </c>
      <c r="BH934" s="540">
        <v>98</v>
      </c>
      <c r="BI934" s="540">
        <v>89</v>
      </c>
      <c r="BJ934" s="540">
        <v>124</v>
      </c>
      <c r="BK934" s="540">
        <v>157</v>
      </c>
      <c r="BL934" s="540">
        <v>152</v>
      </c>
      <c r="BM934" s="540">
        <v>109</v>
      </c>
      <c r="BN934" s="540">
        <v>52</v>
      </c>
      <c r="BO934" s="540">
        <v>113</v>
      </c>
      <c r="BP934" s="540">
        <v>29</v>
      </c>
      <c r="BQ934" s="540">
        <v>118</v>
      </c>
      <c r="BR934" s="540">
        <v>34</v>
      </c>
      <c r="BS934" s="540">
        <v>69</v>
      </c>
      <c r="BT934" s="540">
        <v>175</v>
      </c>
      <c r="BU934" s="540">
        <v>181</v>
      </c>
      <c r="BV934" s="540">
        <v>133</v>
      </c>
      <c r="BW934" s="540">
        <v>37</v>
      </c>
      <c r="BX934" s="540">
        <v>90</v>
      </c>
      <c r="BY934" s="540">
        <v>99</v>
      </c>
      <c r="BZ934" s="540">
        <v>111</v>
      </c>
      <c r="CA934" s="540">
        <v>78</v>
      </c>
      <c r="CB934" s="540">
        <v>94</v>
      </c>
      <c r="CC934" s="540">
        <v>125</v>
      </c>
      <c r="CD934" s="540">
        <v>134</v>
      </c>
      <c r="CE934" s="540">
        <v>120</v>
      </c>
      <c r="CF934" s="540">
        <v>176</v>
      </c>
      <c r="CG934" s="540">
        <v>9</v>
      </c>
      <c r="CH934" s="540">
        <v>147</v>
      </c>
      <c r="CI934" s="540">
        <v>15</v>
      </c>
      <c r="CJ934" s="540">
        <v>51</v>
      </c>
      <c r="CK934" s="540">
        <v>123</v>
      </c>
      <c r="CL934" s="540">
        <v>166</v>
      </c>
      <c r="CM934" s="540">
        <v>159</v>
      </c>
      <c r="CN934" s="540">
        <v>136</v>
      </c>
      <c r="CO934" s="540">
        <v>110</v>
      </c>
      <c r="CP934" s="540">
        <v>1</v>
      </c>
      <c r="CQ934" s="540">
        <v>64</v>
      </c>
      <c r="CR934" s="540">
        <v>154</v>
      </c>
      <c r="CS934" s="540">
        <v>4</v>
      </c>
      <c r="CT934" s="540">
        <v>172</v>
      </c>
      <c r="CU934" s="540">
        <v>21</v>
      </c>
      <c r="CV934" s="540">
        <v>26</v>
      </c>
      <c r="CW934" s="540">
        <v>135</v>
      </c>
      <c r="CX934" s="540">
        <v>45</v>
      </c>
      <c r="CY934" s="540">
        <v>55</v>
      </c>
      <c r="CZ934" s="540">
        <v>35</v>
      </c>
      <c r="DA934" s="540">
        <v>72</v>
      </c>
      <c r="DB934" s="540">
        <v>22</v>
      </c>
      <c r="DC934" s="540">
        <v>50</v>
      </c>
      <c r="DD934" s="540">
        <v>131</v>
      </c>
      <c r="DE934" s="540">
        <v>61</v>
      </c>
      <c r="DF934" s="540">
        <v>56</v>
      </c>
      <c r="DG934" s="540">
        <v>169</v>
      </c>
      <c r="DH934" s="540">
        <v>3</v>
      </c>
      <c r="DI934" s="540">
        <v>57</v>
      </c>
      <c r="DJ934" s="540">
        <v>171</v>
      </c>
      <c r="DK934" s="540">
        <v>19</v>
      </c>
      <c r="DL934" s="540">
        <v>67</v>
      </c>
      <c r="DM934" s="540">
        <v>76</v>
      </c>
      <c r="DN934" s="540">
        <v>144</v>
      </c>
      <c r="DO934" s="540">
        <v>130</v>
      </c>
      <c r="DP934" s="540">
        <v>53</v>
      </c>
      <c r="DQ934" s="540">
        <v>162</v>
      </c>
      <c r="DR934" s="540">
        <v>79</v>
      </c>
      <c r="DS934" s="540">
        <v>6</v>
      </c>
      <c r="DT934" s="540">
        <v>36</v>
      </c>
      <c r="DU934" s="540">
        <v>141</v>
      </c>
      <c r="DV934" s="540">
        <v>185</v>
      </c>
      <c r="DW934" s="540">
        <v>163</v>
      </c>
      <c r="DX934" s="540">
        <v>70</v>
      </c>
      <c r="DY934" s="540">
        <v>5</v>
      </c>
      <c r="DZ934" s="540">
        <v>138</v>
      </c>
      <c r="EA934" s="540">
        <v>174</v>
      </c>
      <c r="EB934" s="540">
        <v>106</v>
      </c>
      <c r="EC934" s="540">
        <v>146</v>
      </c>
      <c r="ED934" s="540">
        <v>38</v>
      </c>
      <c r="EE934" s="540">
        <v>88</v>
      </c>
      <c r="EF934" s="540">
        <v>165</v>
      </c>
      <c r="EG934" s="540">
        <v>114</v>
      </c>
      <c r="EH934" s="540">
        <v>187</v>
      </c>
      <c r="EI934" s="540">
        <v>108</v>
      </c>
      <c r="EJ934" s="540">
        <v>82</v>
      </c>
      <c r="EK934" s="540">
        <v>140</v>
      </c>
      <c r="EL934" s="540">
        <v>11</v>
      </c>
      <c r="EM934" s="540">
        <v>54</v>
      </c>
      <c r="EN934" s="540">
        <v>126</v>
      </c>
      <c r="EO934" s="540">
        <v>31</v>
      </c>
      <c r="EP934" s="540">
        <v>59</v>
      </c>
      <c r="EQ934" s="540">
        <v>151</v>
      </c>
      <c r="ER934" s="540">
        <v>39</v>
      </c>
      <c r="ES934" s="540">
        <v>92</v>
      </c>
      <c r="ET934" s="540">
        <v>143</v>
      </c>
      <c r="EU934" s="540">
        <v>112</v>
      </c>
      <c r="EV934" s="540">
        <v>164</v>
      </c>
      <c r="EW934" s="540">
        <v>75</v>
      </c>
      <c r="EX934" s="540">
        <v>97</v>
      </c>
      <c r="EY934" s="540">
        <v>156</v>
      </c>
      <c r="EZ934" s="540">
        <v>182</v>
      </c>
      <c r="FA934" s="540">
        <v>128</v>
      </c>
      <c r="FB934" s="540">
        <v>74</v>
      </c>
      <c r="FC934" s="540">
        <v>58</v>
      </c>
      <c r="FD934" s="540">
        <v>83</v>
      </c>
      <c r="FE934" s="540">
        <v>43</v>
      </c>
      <c r="FF934" s="540">
        <v>10</v>
      </c>
      <c r="FG934" s="540">
        <v>121</v>
      </c>
      <c r="FH934" s="540">
        <v>65</v>
      </c>
      <c r="FI934" s="540">
        <v>93</v>
      </c>
      <c r="FJ934" s="540">
        <v>80</v>
      </c>
      <c r="FK934" s="540">
        <v>71</v>
      </c>
      <c r="FL934" s="540">
        <v>62</v>
      </c>
      <c r="FM934" s="540">
        <v>186</v>
      </c>
      <c r="FN934" s="540">
        <v>103</v>
      </c>
      <c r="FO934" s="540">
        <v>44</v>
      </c>
      <c r="FP934" s="540">
        <v>184</v>
      </c>
      <c r="FQ934" s="540">
        <v>137</v>
      </c>
      <c r="FR934" s="540">
        <v>47</v>
      </c>
      <c r="FS934" s="540">
        <v>104</v>
      </c>
      <c r="FT934" s="540">
        <v>87</v>
      </c>
      <c r="FU934" s="540">
        <v>129</v>
      </c>
      <c r="FV934" s="540">
        <v>100</v>
      </c>
      <c r="FW934" s="540">
        <v>66</v>
      </c>
      <c r="FX934" s="540">
        <v>117</v>
      </c>
      <c r="FY934" s="540">
        <v>77</v>
      </c>
      <c r="FZ934" s="540">
        <v>170</v>
      </c>
      <c r="GA934" s="540">
        <v>139</v>
      </c>
      <c r="GB934" s="540">
        <v>2</v>
      </c>
      <c r="GC934" s="540">
        <v>189</v>
      </c>
      <c r="GD934" s="540">
        <v>68</v>
      </c>
      <c r="GE934" s="540">
        <v>40</v>
      </c>
      <c r="GF934" s="540">
        <v>142</v>
      </c>
      <c r="GG934" s="540">
        <v>167</v>
      </c>
      <c r="GH934" s="540">
        <v>132</v>
      </c>
      <c r="GI934" s="540">
        <v>27</v>
      </c>
      <c r="GJ934" s="540">
        <v>149</v>
      </c>
      <c r="GK934" s="540">
        <v>32</v>
      </c>
      <c r="GL934" s="540">
        <v>73</v>
      </c>
    </row>
    <row r="935" spans="4:199" s="540" customFormat="1" x14ac:dyDescent="0.2">
      <c r="E935" s="535" t="s">
        <v>159</v>
      </c>
      <c r="F935" s="540">
        <v>70</v>
      </c>
      <c r="G935" s="540">
        <v>166</v>
      </c>
      <c r="H935" s="540">
        <v>86</v>
      </c>
      <c r="I935" s="540">
        <v>43</v>
      </c>
      <c r="J935" s="540">
        <v>122</v>
      </c>
      <c r="K935" s="540">
        <v>92</v>
      </c>
      <c r="L935" s="540">
        <v>176</v>
      </c>
      <c r="M935" s="540">
        <v>170</v>
      </c>
      <c r="N935" s="540">
        <v>31</v>
      </c>
      <c r="O935" s="540">
        <v>111</v>
      </c>
      <c r="P935" s="540">
        <v>64</v>
      </c>
      <c r="Q935" s="540">
        <v>58</v>
      </c>
      <c r="R935" s="540">
        <v>89</v>
      </c>
      <c r="S935" s="540">
        <v>11</v>
      </c>
      <c r="T935" s="540">
        <v>36</v>
      </c>
      <c r="U935" s="540">
        <v>115</v>
      </c>
      <c r="V935" s="540">
        <v>63</v>
      </c>
      <c r="W935" s="540">
        <v>175</v>
      </c>
      <c r="X935" s="540">
        <v>101</v>
      </c>
      <c r="Y935" s="540">
        <v>157</v>
      </c>
      <c r="Z935" s="540">
        <v>148</v>
      </c>
      <c r="AA935" s="540">
        <v>108</v>
      </c>
      <c r="AB935" s="540">
        <v>4</v>
      </c>
      <c r="AC935" s="540">
        <v>125</v>
      </c>
      <c r="AD935" s="540">
        <v>131</v>
      </c>
      <c r="AE935" s="540">
        <v>25</v>
      </c>
      <c r="AF935" s="540">
        <v>13</v>
      </c>
      <c r="AG935" s="540">
        <v>80</v>
      </c>
      <c r="AH935" s="540">
        <v>187</v>
      </c>
      <c r="AI935" s="540">
        <v>163</v>
      </c>
      <c r="AJ935" s="540">
        <v>35</v>
      </c>
      <c r="AK935" s="540">
        <v>85</v>
      </c>
      <c r="AL935" s="540">
        <v>107</v>
      </c>
      <c r="AM935" s="540">
        <v>181</v>
      </c>
      <c r="AN935" s="540">
        <v>159</v>
      </c>
      <c r="AO935" s="540">
        <v>153</v>
      </c>
      <c r="AP935" s="540">
        <v>39</v>
      </c>
      <c r="AQ935" s="540">
        <v>10</v>
      </c>
      <c r="AR935" s="540">
        <v>62</v>
      </c>
      <c r="AS935" s="540">
        <v>146</v>
      </c>
      <c r="AT935" s="540">
        <v>18</v>
      </c>
      <c r="AU935" s="540">
        <v>120</v>
      </c>
      <c r="AV935" s="540">
        <v>40</v>
      </c>
      <c r="AW935" s="540">
        <v>22</v>
      </c>
      <c r="AX935" s="540">
        <v>1</v>
      </c>
      <c r="AY935" s="540">
        <v>83</v>
      </c>
      <c r="AZ935" s="540">
        <v>46</v>
      </c>
      <c r="BA935" s="540">
        <v>169</v>
      </c>
      <c r="BB935" s="540">
        <v>137</v>
      </c>
      <c r="BC935" s="540">
        <v>126</v>
      </c>
      <c r="BD935" s="540">
        <v>24</v>
      </c>
      <c r="BE935" s="540">
        <v>61</v>
      </c>
      <c r="BF935" s="540">
        <v>177</v>
      </c>
      <c r="BG935" s="540">
        <v>141</v>
      </c>
      <c r="BH935" s="540">
        <v>171</v>
      </c>
      <c r="BI935" s="540">
        <v>88</v>
      </c>
      <c r="BJ935" s="540">
        <v>119</v>
      </c>
      <c r="BK935" s="540">
        <v>50</v>
      </c>
      <c r="BL935" s="540">
        <v>28</v>
      </c>
      <c r="BM935" s="540">
        <v>76</v>
      </c>
      <c r="BN935" s="540">
        <v>189</v>
      </c>
      <c r="BO935" s="540">
        <v>74</v>
      </c>
      <c r="BP935" s="540">
        <v>17</v>
      </c>
      <c r="BQ935" s="540">
        <v>172</v>
      </c>
      <c r="BR935" s="540">
        <v>147</v>
      </c>
      <c r="BS935" s="540">
        <v>149</v>
      </c>
      <c r="BT935" s="540">
        <v>75</v>
      </c>
      <c r="BU935" s="540">
        <v>132</v>
      </c>
      <c r="BV935" s="540">
        <v>155</v>
      </c>
      <c r="BW935" s="540">
        <v>8</v>
      </c>
      <c r="BX935" s="540">
        <v>104</v>
      </c>
      <c r="BY935" s="540">
        <v>38</v>
      </c>
      <c r="BZ935" s="540">
        <v>99</v>
      </c>
      <c r="CA935" s="540">
        <v>81</v>
      </c>
      <c r="CB935" s="540">
        <v>182</v>
      </c>
      <c r="CC935" s="540">
        <v>37</v>
      </c>
      <c r="CD935" s="540">
        <v>118</v>
      </c>
      <c r="CE935" s="540">
        <v>96</v>
      </c>
      <c r="CF935" s="540">
        <v>87</v>
      </c>
      <c r="CG935" s="540">
        <v>57</v>
      </c>
      <c r="CH935" s="540">
        <v>34</v>
      </c>
      <c r="CI935" s="540">
        <v>143</v>
      </c>
      <c r="CJ935" s="540">
        <v>97</v>
      </c>
      <c r="CK935" s="540">
        <v>71</v>
      </c>
      <c r="CL935" s="540">
        <v>173</v>
      </c>
      <c r="CM935" s="540">
        <v>9</v>
      </c>
      <c r="CN935" s="540">
        <v>100</v>
      </c>
      <c r="CO935" s="540">
        <v>102</v>
      </c>
      <c r="CP935" s="540">
        <v>56</v>
      </c>
      <c r="CQ935" s="540">
        <v>21</v>
      </c>
      <c r="CR935" s="540">
        <v>65</v>
      </c>
      <c r="CS935" s="540">
        <v>110</v>
      </c>
      <c r="CT935" s="540">
        <v>105</v>
      </c>
      <c r="CU935" s="540">
        <v>140</v>
      </c>
      <c r="CV935" s="540">
        <v>27</v>
      </c>
      <c r="CW935" s="540">
        <v>94</v>
      </c>
      <c r="CX935" s="540">
        <v>26</v>
      </c>
      <c r="CY935" s="540">
        <v>14</v>
      </c>
      <c r="CZ935" s="540">
        <v>142</v>
      </c>
      <c r="DA935" s="540">
        <v>158</v>
      </c>
      <c r="DB935" s="540">
        <v>19</v>
      </c>
      <c r="DC935" s="540">
        <v>138</v>
      </c>
      <c r="DD935" s="540">
        <v>79</v>
      </c>
      <c r="DE935" s="540">
        <v>178</v>
      </c>
      <c r="DF935" s="540">
        <v>161</v>
      </c>
      <c r="DG935" s="540">
        <v>164</v>
      </c>
      <c r="DH935" s="540">
        <v>78</v>
      </c>
      <c r="DI935" s="540">
        <v>117</v>
      </c>
      <c r="DJ935" s="540">
        <v>42</v>
      </c>
      <c r="DK935" s="540">
        <v>68</v>
      </c>
      <c r="DL935" s="540">
        <v>150</v>
      </c>
      <c r="DM935" s="540">
        <v>139</v>
      </c>
      <c r="DN935" s="540">
        <v>129</v>
      </c>
      <c r="DO935" s="540">
        <v>3</v>
      </c>
      <c r="DP935" s="540">
        <v>16</v>
      </c>
      <c r="DQ935" s="540">
        <v>168</v>
      </c>
      <c r="DR935" s="540">
        <v>55</v>
      </c>
      <c r="DS935" s="540">
        <v>124</v>
      </c>
      <c r="DT935" s="540">
        <v>67</v>
      </c>
      <c r="DU935" s="540">
        <v>59</v>
      </c>
      <c r="DV935" s="540">
        <v>134</v>
      </c>
      <c r="DW935" s="540">
        <v>73</v>
      </c>
      <c r="DX935" s="540">
        <v>44</v>
      </c>
      <c r="DY935" s="540">
        <v>116</v>
      </c>
      <c r="DZ935" s="540">
        <v>77</v>
      </c>
      <c r="EA935" s="540">
        <v>130</v>
      </c>
      <c r="EB935" s="540">
        <v>98</v>
      </c>
      <c r="EC935" s="540">
        <v>12</v>
      </c>
      <c r="ED935" s="540">
        <v>32</v>
      </c>
      <c r="EE935" s="540">
        <v>174</v>
      </c>
      <c r="EF935" s="540">
        <v>5</v>
      </c>
      <c r="EG935" s="540">
        <v>135</v>
      </c>
      <c r="EH935" s="540">
        <v>47</v>
      </c>
      <c r="EI935" s="540">
        <v>121</v>
      </c>
      <c r="EJ935" s="540">
        <v>128</v>
      </c>
      <c r="EK935" s="540">
        <v>109</v>
      </c>
      <c r="EL935" s="540">
        <v>49</v>
      </c>
      <c r="EM935" s="540">
        <v>72</v>
      </c>
      <c r="EN935" s="540">
        <v>151</v>
      </c>
      <c r="EO935" s="540">
        <v>112</v>
      </c>
      <c r="EP935" s="540">
        <v>180</v>
      </c>
      <c r="EQ935" s="540">
        <v>160</v>
      </c>
      <c r="ER935" s="540">
        <v>185</v>
      </c>
      <c r="ES935" s="540">
        <v>6</v>
      </c>
      <c r="ET935" s="540">
        <v>84</v>
      </c>
      <c r="EU935" s="540">
        <v>123</v>
      </c>
      <c r="EV935" s="540">
        <v>95</v>
      </c>
      <c r="EW935" s="540">
        <v>145</v>
      </c>
      <c r="EX935" s="540">
        <v>52</v>
      </c>
      <c r="EY935" s="540">
        <v>154</v>
      </c>
      <c r="EZ935" s="540">
        <v>23</v>
      </c>
      <c r="FA935" s="540">
        <v>54</v>
      </c>
      <c r="FB935" s="540">
        <v>15</v>
      </c>
      <c r="FC935" s="540">
        <v>183</v>
      </c>
      <c r="FD935" s="540">
        <v>91</v>
      </c>
      <c r="FE935" s="540">
        <v>93</v>
      </c>
      <c r="FF935" s="540">
        <v>90</v>
      </c>
      <c r="FG935" s="540">
        <v>66</v>
      </c>
      <c r="FH935" s="540">
        <v>165</v>
      </c>
      <c r="FI935" s="540">
        <v>113</v>
      </c>
      <c r="FJ935" s="540">
        <v>133</v>
      </c>
      <c r="FK935" s="540">
        <v>48</v>
      </c>
      <c r="FL935" s="540">
        <v>30</v>
      </c>
      <c r="FM935" s="540">
        <v>106</v>
      </c>
      <c r="FN935" s="540">
        <v>186</v>
      </c>
      <c r="FO935" s="540">
        <v>2</v>
      </c>
      <c r="FP935" s="540">
        <v>144</v>
      </c>
      <c r="FQ935" s="540">
        <v>82</v>
      </c>
      <c r="FR935" s="540">
        <v>156</v>
      </c>
      <c r="FS935" s="540">
        <v>7</v>
      </c>
      <c r="FT935" s="540">
        <v>114</v>
      </c>
      <c r="FU935" s="540">
        <v>103</v>
      </c>
      <c r="FV935" s="540">
        <v>41</v>
      </c>
      <c r="FW935" s="540">
        <v>51</v>
      </c>
      <c r="FX935" s="540">
        <v>69</v>
      </c>
      <c r="FY935" s="540">
        <v>167</v>
      </c>
      <c r="FZ935" s="540">
        <v>53</v>
      </c>
      <c r="GA935" s="540">
        <v>45</v>
      </c>
      <c r="GB935" s="540">
        <v>33</v>
      </c>
      <c r="GC935" s="540">
        <v>127</v>
      </c>
      <c r="GD935" s="540">
        <v>184</v>
      </c>
      <c r="GE935" s="540">
        <v>60</v>
      </c>
      <c r="GF935" s="540">
        <v>179</v>
      </c>
      <c r="GG935" s="540">
        <v>162</v>
      </c>
      <c r="GH935" s="540">
        <v>188</v>
      </c>
      <c r="GI935" s="540">
        <v>152</v>
      </c>
      <c r="GJ935" s="540">
        <v>29</v>
      </c>
      <c r="GK935" s="540">
        <v>20</v>
      </c>
      <c r="GL935" s="540">
        <v>136</v>
      </c>
    </row>
    <row r="936" spans="4:199" s="540" customFormat="1" x14ac:dyDescent="0.2"/>
    <row r="937" spans="4:199" s="540" customFormat="1" x14ac:dyDescent="0.2">
      <c r="D937" s="539">
        <v>190</v>
      </c>
      <c r="E937" s="541" t="s">
        <v>179</v>
      </c>
    </row>
    <row r="938" spans="4:199" s="540" customFormat="1" x14ac:dyDescent="0.2">
      <c r="E938" s="535" t="s">
        <v>130</v>
      </c>
      <c r="F938" s="540">
        <v>1</v>
      </c>
      <c r="G938" s="540">
        <v>2</v>
      </c>
      <c r="H938" s="540">
        <v>3</v>
      </c>
      <c r="I938" s="540">
        <v>4</v>
      </c>
      <c r="J938" s="540">
        <v>5</v>
      </c>
      <c r="K938" s="540">
        <v>6</v>
      </c>
      <c r="L938" s="540">
        <v>7</v>
      </c>
      <c r="M938" s="540">
        <v>8</v>
      </c>
      <c r="N938" s="540">
        <v>9</v>
      </c>
      <c r="O938" s="540">
        <v>10</v>
      </c>
      <c r="P938" s="540">
        <v>11</v>
      </c>
      <c r="Q938" s="540">
        <v>12</v>
      </c>
      <c r="R938" s="540">
        <v>13</v>
      </c>
      <c r="S938" s="540">
        <v>14</v>
      </c>
      <c r="T938" s="540">
        <v>15</v>
      </c>
      <c r="U938" s="540">
        <v>16</v>
      </c>
      <c r="V938" s="540">
        <v>17</v>
      </c>
      <c r="W938" s="540">
        <v>18</v>
      </c>
      <c r="X938" s="540">
        <v>19</v>
      </c>
      <c r="Y938" s="540">
        <v>20</v>
      </c>
      <c r="Z938" s="540">
        <v>21</v>
      </c>
      <c r="AA938" s="540">
        <v>22</v>
      </c>
      <c r="AB938" s="540">
        <v>23</v>
      </c>
      <c r="AC938" s="540">
        <v>24</v>
      </c>
      <c r="AD938" s="540">
        <v>25</v>
      </c>
      <c r="AE938" s="540">
        <v>26</v>
      </c>
      <c r="AF938" s="540">
        <v>27</v>
      </c>
      <c r="AG938" s="540">
        <v>28</v>
      </c>
      <c r="AH938" s="540">
        <v>29</v>
      </c>
      <c r="AI938" s="540">
        <v>30</v>
      </c>
      <c r="AJ938" s="540">
        <v>31</v>
      </c>
      <c r="AK938" s="540">
        <v>32</v>
      </c>
      <c r="AL938" s="540">
        <v>33</v>
      </c>
      <c r="AM938" s="540">
        <v>34</v>
      </c>
      <c r="AN938" s="540">
        <v>35</v>
      </c>
      <c r="AO938" s="540">
        <v>36</v>
      </c>
      <c r="AP938" s="540">
        <v>37</v>
      </c>
      <c r="AQ938" s="540">
        <v>38</v>
      </c>
      <c r="AR938" s="540">
        <v>39</v>
      </c>
      <c r="AS938" s="540">
        <v>40</v>
      </c>
      <c r="AT938" s="540">
        <v>41</v>
      </c>
      <c r="AU938" s="540">
        <v>42</v>
      </c>
      <c r="AV938" s="540">
        <v>43</v>
      </c>
      <c r="AW938" s="540">
        <v>44</v>
      </c>
      <c r="AX938" s="540">
        <v>45</v>
      </c>
      <c r="AY938" s="540">
        <v>46</v>
      </c>
      <c r="AZ938" s="540">
        <v>47</v>
      </c>
      <c r="BA938" s="540">
        <v>48</v>
      </c>
      <c r="BB938" s="540">
        <v>49</v>
      </c>
      <c r="BC938" s="540">
        <v>50</v>
      </c>
      <c r="BD938" s="540">
        <v>51</v>
      </c>
      <c r="BE938" s="540">
        <v>52</v>
      </c>
      <c r="BF938" s="540">
        <v>53</v>
      </c>
      <c r="BG938" s="540">
        <v>54</v>
      </c>
      <c r="BH938" s="540">
        <v>55</v>
      </c>
      <c r="BI938" s="540">
        <v>56</v>
      </c>
      <c r="BJ938" s="540">
        <v>57</v>
      </c>
      <c r="BK938" s="540">
        <v>58</v>
      </c>
      <c r="BL938" s="540">
        <v>59</v>
      </c>
      <c r="BM938" s="540">
        <v>60</v>
      </c>
      <c r="BN938" s="540">
        <v>61</v>
      </c>
      <c r="BO938" s="540">
        <v>62</v>
      </c>
      <c r="BP938" s="540">
        <v>63</v>
      </c>
      <c r="BQ938" s="540">
        <v>64</v>
      </c>
      <c r="BR938" s="540">
        <v>65</v>
      </c>
      <c r="BS938" s="540">
        <v>66</v>
      </c>
      <c r="BT938" s="540">
        <v>67</v>
      </c>
      <c r="BU938" s="540">
        <v>68</v>
      </c>
      <c r="BV938" s="540">
        <v>69</v>
      </c>
      <c r="BW938" s="540">
        <v>70</v>
      </c>
      <c r="BX938" s="540">
        <v>71</v>
      </c>
      <c r="BY938" s="540">
        <v>72</v>
      </c>
      <c r="BZ938" s="540">
        <v>73</v>
      </c>
      <c r="CA938" s="540">
        <v>74</v>
      </c>
      <c r="CB938" s="540">
        <v>75</v>
      </c>
      <c r="CC938" s="540">
        <v>76</v>
      </c>
      <c r="CD938" s="540">
        <v>77</v>
      </c>
      <c r="CE938" s="540">
        <v>78</v>
      </c>
      <c r="CF938" s="540">
        <v>79</v>
      </c>
      <c r="CG938" s="540">
        <v>80</v>
      </c>
      <c r="CH938" s="540">
        <v>81</v>
      </c>
      <c r="CI938" s="540">
        <v>82</v>
      </c>
      <c r="CJ938" s="540">
        <v>83</v>
      </c>
      <c r="CK938" s="540">
        <v>84</v>
      </c>
      <c r="CL938" s="540">
        <v>85</v>
      </c>
      <c r="CM938" s="540">
        <v>86</v>
      </c>
      <c r="CN938" s="540">
        <v>87</v>
      </c>
      <c r="CO938" s="540">
        <v>88</v>
      </c>
      <c r="CP938" s="540">
        <v>89</v>
      </c>
      <c r="CQ938" s="540">
        <v>90</v>
      </c>
      <c r="CR938" s="540">
        <v>91</v>
      </c>
      <c r="CS938" s="540">
        <v>92</v>
      </c>
      <c r="CT938" s="540">
        <v>93</v>
      </c>
      <c r="CU938" s="540">
        <v>94</v>
      </c>
      <c r="CV938" s="540">
        <v>95</v>
      </c>
      <c r="CW938" s="540">
        <v>96</v>
      </c>
      <c r="CX938" s="540">
        <v>97</v>
      </c>
      <c r="CY938" s="540">
        <v>98</v>
      </c>
      <c r="CZ938" s="540">
        <v>99</v>
      </c>
      <c r="DA938" s="540">
        <v>100</v>
      </c>
      <c r="DB938" s="540">
        <v>101</v>
      </c>
      <c r="DC938" s="540">
        <v>102</v>
      </c>
      <c r="DD938" s="540">
        <v>103</v>
      </c>
      <c r="DE938" s="540">
        <v>104</v>
      </c>
      <c r="DF938" s="540">
        <v>105</v>
      </c>
      <c r="DG938" s="540">
        <v>106</v>
      </c>
      <c r="DH938" s="540">
        <v>107</v>
      </c>
      <c r="DI938" s="540">
        <v>108</v>
      </c>
      <c r="DJ938" s="540">
        <v>109</v>
      </c>
      <c r="DK938" s="540">
        <v>110</v>
      </c>
      <c r="DL938" s="540">
        <v>111</v>
      </c>
      <c r="DM938" s="540">
        <v>112</v>
      </c>
      <c r="DN938" s="540">
        <v>113</v>
      </c>
      <c r="DO938" s="540">
        <v>114</v>
      </c>
      <c r="DP938" s="540">
        <v>115</v>
      </c>
      <c r="DQ938" s="540">
        <v>116</v>
      </c>
      <c r="DR938" s="540">
        <v>117</v>
      </c>
      <c r="DS938" s="540">
        <v>118</v>
      </c>
      <c r="DT938" s="540">
        <v>119</v>
      </c>
      <c r="DU938" s="540">
        <v>120</v>
      </c>
      <c r="DV938" s="540">
        <v>121</v>
      </c>
      <c r="DW938" s="540">
        <v>122</v>
      </c>
      <c r="DX938" s="540">
        <v>123</v>
      </c>
      <c r="DY938" s="540">
        <v>124</v>
      </c>
      <c r="DZ938" s="540">
        <v>125</v>
      </c>
      <c r="EA938" s="540">
        <v>126</v>
      </c>
      <c r="EB938" s="540">
        <v>127</v>
      </c>
      <c r="EC938" s="540">
        <v>128</v>
      </c>
      <c r="ED938" s="540">
        <v>129</v>
      </c>
      <c r="EE938" s="540">
        <v>130</v>
      </c>
      <c r="EF938" s="540">
        <v>131</v>
      </c>
      <c r="EG938" s="540">
        <v>132</v>
      </c>
      <c r="EH938" s="540">
        <v>133</v>
      </c>
      <c r="EI938" s="540">
        <v>134</v>
      </c>
      <c r="EJ938" s="540">
        <v>135</v>
      </c>
      <c r="EK938" s="540">
        <v>136</v>
      </c>
      <c r="EL938" s="540">
        <v>137</v>
      </c>
      <c r="EM938" s="540">
        <v>138</v>
      </c>
      <c r="EN938" s="540">
        <v>139</v>
      </c>
      <c r="EO938" s="540">
        <v>140</v>
      </c>
      <c r="EP938" s="540">
        <v>141</v>
      </c>
      <c r="EQ938" s="540">
        <v>142</v>
      </c>
      <c r="ER938" s="540">
        <v>143</v>
      </c>
      <c r="ES938" s="540">
        <v>144</v>
      </c>
      <c r="ET938" s="540">
        <v>145</v>
      </c>
      <c r="EU938" s="540">
        <v>146</v>
      </c>
      <c r="EV938" s="540">
        <v>147</v>
      </c>
      <c r="EW938" s="540">
        <v>148</v>
      </c>
      <c r="EX938" s="540">
        <v>149</v>
      </c>
      <c r="EY938" s="540">
        <v>150</v>
      </c>
      <c r="EZ938" s="540">
        <v>151</v>
      </c>
      <c r="FA938" s="540">
        <v>152</v>
      </c>
      <c r="FB938" s="540">
        <v>153</v>
      </c>
      <c r="FC938" s="540">
        <v>154</v>
      </c>
      <c r="FD938" s="540">
        <v>155</v>
      </c>
      <c r="FE938" s="540">
        <v>156</v>
      </c>
      <c r="FF938" s="540">
        <v>157</v>
      </c>
      <c r="FG938" s="540">
        <v>158</v>
      </c>
      <c r="FH938" s="540">
        <v>159</v>
      </c>
      <c r="FI938" s="540">
        <v>160</v>
      </c>
      <c r="FJ938" s="540">
        <v>161</v>
      </c>
      <c r="FK938" s="540">
        <v>162</v>
      </c>
      <c r="FL938" s="540">
        <v>163</v>
      </c>
      <c r="FM938" s="540">
        <v>164</v>
      </c>
      <c r="FN938" s="540">
        <v>165</v>
      </c>
      <c r="FO938" s="540">
        <v>166</v>
      </c>
      <c r="FP938" s="540">
        <v>167</v>
      </c>
      <c r="FQ938" s="540">
        <v>168</v>
      </c>
      <c r="FR938" s="540">
        <v>169</v>
      </c>
      <c r="FS938" s="540">
        <v>170</v>
      </c>
      <c r="FT938" s="540">
        <v>171</v>
      </c>
      <c r="FU938" s="540">
        <v>172</v>
      </c>
      <c r="FV938" s="540">
        <v>173</v>
      </c>
      <c r="FW938" s="540">
        <v>174</v>
      </c>
      <c r="FX938" s="540">
        <v>175</v>
      </c>
      <c r="FY938" s="540">
        <v>176</v>
      </c>
      <c r="FZ938" s="540">
        <v>177</v>
      </c>
      <c r="GA938" s="540">
        <v>178</v>
      </c>
      <c r="GB938" s="540">
        <v>179</v>
      </c>
      <c r="GC938" s="540">
        <v>180</v>
      </c>
      <c r="GD938" s="540">
        <v>181</v>
      </c>
      <c r="GE938" s="540">
        <v>182</v>
      </c>
      <c r="GF938" s="540">
        <v>183</v>
      </c>
      <c r="GG938" s="540">
        <v>184</v>
      </c>
      <c r="GH938" s="540">
        <v>185</v>
      </c>
      <c r="GI938" s="540">
        <v>186</v>
      </c>
      <c r="GJ938" s="540">
        <v>187</v>
      </c>
      <c r="GK938" s="540">
        <v>188</v>
      </c>
      <c r="GL938" s="540">
        <v>189</v>
      </c>
      <c r="GM938" s="540">
        <v>190</v>
      </c>
    </row>
    <row r="939" spans="4:199" s="540" customFormat="1" x14ac:dyDescent="0.2">
      <c r="E939" s="535" t="s">
        <v>157</v>
      </c>
      <c r="F939" s="540">
        <v>40</v>
      </c>
      <c r="G939" s="540">
        <v>66</v>
      </c>
      <c r="H939" s="540">
        <v>105</v>
      </c>
      <c r="I939" s="540">
        <v>111</v>
      </c>
      <c r="J939" s="540">
        <v>124</v>
      </c>
      <c r="K939" s="540">
        <v>58</v>
      </c>
      <c r="L939" s="540">
        <v>161</v>
      </c>
      <c r="M939" s="540">
        <v>144</v>
      </c>
      <c r="N939" s="540">
        <v>137</v>
      </c>
      <c r="O939" s="540">
        <v>152</v>
      </c>
      <c r="P939" s="540">
        <v>75</v>
      </c>
      <c r="Q939" s="540">
        <v>164</v>
      </c>
      <c r="R939" s="540">
        <v>42</v>
      </c>
      <c r="S939" s="540">
        <v>146</v>
      </c>
      <c r="T939" s="540">
        <v>97</v>
      </c>
      <c r="U939" s="540">
        <v>45</v>
      </c>
      <c r="V939" s="540">
        <v>136</v>
      </c>
      <c r="W939" s="540">
        <v>92</v>
      </c>
      <c r="X939" s="540">
        <v>61</v>
      </c>
      <c r="Y939" s="540">
        <v>142</v>
      </c>
      <c r="Z939" s="540">
        <v>84</v>
      </c>
      <c r="AA939" s="540">
        <v>80</v>
      </c>
      <c r="AB939" s="540">
        <v>10</v>
      </c>
      <c r="AC939" s="540">
        <v>120</v>
      </c>
      <c r="AD939" s="540">
        <v>104</v>
      </c>
      <c r="AE939" s="540">
        <v>95</v>
      </c>
      <c r="AF939" s="540">
        <v>4</v>
      </c>
      <c r="AG939" s="540">
        <v>86</v>
      </c>
      <c r="AH939" s="540">
        <v>60</v>
      </c>
      <c r="AI939" s="540">
        <v>16</v>
      </c>
      <c r="AJ939" s="540">
        <v>23</v>
      </c>
      <c r="AK939" s="540">
        <v>28</v>
      </c>
      <c r="AL939" s="540">
        <v>62</v>
      </c>
      <c r="AM939" s="540">
        <v>131</v>
      </c>
      <c r="AN939" s="540">
        <v>46</v>
      </c>
      <c r="AO939" s="540">
        <v>30</v>
      </c>
      <c r="AP939" s="540">
        <v>173</v>
      </c>
      <c r="AQ939" s="540">
        <v>17</v>
      </c>
      <c r="AR939" s="540">
        <v>37</v>
      </c>
      <c r="AS939" s="540">
        <v>8</v>
      </c>
      <c r="AT939" s="540">
        <v>65</v>
      </c>
      <c r="AU939" s="540">
        <v>13</v>
      </c>
      <c r="AV939" s="540">
        <v>34</v>
      </c>
      <c r="AW939" s="540">
        <v>155</v>
      </c>
      <c r="AX939" s="540">
        <v>132</v>
      </c>
      <c r="AY939" s="540">
        <v>74</v>
      </c>
      <c r="AZ939" s="540">
        <v>83</v>
      </c>
      <c r="BA939" s="540">
        <v>57</v>
      </c>
      <c r="BB939" s="540">
        <v>171</v>
      </c>
      <c r="BC939" s="540">
        <v>47</v>
      </c>
      <c r="BD939" s="540">
        <v>107</v>
      </c>
      <c r="BE939" s="540">
        <v>64</v>
      </c>
      <c r="BF939" s="540">
        <v>32</v>
      </c>
      <c r="BG939" s="540">
        <v>21</v>
      </c>
      <c r="BH939" s="540">
        <v>127</v>
      </c>
      <c r="BI939" s="540">
        <v>103</v>
      </c>
      <c r="BJ939" s="540">
        <v>89</v>
      </c>
      <c r="BK939" s="540">
        <v>129</v>
      </c>
      <c r="BL939" s="540">
        <v>147</v>
      </c>
      <c r="BM939" s="540">
        <v>177</v>
      </c>
      <c r="BN939" s="540">
        <v>77</v>
      </c>
      <c r="BO939" s="540">
        <v>91</v>
      </c>
      <c r="BP939" s="540">
        <v>29</v>
      </c>
      <c r="BQ939" s="540">
        <v>7</v>
      </c>
      <c r="BR939" s="540">
        <v>187</v>
      </c>
      <c r="BS939" s="540">
        <v>9</v>
      </c>
      <c r="BT939" s="540">
        <v>20</v>
      </c>
      <c r="BU939" s="540">
        <v>139</v>
      </c>
      <c r="BV939" s="540">
        <v>87</v>
      </c>
      <c r="BW939" s="540">
        <v>113</v>
      </c>
      <c r="BX939" s="540">
        <v>100</v>
      </c>
      <c r="BY939" s="540">
        <v>179</v>
      </c>
      <c r="BZ939" s="540">
        <v>11</v>
      </c>
      <c r="CA939" s="540">
        <v>128</v>
      </c>
      <c r="CB939" s="540">
        <v>73</v>
      </c>
      <c r="CC939" s="540">
        <v>98</v>
      </c>
      <c r="CD939" s="540">
        <v>174</v>
      </c>
      <c r="CE939" s="540">
        <v>186</v>
      </c>
      <c r="CF939" s="540">
        <v>85</v>
      </c>
      <c r="CG939" s="540">
        <v>56</v>
      </c>
      <c r="CH939" s="540">
        <v>188</v>
      </c>
      <c r="CI939" s="540">
        <v>116</v>
      </c>
      <c r="CJ939" s="540">
        <v>22</v>
      </c>
      <c r="CK939" s="540">
        <v>38</v>
      </c>
      <c r="CL939" s="540">
        <v>26</v>
      </c>
      <c r="CM939" s="540">
        <v>54</v>
      </c>
      <c r="CN939" s="540">
        <v>138</v>
      </c>
      <c r="CO939" s="540">
        <v>12</v>
      </c>
      <c r="CP939" s="540">
        <v>133</v>
      </c>
      <c r="CQ939" s="540">
        <v>151</v>
      </c>
      <c r="CR939" s="540">
        <v>162</v>
      </c>
      <c r="CS939" s="540">
        <v>44</v>
      </c>
      <c r="CT939" s="540">
        <v>39</v>
      </c>
      <c r="CU939" s="540">
        <v>157</v>
      </c>
      <c r="CV939" s="540">
        <v>33</v>
      </c>
      <c r="CW939" s="540">
        <v>123</v>
      </c>
      <c r="CX939" s="540">
        <v>118</v>
      </c>
      <c r="CY939" s="540">
        <v>76</v>
      </c>
      <c r="CZ939" s="540">
        <v>68</v>
      </c>
      <c r="DA939" s="540">
        <v>168</v>
      </c>
      <c r="DB939" s="540">
        <v>170</v>
      </c>
      <c r="DC939" s="540">
        <v>185</v>
      </c>
      <c r="DD939" s="540">
        <v>122</v>
      </c>
      <c r="DE939" s="540">
        <v>25</v>
      </c>
      <c r="DF939" s="540">
        <v>3</v>
      </c>
      <c r="DG939" s="540">
        <v>149</v>
      </c>
      <c r="DH939" s="540">
        <v>51</v>
      </c>
      <c r="DI939" s="540">
        <v>160</v>
      </c>
      <c r="DJ939" s="540">
        <v>72</v>
      </c>
      <c r="DK939" s="540">
        <v>49</v>
      </c>
      <c r="DL939" s="540">
        <v>163</v>
      </c>
      <c r="DM939" s="540">
        <v>180</v>
      </c>
      <c r="DN939" s="540">
        <v>117</v>
      </c>
      <c r="DO939" s="540">
        <v>53</v>
      </c>
      <c r="DP939" s="540">
        <v>183</v>
      </c>
      <c r="DQ939" s="540">
        <v>18</v>
      </c>
      <c r="DR939" s="540">
        <v>126</v>
      </c>
      <c r="DS939" s="540">
        <v>36</v>
      </c>
      <c r="DT939" s="540">
        <v>71</v>
      </c>
      <c r="DU939" s="540">
        <v>31</v>
      </c>
      <c r="DV939" s="540">
        <v>108</v>
      </c>
      <c r="DW939" s="540">
        <v>190</v>
      </c>
      <c r="DX939" s="540">
        <v>96</v>
      </c>
      <c r="DY939" s="540">
        <v>153</v>
      </c>
      <c r="DZ939" s="540">
        <v>24</v>
      </c>
      <c r="EA939" s="540">
        <v>14</v>
      </c>
      <c r="EB939" s="540">
        <v>135</v>
      </c>
      <c r="EC939" s="540">
        <v>99</v>
      </c>
      <c r="ED939" s="540">
        <v>115</v>
      </c>
      <c r="EE939" s="540">
        <v>6</v>
      </c>
      <c r="EF939" s="540">
        <v>114</v>
      </c>
      <c r="EG939" s="540">
        <v>119</v>
      </c>
      <c r="EH939" s="540">
        <v>134</v>
      </c>
      <c r="EI939" s="540">
        <v>141</v>
      </c>
      <c r="EJ939" s="540">
        <v>156</v>
      </c>
      <c r="EK939" s="540">
        <v>169</v>
      </c>
      <c r="EL939" s="540">
        <v>189</v>
      </c>
      <c r="EM939" s="540">
        <v>172</v>
      </c>
      <c r="EN939" s="540">
        <v>101</v>
      </c>
      <c r="EO939" s="540">
        <v>178</v>
      </c>
      <c r="EP939" s="540">
        <v>69</v>
      </c>
      <c r="EQ939" s="540">
        <v>143</v>
      </c>
      <c r="ER939" s="540">
        <v>150</v>
      </c>
      <c r="ES939" s="540">
        <v>112</v>
      </c>
      <c r="ET939" s="540">
        <v>52</v>
      </c>
      <c r="EU939" s="540">
        <v>154</v>
      </c>
      <c r="EV939" s="540">
        <v>88</v>
      </c>
      <c r="EW939" s="540">
        <v>2</v>
      </c>
      <c r="EX939" s="540">
        <v>106</v>
      </c>
      <c r="EY939" s="540">
        <v>181</v>
      </c>
      <c r="EZ939" s="540">
        <v>90</v>
      </c>
      <c r="FA939" s="540">
        <v>94</v>
      </c>
      <c r="FB939" s="540">
        <v>5</v>
      </c>
      <c r="FC939" s="540">
        <v>125</v>
      </c>
      <c r="FD939" s="540">
        <v>41</v>
      </c>
      <c r="FE939" s="540">
        <v>165</v>
      </c>
      <c r="FF939" s="540">
        <v>63</v>
      </c>
      <c r="FG939" s="540">
        <v>167</v>
      </c>
      <c r="FH939" s="540">
        <v>50</v>
      </c>
      <c r="FI939" s="540">
        <v>1</v>
      </c>
      <c r="FJ939" s="540">
        <v>70</v>
      </c>
      <c r="FK939" s="540">
        <v>81</v>
      </c>
      <c r="FL939" s="540">
        <v>27</v>
      </c>
      <c r="FM939" s="540">
        <v>176</v>
      </c>
      <c r="FN939" s="540">
        <v>121</v>
      </c>
      <c r="FO939" s="540">
        <v>184</v>
      </c>
      <c r="FP939" s="540">
        <v>59</v>
      </c>
      <c r="FQ939" s="540">
        <v>15</v>
      </c>
      <c r="FR939" s="540">
        <v>148</v>
      </c>
      <c r="FS939" s="540">
        <v>159</v>
      </c>
      <c r="FT939" s="540">
        <v>55</v>
      </c>
      <c r="FU939" s="540">
        <v>48</v>
      </c>
      <c r="FV939" s="540">
        <v>19</v>
      </c>
      <c r="FW939" s="540">
        <v>140</v>
      </c>
      <c r="FX939" s="540">
        <v>182</v>
      </c>
      <c r="FY939" s="540">
        <v>130</v>
      </c>
      <c r="FZ939" s="540">
        <v>35</v>
      </c>
      <c r="GA939" s="540">
        <v>67</v>
      </c>
      <c r="GB939" s="540">
        <v>82</v>
      </c>
      <c r="GC939" s="540">
        <v>78</v>
      </c>
      <c r="GD939" s="540">
        <v>110</v>
      </c>
      <c r="GE939" s="540">
        <v>93</v>
      </c>
      <c r="GF939" s="540">
        <v>79</v>
      </c>
      <c r="GG939" s="540">
        <v>166</v>
      </c>
      <c r="GH939" s="540">
        <v>102</v>
      </c>
      <c r="GI939" s="540">
        <v>145</v>
      </c>
      <c r="GJ939" s="540">
        <v>109</v>
      </c>
      <c r="GK939" s="540">
        <v>175</v>
      </c>
      <c r="GL939" s="540">
        <v>158</v>
      </c>
      <c r="GM939" s="540">
        <v>43</v>
      </c>
    </row>
    <row r="940" spans="4:199" s="540" customFormat="1" x14ac:dyDescent="0.2">
      <c r="E940" s="535" t="s">
        <v>159</v>
      </c>
      <c r="F940" s="540">
        <v>137</v>
      </c>
      <c r="G940" s="540">
        <v>154</v>
      </c>
      <c r="H940" s="540">
        <v>146</v>
      </c>
      <c r="I940" s="540">
        <v>46</v>
      </c>
      <c r="J940" s="540">
        <v>67</v>
      </c>
      <c r="K940" s="540">
        <v>139</v>
      </c>
      <c r="L940" s="540">
        <v>100</v>
      </c>
      <c r="M940" s="540">
        <v>4</v>
      </c>
      <c r="N940" s="540">
        <v>91</v>
      </c>
      <c r="O940" s="540">
        <v>76</v>
      </c>
      <c r="P940" s="540">
        <v>155</v>
      </c>
      <c r="Q940" s="540">
        <v>33</v>
      </c>
      <c r="R940" s="540">
        <v>182</v>
      </c>
      <c r="S940" s="540">
        <v>77</v>
      </c>
      <c r="T940" s="540">
        <v>123</v>
      </c>
      <c r="U940" s="540">
        <v>60</v>
      </c>
      <c r="V940" s="540">
        <v>184</v>
      </c>
      <c r="W940" s="540">
        <v>37</v>
      </c>
      <c r="X940" s="540">
        <v>45</v>
      </c>
      <c r="Y940" s="540">
        <v>9</v>
      </c>
      <c r="Z940" s="540">
        <v>85</v>
      </c>
      <c r="AA940" s="540">
        <v>69</v>
      </c>
      <c r="AB940" s="540">
        <v>87</v>
      </c>
      <c r="AC940" s="540">
        <v>188</v>
      </c>
      <c r="AD940" s="540">
        <v>36</v>
      </c>
      <c r="AE940" s="540">
        <v>183</v>
      </c>
      <c r="AF940" s="540">
        <v>166</v>
      </c>
      <c r="AG940" s="540">
        <v>65</v>
      </c>
      <c r="AH940" s="540">
        <v>143</v>
      </c>
      <c r="AI940" s="540">
        <v>12</v>
      </c>
      <c r="AJ940" s="540">
        <v>159</v>
      </c>
      <c r="AK940" s="540">
        <v>105</v>
      </c>
      <c r="AL940" s="540">
        <v>89</v>
      </c>
      <c r="AM940" s="540">
        <v>136</v>
      </c>
      <c r="AN940" s="540">
        <v>98</v>
      </c>
      <c r="AO940" s="540">
        <v>120</v>
      </c>
      <c r="AP940" s="540">
        <v>114</v>
      </c>
      <c r="AQ940" s="540">
        <v>177</v>
      </c>
      <c r="AR940" s="540">
        <v>107</v>
      </c>
      <c r="AS940" s="540">
        <v>61</v>
      </c>
      <c r="AT940" s="540">
        <v>187</v>
      </c>
      <c r="AU940" s="540">
        <v>56</v>
      </c>
      <c r="AV940" s="540">
        <v>90</v>
      </c>
      <c r="AW940" s="540">
        <v>165</v>
      </c>
      <c r="AX940" s="540">
        <v>54</v>
      </c>
      <c r="AY940" s="540">
        <v>53</v>
      </c>
      <c r="AZ940" s="540">
        <v>145</v>
      </c>
      <c r="BA940" s="540">
        <v>121</v>
      </c>
      <c r="BB940" s="540">
        <v>93</v>
      </c>
      <c r="BC940" s="540">
        <v>101</v>
      </c>
      <c r="BD940" s="540">
        <v>50</v>
      </c>
      <c r="BE940" s="540">
        <v>150</v>
      </c>
      <c r="BF940" s="540">
        <v>26</v>
      </c>
      <c r="BG940" s="540">
        <v>108</v>
      </c>
      <c r="BH940" s="540">
        <v>92</v>
      </c>
      <c r="BI940" s="540">
        <v>68</v>
      </c>
      <c r="BJ940" s="540">
        <v>79</v>
      </c>
      <c r="BK940" s="540">
        <v>40</v>
      </c>
      <c r="BL940" s="540">
        <v>151</v>
      </c>
      <c r="BM940" s="540">
        <v>22</v>
      </c>
      <c r="BN940" s="540">
        <v>24</v>
      </c>
      <c r="BO940" s="540">
        <v>158</v>
      </c>
      <c r="BP940" s="540">
        <v>80</v>
      </c>
      <c r="BQ940" s="540">
        <v>170</v>
      </c>
      <c r="BR940" s="540">
        <v>28</v>
      </c>
      <c r="BS940" s="540">
        <v>144</v>
      </c>
      <c r="BT940" s="540">
        <v>5</v>
      </c>
      <c r="BU940" s="540">
        <v>109</v>
      </c>
      <c r="BV940" s="540">
        <v>18</v>
      </c>
      <c r="BW940" s="540">
        <v>86</v>
      </c>
      <c r="BX940" s="540">
        <v>64</v>
      </c>
      <c r="BY940" s="540">
        <v>134</v>
      </c>
      <c r="BZ940" s="540">
        <v>157</v>
      </c>
      <c r="CA940" s="540">
        <v>161</v>
      </c>
      <c r="CB940" s="540">
        <v>171</v>
      </c>
      <c r="CC940" s="540">
        <v>38</v>
      </c>
      <c r="CD940" s="540">
        <v>30</v>
      </c>
      <c r="CE940" s="540">
        <v>189</v>
      </c>
      <c r="CF940" s="540">
        <v>11</v>
      </c>
      <c r="CG940" s="540">
        <v>23</v>
      </c>
      <c r="CH940" s="540">
        <v>125</v>
      </c>
      <c r="CI940" s="540">
        <v>8</v>
      </c>
      <c r="CJ940" s="540">
        <v>70</v>
      </c>
      <c r="CK940" s="540">
        <v>130</v>
      </c>
      <c r="CL940" s="540">
        <v>51</v>
      </c>
      <c r="CM940" s="540">
        <v>82</v>
      </c>
      <c r="CN940" s="540">
        <v>19</v>
      </c>
      <c r="CO940" s="540">
        <v>152</v>
      </c>
      <c r="CP940" s="540">
        <v>181</v>
      </c>
      <c r="CQ940" s="540">
        <v>117</v>
      </c>
      <c r="CR940" s="540">
        <v>43</v>
      </c>
      <c r="CS940" s="540">
        <v>131</v>
      </c>
      <c r="CT940" s="540">
        <v>47</v>
      </c>
      <c r="CU940" s="540">
        <v>55</v>
      </c>
      <c r="CV940" s="540">
        <v>122</v>
      </c>
      <c r="CW940" s="540">
        <v>133</v>
      </c>
      <c r="CX940" s="540">
        <v>106</v>
      </c>
      <c r="CY940" s="540">
        <v>35</v>
      </c>
      <c r="CZ940" s="540">
        <v>62</v>
      </c>
      <c r="DA940" s="540">
        <v>14</v>
      </c>
      <c r="DB940" s="540">
        <v>119</v>
      </c>
      <c r="DC940" s="540">
        <v>153</v>
      </c>
      <c r="DD940" s="540">
        <v>135</v>
      </c>
      <c r="DE940" s="540">
        <v>88</v>
      </c>
      <c r="DF940" s="540">
        <v>17</v>
      </c>
      <c r="DG940" s="540">
        <v>140</v>
      </c>
      <c r="DH940" s="540">
        <v>39</v>
      </c>
      <c r="DI940" s="540">
        <v>190</v>
      </c>
      <c r="DJ940" s="540">
        <v>75</v>
      </c>
      <c r="DK940" s="540">
        <v>32</v>
      </c>
      <c r="DL940" s="540">
        <v>49</v>
      </c>
      <c r="DM940" s="540">
        <v>99</v>
      </c>
      <c r="DN940" s="540">
        <v>142</v>
      </c>
      <c r="DO940" s="540">
        <v>126</v>
      </c>
      <c r="DP940" s="540">
        <v>2</v>
      </c>
      <c r="DQ940" s="540">
        <v>44</v>
      </c>
      <c r="DR940" s="540">
        <v>148</v>
      </c>
      <c r="DS940" s="540">
        <v>127</v>
      </c>
      <c r="DT940" s="540">
        <v>156</v>
      </c>
      <c r="DU940" s="540">
        <v>83</v>
      </c>
      <c r="DV940" s="540">
        <v>97</v>
      </c>
      <c r="DW940" s="540">
        <v>78</v>
      </c>
      <c r="DX940" s="540">
        <v>102</v>
      </c>
      <c r="DY940" s="540">
        <v>16</v>
      </c>
      <c r="DZ940" s="540">
        <v>81</v>
      </c>
      <c r="EA940" s="540">
        <v>164</v>
      </c>
      <c r="EB940" s="540">
        <v>29</v>
      </c>
      <c r="EC940" s="540">
        <v>174</v>
      </c>
      <c r="ED940" s="540">
        <v>110</v>
      </c>
      <c r="EE940" s="540">
        <v>84</v>
      </c>
      <c r="EF940" s="540">
        <v>7</v>
      </c>
      <c r="EG940" s="540">
        <v>178</v>
      </c>
      <c r="EH940" s="540">
        <v>94</v>
      </c>
      <c r="EI940" s="540">
        <v>13</v>
      </c>
      <c r="EJ940" s="540">
        <v>58</v>
      </c>
      <c r="EK940" s="540">
        <v>113</v>
      </c>
      <c r="EL940" s="540">
        <v>1</v>
      </c>
      <c r="EM940" s="540">
        <v>95</v>
      </c>
      <c r="EN940" s="540">
        <v>6</v>
      </c>
      <c r="EO940" s="540">
        <v>48</v>
      </c>
      <c r="EP940" s="540">
        <v>115</v>
      </c>
      <c r="EQ940" s="540">
        <v>34</v>
      </c>
      <c r="ER940" s="540">
        <v>59</v>
      </c>
      <c r="ES940" s="540">
        <v>66</v>
      </c>
      <c r="ET940" s="540">
        <v>118</v>
      </c>
      <c r="EU940" s="540">
        <v>3</v>
      </c>
      <c r="EV940" s="540">
        <v>128</v>
      </c>
      <c r="EW940" s="540">
        <v>20</v>
      </c>
      <c r="EX940" s="540">
        <v>163</v>
      </c>
      <c r="EY940" s="540">
        <v>71</v>
      </c>
      <c r="EZ940" s="540">
        <v>185</v>
      </c>
      <c r="FA940" s="540">
        <v>73</v>
      </c>
      <c r="FB940" s="540">
        <v>111</v>
      </c>
      <c r="FC940" s="540">
        <v>172</v>
      </c>
      <c r="FD940" s="540">
        <v>57</v>
      </c>
      <c r="FE940" s="540">
        <v>124</v>
      </c>
      <c r="FF940" s="540">
        <v>176</v>
      </c>
      <c r="FG940" s="540">
        <v>72</v>
      </c>
      <c r="FH940" s="540">
        <v>162</v>
      </c>
      <c r="FI940" s="540">
        <v>169</v>
      </c>
      <c r="FJ940" s="540">
        <v>179</v>
      </c>
      <c r="FK940" s="540">
        <v>168</v>
      </c>
      <c r="FL940" s="540">
        <v>149</v>
      </c>
      <c r="FM940" s="540">
        <v>138</v>
      </c>
      <c r="FN940" s="540">
        <v>27</v>
      </c>
      <c r="FO940" s="540">
        <v>129</v>
      </c>
      <c r="FP940" s="540">
        <v>74</v>
      </c>
      <c r="FQ940" s="540">
        <v>52</v>
      </c>
      <c r="FR940" s="540">
        <v>116</v>
      </c>
      <c r="FS940" s="540">
        <v>96</v>
      </c>
      <c r="FT940" s="540">
        <v>15</v>
      </c>
      <c r="FU940" s="540">
        <v>10</v>
      </c>
      <c r="FV940" s="540">
        <v>147</v>
      </c>
      <c r="FW940" s="540">
        <v>173</v>
      </c>
      <c r="FX940" s="540">
        <v>167</v>
      </c>
      <c r="FY940" s="540">
        <v>112</v>
      </c>
      <c r="FZ940" s="540">
        <v>175</v>
      </c>
      <c r="GA940" s="540">
        <v>132</v>
      </c>
      <c r="GB940" s="540">
        <v>103</v>
      </c>
      <c r="GC940" s="540">
        <v>21</v>
      </c>
      <c r="GD940" s="540">
        <v>25</v>
      </c>
      <c r="GE940" s="540">
        <v>160</v>
      </c>
      <c r="GF940" s="540">
        <v>180</v>
      </c>
      <c r="GG940" s="540">
        <v>186</v>
      </c>
      <c r="GH940" s="540">
        <v>42</v>
      </c>
      <c r="GI940" s="540">
        <v>104</v>
      </c>
      <c r="GJ940" s="540">
        <v>41</v>
      </c>
      <c r="GK940" s="540">
        <v>141</v>
      </c>
      <c r="GL940" s="540">
        <v>31</v>
      </c>
      <c r="GM940" s="540">
        <v>63</v>
      </c>
    </row>
    <row r="941" spans="4:199" s="540" customFormat="1" x14ac:dyDescent="0.2"/>
    <row r="942" spans="4:199" s="540" customFormat="1" x14ac:dyDescent="0.2">
      <c r="D942" s="539">
        <v>191</v>
      </c>
      <c r="E942" s="541" t="s">
        <v>179</v>
      </c>
    </row>
    <row r="943" spans="4:199" s="540" customFormat="1" x14ac:dyDescent="0.2">
      <c r="E943" s="535" t="s">
        <v>130</v>
      </c>
      <c r="F943" s="540">
        <v>1</v>
      </c>
      <c r="G943" s="540">
        <v>2</v>
      </c>
      <c r="H943" s="540">
        <v>3</v>
      </c>
      <c r="I943" s="540">
        <v>4</v>
      </c>
      <c r="J943" s="540">
        <v>5</v>
      </c>
      <c r="K943" s="540">
        <v>6</v>
      </c>
      <c r="L943" s="540">
        <v>7</v>
      </c>
      <c r="M943" s="540">
        <v>8</v>
      </c>
      <c r="N943" s="540">
        <v>9</v>
      </c>
      <c r="O943" s="540">
        <v>10</v>
      </c>
      <c r="P943" s="540">
        <v>11</v>
      </c>
      <c r="Q943" s="540">
        <v>12</v>
      </c>
      <c r="R943" s="540">
        <v>13</v>
      </c>
      <c r="S943" s="540">
        <v>14</v>
      </c>
      <c r="T943" s="540">
        <v>15</v>
      </c>
      <c r="U943" s="540">
        <v>16</v>
      </c>
      <c r="V943" s="540">
        <v>17</v>
      </c>
      <c r="W943" s="540">
        <v>18</v>
      </c>
      <c r="X943" s="540">
        <v>19</v>
      </c>
      <c r="Y943" s="540">
        <v>20</v>
      </c>
      <c r="Z943" s="540">
        <v>21</v>
      </c>
      <c r="AA943" s="540">
        <v>22</v>
      </c>
      <c r="AB943" s="540">
        <v>23</v>
      </c>
      <c r="AC943" s="540">
        <v>24</v>
      </c>
      <c r="AD943" s="540">
        <v>25</v>
      </c>
      <c r="AE943" s="540">
        <v>26</v>
      </c>
      <c r="AF943" s="540">
        <v>27</v>
      </c>
      <c r="AG943" s="540">
        <v>28</v>
      </c>
      <c r="AH943" s="540">
        <v>29</v>
      </c>
      <c r="AI943" s="540">
        <v>30</v>
      </c>
      <c r="AJ943" s="540">
        <v>31</v>
      </c>
      <c r="AK943" s="540">
        <v>32</v>
      </c>
      <c r="AL943" s="540">
        <v>33</v>
      </c>
      <c r="AM943" s="540">
        <v>34</v>
      </c>
      <c r="AN943" s="540">
        <v>35</v>
      </c>
      <c r="AO943" s="540">
        <v>36</v>
      </c>
      <c r="AP943" s="540">
        <v>37</v>
      </c>
      <c r="AQ943" s="540">
        <v>38</v>
      </c>
      <c r="AR943" s="540">
        <v>39</v>
      </c>
      <c r="AS943" s="540">
        <v>40</v>
      </c>
      <c r="AT943" s="540">
        <v>41</v>
      </c>
      <c r="AU943" s="540">
        <v>42</v>
      </c>
      <c r="AV943" s="540">
        <v>43</v>
      </c>
      <c r="AW943" s="540">
        <v>44</v>
      </c>
      <c r="AX943" s="540">
        <v>45</v>
      </c>
      <c r="AY943" s="540">
        <v>46</v>
      </c>
      <c r="AZ943" s="540">
        <v>47</v>
      </c>
      <c r="BA943" s="540">
        <v>48</v>
      </c>
      <c r="BB943" s="540">
        <v>49</v>
      </c>
      <c r="BC943" s="540">
        <v>50</v>
      </c>
      <c r="BD943" s="540">
        <v>51</v>
      </c>
      <c r="BE943" s="540">
        <v>52</v>
      </c>
      <c r="BF943" s="540">
        <v>53</v>
      </c>
      <c r="BG943" s="540">
        <v>54</v>
      </c>
      <c r="BH943" s="540">
        <v>55</v>
      </c>
      <c r="BI943" s="540">
        <v>56</v>
      </c>
      <c r="BJ943" s="540">
        <v>57</v>
      </c>
      <c r="BK943" s="540">
        <v>58</v>
      </c>
      <c r="BL943" s="540">
        <v>59</v>
      </c>
      <c r="BM943" s="540">
        <v>60</v>
      </c>
      <c r="BN943" s="540">
        <v>61</v>
      </c>
      <c r="BO943" s="540">
        <v>62</v>
      </c>
      <c r="BP943" s="540">
        <v>63</v>
      </c>
      <c r="BQ943" s="540">
        <v>64</v>
      </c>
      <c r="BR943" s="540">
        <v>65</v>
      </c>
      <c r="BS943" s="540">
        <v>66</v>
      </c>
      <c r="BT943" s="540">
        <v>67</v>
      </c>
      <c r="BU943" s="540">
        <v>68</v>
      </c>
      <c r="BV943" s="540">
        <v>69</v>
      </c>
      <c r="BW943" s="540">
        <v>70</v>
      </c>
      <c r="BX943" s="540">
        <v>71</v>
      </c>
      <c r="BY943" s="540">
        <v>72</v>
      </c>
      <c r="BZ943" s="540">
        <v>73</v>
      </c>
      <c r="CA943" s="540">
        <v>74</v>
      </c>
      <c r="CB943" s="540">
        <v>75</v>
      </c>
      <c r="CC943" s="540">
        <v>76</v>
      </c>
      <c r="CD943" s="540">
        <v>77</v>
      </c>
      <c r="CE943" s="540">
        <v>78</v>
      </c>
      <c r="CF943" s="540">
        <v>79</v>
      </c>
      <c r="CG943" s="540">
        <v>80</v>
      </c>
      <c r="CH943" s="540">
        <v>81</v>
      </c>
      <c r="CI943" s="540">
        <v>82</v>
      </c>
      <c r="CJ943" s="540">
        <v>83</v>
      </c>
      <c r="CK943" s="540">
        <v>84</v>
      </c>
      <c r="CL943" s="540">
        <v>85</v>
      </c>
      <c r="CM943" s="540">
        <v>86</v>
      </c>
      <c r="CN943" s="540">
        <v>87</v>
      </c>
      <c r="CO943" s="540">
        <v>88</v>
      </c>
      <c r="CP943" s="540">
        <v>89</v>
      </c>
      <c r="CQ943" s="540">
        <v>90</v>
      </c>
      <c r="CR943" s="540">
        <v>91</v>
      </c>
      <c r="CS943" s="540">
        <v>92</v>
      </c>
      <c r="CT943" s="540">
        <v>93</v>
      </c>
      <c r="CU943" s="540">
        <v>94</v>
      </c>
      <c r="CV943" s="540">
        <v>95</v>
      </c>
      <c r="CW943" s="540">
        <v>96</v>
      </c>
      <c r="CX943" s="540">
        <v>97</v>
      </c>
      <c r="CY943" s="540">
        <v>98</v>
      </c>
      <c r="CZ943" s="540">
        <v>99</v>
      </c>
      <c r="DA943" s="540">
        <v>100</v>
      </c>
      <c r="DB943" s="540">
        <v>101</v>
      </c>
      <c r="DC943" s="540">
        <v>102</v>
      </c>
      <c r="DD943" s="540">
        <v>103</v>
      </c>
      <c r="DE943" s="540">
        <v>104</v>
      </c>
      <c r="DF943" s="540">
        <v>105</v>
      </c>
      <c r="DG943" s="540">
        <v>106</v>
      </c>
      <c r="DH943" s="540">
        <v>107</v>
      </c>
      <c r="DI943" s="540">
        <v>108</v>
      </c>
      <c r="DJ943" s="540">
        <v>109</v>
      </c>
      <c r="DK943" s="540">
        <v>110</v>
      </c>
      <c r="DL943" s="540">
        <v>111</v>
      </c>
      <c r="DM943" s="540">
        <v>112</v>
      </c>
      <c r="DN943" s="540">
        <v>113</v>
      </c>
      <c r="DO943" s="540">
        <v>114</v>
      </c>
      <c r="DP943" s="540">
        <v>115</v>
      </c>
      <c r="DQ943" s="540">
        <v>116</v>
      </c>
      <c r="DR943" s="540">
        <v>117</v>
      </c>
      <c r="DS943" s="540">
        <v>118</v>
      </c>
      <c r="DT943" s="540">
        <v>119</v>
      </c>
      <c r="DU943" s="540">
        <v>120</v>
      </c>
      <c r="DV943" s="540">
        <v>121</v>
      </c>
      <c r="DW943" s="540">
        <v>122</v>
      </c>
      <c r="DX943" s="540">
        <v>123</v>
      </c>
      <c r="DY943" s="540">
        <v>124</v>
      </c>
      <c r="DZ943" s="540">
        <v>125</v>
      </c>
      <c r="EA943" s="540">
        <v>126</v>
      </c>
      <c r="EB943" s="540">
        <v>127</v>
      </c>
      <c r="EC943" s="540">
        <v>128</v>
      </c>
      <c r="ED943" s="540">
        <v>129</v>
      </c>
      <c r="EE943" s="540">
        <v>130</v>
      </c>
      <c r="EF943" s="540">
        <v>131</v>
      </c>
      <c r="EG943" s="540">
        <v>132</v>
      </c>
      <c r="EH943" s="540">
        <v>133</v>
      </c>
      <c r="EI943" s="540">
        <v>134</v>
      </c>
      <c r="EJ943" s="540">
        <v>135</v>
      </c>
      <c r="EK943" s="540">
        <v>136</v>
      </c>
      <c r="EL943" s="540">
        <v>137</v>
      </c>
      <c r="EM943" s="540">
        <v>138</v>
      </c>
      <c r="EN943" s="540">
        <v>139</v>
      </c>
      <c r="EO943" s="540">
        <v>140</v>
      </c>
      <c r="EP943" s="540">
        <v>141</v>
      </c>
      <c r="EQ943" s="540">
        <v>142</v>
      </c>
      <c r="ER943" s="540">
        <v>143</v>
      </c>
      <c r="ES943" s="540">
        <v>144</v>
      </c>
      <c r="ET943" s="540">
        <v>145</v>
      </c>
      <c r="EU943" s="540">
        <v>146</v>
      </c>
      <c r="EV943" s="540">
        <v>147</v>
      </c>
      <c r="EW943" s="540">
        <v>148</v>
      </c>
      <c r="EX943" s="540">
        <v>149</v>
      </c>
      <c r="EY943" s="540">
        <v>150</v>
      </c>
      <c r="EZ943" s="540">
        <v>151</v>
      </c>
      <c r="FA943" s="540">
        <v>152</v>
      </c>
      <c r="FB943" s="540">
        <v>153</v>
      </c>
      <c r="FC943" s="540">
        <v>154</v>
      </c>
      <c r="FD943" s="540">
        <v>155</v>
      </c>
      <c r="FE943" s="540">
        <v>156</v>
      </c>
      <c r="FF943" s="540">
        <v>157</v>
      </c>
      <c r="FG943" s="540">
        <v>158</v>
      </c>
      <c r="FH943" s="540">
        <v>159</v>
      </c>
      <c r="FI943" s="540">
        <v>160</v>
      </c>
      <c r="FJ943" s="540">
        <v>161</v>
      </c>
      <c r="FK943" s="540">
        <v>162</v>
      </c>
      <c r="FL943" s="540">
        <v>163</v>
      </c>
      <c r="FM943" s="540">
        <v>164</v>
      </c>
      <c r="FN943" s="540">
        <v>165</v>
      </c>
      <c r="FO943" s="540">
        <v>166</v>
      </c>
      <c r="FP943" s="540">
        <v>167</v>
      </c>
      <c r="FQ943" s="540">
        <v>168</v>
      </c>
      <c r="FR943" s="540">
        <v>169</v>
      </c>
      <c r="FS943" s="540">
        <v>170</v>
      </c>
      <c r="FT943" s="540">
        <v>171</v>
      </c>
      <c r="FU943" s="540">
        <v>172</v>
      </c>
      <c r="FV943" s="540">
        <v>173</v>
      </c>
      <c r="FW943" s="540">
        <v>174</v>
      </c>
      <c r="FX943" s="540">
        <v>175</v>
      </c>
      <c r="FY943" s="540">
        <v>176</v>
      </c>
      <c r="FZ943" s="540">
        <v>177</v>
      </c>
      <c r="GA943" s="540">
        <v>178</v>
      </c>
      <c r="GB943" s="540">
        <v>179</v>
      </c>
      <c r="GD943" s="540">
        <v>180</v>
      </c>
      <c r="GE943" s="540">
        <v>181</v>
      </c>
      <c r="GF943" s="540">
        <v>182</v>
      </c>
      <c r="GG943" s="540">
        <v>183</v>
      </c>
      <c r="GI943" s="540">
        <v>184</v>
      </c>
      <c r="GJ943" s="540">
        <v>185</v>
      </c>
      <c r="GK943" s="540">
        <v>186</v>
      </c>
      <c r="GL943" s="540">
        <v>187</v>
      </c>
      <c r="GN943" s="540">
        <v>188</v>
      </c>
      <c r="GO943" s="540">
        <v>189</v>
      </c>
      <c r="GP943" s="540">
        <v>190</v>
      </c>
      <c r="GQ943" s="540">
        <v>191</v>
      </c>
    </row>
    <row r="944" spans="4:199" s="540" customFormat="1" x14ac:dyDescent="0.2">
      <c r="E944" s="535" t="s">
        <v>157</v>
      </c>
      <c r="F944" s="540">
        <v>88</v>
      </c>
      <c r="G944" s="540">
        <v>59</v>
      </c>
      <c r="H944" s="540">
        <v>174</v>
      </c>
      <c r="I944" s="540">
        <v>132</v>
      </c>
      <c r="J944" s="540">
        <v>82</v>
      </c>
      <c r="K944" s="540">
        <v>145</v>
      </c>
      <c r="L944" s="540">
        <v>104</v>
      </c>
      <c r="M944" s="540">
        <v>27</v>
      </c>
      <c r="N944" s="540">
        <v>36</v>
      </c>
      <c r="O944" s="540">
        <v>14</v>
      </c>
      <c r="P944" s="540">
        <v>40</v>
      </c>
      <c r="Q944" s="540">
        <v>95</v>
      </c>
      <c r="R944" s="540">
        <v>175</v>
      </c>
      <c r="S944" s="540">
        <v>33</v>
      </c>
      <c r="T944" s="540">
        <v>6</v>
      </c>
      <c r="U944" s="540">
        <v>110</v>
      </c>
      <c r="V944" s="540">
        <v>138</v>
      </c>
      <c r="W944" s="540">
        <v>191</v>
      </c>
      <c r="X944" s="540">
        <v>180</v>
      </c>
      <c r="Y944" s="540">
        <v>26</v>
      </c>
      <c r="Z944" s="540">
        <v>102</v>
      </c>
      <c r="AA944" s="540">
        <v>38</v>
      </c>
      <c r="AB944" s="540">
        <v>188</v>
      </c>
      <c r="AC944" s="540">
        <v>184</v>
      </c>
      <c r="AD944" s="540">
        <v>118</v>
      </c>
      <c r="AE944" s="540">
        <v>20</v>
      </c>
      <c r="AF944" s="540">
        <v>68</v>
      </c>
      <c r="AG944" s="540">
        <v>171</v>
      </c>
      <c r="AH944" s="540">
        <v>147</v>
      </c>
      <c r="AI944" s="540">
        <v>161</v>
      </c>
      <c r="AJ944" s="540">
        <v>85</v>
      </c>
      <c r="AK944" s="540">
        <v>44</v>
      </c>
      <c r="AL944" s="540">
        <v>162</v>
      </c>
      <c r="AM944" s="540">
        <v>123</v>
      </c>
      <c r="AN944" s="540">
        <v>153</v>
      </c>
      <c r="AO944" s="540">
        <v>9</v>
      </c>
      <c r="AP944" s="540">
        <v>126</v>
      </c>
      <c r="AQ944" s="540">
        <v>151</v>
      </c>
      <c r="AR944" s="540">
        <v>141</v>
      </c>
      <c r="AS944" s="540">
        <v>57</v>
      </c>
      <c r="AT944" s="540">
        <v>64</v>
      </c>
      <c r="AU944" s="540">
        <v>116</v>
      </c>
      <c r="AV944" s="540">
        <v>136</v>
      </c>
      <c r="AW944" s="540">
        <v>15</v>
      </c>
      <c r="AX944" s="540">
        <v>190</v>
      </c>
      <c r="AY944" s="540">
        <v>60</v>
      </c>
      <c r="AZ944" s="540">
        <v>186</v>
      </c>
      <c r="BA944" s="540">
        <v>112</v>
      </c>
      <c r="BB944" s="540">
        <v>51</v>
      </c>
      <c r="BC944" s="540">
        <v>91</v>
      </c>
      <c r="BD944" s="540">
        <v>49</v>
      </c>
      <c r="BE944" s="540">
        <v>99</v>
      </c>
      <c r="BF944" s="540">
        <v>17</v>
      </c>
      <c r="BG944" s="540">
        <v>173</v>
      </c>
      <c r="BH944" s="540">
        <v>87</v>
      </c>
      <c r="BI944" s="540">
        <v>83</v>
      </c>
      <c r="BJ944" s="540">
        <v>79</v>
      </c>
      <c r="BK944" s="540">
        <v>121</v>
      </c>
      <c r="BL944" s="540">
        <v>2</v>
      </c>
      <c r="BM944" s="540">
        <v>108</v>
      </c>
      <c r="BN944" s="540">
        <v>93</v>
      </c>
      <c r="BO944" s="540">
        <v>155</v>
      </c>
      <c r="BP944" s="540">
        <v>183</v>
      </c>
      <c r="BQ944" s="540">
        <v>41</v>
      </c>
      <c r="BR944" s="540">
        <v>111</v>
      </c>
      <c r="BS944" s="540">
        <v>157</v>
      </c>
      <c r="BT944" s="540">
        <v>46</v>
      </c>
      <c r="BU944" s="540">
        <v>125</v>
      </c>
      <c r="BV944" s="540">
        <v>177</v>
      </c>
      <c r="BW944" s="540">
        <v>133</v>
      </c>
      <c r="BX944" s="540">
        <v>53</v>
      </c>
      <c r="BY944" s="540">
        <v>1</v>
      </c>
      <c r="BZ944" s="540">
        <v>45</v>
      </c>
      <c r="CA944" s="540">
        <v>48</v>
      </c>
      <c r="CB944" s="540">
        <v>119</v>
      </c>
      <c r="CC944" s="540">
        <v>150</v>
      </c>
      <c r="CD944" s="540">
        <v>18</v>
      </c>
      <c r="CE944" s="540">
        <v>11</v>
      </c>
      <c r="CF944" s="540">
        <v>72</v>
      </c>
      <c r="CG944" s="540">
        <v>86</v>
      </c>
      <c r="CH944" s="540">
        <v>54</v>
      </c>
      <c r="CI944" s="540">
        <v>58</v>
      </c>
      <c r="CJ944" s="540">
        <v>144</v>
      </c>
      <c r="CK944" s="540">
        <v>101</v>
      </c>
      <c r="CL944" s="540">
        <v>31</v>
      </c>
      <c r="CM944" s="540">
        <v>163</v>
      </c>
      <c r="CN944" s="540">
        <v>178</v>
      </c>
      <c r="CO944" s="540">
        <v>154</v>
      </c>
      <c r="CP944" s="540">
        <v>113</v>
      </c>
      <c r="CQ944" s="540">
        <v>168</v>
      </c>
      <c r="CR944" s="540">
        <v>25</v>
      </c>
      <c r="CS944" s="540">
        <v>164</v>
      </c>
      <c r="CT944" s="540">
        <v>76</v>
      </c>
      <c r="CU944" s="540">
        <v>122</v>
      </c>
      <c r="CV944" s="540">
        <v>12</v>
      </c>
      <c r="CW944" s="540">
        <v>78</v>
      </c>
      <c r="CX944" s="540">
        <v>170</v>
      </c>
      <c r="CY944" s="540">
        <v>92</v>
      </c>
      <c r="CZ944" s="540">
        <v>52</v>
      </c>
      <c r="DA944" s="540">
        <v>156</v>
      </c>
      <c r="DB944" s="540">
        <v>140</v>
      </c>
      <c r="DC944" s="540">
        <v>5</v>
      </c>
      <c r="DD944" s="540">
        <v>109</v>
      </c>
      <c r="DE944" s="540">
        <v>127</v>
      </c>
      <c r="DF944" s="540">
        <v>131</v>
      </c>
      <c r="DG944" s="540">
        <v>3</v>
      </c>
      <c r="DH944" s="540">
        <v>70</v>
      </c>
      <c r="DI944" s="540">
        <v>94</v>
      </c>
      <c r="DJ944" s="540">
        <v>137</v>
      </c>
      <c r="DK944" s="540">
        <v>47</v>
      </c>
      <c r="DL944" s="540">
        <v>65</v>
      </c>
      <c r="DM944" s="540">
        <v>105</v>
      </c>
      <c r="DN944" s="540">
        <v>167</v>
      </c>
      <c r="DO944" s="540">
        <v>81</v>
      </c>
      <c r="DP944" s="540">
        <v>24</v>
      </c>
      <c r="DQ944" s="540">
        <v>55</v>
      </c>
      <c r="DR944" s="540">
        <v>160</v>
      </c>
      <c r="DS944" s="540">
        <v>117</v>
      </c>
      <c r="DT944" s="540">
        <v>143</v>
      </c>
      <c r="DU944" s="540">
        <v>185</v>
      </c>
      <c r="DV944" s="540">
        <v>159</v>
      </c>
      <c r="DW944" s="540">
        <v>16</v>
      </c>
      <c r="DX944" s="540">
        <v>100</v>
      </c>
      <c r="DY944" s="540">
        <v>66</v>
      </c>
      <c r="DZ944" s="540">
        <v>89</v>
      </c>
      <c r="EA944" s="540">
        <v>37</v>
      </c>
      <c r="EB944" s="540">
        <v>43</v>
      </c>
      <c r="EC944" s="540">
        <v>67</v>
      </c>
      <c r="ED944" s="540">
        <v>176</v>
      </c>
      <c r="EE944" s="540">
        <v>8</v>
      </c>
      <c r="EF944" s="540">
        <v>84</v>
      </c>
      <c r="EG944" s="540">
        <v>29</v>
      </c>
      <c r="EH944" s="540">
        <v>107</v>
      </c>
      <c r="EI944" s="540">
        <v>148</v>
      </c>
      <c r="EJ944" s="540">
        <v>98</v>
      </c>
      <c r="EK944" s="540">
        <v>181</v>
      </c>
      <c r="EL944" s="540">
        <v>103</v>
      </c>
      <c r="EM944" s="540">
        <v>32</v>
      </c>
      <c r="EN944" s="540">
        <v>73</v>
      </c>
      <c r="EO944" s="540">
        <v>7</v>
      </c>
      <c r="EP944" s="540">
        <v>77</v>
      </c>
      <c r="EQ944" s="540">
        <v>165</v>
      </c>
      <c r="ER944" s="540">
        <v>149</v>
      </c>
      <c r="ES944" s="540">
        <v>61</v>
      </c>
      <c r="ET944" s="540">
        <v>106</v>
      </c>
      <c r="EU944" s="540">
        <v>120</v>
      </c>
      <c r="EV944" s="540">
        <v>4</v>
      </c>
      <c r="EW944" s="540">
        <v>42</v>
      </c>
      <c r="EX944" s="540">
        <v>71</v>
      </c>
      <c r="EY944" s="540">
        <v>189</v>
      </c>
      <c r="EZ944" s="540">
        <v>187</v>
      </c>
      <c r="FA944" s="540">
        <v>10</v>
      </c>
      <c r="FB944" s="540">
        <v>35</v>
      </c>
      <c r="FC944" s="540">
        <v>90</v>
      </c>
      <c r="FD944" s="540">
        <v>69</v>
      </c>
      <c r="FE944" s="540">
        <v>130</v>
      </c>
      <c r="FF944" s="540">
        <v>158</v>
      </c>
      <c r="FG944" s="540">
        <v>124</v>
      </c>
      <c r="FH944" s="540">
        <v>21</v>
      </c>
      <c r="FI944" s="540">
        <v>139</v>
      </c>
      <c r="FJ944" s="540">
        <v>179</v>
      </c>
      <c r="FK944" s="540">
        <v>28</v>
      </c>
      <c r="FL944" s="540">
        <v>114</v>
      </c>
      <c r="FM944" s="540">
        <v>62</v>
      </c>
      <c r="FN944" s="540">
        <v>142</v>
      </c>
      <c r="FO944" s="540">
        <v>39</v>
      </c>
      <c r="FP944" s="540">
        <v>34</v>
      </c>
      <c r="FQ944" s="540">
        <v>30</v>
      </c>
      <c r="FR944" s="540">
        <v>97</v>
      </c>
      <c r="FS944" s="540">
        <v>166</v>
      </c>
      <c r="FT944" s="540">
        <v>135</v>
      </c>
      <c r="FU944" s="540">
        <v>182</v>
      </c>
      <c r="FV944" s="540">
        <v>22</v>
      </c>
      <c r="FW944" s="540">
        <v>96</v>
      </c>
      <c r="FX944" s="540">
        <v>128</v>
      </c>
      <c r="FY944" s="540">
        <v>75</v>
      </c>
      <c r="FZ944" s="540">
        <v>129</v>
      </c>
      <c r="GA944" s="540">
        <v>80</v>
      </c>
      <c r="GB944" s="540">
        <v>172</v>
      </c>
      <c r="GD944" s="540">
        <v>115</v>
      </c>
      <c r="GE944" s="540">
        <v>169</v>
      </c>
      <c r="GF944" s="540">
        <v>50</v>
      </c>
      <c r="GG944" s="540">
        <v>63</v>
      </c>
      <c r="GI944" s="540">
        <v>152</v>
      </c>
      <c r="GJ944" s="540">
        <v>146</v>
      </c>
      <c r="GK944" s="540">
        <v>134</v>
      </c>
      <c r="GL944" s="540">
        <v>13</v>
      </c>
      <c r="GN944" s="540">
        <v>74</v>
      </c>
      <c r="GO944" s="540">
        <v>23</v>
      </c>
      <c r="GP944" s="540">
        <v>19</v>
      </c>
      <c r="GQ944" s="540">
        <v>56</v>
      </c>
    </row>
    <row r="945" spans="4:199" s="540" customFormat="1" x14ac:dyDescent="0.2">
      <c r="E945" s="535" t="s">
        <v>159</v>
      </c>
      <c r="F945" s="540">
        <v>69</v>
      </c>
      <c r="G945" s="540">
        <v>30</v>
      </c>
      <c r="H945" s="540">
        <v>47</v>
      </c>
      <c r="I945" s="540">
        <v>83</v>
      </c>
      <c r="J945" s="540">
        <v>188</v>
      </c>
      <c r="K945" s="540">
        <v>170</v>
      </c>
      <c r="L945" s="540">
        <v>56</v>
      </c>
      <c r="M945" s="540">
        <v>41</v>
      </c>
      <c r="N945" s="540">
        <v>85</v>
      </c>
      <c r="O945" s="540">
        <v>77</v>
      </c>
      <c r="P945" s="540">
        <v>172</v>
      </c>
      <c r="Q945" s="540">
        <v>125</v>
      </c>
      <c r="R945" s="540">
        <v>132</v>
      </c>
      <c r="S945" s="540">
        <v>163</v>
      </c>
      <c r="T945" s="540">
        <v>180</v>
      </c>
      <c r="U945" s="540">
        <v>119</v>
      </c>
      <c r="V945" s="540">
        <v>49</v>
      </c>
      <c r="W945" s="540">
        <v>70</v>
      </c>
      <c r="X945" s="540">
        <v>150</v>
      </c>
      <c r="Y945" s="540">
        <v>158</v>
      </c>
      <c r="Z945" s="540">
        <v>139</v>
      </c>
      <c r="AA945" s="540">
        <v>168</v>
      </c>
      <c r="AB945" s="540">
        <v>129</v>
      </c>
      <c r="AC945" s="540">
        <v>20</v>
      </c>
      <c r="AD945" s="540">
        <v>74</v>
      </c>
      <c r="AE945" s="540">
        <v>114</v>
      </c>
      <c r="AF945" s="540">
        <v>133</v>
      </c>
      <c r="AG945" s="540">
        <v>26</v>
      </c>
      <c r="AH945" s="540">
        <v>60</v>
      </c>
      <c r="AI945" s="540">
        <v>151</v>
      </c>
      <c r="AJ945" s="540">
        <v>82</v>
      </c>
      <c r="AK945" s="540">
        <v>183</v>
      </c>
      <c r="AL945" s="540">
        <v>72</v>
      </c>
      <c r="AM945" s="540">
        <v>161</v>
      </c>
      <c r="AN945" s="540">
        <v>28</v>
      </c>
      <c r="AO945" s="540">
        <v>160</v>
      </c>
      <c r="AP945" s="540">
        <v>9</v>
      </c>
      <c r="AQ945" s="540">
        <v>75</v>
      </c>
      <c r="AR945" s="540">
        <v>116</v>
      </c>
      <c r="AS945" s="540">
        <v>102</v>
      </c>
      <c r="AT945" s="540">
        <v>128</v>
      </c>
      <c r="AU945" s="540">
        <v>191</v>
      </c>
      <c r="AV945" s="540">
        <v>141</v>
      </c>
      <c r="AW945" s="540">
        <v>186</v>
      </c>
      <c r="AX945" s="540">
        <v>162</v>
      </c>
      <c r="AY945" s="540">
        <v>19</v>
      </c>
      <c r="AZ945" s="540">
        <v>94</v>
      </c>
      <c r="BA945" s="540">
        <v>155</v>
      </c>
      <c r="BB945" s="540">
        <v>68</v>
      </c>
      <c r="BC945" s="540">
        <v>157</v>
      </c>
      <c r="BD945" s="540">
        <v>79</v>
      </c>
      <c r="BE945" s="540">
        <v>175</v>
      </c>
      <c r="BF945" s="540">
        <v>106</v>
      </c>
      <c r="BG945" s="540">
        <v>65</v>
      </c>
      <c r="BH945" s="540">
        <v>18</v>
      </c>
      <c r="BI945" s="540">
        <v>5</v>
      </c>
      <c r="BJ945" s="540">
        <v>81</v>
      </c>
      <c r="BK945" s="540">
        <v>179</v>
      </c>
      <c r="BL945" s="540">
        <v>25</v>
      </c>
      <c r="BM945" s="540">
        <v>36</v>
      </c>
      <c r="BN945" s="540">
        <v>45</v>
      </c>
      <c r="BO945" s="540">
        <v>91</v>
      </c>
      <c r="BP945" s="540">
        <v>99</v>
      </c>
      <c r="BQ945" s="540">
        <v>145</v>
      </c>
      <c r="BR945" s="540">
        <v>152</v>
      </c>
      <c r="BS945" s="540">
        <v>4</v>
      </c>
      <c r="BT945" s="540">
        <v>184</v>
      </c>
      <c r="BU945" s="540">
        <v>147</v>
      </c>
      <c r="BV945" s="540">
        <v>117</v>
      </c>
      <c r="BW945" s="540">
        <v>136</v>
      </c>
      <c r="BX945" s="540">
        <v>173</v>
      </c>
      <c r="BY945" s="540">
        <v>156</v>
      </c>
      <c r="BZ945" s="540">
        <v>110</v>
      </c>
      <c r="CA945" s="540">
        <v>178</v>
      </c>
      <c r="CB945" s="540">
        <v>101</v>
      </c>
      <c r="CC945" s="540">
        <v>63</v>
      </c>
      <c r="CD945" s="540">
        <v>111</v>
      </c>
      <c r="CE945" s="540">
        <v>105</v>
      </c>
      <c r="CF945" s="540">
        <v>11</v>
      </c>
      <c r="CG945" s="540">
        <v>54</v>
      </c>
      <c r="CH945" s="540">
        <v>14</v>
      </c>
      <c r="CI945" s="540">
        <v>33</v>
      </c>
      <c r="CJ945" s="540">
        <v>44</v>
      </c>
      <c r="CK945" s="540">
        <v>107</v>
      </c>
      <c r="CL945" s="540">
        <v>37</v>
      </c>
      <c r="CM945" s="540">
        <v>2</v>
      </c>
      <c r="CN945" s="540">
        <v>50</v>
      </c>
      <c r="CO945" s="540">
        <v>84</v>
      </c>
      <c r="CP945" s="540">
        <v>32</v>
      </c>
      <c r="CQ945" s="540">
        <v>138</v>
      </c>
      <c r="CR945" s="540">
        <v>154</v>
      </c>
      <c r="CS945" s="540">
        <v>190</v>
      </c>
      <c r="CT945" s="540">
        <v>95</v>
      </c>
      <c r="CU945" s="540">
        <v>27</v>
      </c>
      <c r="CV945" s="540">
        <v>46</v>
      </c>
      <c r="CW945" s="540">
        <v>113</v>
      </c>
      <c r="CX945" s="540">
        <v>98</v>
      </c>
      <c r="CY945" s="540">
        <v>34</v>
      </c>
      <c r="CZ945" s="540">
        <v>146</v>
      </c>
      <c r="DA945" s="540">
        <v>21</v>
      </c>
      <c r="DB945" s="540">
        <v>185</v>
      </c>
      <c r="DC945" s="540">
        <v>40</v>
      </c>
      <c r="DD945" s="540">
        <v>64</v>
      </c>
      <c r="DE945" s="540">
        <v>42</v>
      </c>
      <c r="DF945" s="540">
        <v>67</v>
      </c>
      <c r="DG945" s="540">
        <v>35</v>
      </c>
      <c r="DH945" s="540">
        <v>144</v>
      </c>
      <c r="DI945" s="540">
        <v>104</v>
      </c>
      <c r="DJ945" s="540">
        <v>92</v>
      </c>
      <c r="DK945" s="540">
        <v>23</v>
      </c>
      <c r="DL945" s="540">
        <v>10</v>
      </c>
      <c r="DM945" s="540">
        <v>149</v>
      </c>
      <c r="DN945" s="540">
        <v>97</v>
      </c>
      <c r="DO945" s="540">
        <v>120</v>
      </c>
      <c r="DP945" s="540">
        <v>167</v>
      </c>
      <c r="DQ945" s="540">
        <v>89</v>
      </c>
      <c r="DR945" s="540">
        <v>6</v>
      </c>
      <c r="DS945" s="540">
        <v>169</v>
      </c>
      <c r="DT945" s="540">
        <v>3</v>
      </c>
      <c r="DU945" s="540">
        <v>58</v>
      </c>
      <c r="DV945" s="540">
        <v>127</v>
      </c>
      <c r="DW945" s="540">
        <v>143</v>
      </c>
      <c r="DX945" s="540">
        <v>7</v>
      </c>
      <c r="DY945" s="540">
        <v>22</v>
      </c>
      <c r="DZ945" s="540">
        <v>76</v>
      </c>
      <c r="EA945" s="540">
        <v>174</v>
      </c>
      <c r="EB945" s="540">
        <v>100</v>
      </c>
      <c r="EC945" s="540">
        <v>177</v>
      </c>
      <c r="ED945" s="540">
        <v>55</v>
      </c>
      <c r="EE945" s="540">
        <v>93</v>
      </c>
      <c r="EF945" s="540">
        <v>118</v>
      </c>
      <c r="EG945" s="540">
        <v>13</v>
      </c>
      <c r="EH945" s="540">
        <v>57</v>
      </c>
      <c r="EI945" s="540">
        <v>78</v>
      </c>
      <c r="EJ945" s="540">
        <v>187</v>
      </c>
      <c r="EK945" s="540">
        <v>52</v>
      </c>
      <c r="EL945" s="540">
        <v>134</v>
      </c>
      <c r="EM945" s="540">
        <v>62</v>
      </c>
      <c r="EN945" s="540">
        <v>126</v>
      </c>
      <c r="EO945" s="540">
        <v>43</v>
      </c>
      <c r="EP945" s="540">
        <v>87</v>
      </c>
      <c r="EQ945" s="540">
        <v>80</v>
      </c>
      <c r="ER945" s="540">
        <v>122</v>
      </c>
      <c r="ES945" s="540">
        <v>53</v>
      </c>
      <c r="ET945" s="540">
        <v>112</v>
      </c>
      <c r="EU945" s="540">
        <v>12</v>
      </c>
      <c r="EV945" s="540">
        <v>109</v>
      </c>
      <c r="EW945" s="540">
        <v>142</v>
      </c>
      <c r="EX945" s="540">
        <v>88</v>
      </c>
      <c r="EY945" s="540">
        <v>61</v>
      </c>
      <c r="EZ945" s="540">
        <v>108</v>
      </c>
      <c r="FA945" s="540">
        <v>124</v>
      </c>
      <c r="FB945" s="540">
        <v>29</v>
      </c>
      <c r="FC945" s="540">
        <v>38</v>
      </c>
      <c r="FD945" s="540">
        <v>181</v>
      </c>
      <c r="FE945" s="540">
        <v>164</v>
      </c>
      <c r="FF945" s="540">
        <v>130</v>
      </c>
      <c r="FG945" s="540">
        <v>176</v>
      </c>
      <c r="FH945" s="540">
        <v>121</v>
      </c>
      <c r="FI945" s="540">
        <v>16</v>
      </c>
      <c r="FJ945" s="540">
        <v>189</v>
      </c>
      <c r="FK945" s="540">
        <v>123</v>
      </c>
      <c r="FL945" s="540">
        <v>131</v>
      </c>
      <c r="FM945" s="540">
        <v>17</v>
      </c>
      <c r="FN945" s="540">
        <v>171</v>
      </c>
      <c r="FO945" s="540">
        <v>48</v>
      </c>
      <c r="FP945" s="540">
        <v>115</v>
      </c>
      <c r="FQ945" s="540">
        <v>137</v>
      </c>
      <c r="FR945" s="540">
        <v>182</v>
      </c>
      <c r="FS945" s="540">
        <v>71</v>
      </c>
      <c r="FT945" s="540">
        <v>165</v>
      </c>
      <c r="FU945" s="540">
        <v>73</v>
      </c>
      <c r="FV945" s="540">
        <v>96</v>
      </c>
      <c r="FW945" s="540">
        <v>31</v>
      </c>
      <c r="FX945" s="540">
        <v>39</v>
      </c>
      <c r="FY945" s="540">
        <v>90</v>
      </c>
      <c r="FZ945" s="540">
        <v>66</v>
      </c>
      <c r="GA945" s="540">
        <v>59</v>
      </c>
      <c r="GB945" s="540">
        <v>103</v>
      </c>
      <c r="GD945" s="540">
        <v>15</v>
      </c>
      <c r="GE945" s="540">
        <v>8</v>
      </c>
      <c r="GF945" s="540">
        <v>159</v>
      </c>
      <c r="GG945" s="540">
        <v>135</v>
      </c>
      <c r="GI945" s="540">
        <v>24</v>
      </c>
      <c r="GJ945" s="540">
        <v>153</v>
      </c>
      <c r="GK945" s="540">
        <v>166</v>
      </c>
      <c r="GL945" s="540">
        <v>1</v>
      </c>
      <c r="GN945" s="540">
        <v>148</v>
      </c>
      <c r="GO945" s="540">
        <v>51</v>
      </c>
      <c r="GP945" s="540">
        <v>140</v>
      </c>
      <c r="GQ945" s="540">
        <v>86</v>
      </c>
    </row>
    <row r="946" spans="4:199" s="540" customFormat="1" x14ac:dyDescent="0.2"/>
    <row r="947" spans="4:199" s="540" customFormat="1" x14ac:dyDescent="0.2">
      <c r="D947" s="539">
        <v>192</v>
      </c>
      <c r="E947" s="541" t="s">
        <v>179</v>
      </c>
    </row>
    <row r="948" spans="4:199" s="540" customFormat="1" x14ac:dyDescent="0.2">
      <c r="E948" s="535" t="s">
        <v>130</v>
      </c>
      <c r="F948" s="540">
        <v>1</v>
      </c>
      <c r="G948" s="540">
        <v>2</v>
      </c>
      <c r="H948" s="540">
        <v>3</v>
      </c>
      <c r="I948" s="540">
        <v>4</v>
      </c>
      <c r="J948" s="540">
        <v>5</v>
      </c>
      <c r="K948" s="540">
        <v>6</v>
      </c>
      <c r="L948" s="540">
        <v>7</v>
      </c>
      <c r="M948" s="540">
        <v>8</v>
      </c>
      <c r="N948" s="540">
        <v>9</v>
      </c>
      <c r="O948" s="540">
        <v>10</v>
      </c>
      <c r="P948" s="540">
        <v>11</v>
      </c>
      <c r="Q948" s="540">
        <v>12</v>
      </c>
      <c r="R948" s="540">
        <v>13</v>
      </c>
      <c r="S948" s="540">
        <v>14</v>
      </c>
      <c r="T948" s="540">
        <v>15</v>
      </c>
      <c r="U948" s="540">
        <v>16</v>
      </c>
      <c r="V948" s="540">
        <v>17</v>
      </c>
      <c r="W948" s="540">
        <v>18</v>
      </c>
      <c r="X948" s="540">
        <v>19</v>
      </c>
      <c r="Y948" s="540">
        <v>20</v>
      </c>
      <c r="Z948" s="540">
        <v>21</v>
      </c>
      <c r="AA948" s="540">
        <v>22</v>
      </c>
      <c r="AB948" s="540">
        <v>23</v>
      </c>
      <c r="AC948" s="540">
        <v>24</v>
      </c>
      <c r="AD948" s="540">
        <v>25</v>
      </c>
      <c r="AE948" s="540">
        <v>26</v>
      </c>
      <c r="AF948" s="540">
        <v>27</v>
      </c>
      <c r="AG948" s="540">
        <v>28</v>
      </c>
      <c r="AH948" s="540">
        <v>29</v>
      </c>
      <c r="AI948" s="540">
        <v>30</v>
      </c>
      <c r="AJ948" s="540">
        <v>31</v>
      </c>
      <c r="AK948" s="540">
        <v>32</v>
      </c>
      <c r="AL948" s="540">
        <v>33</v>
      </c>
      <c r="AM948" s="540">
        <v>34</v>
      </c>
      <c r="AN948" s="540">
        <v>35</v>
      </c>
      <c r="AO948" s="540">
        <v>36</v>
      </c>
      <c r="AP948" s="540">
        <v>37</v>
      </c>
      <c r="AQ948" s="540">
        <v>38</v>
      </c>
      <c r="AR948" s="540">
        <v>39</v>
      </c>
      <c r="AS948" s="540">
        <v>40</v>
      </c>
      <c r="AT948" s="540">
        <v>41</v>
      </c>
      <c r="AU948" s="540">
        <v>42</v>
      </c>
      <c r="AV948" s="540">
        <v>43</v>
      </c>
      <c r="AW948" s="540">
        <v>44</v>
      </c>
      <c r="AX948" s="540">
        <v>45</v>
      </c>
      <c r="AY948" s="540">
        <v>46</v>
      </c>
      <c r="AZ948" s="540">
        <v>47</v>
      </c>
      <c r="BA948" s="540">
        <v>48</v>
      </c>
      <c r="BB948" s="540">
        <v>49</v>
      </c>
      <c r="BC948" s="540">
        <v>50</v>
      </c>
      <c r="BD948" s="540">
        <v>51</v>
      </c>
      <c r="BE948" s="540">
        <v>52</v>
      </c>
      <c r="BF948" s="540">
        <v>53</v>
      </c>
      <c r="BG948" s="540">
        <v>54</v>
      </c>
      <c r="BH948" s="540">
        <v>55</v>
      </c>
      <c r="BI948" s="540">
        <v>56</v>
      </c>
      <c r="BJ948" s="540">
        <v>57</v>
      </c>
      <c r="BK948" s="540">
        <v>58</v>
      </c>
      <c r="BL948" s="540">
        <v>59</v>
      </c>
      <c r="BM948" s="540">
        <v>60</v>
      </c>
      <c r="BN948" s="540">
        <v>61</v>
      </c>
      <c r="BO948" s="540">
        <v>62</v>
      </c>
      <c r="BP948" s="540">
        <v>63</v>
      </c>
      <c r="BQ948" s="540">
        <v>64</v>
      </c>
      <c r="BR948" s="540">
        <v>65</v>
      </c>
      <c r="BS948" s="540">
        <v>66</v>
      </c>
      <c r="BT948" s="540">
        <v>67</v>
      </c>
      <c r="BU948" s="540">
        <v>68</v>
      </c>
      <c r="BV948" s="540">
        <v>69</v>
      </c>
      <c r="BW948" s="540">
        <v>70</v>
      </c>
      <c r="BX948" s="540">
        <v>71</v>
      </c>
      <c r="BY948" s="540">
        <v>72</v>
      </c>
      <c r="BZ948" s="540">
        <v>73</v>
      </c>
      <c r="CA948" s="540">
        <v>74</v>
      </c>
      <c r="CB948" s="540">
        <v>75</v>
      </c>
      <c r="CC948" s="540">
        <v>76</v>
      </c>
      <c r="CD948" s="540">
        <v>77</v>
      </c>
      <c r="CE948" s="540">
        <v>78</v>
      </c>
      <c r="CF948" s="540">
        <v>79</v>
      </c>
      <c r="CG948" s="540">
        <v>80</v>
      </c>
      <c r="CH948" s="540">
        <v>81</v>
      </c>
      <c r="CI948" s="540">
        <v>82</v>
      </c>
      <c r="CJ948" s="540">
        <v>83</v>
      </c>
      <c r="CK948" s="540">
        <v>84</v>
      </c>
      <c r="CL948" s="540">
        <v>85</v>
      </c>
      <c r="CM948" s="540">
        <v>86</v>
      </c>
      <c r="CN948" s="540">
        <v>87</v>
      </c>
      <c r="CO948" s="540">
        <v>88</v>
      </c>
      <c r="CP948" s="540">
        <v>89</v>
      </c>
      <c r="CQ948" s="540">
        <v>90</v>
      </c>
      <c r="CR948" s="540">
        <v>91</v>
      </c>
      <c r="CS948" s="540">
        <v>92</v>
      </c>
      <c r="CT948" s="540">
        <v>93</v>
      </c>
      <c r="CU948" s="540">
        <v>94</v>
      </c>
      <c r="CV948" s="540">
        <v>95</v>
      </c>
      <c r="CW948" s="540">
        <v>96</v>
      </c>
      <c r="CX948" s="540">
        <v>97</v>
      </c>
      <c r="CY948" s="540">
        <v>98</v>
      </c>
      <c r="CZ948" s="540">
        <v>99</v>
      </c>
      <c r="DA948" s="540">
        <v>100</v>
      </c>
      <c r="DB948" s="540">
        <v>101</v>
      </c>
      <c r="DC948" s="540">
        <v>102</v>
      </c>
      <c r="DD948" s="540">
        <v>103</v>
      </c>
      <c r="DE948" s="540">
        <v>104</v>
      </c>
      <c r="DF948" s="540">
        <v>105</v>
      </c>
      <c r="DG948" s="540">
        <v>106</v>
      </c>
      <c r="DH948" s="540">
        <v>107</v>
      </c>
      <c r="DI948" s="540">
        <v>108</v>
      </c>
      <c r="DJ948" s="540">
        <v>109</v>
      </c>
      <c r="DK948" s="540">
        <v>110</v>
      </c>
      <c r="DL948" s="540">
        <v>111</v>
      </c>
      <c r="DM948" s="540">
        <v>112</v>
      </c>
      <c r="DN948" s="540">
        <v>113</v>
      </c>
      <c r="DO948" s="540">
        <v>114</v>
      </c>
      <c r="DP948" s="540">
        <v>115</v>
      </c>
      <c r="DQ948" s="540">
        <v>116</v>
      </c>
      <c r="DR948" s="540">
        <v>117</v>
      </c>
      <c r="DS948" s="540">
        <v>118</v>
      </c>
      <c r="DT948" s="540">
        <v>119</v>
      </c>
      <c r="DU948" s="540">
        <v>120</v>
      </c>
      <c r="DV948" s="540">
        <v>121</v>
      </c>
      <c r="DW948" s="540">
        <v>122</v>
      </c>
      <c r="DX948" s="540">
        <v>123</v>
      </c>
      <c r="DY948" s="540">
        <v>124</v>
      </c>
      <c r="DZ948" s="540">
        <v>125</v>
      </c>
      <c r="EA948" s="540">
        <v>126</v>
      </c>
      <c r="EB948" s="540">
        <v>127</v>
      </c>
      <c r="EC948" s="540">
        <v>128</v>
      </c>
      <c r="ED948" s="540">
        <v>129</v>
      </c>
      <c r="EE948" s="540">
        <v>130</v>
      </c>
      <c r="EF948" s="540">
        <v>131</v>
      </c>
      <c r="EG948" s="540">
        <v>132</v>
      </c>
      <c r="EH948" s="540">
        <v>133</v>
      </c>
      <c r="EI948" s="540">
        <v>134</v>
      </c>
      <c r="EJ948" s="540">
        <v>135</v>
      </c>
      <c r="EK948" s="540">
        <v>136</v>
      </c>
      <c r="EL948" s="540">
        <v>137</v>
      </c>
      <c r="EM948" s="540">
        <v>138</v>
      </c>
      <c r="EN948" s="540">
        <v>139</v>
      </c>
      <c r="EO948" s="540">
        <v>140</v>
      </c>
      <c r="EP948" s="540">
        <v>141</v>
      </c>
      <c r="EQ948" s="540">
        <v>142</v>
      </c>
      <c r="ER948" s="540">
        <v>143</v>
      </c>
      <c r="ES948" s="540">
        <v>144</v>
      </c>
      <c r="ET948" s="540">
        <v>145</v>
      </c>
      <c r="EU948" s="540">
        <v>146</v>
      </c>
      <c r="EV948" s="540">
        <v>147</v>
      </c>
      <c r="EW948" s="540">
        <v>148</v>
      </c>
      <c r="EX948" s="540">
        <v>149</v>
      </c>
      <c r="EY948" s="540">
        <v>150</v>
      </c>
      <c r="EZ948" s="540">
        <v>151</v>
      </c>
      <c r="FA948" s="540">
        <v>152</v>
      </c>
      <c r="FB948" s="540">
        <v>153</v>
      </c>
      <c r="FC948" s="540">
        <v>154</v>
      </c>
      <c r="FD948" s="540">
        <v>155</v>
      </c>
      <c r="FE948" s="540">
        <v>156</v>
      </c>
      <c r="FF948" s="540">
        <v>157</v>
      </c>
      <c r="FG948" s="540">
        <v>158</v>
      </c>
      <c r="FH948" s="540">
        <v>159</v>
      </c>
      <c r="FI948" s="540">
        <v>160</v>
      </c>
      <c r="FJ948" s="540">
        <v>161</v>
      </c>
      <c r="FK948" s="540">
        <v>162</v>
      </c>
      <c r="FL948" s="540">
        <v>163</v>
      </c>
      <c r="FM948" s="540">
        <v>164</v>
      </c>
      <c r="FN948" s="540">
        <v>165</v>
      </c>
      <c r="FO948" s="540">
        <v>166</v>
      </c>
      <c r="FP948" s="540">
        <v>167</v>
      </c>
      <c r="FQ948" s="540">
        <v>168</v>
      </c>
      <c r="FR948" s="540">
        <v>169</v>
      </c>
      <c r="FS948" s="540">
        <v>170</v>
      </c>
      <c r="FT948" s="540">
        <v>171</v>
      </c>
      <c r="FU948" s="540">
        <v>172</v>
      </c>
      <c r="FV948" s="540">
        <v>173</v>
      </c>
      <c r="FW948" s="540">
        <v>174</v>
      </c>
      <c r="FX948" s="540">
        <v>175</v>
      </c>
      <c r="FY948" s="540">
        <v>176</v>
      </c>
      <c r="FZ948" s="540">
        <v>177</v>
      </c>
      <c r="GA948" s="540">
        <v>178</v>
      </c>
      <c r="GB948" s="540">
        <v>179</v>
      </c>
      <c r="GC948" s="540">
        <v>180</v>
      </c>
      <c r="GD948" s="540">
        <v>181</v>
      </c>
      <c r="GE948" s="540">
        <v>182</v>
      </c>
      <c r="GF948" s="540">
        <v>183</v>
      </c>
      <c r="GG948" s="540">
        <v>184</v>
      </c>
      <c r="GI948" s="540">
        <v>185</v>
      </c>
      <c r="GJ948" s="540">
        <v>186</v>
      </c>
      <c r="GK948" s="540">
        <v>187</v>
      </c>
      <c r="GL948" s="540">
        <v>188</v>
      </c>
      <c r="GN948" s="540">
        <v>189</v>
      </c>
      <c r="GO948" s="540">
        <v>190</v>
      </c>
      <c r="GP948" s="540">
        <v>191</v>
      </c>
      <c r="GQ948" s="540">
        <v>192</v>
      </c>
    </row>
    <row r="949" spans="4:199" s="540" customFormat="1" x14ac:dyDescent="0.2">
      <c r="E949" s="535" t="s">
        <v>157</v>
      </c>
      <c r="F949" s="540">
        <v>191</v>
      </c>
      <c r="G949" s="540">
        <v>71</v>
      </c>
      <c r="H949" s="540">
        <v>132</v>
      </c>
      <c r="I949" s="540">
        <v>111</v>
      </c>
      <c r="J949" s="540">
        <v>18</v>
      </c>
      <c r="K949" s="540">
        <v>2</v>
      </c>
      <c r="L949" s="540">
        <v>138</v>
      </c>
      <c r="M949" s="540">
        <v>179</v>
      </c>
      <c r="N949" s="540">
        <v>161</v>
      </c>
      <c r="O949" s="540">
        <v>166</v>
      </c>
      <c r="P949" s="540">
        <v>192</v>
      </c>
      <c r="Q949" s="540">
        <v>187</v>
      </c>
      <c r="R949" s="540">
        <v>60</v>
      </c>
      <c r="S949" s="540">
        <v>152</v>
      </c>
      <c r="T949" s="540">
        <v>3</v>
      </c>
      <c r="U949" s="540">
        <v>105</v>
      </c>
      <c r="V949" s="540">
        <v>118</v>
      </c>
      <c r="W949" s="540">
        <v>67</v>
      </c>
      <c r="X949" s="540">
        <v>147</v>
      </c>
      <c r="Y949" s="540">
        <v>29</v>
      </c>
      <c r="Z949" s="540">
        <v>149</v>
      </c>
      <c r="AA949" s="540">
        <v>115</v>
      </c>
      <c r="AB949" s="540">
        <v>170</v>
      </c>
      <c r="AC949" s="540">
        <v>68</v>
      </c>
      <c r="AD949" s="540">
        <v>46</v>
      </c>
      <c r="AE949" s="540">
        <v>100</v>
      </c>
      <c r="AF949" s="540">
        <v>15</v>
      </c>
      <c r="AG949" s="540">
        <v>66</v>
      </c>
      <c r="AH949" s="540">
        <v>168</v>
      </c>
      <c r="AI949" s="540">
        <v>101</v>
      </c>
      <c r="AJ949" s="540">
        <v>74</v>
      </c>
      <c r="AK949" s="540">
        <v>28</v>
      </c>
      <c r="AL949" s="540">
        <v>44</v>
      </c>
      <c r="AM949" s="540">
        <v>136</v>
      </c>
      <c r="AN949" s="540">
        <v>177</v>
      </c>
      <c r="AO949" s="540">
        <v>19</v>
      </c>
      <c r="AP949" s="540">
        <v>144</v>
      </c>
      <c r="AQ949" s="540">
        <v>89</v>
      </c>
      <c r="AR949" s="540">
        <v>50</v>
      </c>
      <c r="AS949" s="540">
        <v>146</v>
      </c>
      <c r="AT949" s="540">
        <v>23</v>
      </c>
      <c r="AU949" s="540">
        <v>159</v>
      </c>
      <c r="AV949" s="540">
        <v>122</v>
      </c>
      <c r="AW949" s="540">
        <v>11</v>
      </c>
      <c r="AX949" s="540">
        <v>59</v>
      </c>
      <c r="AY949" s="540">
        <v>184</v>
      </c>
      <c r="AZ949" s="540">
        <v>156</v>
      </c>
      <c r="BA949" s="540">
        <v>61</v>
      </c>
      <c r="BB949" s="540">
        <v>189</v>
      </c>
      <c r="BC949" s="540">
        <v>151</v>
      </c>
      <c r="BD949" s="540">
        <v>142</v>
      </c>
      <c r="BE949" s="540">
        <v>173</v>
      </c>
      <c r="BF949" s="540">
        <v>185</v>
      </c>
      <c r="BG949" s="540">
        <v>91</v>
      </c>
      <c r="BH949" s="540">
        <v>96</v>
      </c>
      <c r="BI949" s="540">
        <v>140</v>
      </c>
      <c r="BJ949" s="540">
        <v>175</v>
      </c>
      <c r="BK949" s="540">
        <v>134</v>
      </c>
      <c r="BL949" s="540">
        <v>86</v>
      </c>
      <c r="BM949" s="540">
        <v>106</v>
      </c>
      <c r="BN949" s="540">
        <v>5</v>
      </c>
      <c r="BO949" s="540">
        <v>123</v>
      </c>
      <c r="BP949" s="540">
        <v>110</v>
      </c>
      <c r="BQ949" s="540">
        <v>182</v>
      </c>
      <c r="BR949" s="540">
        <v>14</v>
      </c>
      <c r="BS949" s="540">
        <v>88</v>
      </c>
      <c r="BT949" s="540">
        <v>54</v>
      </c>
      <c r="BU949" s="540">
        <v>126</v>
      </c>
      <c r="BV949" s="540">
        <v>183</v>
      </c>
      <c r="BW949" s="540">
        <v>7</v>
      </c>
      <c r="BX949" s="540">
        <v>64</v>
      </c>
      <c r="BY949" s="540">
        <v>25</v>
      </c>
      <c r="BZ949" s="540">
        <v>77</v>
      </c>
      <c r="CA949" s="540">
        <v>113</v>
      </c>
      <c r="CB949" s="540">
        <v>93</v>
      </c>
      <c r="CC949" s="540">
        <v>43</v>
      </c>
      <c r="CD949" s="540">
        <v>120</v>
      </c>
      <c r="CE949" s="540">
        <v>174</v>
      </c>
      <c r="CF949" s="540">
        <v>145</v>
      </c>
      <c r="CG949" s="540">
        <v>57</v>
      </c>
      <c r="CH949" s="540">
        <v>124</v>
      </c>
      <c r="CI949" s="540">
        <v>35</v>
      </c>
      <c r="CJ949" s="540">
        <v>20</v>
      </c>
      <c r="CK949" s="540">
        <v>95</v>
      </c>
      <c r="CL949" s="540">
        <v>37</v>
      </c>
      <c r="CM949" s="540">
        <v>45</v>
      </c>
      <c r="CN949" s="540">
        <v>153</v>
      </c>
      <c r="CO949" s="540">
        <v>26</v>
      </c>
      <c r="CP949" s="540">
        <v>103</v>
      </c>
      <c r="CQ949" s="540">
        <v>16</v>
      </c>
      <c r="CR949" s="540">
        <v>34</v>
      </c>
      <c r="CS949" s="540">
        <v>164</v>
      </c>
      <c r="CT949" s="540">
        <v>141</v>
      </c>
      <c r="CU949" s="540">
        <v>85</v>
      </c>
      <c r="CV949" s="540">
        <v>131</v>
      </c>
      <c r="CW949" s="540">
        <v>190</v>
      </c>
      <c r="CX949" s="540">
        <v>129</v>
      </c>
      <c r="CY949" s="540">
        <v>107</v>
      </c>
      <c r="CZ949" s="540">
        <v>150</v>
      </c>
      <c r="DA949" s="540">
        <v>1</v>
      </c>
      <c r="DB949" s="540">
        <v>80</v>
      </c>
      <c r="DC949" s="540">
        <v>99</v>
      </c>
      <c r="DD949" s="540">
        <v>157</v>
      </c>
      <c r="DE949" s="540">
        <v>42</v>
      </c>
      <c r="DF949" s="540">
        <v>36</v>
      </c>
      <c r="DG949" s="540">
        <v>158</v>
      </c>
      <c r="DH949" s="540">
        <v>98</v>
      </c>
      <c r="DI949" s="540">
        <v>171</v>
      </c>
      <c r="DJ949" s="540">
        <v>155</v>
      </c>
      <c r="DK949" s="540">
        <v>38</v>
      </c>
      <c r="DL949" s="540">
        <v>186</v>
      </c>
      <c r="DM949" s="540">
        <v>125</v>
      </c>
      <c r="DN949" s="540">
        <v>22</v>
      </c>
      <c r="DO949" s="540">
        <v>31</v>
      </c>
      <c r="DP949" s="540">
        <v>6</v>
      </c>
      <c r="DQ949" s="540">
        <v>39</v>
      </c>
      <c r="DR949" s="540">
        <v>24</v>
      </c>
      <c r="DS949" s="540">
        <v>51</v>
      </c>
      <c r="DT949" s="540">
        <v>81</v>
      </c>
      <c r="DU949" s="540">
        <v>12</v>
      </c>
      <c r="DV949" s="540">
        <v>69</v>
      </c>
      <c r="DW949" s="540">
        <v>119</v>
      </c>
      <c r="DX949" s="540">
        <v>62</v>
      </c>
      <c r="DY949" s="540">
        <v>33</v>
      </c>
      <c r="DZ949" s="540">
        <v>48</v>
      </c>
      <c r="EA949" s="540">
        <v>47</v>
      </c>
      <c r="EB949" s="540">
        <v>143</v>
      </c>
      <c r="EC949" s="540">
        <v>87</v>
      </c>
      <c r="ED949" s="540">
        <v>32</v>
      </c>
      <c r="EE949" s="540">
        <v>52</v>
      </c>
      <c r="EF949" s="540">
        <v>169</v>
      </c>
      <c r="EG949" s="540">
        <v>70</v>
      </c>
      <c r="EH949" s="540">
        <v>160</v>
      </c>
      <c r="EI949" s="540">
        <v>163</v>
      </c>
      <c r="EJ949" s="540">
        <v>76</v>
      </c>
      <c r="EK949" s="540">
        <v>27</v>
      </c>
      <c r="EL949" s="540">
        <v>180</v>
      </c>
      <c r="EM949" s="540">
        <v>172</v>
      </c>
      <c r="EN949" s="540">
        <v>82</v>
      </c>
      <c r="EO949" s="540">
        <v>17</v>
      </c>
      <c r="EP949" s="540">
        <v>148</v>
      </c>
      <c r="EQ949" s="540">
        <v>40</v>
      </c>
      <c r="ER949" s="540">
        <v>84</v>
      </c>
      <c r="ES949" s="540">
        <v>116</v>
      </c>
      <c r="ET949" s="540">
        <v>121</v>
      </c>
      <c r="EU949" s="540">
        <v>114</v>
      </c>
      <c r="EV949" s="540">
        <v>139</v>
      </c>
      <c r="EW949" s="540">
        <v>97</v>
      </c>
      <c r="EX949" s="540">
        <v>21</v>
      </c>
      <c r="EY949" s="540">
        <v>133</v>
      </c>
      <c r="EZ949" s="540">
        <v>112</v>
      </c>
      <c r="FA949" s="540">
        <v>65</v>
      </c>
      <c r="FB949" s="540">
        <v>72</v>
      </c>
      <c r="FC949" s="540">
        <v>92</v>
      </c>
      <c r="FD949" s="540">
        <v>109</v>
      </c>
      <c r="FE949" s="540">
        <v>165</v>
      </c>
      <c r="FF949" s="540">
        <v>128</v>
      </c>
      <c r="FG949" s="540">
        <v>75</v>
      </c>
      <c r="FH949" s="540">
        <v>78</v>
      </c>
      <c r="FI949" s="540">
        <v>167</v>
      </c>
      <c r="FJ949" s="540">
        <v>9</v>
      </c>
      <c r="FK949" s="540">
        <v>178</v>
      </c>
      <c r="FL949" s="540">
        <v>104</v>
      </c>
      <c r="FM949" s="540">
        <v>181</v>
      </c>
      <c r="FN949" s="540">
        <v>58</v>
      </c>
      <c r="FO949" s="540">
        <v>10</v>
      </c>
      <c r="FP949" s="540">
        <v>188</v>
      </c>
      <c r="FQ949" s="540">
        <v>130</v>
      </c>
      <c r="FR949" s="540">
        <v>73</v>
      </c>
      <c r="FS949" s="540">
        <v>53</v>
      </c>
      <c r="FT949" s="540">
        <v>108</v>
      </c>
      <c r="FU949" s="540">
        <v>90</v>
      </c>
      <c r="FV949" s="540">
        <v>162</v>
      </c>
      <c r="FW949" s="540">
        <v>63</v>
      </c>
      <c r="FX949" s="540">
        <v>49</v>
      </c>
      <c r="FY949" s="540">
        <v>135</v>
      </c>
      <c r="FZ949" s="540">
        <v>83</v>
      </c>
      <c r="GA949" s="540">
        <v>137</v>
      </c>
      <c r="GB949" s="540">
        <v>8</v>
      </c>
      <c r="GC949" s="540">
        <v>102</v>
      </c>
      <c r="GD949" s="540">
        <v>127</v>
      </c>
      <c r="GE949" s="540">
        <v>30</v>
      </c>
      <c r="GF949" s="540">
        <v>79</v>
      </c>
      <c r="GG949" s="540">
        <v>13</v>
      </c>
      <c r="GI949" s="540">
        <v>154</v>
      </c>
      <c r="GJ949" s="540">
        <v>4</v>
      </c>
      <c r="GK949" s="540">
        <v>117</v>
      </c>
      <c r="GL949" s="540">
        <v>56</v>
      </c>
      <c r="GN949" s="540">
        <v>94</v>
      </c>
      <c r="GO949" s="540">
        <v>55</v>
      </c>
      <c r="GP949" s="540">
        <v>176</v>
      </c>
      <c r="GQ949" s="540">
        <v>41</v>
      </c>
    </row>
    <row r="950" spans="4:199" s="540" customFormat="1" x14ac:dyDescent="0.2">
      <c r="E950" s="535" t="s">
        <v>159</v>
      </c>
      <c r="F950" s="540">
        <v>29</v>
      </c>
      <c r="G950" s="540">
        <v>73</v>
      </c>
      <c r="H950" s="540">
        <v>129</v>
      </c>
      <c r="I950" s="540">
        <v>123</v>
      </c>
      <c r="J950" s="540">
        <v>178</v>
      </c>
      <c r="K950" s="540">
        <v>99</v>
      </c>
      <c r="L950" s="540">
        <v>64</v>
      </c>
      <c r="M950" s="540">
        <v>4</v>
      </c>
      <c r="N950" s="540">
        <v>187</v>
      </c>
      <c r="O950" s="540">
        <v>94</v>
      </c>
      <c r="P950" s="540">
        <v>155</v>
      </c>
      <c r="Q950" s="540">
        <v>168</v>
      </c>
      <c r="R950" s="540">
        <v>91</v>
      </c>
      <c r="S950" s="540">
        <v>176</v>
      </c>
      <c r="T950" s="540">
        <v>31</v>
      </c>
      <c r="U950" s="540">
        <v>182</v>
      </c>
      <c r="V950" s="540">
        <v>78</v>
      </c>
      <c r="W950" s="540">
        <v>56</v>
      </c>
      <c r="X950" s="540">
        <v>138</v>
      </c>
      <c r="Y950" s="540">
        <v>19</v>
      </c>
      <c r="Z950" s="540">
        <v>58</v>
      </c>
      <c r="AA950" s="540">
        <v>134</v>
      </c>
      <c r="AB950" s="540">
        <v>12</v>
      </c>
      <c r="AC950" s="540">
        <v>27</v>
      </c>
      <c r="AD950" s="540">
        <v>190</v>
      </c>
      <c r="AE950" s="540">
        <v>133</v>
      </c>
      <c r="AF950" s="540">
        <v>181</v>
      </c>
      <c r="AG950" s="540">
        <v>175</v>
      </c>
      <c r="AH950" s="540">
        <v>121</v>
      </c>
      <c r="AI950" s="540">
        <v>154</v>
      </c>
      <c r="AJ950" s="540">
        <v>57</v>
      </c>
      <c r="AK950" s="540">
        <v>38</v>
      </c>
      <c r="AL950" s="540">
        <v>81</v>
      </c>
      <c r="AM950" s="540">
        <v>80</v>
      </c>
      <c r="AN950" s="540">
        <v>156</v>
      </c>
      <c r="AO950" s="540">
        <v>93</v>
      </c>
      <c r="AP950" s="540">
        <v>110</v>
      </c>
      <c r="AQ950" s="540">
        <v>52</v>
      </c>
      <c r="AR950" s="540">
        <v>46</v>
      </c>
      <c r="AS950" s="540">
        <v>21</v>
      </c>
      <c r="AT950" s="540">
        <v>55</v>
      </c>
      <c r="AU950" s="540">
        <v>174</v>
      </c>
      <c r="AV950" s="540">
        <v>90</v>
      </c>
      <c r="AW950" s="540">
        <v>23</v>
      </c>
      <c r="AX950" s="540">
        <v>28</v>
      </c>
      <c r="AY950" s="540">
        <v>13</v>
      </c>
      <c r="AZ950" s="540">
        <v>60</v>
      </c>
      <c r="BA950" s="540">
        <v>139</v>
      </c>
      <c r="BB950" s="540">
        <v>191</v>
      </c>
      <c r="BC950" s="540">
        <v>122</v>
      </c>
      <c r="BD950" s="540">
        <v>104</v>
      </c>
      <c r="BE950" s="540">
        <v>131</v>
      </c>
      <c r="BF950" s="540">
        <v>37</v>
      </c>
      <c r="BG950" s="540">
        <v>1</v>
      </c>
      <c r="BH950" s="540">
        <v>184</v>
      </c>
      <c r="BI950" s="540">
        <v>49</v>
      </c>
      <c r="BJ950" s="540">
        <v>146</v>
      </c>
      <c r="BK950" s="540">
        <v>30</v>
      </c>
      <c r="BL950" s="540">
        <v>137</v>
      </c>
      <c r="BM950" s="540">
        <v>172</v>
      </c>
      <c r="BN950" s="540">
        <v>109</v>
      </c>
      <c r="BO950" s="540">
        <v>163</v>
      </c>
      <c r="BP950" s="540">
        <v>54</v>
      </c>
      <c r="BQ950" s="540">
        <v>141</v>
      </c>
      <c r="BR950" s="540">
        <v>83</v>
      </c>
      <c r="BS950" s="540">
        <v>150</v>
      </c>
      <c r="BT950" s="540">
        <v>179</v>
      </c>
      <c r="BU950" s="540">
        <v>45</v>
      </c>
      <c r="BV950" s="540">
        <v>140</v>
      </c>
      <c r="BW950" s="540">
        <v>61</v>
      </c>
      <c r="BX950" s="540">
        <v>147</v>
      </c>
      <c r="BY950" s="540">
        <v>76</v>
      </c>
      <c r="BZ950" s="540">
        <v>15</v>
      </c>
      <c r="CA950" s="540">
        <v>71</v>
      </c>
      <c r="CB950" s="540">
        <v>116</v>
      </c>
      <c r="CC950" s="540">
        <v>177</v>
      </c>
      <c r="CD950" s="540">
        <v>113</v>
      </c>
      <c r="CE950" s="540">
        <v>17</v>
      </c>
      <c r="CF950" s="540">
        <v>158</v>
      </c>
      <c r="CG950" s="540">
        <v>34</v>
      </c>
      <c r="CH950" s="540">
        <v>7</v>
      </c>
      <c r="CI950" s="540">
        <v>63</v>
      </c>
      <c r="CJ950" s="540">
        <v>144</v>
      </c>
      <c r="CK950" s="540">
        <v>186</v>
      </c>
      <c r="CL950" s="540">
        <v>173</v>
      </c>
      <c r="CM950" s="540">
        <v>160</v>
      </c>
      <c r="CN950" s="540">
        <v>20</v>
      </c>
      <c r="CO950" s="540">
        <v>100</v>
      </c>
      <c r="CP950" s="540">
        <v>142</v>
      </c>
      <c r="CQ950" s="540">
        <v>43</v>
      </c>
      <c r="CR950" s="540">
        <v>145</v>
      </c>
      <c r="CS950" s="540">
        <v>41</v>
      </c>
      <c r="CT950" s="540">
        <v>124</v>
      </c>
      <c r="CU950" s="540">
        <v>62</v>
      </c>
      <c r="CV950" s="540">
        <v>118</v>
      </c>
      <c r="CW950" s="540">
        <v>70</v>
      </c>
      <c r="CX950" s="540">
        <v>3</v>
      </c>
      <c r="CY950" s="540">
        <v>115</v>
      </c>
      <c r="CZ950" s="540">
        <v>162</v>
      </c>
      <c r="DA950" s="540">
        <v>72</v>
      </c>
      <c r="DB950" s="540">
        <v>44</v>
      </c>
      <c r="DC950" s="540">
        <v>68</v>
      </c>
      <c r="DD950" s="540">
        <v>125</v>
      </c>
      <c r="DE950" s="540">
        <v>185</v>
      </c>
      <c r="DF950" s="540">
        <v>98</v>
      </c>
      <c r="DG950" s="540">
        <v>35</v>
      </c>
      <c r="DH950" s="540">
        <v>18</v>
      </c>
      <c r="DI950" s="540">
        <v>161</v>
      </c>
      <c r="DJ950" s="540">
        <v>67</v>
      </c>
      <c r="DK950" s="540">
        <v>149</v>
      </c>
      <c r="DL950" s="540">
        <v>42</v>
      </c>
      <c r="DM950" s="540">
        <v>130</v>
      </c>
      <c r="DN950" s="540">
        <v>119</v>
      </c>
      <c r="DO950" s="540">
        <v>101</v>
      </c>
      <c r="DP950" s="540">
        <v>86</v>
      </c>
      <c r="DQ950" s="540">
        <v>75</v>
      </c>
      <c r="DR950" s="540">
        <v>106</v>
      </c>
      <c r="DS950" s="540">
        <v>16</v>
      </c>
      <c r="DT950" s="540">
        <v>105</v>
      </c>
      <c r="DU950" s="540">
        <v>51</v>
      </c>
      <c r="DV950" s="540">
        <v>48</v>
      </c>
      <c r="DW950" s="540">
        <v>10</v>
      </c>
      <c r="DX950" s="540">
        <v>96</v>
      </c>
      <c r="DY950" s="540">
        <v>2</v>
      </c>
      <c r="DZ950" s="540">
        <v>74</v>
      </c>
      <c r="EA950" s="540">
        <v>120</v>
      </c>
      <c r="EB950" s="540">
        <v>53</v>
      </c>
      <c r="EC950" s="540">
        <v>102</v>
      </c>
      <c r="ED950" s="540">
        <v>112</v>
      </c>
      <c r="EE950" s="540">
        <v>97</v>
      </c>
      <c r="EF950" s="540">
        <v>59</v>
      </c>
      <c r="EG950" s="540">
        <v>79</v>
      </c>
      <c r="EH950" s="540">
        <v>167</v>
      </c>
      <c r="EI950" s="540">
        <v>22</v>
      </c>
      <c r="EJ950" s="540">
        <v>157</v>
      </c>
      <c r="EK950" s="540">
        <v>85</v>
      </c>
      <c r="EL950" s="540">
        <v>8</v>
      </c>
      <c r="EM950" s="540">
        <v>5</v>
      </c>
      <c r="EN950" s="540">
        <v>126</v>
      </c>
      <c r="EO950" s="540">
        <v>169</v>
      </c>
      <c r="EP950" s="540">
        <v>84</v>
      </c>
      <c r="EQ950" s="540">
        <v>192</v>
      </c>
      <c r="ER950" s="540">
        <v>188</v>
      </c>
      <c r="ES950" s="540">
        <v>153</v>
      </c>
      <c r="ET950" s="540">
        <v>87</v>
      </c>
      <c r="EU950" s="540">
        <v>95</v>
      </c>
      <c r="EV950" s="540">
        <v>183</v>
      </c>
      <c r="EW950" s="540">
        <v>9</v>
      </c>
      <c r="EX950" s="540">
        <v>107</v>
      </c>
      <c r="EY950" s="540">
        <v>66</v>
      </c>
      <c r="EZ950" s="540">
        <v>159</v>
      </c>
      <c r="FA950" s="540">
        <v>111</v>
      </c>
      <c r="FB950" s="540">
        <v>189</v>
      </c>
      <c r="FC950" s="540">
        <v>88</v>
      </c>
      <c r="FD950" s="540">
        <v>47</v>
      </c>
      <c r="FE950" s="540">
        <v>89</v>
      </c>
      <c r="FF950" s="540">
        <v>166</v>
      </c>
      <c r="FG950" s="540">
        <v>25</v>
      </c>
      <c r="FH950" s="540">
        <v>151</v>
      </c>
      <c r="FI950" s="540">
        <v>127</v>
      </c>
      <c r="FJ950" s="540">
        <v>92</v>
      </c>
      <c r="FK950" s="540">
        <v>6</v>
      </c>
      <c r="FL950" s="540">
        <v>152</v>
      </c>
      <c r="FM950" s="540">
        <v>117</v>
      </c>
      <c r="FN950" s="540">
        <v>128</v>
      </c>
      <c r="FO950" s="540">
        <v>164</v>
      </c>
      <c r="FP950" s="540">
        <v>135</v>
      </c>
      <c r="FQ950" s="540">
        <v>36</v>
      </c>
      <c r="FR950" s="540">
        <v>77</v>
      </c>
      <c r="FS950" s="540">
        <v>69</v>
      </c>
      <c r="FT950" s="540">
        <v>33</v>
      </c>
      <c r="FU950" s="540">
        <v>170</v>
      </c>
      <c r="FV950" s="540">
        <v>136</v>
      </c>
      <c r="FW950" s="540">
        <v>148</v>
      </c>
      <c r="FX950" s="540">
        <v>108</v>
      </c>
      <c r="FY950" s="540">
        <v>50</v>
      </c>
      <c r="FZ950" s="540">
        <v>11</v>
      </c>
      <c r="GA950" s="540">
        <v>24</v>
      </c>
      <c r="GB950" s="540">
        <v>165</v>
      </c>
      <c r="GC950" s="540">
        <v>171</v>
      </c>
      <c r="GD950" s="540">
        <v>14</v>
      </c>
      <c r="GE950" s="540">
        <v>39</v>
      </c>
      <c r="GF950" s="540">
        <v>32</v>
      </c>
      <c r="GG950" s="540">
        <v>26</v>
      </c>
      <c r="GI950" s="540">
        <v>82</v>
      </c>
      <c r="GJ950" s="540">
        <v>114</v>
      </c>
      <c r="GK950" s="540">
        <v>40</v>
      </c>
      <c r="GL950" s="540">
        <v>143</v>
      </c>
      <c r="GN950" s="540">
        <v>65</v>
      </c>
      <c r="GO950" s="540">
        <v>103</v>
      </c>
      <c r="GP950" s="540">
        <v>180</v>
      </c>
      <c r="GQ950" s="540">
        <v>132</v>
      </c>
    </row>
    <row r="951" spans="4:199" s="540" customFormat="1" x14ac:dyDescent="0.2"/>
    <row r="952" spans="4:199" s="540" customFormat="1" x14ac:dyDescent="0.2">
      <c r="D952" s="539">
        <v>193</v>
      </c>
      <c r="E952" s="541" t="s">
        <v>179</v>
      </c>
    </row>
    <row r="953" spans="4:199" s="540" customFormat="1" x14ac:dyDescent="0.2">
      <c r="E953" s="535" t="s">
        <v>130</v>
      </c>
      <c r="F953" s="540">
        <v>1</v>
      </c>
      <c r="G953" s="540">
        <v>2</v>
      </c>
      <c r="H953" s="540">
        <v>3</v>
      </c>
      <c r="I953" s="540">
        <v>4</v>
      </c>
      <c r="J953" s="540">
        <v>5</v>
      </c>
      <c r="K953" s="540">
        <v>6</v>
      </c>
      <c r="L953" s="540">
        <v>7</v>
      </c>
      <c r="M953" s="540">
        <v>8</v>
      </c>
      <c r="N953" s="540">
        <v>9</v>
      </c>
      <c r="O953" s="540">
        <v>10</v>
      </c>
      <c r="P953" s="540">
        <v>11</v>
      </c>
      <c r="Q953" s="540">
        <v>12</v>
      </c>
      <c r="R953" s="540">
        <v>13</v>
      </c>
      <c r="S953" s="540">
        <v>14</v>
      </c>
      <c r="T953" s="540">
        <v>15</v>
      </c>
      <c r="U953" s="540">
        <v>16</v>
      </c>
      <c r="V953" s="540">
        <v>17</v>
      </c>
      <c r="W953" s="540">
        <v>18</v>
      </c>
      <c r="X953" s="540">
        <v>19</v>
      </c>
      <c r="Y953" s="540">
        <v>20</v>
      </c>
      <c r="Z953" s="540">
        <v>21</v>
      </c>
      <c r="AA953" s="540">
        <v>22</v>
      </c>
      <c r="AB953" s="540">
        <v>23</v>
      </c>
      <c r="AC953" s="540">
        <v>24</v>
      </c>
      <c r="AD953" s="540">
        <v>25</v>
      </c>
      <c r="AE953" s="540">
        <v>26</v>
      </c>
      <c r="AF953" s="540">
        <v>27</v>
      </c>
      <c r="AG953" s="540">
        <v>28</v>
      </c>
      <c r="AH953" s="540">
        <v>29</v>
      </c>
      <c r="AI953" s="540">
        <v>30</v>
      </c>
      <c r="AJ953" s="540">
        <v>31</v>
      </c>
      <c r="AK953" s="540">
        <v>32</v>
      </c>
      <c r="AL953" s="540">
        <v>33</v>
      </c>
      <c r="AM953" s="540">
        <v>34</v>
      </c>
      <c r="AN953" s="540">
        <v>35</v>
      </c>
      <c r="AO953" s="540">
        <v>36</v>
      </c>
      <c r="AP953" s="540">
        <v>37</v>
      </c>
      <c r="AQ953" s="540">
        <v>38</v>
      </c>
      <c r="AR953" s="540">
        <v>39</v>
      </c>
      <c r="AS953" s="540">
        <v>40</v>
      </c>
      <c r="AT953" s="540">
        <v>41</v>
      </c>
      <c r="AU953" s="540">
        <v>42</v>
      </c>
      <c r="AV953" s="540">
        <v>43</v>
      </c>
      <c r="AW953" s="540">
        <v>44</v>
      </c>
      <c r="AX953" s="540">
        <v>45</v>
      </c>
      <c r="AY953" s="540">
        <v>46</v>
      </c>
      <c r="AZ953" s="540">
        <v>47</v>
      </c>
      <c r="BA953" s="540">
        <v>48</v>
      </c>
      <c r="BB953" s="540">
        <v>49</v>
      </c>
      <c r="BC953" s="540">
        <v>50</v>
      </c>
      <c r="BD953" s="540">
        <v>51</v>
      </c>
      <c r="BE953" s="540">
        <v>52</v>
      </c>
      <c r="BF953" s="540">
        <v>53</v>
      </c>
      <c r="BG953" s="540">
        <v>54</v>
      </c>
      <c r="BH953" s="540">
        <v>55</v>
      </c>
      <c r="BI953" s="540">
        <v>56</v>
      </c>
      <c r="BJ953" s="540">
        <v>57</v>
      </c>
      <c r="BK953" s="540">
        <v>58</v>
      </c>
      <c r="BL953" s="540">
        <v>59</v>
      </c>
      <c r="BM953" s="540">
        <v>60</v>
      </c>
      <c r="BN953" s="540">
        <v>61</v>
      </c>
      <c r="BO953" s="540">
        <v>62</v>
      </c>
      <c r="BP953" s="540">
        <v>63</v>
      </c>
      <c r="BQ953" s="540">
        <v>64</v>
      </c>
      <c r="BR953" s="540">
        <v>65</v>
      </c>
      <c r="BS953" s="540">
        <v>66</v>
      </c>
      <c r="BT953" s="540">
        <v>67</v>
      </c>
      <c r="BU953" s="540">
        <v>68</v>
      </c>
      <c r="BV953" s="540">
        <v>69</v>
      </c>
      <c r="BW953" s="540">
        <v>70</v>
      </c>
      <c r="BX953" s="540">
        <v>71</v>
      </c>
      <c r="BY953" s="540">
        <v>72</v>
      </c>
      <c r="BZ953" s="540">
        <v>73</v>
      </c>
      <c r="CA953" s="540">
        <v>74</v>
      </c>
      <c r="CB953" s="540">
        <v>75</v>
      </c>
      <c r="CC953" s="540">
        <v>76</v>
      </c>
      <c r="CD953" s="540">
        <v>77</v>
      </c>
      <c r="CE953" s="540">
        <v>78</v>
      </c>
      <c r="CF953" s="540">
        <v>79</v>
      </c>
      <c r="CG953" s="540">
        <v>80</v>
      </c>
      <c r="CH953" s="540">
        <v>81</v>
      </c>
      <c r="CI953" s="540">
        <v>82</v>
      </c>
      <c r="CJ953" s="540">
        <v>83</v>
      </c>
      <c r="CK953" s="540">
        <v>84</v>
      </c>
      <c r="CL953" s="540">
        <v>85</v>
      </c>
      <c r="CM953" s="540">
        <v>86</v>
      </c>
      <c r="CN953" s="540">
        <v>87</v>
      </c>
      <c r="CO953" s="540">
        <v>88</v>
      </c>
      <c r="CP953" s="540">
        <v>89</v>
      </c>
      <c r="CQ953" s="540">
        <v>90</v>
      </c>
      <c r="CR953" s="540">
        <v>91</v>
      </c>
      <c r="CS953" s="540">
        <v>92</v>
      </c>
      <c r="CT953" s="540">
        <v>93</v>
      </c>
      <c r="CU953" s="540">
        <v>94</v>
      </c>
      <c r="CV953" s="540">
        <v>95</v>
      </c>
      <c r="CW953" s="540">
        <v>96</v>
      </c>
      <c r="CX953" s="540">
        <v>97</v>
      </c>
      <c r="CY953" s="540">
        <v>98</v>
      </c>
      <c r="CZ953" s="540">
        <v>99</v>
      </c>
      <c r="DA953" s="540">
        <v>100</v>
      </c>
      <c r="DB953" s="540">
        <v>101</v>
      </c>
      <c r="DC953" s="540">
        <v>102</v>
      </c>
      <c r="DD953" s="540">
        <v>103</v>
      </c>
      <c r="DE953" s="540">
        <v>104</v>
      </c>
      <c r="DF953" s="540">
        <v>105</v>
      </c>
      <c r="DG953" s="540">
        <v>106</v>
      </c>
      <c r="DH953" s="540">
        <v>107</v>
      </c>
      <c r="DI953" s="540">
        <v>108</v>
      </c>
      <c r="DJ953" s="540">
        <v>109</v>
      </c>
      <c r="DK953" s="540">
        <v>110</v>
      </c>
      <c r="DL953" s="540">
        <v>111</v>
      </c>
      <c r="DM953" s="540">
        <v>112</v>
      </c>
      <c r="DN953" s="540">
        <v>113</v>
      </c>
      <c r="DO953" s="540">
        <v>114</v>
      </c>
      <c r="DP953" s="540">
        <v>115</v>
      </c>
      <c r="DQ953" s="540">
        <v>116</v>
      </c>
      <c r="DR953" s="540">
        <v>117</v>
      </c>
      <c r="DS953" s="540">
        <v>118</v>
      </c>
      <c r="DT953" s="540">
        <v>119</v>
      </c>
      <c r="DU953" s="540">
        <v>120</v>
      </c>
      <c r="DV953" s="540">
        <v>121</v>
      </c>
      <c r="DW953" s="540">
        <v>122</v>
      </c>
      <c r="DX953" s="540">
        <v>123</v>
      </c>
      <c r="DY953" s="540">
        <v>124</v>
      </c>
      <c r="DZ953" s="540">
        <v>125</v>
      </c>
      <c r="EA953" s="540">
        <v>126</v>
      </c>
      <c r="EB953" s="540">
        <v>127</v>
      </c>
      <c r="EC953" s="540">
        <v>128</v>
      </c>
      <c r="ED953" s="540">
        <v>129</v>
      </c>
      <c r="EE953" s="540">
        <v>130</v>
      </c>
      <c r="EF953" s="540">
        <v>131</v>
      </c>
      <c r="EG953" s="540">
        <v>132</v>
      </c>
      <c r="EH953" s="540">
        <v>133</v>
      </c>
      <c r="EI953" s="540">
        <v>134</v>
      </c>
      <c r="EJ953" s="540">
        <v>135</v>
      </c>
      <c r="EK953" s="540">
        <v>136</v>
      </c>
      <c r="EL953" s="540">
        <v>137</v>
      </c>
      <c r="EM953" s="540">
        <v>138</v>
      </c>
      <c r="EN953" s="540">
        <v>139</v>
      </c>
      <c r="EO953" s="540">
        <v>140</v>
      </c>
      <c r="EP953" s="540">
        <v>141</v>
      </c>
      <c r="EQ953" s="540">
        <v>142</v>
      </c>
      <c r="ER953" s="540">
        <v>143</v>
      </c>
      <c r="ES953" s="540">
        <v>144</v>
      </c>
      <c r="ET953" s="540">
        <v>145</v>
      </c>
      <c r="EU953" s="540">
        <v>146</v>
      </c>
      <c r="EV953" s="540">
        <v>147</v>
      </c>
      <c r="EW953" s="540">
        <v>148</v>
      </c>
      <c r="EX953" s="540">
        <v>149</v>
      </c>
      <c r="EY953" s="540">
        <v>150</v>
      </c>
      <c r="EZ953" s="540">
        <v>151</v>
      </c>
      <c r="FA953" s="540">
        <v>152</v>
      </c>
      <c r="FB953" s="540">
        <v>153</v>
      </c>
      <c r="FC953" s="540">
        <v>154</v>
      </c>
      <c r="FD953" s="540">
        <v>155</v>
      </c>
      <c r="FE953" s="540">
        <v>156</v>
      </c>
      <c r="FF953" s="540">
        <v>157</v>
      </c>
      <c r="FG953" s="540">
        <v>158</v>
      </c>
      <c r="FH953" s="540">
        <v>159</v>
      </c>
      <c r="FI953" s="540">
        <v>160</v>
      </c>
      <c r="FJ953" s="540">
        <v>161</v>
      </c>
      <c r="FK953" s="540">
        <v>162</v>
      </c>
      <c r="FL953" s="540">
        <v>163</v>
      </c>
      <c r="FM953" s="540">
        <v>164</v>
      </c>
      <c r="FN953" s="540">
        <v>165</v>
      </c>
      <c r="FO953" s="540">
        <v>166</v>
      </c>
      <c r="FP953" s="540">
        <v>167</v>
      </c>
      <c r="FQ953" s="540">
        <v>168</v>
      </c>
      <c r="FR953" s="540">
        <v>169</v>
      </c>
      <c r="FS953" s="540">
        <v>170</v>
      </c>
      <c r="FT953" s="540">
        <v>171</v>
      </c>
      <c r="FU953" s="540">
        <v>172</v>
      </c>
      <c r="FV953" s="540">
        <v>173</v>
      </c>
      <c r="FW953" s="540">
        <v>174</v>
      </c>
      <c r="FX953" s="540">
        <v>175</v>
      </c>
      <c r="FY953" s="540">
        <v>176</v>
      </c>
      <c r="FZ953" s="540">
        <v>177</v>
      </c>
      <c r="GA953" s="540">
        <v>178</v>
      </c>
      <c r="GB953" s="540">
        <v>179</v>
      </c>
      <c r="GC953" s="540">
        <v>180</v>
      </c>
      <c r="GD953" s="540">
        <v>181</v>
      </c>
      <c r="GE953" s="540">
        <v>182</v>
      </c>
      <c r="GF953" s="540">
        <v>183</v>
      </c>
      <c r="GG953" s="540">
        <v>184</v>
      </c>
      <c r="GH953" s="540">
        <v>185</v>
      </c>
      <c r="GI953" s="540">
        <v>186</v>
      </c>
      <c r="GJ953" s="540">
        <v>187</v>
      </c>
      <c r="GK953" s="540">
        <v>188</v>
      </c>
      <c r="GL953" s="540">
        <v>189</v>
      </c>
      <c r="GN953" s="540">
        <v>190</v>
      </c>
      <c r="GO953" s="540">
        <v>191</v>
      </c>
      <c r="GP953" s="540">
        <v>192</v>
      </c>
      <c r="GQ953" s="540">
        <v>193</v>
      </c>
    </row>
    <row r="954" spans="4:199" s="540" customFormat="1" x14ac:dyDescent="0.2">
      <c r="E954" s="535" t="s">
        <v>157</v>
      </c>
      <c r="F954" s="540">
        <v>7</v>
      </c>
      <c r="G954" s="540">
        <v>158</v>
      </c>
      <c r="H954" s="540">
        <v>94</v>
      </c>
      <c r="I954" s="540">
        <v>180</v>
      </c>
      <c r="J954" s="540">
        <v>188</v>
      </c>
      <c r="K954" s="540">
        <v>193</v>
      </c>
      <c r="L954" s="540">
        <v>143</v>
      </c>
      <c r="M954" s="540">
        <v>147</v>
      </c>
      <c r="N954" s="540">
        <v>56</v>
      </c>
      <c r="O954" s="540">
        <v>46</v>
      </c>
      <c r="P954" s="540">
        <v>125</v>
      </c>
      <c r="Q954" s="540">
        <v>50</v>
      </c>
      <c r="R954" s="540">
        <v>70</v>
      </c>
      <c r="S954" s="540">
        <v>190</v>
      </c>
      <c r="T954" s="540">
        <v>41</v>
      </c>
      <c r="U954" s="540">
        <v>23</v>
      </c>
      <c r="V954" s="540">
        <v>36</v>
      </c>
      <c r="W954" s="540">
        <v>176</v>
      </c>
      <c r="X954" s="540">
        <v>141</v>
      </c>
      <c r="Y954" s="540">
        <v>167</v>
      </c>
      <c r="Z954" s="540">
        <v>134</v>
      </c>
      <c r="AA954" s="540">
        <v>123</v>
      </c>
      <c r="AB954" s="540">
        <v>55</v>
      </c>
      <c r="AC954" s="540">
        <v>87</v>
      </c>
      <c r="AD954" s="540">
        <v>6</v>
      </c>
      <c r="AE954" s="540">
        <v>174</v>
      </c>
      <c r="AF954" s="540">
        <v>119</v>
      </c>
      <c r="AG954" s="540">
        <v>19</v>
      </c>
      <c r="AH954" s="540">
        <v>80</v>
      </c>
      <c r="AI954" s="540">
        <v>163</v>
      </c>
      <c r="AJ954" s="540">
        <v>75</v>
      </c>
      <c r="AK954" s="540">
        <v>166</v>
      </c>
      <c r="AL954" s="540">
        <v>82</v>
      </c>
      <c r="AM954" s="540">
        <v>43</v>
      </c>
      <c r="AN954" s="540">
        <v>129</v>
      </c>
      <c r="AO954" s="540">
        <v>154</v>
      </c>
      <c r="AP954" s="540">
        <v>98</v>
      </c>
      <c r="AQ954" s="540">
        <v>35</v>
      </c>
      <c r="AR954" s="540">
        <v>61</v>
      </c>
      <c r="AS954" s="540">
        <v>192</v>
      </c>
      <c r="AT954" s="540">
        <v>138</v>
      </c>
      <c r="AU954" s="540">
        <v>170</v>
      </c>
      <c r="AV954" s="540">
        <v>32</v>
      </c>
      <c r="AW954" s="540">
        <v>172</v>
      </c>
      <c r="AX954" s="540">
        <v>14</v>
      </c>
      <c r="AY954" s="540">
        <v>93</v>
      </c>
      <c r="AZ954" s="540">
        <v>16</v>
      </c>
      <c r="BA954" s="540">
        <v>39</v>
      </c>
      <c r="BB954" s="540">
        <v>155</v>
      </c>
      <c r="BC954" s="540">
        <v>66</v>
      </c>
      <c r="BD954" s="540">
        <v>42</v>
      </c>
      <c r="BE954" s="540">
        <v>18</v>
      </c>
      <c r="BF954" s="540">
        <v>131</v>
      </c>
      <c r="BG954" s="540">
        <v>27</v>
      </c>
      <c r="BH954" s="540">
        <v>47</v>
      </c>
      <c r="BI954" s="540">
        <v>160</v>
      </c>
      <c r="BJ954" s="540">
        <v>8</v>
      </c>
      <c r="BK954" s="540">
        <v>150</v>
      </c>
      <c r="BL954" s="540">
        <v>116</v>
      </c>
      <c r="BM954" s="540">
        <v>189</v>
      </c>
      <c r="BN954" s="540">
        <v>63</v>
      </c>
      <c r="BO954" s="540">
        <v>151</v>
      </c>
      <c r="BP954" s="540">
        <v>95</v>
      </c>
      <c r="BQ954" s="540">
        <v>78</v>
      </c>
      <c r="BR954" s="540">
        <v>3</v>
      </c>
      <c r="BS954" s="540">
        <v>83</v>
      </c>
      <c r="BT954" s="540">
        <v>145</v>
      </c>
      <c r="BU954" s="540">
        <v>25</v>
      </c>
      <c r="BV954" s="540">
        <v>161</v>
      </c>
      <c r="BW954" s="540">
        <v>103</v>
      </c>
      <c r="BX954" s="540">
        <v>153</v>
      </c>
      <c r="BY954" s="540">
        <v>168</v>
      </c>
      <c r="BZ954" s="540">
        <v>112</v>
      </c>
      <c r="CA954" s="540">
        <v>177</v>
      </c>
      <c r="CB954" s="540">
        <v>31</v>
      </c>
      <c r="CC954" s="540">
        <v>38</v>
      </c>
      <c r="CD954" s="540">
        <v>109</v>
      </c>
      <c r="CE954" s="540">
        <v>57</v>
      </c>
      <c r="CF954" s="540">
        <v>52</v>
      </c>
      <c r="CG954" s="540">
        <v>171</v>
      </c>
      <c r="CH954" s="540">
        <v>159</v>
      </c>
      <c r="CI954" s="540">
        <v>114</v>
      </c>
      <c r="CJ954" s="540">
        <v>34</v>
      </c>
      <c r="CK954" s="540">
        <v>71</v>
      </c>
      <c r="CL954" s="540">
        <v>107</v>
      </c>
      <c r="CM954" s="540">
        <v>20</v>
      </c>
      <c r="CN954" s="540">
        <v>24</v>
      </c>
      <c r="CO954" s="540">
        <v>140</v>
      </c>
      <c r="CP954" s="540">
        <v>100</v>
      </c>
      <c r="CQ954" s="540">
        <v>111</v>
      </c>
      <c r="CR954" s="540">
        <v>9</v>
      </c>
      <c r="CS954" s="540">
        <v>186</v>
      </c>
      <c r="CT954" s="540">
        <v>65</v>
      </c>
      <c r="CU954" s="540">
        <v>173</v>
      </c>
      <c r="CV954" s="540">
        <v>79</v>
      </c>
      <c r="CW954" s="540">
        <v>130</v>
      </c>
      <c r="CX954" s="540">
        <v>49</v>
      </c>
      <c r="CY954" s="540">
        <v>139</v>
      </c>
      <c r="CZ954" s="540">
        <v>37</v>
      </c>
      <c r="DA954" s="540">
        <v>187</v>
      </c>
      <c r="DB954" s="540">
        <v>152</v>
      </c>
      <c r="DC954" s="540">
        <v>48</v>
      </c>
      <c r="DD954" s="540">
        <v>162</v>
      </c>
      <c r="DE954" s="540">
        <v>122</v>
      </c>
      <c r="DF954" s="540">
        <v>191</v>
      </c>
      <c r="DG954" s="540">
        <v>169</v>
      </c>
      <c r="DH954" s="540">
        <v>54</v>
      </c>
      <c r="DI954" s="540">
        <v>156</v>
      </c>
      <c r="DJ954" s="540">
        <v>128</v>
      </c>
      <c r="DK954" s="540">
        <v>22</v>
      </c>
      <c r="DL954" s="540">
        <v>89</v>
      </c>
      <c r="DM954" s="540">
        <v>4</v>
      </c>
      <c r="DN954" s="540">
        <v>137</v>
      </c>
      <c r="DO954" s="540">
        <v>81</v>
      </c>
      <c r="DP954" s="540">
        <v>33</v>
      </c>
      <c r="DQ954" s="540">
        <v>104</v>
      </c>
      <c r="DR954" s="540">
        <v>21</v>
      </c>
      <c r="DS954" s="540">
        <v>184</v>
      </c>
      <c r="DT954" s="540">
        <v>165</v>
      </c>
      <c r="DU954" s="540">
        <v>136</v>
      </c>
      <c r="DV954" s="540">
        <v>179</v>
      </c>
      <c r="DW954" s="540">
        <v>133</v>
      </c>
      <c r="DX954" s="540">
        <v>105</v>
      </c>
      <c r="DY954" s="540">
        <v>88</v>
      </c>
      <c r="DZ954" s="540">
        <v>59</v>
      </c>
      <c r="EA954" s="540">
        <v>175</v>
      </c>
      <c r="EB954" s="540">
        <v>10</v>
      </c>
      <c r="EC954" s="540">
        <v>181</v>
      </c>
      <c r="ED954" s="540">
        <v>76</v>
      </c>
      <c r="EE954" s="540">
        <v>96</v>
      </c>
      <c r="EF954" s="540">
        <v>77</v>
      </c>
      <c r="EG954" s="540">
        <v>144</v>
      </c>
      <c r="EH954" s="540">
        <v>115</v>
      </c>
      <c r="EI954" s="540">
        <v>117</v>
      </c>
      <c r="EJ954" s="540">
        <v>92</v>
      </c>
      <c r="EK954" s="540">
        <v>15</v>
      </c>
      <c r="EL954" s="540">
        <v>69</v>
      </c>
      <c r="EM954" s="540">
        <v>44</v>
      </c>
      <c r="EN954" s="540">
        <v>102</v>
      </c>
      <c r="EO954" s="540">
        <v>124</v>
      </c>
      <c r="EP954" s="540">
        <v>120</v>
      </c>
      <c r="EQ954" s="540">
        <v>51</v>
      </c>
      <c r="ER954" s="540">
        <v>67</v>
      </c>
      <c r="ES954" s="540">
        <v>132</v>
      </c>
      <c r="ET954" s="540">
        <v>97</v>
      </c>
      <c r="EU954" s="540">
        <v>30</v>
      </c>
      <c r="EV954" s="540">
        <v>149</v>
      </c>
      <c r="EW954" s="540">
        <v>110</v>
      </c>
      <c r="EX954" s="540">
        <v>2</v>
      </c>
      <c r="EY954" s="540">
        <v>17</v>
      </c>
      <c r="EZ954" s="540">
        <v>45</v>
      </c>
      <c r="FA954" s="540">
        <v>60</v>
      </c>
      <c r="FB954" s="540">
        <v>157</v>
      </c>
      <c r="FC954" s="540">
        <v>5</v>
      </c>
      <c r="FD954" s="540">
        <v>73</v>
      </c>
      <c r="FE954" s="540">
        <v>85</v>
      </c>
      <c r="FF954" s="540">
        <v>148</v>
      </c>
      <c r="FG954" s="540">
        <v>164</v>
      </c>
      <c r="FH954" s="540">
        <v>72</v>
      </c>
      <c r="FI954" s="540">
        <v>178</v>
      </c>
      <c r="FJ954" s="540">
        <v>113</v>
      </c>
      <c r="FK954" s="540">
        <v>1</v>
      </c>
      <c r="FL954" s="540">
        <v>99</v>
      </c>
      <c r="FM954" s="540">
        <v>126</v>
      </c>
      <c r="FN954" s="540">
        <v>12</v>
      </c>
      <c r="FO954" s="540">
        <v>64</v>
      </c>
      <c r="FP954" s="540">
        <v>58</v>
      </c>
      <c r="FQ954" s="540">
        <v>11</v>
      </c>
      <c r="FR954" s="540">
        <v>40</v>
      </c>
      <c r="FS954" s="540">
        <v>146</v>
      </c>
      <c r="FT954" s="540">
        <v>29</v>
      </c>
      <c r="FU954" s="540">
        <v>183</v>
      </c>
      <c r="FV954" s="540">
        <v>101</v>
      </c>
      <c r="FW954" s="540">
        <v>13</v>
      </c>
      <c r="FX954" s="540">
        <v>127</v>
      </c>
      <c r="FY954" s="540">
        <v>74</v>
      </c>
      <c r="FZ954" s="540">
        <v>135</v>
      </c>
      <c r="GA954" s="540">
        <v>106</v>
      </c>
      <c r="GB954" s="540">
        <v>121</v>
      </c>
      <c r="GC954" s="540">
        <v>118</v>
      </c>
      <c r="GD954" s="540">
        <v>182</v>
      </c>
      <c r="GE954" s="540">
        <v>53</v>
      </c>
      <c r="GF954" s="540">
        <v>84</v>
      </c>
      <c r="GG954" s="540">
        <v>86</v>
      </c>
      <c r="GH954" s="540">
        <v>28</v>
      </c>
      <c r="GI954" s="540">
        <v>68</v>
      </c>
      <c r="GJ954" s="540">
        <v>90</v>
      </c>
      <c r="GK954" s="540">
        <v>142</v>
      </c>
      <c r="GL954" s="540">
        <v>91</v>
      </c>
      <c r="GN954" s="540">
        <v>62</v>
      </c>
      <c r="GO954" s="540">
        <v>108</v>
      </c>
      <c r="GP954" s="540">
        <v>185</v>
      </c>
      <c r="GQ954" s="540">
        <v>26</v>
      </c>
    </row>
    <row r="955" spans="4:199" s="540" customFormat="1" x14ac:dyDescent="0.2">
      <c r="E955" s="535" t="s">
        <v>159</v>
      </c>
      <c r="F955" s="540">
        <v>100</v>
      </c>
      <c r="G955" s="540">
        <v>61</v>
      </c>
      <c r="H955" s="540">
        <v>191</v>
      </c>
      <c r="I955" s="540">
        <v>148</v>
      </c>
      <c r="J955" s="540">
        <v>82</v>
      </c>
      <c r="K955" s="540">
        <v>144</v>
      </c>
      <c r="L955" s="540">
        <v>3</v>
      </c>
      <c r="M955" s="540">
        <v>172</v>
      </c>
      <c r="N955" s="540">
        <v>15</v>
      </c>
      <c r="O955" s="540">
        <v>193</v>
      </c>
      <c r="P955" s="540">
        <v>163</v>
      </c>
      <c r="Q955" s="540">
        <v>99</v>
      </c>
      <c r="R955" s="540">
        <v>102</v>
      </c>
      <c r="S955" s="540">
        <v>48</v>
      </c>
      <c r="T955" s="540">
        <v>16</v>
      </c>
      <c r="U955" s="540">
        <v>129</v>
      </c>
      <c r="V955" s="540">
        <v>134</v>
      </c>
      <c r="W955" s="540">
        <v>89</v>
      </c>
      <c r="X955" s="540">
        <v>66</v>
      </c>
      <c r="Y955" s="540">
        <v>108</v>
      </c>
      <c r="Z955" s="540">
        <v>185</v>
      </c>
      <c r="AA955" s="540">
        <v>173</v>
      </c>
      <c r="AB955" s="540">
        <v>22</v>
      </c>
      <c r="AC955" s="540">
        <v>142</v>
      </c>
      <c r="AD955" s="540">
        <v>57</v>
      </c>
      <c r="AE955" s="540">
        <v>65</v>
      </c>
      <c r="AF955" s="540">
        <v>25</v>
      </c>
      <c r="AG955" s="540">
        <v>90</v>
      </c>
      <c r="AH955" s="540">
        <v>93</v>
      </c>
      <c r="AI955" s="540">
        <v>190</v>
      </c>
      <c r="AJ955" s="540">
        <v>59</v>
      </c>
      <c r="AK955" s="540">
        <v>110</v>
      </c>
      <c r="AL955" s="540">
        <v>76</v>
      </c>
      <c r="AM955" s="540">
        <v>42</v>
      </c>
      <c r="AN955" s="540">
        <v>51</v>
      </c>
      <c r="AO955" s="540">
        <v>78</v>
      </c>
      <c r="AP955" s="540">
        <v>70</v>
      </c>
      <c r="AQ955" s="540">
        <v>91</v>
      </c>
      <c r="AR955" s="540">
        <v>21</v>
      </c>
      <c r="AS955" s="540">
        <v>83</v>
      </c>
      <c r="AT955" s="540">
        <v>127</v>
      </c>
      <c r="AU955" s="540">
        <v>34</v>
      </c>
      <c r="AV955" s="540">
        <v>167</v>
      </c>
      <c r="AW955" s="540">
        <v>67</v>
      </c>
      <c r="AX955" s="540">
        <v>123</v>
      </c>
      <c r="AY955" s="540">
        <v>49</v>
      </c>
      <c r="AZ955" s="540">
        <v>35</v>
      </c>
      <c r="BA955" s="540">
        <v>114</v>
      </c>
      <c r="BB955" s="540">
        <v>7</v>
      </c>
      <c r="BC955" s="540">
        <v>64</v>
      </c>
      <c r="BD955" s="540">
        <v>28</v>
      </c>
      <c r="BE955" s="540">
        <v>121</v>
      </c>
      <c r="BF955" s="540">
        <v>170</v>
      </c>
      <c r="BG955" s="540">
        <v>160</v>
      </c>
      <c r="BH955" s="540">
        <v>23</v>
      </c>
      <c r="BI955" s="540">
        <v>140</v>
      </c>
      <c r="BJ955" s="540">
        <v>141</v>
      </c>
      <c r="BK955" s="540">
        <v>126</v>
      </c>
      <c r="BL955" s="540">
        <v>182</v>
      </c>
      <c r="BM955" s="540">
        <v>101</v>
      </c>
      <c r="BN955" s="540">
        <v>150</v>
      </c>
      <c r="BO955" s="540">
        <v>73</v>
      </c>
      <c r="BP955" s="540">
        <v>17</v>
      </c>
      <c r="BQ955" s="540">
        <v>85</v>
      </c>
      <c r="BR955" s="540">
        <v>137</v>
      </c>
      <c r="BS955" s="540">
        <v>14</v>
      </c>
      <c r="BT955" s="540">
        <v>118</v>
      </c>
      <c r="BU955" s="540">
        <v>154</v>
      </c>
      <c r="BV955" s="540">
        <v>133</v>
      </c>
      <c r="BW955" s="540">
        <v>113</v>
      </c>
      <c r="BX955" s="540">
        <v>192</v>
      </c>
      <c r="BY955" s="540">
        <v>84</v>
      </c>
      <c r="BZ955" s="540">
        <v>87</v>
      </c>
      <c r="CA955" s="540">
        <v>120</v>
      </c>
      <c r="CB955" s="540">
        <v>77</v>
      </c>
      <c r="CC955" s="540">
        <v>12</v>
      </c>
      <c r="CD955" s="540">
        <v>184</v>
      </c>
      <c r="CE955" s="540">
        <v>81</v>
      </c>
      <c r="CF955" s="540">
        <v>171</v>
      </c>
      <c r="CG955" s="540">
        <v>131</v>
      </c>
      <c r="CH955" s="540">
        <v>119</v>
      </c>
      <c r="CI955" s="540">
        <v>178</v>
      </c>
      <c r="CJ955" s="540">
        <v>135</v>
      </c>
      <c r="CK955" s="540">
        <v>63</v>
      </c>
      <c r="CL955" s="540">
        <v>8</v>
      </c>
      <c r="CM955" s="540">
        <v>69</v>
      </c>
      <c r="CN955" s="540">
        <v>164</v>
      </c>
      <c r="CO955" s="540">
        <v>9</v>
      </c>
      <c r="CP955" s="540">
        <v>18</v>
      </c>
      <c r="CQ955" s="540">
        <v>158</v>
      </c>
      <c r="CR955" s="540">
        <v>95</v>
      </c>
      <c r="CS955" s="540">
        <v>74</v>
      </c>
      <c r="CT955" s="540">
        <v>29</v>
      </c>
      <c r="CU955" s="540">
        <v>157</v>
      </c>
      <c r="CV955" s="540">
        <v>147</v>
      </c>
      <c r="CW955" s="540">
        <v>50</v>
      </c>
      <c r="CX955" s="540">
        <v>88</v>
      </c>
      <c r="CY955" s="540">
        <v>45</v>
      </c>
      <c r="CZ955" s="540">
        <v>38</v>
      </c>
      <c r="DA955" s="540">
        <v>151</v>
      </c>
      <c r="DB955" s="540">
        <v>24</v>
      </c>
      <c r="DC955" s="540">
        <v>13</v>
      </c>
      <c r="DD955" s="540">
        <v>169</v>
      </c>
      <c r="DE955" s="540">
        <v>32</v>
      </c>
      <c r="DF955" s="540">
        <v>161</v>
      </c>
      <c r="DG955" s="540">
        <v>5</v>
      </c>
      <c r="DH955" s="540">
        <v>39</v>
      </c>
      <c r="DI955" s="540">
        <v>145</v>
      </c>
      <c r="DJ955" s="540">
        <v>183</v>
      </c>
      <c r="DK955" s="540">
        <v>104</v>
      </c>
      <c r="DL955" s="540">
        <v>37</v>
      </c>
      <c r="DM955" s="540">
        <v>19</v>
      </c>
      <c r="DN955" s="540">
        <v>75</v>
      </c>
      <c r="DO955" s="540">
        <v>146</v>
      </c>
      <c r="DP955" s="540">
        <v>1</v>
      </c>
      <c r="DQ955" s="540">
        <v>165</v>
      </c>
      <c r="DR955" s="540">
        <v>43</v>
      </c>
      <c r="DS955" s="540">
        <v>72</v>
      </c>
      <c r="DT955" s="540">
        <v>130</v>
      </c>
      <c r="DU955" s="540">
        <v>112</v>
      </c>
      <c r="DV955" s="540">
        <v>189</v>
      </c>
      <c r="DW955" s="540">
        <v>56</v>
      </c>
      <c r="DX955" s="540">
        <v>122</v>
      </c>
      <c r="DY955" s="540">
        <v>136</v>
      </c>
      <c r="DZ955" s="540">
        <v>86</v>
      </c>
      <c r="EA955" s="540">
        <v>40</v>
      </c>
      <c r="EB955" s="540">
        <v>188</v>
      </c>
      <c r="EC955" s="540">
        <v>10</v>
      </c>
      <c r="ED955" s="540">
        <v>31</v>
      </c>
      <c r="EE955" s="540">
        <v>143</v>
      </c>
      <c r="EF955" s="540">
        <v>107</v>
      </c>
      <c r="EG955" s="540">
        <v>103</v>
      </c>
      <c r="EH955" s="540">
        <v>149</v>
      </c>
      <c r="EI955" s="540">
        <v>96</v>
      </c>
      <c r="EJ955" s="540">
        <v>36</v>
      </c>
      <c r="EK955" s="540">
        <v>124</v>
      </c>
      <c r="EL955" s="540">
        <v>174</v>
      </c>
      <c r="EM955" s="540">
        <v>30</v>
      </c>
      <c r="EN955" s="540">
        <v>106</v>
      </c>
      <c r="EO955" s="540">
        <v>153</v>
      </c>
      <c r="EP955" s="540">
        <v>79</v>
      </c>
      <c r="EQ955" s="540">
        <v>179</v>
      </c>
      <c r="ER955" s="540">
        <v>159</v>
      </c>
      <c r="ES955" s="540">
        <v>62</v>
      </c>
      <c r="ET955" s="540">
        <v>138</v>
      </c>
      <c r="EU955" s="540">
        <v>47</v>
      </c>
      <c r="EV955" s="540">
        <v>94</v>
      </c>
      <c r="EW955" s="540">
        <v>4</v>
      </c>
      <c r="EX955" s="540">
        <v>53</v>
      </c>
      <c r="EY955" s="540">
        <v>58</v>
      </c>
      <c r="EZ955" s="540">
        <v>187</v>
      </c>
      <c r="FA955" s="540">
        <v>105</v>
      </c>
      <c r="FB955" s="540">
        <v>2</v>
      </c>
      <c r="FC955" s="540">
        <v>68</v>
      </c>
      <c r="FD955" s="540">
        <v>116</v>
      </c>
      <c r="FE955" s="540">
        <v>132</v>
      </c>
      <c r="FF955" s="540">
        <v>125</v>
      </c>
      <c r="FG955" s="540">
        <v>177</v>
      </c>
      <c r="FH955" s="540">
        <v>46</v>
      </c>
      <c r="FI955" s="540">
        <v>156</v>
      </c>
      <c r="FJ955" s="540">
        <v>180</v>
      </c>
      <c r="FK955" s="540">
        <v>33</v>
      </c>
      <c r="FL955" s="540">
        <v>54</v>
      </c>
      <c r="FM955" s="540">
        <v>181</v>
      </c>
      <c r="FN955" s="540">
        <v>186</v>
      </c>
      <c r="FO955" s="540">
        <v>44</v>
      </c>
      <c r="FP955" s="540">
        <v>111</v>
      </c>
      <c r="FQ955" s="540">
        <v>92</v>
      </c>
      <c r="FR955" s="540">
        <v>98</v>
      </c>
      <c r="FS955" s="540">
        <v>162</v>
      </c>
      <c r="FT955" s="540">
        <v>80</v>
      </c>
      <c r="FU955" s="540">
        <v>115</v>
      </c>
      <c r="FV955" s="540">
        <v>97</v>
      </c>
      <c r="FW955" s="540">
        <v>168</v>
      </c>
      <c r="FX955" s="540">
        <v>71</v>
      </c>
      <c r="FY955" s="540">
        <v>128</v>
      </c>
      <c r="FZ955" s="540">
        <v>55</v>
      </c>
      <c r="GA955" s="540">
        <v>26</v>
      </c>
      <c r="GB955" s="540">
        <v>11</v>
      </c>
      <c r="GC955" s="540">
        <v>152</v>
      </c>
      <c r="GD955" s="540">
        <v>27</v>
      </c>
      <c r="GE955" s="540">
        <v>139</v>
      </c>
      <c r="GF955" s="540">
        <v>109</v>
      </c>
      <c r="GG955" s="540">
        <v>6</v>
      </c>
      <c r="GH955" s="540">
        <v>166</v>
      </c>
      <c r="GI955" s="540">
        <v>155</v>
      </c>
      <c r="GJ955" s="540">
        <v>175</v>
      </c>
      <c r="GK955" s="540">
        <v>52</v>
      </c>
      <c r="GL955" s="540">
        <v>20</v>
      </c>
      <c r="GN955" s="540">
        <v>117</v>
      </c>
      <c r="GO955" s="540">
        <v>41</v>
      </c>
      <c r="GP955" s="540">
        <v>60</v>
      </c>
      <c r="GQ955" s="540">
        <v>176</v>
      </c>
    </row>
    <row r="956" spans="4:199" s="540" customFormat="1" x14ac:dyDescent="0.2"/>
    <row r="957" spans="4:199" s="540" customFormat="1" x14ac:dyDescent="0.2">
      <c r="D957" s="539">
        <v>194</v>
      </c>
      <c r="E957" s="541" t="s">
        <v>179</v>
      </c>
    </row>
    <row r="958" spans="4:199" s="540" customFormat="1" x14ac:dyDescent="0.2">
      <c r="E958" s="535" t="s">
        <v>130</v>
      </c>
      <c r="F958" s="540">
        <v>1</v>
      </c>
      <c r="G958" s="540">
        <v>2</v>
      </c>
      <c r="H958" s="540">
        <v>3</v>
      </c>
      <c r="I958" s="540">
        <v>4</v>
      </c>
      <c r="J958" s="540">
        <v>5</v>
      </c>
      <c r="K958" s="540">
        <v>6</v>
      </c>
      <c r="L958" s="540">
        <v>7</v>
      </c>
      <c r="M958" s="540">
        <v>8</v>
      </c>
      <c r="N958" s="540">
        <v>9</v>
      </c>
      <c r="O958" s="540">
        <v>10</v>
      </c>
      <c r="P958" s="540">
        <v>11</v>
      </c>
      <c r="Q958" s="540">
        <v>12</v>
      </c>
      <c r="R958" s="540">
        <v>13</v>
      </c>
      <c r="S958" s="540">
        <v>14</v>
      </c>
      <c r="T958" s="540">
        <v>15</v>
      </c>
      <c r="U958" s="540">
        <v>16</v>
      </c>
      <c r="V958" s="540">
        <v>17</v>
      </c>
      <c r="W958" s="540">
        <v>18</v>
      </c>
      <c r="X958" s="540">
        <v>19</v>
      </c>
      <c r="Y958" s="540">
        <v>20</v>
      </c>
      <c r="Z958" s="540">
        <v>21</v>
      </c>
      <c r="AA958" s="540">
        <v>22</v>
      </c>
      <c r="AB958" s="540">
        <v>23</v>
      </c>
      <c r="AC958" s="540">
        <v>24</v>
      </c>
      <c r="AD958" s="540">
        <v>25</v>
      </c>
      <c r="AE958" s="540">
        <v>26</v>
      </c>
      <c r="AF958" s="540">
        <v>27</v>
      </c>
      <c r="AG958" s="540">
        <v>28</v>
      </c>
      <c r="AH958" s="540">
        <v>29</v>
      </c>
      <c r="AI958" s="540">
        <v>30</v>
      </c>
      <c r="AJ958" s="540">
        <v>31</v>
      </c>
      <c r="AK958" s="540">
        <v>32</v>
      </c>
      <c r="AL958" s="540">
        <v>33</v>
      </c>
      <c r="AM958" s="540">
        <v>34</v>
      </c>
      <c r="AN958" s="540">
        <v>35</v>
      </c>
      <c r="AO958" s="540">
        <v>36</v>
      </c>
      <c r="AP958" s="540">
        <v>37</v>
      </c>
      <c r="AQ958" s="540">
        <v>38</v>
      </c>
      <c r="AR958" s="540">
        <v>39</v>
      </c>
      <c r="AS958" s="540">
        <v>40</v>
      </c>
      <c r="AT958" s="540">
        <v>41</v>
      </c>
      <c r="AU958" s="540">
        <v>42</v>
      </c>
      <c r="AV958" s="540">
        <v>43</v>
      </c>
      <c r="AW958" s="540">
        <v>44</v>
      </c>
      <c r="AX958" s="540">
        <v>45</v>
      </c>
      <c r="AY958" s="540">
        <v>46</v>
      </c>
      <c r="AZ958" s="540">
        <v>47</v>
      </c>
      <c r="BA958" s="540">
        <v>48</v>
      </c>
      <c r="BB958" s="540">
        <v>49</v>
      </c>
      <c r="BC958" s="540">
        <v>50</v>
      </c>
      <c r="BD958" s="540">
        <v>51</v>
      </c>
      <c r="BE958" s="540">
        <v>52</v>
      </c>
      <c r="BF958" s="540">
        <v>53</v>
      </c>
      <c r="BG958" s="540">
        <v>54</v>
      </c>
      <c r="BH958" s="540">
        <v>55</v>
      </c>
      <c r="BI958" s="540">
        <v>56</v>
      </c>
      <c r="BJ958" s="540">
        <v>57</v>
      </c>
      <c r="BK958" s="540">
        <v>58</v>
      </c>
      <c r="BL958" s="540">
        <v>59</v>
      </c>
      <c r="BM958" s="540">
        <v>60</v>
      </c>
      <c r="BN958" s="540">
        <v>61</v>
      </c>
      <c r="BO958" s="540">
        <v>62</v>
      </c>
      <c r="BP958" s="540">
        <v>63</v>
      </c>
      <c r="BQ958" s="540">
        <v>64</v>
      </c>
      <c r="BR958" s="540">
        <v>65</v>
      </c>
      <c r="BS958" s="540">
        <v>66</v>
      </c>
      <c r="BT958" s="540">
        <v>67</v>
      </c>
      <c r="BU958" s="540">
        <v>68</v>
      </c>
      <c r="BV958" s="540">
        <v>69</v>
      </c>
      <c r="BW958" s="540">
        <v>70</v>
      </c>
      <c r="BX958" s="540">
        <v>71</v>
      </c>
      <c r="BY958" s="540">
        <v>72</v>
      </c>
      <c r="BZ958" s="540">
        <v>73</v>
      </c>
      <c r="CA958" s="540">
        <v>74</v>
      </c>
      <c r="CB958" s="540">
        <v>75</v>
      </c>
      <c r="CC958" s="540">
        <v>76</v>
      </c>
      <c r="CD958" s="540">
        <v>77</v>
      </c>
      <c r="CE958" s="540">
        <v>78</v>
      </c>
      <c r="CF958" s="540">
        <v>79</v>
      </c>
      <c r="CG958" s="540">
        <v>80</v>
      </c>
      <c r="CH958" s="540">
        <v>81</v>
      </c>
      <c r="CI958" s="540">
        <v>82</v>
      </c>
      <c r="CJ958" s="540">
        <v>83</v>
      </c>
      <c r="CK958" s="540">
        <v>84</v>
      </c>
      <c r="CL958" s="540">
        <v>85</v>
      </c>
      <c r="CM958" s="540">
        <v>86</v>
      </c>
      <c r="CN958" s="540">
        <v>87</v>
      </c>
      <c r="CO958" s="540">
        <v>88</v>
      </c>
      <c r="CP958" s="540">
        <v>89</v>
      </c>
      <c r="CQ958" s="540">
        <v>90</v>
      </c>
      <c r="CR958" s="540">
        <v>91</v>
      </c>
      <c r="CS958" s="540">
        <v>92</v>
      </c>
      <c r="CT958" s="540">
        <v>93</v>
      </c>
      <c r="CU958" s="540">
        <v>94</v>
      </c>
      <c r="CV958" s="540">
        <v>95</v>
      </c>
      <c r="CW958" s="540">
        <v>96</v>
      </c>
      <c r="CX958" s="540">
        <v>97</v>
      </c>
      <c r="CY958" s="540">
        <v>98</v>
      </c>
      <c r="CZ958" s="540">
        <v>99</v>
      </c>
      <c r="DA958" s="540">
        <v>100</v>
      </c>
      <c r="DB958" s="540">
        <v>101</v>
      </c>
      <c r="DC958" s="540">
        <v>102</v>
      </c>
      <c r="DD958" s="540">
        <v>103</v>
      </c>
      <c r="DE958" s="540">
        <v>104</v>
      </c>
      <c r="DF958" s="540">
        <v>105</v>
      </c>
      <c r="DG958" s="540">
        <v>106</v>
      </c>
      <c r="DH958" s="540">
        <v>107</v>
      </c>
      <c r="DI958" s="540">
        <v>108</v>
      </c>
      <c r="DJ958" s="540">
        <v>109</v>
      </c>
      <c r="DK958" s="540">
        <v>110</v>
      </c>
      <c r="DL958" s="540">
        <v>111</v>
      </c>
      <c r="DM958" s="540">
        <v>112</v>
      </c>
      <c r="DN958" s="540">
        <v>113</v>
      </c>
      <c r="DO958" s="540">
        <v>114</v>
      </c>
      <c r="DP958" s="540">
        <v>115</v>
      </c>
      <c r="DQ958" s="540">
        <v>116</v>
      </c>
      <c r="DR958" s="540">
        <v>117</v>
      </c>
      <c r="DS958" s="540">
        <v>118</v>
      </c>
      <c r="DT958" s="540">
        <v>119</v>
      </c>
      <c r="DU958" s="540">
        <v>120</v>
      </c>
      <c r="DV958" s="540">
        <v>121</v>
      </c>
      <c r="DW958" s="540">
        <v>122</v>
      </c>
      <c r="DX958" s="540">
        <v>123</v>
      </c>
      <c r="DY958" s="540">
        <v>124</v>
      </c>
      <c r="DZ958" s="540">
        <v>125</v>
      </c>
      <c r="EA958" s="540">
        <v>126</v>
      </c>
      <c r="EB958" s="540">
        <v>127</v>
      </c>
      <c r="EC958" s="540">
        <v>128</v>
      </c>
      <c r="ED958" s="540">
        <v>129</v>
      </c>
      <c r="EE958" s="540">
        <v>130</v>
      </c>
      <c r="EF958" s="540">
        <v>131</v>
      </c>
      <c r="EG958" s="540">
        <v>132</v>
      </c>
      <c r="EH958" s="540">
        <v>133</v>
      </c>
      <c r="EI958" s="540">
        <v>134</v>
      </c>
      <c r="EJ958" s="540">
        <v>135</v>
      </c>
      <c r="EK958" s="540">
        <v>136</v>
      </c>
      <c r="EL958" s="540">
        <v>137</v>
      </c>
      <c r="EM958" s="540">
        <v>138</v>
      </c>
      <c r="EN958" s="540">
        <v>139</v>
      </c>
      <c r="EO958" s="540">
        <v>140</v>
      </c>
      <c r="EP958" s="540">
        <v>141</v>
      </c>
      <c r="EQ958" s="540">
        <v>142</v>
      </c>
      <c r="ER958" s="540">
        <v>143</v>
      </c>
      <c r="ES958" s="540">
        <v>144</v>
      </c>
      <c r="ET958" s="540">
        <v>145</v>
      </c>
      <c r="EU958" s="540">
        <v>146</v>
      </c>
      <c r="EV958" s="540">
        <v>147</v>
      </c>
      <c r="EW958" s="540">
        <v>148</v>
      </c>
      <c r="EX958" s="540">
        <v>149</v>
      </c>
      <c r="EY958" s="540">
        <v>150</v>
      </c>
      <c r="EZ958" s="540">
        <v>151</v>
      </c>
      <c r="FA958" s="540">
        <v>152</v>
      </c>
      <c r="FB958" s="540">
        <v>153</v>
      </c>
      <c r="FC958" s="540">
        <v>154</v>
      </c>
      <c r="FD958" s="540">
        <v>155</v>
      </c>
      <c r="FE958" s="540">
        <v>156</v>
      </c>
      <c r="FF958" s="540">
        <v>157</v>
      </c>
      <c r="FG958" s="540">
        <v>158</v>
      </c>
      <c r="FH958" s="540">
        <v>159</v>
      </c>
      <c r="FI958" s="540">
        <v>160</v>
      </c>
      <c r="FJ958" s="540">
        <v>161</v>
      </c>
      <c r="FK958" s="540">
        <v>162</v>
      </c>
      <c r="FL958" s="540">
        <v>163</v>
      </c>
      <c r="FM958" s="540">
        <v>164</v>
      </c>
      <c r="FN958" s="540">
        <v>165</v>
      </c>
      <c r="FO958" s="540">
        <v>166</v>
      </c>
      <c r="FP958" s="540">
        <v>167</v>
      </c>
      <c r="FQ958" s="540">
        <v>168</v>
      </c>
      <c r="FR958" s="540">
        <v>169</v>
      </c>
      <c r="FS958" s="540">
        <v>170</v>
      </c>
      <c r="FT958" s="540">
        <v>171</v>
      </c>
      <c r="FU958" s="540">
        <v>172</v>
      </c>
      <c r="FV958" s="540">
        <v>173</v>
      </c>
      <c r="FW958" s="540">
        <v>174</v>
      </c>
      <c r="FX958" s="540">
        <v>175</v>
      </c>
      <c r="FY958" s="540">
        <v>176</v>
      </c>
      <c r="FZ958" s="540">
        <v>177</v>
      </c>
      <c r="GA958" s="540">
        <v>178</v>
      </c>
      <c r="GB958" s="540">
        <v>179</v>
      </c>
      <c r="GC958" s="540">
        <v>180</v>
      </c>
      <c r="GD958" s="540">
        <v>181</v>
      </c>
      <c r="GE958" s="540">
        <v>182</v>
      </c>
      <c r="GF958" s="540">
        <v>183</v>
      </c>
      <c r="GG958" s="540">
        <v>184</v>
      </c>
      <c r="GH958" s="540">
        <v>185</v>
      </c>
      <c r="GI958" s="540">
        <v>186</v>
      </c>
      <c r="GJ958" s="540">
        <v>187</v>
      </c>
      <c r="GK958" s="540">
        <v>188</v>
      </c>
      <c r="GL958" s="540">
        <v>189</v>
      </c>
      <c r="GM958" s="540">
        <v>190</v>
      </c>
      <c r="GN958" s="540">
        <v>191</v>
      </c>
      <c r="GO958" s="540">
        <v>192</v>
      </c>
      <c r="GP958" s="540">
        <v>193</v>
      </c>
      <c r="GQ958" s="540">
        <v>194</v>
      </c>
    </row>
    <row r="959" spans="4:199" s="540" customFormat="1" x14ac:dyDescent="0.2">
      <c r="E959" s="535" t="s">
        <v>157</v>
      </c>
      <c r="F959" s="540">
        <v>40</v>
      </c>
      <c r="G959" s="540">
        <v>19</v>
      </c>
      <c r="H959" s="540">
        <v>169</v>
      </c>
      <c r="I959" s="540">
        <v>62</v>
      </c>
      <c r="J959" s="540">
        <v>86</v>
      </c>
      <c r="K959" s="540">
        <v>12</v>
      </c>
      <c r="L959" s="540">
        <v>39</v>
      </c>
      <c r="M959" s="540">
        <v>182</v>
      </c>
      <c r="N959" s="540">
        <v>188</v>
      </c>
      <c r="O959" s="540">
        <v>114</v>
      </c>
      <c r="P959" s="540">
        <v>98</v>
      </c>
      <c r="Q959" s="540">
        <v>141</v>
      </c>
      <c r="R959" s="540">
        <v>71</v>
      </c>
      <c r="S959" s="540">
        <v>13</v>
      </c>
      <c r="T959" s="540">
        <v>171</v>
      </c>
      <c r="U959" s="540">
        <v>77</v>
      </c>
      <c r="V959" s="540">
        <v>3</v>
      </c>
      <c r="W959" s="540">
        <v>119</v>
      </c>
      <c r="X959" s="540">
        <v>157</v>
      </c>
      <c r="Y959" s="540">
        <v>161</v>
      </c>
      <c r="Z959" s="540">
        <v>54</v>
      </c>
      <c r="AA959" s="540">
        <v>25</v>
      </c>
      <c r="AB959" s="540">
        <v>184</v>
      </c>
      <c r="AC959" s="540">
        <v>81</v>
      </c>
      <c r="AD959" s="540">
        <v>61</v>
      </c>
      <c r="AE959" s="540">
        <v>127</v>
      </c>
      <c r="AF959" s="540">
        <v>145</v>
      </c>
      <c r="AG959" s="540">
        <v>132</v>
      </c>
      <c r="AH959" s="540">
        <v>35</v>
      </c>
      <c r="AI959" s="540">
        <v>51</v>
      </c>
      <c r="AJ959" s="540">
        <v>15</v>
      </c>
      <c r="AK959" s="540">
        <v>79</v>
      </c>
      <c r="AL959" s="540">
        <v>22</v>
      </c>
      <c r="AM959" s="540">
        <v>136</v>
      </c>
      <c r="AN959" s="540">
        <v>156</v>
      </c>
      <c r="AO959" s="540">
        <v>179</v>
      </c>
      <c r="AP959" s="540">
        <v>106</v>
      </c>
      <c r="AQ959" s="540">
        <v>147</v>
      </c>
      <c r="AR959" s="540">
        <v>2</v>
      </c>
      <c r="AS959" s="540">
        <v>117</v>
      </c>
      <c r="AT959" s="540">
        <v>5</v>
      </c>
      <c r="AU959" s="540">
        <v>189</v>
      </c>
      <c r="AV959" s="540">
        <v>74</v>
      </c>
      <c r="AW959" s="540">
        <v>173</v>
      </c>
      <c r="AX959" s="540">
        <v>56</v>
      </c>
      <c r="AY959" s="540">
        <v>88</v>
      </c>
      <c r="AZ959" s="540">
        <v>113</v>
      </c>
      <c r="BA959" s="540">
        <v>194</v>
      </c>
      <c r="BB959" s="540">
        <v>48</v>
      </c>
      <c r="BC959" s="540">
        <v>176</v>
      </c>
      <c r="BD959" s="540">
        <v>59</v>
      </c>
      <c r="BE959" s="540">
        <v>125</v>
      </c>
      <c r="BF959" s="540">
        <v>21</v>
      </c>
      <c r="BG959" s="540">
        <v>152</v>
      </c>
      <c r="BH959" s="540">
        <v>26</v>
      </c>
      <c r="BI959" s="540">
        <v>87</v>
      </c>
      <c r="BJ959" s="540">
        <v>95</v>
      </c>
      <c r="BK959" s="540">
        <v>115</v>
      </c>
      <c r="BL959" s="540">
        <v>167</v>
      </c>
      <c r="BM959" s="540">
        <v>153</v>
      </c>
      <c r="BN959" s="540">
        <v>107</v>
      </c>
      <c r="BO959" s="540">
        <v>6</v>
      </c>
      <c r="BP959" s="540">
        <v>34</v>
      </c>
      <c r="BQ959" s="540">
        <v>63</v>
      </c>
      <c r="BR959" s="540">
        <v>94</v>
      </c>
      <c r="BS959" s="540">
        <v>142</v>
      </c>
      <c r="BT959" s="540">
        <v>50</v>
      </c>
      <c r="BU959" s="540">
        <v>116</v>
      </c>
      <c r="BV959" s="540">
        <v>101</v>
      </c>
      <c r="BW959" s="540">
        <v>112</v>
      </c>
      <c r="BX959" s="540">
        <v>49</v>
      </c>
      <c r="BY959" s="540">
        <v>89</v>
      </c>
      <c r="BZ959" s="540">
        <v>134</v>
      </c>
      <c r="CA959" s="540">
        <v>43</v>
      </c>
      <c r="CB959" s="540">
        <v>159</v>
      </c>
      <c r="CC959" s="540">
        <v>72</v>
      </c>
      <c r="CD959" s="540">
        <v>183</v>
      </c>
      <c r="CE959" s="540">
        <v>175</v>
      </c>
      <c r="CF959" s="540">
        <v>78</v>
      </c>
      <c r="CG959" s="540">
        <v>178</v>
      </c>
      <c r="CH959" s="540">
        <v>24</v>
      </c>
      <c r="CI959" s="540">
        <v>16</v>
      </c>
      <c r="CJ959" s="540">
        <v>75</v>
      </c>
      <c r="CK959" s="540">
        <v>131</v>
      </c>
      <c r="CL959" s="540">
        <v>128</v>
      </c>
      <c r="CM959" s="540">
        <v>140</v>
      </c>
      <c r="CN959" s="540">
        <v>104</v>
      </c>
      <c r="CO959" s="540">
        <v>187</v>
      </c>
      <c r="CP959" s="540">
        <v>91</v>
      </c>
      <c r="CQ959" s="540">
        <v>143</v>
      </c>
      <c r="CR959" s="540">
        <v>149</v>
      </c>
      <c r="CS959" s="540">
        <v>168</v>
      </c>
      <c r="CT959" s="540">
        <v>57</v>
      </c>
      <c r="CU959" s="540">
        <v>7</v>
      </c>
      <c r="CV959" s="540">
        <v>111</v>
      </c>
      <c r="CW959" s="540">
        <v>97</v>
      </c>
      <c r="CX959" s="540">
        <v>108</v>
      </c>
      <c r="CY959" s="540">
        <v>46</v>
      </c>
      <c r="CZ959" s="540">
        <v>76</v>
      </c>
      <c r="DA959" s="540">
        <v>69</v>
      </c>
      <c r="DB959" s="540">
        <v>85</v>
      </c>
      <c r="DC959" s="540">
        <v>130</v>
      </c>
      <c r="DD959" s="540">
        <v>166</v>
      </c>
      <c r="DE959" s="540">
        <v>192</v>
      </c>
      <c r="DF959" s="540">
        <v>9</v>
      </c>
      <c r="DG959" s="540">
        <v>70</v>
      </c>
      <c r="DH959" s="540">
        <v>41</v>
      </c>
      <c r="DI959" s="540">
        <v>14</v>
      </c>
      <c r="DJ959" s="540">
        <v>191</v>
      </c>
      <c r="DK959" s="540">
        <v>137</v>
      </c>
      <c r="DL959" s="540">
        <v>82</v>
      </c>
      <c r="DM959" s="540">
        <v>58</v>
      </c>
      <c r="DN959" s="540">
        <v>42</v>
      </c>
      <c r="DO959" s="540">
        <v>11</v>
      </c>
      <c r="DP959" s="540">
        <v>33</v>
      </c>
      <c r="DQ959" s="540">
        <v>68</v>
      </c>
      <c r="DR959" s="540">
        <v>65</v>
      </c>
      <c r="DS959" s="540">
        <v>37</v>
      </c>
      <c r="DT959" s="540">
        <v>186</v>
      </c>
      <c r="DU959" s="540">
        <v>102</v>
      </c>
      <c r="DV959" s="540">
        <v>155</v>
      </c>
      <c r="DW959" s="540">
        <v>30</v>
      </c>
      <c r="DX959" s="540">
        <v>80</v>
      </c>
      <c r="DY959" s="540">
        <v>160</v>
      </c>
      <c r="DZ959" s="540">
        <v>92</v>
      </c>
      <c r="EA959" s="540">
        <v>190</v>
      </c>
      <c r="EB959" s="540">
        <v>66</v>
      </c>
      <c r="EC959" s="540">
        <v>105</v>
      </c>
      <c r="ED959" s="540">
        <v>150</v>
      </c>
      <c r="EE959" s="540">
        <v>138</v>
      </c>
      <c r="EF959" s="540">
        <v>60</v>
      </c>
      <c r="EG959" s="540">
        <v>38</v>
      </c>
      <c r="EH959" s="540">
        <v>120</v>
      </c>
      <c r="EI959" s="540">
        <v>28</v>
      </c>
      <c r="EJ959" s="540">
        <v>67</v>
      </c>
      <c r="EK959" s="540">
        <v>55</v>
      </c>
      <c r="EL959" s="540">
        <v>110</v>
      </c>
      <c r="EM959" s="540">
        <v>1</v>
      </c>
      <c r="EN959" s="540">
        <v>93</v>
      </c>
      <c r="EO959" s="540">
        <v>47</v>
      </c>
      <c r="EP959" s="540">
        <v>118</v>
      </c>
      <c r="EQ959" s="540">
        <v>10</v>
      </c>
      <c r="ER959" s="540">
        <v>181</v>
      </c>
      <c r="ES959" s="540">
        <v>151</v>
      </c>
      <c r="ET959" s="540">
        <v>126</v>
      </c>
      <c r="EU959" s="540">
        <v>144</v>
      </c>
      <c r="EV959" s="540">
        <v>148</v>
      </c>
      <c r="EW959" s="540">
        <v>32</v>
      </c>
      <c r="EX959" s="540">
        <v>27</v>
      </c>
      <c r="EY959" s="540">
        <v>129</v>
      </c>
      <c r="EZ959" s="540">
        <v>158</v>
      </c>
      <c r="FA959" s="540">
        <v>100</v>
      </c>
      <c r="FB959" s="540">
        <v>135</v>
      </c>
      <c r="FC959" s="540">
        <v>121</v>
      </c>
      <c r="FD959" s="540">
        <v>163</v>
      </c>
      <c r="FE959" s="540">
        <v>29</v>
      </c>
      <c r="FF959" s="540">
        <v>165</v>
      </c>
      <c r="FG959" s="540">
        <v>174</v>
      </c>
      <c r="FH959" s="540">
        <v>83</v>
      </c>
      <c r="FI959" s="540">
        <v>124</v>
      </c>
      <c r="FJ959" s="540">
        <v>20</v>
      </c>
      <c r="FK959" s="540">
        <v>84</v>
      </c>
      <c r="FL959" s="540">
        <v>99</v>
      </c>
      <c r="FM959" s="540">
        <v>146</v>
      </c>
      <c r="FN959" s="540">
        <v>123</v>
      </c>
      <c r="FO959" s="540">
        <v>154</v>
      </c>
      <c r="FP959" s="540">
        <v>193</v>
      </c>
      <c r="FQ959" s="540">
        <v>170</v>
      </c>
      <c r="FR959" s="540">
        <v>133</v>
      </c>
      <c r="FS959" s="540">
        <v>64</v>
      </c>
      <c r="FT959" s="540">
        <v>18</v>
      </c>
      <c r="FU959" s="540">
        <v>73</v>
      </c>
      <c r="FV959" s="540">
        <v>122</v>
      </c>
      <c r="FW959" s="540">
        <v>31</v>
      </c>
      <c r="FX959" s="540">
        <v>53</v>
      </c>
      <c r="FY959" s="540">
        <v>4</v>
      </c>
      <c r="FZ959" s="540">
        <v>103</v>
      </c>
      <c r="GA959" s="540">
        <v>172</v>
      </c>
      <c r="GB959" s="540">
        <v>36</v>
      </c>
      <c r="GC959" s="540">
        <v>162</v>
      </c>
      <c r="GD959" s="540">
        <v>52</v>
      </c>
      <c r="GE959" s="540">
        <v>8</v>
      </c>
      <c r="GF959" s="540">
        <v>177</v>
      </c>
      <c r="GG959" s="540">
        <v>23</v>
      </c>
      <c r="GH959" s="540">
        <v>44</v>
      </c>
      <c r="GI959" s="540">
        <v>90</v>
      </c>
      <c r="GJ959" s="540">
        <v>164</v>
      </c>
      <c r="GK959" s="540">
        <v>185</v>
      </c>
      <c r="GL959" s="540">
        <v>180</v>
      </c>
      <c r="GM959" s="540">
        <v>139</v>
      </c>
      <c r="GN959" s="540">
        <v>109</v>
      </c>
      <c r="GO959" s="540">
        <v>45</v>
      </c>
      <c r="GP959" s="540">
        <v>17</v>
      </c>
      <c r="GQ959" s="540">
        <v>96</v>
      </c>
    </row>
    <row r="960" spans="4:199" s="540" customFormat="1" x14ac:dyDescent="0.2">
      <c r="E960" s="535" t="s">
        <v>159</v>
      </c>
      <c r="F960" s="540">
        <v>184</v>
      </c>
      <c r="G960" s="540">
        <v>123</v>
      </c>
      <c r="H960" s="540">
        <v>145</v>
      </c>
      <c r="I960" s="540">
        <v>15</v>
      </c>
      <c r="J960" s="540">
        <v>71</v>
      </c>
      <c r="K960" s="540">
        <v>139</v>
      </c>
      <c r="L960" s="540">
        <v>191</v>
      </c>
      <c r="M960" s="540">
        <v>109</v>
      </c>
      <c r="N960" s="540">
        <v>38</v>
      </c>
      <c r="O960" s="540">
        <v>59</v>
      </c>
      <c r="P960" s="540">
        <v>134</v>
      </c>
      <c r="Q960" s="540">
        <v>29</v>
      </c>
      <c r="R960" s="540">
        <v>162</v>
      </c>
      <c r="S960" s="540">
        <v>41</v>
      </c>
      <c r="T960" s="540">
        <v>52</v>
      </c>
      <c r="U960" s="540">
        <v>67</v>
      </c>
      <c r="V960" s="540">
        <v>34</v>
      </c>
      <c r="W960" s="540">
        <v>189</v>
      </c>
      <c r="X960" s="540">
        <v>40</v>
      </c>
      <c r="Y960" s="540">
        <v>141</v>
      </c>
      <c r="Z960" s="540">
        <v>84</v>
      </c>
      <c r="AA960" s="540">
        <v>75</v>
      </c>
      <c r="AB960" s="540">
        <v>121</v>
      </c>
      <c r="AC960" s="540">
        <v>90</v>
      </c>
      <c r="AD960" s="540">
        <v>148</v>
      </c>
      <c r="AE960" s="540">
        <v>10</v>
      </c>
      <c r="AF960" s="540">
        <v>179</v>
      </c>
      <c r="AG960" s="540">
        <v>45</v>
      </c>
      <c r="AH960" s="540">
        <v>20</v>
      </c>
      <c r="AI960" s="540">
        <v>101</v>
      </c>
      <c r="AJ960" s="540">
        <v>129</v>
      </c>
      <c r="AK960" s="540">
        <v>178</v>
      </c>
      <c r="AL960" s="540">
        <v>62</v>
      </c>
      <c r="AM960" s="540">
        <v>17</v>
      </c>
      <c r="AN960" s="540">
        <v>8</v>
      </c>
      <c r="AO960" s="540">
        <v>9</v>
      </c>
      <c r="AP960" s="540">
        <v>43</v>
      </c>
      <c r="AQ960" s="540">
        <v>156</v>
      </c>
      <c r="AR960" s="540">
        <v>140</v>
      </c>
      <c r="AS960" s="540">
        <v>73</v>
      </c>
      <c r="AT960" s="540">
        <v>150</v>
      </c>
      <c r="AU960" s="540">
        <v>176</v>
      </c>
      <c r="AV960" s="540">
        <v>126</v>
      </c>
      <c r="AW960" s="540">
        <v>51</v>
      </c>
      <c r="AX960" s="540">
        <v>1</v>
      </c>
      <c r="AY960" s="540">
        <v>138</v>
      </c>
      <c r="AZ960" s="540">
        <v>173</v>
      </c>
      <c r="BA960" s="540">
        <v>117</v>
      </c>
      <c r="BB960" s="540">
        <v>68</v>
      </c>
      <c r="BC960" s="540">
        <v>42</v>
      </c>
      <c r="BD960" s="540">
        <v>124</v>
      </c>
      <c r="BE960" s="540">
        <v>161</v>
      </c>
      <c r="BF960" s="540">
        <v>186</v>
      </c>
      <c r="BG960" s="540">
        <v>142</v>
      </c>
      <c r="BH960" s="540">
        <v>172</v>
      </c>
      <c r="BI960" s="540">
        <v>160</v>
      </c>
      <c r="BJ960" s="540">
        <v>111</v>
      </c>
      <c r="BK960" s="540">
        <v>167</v>
      </c>
      <c r="BL960" s="540">
        <v>132</v>
      </c>
      <c r="BM960" s="540">
        <v>144</v>
      </c>
      <c r="BN960" s="540">
        <v>25</v>
      </c>
      <c r="BO960" s="540">
        <v>76</v>
      </c>
      <c r="BP960" s="540">
        <v>152</v>
      </c>
      <c r="BQ960" s="540">
        <v>168</v>
      </c>
      <c r="BR960" s="540">
        <v>37</v>
      </c>
      <c r="BS960" s="540">
        <v>174</v>
      </c>
      <c r="BT960" s="540">
        <v>190</v>
      </c>
      <c r="BU960" s="540">
        <v>164</v>
      </c>
      <c r="BV960" s="540">
        <v>61</v>
      </c>
      <c r="BW960" s="540">
        <v>57</v>
      </c>
      <c r="BX960" s="540">
        <v>69</v>
      </c>
      <c r="BY960" s="540">
        <v>133</v>
      </c>
      <c r="BZ960" s="540">
        <v>11</v>
      </c>
      <c r="CA960" s="540">
        <v>116</v>
      </c>
      <c r="CB960" s="540">
        <v>22</v>
      </c>
      <c r="CC960" s="540">
        <v>188</v>
      </c>
      <c r="CD960" s="540">
        <v>185</v>
      </c>
      <c r="CE960" s="540">
        <v>137</v>
      </c>
      <c r="CF960" s="540">
        <v>113</v>
      </c>
      <c r="CG960" s="540">
        <v>36</v>
      </c>
      <c r="CH960" s="540">
        <v>7</v>
      </c>
      <c r="CI960" s="540">
        <v>48</v>
      </c>
      <c r="CJ960" s="540">
        <v>55</v>
      </c>
      <c r="CK960" s="540">
        <v>21</v>
      </c>
      <c r="CL960" s="540">
        <v>154</v>
      </c>
      <c r="CM960" s="540">
        <v>35</v>
      </c>
      <c r="CN960" s="540">
        <v>74</v>
      </c>
      <c r="CO960" s="540">
        <v>92</v>
      </c>
      <c r="CP960" s="540">
        <v>16</v>
      </c>
      <c r="CQ960" s="540">
        <v>166</v>
      </c>
      <c r="CR960" s="540">
        <v>175</v>
      </c>
      <c r="CS960" s="540">
        <v>99</v>
      </c>
      <c r="CT960" s="540">
        <v>27</v>
      </c>
      <c r="CU960" s="540">
        <v>12</v>
      </c>
      <c r="CV960" s="540">
        <v>131</v>
      </c>
      <c r="CW960" s="540">
        <v>102</v>
      </c>
      <c r="CX960" s="540">
        <v>86</v>
      </c>
      <c r="CY960" s="540">
        <v>192</v>
      </c>
      <c r="CZ960" s="540">
        <v>158</v>
      </c>
      <c r="DA960" s="540">
        <v>4</v>
      </c>
      <c r="DB960" s="540">
        <v>125</v>
      </c>
      <c r="DC960" s="540">
        <v>96</v>
      </c>
      <c r="DD960" s="540">
        <v>56</v>
      </c>
      <c r="DE960" s="540">
        <v>118</v>
      </c>
      <c r="DF960" s="540">
        <v>77</v>
      </c>
      <c r="DG960" s="540">
        <v>114</v>
      </c>
      <c r="DH960" s="540">
        <v>49</v>
      </c>
      <c r="DI960" s="540">
        <v>2</v>
      </c>
      <c r="DJ960" s="540">
        <v>108</v>
      </c>
      <c r="DK960" s="540">
        <v>82</v>
      </c>
      <c r="DL960" s="540">
        <v>159</v>
      </c>
      <c r="DM960" s="540">
        <v>31</v>
      </c>
      <c r="DN960" s="540">
        <v>79</v>
      </c>
      <c r="DO960" s="540">
        <v>87</v>
      </c>
      <c r="DP960" s="540">
        <v>147</v>
      </c>
      <c r="DQ960" s="540">
        <v>170</v>
      </c>
      <c r="DR960" s="540">
        <v>63</v>
      </c>
      <c r="DS960" s="540">
        <v>24</v>
      </c>
      <c r="DT960" s="540">
        <v>155</v>
      </c>
      <c r="DU960" s="540">
        <v>66</v>
      </c>
      <c r="DV960" s="540">
        <v>180</v>
      </c>
      <c r="DW960" s="540">
        <v>119</v>
      </c>
      <c r="DX960" s="540">
        <v>110</v>
      </c>
      <c r="DY960" s="540">
        <v>70</v>
      </c>
      <c r="DZ960" s="540">
        <v>136</v>
      </c>
      <c r="EA960" s="540">
        <v>153</v>
      </c>
      <c r="EB960" s="540">
        <v>28</v>
      </c>
      <c r="EC960" s="540">
        <v>65</v>
      </c>
      <c r="ED960" s="540">
        <v>171</v>
      </c>
      <c r="EE960" s="540">
        <v>146</v>
      </c>
      <c r="EF960" s="540">
        <v>95</v>
      </c>
      <c r="EG960" s="540">
        <v>163</v>
      </c>
      <c r="EH960" s="540">
        <v>89</v>
      </c>
      <c r="EI960" s="540">
        <v>103</v>
      </c>
      <c r="EJ960" s="540">
        <v>3</v>
      </c>
      <c r="EK960" s="540">
        <v>39</v>
      </c>
      <c r="EL960" s="540">
        <v>23</v>
      </c>
      <c r="EM960" s="540">
        <v>19</v>
      </c>
      <c r="EN960" s="540">
        <v>6</v>
      </c>
      <c r="EO960" s="540">
        <v>32</v>
      </c>
      <c r="EP960" s="540">
        <v>80</v>
      </c>
      <c r="EQ960" s="540">
        <v>54</v>
      </c>
      <c r="ER960" s="540">
        <v>5</v>
      </c>
      <c r="ES960" s="540">
        <v>60</v>
      </c>
      <c r="ET960" s="540">
        <v>97</v>
      </c>
      <c r="EU960" s="540">
        <v>120</v>
      </c>
      <c r="EV960" s="540">
        <v>115</v>
      </c>
      <c r="EW960" s="540">
        <v>100</v>
      </c>
      <c r="EX960" s="540">
        <v>187</v>
      </c>
      <c r="EY960" s="540">
        <v>181</v>
      </c>
      <c r="EZ960" s="540">
        <v>128</v>
      </c>
      <c r="FA960" s="540">
        <v>78</v>
      </c>
      <c r="FB960" s="540">
        <v>91</v>
      </c>
      <c r="FC960" s="540">
        <v>85</v>
      </c>
      <c r="FD960" s="540">
        <v>122</v>
      </c>
      <c r="FE960" s="540">
        <v>94</v>
      </c>
      <c r="FF960" s="540">
        <v>135</v>
      </c>
      <c r="FG960" s="540">
        <v>151</v>
      </c>
      <c r="FH960" s="540">
        <v>193</v>
      </c>
      <c r="FI960" s="540">
        <v>127</v>
      </c>
      <c r="FJ960" s="540">
        <v>44</v>
      </c>
      <c r="FK960" s="540">
        <v>13</v>
      </c>
      <c r="FL960" s="540">
        <v>112</v>
      </c>
      <c r="FM960" s="540">
        <v>107</v>
      </c>
      <c r="FN960" s="540">
        <v>183</v>
      </c>
      <c r="FO960" s="540">
        <v>169</v>
      </c>
      <c r="FP960" s="540">
        <v>143</v>
      </c>
      <c r="FQ960" s="540">
        <v>50</v>
      </c>
      <c r="FR960" s="540">
        <v>88</v>
      </c>
      <c r="FS960" s="540">
        <v>106</v>
      </c>
      <c r="FT960" s="540">
        <v>194</v>
      </c>
      <c r="FU960" s="540">
        <v>33</v>
      </c>
      <c r="FV960" s="540">
        <v>47</v>
      </c>
      <c r="FW960" s="540">
        <v>182</v>
      </c>
      <c r="FX960" s="540">
        <v>98</v>
      </c>
      <c r="FY960" s="540">
        <v>64</v>
      </c>
      <c r="FZ960" s="540">
        <v>14</v>
      </c>
      <c r="GA960" s="540">
        <v>149</v>
      </c>
      <c r="GB960" s="540">
        <v>46</v>
      </c>
      <c r="GC960" s="540">
        <v>81</v>
      </c>
      <c r="GD960" s="540">
        <v>104</v>
      </c>
      <c r="GE960" s="540">
        <v>93</v>
      </c>
      <c r="GF960" s="540">
        <v>165</v>
      </c>
      <c r="GG960" s="540">
        <v>58</v>
      </c>
      <c r="GH960" s="540">
        <v>18</v>
      </c>
      <c r="GI960" s="540">
        <v>53</v>
      </c>
      <c r="GJ960" s="540">
        <v>83</v>
      </c>
      <c r="GK960" s="540">
        <v>130</v>
      </c>
      <c r="GL960" s="540">
        <v>26</v>
      </c>
      <c r="GM960" s="540">
        <v>177</v>
      </c>
      <c r="GN960" s="540">
        <v>157</v>
      </c>
      <c r="GO960" s="540">
        <v>105</v>
      </c>
      <c r="GP960" s="540">
        <v>30</v>
      </c>
      <c r="GQ960" s="540">
        <v>72</v>
      </c>
    </row>
    <row r="961" spans="4:204" s="540" customFormat="1" x14ac:dyDescent="0.2"/>
    <row r="962" spans="4:204" s="540" customFormat="1" x14ac:dyDescent="0.2">
      <c r="D962" s="539">
        <v>195</v>
      </c>
      <c r="E962" s="541" t="s">
        <v>179</v>
      </c>
    </row>
    <row r="963" spans="4:204" s="540" customFormat="1" x14ac:dyDescent="0.2">
      <c r="E963" s="535" t="s">
        <v>130</v>
      </c>
      <c r="F963" s="540">
        <v>1</v>
      </c>
      <c r="G963" s="540">
        <v>2</v>
      </c>
      <c r="H963" s="540">
        <v>3</v>
      </c>
      <c r="I963" s="540">
        <v>4</v>
      </c>
      <c r="J963" s="540">
        <v>5</v>
      </c>
      <c r="K963" s="540">
        <v>6</v>
      </c>
      <c r="L963" s="540">
        <v>7</v>
      </c>
      <c r="M963" s="540">
        <v>8</v>
      </c>
      <c r="N963" s="540">
        <v>9</v>
      </c>
      <c r="O963" s="540">
        <v>10</v>
      </c>
      <c r="P963" s="540">
        <v>11</v>
      </c>
      <c r="Q963" s="540">
        <v>12</v>
      </c>
      <c r="R963" s="540">
        <v>13</v>
      </c>
      <c r="S963" s="540">
        <v>14</v>
      </c>
      <c r="T963" s="540">
        <v>15</v>
      </c>
      <c r="U963" s="540">
        <v>16</v>
      </c>
      <c r="V963" s="540">
        <v>17</v>
      </c>
      <c r="W963" s="540">
        <v>18</v>
      </c>
      <c r="X963" s="540">
        <v>19</v>
      </c>
      <c r="Y963" s="540">
        <v>20</v>
      </c>
      <c r="Z963" s="540">
        <v>21</v>
      </c>
      <c r="AA963" s="540">
        <v>22</v>
      </c>
      <c r="AB963" s="540">
        <v>23</v>
      </c>
      <c r="AC963" s="540">
        <v>24</v>
      </c>
      <c r="AD963" s="540">
        <v>25</v>
      </c>
      <c r="AE963" s="540">
        <v>26</v>
      </c>
      <c r="AF963" s="540">
        <v>27</v>
      </c>
      <c r="AG963" s="540">
        <v>28</v>
      </c>
      <c r="AH963" s="540">
        <v>29</v>
      </c>
      <c r="AI963" s="540">
        <v>30</v>
      </c>
      <c r="AJ963" s="540">
        <v>31</v>
      </c>
      <c r="AK963" s="540">
        <v>32</v>
      </c>
      <c r="AL963" s="540">
        <v>33</v>
      </c>
      <c r="AM963" s="540">
        <v>34</v>
      </c>
      <c r="AN963" s="540">
        <v>35</v>
      </c>
      <c r="AO963" s="540">
        <v>36</v>
      </c>
      <c r="AP963" s="540">
        <v>37</v>
      </c>
      <c r="AQ963" s="540">
        <v>38</v>
      </c>
      <c r="AR963" s="540">
        <v>39</v>
      </c>
      <c r="AS963" s="540">
        <v>40</v>
      </c>
      <c r="AT963" s="540">
        <v>41</v>
      </c>
      <c r="AU963" s="540">
        <v>42</v>
      </c>
      <c r="AV963" s="540">
        <v>43</v>
      </c>
      <c r="AW963" s="540">
        <v>44</v>
      </c>
      <c r="AX963" s="540">
        <v>45</v>
      </c>
      <c r="AY963" s="540">
        <v>46</v>
      </c>
      <c r="AZ963" s="540">
        <v>47</v>
      </c>
      <c r="BA963" s="540">
        <v>48</v>
      </c>
      <c r="BB963" s="540">
        <v>49</v>
      </c>
      <c r="BC963" s="540">
        <v>50</v>
      </c>
      <c r="BD963" s="540">
        <v>51</v>
      </c>
      <c r="BE963" s="540">
        <v>52</v>
      </c>
      <c r="BF963" s="540">
        <v>53</v>
      </c>
      <c r="BG963" s="540">
        <v>54</v>
      </c>
      <c r="BH963" s="540">
        <v>55</v>
      </c>
      <c r="BI963" s="540">
        <v>56</v>
      </c>
      <c r="BJ963" s="540">
        <v>57</v>
      </c>
      <c r="BK963" s="540">
        <v>58</v>
      </c>
      <c r="BL963" s="540">
        <v>59</v>
      </c>
      <c r="BM963" s="540">
        <v>60</v>
      </c>
      <c r="BN963" s="540">
        <v>61</v>
      </c>
      <c r="BO963" s="540">
        <v>62</v>
      </c>
      <c r="BP963" s="540">
        <v>63</v>
      </c>
      <c r="BQ963" s="540">
        <v>64</v>
      </c>
      <c r="BR963" s="540">
        <v>65</v>
      </c>
      <c r="BS963" s="540">
        <v>66</v>
      </c>
      <c r="BT963" s="540">
        <v>67</v>
      </c>
      <c r="BU963" s="540">
        <v>68</v>
      </c>
      <c r="BV963" s="540">
        <v>69</v>
      </c>
      <c r="BW963" s="540">
        <v>70</v>
      </c>
      <c r="BX963" s="540">
        <v>71</v>
      </c>
      <c r="BY963" s="540">
        <v>72</v>
      </c>
      <c r="BZ963" s="540">
        <v>73</v>
      </c>
      <c r="CA963" s="540">
        <v>74</v>
      </c>
      <c r="CB963" s="540">
        <v>75</v>
      </c>
      <c r="CC963" s="540">
        <v>76</v>
      </c>
      <c r="CD963" s="540">
        <v>77</v>
      </c>
      <c r="CE963" s="540">
        <v>78</v>
      </c>
      <c r="CF963" s="540">
        <v>79</v>
      </c>
      <c r="CG963" s="540">
        <v>80</v>
      </c>
      <c r="CH963" s="540">
        <v>81</v>
      </c>
      <c r="CI963" s="540">
        <v>82</v>
      </c>
      <c r="CJ963" s="540">
        <v>83</v>
      </c>
      <c r="CK963" s="540">
        <v>84</v>
      </c>
      <c r="CL963" s="540">
        <v>85</v>
      </c>
      <c r="CM963" s="540">
        <v>86</v>
      </c>
      <c r="CN963" s="540">
        <v>87</v>
      </c>
      <c r="CO963" s="540">
        <v>88</v>
      </c>
      <c r="CP963" s="540">
        <v>89</v>
      </c>
      <c r="CQ963" s="540">
        <v>90</v>
      </c>
      <c r="CR963" s="540">
        <v>91</v>
      </c>
      <c r="CS963" s="540">
        <v>92</v>
      </c>
      <c r="CT963" s="540">
        <v>93</v>
      </c>
      <c r="CU963" s="540">
        <v>94</v>
      </c>
      <c r="CV963" s="540">
        <v>95</v>
      </c>
      <c r="CW963" s="540">
        <v>96</v>
      </c>
      <c r="CX963" s="540">
        <v>97</v>
      </c>
      <c r="CY963" s="540">
        <v>98</v>
      </c>
      <c r="CZ963" s="540">
        <v>99</v>
      </c>
      <c r="DA963" s="540">
        <v>100</v>
      </c>
      <c r="DB963" s="540">
        <v>101</v>
      </c>
      <c r="DC963" s="540">
        <v>102</v>
      </c>
      <c r="DD963" s="540">
        <v>103</v>
      </c>
      <c r="DE963" s="540">
        <v>104</v>
      </c>
      <c r="DF963" s="540">
        <v>105</v>
      </c>
      <c r="DG963" s="540">
        <v>106</v>
      </c>
      <c r="DH963" s="540">
        <v>107</v>
      </c>
      <c r="DI963" s="540">
        <v>108</v>
      </c>
      <c r="DJ963" s="540">
        <v>109</v>
      </c>
      <c r="DK963" s="540">
        <v>110</v>
      </c>
      <c r="DL963" s="540">
        <v>111</v>
      </c>
      <c r="DM963" s="540">
        <v>112</v>
      </c>
      <c r="DN963" s="540">
        <v>113</v>
      </c>
      <c r="DO963" s="540">
        <v>114</v>
      </c>
      <c r="DP963" s="540">
        <v>115</v>
      </c>
      <c r="DQ963" s="540">
        <v>116</v>
      </c>
      <c r="DR963" s="540">
        <v>117</v>
      </c>
      <c r="DS963" s="540">
        <v>118</v>
      </c>
      <c r="DT963" s="540">
        <v>119</v>
      </c>
      <c r="DU963" s="540">
        <v>120</v>
      </c>
      <c r="DV963" s="540">
        <v>121</v>
      </c>
      <c r="DW963" s="540">
        <v>122</v>
      </c>
      <c r="DX963" s="540">
        <v>123</v>
      </c>
      <c r="DY963" s="540">
        <v>124</v>
      </c>
      <c r="DZ963" s="540">
        <v>125</v>
      </c>
      <c r="EA963" s="540">
        <v>126</v>
      </c>
      <c r="EB963" s="540">
        <v>127</v>
      </c>
      <c r="EC963" s="540">
        <v>128</v>
      </c>
      <c r="ED963" s="540">
        <v>129</v>
      </c>
      <c r="EE963" s="540">
        <v>130</v>
      </c>
      <c r="EF963" s="540">
        <v>131</v>
      </c>
      <c r="EG963" s="540">
        <v>132</v>
      </c>
      <c r="EH963" s="540">
        <v>133</v>
      </c>
      <c r="EI963" s="540">
        <v>134</v>
      </c>
      <c r="EJ963" s="540">
        <v>135</v>
      </c>
      <c r="EK963" s="540">
        <v>136</v>
      </c>
      <c r="EL963" s="540">
        <v>137</v>
      </c>
      <c r="EM963" s="540">
        <v>138</v>
      </c>
      <c r="EN963" s="540">
        <v>139</v>
      </c>
      <c r="EO963" s="540">
        <v>140</v>
      </c>
      <c r="EP963" s="540">
        <v>141</v>
      </c>
      <c r="EQ963" s="540">
        <v>142</v>
      </c>
      <c r="ER963" s="540">
        <v>143</v>
      </c>
      <c r="ES963" s="540">
        <v>144</v>
      </c>
      <c r="ET963" s="540">
        <v>145</v>
      </c>
      <c r="EU963" s="540">
        <v>146</v>
      </c>
      <c r="EV963" s="540">
        <v>147</v>
      </c>
      <c r="EW963" s="540">
        <v>148</v>
      </c>
      <c r="EX963" s="540">
        <v>149</v>
      </c>
      <c r="EY963" s="540">
        <v>150</v>
      </c>
      <c r="EZ963" s="540">
        <v>151</v>
      </c>
      <c r="FA963" s="540">
        <v>152</v>
      </c>
      <c r="FB963" s="540">
        <v>153</v>
      </c>
      <c r="FC963" s="540">
        <v>154</v>
      </c>
      <c r="FD963" s="540">
        <v>155</v>
      </c>
      <c r="FE963" s="540">
        <v>156</v>
      </c>
      <c r="FF963" s="540">
        <v>157</v>
      </c>
      <c r="FG963" s="540">
        <v>158</v>
      </c>
      <c r="FH963" s="540">
        <v>159</v>
      </c>
      <c r="FI963" s="540">
        <v>160</v>
      </c>
      <c r="FJ963" s="540">
        <v>161</v>
      </c>
      <c r="FK963" s="540">
        <v>162</v>
      </c>
      <c r="FL963" s="540">
        <v>163</v>
      </c>
      <c r="FM963" s="540">
        <v>164</v>
      </c>
      <c r="FN963" s="540">
        <v>165</v>
      </c>
      <c r="FO963" s="540">
        <v>166</v>
      </c>
      <c r="FP963" s="540">
        <v>167</v>
      </c>
      <c r="FQ963" s="540">
        <v>168</v>
      </c>
      <c r="FR963" s="540">
        <v>169</v>
      </c>
      <c r="FS963" s="540">
        <v>170</v>
      </c>
      <c r="FT963" s="540">
        <v>171</v>
      </c>
      <c r="FU963" s="540">
        <v>172</v>
      </c>
      <c r="FV963" s="540">
        <v>173</v>
      </c>
      <c r="FW963" s="540">
        <v>174</v>
      </c>
      <c r="FX963" s="540">
        <v>175</v>
      </c>
      <c r="FY963" s="540">
        <v>176</v>
      </c>
      <c r="FZ963" s="540">
        <v>177</v>
      </c>
      <c r="GA963" s="540">
        <v>178</v>
      </c>
      <c r="GB963" s="540">
        <v>179</v>
      </c>
      <c r="GC963" s="540">
        <v>180</v>
      </c>
      <c r="GD963" s="540">
        <v>181</v>
      </c>
      <c r="GE963" s="540">
        <v>182</v>
      </c>
      <c r="GF963" s="540">
        <v>183</v>
      </c>
      <c r="GG963" s="540">
        <v>184</v>
      </c>
      <c r="GH963" s="540">
        <v>185</v>
      </c>
      <c r="GI963" s="540">
        <v>186</v>
      </c>
      <c r="GJ963" s="540">
        <v>187</v>
      </c>
      <c r="GK963" s="540">
        <v>188</v>
      </c>
      <c r="GL963" s="540">
        <v>189</v>
      </c>
      <c r="GM963" s="540">
        <v>190</v>
      </c>
      <c r="GN963" s="540">
        <v>191</v>
      </c>
      <c r="GO963" s="540">
        <v>192</v>
      </c>
      <c r="GP963" s="540">
        <v>193</v>
      </c>
      <c r="GQ963" s="540">
        <v>194</v>
      </c>
      <c r="GR963" s="540">
        <v>195</v>
      </c>
    </row>
    <row r="964" spans="4:204" s="540" customFormat="1" x14ac:dyDescent="0.2">
      <c r="E964" s="535" t="s">
        <v>157</v>
      </c>
      <c r="F964" s="540">
        <v>179</v>
      </c>
      <c r="G964" s="540">
        <v>26</v>
      </c>
      <c r="H964" s="540">
        <v>124</v>
      </c>
      <c r="I964" s="540">
        <v>98</v>
      </c>
      <c r="J964" s="540">
        <v>181</v>
      </c>
      <c r="K964" s="540">
        <v>139</v>
      </c>
      <c r="L964" s="540">
        <v>163</v>
      </c>
      <c r="M964" s="540">
        <v>79</v>
      </c>
      <c r="N964" s="540">
        <v>128</v>
      </c>
      <c r="O964" s="540">
        <v>176</v>
      </c>
      <c r="P964" s="540">
        <v>80</v>
      </c>
      <c r="Q964" s="540">
        <v>14</v>
      </c>
      <c r="R964" s="540">
        <v>92</v>
      </c>
      <c r="S964" s="540">
        <v>166</v>
      </c>
      <c r="T964" s="540">
        <v>112</v>
      </c>
      <c r="U964" s="540">
        <v>140</v>
      </c>
      <c r="V964" s="540">
        <v>188</v>
      </c>
      <c r="W964" s="540">
        <v>157</v>
      </c>
      <c r="X964" s="540">
        <v>76</v>
      </c>
      <c r="Y964" s="540">
        <v>108</v>
      </c>
      <c r="Z964" s="540">
        <v>75</v>
      </c>
      <c r="AA964" s="540">
        <v>11</v>
      </c>
      <c r="AB964" s="540">
        <v>35</v>
      </c>
      <c r="AC964" s="540">
        <v>160</v>
      </c>
      <c r="AD964" s="540">
        <v>193</v>
      </c>
      <c r="AE964" s="540">
        <v>129</v>
      </c>
      <c r="AF964" s="540">
        <v>3</v>
      </c>
      <c r="AG964" s="540">
        <v>74</v>
      </c>
      <c r="AH964" s="540">
        <v>185</v>
      </c>
      <c r="AI964" s="540">
        <v>192</v>
      </c>
      <c r="AJ964" s="540">
        <v>88</v>
      </c>
      <c r="AK964" s="540">
        <v>68</v>
      </c>
      <c r="AL964" s="540">
        <v>12</v>
      </c>
      <c r="AM964" s="540">
        <v>167</v>
      </c>
      <c r="AN964" s="540">
        <v>46</v>
      </c>
      <c r="AO964" s="540">
        <v>175</v>
      </c>
      <c r="AP964" s="540">
        <v>31</v>
      </c>
      <c r="AQ964" s="540">
        <v>65</v>
      </c>
      <c r="AR964" s="540">
        <v>130</v>
      </c>
      <c r="AS964" s="540">
        <v>77</v>
      </c>
      <c r="AT964" s="540">
        <v>17</v>
      </c>
      <c r="AU964" s="540">
        <v>86</v>
      </c>
      <c r="AV964" s="540">
        <v>147</v>
      </c>
      <c r="AW964" s="540">
        <v>67</v>
      </c>
      <c r="AX964" s="540">
        <v>114</v>
      </c>
      <c r="AY964" s="540">
        <v>39</v>
      </c>
      <c r="AZ964" s="540">
        <v>133</v>
      </c>
      <c r="BA964" s="540">
        <v>95</v>
      </c>
      <c r="BB964" s="540">
        <v>6</v>
      </c>
      <c r="BC964" s="540">
        <v>22</v>
      </c>
      <c r="BD964" s="540">
        <v>115</v>
      </c>
      <c r="BE964" s="540">
        <v>150</v>
      </c>
      <c r="BF964" s="540">
        <v>132</v>
      </c>
      <c r="BG964" s="540">
        <v>97</v>
      </c>
      <c r="BH964" s="540">
        <v>91</v>
      </c>
      <c r="BI964" s="540">
        <v>25</v>
      </c>
      <c r="BJ964" s="540">
        <v>178</v>
      </c>
      <c r="BK964" s="540">
        <v>106</v>
      </c>
      <c r="BL964" s="540">
        <v>161</v>
      </c>
      <c r="BM964" s="540">
        <v>141</v>
      </c>
      <c r="BN964" s="540">
        <v>174</v>
      </c>
      <c r="BO964" s="540">
        <v>81</v>
      </c>
      <c r="BP964" s="540">
        <v>100</v>
      </c>
      <c r="BQ964" s="540">
        <v>90</v>
      </c>
      <c r="BR964" s="540">
        <v>57</v>
      </c>
      <c r="BS964" s="540">
        <v>49</v>
      </c>
      <c r="BT964" s="540">
        <v>15</v>
      </c>
      <c r="BU964" s="540">
        <v>134</v>
      </c>
      <c r="BV964" s="540">
        <v>137</v>
      </c>
      <c r="BW964" s="540">
        <v>148</v>
      </c>
      <c r="BX964" s="540">
        <v>20</v>
      </c>
      <c r="BY964" s="540">
        <v>111</v>
      </c>
      <c r="BZ964" s="540">
        <v>122</v>
      </c>
      <c r="CA964" s="540">
        <v>28</v>
      </c>
      <c r="CB964" s="540">
        <v>116</v>
      </c>
      <c r="CC964" s="540">
        <v>93</v>
      </c>
      <c r="CD964" s="540">
        <v>118</v>
      </c>
      <c r="CE964" s="540">
        <v>84</v>
      </c>
      <c r="CF964" s="540">
        <v>42</v>
      </c>
      <c r="CG964" s="540">
        <v>168</v>
      </c>
      <c r="CH964" s="540">
        <v>33</v>
      </c>
      <c r="CI964" s="540">
        <v>165</v>
      </c>
      <c r="CJ964" s="540">
        <v>169</v>
      </c>
      <c r="CK964" s="540">
        <v>153</v>
      </c>
      <c r="CL964" s="540">
        <v>72</v>
      </c>
      <c r="CM964" s="540">
        <v>4</v>
      </c>
      <c r="CN964" s="540">
        <v>40</v>
      </c>
      <c r="CO964" s="540">
        <v>99</v>
      </c>
      <c r="CP964" s="540">
        <v>131</v>
      </c>
      <c r="CQ964" s="540">
        <v>104</v>
      </c>
      <c r="CR964" s="540">
        <v>55</v>
      </c>
      <c r="CS964" s="540">
        <v>13</v>
      </c>
      <c r="CT964" s="540">
        <v>19</v>
      </c>
      <c r="CU964" s="540">
        <v>182</v>
      </c>
      <c r="CV964" s="540">
        <v>59</v>
      </c>
      <c r="CW964" s="540">
        <v>127</v>
      </c>
      <c r="CX964" s="540">
        <v>101</v>
      </c>
      <c r="CY964" s="540">
        <v>64</v>
      </c>
      <c r="CZ964" s="540">
        <v>21</v>
      </c>
      <c r="DA964" s="540">
        <v>48</v>
      </c>
      <c r="DB964" s="540">
        <v>183</v>
      </c>
      <c r="DC964" s="540">
        <v>191</v>
      </c>
      <c r="DD964" s="540">
        <v>117</v>
      </c>
      <c r="DE964" s="540">
        <v>158</v>
      </c>
      <c r="DF964" s="540">
        <v>87</v>
      </c>
      <c r="DG964" s="540">
        <v>83</v>
      </c>
      <c r="DH964" s="540">
        <v>78</v>
      </c>
      <c r="DI964" s="540">
        <v>54</v>
      </c>
      <c r="DJ964" s="540">
        <v>23</v>
      </c>
      <c r="DK964" s="540">
        <v>44</v>
      </c>
      <c r="DL964" s="540">
        <v>37</v>
      </c>
      <c r="DM964" s="540">
        <v>24</v>
      </c>
      <c r="DN964" s="540">
        <v>51</v>
      </c>
      <c r="DO964" s="540">
        <v>45</v>
      </c>
      <c r="DP964" s="540">
        <v>32</v>
      </c>
      <c r="DQ964" s="540">
        <v>123</v>
      </c>
      <c r="DR964" s="540">
        <v>136</v>
      </c>
      <c r="DS964" s="540">
        <v>120</v>
      </c>
      <c r="DT964" s="540">
        <v>66</v>
      </c>
      <c r="DU964" s="540">
        <v>189</v>
      </c>
      <c r="DV964" s="540">
        <v>82</v>
      </c>
      <c r="DW964" s="540">
        <v>63</v>
      </c>
      <c r="DX964" s="540">
        <v>170</v>
      </c>
      <c r="DY964" s="540">
        <v>47</v>
      </c>
      <c r="DZ964" s="540">
        <v>126</v>
      </c>
      <c r="EA964" s="540">
        <v>173</v>
      </c>
      <c r="EB964" s="540">
        <v>58</v>
      </c>
      <c r="EC964" s="540">
        <v>9</v>
      </c>
      <c r="ED964" s="540">
        <v>71</v>
      </c>
      <c r="EE964" s="540">
        <v>27</v>
      </c>
      <c r="EF964" s="540">
        <v>187</v>
      </c>
      <c r="EG964" s="540">
        <v>1</v>
      </c>
      <c r="EH964" s="540">
        <v>156</v>
      </c>
      <c r="EI964" s="540">
        <v>171</v>
      </c>
      <c r="EJ964" s="540">
        <v>103</v>
      </c>
      <c r="EK964" s="540">
        <v>89</v>
      </c>
      <c r="EL964" s="540">
        <v>69</v>
      </c>
      <c r="EM964" s="540">
        <v>155</v>
      </c>
      <c r="EN964" s="540">
        <v>172</v>
      </c>
      <c r="EO964" s="540">
        <v>18</v>
      </c>
      <c r="EP964" s="540">
        <v>60</v>
      </c>
      <c r="EQ964" s="540">
        <v>70</v>
      </c>
      <c r="ER964" s="540">
        <v>109</v>
      </c>
      <c r="ES964" s="540">
        <v>96</v>
      </c>
      <c r="ET964" s="540">
        <v>36</v>
      </c>
      <c r="EU964" s="540">
        <v>164</v>
      </c>
      <c r="EV964" s="540">
        <v>43</v>
      </c>
      <c r="EW964" s="540">
        <v>2</v>
      </c>
      <c r="EX964" s="540">
        <v>73</v>
      </c>
      <c r="EY964" s="540">
        <v>177</v>
      </c>
      <c r="EZ964" s="540">
        <v>113</v>
      </c>
      <c r="FA964" s="540">
        <v>119</v>
      </c>
      <c r="FB964" s="540">
        <v>50</v>
      </c>
      <c r="FC964" s="540">
        <v>56</v>
      </c>
      <c r="FD964" s="540">
        <v>102</v>
      </c>
      <c r="FE964" s="540">
        <v>125</v>
      </c>
      <c r="FF964" s="540">
        <v>149</v>
      </c>
      <c r="FG964" s="540">
        <v>152</v>
      </c>
      <c r="FH964" s="540">
        <v>162</v>
      </c>
      <c r="FI964" s="540">
        <v>16</v>
      </c>
      <c r="FJ964" s="540">
        <v>110</v>
      </c>
      <c r="FK964" s="540">
        <v>94</v>
      </c>
      <c r="FL964" s="540">
        <v>144</v>
      </c>
      <c r="FM964" s="540">
        <v>146</v>
      </c>
      <c r="FN964" s="540">
        <v>121</v>
      </c>
      <c r="FO964" s="540">
        <v>62</v>
      </c>
      <c r="FP964" s="540">
        <v>143</v>
      </c>
      <c r="FQ964" s="540">
        <v>52</v>
      </c>
      <c r="FR964" s="540">
        <v>7</v>
      </c>
      <c r="FS964" s="540">
        <v>184</v>
      </c>
      <c r="FT964" s="540">
        <v>5</v>
      </c>
      <c r="FU964" s="540">
        <v>8</v>
      </c>
      <c r="FV964" s="540">
        <v>190</v>
      </c>
      <c r="FW964" s="540">
        <v>41</v>
      </c>
      <c r="FX964" s="540">
        <v>151</v>
      </c>
      <c r="FY964" s="540">
        <v>85</v>
      </c>
      <c r="FZ964" s="540">
        <v>145</v>
      </c>
      <c r="GA964" s="540">
        <v>105</v>
      </c>
      <c r="GB964" s="540">
        <v>10</v>
      </c>
      <c r="GC964" s="540">
        <v>138</v>
      </c>
      <c r="GD964" s="540">
        <v>29</v>
      </c>
      <c r="GE964" s="540">
        <v>159</v>
      </c>
      <c r="GF964" s="540">
        <v>195</v>
      </c>
      <c r="GG964" s="540">
        <v>186</v>
      </c>
      <c r="GH964" s="540">
        <v>53</v>
      </c>
      <c r="GI964" s="540">
        <v>135</v>
      </c>
      <c r="GJ964" s="540">
        <v>194</v>
      </c>
      <c r="GK964" s="540">
        <v>142</v>
      </c>
      <c r="GL964" s="540">
        <v>61</v>
      </c>
      <c r="GM964" s="540">
        <v>38</v>
      </c>
      <c r="GN964" s="540">
        <v>180</v>
      </c>
      <c r="GO964" s="540">
        <v>30</v>
      </c>
      <c r="GP964" s="540">
        <v>154</v>
      </c>
      <c r="GQ964" s="540">
        <v>107</v>
      </c>
      <c r="GR964" s="540">
        <v>34</v>
      </c>
    </row>
    <row r="965" spans="4:204" s="540" customFormat="1" x14ac:dyDescent="0.2">
      <c r="E965" s="535" t="s">
        <v>159</v>
      </c>
      <c r="F965" s="540">
        <v>189</v>
      </c>
      <c r="G965" s="540">
        <v>85</v>
      </c>
      <c r="H965" s="540">
        <v>49</v>
      </c>
      <c r="I965" s="540">
        <v>183</v>
      </c>
      <c r="J965" s="540">
        <v>37</v>
      </c>
      <c r="K965" s="540">
        <v>98</v>
      </c>
      <c r="L965" s="540">
        <v>144</v>
      </c>
      <c r="M965" s="540">
        <v>14</v>
      </c>
      <c r="N965" s="540">
        <v>68</v>
      </c>
      <c r="O965" s="540">
        <v>4</v>
      </c>
      <c r="P965" s="540">
        <v>18</v>
      </c>
      <c r="Q965" s="540">
        <v>50</v>
      </c>
      <c r="R965" s="540">
        <v>94</v>
      </c>
      <c r="S965" s="540">
        <v>152</v>
      </c>
      <c r="T965" s="540">
        <v>26</v>
      </c>
      <c r="U965" s="540">
        <v>102</v>
      </c>
      <c r="V965" s="540">
        <v>169</v>
      </c>
      <c r="W965" s="540">
        <v>175</v>
      </c>
      <c r="X965" s="540">
        <v>123</v>
      </c>
      <c r="Y965" s="540">
        <v>78</v>
      </c>
      <c r="Z965" s="540">
        <v>42</v>
      </c>
      <c r="AA965" s="540">
        <v>91</v>
      </c>
      <c r="AB965" s="540">
        <v>192</v>
      </c>
      <c r="AC965" s="540">
        <v>133</v>
      </c>
      <c r="AD965" s="540">
        <v>161</v>
      </c>
      <c r="AE965" s="540">
        <v>104</v>
      </c>
      <c r="AF965" s="540">
        <v>193</v>
      </c>
      <c r="AG965" s="540">
        <v>24</v>
      </c>
      <c r="AH965" s="540">
        <v>46</v>
      </c>
      <c r="AI965" s="540">
        <v>166</v>
      </c>
      <c r="AJ965" s="540">
        <v>138</v>
      </c>
      <c r="AK965" s="540">
        <v>129</v>
      </c>
      <c r="AL965" s="540">
        <v>162</v>
      </c>
      <c r="AM965" s="540">
        <v>60</v>
      </c>
      <c r="AN965" s="540">
        <v>93</v>
      </c>
      <c r="AO965" s="540">
        <v>112</v>
      </c>
      <c r="AP965" s="540">
        <v>124</v>
      </c>
      <c r="AQ965" s="540">
        <v>137</v>
      </c>
      <c r="AR965" s="540">
        <v>33</v>
      </c>
      <c r="AS965" s="540">
        <v>96</v>
      </c>
      <c r="AT965" s="540">
        <v>69</v>
      </c>
      <c r="AU965" s="540">
        <v>158</v>
      </c>
      <c r="AV965" s="540">
        <v>182</v>
      </c>
      <c r="AW965" s="540">
        <v>188</v>
      </c>
      <c r="AX965" s="540">
        <v>101</v>
      </c>
      <c r="AY965" s="540">
        <v>114</v>
      </c>
      <c r="AZ965" s="540">
        <v>95</v>
      </c>
      <c r="BA965" s="540">
        <v>167</v>
      </c>
      <c r="BB965" s="540">
        <v>3</v>
      </c>
      <c r="BC965" s="540">
        <v>89</v>
      </c>
      <c r="BD965" s="540">
        <v>45</v>
      </c>
      <c r="BE965" s="540">
        <v>103</v>
      </c>
      <c r="BF965" s="540">
        <v>29</v>
      </c>
      <c r="BG965" s="540">
        <v>157</v>
      </c>
      <c r="BH965" s="540">
        <v>58</v>
      </c>
      <c r="BI965" s="540">
        <v>34</v>
      </c>
      <c r="BJ965" s="540">
        <v>139</v>
      </c>
      <c r="BK965" s="540">
        <v>194</v>
      </c>
      <c r="BL965" s="540">
        <v>82</v>
      </c>
      <c r="BM965" s="540">
        <v>62</v>
      </c>
      <c r="BN965" s="540">
        <v>10</v>
      </c>
      <c r="BO965" s="540">
        <v>109</v>
      </c>
      <c r="BP965" s="540">
        <v>30</v>
      </c>
      <c r="BQ965" s="540">
        <v>116</v>
      </c>
      <c r="BR965" s="540">
        <v>1</v>
      </c>
      <c r="BS965" s="540">
        <v>154</v>
      </c>
      <c r="BT965" s="540">
        <v>181</v>
      </c>
      <c r="BU965" s="540">
        <v>70</v>
      </c>
      <c r="BV965" s="540">
        <v>136</v>
      </c>
      <c r="BW965" s="540">
        <v>63</v>
      </c>
      <c r="BX965" s="540">
        <v>165</v>
      </c>
      <c r="BY965" s="540">
        <v>19</v>
      </c>
      <c r="BZ965" s="540">
        <v>119</v>
      </c>
      <c r="CA965" s="540">
        <v>187</v>
      </c>
      <c r="CB965" s="540">
        <v>92</v>
      </c>
      <c r="CC965" s="540">
        <v>195</v>
      </c>
      <c r="CD965" s="540">
        <v>99</v>
      </c>
      <c r="CE965" s="540">
        <v>171</v>
      </c>
      <c r="CF965" s="540">
        <v>81</v>
      </c>
      <c r="CG965" s="540">
        <v>163</v>
      </c>
      <c r="CH965" s="540">
        <v>15</v>
      </c>
      <c r="CI965" s="540">
        <v>16</v>
      </c>
      <c r="CJ965" s="540">
        <v>126</v>
      </c>
      <c r="CK965" s="540">
        <v>122</v>
      </c>
      <c r="CL965" s="540">
        <v>2</v>
      </c>
      <c r="CM965" s="540">
        <v>185</v>
      </c>
      <c r="CN965" s="540">
        <v>53</v>
      </c>
      <c r="CO965" s="540">
        <v>135</v>
      </c>
      <c r="CP965" s="540">
        <v>20</v>
      </c>
      <c r="CQ965" s="540">
        <v>83</v>
      </c>
      <c r="CR965" s="540">
        <v>44</v>
      </c>
      <c r="CS965" s="540">
        <v>125</v>
      </c>
      <c r="CT965" s="540">
        <v>146</v>
      </c>
      <c r="CU965" s="540">
        <v>13</v>
      </c>
      <c r="CV965" s="540">
        <v>106</v>
      </c>
      <c r="CW965" s="540">
        <v>57</v>
      </c>
      <c r="CX965" s="540">
        <v>73</v>
      </c>
      <c r="CY965" s="540">
        <v>40</v>
      </c>
      <c r="CZ965" s="540">
        <v>132</v>
      </c>
      <c r="DA965" s="540">
        <v>127</v>
      </c>
      <c r="DB965" s="540">
        <v>120</v>
      </c>
      <c r="DC965" s="540">
        <v>131</v>
      </c>
      <c r="DD965" s="540">
        <v>121</v>
      </c>
      <c r="DE965" s="540">
        <v>75</v>
      </c>
      <c r="DF965" s="540">
        <v>174</v>
      </c>
      <c r="DG965" s="540">
        <v>32</v>
      </c>
      <c r="DH965" s="540">
        <v>128</v>
      </c>
      <c r="DI965" s="540">
        <v>27</v>
      </c>
      <c r="DJ965" s="540">
        <v>43</v>
      </c>
      <c r="DK965" s="540">
        <v>178</v>
      </c>
      <c r="DL965" s="540">
        <v>74</v>
      </c>
      <c r="DM965" s="540">
        <v>28</v>
      </c>
      <c r="DN965" s="540">
        <v>61</v>
      </c>
      <c r="DO965" s="540">
        <v>151</v>
      </c>
      <c r="DP965" s="540">
        <v>173</v>
      </c>
      <c r="DQ965" s="540">
        <v>97</v>
      </c>
      <c r="DR965" s="540">
        <v>23</v>
      </c>
      <c r="DS965" s="540">
        <v>159</v>
      </c>
      <c r="DT965" s="540">
        <v>117</v>
      </c>
      <c r="DU965" s="540">
        <v>164</v>
      </c>
      <c r="DV965" s="540">
        <v>184</v>
      </c>
      <c r="DW965" s="540">
        <v>56</v>
      </c>
      <c r="DX965" s="540">
        <v>6</v>
      </c>
      <c r="DY965" s="540">
        <v>5</v>
      </c>
      <c r="DZ965" s="540">
        <v>186</v>
      </c>
      <c r="EA965" s="540">
        <v>130</v>
      </c>
      <c r="EB965" s="540">
        <v>100</v>
      </c>
      <c r="EC965" s="540">
        <v>172</v>
      </c>
      <c r="ED965" s="540">
        <v>88</v>
      </c>
      <c r="EE965" s="540">
        <v>17</v>
      </c>
      <c r="EF965" s="540">
        <v>153</v>
      </c>
      <c r="EG965" s="540">
        <v>65</v>
      </c>
      <c r="EH965" s="540">
        <v>149</v>
      </c>
      <c r="EI965" s="540">
        <v>143</v>
      </c>
      <c r="EJ965" s="540">
        <v>11</v>
      </c>
      <c r="EK965" s="540">
        <v>145</v>
      </c>
      <c r="EL965" s="540">
        <v>168</v>
      </c>
      <c r="EM965" s="540">
        <v>41</v>
      </c>
      <c r="EN965" s="540">
        <v>80</v>
      </c>
      <c r="EO965" s="540">
        <v>147</v>
      </c>
      <c r="EP965" s="540">
        <v>148</v>
      </c>
      <c r="EQ965" s="540">
        <v>54</v>
      </c>
      <c r="ER965" s="540">
        <v>177</v>
      </c>
      <c r="ES965" s="540">
        <v>8</v>
      </c>
      <c r="ET965" s="540">
        <v>31</v>
      </c>
      <c r="EU965" s="540">
        <v>64</v>
      </c>
      <c r="EV965" s="540">
        <v>180</v>
      </c>
      <c r="EW965" s="540">
        <v>77</v>
      </c>
      <c r="EX965" s="540">
        <v>113</v>
      </c>
      <c r="EY965" s="540">
        <v>156</v>
      </c>
      <c r="EZ965" s="540">
        <v>59</v>
      </c>
      <c r="FA965" s="540">
        <v>9</v>
      </c>
      <c r="FB965" s="540">
        <v>47</v>
      </c>
      <c r="FC965" s="540">
        <v>110</v>
      </c>
      <c r="FD965" s="540">
        <v>66</v>
      </c>
      <c r="FE965" s="540">
        <v>134</v>
      </c>
      <c r="FF965" s="540">
        <v>190</v>
      </c>
      <c r="FG965" s="540">
        <v>7</v>
      </c>
      <c r="FH965" s="540">
        <v>12</v>
      </c>
      <c r="FI965" s="540">
        <v>39</v>
      </c>
      <c r="FJ965" s="540">
        <v>105</v>
      </c>
      <c r="FK965" s="540">
        <v>36</v>
      </c>
      <c r="FL965" s="540">
        <v>140</v>
      </c>
      <c r="FM965" s="540">
        <v>118</v>
      </c>
      <c r="FN965" s="540">
        <v>71</v>
      </c>
      <c r="FO965" s="540">
        <v>160</v>
      </c>
      <c r="FP965" s="540">
        <v>48</v>
      </c>
      <c r="FQ965" s="540">
        <v>150</v>
      </c>
      <c r="FR965" s="540">
        <v>52</v>
      </c>
      <c r="FS965" s="540">
        <v>142</v>
      </c>
      <c r="FT965" s="540">
        <v>87</v>
      </c>
      <c r="FU965" s="540">
        <v>35</v>
      </c>
      <c r="FV965" s="540">
        <v>176</v>
      </c>
      <c r="FW965" s="540">
        <v>25</v>
      </c>
      <c r="FX965" s="540">
        <v>111</v>
      </c>
      <c r="FY965" s="540">
        <v>90</v>
      </c>
      <c r="FZ965" s="540">
        <v>108</v>
      </c>
      <c r="GA965" s="540">
        <v>67</v>
      </c>
      <c r="GB965" s="540">
        <v>115</v>
      </c>
      <c r="GC965" s="540">
        <v>191</v>
      </c>
      <c r="GD965" s="540">
        <v>72</v>
      </c>
      <c r="GE965" s="540">
        <v>84</v>
      </c>
      <c r="GF965" s="540">
        <v>107</v>
      </c>
      <c r="GG965" s="540">
        <v>51</v>
      </c>
      <c r="GH965" s="540">
        <v>86</v>
      </c>
      <c r="GI965" s="540">
        <v>155</v>
      </c>
      <c r="GJ965" s="540">
        <v>79</v>
      </c>
      <c r="GK965" s="540">
        <v>22</v>
      </c>
      <c r="GL965" s="540">
        <v>55</v>
      </c>
      <c r="GM965" s="540">
        <v>179</v>
      </c>
      <c r="GN965" s="540">
        <v>38</v>
      </c>
      <c r="GO965" s="540">
        <v>170</v>
      </c>
      <c r="GP965" s="540">
        <v>21</v>
      </c>
      <c r="GQ965" s="540">
        <v>141</v>
      </c>
      <c r="GR965" s="540">
        <v>76</v>
      </c>
    </row>
    <row r="966" spans="4:204" s="540" customFormat="1" x14ac:dyDescent="0.2"/>
    <row r="967" spans="4:204" s="540" customFormat="1" x14ac:dyDescent="0.2">
      <c r="D967" s="539">
        <v>196</v>
      </c>
      <c r="E967" s="541" t="s">
        <v>179</v>
      </c>
    </row>
    <row r="968" spans="4:204" s="540" customFormat="1" x14ac:dyDescent="0.2">
      <c r="E968" s="535" t="s">
        <v>130</v>
      </c>
      <c r="F968" s="540">
        <v>1</v>
      </c>
      <c r="G968" s="540">
        <v>2</v>
      </c>
      <c r="H968" s="540">
        <v>3</v>
      </c>
      <c r="I968" s="540">
        <v>4</v>
      </c>
      <c r="J968" s="540">
        <v>5</v>
      </c>
      <c r="K968" s="540">
        <v>6</v>
      </c>
      <c r="L968" s="540">
        <v>7</v>
      </c>
      <c r="M968" s="540">
        <v>8</v>
      </c>
      <c r="N968" s="540">
        <v>9</v>
      </c>
      <c r="O968" s="540">
        <v>10</v>
      </c>
      <c r="P968" s="540">
        <v>11</v>
      </c>
      <c r="Q968" s="540">
        <v>12</v>
      </c>
      <c r="R968" s="540">
        <v>13</v>
      </c>
      <c r="S968" s="540">
        <v>14</v>
      </c>
      <c r="T968" s="540">
        <v>15</v>
      </c>
      <c r="U968" s="540">
        <v>16</v>
      </c>
      <c r="V968" s="540">
        <v>17</v>
      </c>
      <c r="W968" s="540">
        <v>18</v>
      </c>
      <c r="X968" s="540">
        <v>19</v>
      </c>
      <c r="Y968" s="540">
        <v>20</v>
      </c>
      <c r="Z968" s="540">
        <v>21</v>
      </c>
      <c r="AA968" s="540">
        <v>22</v>
      </c>
      <c r="AB968" s="540">
        <v>23</v>
      </c>
      <c r="AC968" s="540">
        <v>24</v>
      </c>
      <c r="AD968" s="540">
        <v>25</v>
      </c>
      <c r="AE968" s="540">
        <v>26</v>
      </c>
      <c r="AF968" s="540">
        <v>27</v>
      </c>
      <c r="AG968" s="540">
        <v>28</v>
      </c>
      <c r="AH968" s="540">
        <v>29</v>
      </c>
      <c r="AI968" s="540">
        <v>30</v>
      </c>
      <c r="AJ968" s="540">
        <v>31</v>
      </c>
      <c r="AK968" s="540">
        <v>32</v>
      </c>
      <c r="AL968" s="540">
        <v>33</v>
      </c>
      <c r="AM968" s="540">
        <v>34</v>
      </c>
      <c r="AN968" s="540">
        <v>35</v>
      </c>
      <c r="AO968" s="540">
        <v>36</v>
      </c>
      <c r="AP968" s="540">
        <v>37</v>
      </c>
      <c r="AQ968" s="540">
        <v>38</v>
      </c>
      <c r="AR968" s="540">
        <v>39</v>
      </c>
      <c r="AS968" s="540">
        <v>40</v>
      </c>
      <c r="AT968" s="540">
        <v>41</v>
      </c>
      <c r="AU968" s="540">
        <v>42</v>
      </c>
      <c r="AV968" s="540">
        <v>43</v>
      </c>
      <c r="AW968" s="540">
        <v>44</v>
      </c>
      <c r="AX968" s="540">
        <v>45</v>
      </c>
      <c r="AY968" s="540">
        <v>46</v>
      </c>
      <c r="AZ968" s="540">
        <v>47</v>
      </c>
      <c r="BA968" s="540">
        <v>48</v>
      </c>
      <c r="BB968" s="540">
        <v>49</v>
      </c>
      <c r="BC968" s="540">
        <v>50</v>
      </c>
      <c r="BD968" s="540">
        <v>51</v>
      </c>
      <c r="BE968" s="540">
        <v>52</v>
      </c>
      <c r="BF968" s="540">
        <v>53</v>
      </c>
      <c r="BG968" s="540">
        <v>54</v>
      </c>
      <c r="BH968" s="540">
        <v>55</v>
      </c>
      <c r="BI968" s="540">
        <v>56</v>
      </c>
      <c r="BJ968" s="540">
        <v>57</v>
      </c>
      <c r="BK968" s="540">
        <v>58</v>
      </c>
      <c r="BL968" s="540">
        <v>59</v>
      </c>
      <c r="BM968" s="540">
        <v>60</v>
      </c>
      <c r="BN968" s="540">
        <v>61</v>
      </c>
      <c r="BO968" s="540">
        <v>62</v>
      </c>
      <c r="BP968" s="540">
        <v>63</v>
      </c>
      <c r="BQ968" s="540">
        <v>64</v>
      </c>
      <c r="BR968" s="540">
        <v>65</v>
      </c>
      <c r="BS968" s="540">
        <v>66</v>
      </c>
      <c r="BT968" s="540">
        <v>67</v>
      </c>
      <c r="BU968" s="540">
        <v>68</v>
      </c>
      <c r="BV968" s="540">
        <v>69</v>
      </c>
      <c r="BW968" s="540">
        <v>70</v>
      </c>
      <c r="BX968" s="540">
        <v>71</v>
      </c>
      <c r="BY968" s="540">
        <v>72</v>
      </c>
      <c r="BZ968" s="540">
        <v>73</v>
      </c>
      <c r="CA968" s="540">
        <v>74</v>
      </c>
      <c r="CB968" s="540">
        <v>75</v>
      </c>
      <c r="CC968" s="540">
        <v>76</v>
      </c>
      <c r="CD968" s="540">
        <v>77</v>
      </c>
      <c r="CE968" s="540">
        <v>78</v>
      </c>
      <c r="CF968" s="540">
        <v>79</v>
      </c>
      <c r="CG968" s="540">
        <v>80</v>
      </c>
      <c r="CH968" s="540">
        <v>81</v>
      </c>
      <c r="CI968" s="540">
        <v>82</v>
      </c>
      <c r="CJ968" s="540">
        <v>83</v>
      </c>
      <c r="CK968" s="540">
        <v>84</v>
      </c>
      <c r="CL968" s="540">
        <v>85</v>
      </c>
      <c r="CM968" s="540">
        <v>86</v>
      </c>
      <c r="CN968" s="540">
        <v>87</v>
      </c>
      <c r="CO968" s="540">
        <v>88</v>
      </c>
      <c r="CP968" s="540">
        <v>89</v>
      </c>
      <c r="CQ968" s="540">
        <v>90</v>
      </c>
      <c r="CR968" s="540">
        <v>91</v>
      </c>
      <c r="CS968" s="540">
        <v>92</v>
      </c>
      <c r="CT968" s="540">
        <v>93</v>
      </c>
      <c r="CU968" s="540">
        <v>94</v>
      </c>
      <c r="CV968" s="540">
        <v>95</v>
      </c>
      <c r="CW968" s="540">
        <v>96</v>
      </c>
      <c r="CX968" s="540">
        <v>97</v>
      </c>
      <c r="CY968" s="540">
        <v>98</v>
      </c>
      <c r="CZ968" s="540">
        <v>99</v>
      </c>
      <c r="DA968" s="540">
        <v>100</v>
      </c>
      <c r="DB968" s="540">
        <v>101</v>
      </c>
      <c r="DC968" s="540">
        <v>102</v>
      </c>
      <c r="DD968" s="540">
        <v>103</v>
      </c>
      <c r="DE968" s="540">
        <v>104</v>
      </c>
      <c r="DF968" s="540">
        <v>105</v>
      </c>
      <c r="DG968" s="540">
        <v>106</v>
      </c>
      <c r="DH968" s="540">
        <v>107</v>
      </c>
      <c r="DI968" s="540">
        <v>108</v>
      </c>
      <c r="DJ968" s="540">
        <v>109</v>
      </c>
      <c r="DK968" s="540">
        <v>110</v>
      </c>
      <c r="DL968" s="540">
        <v>111</v>
      </c>
      <c r="DM968" s="540">
        <v>112</v>
      </c>
      <c r="DN968" s="540">
        <v>113</v>
      </c>
      <c r="DO968" s="540">
        <v>114</v>
      </c>
      <c r="DP968" s="540">
        <v>115</v>
      </c>
      <c r="DQ968" s="540">
        <v>116</v>
      </c>
      <c r="DR968" s="540">
        <v>117</v>
      </c>
      <c r="DS968" s="540">
        <v>118</v>
      </c>
      <c r="DT968" s="540">
        <v>119</v>
      </c>
      <c r="DU968" s="540">
        <v>120</v>
      </c>
      <c r="DV968" s="540">
        <v>121</v>
      </c>
      <c r="DW968" s="540">
        <v>122</v>
      </c>
      <c r="DX968" s="540">
        <v>123</v>
      </c>
      <c r="DY968" s="540">
        <v>124</v>
      </c>
      <c r="DZ968" s="540">
        <v>125</v>
      </c>
      <c r="EA968" s="540">
        <v>126</v>
      </c>
      <c r="EB968" s="540">
        <v>127</v>
      </c>
      <c r="EC968" s="540">
        <v>128</v>
      </c>
      <c r="ED968" s="540">
        <v>129</v>
      </c>
      <c r="EE968" s="540">
        <v>130</v>
      </c>
      <c r="EF968" s="540">
        <v>131</v>
      </c>
      <c r="EG968" s="540">
        <v>132</v>
      </c>
      <c r="EH968" s="540">
        <v>133</v>
      </c>
      <c r="EI968" s="540">
        <v>134</v>
      </c>
      <c r="EJ968" s="540">
        <v>135</v>
      </c>
      <c r="EK968" s="540">
        <v>136</v>
      </c>
      <c r="EL968" s="540">
        <v>137</v>
      </c>
      <c r="EM968" s="540">
        <v>138</v>
      </c>
      <c r="EN968" s="540">
        <v>139</v>
      </c>
      <c r="EO968" s="540">
        <v>140</v>
      </c>
      <c r="EP968" s="540">
        <v>141</v>
      </c>
      <c r="EQ968" s="540">
        <v>142</v>
      </c>
      <c r="ER968" s="540">
        <v>143</v>
      </c>
      <c r="ES968" s="540">
        <v>144</v>
      </c>
      <c r="ET968" s="540">
        <v>145</v>
      </c>
      <c r="EU968" s="540">
        <v>146</v>
      </c>
      <c r="EV968" s="540">
        <v>147</v>
      </c>
      <c r="EW968" s="540">
        <v>148</v>
      </c>
      <c r="EX968" s="540">
        <v>149</v>
      </c>
      <c r="EY968" s="540">
        <v>150</v>
      </c>
      <c r="EZ968" s="540">
        <v>151</v>
      </c>
      <c r="FA968" s="540">
        <v>152</v>
      </c>
      <c r="FB968" s="540">
        <v>153</v>
      </c>
      <c r="FC968" s="540">
        <v>154</v>
      </c>
      <c r="FD968" s="540">
        <v>155</v>
      </c>
      <c r="FE968" s="540">
        <v>156</v>
      </c>
      <c r="FF968" s="540">
        <v>157</v>
      </c>
      <c r="FG968" s="540">
        <v>158</v>
      </c>
      <c r="FH968" s="540">
        <v>159</v>
      </c>
      <c r="FI968" s="540">
        <v>160</v>
      </c>
      <c r="FJ968" s="540">
        <v>161</v>
      </c>
      <c r="FK968" s="540">
        <v>162</v>
      </c>
      <c r="FL968" s="540">
        <v>163</v>
      </c>
      <c r="FM968" s="540">
        <v>164</v>
      </c>
      <c r="FN968" s="540">
        <v>165</v>
      </c>
      <c r="FO968" s="540">
        <v>166</v>
      </c>
      <c r="FP968" s="540">
        <v>167</v>
      </c>
      <c r="FQ968" s="540">
        <v>168</v>
      </c>
      <c r="FR968" s="540">
        <v>169</v>
      </c>
      <c r="FS968" s="540">
        <v>170</v>
      </c>
      <c r="FT968" s="540">
        <v>171</v>
      </c>
      <c r="FU968" s="540">
        <v>172</v>
      </c>
      <c r="FV968" s="540">
        <v>173</v>
      </c>
      <c r="FW968" s="540">
        <v>174</v>
      </c>
      <c r="FX968" s="540">
        <v>175</v>
      </c>
      <c r="FY968" s="540">
        <v>176</v>
      </c>
      <c r="FZ968" s="540">
        <v>177</v>
      </c>
      <c r="GA968" s="540">
        <v>178</v>
      </c>
      <c r="GB968" s="540">
        <v>179</v>
      </c>
      <c r="GC968" s="540">
        <v>180</v>
      </c>
      <c r="GD968" s="540">
        <v>181</v>
      </c>
      <c r="GE968" s="540">
        <v>182</v>
      </c>
      <c r="GF968" s="540">
        <v>183</v>
      </c>
      <c r="GG968" s="540">
        <v>184</v>
      </c>
      <c r="GI968" s="540">
        <v>185</v>
      </c>
      <c r="GJ968" s="540">
        <v>186</v>
      </c>
      <c r="GK968" s="540">
        <v>187</v>
      </c>
      <c r="GL968" s="540">
        <v>188</v>
      </c>
      <c r="GN968" s="540">
        <v>189</v>
      </c>
      <c r="GO968" s="540">
        <v>190</v>
      </c>
      <c r="GP968" s="540">
        <v>191</v>
      </c>
      <c r="GQ968" s="540">
        <v>192</v>
      </c>
      <c r="GS968" s="540">
        <v>193</v>
      </c>
      <c r="GT968" s="540">
        <v>194</v>
      </c>
      <c r="GU968" s="540">
        <v>195</v>
      </c>
      <c r="GV968" s="540">
        <v>196</v>
      </c>
    </row>
    <row r="969" spans="4:204" s="540" customFormat="1" x14ac:dyDescent="0.2">
      <c r="E969" s="535" t="s">
        <v>157</v>
      </c>
      <c r="F969" s="540">
        <v>180</v>
      </c>
      <c r="G969" s="540">
        <v>15</v>
      </c>
      <c r="H969" s="540">
        <v>186</v>
      </c>
      <c r="I969" s="540">
        <v>173</v>
      </c>
      <c r="J969" s="540">
        <v>131</v>
      </c>
      <c r="K969" s="540">
        <v>69</v>
      </c>
      <c r="L969" s="540">
        <v>174</v>
      </c>
      <c r="M969" s="540">
        <v>62</v>
      </c>
      <c r="N969" s="540">
        <v>170</v>
      </c>
      <c r="O969" s="540">
        <v>8</v>
      </c>
      <c r="P969" s="540">
        <v>22</v>
      </c>
      <c r="Q969" s="540">
        <v>138</v>
      </c>
      <c r="R969" s="540">
        <v>150</v>
      </c>
      <c r="S969" s="540">
        <v>171</v>
      </c>
      <c r="T969" s="540">
        <v>162</v>
      </c>
      <c r="U969" s="540">
        <v>58</v>
      </c>
      <c r="V969" s="540">
        <v>31</v>
      </c>
      <c r="W969" s="540">
        <v>151</v>
      </c>
      <c r="X969" s="540">
        <v>65</v>
      </c>
      <c r="Y969" s="540">
        <v>141</v>
      </c>
      <c r="Z969" s="540">
        <v>125</v>
      </c>
      <c r="AA969" s="540">
        <v>11</v>
      </c>
      <c r="AB969" s="540">
        <v>99</v>
      </c>
      <c r="AC969" s="540">
        <v>87</v>
      </c>
      <c r="AD969" s="540">
        <v>129</v>
      </c>
      <c r="AE969" s="540">
        <v>160</v>
      </c>
      <c r="AF969" s="540">
        <v>73</v>
      </c>
      <c r="AG969" s="540">
        <v>67</v>
      </c>
      <c r="AH969" s="540">
        <v>76</v>
      </c>
      <c r="AI969" s="540">
        <v>196</v>
      </c>
      <c r="AJ969" s="540">
        <v>192</v>
      </c>
      <c r="AK969" s="540">
        <v>5</v>
      </c>
      <c r="AL969" s="540">
        <v>156</v>
      </c>
      <c r="AM969" s="540">
        <v>127</v>
      </c>
      <c r="AN969" s="540">
        <v>28</v>
      </c>
      <c r="AO969" s="540">
        <v>191</v>
      </c>
      <c r="AP969" s="540">
        <v>50</v>
      </c>
      <c r="AQ969" s="540">
        <v>57</v>
      </c>
      <c r="AR969" s="540">
        <v>61</v>
      </c>
      <c r="AS969" s="540">
        <v>68</v>
      </c>
      <c r="AT969" s="540">
        <v>154</v>
      </c>
      <c r="AU969" s="540">
        <v>55</v>
      </c>
      <c r="AV969" s="540">
        <v>142</v>
      </c>
      <c r="AW969" s="540">
        <v>30</v>
      </c>
      <c r="AX969" s="540">
        <v>172</v>
      </c>
      <c r="AY969" s="540">
        <v>53</v>
      </c>
      <c r="AZ969" s="540">
        <v>195</v>
      </c>
      <c r="BA969" s="540">
        <v>39</v>
      </c>
      <c r="BB969" s="540">
        <v>86</v>
      </c>
      <c r="BC969" s="540">
        <v>1</v>
      </c>
      <c r="BD969" s="540">
        <v>75</v>
      </c>
      <c r="BE969" s="540">
        <v>80</v>
      </c>
      <c r="BF969" s="540">
        <v>101</v>
      </c>
      <c r="BG969" s="540">
        <v>46</v>
      </c>
      <c r="BH969" s="540">
        <v>17</v>
      </c>
      <c r="BI969" s="540">
        <v>114</v>
      </c>
      <c r="BJ969" s="540">
        <v>148</v>
      </c>
      <c r="BK969" s="540">
        <v>16</v>
      </c>
      <c r="BL969" s="540">
        <v>187</v>
      </c>
      <c r="BM969" s="540">
        <v>184</v>
      </c>
      <c r="BN969" s="540">
        <v>79</v>
      </c>
      <c r="BO969" s="540">
        <v>83</v>
      </c>
      <c r="BP969" s="540">
        <v>135</v>
      </c>
      <c r="BQ969" s="540">
        <v>48</v>
      </c>
      <c r="BR969" s="540">
        <v>106</v>
      </c>
      <c r="BS969" s="540">
        <v>14</v>
      </c>
      <c r="BT969" s="540">
        <v>54</v>
      </c>
      <c r="BU969" s="540">
        <v>194</v>
      </c>
      <c r="BV969" s="540">
        <v>136</v>
      </c>
      <c r="BW969" s="540">
        <v>109</v>
      </c>
      <c r="BX969" s="540">
        <v>78</v>
      </c>
      <c r="BY969" s="540">
        <v>93</v>
      </c>
      <c r="BZ969" s="540">
        <v>182</v>
      </c>
      <c r="CA969" s="540">
        <v>97</v>
      </c>
      <c r="CB969" s="540">
        <v>23</v>
      </c>
      <c r="CC969" s="540">
        <v>84</v>
      </c>
      <c r="CD969" s="540">
        <v>163</v>
      </c>
      <c r="CE969" s="540">
        <v>12</v>
      </c>
      <c r="CF969" s="540">
        <v>100</v>
      </c>
      <c r="CG969" s="540">
        <v>111</v>
      </c>
      <c r="CH969" s="540">
        <v>188</v>
      </c>
      <c r="CI969" s="540">
        <v>38</v>
      </c>
      <c r="CJ969" s="540">
        <v>165</v>
      </c>
      <c r="CK969" s="540">
        <v>126</v>
      </c>
      <c r="CL969" s="540">
        <v>29</v>
      </c>
      <c r="CM969" s="540">
        <v>49</v>
      </c>
      <c r="CN969" s="540">
        <v>113</v>
      </c>
      <c r="CO969" s="540">
        <v>82</v>
      </c>
      <c r="CP969" s="540">
        <v>183</v>
      </c>
      <c r="CQ969" s="540">
        <v>177</v>
      </c>
      <c r="CR969" s="540">
        <v>2</v>
      </c>
      <c r="CS969" s="540">
        <v>153</v>
      </c>
      <c r="CT969" s="540">
        <v>107</v>
      </c>
      <c r="CU969" s="540">
        <v>116</v>
      </c>
      <c r="CV969" s="540">
        <v>132</v>
      </c>
      <c r="CW969" s="540">
        <v>178</v>
      </c>
      <c r="CX969" s="540">
        <v>74</v>
      </c>
      <c r="CY969" s="540">
        <v>19</v>
      </c>
      <c r="CZ969" s="540">
        <v>7</v>
      </c>
      <c r="DA969" s="540">
        <v>77</v>
      </c>
      <c r="DB969" s="540">
        <v>98</v>
      </c>
      <c r="DC969" s="540">
        <v>120</v>
      </c>
      <c r="DD969" s="540">
        <v>40</v>
      </c>
      <c r="DE969" s="540">
        <v>56</v>
      </c>
      <c r="DF969" s="540">
        <v>3</v>
      </c>
      <c r="DG969" s="540">
        <v>9</v>
      </c>
      <c r="DH969" s="540">
        <v>108</v>
      </c>
      <c r="DI969" s="540">
        <v>32</v>
      </c>
      <c r="DJ969" s="540">
        <v>70</v>
      </c>
      <c r="DK969" s="540">
        <v>124</v>
      </c>
      <c r="DL969" s="540">
        <v>159</v>
      </c>
      <c r="DM969" s="540">
        <v>179</v>
      </c>
      <c r="DN969" s="540">
        <v>102</v>
      </c>
      <c r="DO969" s="540">
        <v>137</v>
      </c>
      <c r="DP969" s="540">
        <v>185</v>
      </c>
      <c r="DQ969" s="540">
        <v>45</v>
      </c>
      <c r="DR969" s="540">
        <v>128</v>
      </c>
      <c r="DS969" s="540">
        <v>104</v>
      </c>
      <c r="DT969" s="540">
        <v>193</v>
      </c>
      <c r="DU969" s="540">
        <v>37</v>
      </c>
      <c r="DV969" s="540">
        <v>43</v>
      </c>
      <c r="DW969" s="540">
        <v>90</v>
      </c>
      <c r="DX969" s="540">
        <v>21</v>
      </c>
      <c r="DY969" s="540">
        <v>26</v>
      </c>
      <c r="DZ969" s="540">
        <v>168</v>
      </c>
      <c r="EA969" s="540">
        <v>147</v>
      </c>
      <c r="EB969" s="540">
        <v>34</v>
      </c>
      <c r="EC969" s="540">
        <v>117</v>
      </c>
      <c r="ED969" s="540">
        <v>95</v>
      </c>
      <c r="EE969" s="540">
        <v>41</v>
      </c>
      <c r="EF969" s="540">
        <v>144</v>
      </c>
      <c r="EG969" s="540">
        <v>10</v>
      </c>
      <c r="EH969" s="540">
        <v>152</v>
      </c>
      <c r="EI969" s="540">
        <v>112</v>
      </c>
      <c r="EJ969" s="540">
        <v>47</v>
      </c>
      <c r="EK969" s="540">
        <v>88</v>
      </c>
      <c r="EL969" s="540">
        <v>119</v>
      </c>
      <c r="EM969" s="540">
        <v>140</v>
      </c>
      <c r="EN969" s="540">
        <v>36</v>
      </c>
      <c r="EO969" s="540">
        <v>167</v>
      </c>
      <c r="EP969" s="540">
        <v>20</v>
      </c>
      <c r="EQ969" s="540">
        <v>85</v>
      </c>
      <c r="ER969" s="540">
        <v>175</v>
      </c>
      <c r="ES969" s="540">
        <v>121</v>
      </c>
      <c r="ET969" s="540">
        <v>13</v>
      </c>
      <c r="EU969" s="540">
        <v>115</v>
      </c>
      <c r="EV969" s="540">
        <v>24</v>
      </c>
      <c r="EW969" s="540">
        <v>145</v>
      </c>
      <c r="EX969" s="540">
        <v>190</v>
      </c>
      <c r="EY969" s="540">
        <v>71</v>
      </c>
      <c r="EZ969" s="540">
        <v>64</v>
      </c>
      <c r="FA969" s="540">
        <v>133</v>
      </c>
      <c r="FB969" s="540">
        <v>92</v>
      </c>
      <c r="FC969" s="540">
        <v>42</v>
      </c>
      <c r="FD969" s="540">
        <v>33</v>
      </c>
      <c r="FE969" s="540">
        <v>155</v>
      </c>
      <c r="FF969" s="540">
        <v>103</v>
      </c>
      <c r="FG969" s="540">
        <v>96</v>
      </c>
      <c r="FH969" s="540">
        <v>181</v>
      </c>
      <c r="FI969" s="540">
        <v>51</v>
      </c>
      <c r="FJ969" s="540">
        <v>35</v>
      </c>
      <c r="FK969" s="540">
        <v>166</v>
      </c>
      <c r="FL969" s="540">
        <v>189</v>
      </c>
      <c r="FM969" s="540">
        <v>18</v>
      </c>
      <c r="FN969" s="540">
        <v>123</v>
      </c>
      <c r="FO969" s="540">
        <v>63</v>
      </c>
      <c r="FP969" s="540">
        <v>118</v>
      </c>
      <c r="FQ969" s="540">
        <v>72</v>
      </c>
      <c r="FR969" s="540">
        <v>157</v>
      </c>
      <c r="FS969" s="540">
        <v>66</v>
      </c>
      <c r="FT969" s="540">
        <v>130</v>
      </c>
      <c r="FU969" s="540">
        <v>146</v>
      </c>
      <c r="FV969" s="540">
        <v>52</v>
      </c>
      <c r="FW969" s="540">
        <v>91</v>
      </c>
      <c r="FX969" s="540">
        <v>6</v>
      </c>
      <c r="FY969" s="540">
        <v>164</v>
      </c>
      <c r="FZ969" s="540">
        <v>44</v>
      </c>
      <c r="GA969" s="540">
        <v>94</v>
      </c>
      <c r="GB969" s="540">
        <v>27</v>
      </c>
      <c r="GC969" s="540">
        <v>169</v>
      </c>
      <c r="GD969" s="540">
        <v>139</v>
      </c>
      <c r="GE969" s="540">
        <v>25</v>
      </c>
      <c r="GF969" s="540">
        <v>134</v>
      </c>
      <c r="GG969" s="540">
        <v>60</v>
      </c>
      <c r="GI969" s="540">
        <v>110</v>
      </c>
      <c r="GJ969" s="540">
        <v>143</v>
      </c>
      <c r="GK969" s="540">
        <v>59</v>
      </c>
      <c r="GL969" s="540">
        <v>81</v>
      </c>
      <c r="GN969" s="540">
        <v>105</v>
      </c>
      <c r="GO969" s="540">
        <v>158</v>
      </c>
      <c r="GP969" s="540">
        <v>149</v>
      </c>
      <c r="GQ969" s="540">
        <v>161</v>
      </c>
      <c r="GS969" s="540">
        <v>89</v>
      </c>
      <c r="GT969" s="540">
        <v>4</v>
      </c>
      <c r="GU969" s="540">
        <v>176</v>
      </c>
      <c r="GV969" s="540">
        <v>122</v>
      </c>
    </row>
    <row r="970" spans="4:204" s="540" customFormat="1" x14ac:dyDescent="0.2">
      <c r="E970" s="535" t="s">
        <v>159</v>
      </c>
      <c r="F970" s="540">
        <v>112</v>
      </c>
      <c r="G970" s="540">
        <v>6</v>
      </c>
      <c r="H970" s="540">
        <v>64</v>
      </c>
      <c r="I970" s="540">
        <v>21</v>
      </c>
      <c r="J970" s="540">
        <v>72</v>
      </c>
      <c r="K970" s="540">
        <v>129</v>
      </c>
      <c r="L970" s="540">
        <v>110</v>
      </c>
      <c r="M970" s="540">
        <v>157</v>
      </c>
      <c r="N970" s="540">
        <v>35</v>
      </c>
      <c r="O970" s="540">
        <v>86</v>
      </c>
      <c r="P970" s="540">
        <v>17</v>
      </c>
      <c r="Q970" s="540">
        <v>144</v>
      </c>
      <c r="R970" s="540">
        <v>154</v>
      </c>
      <c r="S970" s="540">
        <v>176</v>
      </c>
      <c r="T970" s="540">
        <v>163</v>
      </c>
      <c r="U970" s="540">
        <v>47</v>
      </c>
      <c r="V970" s="540">
        <v>121</v>
      </c>
      <c r="W970" s="540">
        <v>171</v>
      </c>
      <c r="X970" s="540">
        <v>43</v>
      </c>
      <c r="Y970" s="540">
        <v>146</v>
      </c>
      <c r="Z970" s="540">
        <v>4</v>
      </c>
      <c r="AA970" s="540">
        <v>104</v>
      </c>
      <c r="AB970" s="540">
        <v>188</v>
      </c>
      <c r="AC970" s="540">
        <v>155</v>
      </c>
      <c r="AD970" s="540">
        <v>11</v>
      </c>
      <c r="AE970" s="540">
        <v>18</v>
      </c>
      <c r="AF970" s="540">
        <v>76</v>
      </c>
      <c r="AG970" s="540">
        <v>181</v>
      </c>
      <c r="AH970" s="540">
        <v>31</v>
      </c>
      <c r="AI970" s="540">
        <v>89</v>
      </c>
      <c r="AJ970" s="540">
        <v>70</v>
      </c>
      <c r="AK970" s="540">
        <v>185</v>
      </c>
      <c r="AL970" s="540">
        <v>56</v>
      </c>
      <c r="AM970" s="540">
        <v>147</v>
      </c>
      <c r="AN970" s="540">
        <v>192</v>
      </c>
      <c r="AO970" s="540">
        <v>97</v>
      </c>
      <c r="AP970" s="540">
        <v>175</v>
      </c>
      <c r="AQ970" s="540">
        <v>9</v>
      </c>
      <c r="AR970" s="540">
        <v>143</v>
      </c>
      <c r="AS970" s="540">
        <v>189</v>
      </c>
      <c r="AT970" s="540">
        <v>23</v>
      </c>
      <c r="AU970" s="540">
        <v>116</v>
      </c>
      <c r="AV970" s="540">
        <v>85</v>
      </c>
      <c r="AW970" s="540">
        <v>106</v>
      </c>
      <c r="AX970" s="540">
        <v>62</v>
      </c>
      <c r="AY970" s="540">
        <v>150</v>
      </c>
      <c r="AZ970" s="540">
        <v>68</v>
      </c>
      <c r="BA970" s="540">
        <v>24</v>
      </c>
      <c r="BB970" s="540">
        <v>113</v>
      </c>
      <c r="BC970" s="540">
        <v>166</v>
      </c>
      <c r="BD970" s="540">
        <v>48</v>
      </c>
      <c r="BE970" s="540">
        <v>36</v>
      </c>
      <c r="BF970" s="540">
        <v>10</v>
      </c>
      <c r="BG970" s="540">
        <v>138</v>
      </c>
      <c r="BH970" s="540">
        <v>118</v>
      </c>
      <c r="BI970" s="540">
        <v>100</v>
      </c>
      <c r="BJ970" s="540">
        <v>135</v>
      </c>
      <c r="BK970" s="540">
        <v>7</v>
      </c>
      <c r="BL970" s="540">
        <v>103</v>
      </c>
      <c r="BM970" s="540">
        <v>61</v>
      </c>
      <c r="BN970" s="540">
        <v>8</v>
      </c>
      <c r="BO970" s="540">
        <v>51</v>
      </c>
      <c r="BP970" s="540">
        <v>87</v>
      </c>
      <c r="BQ970" s="540">
        <v>195</v>
      </c>
      <c r="BR970" s="540">
        <v>178</v>
      </c>
      <c r="BS970" s="540">
        <v>169</v>
      </c>
      <c r="BT970" s="540">
        <v>69</v>
      </c>
      <c r="BU970" s="540">
        <v>5</v>
      </c>
      <c r="BV970" s="540">
        <v>160</v>
      </c>
      <c r="BW970" s="540">
        <v>57</v>
      </c>
      <c r="BX970" s="540">
        <v>33</v>
      </c>
      <c r="BY970" s="540">
        <v>149</v>
      </c>
      <c r="BZ970" s="540">
        <v>131</v>
      </c>
      <c r="CA970" s="540">
        <v>98</v>
      </c>
      <c r="CB970" s="540">
        <v>73</v>
      </c>
      <c r="CC970" s="540">
        <v>42</v>
      </c>
      <c r="CD970" s="540">
        <v>99</v>
      </c>
      <c r="CE970" s="540">
        <v>164</v>
      </c>
      <c r="CF970" s="540">
        <v>142</v>
      </c>
      <c r="CG970" s="540">
        <v>186</v>
      </c>
      <c r="CH970" s="540">
        <v>173</v>
      </c>
      <c r="CI970" s="540">
        <v>130</v>
      </c>
      <c r="CJ970" s="540">
        <v>190</v>
      </c>
      <c r="CK970" s="540">
        <v>158</v>
      </c>
      <c r="CL970" s="540">
        <v>38</v>
      </c>
      <c r="CM970" s="540">
        <v>3</v>
      </c>
      <c r="CN970" s="540">
        <v>66</v>
      </c>
      <c r="CO970" s="540">
        <v>55</v>
      </c>
      <c r="CP970" s="540">
        <v>107</v>
      </c>
      <c r="CQ970" s="540">
        <v>156</v>
      </c>
      <c r="CR970" s="540">
        <v>145</v>
      </c>
      <c r="CS970" s="540">
        <v>75</v>
      </c>
      <c r="CT970" s="540">
        <v>20</v>
      </c>
      <c r="CU970" s="540">
        <v>148</v>
      </c>
      <c r="CV970" s="540">
        <v>78</v>
      </c>
      <c r="CW970" s="540">
        <v>177</v>
      </c>
      <c r="CX970" s="540">
        <v>105</v>
      </c>
      <c r="CY970" s="540">
        <v>74</v>
      </c>
      <c r="CZ970" s="540">
        <v>191</v>
      </c>
      <c r="DA970" s="540">
        <v>83</v>
      </c>
      <c r="DB970" s="540">
        <v>59</v>
      </c>
      <c r="DC970" s="540">
        <v>13</v>
      </c>
      <c r="DD970" s="540">
        <v>119</v>
      </c>
      <c r="DE970" s="540">
        <v>22</v>
      </c>
      <c r="DF970" s="540">
        <v>128</v>
      </c>
      <c r="DG970" s="540">
        <v>109</v>
      </c>
      <c r="DH970" s="540">
        <v>193</v>
      </c>
      <c r="DI970" s="540">
        <v>161</v>
      </c>
      <c r="DJ970" s="540">
        <v>96</v>
      </c>
      <c r="DK970" s="540">
        <v>52</v>
      </c>
      <c r="DL970" s="540">
        <v>50</v>
      </c>
      <c r="DM970" s="540">
        <v>84</v>
      </c>
      <c r="DN970" s="540">
        <v>127</v>
      </c>
      <c r="DO970" s="540">
        <v>182</v>
      </c>
      <c r="DP970" s="540">
        <v>67</v>
      </c>
      <c r="DQ970" s="540">
        <v>132</v>
      </c>
      <c r="DR970" s="540">
        <v>168</v>
      </c>
      <c r="DS970" s="540">
        <v>137</v>
      </c>
      <c r="DT970" s="540">
        <v>115</v>
      </c>
      <c r="DU970" s="540">
        <v>117</v>
      </c>
      <c r="DV970" s="540">
        <v>30</v>
      </c>
      <c r="DW970" s="540">
        <v>141</v>
      </c>
      <c r="DX970" s="540">
        <v>77</v>
      </c>
      <c r="DY970" s="540">
        <v>152</v>
      </c>
      <c r="DZ970" s="540">
        <v>14</v>
      </c>
      <c r="EA970" s="540">
        <v>29</v>
      </c>
      <c r="EB970" s="540">
        <v>94</v>
      </c>
      <c r="EC970" s="540">
        <v>34</v>
      </c>
      <c r="ED970" s="540">
        <v>102</v>
      </c>
      <c r="EE970" s="540">
        <v>82</v>
      </c>
      <c r="EF970" s="540">
        <v>60</v>
      </c>
      <c r="EG970" s="540">
        <v>28</v>
      </c>
      <c r="EH970" s="540">
        <v>180</v>
      </c>
      <c r="EI970" s="540">
        <v>2</v>
      </c>
      <c r="EJ970" s="540">
        <v>63</v>
      </c>
      <c r="EK970" s="540">
        <v>167</v>
      </c>
      <c r="EL970" s="540">
        <v>183</v>
      </c>
      <c r="EM970" s="540">
        <v>54</v>
      </c>
      <c r="EN970" s="540">
        <v>101</v>
      </c>
      <c r="EO970" s="540">
        <v>32</v>
      </c>
      <c r="EP970" s="540">
        <v>122</v>
      </c>
      <c r="EQ970" s="540">
        <v>187</v>
      </c>
      <c r="ER970" s="540">
        <v>172</v>
      </c>
      <c r="ES970" s="540">
        <v>1</v>
      </c>
      <c r="ET970" s="540">
        <v>91</v>
      </c>
      <c r="EU970" s="540">
        <v>37</v>
      </c>
      <c r="EV970" s="540">
        <v>134</v>
      </c>
      <c r="EW970" s="540">
        <v>174</v>
      </c>
      <c r="EX970" s="540">
        <v>125</v>
      </c>
      <c r="EY970" s="540">
        <v>26</v>
      </c>
      <c r="EZ970" s="540">
        <v>184</v>
      </c>
      <c r="FA970" s="540">
        <v>41</v>
      </c>
      <c r="FB970" s="540">
        <v>25</v>
      </c>
      <c r="FC970" s="540">
        <v>153</v>
      </c>
      <c r="FD970" s="540">
        <v>194</v>
      </c>
      <c r="FE970" s="540">
        <v>196</v>
      </c>
      <c r="FF970" s="540">
        <v>159</v>
      </c>
      <c r="FG970" s="540">
        <v>111</v>
      </c>
      <c r="FH970" s="540">
        <v>45</v>
      </c>
      <c r="FI970" s="540">
        <v>81</v>
      </c>
      <c r="FJ970" s="540">
        <v>123</v>
      </c>
      <c r="FK970" s="540">
        <v>40</v>
      </c>
      <c r="FL970" s="540">
        <v>15</v>
      </c>
      <c r="FM970" s="540">
        <v>88</v>
      </c>
      <c r="FN970" s="540">
        <v>93</v>
      </c>
      <c r="FO970" s="540">
        <v>124</v>
      </c>
      <c r="FP970" s="540">
        <v>165</v>
      </c>
      <c r="FQ970" s="540">
        <v>79</v>
      </c>
      <c r="FR970" s="540">
        <v>12</v>
      </c>
      <c r="FS970" s="540">
        <v>58</v>
      </c>
      <c r="FT970" s="540">
        <v>44</v>
      </c>
      <c r="FU970" s="540">
        <v>39</v>
      </c>
      <c r="FV970" s="540">
        <v>139</v>
      </c>
      <c r="FW970" s="540">
        <v>92</v>
      </c>
      <c r="FX970" s="540">
        <v>49</v>
      </c>
      <c r="FY970" s="540">
        <v>27</v>
      </c>
      <c r="FZ970" s="540">
        <v>114</v>
      </c>
      <c r="GA970" s="540">
        <v>80</v>
      </c>
      <c r="GB970" s="540">
        <v>108</v>
      </c>
      <c r="GC970" s="540">
        <v>133</v>
      </c>
      <c r="GD970" s="540">
        <v>170</v>
      </c>
      <c r="GE970" s="540">
        <v>136</v>
      </c>
      <c r="GF970" s="540">
        <v>90</v>
      </c>
      <c r="GG970" s="540">
        <v>151</v>
      </c>
      <c r="GI970" s="540">
        <v>65</v>
      </c>
      <c r="GJ970" s="540">
        <v>126</v>
      </c>
      <c r="GK970" s="540">
        <v>120</v>
      </c>
      <c r="GL970" s="540">
        <v>16</v>
      </c>
      <c r="GN970" s="540">
        <v>162</v>
      </c>
      <c r="GO970" s="540">
        <v>19</v>
      </c>
      <c r="GP970" s="540">
        <v>179</v>
      </c>
      <c r="GQ970" s="540">
        <v>71</v>
      </c>
      <c r="GS970" s="540">
        <v>95</v>
      </c>
      <c r="GT970" s="540">
        <v>140</v>
      </c>
      <c r="GU970" s="540">
        <v>46</v>
      </c>
      <c r="GV970" s="540">
        <v>53</v>
      </c>
    </row>
    <row r="971" spans="4:204" s="540" customFormat="1" x14ac:dyDescent="0.2"/>
    <row r="972" spans="4:204" s="540" customFormat="1" x14ac:dyDescent="0.2">
      <c r="D972" s="539">
        <v>197</v>
      </c>
      <c r="E972" s="541" t="s">
        <v>179</v>
      </c>
    </row>
    <row r="973" spans="4:204" s="540" customFormat="1" x14ac:dyDescent="0.2">
      <c r="E973" s="535" t="s">
        <v>130</v>
      </c>
      <c r="F973" s="540">
        <v>1</v>
      </c>
      <c r="G973" s="540">
        <v>2</v>
      </c>
      <c r="H973" s="540">
        <v>3</v>
      </c>
      <c r="I973" s="540">
        <v>4</v>
      </c>
      <c r="J973" s="540">
        <v>5</v>
      </c>
      <c r="K973" s="540">
        <v>6</v>
      </c>
      <c r="L973" s="540">
        <v>7</v>
      </c>
      <c r="M973" s="540">
        <v>8</v>
      </c>
      <c r="N973" s="540">
        <v>9</v>
      </c>
      <c r="O973" s="540">
        <v>10</v>
      </c>
      <c r="P973" s="540">
        <v>11</v>
      </c>
      <c r="Q973" s="540">
        <v>12</v>
      </c>
      <c r="R973" s="540">
        <v>13</v>
      </c>
      <c r="S973" s="540">
        <v>14</v>
      </c>
      <c r="T973" s="540">
        <v>15</v>
      </c>
      <c r="U973" s="540">
        <v>16</v>
      </c>
      <c r="V973" s="540">
        <v>17</v>
      </c>
      <c r="W973" s="540">
        <v>18</v>
      </c>
      <c r="X973" s="540">
        <v>19</v>
      </c>
      <c r="Y973" s="540">
        <v>20</v>
      </c>
      <c r="Z973" s="540">
        <v>21</v>
      </c>
      <c r="AA973" s="540">
        <v>22</v>
      </c>
      <c r="AB973" s="540">
        <v>23</v>
      </c>
      <c r="AC973" s="540">
        <v>24</v>
      </c>
      <c r="AD973" s="540">
        <v>25</v>
      </c>
      <c r="AE973" s="540">
        <v>26</v>
      </c>
      <c r="AF973" s="540">
        <v>27</v>
      </c>
      <c r="AG973" s="540">
        <v>28</v>
      </c>
      <c r="AH973" s="540">
        <v>29</v>
      </c>
      <c r="AI973" s="540">
        <v>30</v>
      </c>
      <c r="AJ973" s="540">
        <v>31</v>
      </c>
      <c r="AK973" s="540">
        <v>32</v>
      </c>
      <c r="AL973" s="540">
        <v>33</v>
      </c>
      <c r="AM973" s="540">
        <v>34</v>
      </c>
      <c r="AN973" s="540">
        <v>35</v>
      </c>
      <c r="AO973" s="540">
        <v>36</v>
      </c>
      <c r="AP973" s="540">
        <v>37</v>
      </c>
      <c r="AQ973" s="540">
        <v>38</v>
      </c>
      <c r="AR973" s="540">
        <v>39</v>
      </c>
      <c r="AS973" s="540">
        <v>40</v>
      </c>
      <c r="AT973" s="540">
        <v>41</v>
      </c>
      <c r="AU973" s="540">
        <v>42</v>
      </c>
      <c r="AV973" s="540">
        <v>43</v>
      </c>
      <c r="AW973" s="540">
        <v>44</v>
      </c>
      <c r="AX973" s="540">
        <v>45</v>
      </c>
      <c r="AY973" s="540">
        <v>46</v>
      </c>
      <c r="AZ973" s="540">
        <v>47</v>
      </c>
      <c r="BA973" s="540">
        <v>48</v>
      </c>
      <c r="BB973" s="540">
        <v>49</v>
      </c>
      <c r="BC973" s="540">
        <v>50</v>
      </c>
      <c r="BD973" s="540">
        <v>51</v>
      </c>
      <c r="BE973" s="540">
        <v>52</v>
      </c>
      <c r="BF973" s="540">
        <v>53</v>
      </c>
      <c r="BG973" s="540">
        <v>54</v>
      </c>
      <c r="BH973" s="540">
        <v>55</v>
      </c>
      <c r="BI973" s="540">
        <v>56</v>
      </c>
      <c r="BJ973" s="540">
        <v>57</v>
      </c>
      <c r="BK973" s="540">
        <v>58</v>
      </c>
      <c r="BL973" s="540">
        <v>59</v>
      </c>
      <c r="BM973" s="540">
        <v>60</v>
      </c>
      <c r="BN973" s="540">
        <v>61</v>
      </c>
      <c r="BO973" s="540">
        <v>62</v>
      </c>
      <c r="BP973" s="540">
        <v>63</v>
      </c>
      <c r="BQ973" s="540">
        <v>64</v>
      </c>
      <c r="BR973" s="540">
        <v>65</v>
      </c>
      <c r="BS973" s="540">
        <v>66</v>
      </c>
      <c r="BT973" s="540">
        <v>67</v>
      </c>
      <c r="BU973" s="540">
        <v>68</v>
      </c>
      <c r="BV973" s="540">
        <v>69</v>
      </c>
      <c r="BW973" s="540">
        <v>70</v>
      </c>
      <c r="BX973" s="540">
        <v>71</v>
      </c>
      <c r="BY973" s="540">
        <v>72</v>
      </c>
      <c r="BZ973" s="540">
        <v>73</v>
      </c>
      <c r="CA973" s="540">
        <v>74</v>
      </c>
      <c r="CB973" s="540">
        <v>75</v>
      </c>
      <c r="CC973" s="540">
        <v>76</v>
      </c>
      <c r="CD973" s="540">
        <v>77</v>
      </c>
      <c r="CE973" s="540">
        <v>78</v>
      </c>
      <c r="CF973" s="540">
        <v>79</v>
      </c>
      <c r="CG973" s="540">
        <v>80</v>
      </c>
      <c r="CH973" s="540">
        <v>81</v>
      </c>
      <c r="CI973" s="540">
        <v>82</v>
      </c>
      <c r="CJ973" s="540">
        <v>83</v>
      </c>
      <c r="CK973" s="540">
        <v>84</v>
      </c>
      <c r="CL973" s="540">
        <v>85</v>
      </c>
      <c r="CM973" s="540">
        <v>86</v>
      </c>
      <c r="CN973" s="540">
        <v>87</v>
      </c>
      <c r="CO973" s="540">
        <v>88</v>
      </c>
      <c r="CP973" s="540">
        <v>89</v>
      </c>
      <c r="CQ973" s="540">
        <v>90</v>
      </c>
      <c r="CR973" s="540">
        <v>91</v>
      </c>
      <c r="CS973" s="540">
        <v>92</v>
      </c>
      <c r="CT973" s="540">
        <v>93</v>
      </c>
      <c r="CU973" s="540">
        <v>94</v>
      </c>
      <c r="CV973" s="540">
        <v>95</v>
      </c>
      <c r="CW973" s="540">
        <v>96</v>
      </c>
      <c r="CX973" s="540">
        <v>97</v>
      </c>
      <c r="CY973" s="540">
        <v>98</v>
      </c>
      <c r="CZ973" s="540">
        <v>99</v>
      </c>
      <c r="DA973" s="540">
        <v>100</v>
      </c>
      <c r="DB973" s="540">
        <v>101</v>
      </c>
      <c r="DC973" s="540">
        <v>102</v>
      </c>
      <c r="DD973" s="540">
        <v>103</v>
      </c>
      <c r="DE973" s="540">
        <v>104</v>
      </c>
      <c r="DF973" s="540">
        <v>105</v>
      </c>
      <c r="DG973" s="540">
        <v>106</v>
      </c>
      <c r="DH973" s="540">
        <v>107</v>
      </c>
      <c r="DI973" s="540">
        <v>108</v>
      </c>
      <c r="DJ973" s="540">
        <v>109</v>
      </c>
      <c r="DK973" s="540">
        <v>110</v>
      </c>
      <c r="DL973" s="540">
        <v>111</v>
      </c>
      <c r="DM973" s="540">
        <v>112</v>
      </c>
      <c r="DN973" s="540">
        <v>113</v>
      </c>
      <c r="DO973" s="540">
        <v>114</v>
      </c>
      <c r="DP973" s="540">
        <v>115</v>
      </c>
      <c r="DQ973" s="540">
        <v>116</v>
      </c>
      <c r="DR973" s="540">
        <v>117</v>
      </c>
      <c r="DS973" s="540">
        <v>118</v>
      </c>
      <c r="DT973" s="540">
        <v>119</v>
      </c>
      <c r="DU973" s="540">
        <v>120</v>
      </c>
      <c r="DV973" s="540">
        <v>121</v>
      </c>
      <c r="DW973" s="540">
        <v>122</v>
      </c>
      <c r="DX973" s="540">
        <v>123</v>
      </c>
      <c r="DY973" s="540">
        <v>124</v>
      </c>
      <c r="DZ973" s="540">
        <v>125</v>
      </c>
      <c r="EA973" s="540">
        <v>126</v>
      </c>
      <c r="EB973" s="540">
        <v>127</v>
      </c>
      <c r="EC973" s="540">
        <v>128</v>
      </c>
      <c r="ED973" s="540">
        <v>129</v>
      </c>
      <c r="EE973" s="540">
        <v>130</v>
      </c>
      <c r="EF973" s="540">
        <v>131</v>
      </c>
      <c r="EG973" s="540">
        <v>132</v>
      </c>
      <c r="EH973" s="540">
        <v>133</v>
      </c>
      <c r="EI973" s="540">
        <v>134</v>
      </c>
      <c r="EJ973" s="540">
        <v>135</v>
      </c>
      <c r="EK973" s="540">
        <v>136</v>
      </c>
      <c r="EL973" s="540">
        <v>137</v>
      </c>
      <c r="EM973" s="540">
        <v>138</v>
      </c>
      <c r="EN973" s="540">
        <v>139</v>
      </c>
      <c r="EO973" s="540">
        <v>140</v>
      </c>
      <c r="EP973" s="540">
        <v>141</v>
      </c>
      <c r="EQ973" s="540">
        <v>142</v>
      </c>
      <c r="ER973" s="540">
        <v>143</v>
      </c>
      <c r="ES973" s="540">
        <v>144</v>
      </c>
      <c r="ET973" s="540">
        <v>145</v>
      </c>
      <c r="EU973" s="540">
        <v>146</v>
      </c>
      <c r="EV973" s="540">
        <v>147</v>
      </c>
      <c r="EW973" s="540">
        <v>148</v>
      </c>
      <c r="EX973" s="540">
        <v>149</v>
      </c>
      <c r="EY973" s="540">
        <v>150</v>
      </c>
      <c r="EZ973" s="540">
        <v>151</v>
      </c>
      <c r="FA973" s="540">
        <v>152</v>
      </c>
      <c r="FB973" s="540">
        <v>153</v>
      </c>
      <c r="FC973" s="540">
        <v>154</v>
      </c>
      <c r="FD973" s="540">
        <v>155</v>
      </c>
      <c r="FE973" s="540">
        <v>156</v>
      </c>
      <c r="FF973" s="540">
        <v>157</v>
      </c>
      <c r="FG973" s="540">
        <v>158</v>
      </c>
      <c r="FH973" s="540">
        <v>159</v>
      </c>
      <c r="FI973" s="540">
        <v>160</v>
      </c>
      <c r="FJ973" s="540">
        <v>161</v>
      </c>
      <c r="FK973" s="540">
        <v>162</v>
      </c>
      <c r="FL973" s="540">
        <v>163</v>
      </c>
      <c r="FM973" s="540">
        <v>164</v>
      </c>
      <c r="FN973" s="540">
        <v>165</v>
      </c>
      <c r="FO973" s="540">
        <v>166</v>
      </c>
      <c r="FP973" s="540">
        <v>167</v>
      </c>
      <c r="FQ973" s="540">
        <v>168</v>
      </c>
      <c r="FR973" s="540">
        <v>169</v>
      </c>
      <c r="FS973" s="540">
        <v>170</v>
      </c>
      <c r="FT973" s="540">
        <v>171</v>
      </c>
      <c r="FU973" s="540">
        <v>172</v>
      </c>
      <c r="FV973" s="540">
        <v>173</v>
      </c>
      <c r="FW973" s="540">
        <v>174</v>
      </c>
      <c r="FX973" s="540">
        <v>175</v>
      </c>
      <c r="FY973" s="540">
        <v>176</v>
      </c>
      <c r="FZ973" s="540">
        <v>177</v>
      </c>
      <c r="GA973" s="540">
        <v>178</v>
      </c>
      <c r="GB973" s="540">
        <v>179</v>
      </c>
      <c r="GC973" s="540">
        <v>180</v>
      </c>
      <c r="GD973" s="540">
        <v>181</v>
      </c>
      <c r="GE973" s="540">
        <v>182</v>
      </c>
      <c r="GF973" s="540">
        <v>183</v>
      </c>
      <c r="GG973" s="540">
        <v>184</v>
      </c>
      <c r="GH973" s="540">
        <v>185</v>
      </c>
      <c r="GI973" s="540">
        <v>186</v>
      </c>
      <c r="GJ973" s="540">
        <v>187</v>
      </c>
      <c r="GK973" s="540">
        <v>188</v>
      </c>
      <c r="GL973" s="540">
        <v>189</v>
      </c>
      <c r="GN973" s="540">
        <v>190</v>
      </c>
      <c r="GO973" s="540">
        <v>191</v>
      </c>
      <c r="GP973" s="540">
        <v>192</v>
      </c>
      <c r="GQ973" s="540">
        <v>193</v>
      </c>
      <c r="GS973" s="540">
        <v>194</v>
      </c>
      <c r="GT973" s="540">
        <v>195</v>
      </c>
      <c r="GU973" s="540">
        <v>196</v>
      </c>
      <c r="GV973" s="540">
        <v>197</v>
      </c>
    </row>
    <row r="974" spans="4:204" s="540" customFormat="1" x14ac:dyDescent="0.2">
      <c r="E974" s="535" t="s">
        <v>157</v>
      </c>
      <c r="F974" s="540">
        <v>109</v>
      </c>
      <c r="G974" s="540">
        <v>153</v>
      </c>
      <c r="H974" s="540">
        <v>51</v>
      </c>
      <c r="I974" s="540">
        <v>113</v>
      </c>
      <c r="J974" s="540">
        <v>93</v>
      </c>
      <c r="K974" s="540">
        <v>144</v>
      </c>
      <c r="L974" s="540">
        <v>114</v>
      </c>
      <c r="M974" s="540">
        <v>159</v>
      </c>
      <c r="N974" s="540">
        <v>43</v>
      </c>
      <c r="O974" s="540">
        <v>2</v>
      </c>
      <c r="P974" s="540">
        <v>74</v>
      </c>
      <c r="Q974" s="540">
        <v>98</v>
      </c>
      <c r="R974" s="540">
        <v>24</v>
      </c>
      <c r="S974" s="540">
        <v>37</v>
      </c>
      <c r="T974" s="540">
        <v>156</v>
      </c>
      <c r="U974" s="540">
        <v>164</v>
      </c>
      <c r="V974" s="540">
        <v>1</v>
      </c>
      <c r="W974" s="540">
        <v>39</v>
      </c>
      <c r="X974" s="540">
        <v>23</v>
      </c>
      <c r="Y974" s="540">
        <v>183</v>
      </c>
      <c r="Z974" s="540">
        <v>169</v>
      </c>
      <c r="AA974" s="540">
        <v>139</v>
      </c>
      <c r="AB974" s="540">
        <v>197</v>
      </c>
      <c r="AC974" s="540">
        <v>73</v>
      </c>
      <c r="AD974" s="540">
        <v>87</v>
      </c>
      <c r="AE974" s="540">
        <v>94</v>
      </c>
      <c r="AF974" s="540">
        <v>184</v>
      </c>
      <c r="AG974" s="540">
        <v>86</v>
      </c>
      <c r="AH974" s="540">
        <v>172</v>
      </c>
      <c r="AI974" s="540">
        <v>187</v>
      </c>
      <c r="AJ974" s="540">
        <v>123</v>
      </c>
      <c r="AK974" s="540">
        <v>175</v>
      </c>
      <c r="AL974" s="540">
        <v>142</v>
      </c>
      <c r="AM974" s="540">
        <v>78</v>
      </c>
      <c r="AN974" s="540">
        <v>166</v>
      </c>
      <c r="AO974" s="540">
        <v>160</v>
      </c>
      <c r="AP974" s="540">
        <v>115</v>
      </c>
      <c r="AQ974" s="540">
        <v>47</v>
      </c>
      <c r="AR974" s="540">
        <v>18</v>
      </c>
      <c r="AS974" s="540">
        <v>36</v>
      </c>
      <c r="AT974" s="540">
        <v>7</v>
      </c>
      <c r="AU974" s="540">
        <v>25</v>
      </c>
      <c r="AV974" s="540">
        <v>71</v>
      </c>
      <c r="AW974" s="540">
        <v>108</v>
      </c>
      <c r="AX974" s="540">
        <v>189</v>
      </c>
      <c r="AY974" s="540">
        <v>70</v>
      </c>
      <c r="AZ974" s="540">
        <v>150</v>
      </c>
      <c r="BA974" s="540">
        <v>62</v>
      </c>
      <c r="BB974" s="540">
        <v>21</v>
      </c>
      <c r="BC974" s="540">
        <v>99</v>
      </c>
      <c r="BD974" s="540">
        <v>28</v>
      </c>
      <c r="BE974" s="540">
        <v>149</v>
      </c>
      <c r="BF974" s="540">
        <v>174</v>
      </c>
      <c r="BG974" s="540">
        <v>82</v>
      </c>
      <c r="BH974" s="540">
        <v>92</v>
      </c>
      <c r="BI974" s="540">
        <v>53</v>
      </c>
      <c r="BJ974" s="540">
        <v>59</v>
      </c>
      <c r="BK974" s="540">
        <v>77</v>
      </c>
      <c r="BL974" s="540">
        <v>116</v>
      </c>
      <c r="BM974" s="540">
        <v>101</v>
      </c>
      <c r="BN974" s="540">
        <v>163</v>
      </c>
      <c r="BO974" s="540">
        <v>110</v>
      </c>
      <c r="BP974" s="540">
        <v>112</v>
      </c>
      <c r="BQ974" s="540">
        <v>30</v>
      </c>
      <c r="BR974" s="540">
        <v>68</v>
      </c>
      <c r="BS974" s="540">
        <v>148</v>
      </c>
      <c r="BT974" s="540">
        <v>118</v>
      </c>
      <c r="BU974" s="540">
        <v>49</v>
      </c>
      <c r="BV974" s="540">
        <v>171</v>
      </c>
      <c r="BW974" s="540">
        <v>8</v>
      </c>
      <c r="BX974" s="540">
        <v>13</v>
      </c>
      <c r="BY974" s="540">
        <v>38</v>
      </c>
      <c r="BZ974" s="540">
        <v>186</v>
      </c>
      <c r="CA974" s="540">
        <v>170</v>
      </c>
      <c r="CB974" s="540">
        <v>157</v>
      </c>
      <c r="CC974" s="540">
        <v>44</v>
      </c>
      <c r="CD974" s="540">
        <v>89</v>
      </c>
      <c r="CE974" s="540">
        <v>34</v>
      </c>
      <c r="CF974" s="540">
        <v>195</v>
      </c>
      <c r="CG974" s="540">
        <v>132</v>
      </c>
      <c r="CH974" s="540">
        <v>40</v>
      </c>
      <c r="CI974" s="540">
        <v>176</v>
      </c>
      <c r="CJ974" s="540">
        <v>17</v>
      </c>
      <c r="CK974" s="540">
        <v>35</v>
      </c>
      <c r="CL974" s="540">
        <v>137</v>
      </c>
      <c r="CM974" s="540">
        <v>54</v>
      </c>
      <c r="CN974" s="540">
        <v>138</v>
      </c>
      <c r="CO974" s="540">
        <v>27</v>
      </c>
      <c r="CP974" s="540">
        <v>41</v>
      </c>
      <c r="CQ974" s="540">
        <v>173</v>
      </c>
      <c r="CR974" s="540">
        <v>125</v>
      </c>
      <c r="CS974" s="540">
        <v>50</v>
      </c>
      <c r="CT974" s="540">
        <v>193</v>
      </c>
      <c r="CU974" s="540">
        <v>26</v>
      </c>
      <c r="CV974" s="540">
        <v>181</v>
      </c>
      <c r="CW974" s="540">
        <v>104</v>
      </c>
      <c r="CX974" s="540">
        <v>131</v>
      </c>
      <c r="CY974" s="540">
        <v>185</v>
      </c>
      <c r="CZ974" s="540">
        <v>177</v>
      </c>
      <c r="DA974" s="540">
        <v>126</v>
      </c>
      <c r="DB974" s="540">
        <v>60</v>
      </c>
      <c r="DC974" s="540">
        <v>88</v>
      </c>
      <c r="DD974" s="540">
        <v>135</v>
      </c>
      <c r="DE974" s="540">
        <v>96</v>
      </c>
      <c r="DF974" s="540">
        <v>162</v>
      </c>
      <c r="DG974" s="540">
        <v>129</v>
      </c>
      <c r="DH974" s="540">
        <v>69</v>
      </c>
      <c r="DI974" s="540">
        <v>190</v>
      </c>
      <c r="DJ974" s="540">
        <v>12</v>
      </c>
      <c r="DK974" s="540">
        <v>143</v>
      </c>
      <c r="DL974" s="540">
        <v>196</v>
      </c>
      <c r="DM974" s="540">
        <v>84</v>
      </c>
      <c r="DN974" s="540">
        <v>119</v>
      </c>
      <c r="DO974" s="540">
        <v>127</v>
      </c>
      <c r="DP974" s="540">
        <v>61</v>
      </c>
      <c r="DQ974" s="540">
        <v>188</v>
      </c>
      <c r="DR974" s="540">
        <v>128</v>
      </c>
      <c r="DS974" s="540">
        <v>97</v>
      </c>
      <c r="DT974" s="540">
        <v>57</v>
      </c>
      <c r="DU974" s="540">
        <v>72</v>
      </c>
      <c r="DV974" s="540">
        <v>48</v>
      </c>
      <c r="DW974" s="540">
        <v>5</v>
      </c>
      <c r="DX974" s="540">
        <v>134</v>
      </c>
      <c r="DY974" s="540">
        <v>167</v>
      </c>
      <c r="DZ974" s="540">
        <v>91</v>
      </c>
      <c r="EA974" s="540">
        <v>103</v>
      </c>
      <c r="EB974" s="540">
        <v>11</v>
      </c>
      <c r="EC974" s="540">
        <v>165</v>
      </c>
      <c r="ED974" s="540">
        <v>136</v>
      </c>
      <c r="EE974" s="540">
        <v>46</v>
      </c>
      <c r="EF974" s="540">
        <v>9</v>
      </c>
      <c r="EG974" s="540">
        <v>80</v>
      </c>
      <c r="EH974" s="540">
        <v>152</v>
      </c>
      <c r="EI974" s="540">
        <v>65</v>
      </c>
      <c r="EJ974" s="540">
        <v>111</v>
      </c>
      <c r="EK974" s="540">
        <v>19</v>
      </c>
      <c r="EL974" s="540">
        <v>168</v>
      </c>
      <c r="EM974" s="540">
        <v>105</v>
      </c>
      <c r="EN974" s="540">
        <v>22</v>
      </c>
      <c r="EO974" s="540">
        <v>76</v>
      </c>
      <c r="EP974" s="540">
        <v>85</v>
      </c>
      <c r="EQ974" s="540">
        <v>95</v>
      </c>
      <c r="ER974" s="540">
        <v>6</v>
      </c>
      <c r="ES974" s="540">
        <v>178</v>
      </c>
      <c r="ET974" s="540">
        <v>147</v>
      </c>
      <c r="EU974" s="540">
        <v>180</v>
      </c>
      <c r="EV974" s="540">
        <v>192</v>
      </c>
      <c r="EW974" s="540">
        <v>182</v>
      </c>
      <c r="EX974" s="540">
        <v>141</v>
      </c>
      <c r="EY974" s="540">
        <v>158</v>
      </c>
      <c r="EZ974" s="540">
        <v>20</v>
      </c>
      <c r="FA974" s="540">
        <v>75</v>
      </c>
      <c r="FB974" s="540">
        <v>102</v>
      </c>
      <c r="FC974" s="540">
        <v>121</v>
      </c>
      <c r="FD974" s="540">
        <v>146</v>
      </c>
      <c r="FE974" s="540">
        <v>154</v>
      </c>
      <c r="FF974" s="540">
        <v>90</v>
      </c>
      <c r="FG974" s="540">
        <v>52</v>
      </c>
      <c r="FH974" s="540">
        <v>130</v>
      </c>
      <c r="FI974" s="540">
        <v>133</v>
      </c>
      <c r="FJ974" s="540">
        <v>58</v>
      </c>
      <c r="FK974" s="540">
        <v>106</v>
      </c>
      <c r="FL974" s="540">
        <v>67</v>
      </c>
      <c r="FM974" s="540">
        <v>42</v>
      </c>
      <c r="FN974" s="540">
        <v>81</v>
      </c>
      <c r="FO974" s="540">
        <v>10</v>
      </c>
      <c r="FP974" s="540">
        <v>124</v>
      </c>
      <c r="FQ974" s="540">
        <v>14</v>
      </c>
      <c r="FR974" s="540">
        <v>100</v>
      </c>
      <c r="FS974" s="540">
        <v>31</v>
      </c>
      <c r="FT974" s="540">
        <v>107</v>
      </c>
      <c r="FU974" s="540">
        <v>29</v>
      </c>
      <c r="FV974" s="540">
        <v>145</v>
      </c>
      <c r="FW974" s="540">
        <v>33</v>
      </c>
      <c r="FX974" s="540">
        <v>16</v>
      </c>
      <c r="FY974" s="540">
        <v>45</v>
      </c>
      <c r="FZ974" s="540">
        <v>161</v>
      </c>
      <c r="GA974" s="540">
        <v>151</v>
      </c>
      <c r="GB974" s="540">
        <v>194</v>
      </c>
      <c r="GC974" s="540">
        <v>3</v>
      </c>
      <c r="GD974" s="540">
        <v>55</v>
      </c>
      <c r="GE974" s="540">
        <v>120</v>
      </c>
      <c r="GF974" s="540">
        <v>179</v>
      </c>
      <c r="GG974" s="540">
        <v>191</v>
      </c>
      <c r="GH974" s="540">
        <v>4</v>
      </c>
      <c r="GI974" s="540">
        <v>64</v>
      </c>
      <c r="GJ974" s="540">
        <v>155</v>
      </c>
      <c r="GK974" s="540">
        <v>140</v>
      </c>
      <c r="GL974" s="540">
        <v>66</v>
      </c>
      <c r="GN974" s="540">
        <v>117</v>
      </c>
      <c r="GO974" s="540">
        <v>15</v>
      </c>
      <c r="GP974" s="540">
        <v>32</v>
      </c>
      <c r="GQ974" s="540">
        <v>122</v>
      </c>
      <c r="GS974" s="540">
        <v>83</v>
      </c>
      <c r="GT974" s="540">
        <v>79</v>
      </c>
      <c r="GU974" s="540">
        <v>56</v>
      </c>
      <c r="GV974" s="540">
        <v>63</v>
      </c>
    </row>
    <row r="975" spans="4:204" s="540" customFormat="1" x14ac:dyDescent="0.2">
      <c r="E975" s="535" t="s">
        <v>159</v>
      </c>
      <c r="F975" s="540">
        <v>5</v>
      </c>
      <c r="G975" s="540">
        <v>36</v>
      </c>
      <c r="H975" s="540">
        <v>15</v>
      </c>
      <c r="I975" s="540">
        <v>27</v>
      </c>
      <c r="J975" s="540">
        <v>106</v>
      </c>
      <c r="K975" s="540">
        <v>23</v>
      </c>
      <c r="L975" s="540">
        <v>197</v>
      </c>
      <c r="M975" s="540">
        <v>12</v>
      </c>
      <c r="N975" s="540">
        <v>142</v>
      </c>
      <c r="O975" s="540">
        <v>163</v>
      </c>
      <c r="P975" s="540">
        <v>157</v>
      </c>
      <c r="Q975" s="540">
        <v>3</v>
      </c>
      <c r="R975" s="540">
        <v>37</v>
      </c>
      <c r="S975" s="540">
        <v>85</v>
      </c>
      <c r="T975" s="540">
        <v>77</v>
      </c>
      <c r="U975" s="540">
        <v>63</v>
      </c>
      <c r="V975" s="540">
        <v>140</v>
      </c>
      <c r="W975" s="540">
        <v>115</v>
      </c>
      <c r="X975" s="540">
        <v>128</v>
      </c>
      <c r="Y975" s="540">
        <v>13</v>
      </c>
      <c r="Z975" s="540">
        <v>119</v>
      </c>
      <c r="AA975" s="540">
        <v>143</v>
      </c>
      <c r="AB975" s="540">
        <v>187</v>
      </c>
      <c r="AC975" s="540">
        <v>176</v>
      </c>
      <c r="AD975" s="540">
        <v>21</v>
      </c>
      <c r="AE975" s="540">
        <v>95</v>
      </c>
      <c r="AF975" s="540">
        <v>185</v>
      </c>
      <c r="AG975" s="540">
        <v>72</v>
      </c>
      <c r="AH975" s="540">
        <v>156</v>
      </c>
      <c r="AI975" s="540">
        <v>19</v>
      </c>
      <c r="AJ975" s="540">
        <v>134</v>
      </c>
      <c r="AK975" s="540">
        <v>39</v>
      </c>
      <c r="AL975" s="540">
        <v>191</v>
      </c>
      <c r="AM975" s="540">
        <v>112</v>
      </c>
      <c r="AN975" s="540">
        <v>154</v>
      </c>
      <c r="AO975" s="540">
        <v>2</v>
      </c>
      <c r="AP975" s="540">
        <v>141</v>
      </c>
      <c r="AQ975" s="540">
        <v>89</v>
      </c>
      <c r="AR975" s="540">
        <v>146</v>
      </c>
      <c r="AS975" s="540">
        <v>17</v>
      </c>
      <c r="AT975" s="540">
        <v>99</v>
      </c>
      <c r="AU975" s="540">
        <v>193</v>
      </c>
      <c r="AV975" s="540">
        <v>160</v>
      </c>
      <c r="AW975" s="540">
        <v>58</v>
      </c>
      <c r="AX975" s="540">
        <v>118</v>
      </c>
      <c r="AY975" s="540">
        <v>162</v>
      </c>
      <c r="AZ975" s="540">
        <v>109</v>
      </c>
      <c r="BA975" s="540">
        <v>42</v>
      </c>
      <c r="BB975" s="540">
        <v>181</v>
      </c>
      <c r="BC975" s="540">
        <v>123</v>
      </c>
      <c r="BD975" s="540">
        <v>184</v>
      </c>
      <c r="BE975" s="540">
        <v>74</v>
      </c>
      <c r="BF975" s="540">
        <v>70</v>
      </c>
      <c r="BG975" s="540">
        <v>192</v>
      </c>
      <c r="BH975" s="540">
        <v>11</v>
      </c>
      <c r="BI975" s="540">
        <v>149</v>
      </c>
      <c r="BJ975" s="540">
        <v>166</v>
      </c>
      <c r="BK975" s="540">
        <v>155</v>
      </c>
      <c r="BL975" s="540">
        <v>196</v>
      </c>
      <c r="BM975" s="540">
        <v>1</v>
      </c>
      <c r="BN975" s="540">
        <v>170</v>
      </c>
      <c r="BO975" s="540">
        <v>101</v>
      </c>
      <c r="BP975" s="540">
        <v>147</v>
      </c>
      <c r="BQ975" s="540">
        <v>16</v>
      </c>
      <c r="BR975" s="540">
        <v>171</v>
      </c>
      <c r="BS975" s="540">
        <v>139</v>
      </c>
      <c r="BT975" s="540">
        <v>164</v>
      </c>
      <c r="BU975" s="540">
        <v>79</v>
      </c>
      <c r="BV975" s="540">
        <v>91</v>
      </c>
      <c r="BW975" s="540">
        <v>103</v>
      </c>
      <c r="BX975" s="540">
        <v>137</v>
      </c>
      <c r="BY975" s="540">
        <v>173</v>
      </c>
      <c r="BZ975" s="540">
        <v>87</v>
      </c>
      <c r="CA975" s="540">
        <v>125</v>
      </c>
      <c r="CB975" s="540">
        <v>186</v>
      </c>
      <c r="CC975" s="540">
        <v>110</v>
      </c>
      <c r="CD975" s="540">
        <v>33</v>
      </c>
      <c r="CE975" s="540">
        <v>167</v>
      </c>
      <c r="CF975" s="540">
        <v>51</v>
      </c>
      <c r="CG975" s="540">
        <v>148</v>
      </c>
      <c r="CH975" s="540">
        <v>189</v>
      </c>
      <c r="CI975" s="540">
        <v>10</v>
      </c>
      <c r="CJ975" s="540">
        <v>144</v>
      </c>
      <c r="CK975" s="540">
        <v>38</v>
      </c>
      <c r="CL975" s="540">
        <v>153</v>
      </c>
      <c r="CM975" s="540">
        <v>49</v>
      </c>
      <c r="CN975" s="540">
        <v>54</v>
      </c>
      <c r="CO975" s="540">
        <v>31</v>
      </c>
      <c r="CP975" s="540">
        <v>190</v>
      </c>
      <c r="CQ975" s="540">
        <v>96</v>
      </c>
      <c r="CR975" s="540">
        <v>50</v>
      </c>
      <c r="CS975" s="540">
        <v>180</v>
      </c>
      <c r="CT975" s="540">
        <v>132</v>
      </c>
      <c r="CU975" s="540">
        <v>76</v>
      </c>
      <c r="CV975" s="540">
        <v>129</v>
      </c>
      <c r="CW975" s="540">
        <v>30</v>
      </c>
      <c r="CX975" s="540">
        <v>165</v>
      </c>
      <c r="CY975" s="540">
        <v>124</v>
      </c>
      <c r="CZ975" s="540">
        <v>60</v>
      </c>
      <c r="DA975" s="540">
        <v>32</v>
      </c>
      <c r="DB975" s="540">
        <v>105</v>
      </c>
      <c r="DC975" s="540">
        <v>179</v>
      </c>
      <c r="DD975" s="540">
        <v>41</v>
      </c>
      <c r="DE975" s="540">
        <v>28</v>
      </c>
      <c r="DF975" s="540">
        <v>94</v>
      </c>
      <c r="DG975" s="540">
        <v>14</v>
      </c>
      <c r="DH975" s="540">
        <v>93</v>
      </c>
      <c r="DI975" s="540">
        <v>59</v>
      </c>
      <c r="DJ975" s="540">
        <v>62</v>
      </c>
      <c r="DK975" s="540">
        <v>9</v>
      </c>
      <c r="DL975" s="540">
        <v>120</v>
      </c>
      <c r="DM975" s="540">
        <v>34</v>
      </c>
      <c r="DN975" s="540">
        <v>66</v>
      </c>
      <c r="DO975" s="540">
        <v>56</v>
      </c>
      <c r="DP975" s="540">
        <v>98</v>
      </c>
      <c r="DQ975" s="540">
        <v>100</v>
      </c>
      <c r="DR975" s="540">
        <v>73</v>
      </c>
      <c r="DS975" s="540">
        <v>136</v>
      </c>
      <c r="DT975" s="540">
        <v>53</v>
      </c>
      <c r="DU975" s="540">
        <v>86</v>
      </c>
      <c r="DV975" s="540">
        <v>4</v>
      </c>
      <c r="DW975" s="540">
        <v>43</v>
      </c>
      <c r="DX975" s="540">
        <v>69</v>
      </c>
      <c r="DY975" s="540">
        <v>81</v>
      </c>
      <c r="DZ975" s="540">
        <v>52</v>
      </c>
      <c r="EA975" s="540">
        <v>158</v>
      </c>
      <c r="EB975" s="540">
        <v>145</v>
      </c>
      <c r="EC975" s="540">
        <v>122</v>
      </c>
      <c r="ED975" s="540">
        <v>138</v>
      </c>
      <c r="EE975" s="540">
        <v>194</v>
      </c>
      <c r="EF975" s="540">
        <v>175</v>
      </c>
      <c r="EG975" s="540">
        <v>178</v>
      </c>
      <c r="EH975" s="540">
        <v>29</v>
      </c>
      <c r="EI975" s="540">
        <v>152</v>
      </c>
      <c r="EJ975" s="540">
        <v>71</v>
      </c>
      <c r="EK975" s="540">
        <v>113</v>
      </c>
      <c r="EL975" s="540">
        <v>24</v>
      </c>
      <c r="EM975" s="540">
        <v>90</v>
      </c>
      <c r="EN975" s="540">
        <v>188</v>
      </c>
      <c r="EO975" s="540">
        <v>47</v>
      </c>
      <c r="EP975" s="540">
        <v>8</v>
      </c>
      <c r="EQ975" s="540">
        <v>26</v>
      </c>
      <c r="ER975" s="540">
        <v>22</v>
      </c>
      <c r="ES975" s="540">
        <v>61</v>
      </c>
      <c r="ET975" s="540">
        <v>161</v>
      </c>
      <c r="EU975" s="540">
        <v>68</v>
      </c>
      <c r="EV975" s="540">
        <v>18</v>
      </c>
      <c r="EW975" s="540">
        <v>80</v>
      </c>
      <c r="EX975" s="540">
        <v>107</v>
      </c>
      <c r="EY975" s="540">
        <v>88</v>
      </c>
      <c r="EZ975" s="540">
        <v>130</v>
      </c>
      <c r="FA975" s="540">
        <v>104</v>
      </c>
      <c r="FB975" s="540">
        <v>121</v>
      </c>
      <c r="FC975" s="540">
        <v>46</v>
      </c>
      <c r="FD975" s="540">
        <v>44</v>
      </c>
      <c r="FE975" s="540">
        <v>150</v>
      </c>
      <c r="FF975" s="540">
        <v>55</v>
      </c>
      <c r="FG975" s="540">
        <v>114</v>
      </c>
      <c r="FH975" s="540">
        <v>168</v>
      </c>
      <c r="FI975" s="540">
        <v>7</v>
      </c>
      <c r="FJ975" s="540">
        <v>127</v>
      </c>
      <c r="FK975" s="540">
        <v>133</v>
      </c>
      <c r="FL975" s="540">
        <v>169</v>
      </c>
      <c r="FM975" s="540">
        <v>67</v>
      </c>
      <c r="FN975" s="540">
        <v>97</v>
      </c>
      <c r="FO975" s="540">
        <v>57</v>
      </c>
      <c r="FP975" s="540">
        <v>135</v>
      </c>
      <c r="FQ975" s="540">
        <v>126</v>
      </c>
      <c r="FR975" s="540">
        <v>111</v>
      </c>
      <c r="FS975" s="540">
        <v>83</v>
      </c>
      <c r="FT975" s="540">
        <v>172</v>
      </c>
      <c r="FU975" s="540">
        <v>116</v>
      </c>
      <c r="FV975" s="540">
        <v>84</v>
      </c>
      <c r="FW975" s="540">
        <v>6</v>
      </c>
      <c r="FX975" s="540">
        <v>131</v>
      </c>
      <c r="FY975" s="540">
        <v>35</v>
      </c>
      <c r="FZ975" s="540">
        <v>78</v>
      </c>
      <c r="GA975" s="540">
        <v>92</v>
      </c>
      <c r="GB975" s="540">
        <v>102</v>
      </c>
      <c r="GC975" s="540">
        <v>64</v>
      </c>
      <c r="GD975" s="540">
        <v>108</v>
      </c>
      <c r="GE975" s="540">
        <v>174</v>
      </c>
      <c r="GF975" s="540">
        <v>195</v>
      </c>
      <c r="GG975" s="540">
        <v>117</v>
      </c>
      <c r="GH975" s="540">
        <v>48</v>
      </c>
      <c r="GI975" s="540">
        <v>75</v>
      </c>
      <c r="GJ975" s="540">
        <v>183</v>
      </c>
      <c r="GK975" s="540">
        <v>82</v>
      </c>
      <c r="GL975" s="540">
        <v>151</v>
      </c>
      <c r="GN975" s="540">
        <v>25</v>
      </c>
      <c r="GO975" s="540">
        <v>20</v>
      </c>
      <c r="GP975" s="540">
        <v>177</v>
      </c>
      <c r="GQ975" s="540">
        <v>40</v>
      </c>
      <c r="GS975" s="540">
        <v>65</v>
      </c>
      <c r="GT975" s="540">
        <v>159</v>
      </c>
      <c r="GU975" s="540">
        <v>45</v>
      </c>
      <c r="GV975" s="540">
        <v>182</v>
      </c>
    </row>
    <row r="976" spans="4:204" s="540" customFormat="1" x14ac:dyDescent="0.2"/>
    <row r="977" spans="4:205" s="540" customFormat="1" x14ac:dyDescent="0.2">
      <c r="D977" s="539">
        <v>198</v>
      </c>
      <c r="E977" s="541" t="s">
        <v>179</v>
      </c>
    </row>
    <row r="978" spans="4:205" s="540" customFormat="1" x14ac:dyDescent="0.2">
      <c r="E978" s="535" t="s">
        <v>130</v>
      </c>
      <c r="F978" s="540">
        <v>1</v>
      </c>
      <c r="G978" s="540">
        <v>2</v>
      </c>
      <c r="H978" s="540">
        <v>3</v>
      </c>
      <c r="I978" s="540">
        <v>4</v>
      </c>
      <c r="J978" s="540">
        <v>5</v>
      </c>
      <c r="K978" s="540">
        <v>6</v>
      </c>
      <c r="L978" s="540">
        <v>7</v>
      </c>
      <c r="M978" s="540">
        <v>8</v>
      </c>
      <c r="N978" s="540">
        <v>9</v>
      </c>
      <c r="O978" s="540">
        <v>10</v>
      </c>
      <c r="P978" s="540">
        <v>11</v>
      </c>
      <c r="Q978" s="540">
        <v>12</v>
      </c>
      <c r="R978" s="540">
        <v>13</v>
      </c>
      <c r="S978" s="540">
        <v>14</v>
      </c>
      <c r="T978" s="540">
        <v>15</v>
      </c>
      <c r="U978" s="540">
        <v>16</v>
      </c>
      <c r="V978" s="540">
        <v>17</v>
      </c>
      <c r="W978" s="540">
        <v>18</v>
      </c>
      <c r="X978" s="540">
        <v>19</v>
      </c>
      <c r="Y978" s="540">
        <v>20</v>
      </c>
      <c r="Z978" s="540">
        <v>21</v>
      </c>
      <c r="AA978" s="540">
        <v>22</v>
      </c>
      <c r="AB978" s="540">
        <v>23</v>
      </c>
      <c r="AC978" s="540">
        <v>24</v>
      </c>
      <c r="AD978" s="540">
        <v>25</v>
      </c>
      <c r="AE978" s="540">
        <v>26</v>
      </c>
      <c r="AF978" s="540">
        <v>27</v>
      </c>
      <c r="AG978" s="540">
        <v>28</v>
      </c>
      <c r="AH978" s="540">
        <v>29</v>
      </c>
      <c r="AI978" s="540">
        <v>30</v>
      </c>
      <c r="AJ978" s="540">
        <v>31</v>
      </c>
      <c r="AK978" s="540">
        <v>32</v>
      </c>
      <c r="AL978" s="540">
        <v>33</v>
      </c>
      <c r="AM978" s="540">
        <v>34</v>
      </c>
      <c r="AN978" s="540">
        <v>35</v>
      </c>
      <c r="AO978" s="540">
        <v>36</v>
      </c>
      <c r="AP978" s="540">
        <v>37</v>
      </c>
      <c r="AQ978" s="540">
        <v>38</v>
      </c>
      <c r="AR978" s="540">
        <v>39</v>
      </c>
      <c r="AS978" s="540">
        <v>40</v>
      </c>
      <c r="AT978" s="540">
        <v>41</v>
      </c>
      <c r="AU978" s="540">
        <v>42</v>
      </c>
      <c r="AV978" s="540">
        <v>43</v>
      </c>
      <c r="AW978" s="540">
        <v>44</v>
      </c>
      <c r="AX978" s="540">
        <v>45</v>
      </c>
      <c r="AY978" s="540">
        <v>46</v>
      </c>
      <c r="AZ978" s="540">
        <v>47</v>
      </c>
      <c r="BA978" s="540">
        <v>48</v>
      </c>
      <c r="BB978" s="540">
        <v>49</v>
      </c>
      <c r="BC978" s="540">
        <v>50</v>
      </c>
      <c r="BD978" s="540">
        <v>51</v>
      </c>
      <c r="BE978" s="540">
        <v>52</v>
      </c>
      <c r="BF978" s="540">
        <v>53</v>
      </c>
      <c r="BG978" s="540">
        <v>54</v>
      </c>
      <c r="BH978" s="540">
        <v>55</v>
      </c>
      <c r="BI978" s="540">
        <v>56</v>
      </c>
      <c r="BJ978" s="540">
        <v>57</v>
      </c>
      <c r="BK978" s="540">
        <v>58</v>
      </c>
      <c r="BL978" s="540">
        <v>59</v>
      </c>
      <c r="BM978" s="540">
        <v>60</v>
      </c>
      <c r="BN978" s="540">
        <v>61</v>
      </c>
      <c r="BO978" s="540">
        <v>62</v>
      </c>
      <c r="BP978" s="540">
        <v>63</v>
      </c>
      <c r="BQ978" s="540">
        <v>64</v>
      </c>
      <c r="BR978" s="540">
        <v>65</v>
      </c>
      <c r="BS978" s="540">
        <v>66</v>
      </c>
      <c r="BT978" s="540">
        <v>67</v>
      </c>
      <c r="BU978" s="540">
        <v>68</v>
      </c>
      <c r="BV978" s="540">
        <v>69</v>
      </c>
      <c r="BW978" s="540">
        <v>70</v>
      </c>
      <c r="BX978" s="540">
        <v>71</v>
      </c>
      <c r="BY978" s="540">
        <v>72</v>
      </c>
      <c r="BZ978" s="540">
        <v>73</v>
      </c>
      <c r="CA978" s="540">
        <v>74</v>
      </c>
      <c r="CB978" s="540">
        <v>75</v>
      </c>
      <c r="CC978" s="540">
        <v>76</v>
      </c>
      <c r="CD978" s="540">
        <v>77</v>
      </c>
      <c r="CE978" s="540">
        <v>78</v>
      </c>
      <c r="CF978" s="540">
        <v>79</v>
      </c>
      <c r="CG978" s="540">
        <v>80</v>
      </c>
      <c r="CH978" s="540">
        <v>81</v>
      </c>
      <c r="CI978" s="540">
        <v>82</v>
      </c>
      <c r="CJ978" s="540">
        <v>83</v>
      </c>
      <c r="CK978" s="540">
        <v>84</v>
      </c>
      <c r="CL978" s="540">
        <v>85</v>
      </c>
      <c r="CM978" s="540">
        <v>86</v>
      </c>
      <c r="CN978" s="540">
        <v>87</v>
      </c>
      <c r="CO978" s="540">
        <v>88</v>
      </c>
      <c r="CP978" s="540">
        <v>89</v>
      </c>
      <c r="CQ978" s="540">
        <v>90</v>
      </c>
      <c r="CR978" s="540">
        <v>91</v>
      </c>
      <c r="CS978" s="540">
        <v>92</v>
      </c>
      <c r="CT978" s="540">
        <v>93</v>
      </c>
      <c r="CU978" s="540">
        <v>94</v>
      </c>
      <c r="CV978" s="540">
        <v>95</v>
      </c>
      <c r="CW978" s="540">
        <v>96</v>
      </c>
      <c r="CX978" s="540">
        <v>97</v>
      </c>
      <c r="CY978" s="540">
        <v>98</v>
      </c>
      <c r="CZ978" s="540">
        <v>99</v>
      </c>
      <c r="DA978" s="540">
        <v>100</v>
      </c>
      <c r="DB978" s="540">
        <v>101</v>
      </c>
      <c r="DC978" s="540">
        <v>102</v>
      </c>
      <c r="DD978" s="540">
        <v>103</v>
      </c>
      <c r="DE978" s="540">
        <v>104</v>
      </c>
      <c r="DF978" s="540">
        <v>105</v>
      </c>
      <c r="DG978" s="540">
        <v>106</v>
      </c>
      <c r="DH978" s="540">
        <v>107</v>
      </c>
      <c r="DI978" s="540">
        <v>108</v>
      </c>
      <c r="DJ978" s="540">
        <v>109</v>
      </c>
      <c r="DK978" s="540">
        <v>110</v>
      </c>
      <c r="DL978" s="540">
        <v>111</v>
      </c>
      <c r="DM978" s="540">
        <v>112</v>
      </c>
      <c r="DN978" s="540">
        <v>113</v>
      </c>
      <c r="DO978" s="540">
        <v>114</v>
      </c>
      <c r="DP978" s="540">
        <v>115</v>
      </c>
      <c r="DQ978" s="540">
        <v>116</v>
      </c>
      <c r="DR978" s="540">
        <v>117</v>
      </c>
      <c r="DS978" s="540">
        <v>118</v>
      </c>
      <c r="DT978" s="540">
        <v>119</v>
      </c>
      <c r="DU978" s="540">
        <v>120</v>
      </c>
      <c r="DV978" s="540">
        <v>121</v>
      </c>
      <c r="DW978" s="540">
        <v>122</v>
      </c>
      <c r="DX978" s="540">
        <v>123</v>
      </c>
      <c r="DY978" s="540">
        <v>124</v>
      </c>
      <c r="DZ978" s="540">
        <v>125</v>
      </c>
      <c r="EA978" s="540">
        <v>126</v>
      </c>
      <c r="EB978" s="540">
        <v>127</v>
      </c>
      <c r="EC978" s="540">
        <v>128</v>
      </c>
      <c r="ED978" s="540">
        <v>129</v>
      </c>
      <c r="EE978" s="540">
        <v>130</v>
      </c>
      <c r="EF978" s="540">
        <v>131</v>
      </c>
      <c r="EG978" s="540">
        <v>132</v>
      </c>
      <c r="EH978" s="540">
        <v>133</v>
      </c>
      <c r="EI978" s="540">
        <v>134</v>
      </c>
      <c r="EJ978" s="540">
        <v>135</v>
      </c>
      <c r="EK978" s="540">
        <v>136</v>
      </c>
      <c r="EL978" s="540">
        <v>137</v>
      </c>
      <c r="EM978" s="540">
        <v>138</v>
      </c>
      <c r="EN978" s="540">
        <v>139</v>
      </c>
      <c r="EO978" s="540">
        <v>140</v>
      </c>
      <c r="EP978" s="540">
        <v>141</v>
      </c>
      <c r="EQ978" s="540">
        <v>142</v>
      </c>
      <c r="ER978" s="540">
        <v>143</v>
      </c>
      <c r="ES978" s="540">
        <v>144</v>
      </c>
      <c r="ET978" s="540">
        <v>145</v>
      </c>
      <c r="EU978" s="540">
        <v>146</v>
      </c>
      <c r="EV978" s="540">
        <v>147</v>
      </c>
      <c r="EW978" s="540">
        <v>148</v>
      </c>
      <c r="EX978" s="540">
        <v>149</v>
      </c>
      <c r="EY978" s="540">
        <v>150</v>
      </c>
      <c r="EZ978" s="540">
        <v>151</v>
      </c>
      <c r="FA978" s="540">
        <v>152</v>
      </c>
      <c r="FB978" s="540">
        <v>153</v>
      </c>
      <c r="FC978" s="540">
        <v>154</v>
      </c>
      <c r="FD978" s="540">
        <v>155</v>
      </c>
      <c r="FE978" s="540">
        <v>156</v>
      </c>
      <c r="FF978" s="540">
        <v>157</v>
      </c>
      <c r="FG978" s="540">
        <v>158</v>
      </c>
      <c r="FH978" s="540">
        <v>159</v>
      </c>
      <c r="FI978" s="540">
        <v>160</v>
      </c>
      <c r="FJ978" s="540">
        <v>161</v>
      </c>
      <c r="FK978" s="540">
        <v>162</v>
      </c>
      <c r="FL978" s="540">
        <v>163</v>
      </c>
      <c r="FM978" s="540">
        <v>164</v>
      </c>
      <c r="FN978" s="540">
        <v>165</v>
      </c>
      <c r="FO978" s="540">
        <v>166</v>
      </c>
      <c r="FP978" s="540">
        <v>167</v>
      </c>
      <c r="FQ978" s="540">
        <v>168</v>
      </c>
      <c r="FR978" s="540">
        <v>169</v>
      </c>
      <c r="FS978" s="540">
        <v>170</v>
      </c>
      <c r="FT978" s="540">
        <v>171</v>
      </c>
      <c r="FU978" s="540">
        <v>172</v>
      </c>
      <c r="FV978" s="540">
        <v>173</v>
      </c>
      <c r="FW978" s="540">
        <v>174</v>
      </c>
      <c r="FX978" s="540">
        <v>175</v>
      </c>
      <c r="FY978" s="540">
        <v>176</v>
      </c>
      <c r="FZ978" s="540">
        <v>177</v>
      </c>
      <c r="GA978" s="540">
        <v>178</v>
      </c>
      <c r="GB978" s="540">
        <v>179</v>
      </c>
      <c r="GC978" s="540">
        <v>180</v>
      </c>
      <c r="GD978" s="540">
        <v>181</v>
      </c>
      <c r="GE978" s="540">
        <v>182</v>
      </c>
      <c r="GF978" s="540">
        <v>183</v>
      </c>
      <c r="GG978" s="540">
        <v>184</v>
      </c>
      <c r="GH978" s="540">
        <v>185</v>
      </c>
      <c r="GI978" s="540">
        <v>186</v>
      </c>
      <c r="GJ978" s="540">
        <v>187</v>
      </c>
      <c r="GK978" s="540">
        <v>188</v>
      </c>
      <c r="GL978" s="540">
        <v>189</v>
      </c>
      <c r="GM978" s="540">
        <v>190</v>
      </c>
      <c r="GN978" s="540">
        <v>191</v>
      </c>
      <c r="GO978" s="540">
        <v>192</v>
      </c>
      <c r="GP978" s="540">
        <v>193</v>
      </c>
      <c r="GQ978" s="540">
        <v>194</v>
      </c>
      <c r="GS978" s="540">
        <v>195</v>
      </c>
      <c r="GT978" s="540">
        <v>196</v>
      </c>
      <c r="GU978" s="540">
        <v>197</v>
      </c>
      <c r="GV978" s="540">
        <v>198</v>
      </c>
    </row>
    <row r="979" spans="4:205" s="540" customFormat="1" x14ac:dyDescent="0.2">
      <c r="E979" s="535" t="s">
        <v>157</v>
      </c>
      <c r="F979" s="540">
        <v>64</v>
      </c>
      <c r="G979" s="540">
        <v>45</v>
      </c>
      <c r="H979" s="540">
        <v>196</v>
      </c>
      <c r="I979" s="540">
        <v>110</v>
      </c>
      <c r="J979" s="540">
        <v>37</v>
      </c>
      <c r="K979" s="540">
        <v>169</v>
      </c>
      <c r="L979" s="540">
        <v>113</v>
      </c>
      <c r="M979" s="540">
        <v>126</v>
      </c>
      <c r="N979" s="540">
        <v>188</v>
      </c>
      <c r="O979" s="540">
        <v>53</v>
      </c>
      <c r="P979" s="540">
        <v>23</v>
      </c>
      <c r="Q979" s="540">
        <v>70</v>
      </c>
      <c r="R979" s="540">
        <v>55</v>
      </c>
      <c r="S979" s="540">
        <v>145</v>
      </c>
      <c r="T979" s="540">
        <v>102</v>
      </c>
      <c r="U979" s="540">
        <v>50</v>
      </c>
      <c r="V979" s="540">
        <v>135</v>
      </c>
      <c r="W979" s="540">
        <v>175</v>
      </c>
      <c r="X979" s="540">
        <v>63</v>
      </c>
      <c r="Y979" s="540">
        <v>51</v>
      </c>
      <c r="Z979" s="540">
        <v>78</v>
      </c>
      <c r="AA979" s="540">
        <v>8</v>
      </c>
      <c r="AB979" s="540">
        <v>19</v>
      </c>
      <c r="AC979" s="540">
        <v>106</v>
      </c>
      <c r="AD979" s="540">
        <v>167</v>
      </c>
      <c r="AE979" s="540">
        <v>73</v>
      </c>
      <c r="AF979" s="540">
        <v>156</v>
      </c>
      <c r="AG979" s="540">
        <v>186</v>
      </c>
      <c r="AH979" s="540">
        <v>117</v>
      </c>
      <c r="AI979" s="540">
        <v>99</v>
      </c>
      <c r="AJ979" s="540">
        <v>80</v>
      </c>
      <c r="AK979" s="540">
        <v>18</v>
      </c>
      <c r="AL979" s="540">
        <v>130</v>
      </c>
      <c r="AM979" s="540">
        <v>195</v>
      </c>
      <c r="AN979" s="540">
        <v>36</v>
      </c>
      <c r="AO979" s="540">
        <v>170</v>
      </c>
      <c r="AP979" s="540">
        <v>155</v>
      </c>
      <c r="AQ979" s="540">
        <v>96</v>
      </c>
      <c r="AR979" s="540">
        <v>183</v>
      </c>
      <c r="AS979" s="540">
        <v>91</v>
      </c>
      <c r="AT979" s="540">
        <v>30</v>
      </c>
      <c r="AU979" s="540">
        <v>94</v>
      </c>
      <c r="AV979" s="540">
        <v>62</v>
      </c>
      <c r="AW979" s="540">
        <v>17</v>
      </c>
      <c r="AX979" s="540">
        <v>2</v>
      </c>
      <c r="AY979" s="540">
        <v>108</v>
      </c>
      <c r="AZ979" s="540">
        <v>131</v>
      </c>
      <c r="BA979" s="540">
        <v>101</v>
      </c>
      <c r="BB979" s="540">
        <v>173</v>
      </c>
      <c r="BC979" s="540">
        <v>111</v>
      </c>
      <c r="BD979" s="540">
        <v>157</v>
      </c>
      <c r="BE979" s="540">
        <v>46</v>
      </c>
      <c r="BF979" s="540">
        <v>192</v>
      </c>
      <c r="BG979" s="540">
        <v>38</v>
      </c>
      <c r="BH979" s="540">
        <v>142</v>
      </c>
      <c r="BI979" s="540">
        <v>140</v>
      </c>
      <c r="BJ979" s="540">
        <v>13</v>
      </c>
      <c r="BK979" s="540">
        <v>105</v>
      </c>
      <c r="BL979" s="540">
        <v>171</v>
      </c>
      <c r="BM979" s="540">
        <v>187</v>
      </c>
      <c r="BN979" s="540">
        <v>177</v>
      </c>
      <c r="BO979" s="540">
        <v>75</v>
      </c>
      <c r="BP979" s="540">
        <v>6</v>
      </c>
      <c r="BQ979" s="540">
        <v>56</v>
      </c>
      <c r="BR979" s="540">
        <v>1</v>
      </c>
      <c r="BS979" s="540">
        <v>180</v>
      </c>
      <c r="BT979" s="540">
        <v>166</v>
      </c>
      <c r="BU979" s="540">
        <v>124</v>
      </c>
      <c r="BV979" s="540">
        <v>11</v>
      </c>
      <c r="BW979" s="540">
        <v>134</v>
      </c>
      <c r="BX979" s="540">
        <v>114</v>
      </c>
      <c r="BY979" s="540">
        <v>39</v>
      </c>
      <c r="BZ979" s="540">
        <v>120</v>
      </c>
      <c r="CA979" s="540">
        <v>87</v>
      </c>
      <c r="CB979" s="540">
        <v>123</v>
      </c>
      <c r="CC979" s="540">
        <v>147</v>
      </c>
      <c r="CD979" s="540">
        <v>185</v>
      </c>
      <c r="CE979" s="540">
        <v>160</v>
      </c>
      <c r="CF979" s="540">
        <v>7</v>
      </c>
      <c r="CG979" s="540">
        <v>194</v>
      </c>
      <c r="CH979" s="540">
        <v>115</v>
      </c>
      <c r="CI979" s="540">
        <v>143</v>
      </c>
      <c r="CJ979" s="540">
        <v>72</v>
      </c>
      <c r="CK979" s="540">
        <v>47</v>
      </c>
      <c r="CL979" s="540">
        <v>67</v>
      </c>
      <c r="CM979" s="540">
        <v>83</v>
      </c>
      <c r="CN979" s="540">
        <v>197</v>
      </c>
      <c r="CO979" s="540">
        <v>151</v>
      </c>
      <c r="CP979" s="540">
        <v>98</v>
      </c>
      <c r="CQ979" s="540">
        <v>107</v>
      </c>
      <c r="CR979" s="540">
        <v>5</v>
      </c>
      <c r="CS979" s="540">
        <v>43</v>
      </c>
      <c r="CT979" s="540">
        <v>59</v>
      </c>
      <c r="CU979" s="540">
        <v>182</v>
      </c>
      <c r="CV979" s="540">
        <v>69</v>
      </c>
      <c r="CW979" s="540">
        <v>154</v>
      </c>
      <c r="CX979" s="540">
        <v>48</v>
      </c>
      <c r="CY979" s="540">
        <v>12</v>
      </c>
      <c r="CZ979" s="540">
        <v>41</v>
      </c>
      <c r="DA979" s="540">
        <v>184</v>
      </c>
      <c r="DB979" s="540">
        <v>149</v>
      </c>
      <c r="DC979" s="540">
        <v>95</v>
      </c>
      <c r="DD979" s="540">
        <v>137</v>
      </c>
      <c r="DE979" s="540">
        <v>28</v>
      </c>
      <c r="DF979" s="540">
        <v>31</v>
      </c>
      <c r="DG979" s="540">
        <v>25</v>
      </c>
      <c r="DH979" s="540">
        <v>90</v>
      </c>
      <c r="DI979" s="540">
        <v>162</v>
      </c>
      <c r="DJ979" s="540">
        <v>76</v>
      </c>
      <c r="DK979" s="540">
        <v>116</v>
      </c>
      <c r="DL979" s="540">
        <v>44</v>
      </c>
      <c r="DM979" s="540">
        <v>118</v>
      </c>
      <c r="DN979" s="540">
        <v>15</v>
      </c>
      <c r="DO979" s="540">
        <v>193</v>
      </c>
      <c r="DP979" s="540">
        <v>121</v>
      </c>
      <c r="DQ979" s="540">
        <v>9</v>
      </c>
      <c r="DR979" s="540">
        <v>54</v>
      </c>
      <c r="DS979" s="540">
        <v>112</v>
      </c>
      <c r="DT979" s="540">
        <v>132</v>
      </c>
      <c r="DU979" s="540">
        <v>24</v>
      </c>
      <c r="DV979" s="540">
        <v>89</v>
      </c>
      <c r="DW979" s="540">
        <v>3</v>
      </c>
      <c r="DX979" s="540">
        <v>71</v>
      </c>
      <c r="DY979" s="540">
        <v>85</v>
      </c>
      <c r="DZ979" s="540">
        <v>52</v>
      </c>
      <c r="EA979" s="540">
        <v>4</v>
      </c>
      <c r="EB979" s="540">
        <v>161</v>
      </c>
      <c r="EC979" s="540">
        <v>109</v>
      </c>
      <c r="ED979" s="540">
        <v>16</v>
      </c>
      <c r="EE979" s="540">
        <v>179</v>
      </c>
      <c r="EF979" s="540">
        <v>79</v>
      </c>
      <c r="EG979" s="540">
        <v>104</v>
      </c>
      <c r="EH979" s="540">
        <v>129</v>
      </c>
      <c r="EI979" s="540">
        <v>33</v>
      </c>
      <c r="EJ979" s="540">
        <v>57</v>
      </c>
      <c r="EK979" s="540">
        <v>10</v>
      </c>
      <c r="EL979" s="540">
        <v>68</v>
      </c>
      <c r="EM979" s="540">
        <v>146</v>
      </c>
      <c r="EN979" s="540">
        <v>181</v>
      </c>
      <c r="EO979" s="540">
        <v>29</v>
      </c>
      <c r="EP979" s="540">
        <v>35</v>
      </c>
      <c r="EQ979" s="540">
        <v>148</v>
      </c>
      <c r="ER979" s="540">
        <v>14</v>
      </c>
      <c r="ES979" s="540">
        <v>153</v>
      </c>
      <c r="ET979" s="540">
        <v>26</v>
      </c>
      <c r="EU979" s="540">
        <v>163</v>
      </c>
      <c r="EV979" s="540">
        <v>178</v>
      </c>
      <c r="EW979" s="540">
        <v>190</v>
      </c>
      <c r="EX979" s="540">
        <v>172</v>
      </c>
      <c r="EY979" s="540">
        <v>158</v>
      </c>
      <c r="EZ979" s="540">
        <v>164</v>
      </c>
      <c r="FA979" s="540">
        <v>174</v>
      </c>
      <c r="FB979" s="540">
        <v>150</v>
      </c>
      <c r="FC979" s="540">
        <v>136</v>
      </c>
      <c r="FD979" s="540">
        <v>119</v>
      </c>
      <c r="FE979" s="540">
        <v>92</v>
      </c>
      <c r="FF979" s="540">
        <v>20</v>
      </c>
      <c r="FG979" s="540">
        <v>122</v>
      </c>
      <c r="FH979" s="540">
        <v>127</v>
      </c>
      <c r="FI979" s="540">
        <v>82</v>
      </c>
      <c r="FJ979" s="540">
        <v>159</v>
      </c>
      <c r="FK979" s="540">
        <v>125</v>
      </c>
      <c r="FL979" s="540">
        <v>139</v>
      </c>
      <c r="FM979" s="540">
        <v>21</v>
      </c>
      <c r="FN979" s="540">
        <v>189</v>
      </c>
      <c r="FO979" s="540">
        <v>198</v>
      </c>
      <c r="FP979" s="540">
        <v>81</v>
      </c>
      <c r="FQ979" s="540">
        <v>65</v>
      </c>
      <c r="FR979" s="540">
        <v>141</v>
      </c>
      <c r="FS979" s="540">
        <v>168</v>
      </c>
      <c r="FT979" s="540">
        <v>165</v>
      </c>
      <c r="FU979" s="540">
        <v>93</v>
      </c>
      <c r="FV979" s="540">
        <v>49</v>
      </c>
      <c r="FW979" s="540">
        <v>152</v>
      </c>
      <c r="FX979" s="540">
        <v>144</v>
      </c>
      <c r="FY979" s="540">
        <v>138</v>
      </c>
      <c r="FZ979" s="540">
        <v>61</v>
      </c>
      <c r="GA979" s="540">
        <v>34</v>
      </c>
      <c r="GB979" s="540">
        <v>40</v>
      </c>
      <c r="GC979" s="540">
        <v>42</v>
      </c>
      <c r="GD979" s="540">
        <v>58</v>
      </c>
      <c r="GE979" s="540">
        <v>86</v>
      </c>
      <c r="GF979" s="540">
        <v>22</v>
      </c>
      <c r="GG979" s="540">
        <v>100</v>
      </c>
      <c r="GH979" s="540">
        <v>77</v>
      </c>
      <c r="GI979" s="540">
        <v>74</v>
      </c>
      <c r="GJ979" s="540">
        <v>60</v>
      </c>
      <c r="GK979" s="540">
        <v>66</v>
      </c>
      <c r="GL979" s="540">
        <v>27</v>
      </c>
      <c r="GM979" s="540">
        <v>191</v>
      </c>
      <c r="GN979" s="540">
        <v>133</v>
      </c>
      <c r="GO979" s="540">
        <v>103</v>
      </c>
      <c r="GP979" s="540">
        <v>84</v>
      </c>
      <c r="GQ979" s="540">
        <v>88</v>
      </c>
      <c r="GS979" s="540">
        <v>97</v>
      </c>
      <c r="GT979" s="540">
        <v>176</v>
      </c>
      <c r="GU979" s="540">
        <v>32</v>
      </c>
      <c r="GV979" s="540">
        <v>128</v>
      </c>
    </row>
    <row r="980" spans="4:205" s="540" customFormat="1" x14ac:dyDescent="0.2">
      <c r="E980" s="535" t="s">
        <v>159</v>
      </c>
      <c r="F980" s="540">
        <v>59</v>
      </c>
      <c r="G980" s="540">
        <v>173</v>
      </c>
      <c r="H980" s="540">
        <v>185</v>
      </c>
      <c r="I980" s="540">
        <v>116</v>
      </c>
      <c r="J980" s="540">
        <v>177</v>
      </c>
      <c r="K980" s="540">
        <v>155</v>
      </c>
      <c r="L980" s="540">
        <v>171</v>
      </c>
      <c r="M980" s="540">
        <v>5</v>
      </c>
      <c r="N980" s="540">
        <v>62</v>
      </c>
      <c r="O980" s="540">
        <v>108</v>
      </c>
      <c r="P980" s="540">
        <v>7</v>
      </c>
      <c r="Q980" s="540">
        <v>55</v>
      </c>
      <c r="R980" s="540">
        <v>1</v>
      </c>
      <c r="S980" s="540">
        <v>103</v>
      </c>
      <c r="T980" s="540">
        <v>114</v>
      </c>
      <c r="U980" s="540">
        <v>33</v>
      </c>
      <c r="V980" s="540">
        <v>154</v>
      </c>
      <c r="W980" s="540">
        <v>172</v>
      </c>
      <c r="X980" s="540">
        <v>166</v>
      </c>
      <c r="Y980" s="540">
        <v>3</v>
      </c>
      <c r="Z980" s="540">
        <v>132</v>
      </c>
      <c r="AA980" s="540">
        <v>80</v>
      </c>
      <c r="AB980" s="540">
        <v>16</v>
      </c>
      <c r="AC980" s="540">
        <v>93</v>
      </c>
      <c r="AD980" s="540">
        <v>159</v>
      </c>
      <c r="AE980" s="540">
        <v>184</v>
      </c>
      <c r="AF980" s="540">
        <v>109</v>
      </c>
      <c r="AG980" s="540">
        <v>37</v>
      </c>
      <c r="AH980" s="540">
        <v>118</v>
      </c>
      <c r="AI980" s="540">
        <v>61</v>
      </c>
      <c r="AJ980" s="540">
        <v>45</v>
      </c>
      <c r="AK980" s="540">
        <v>49</v>
      </c>
      <c r="AL980" s="540">
        <v>54</v>
      </c>
      <c r="AM980" s="540">
        <v>22</v>
      </c>
      <c r="AN980" s="540">
        <v>68</v>
      </c>
      <c r="AO980" s="540">
        <v>77</v>
      </c>
      <c r="AP980" s="540">
        <v>128</v>
      </c>
      <c r="AQ980" s="540">
        <v>115</v>
      </c>
      <c r="AR980" s="540">
        <v>178</v>
      </c>
      <c r="AS980" s="540">
        <v>133</v>
      </c>
      <c r="AT980" s="540">
        <v>160</v>
      </c>
      <c r="AU980" s="540">
        <v>136</v>
      </c>
      <c r="AV980" s="540">
        <v>142</v>
      </c>
      <c r="AW980" s="540">
        <v>146</v>
      </c>
      <c r="AX980" s="540">
        <v>89</v>
      </c>
      <c r="AY980" s="540">
        <v>150</v>
      </c>
      <c r="AZ980" s="540">
        <v>120</v>
      </c>
      <c r="BA980" s="540">
        <v>41</v>
      </c>
      <c r="BB980" s="540">
        <v>162</v>
      </c>
      <c r="BC980" s="540">
        <v>157</v>
      </c>
      <c r="BD980" s="540">
        <v>67</v>
      </c>
      <c r="BE980" s="540">
        <v>140</v>
      </c>
      <c r="BF980" s="540">
        <v>141</v>
      </c>
      <c r="BG980" s="540">
        <v>25</v>
      </c>
      <c r="BH980" s="540">
        <v>12</v>
      </c>
      <c r="BI980" s="540">
        <v>135</v>
      </c>
      <c r="BJ980" s="540">
        <v>124</v>
      </c>
      <c r="BK980" s="540">
        <v>82</v>
      </c>
      <c r="BL980" s="540">
        <v>31</v>
      </c>
      <c r="BM980" s="540">
        <v>113</v>
      </c>
      <c r="BN980" s="540">
        <v>85</v>
      </c>
      <c r="BO980" s="540">
        <v>123</v>
      </c>
      <c r="BP980" s="540">
        <v>167</v>
      </c>
      <c r="BQ980" s="540">
        <v>73</v>
      </c>
      <c r="BR980" s="540">
        <v>164</v>
      </c>
      <c r="BS980" s="540">
        <v>29</v>
      </c>
      <c r="BT980" s="540">
        <v>158</v>
      </c>
      <c r="BU980" s="540">
        <v>187</v>
      </c>
      <c r="BV980" s="540">
        <v>170</v>
      </c>
      <c r="BW980" s="540">
        <v>43</v>
      </c>
      <c r="BX980" s="540">
        <v>145</v>
      </c>
      <c r="BY980" s="540">
        <v>190</v>
      </c>
      <c r="BZ980" s="540">
        <v>64</v>
      </c>
      <c r="CA980" s="540">
        <v>72</v>
      </c>
      <c r="CB980" s="540">
        <v>92</v>
      </c>
      <c r="CC980" s="540">
        <v>99</v>
      </c>
      <c r="CD980" s="540">
        <v>198</v>
      </c>
      <c r="CE980" s="540">
        <v>57</v>
      </c>
      <c r="CF980" s="540">
        <v>101</v>
      </c>
      <c r="CG980" s="540">
        <v>4</v>
      </c>
      <c r="CH980" s="540">
        <v>52</v>
      </c>
      <c r="CI980" s="540">
        <v>98</v>
      </c>
      <c r="CJ980" s="540">
        <v>125</v>
      </c>
      <c r="CK980" s="540">
        <v>23</v>
      </c>
      <c r="CL980" s="540">
        <v>149</v>
      </c>
      <c r="CM980" s="540">
        <v>69</v>
      </c>
      <c r="CN980" s="540">
        <v>139</v>
      </c>
      <c r="CO980" s="540">
        <v>180</v>
      </c>
      <c r="CP980" s="540">
        <v>196</v>
      </c>
      <c r="CQ980" s="540">
        <v>76</v>
      </c>
      <c r="CR980" s="540">
        <v>134</v>
      </c>
      <c r="CS980" s="540">
        <v>168</v>
      </c>
      <c r="CT980" s="540">
        <v>90</v>
      </c>
      <c r="CU980" s="540">
        <v>18</v>
      </c>
      <c r="CV980" s="540">
        <v>163</v>
      </c>
      <c r="CW980" s="540">
        <v>107</v>
      </c>
      <c r="CX980" s="540">
        <v>38</v>
      </c>
      <c r="CY980" s="540">
        <v>87</v>
      </c>
      <c r="CZ980" s="540">
        <v>8</v>
      </c>
      <c r="DA980" s="540">
        <v>156</v>
      </c>
      <c r="DB980" s="540">
        <v>17</v>
      </c>
      <c r="DC980" s="540">
        <v>193</v>
      </c>
      <c r="DD980" s="540">
        <v>169</v>
      </c>
      <c r="DE980" s="540">
        <v>197</v>
      </c>
      <c r="DF980" s="540">
        <v>148</v>
      </c>
      <c r="DG980" s="540">
        <v>24</v>
      </c>
      <c r="DH980" s="540">
        <v>129</v>
      </c>
      <c r="DI980" s="540">
        <v>10</v>
      </c>
      <c r="DJ980" s="540">
        <v>121</v>
      </c>
      <c r="DK980" s="540">
        <v>176</v>
      </c>
      <c r="DL980" s="540">
        <v>153</v>
      </c>
      <c r="DM980" s="540">
        <v>15</v>
      </c>
      <c r="DN980" s="540">
        <v>47</v>
      </c>
      <c r="DO980" s="540">
        <v>71</v>
      </c>
      <c r="DP980" s="540">
        <v>56</v>
      </c>
      <c r="DQ980" s="540">
        <v>189</v>
      </c>
      <c r="DR980" s="540">
        <v>30</v>
      </c>
      <c r="DS980" s="540">
        <v>181</v>
      </c>
      <c r="DT980" s="540">
        <v>86</v>
      </c>
      <c r="DU980" s="540">
        <v>161</v>
      </c>
      <c r="DV980" s="540">
        <v>179</v>
      </c>
      <c r="DW980" s="540">
        <v>51</v>
      </c>
      <c r="DX980" s="540">
        <v>191</v>
      </c>
      <c r="DY980" s="540">
        <v>147</v>
      </c>
      <c r="DZ980" s="540">
        <v>83</v>
      </c>
      <c r="EA980" s="540">
        <v>27</v>
      </c>
      <c r="EB980" s="540">
        <v>130</v>
      </c>
      <c r="EC980" s="540">
        <v>44</v>
      </c>
      <c r="ED980" s="540">
        <v>91</v>
      </c>
      <c r="EE980" s="540">
        <v>81</v>
      </c>
      <c r="EF980" s="540">
        <v>194</v>
      </c>
      <c r="EG980" s="540">
        <v>21</v>
      </c>
      <c r="EH980" s="540">
        <v>2</v>
      </c>
      <c r="EI980" s="540">
        <v>13</v>
      </c>
      <c r="EJ980" s="540">
        <v>151</v>
      </c>
      <c r="EK980" s="540">
        <v>110</v>
      </c>
      <c r="EL980" s="540">
        <v>65</v>
      </c>
      <c r="EM980" s="540">
        <v>74</v>
      </c>
      <c r="EN980" s="540">
        <v>192</v>
      </c>
      <c r="EO980" s="540">
        <v>122</v>
      </c>
      <c r="EP980" s="540">
        <v>42</v>
      </c>
      <c r="EQ980" s="540">
        <v>26</v>
      </c>
      <c r="ER980" s="540">
        <v>20</v>
      </c>
      <c r="ES980" s="540">
        <v>97</v>
      </c>
      <c r="ET980" s="540">
        <v>66</v>
      </c>
      <c r="EU980" s="540">
        <v>95</v>
      </c>
      <c r="EV980" s="540">
        <v>88</v>
      </c>
      <c r="EW980" s="540">
        <v>9</v>
      </c>
      <c r="EX980" s="540">
        <v>138</v>
      </c>
      <c r="EY980" s="540">
        <v>46</v>
      </c>
      <c r="EZ980" s="540">
        <v>39</v>
      </c>
      <c r="FA980" s="540">
        <v>183</v>
      </c>
      <c r="FB980" s="540">
        <v>111</v>
      </c>
      <c r="FC980" s="540">
        <v>165</v>
      </c>
      <c r="FD980" s="540">
        <v>143</v>
      </c>
      <c r="FE980" s="540">
        <v>40</v>
      </c>
      <c r="FF980" s="540">
        <v>50</v>
      </c>
      <c r="FG980" s="540">
        <v>174</v>
      </c>
      <c r="FH980" s="540">
        <v>186</v>
      </c>
      <c r="FI980" s="540">
        <v>78</v>
      </c>
      <c r="FJ980" s="540">
        <v>144</v>
      </c>
      <c r="FK980" s="540">
        <v>63</v>
      </c>
      <c r="FL980" s="540">
        <v>94</v>
      </c>
      <c r="FM980" s="540">
        <v>35</v>
      </c>
      <c r="FN980" s="540">
        <v>137</v>
      </c>
      <c r="FO980" s="540">
        <v>100</v>
      </c>
      <c r="FP980" s="540">
        <v>84</v>
      </c>
      <c r="FQ980" s="540">
        <v>152</v>
      </c>
      <c r="FR980" s="540">
        <v>112</v>
      </c>
      <c r="FS980" s="540">
        <v>106</v>
      </c>
      <c r="FT980" s="540">
        <v>119</v>
      </c>
      <c r="FU980" s="540">
        <v>11</v>
      </c>
      <c r="FV980" s="540">
        <v>127</v>
      </c>
      <c r="FW980" s="540">
        <v>48</v>
      </c>
      <c r="FX980" s="540">
        <v>195</v>
      </c>
      <c r="FY980" s="540">
        <v>102</v>
      </c>
      <c r="FZ980" s="540">
        <v>175</v>
      </c>
      <c r="GA980" s="540">
        <v>182</v>
      </c>
      <c r="GB980" s="540">
        <v>126</v>
      </c>
      <c r="GC980" s="540">
        <v>79</v>
      </c>
      <c r="GD980" s="540">
        <v>75</v>
      </c>
      <c r="GE980" s="540">
        <v>53</v>
      </c>
      <c r="GF980" s="540">
        <v>104</v>
      </c>
      <c r="GG980" s="540">
        <v>58</v>
      </c>
      <c r="GH980" s="540">
        <v>96</v>
      </c>
      <c r="GI980" s="540">
        <v>188</v>
      </c>
      <c r="GJ980" s="540">
        <v>19</v>
      </c>
      <c r="GK980" s="540">
        <v>60</v>
      </c>
      <c r="GL980" s="540">
        <v>131</v>
      </c>
      <c r="GM980" s="540">
        <v>32</v>
      </c>
      <c r="GN980" s="540">
        <v>34</v>
      </c>
      <c r="GO980" s="540">
        <v>14</v>
      </c>
      <c r="GP980" s="540">
        <v>70</v>
      </c>
      <c r="GQ980" s="540">
        <v>36</v>
      </c>
      <c r="GS980" s="540">
        <v>28</v>
      </c>
      <c r="GT980" s="540">
        <v>105</v>
      </c>
      <c r="GU980" s="540">
        <v>117</v>
      </c>
      <c r="GV980" s="540">
        <v>6</v>
      </c>
    </row>
    <row r="981" spans="4:205" s="540" customFormat="1" x14ac:dyDescent="0.2"/>
    <row r="982" spans="4:205" s="540" customFormat="1" x14ac:dyDescent="0.2">
      <c r="D982" s="539">
        <v>199</v>
      </c>
      <c r="E982" s="541" t="s">
        <v>179</v>
      </c>
    </row>
    <row r="983" spans="4:205" s="540" customFormat="1" x14ac:dyDescent="0.2">
      <c r="E983" s="535" t="s">
        <v>130</v>
      </c>
      <c r="F983" s="540">
        <v>1</v>
      </c>
      <c r="G983" s="540">
        <v>2</v>
      </c>
      <c r="H983" s="540">
        <v>3</v>
      </c>
      <c r="I983" s="540">
        <v>4</v>
      </c>
      <c r="J983" s="540">
        <v>5</v>
      </c>
      <c r="K983" s="540">
        <v>6</v>
      </c>
      <c r="L983" s="540">
        <v>7</v>
      </c>
      <c r="M983" s="540">
        <v>8</v>
      </c>
      <c r="N983" s="540">
        <v>9</v>
      </c>
      <c r="O983" s="540">
        <v>10</v>
      </c>
      <c r="P983" s="540">
        <v>11</v>
      </c>
      <c r="Q983" s="540">
        <v>12</v>
      </c>
      <c r="R983" s="540">
        <v>13</v>
      </c>
      <c r="S983" s="540">
        <v>14</v>
      </c>
      <c r="T983" s="540">
        <v>15</v>
      </c>
      <c r="U983" s="540">
        <v>16</v>
      </c>
      <c r="V983" s="540">
        <v>17</v>
      </c>
      <c r="W983" s="540">
        <v>18</v>
      </c>
      <c r="X983" s="540">
        <v>19</v>
      </c>
      <c r="Y983" s="540">
        <v>20</v>
      </c>
      <c r="Z983" s="540">
        <v>21</v>
      </c>
      <c r="AA983" s="540">
        <v>22</v>
      </c>
      <c r="AB983" s="540">
        <v>23</v>
      </c>
      <c r="AC983" s="540">
        <v>24</v>
      </c>
      <c r="AD983" s="540">
        <v>25</v>
      </c>
      <c r="AE983" s="540">
        <v>26</v>
      </c>
      <c r="AF983" s="540">
        <v>27</v>
      </c>
      <c r="AG983" s="540">
        <v>28</v>
      </c>
      <c r="AH983" s="540">
        <v>29</v>
      </c>
      <c r="AI983" s="540">
        <v>30</v>
      </c>
      <c r="AJ983" s="540">
        <v>31</v>
      </c>
      <c r="AK983" s="540">
        <v>32</v>
      </c>
      <c r="AL983" s="540">
        <v>33</v>
      </c>
      <c r="AM983" s="540">
        <v>34</v>
      </c>
      <c r="AN983" s="540">
        <v>35</v>
      </c>
      <c r="AO983" s="540">
        <v>36</v>
      </c>
      <c r="AP983" s="540">
        <v>37</v>
      </c>
      <c r="AQ983" s="540">
        <v>38</v>
      </c>
      <c r="AR983" s="540">
        <v>39</v>
      </c>
      <c r="AS983" s="540">
        <v>40</v>
      </c>
      <c r="AT983" s="540">
        <v>41</v>
      </c>
      <c r="AU983" s="540">
        <v>42</v>
      </c>
      <c r="AV983" s="540">
        <v>43</v>
      </c>
      <c r="AW983" s="540">
        <v>44</v>
      </c>
      <c r="AX983" s="540">
        <v>45</v>
      </c>
      <c r="AY983" s="540">
        <v>46</v>
      </c>
      <c r="AZ983" s="540">
        <v>47</v>
      </c>
      <c r="BA983" s="540">
        <v>48</v>
      </c>
      <c r="BB983" s="540">
        <v>49</v>
      </c>
      <c r="BC983" s="540">
        <v>50</v>
      </c>
      <c r="BD983" s="540">
        <v>51</v>
      </c>
      <c r="BE983" s="540">
        <v>52</v>
      </c>
      <c r="BF983" s="540">
        <v>53</v>
      </c>
      <c r="BG983" s="540">
        <v>54</v>
      </c>
      <c r="BH983" s="540">
        <v>55</v>
      </c>
      <c r="BI983" s="540">
        <v>56</v>
      </c>
      <c r="BJ983" s="540">
        <v>57</v>
      </c>
      <c r="BK983" s="540">
        <v>58</v>
      </c>
      <c r="BL983" s="540">
        <v>59</v>
      </c>
      <c r="BM983" s="540">
        <v>60</v>
      </c>
      <c r="BN983" s="540">
        <v>61</v>
      </c>
      <c r="BO983" s="540">
        <v>62</v>
      </c>
      <c r="BP983" s="540">
        <v>63</v>
      </c>
      <c r="BQ983" s="540">
        <v>64</v>
      </c>
      <c r="BR983" s="540">
        <v>65</v>
      </c>
      <c r="BS983" s="540">
        <v>66</v>
      </c>
      <c r="BT983" s="540">
        <v>67</v>
      </c>
      <c r="BU983" s="540">
        <v>68</v>
      </c>
      <c r="BV983" s="540">
        <v>69</v>
      </c>
      <c r="BW983" s="540">
        <v>70</v>
      </c>
      <c r="BX983" s="540">
        <v>71</v>
      </c>
      <c r="BY983" s="540">
        <v>72</v>
      </c>
      <c r="BZ983" s="540">
        <v>73</v>
      </c>
      <c r="CA983" s="540">
        <v>74</v>
      </c>
      <c r="CB983" s="540">
        <v>75</v>
      </c>
      <c r="CC983" s="540">
        <v>76</v>
      </c>
      <c r="CD983" s="540">
        <v>77</v>
      </c>
      <c r="CE983" s="540">
        <v>78</v>
      </c>
      <c r="CF983" s="540">
        <v>79</v>
      </c>
      <c r="CG983" s="540">
        <v>80</v>
      </c>
      <c r="CH983" s="540">
        <v>81</v>
      </c>
      <c r="CI983" s="540">
        <v>82</v>
      </c>
      <c r="CJ983" s="540">
        <v>83</v>
      </c>
      <c r="CK983" s="540">
        <v>84</v>
      </c>
      <c r="CL983" s="540">
        <v>85</v>
      </c>
      <c r="CM983" s="540">
        <v>86</v>
      </c>
      <c r="CN983" s="540">
        <v>87</v>
      </c>
      <c r="CO983" s="540">
        <v>88</v>
      </c>
      <c r="CP983" s="540">
        <v>89</v>
      </c>
      <c r="CQ983" s="540">
        <v>90</v>
      </c>
      <c r="CR983" s="540">
        <v>91</v>
      </c>
      <c r="CS983" s="540">
        <v>92</v>
      </c>
      <c r="CT983" s="540">
        <v>93</v>
      </c>
      <c r="CU983" s="540">
        <v>94</v>
      </c>
      <c r="CV983" s="540">
        <v>95</v>
      </c>
      <c r="CW983" s="540">
        <v>96</v>
      </c>
      <c r="CX983" s="540">
        <v>97</v>
      </c>
      <c r="CY983" s="540">
        <v>98</v>
      </c>
      <c r="CZ983" s="540">
        <v>99</v>
      </c>
      <c r="DA983" s="540">
        <v>100</v>
      </c>
      <c r="DB983" s="540">
        <v>101</v>
      </c>
      <c r="DC983" s="540">
        <v>102</v>
      </c>
      <c r="DD983" s="540">
        <v>103</v>
      </c>
      <c r="DE983" s="540">
        <v>104</v>
      </c>
      <c r="DF983" s="540">
        <v>105</v>
      </c>
      <c r="DG983" s="540">
        <v>106</v>
      </c>
      <c r="DH983" s="540">
        <v>107</v>
      </c>
      <c r="DI983" s="540">
        <v>108</v>
      </c>
      <c r="DJ983" s="540">
        <v>109</v>
      </c>
      <c r="DK983" s="540">
        <v>110</v>
      </c>
      <c r="DL983" s="540">
        <v>111</v>
      </c>
      <c r="DM983" s="540">
        <v>112</v>
      </c>
      <c r="DN983" s="540">
        <v>113</v>
      </c>
      <c r="DO983" s="540">
        <v>114</v>
      </c>
      <c r="DP983" s="540">
        <v>115</v>
      </c>
      <c r="DQ983" s="540">
        <v>116</v>
      </c>
      <c r="DR983" s="540">
        <v>117</v>
      </c>
      <c r="DS983" s="540">
        <v>118</v>
      </c>
      <c r="DT983" s="540">
        <v>119</v>
      </c>
      <c r="DU983" s="540">
        <v>120</v>
      </c>
      <c r="DV983" s="540">
        <v>121</v>
      </c>
      <c r="DW983" s="540">
        <v>122</v>
      </c>
      <c r="DX983" s="540">
        <v>123</v>
      </c>
      <c r="DY983" s="540">
        <v>124</v>
      </c>
      <c r="DZ983" s="540">
        <v>125</v>
      </c>
      <c r="EA983" s="540">
        <v>126</v>
      </c>
      <c r="EB983" s="540">
        <v>127</v>
      </c>
      <c r="EC983" s="540">
        <v>128</v>
      </c>
      <c r="ED983" s="540">
        <v>129</v>
      </c>
      <c r="EE983" s="540">
        <v>130</v>
      </c>
      <c r="EF983" s="540">
        <v>131</v>
      </c>
      <c r="EG983" s="540">
        <v>132</v>
      </c>
      <c r="EH983" s="540">
        <v>133</v>
      </c>
      <c r="EI983" s="540">
        <v>134</v>
      </c>
      <c r="EJ983" s="540">
        <v>135</v>
      </c>
      <c r="EK983" s="540">
        <v>136</v>
      </c>
      <c r="EL983" s="540">
        <v>137</v>
      </c>
      <c r="EM983" s="540">
        <v>138</v>
      </c>
      <c r="EN983" s="540">
        <v>139</v>
      </c>
      <c r="EO983" s="540">
        <v>140</v>
      </c>
      <c r="EP983" s="540">
        <v>141</v>
      </c>
      <c r="EQ983" s="540">
        <v>142</v>
      </c>
      <c r="ER983" s="540">
        <v>143</v>
      </c>
      <c r="ES983" s="540">
        <v>144</v>
      </c>
      <c r="ET983" s="540">
        <v>145</v>
      </c>
      <c r="EU983" s="540">
        <v>146</v>
      </c>
      <c r="EV983" s="540">
        <v>147</v>
      </c>
      <c r="EW983" s="540">
        <v>148</v>
      </c>
      <c r="EX983" s="540">
        <v>149</v>
      </c>
      <c r="EY983" s="540">
        <v>150</v>
      </c>
      <c r="EZ983" s="540">
        <v>151</v>
      </c>
      <c r="FA983" s="540">
        <v>152</v>
      </c>
      <c r="FB983" s="540">
        <v>153</v>
      </c>
      <c r="FC983" s="540">
        <v>154</v>
      </c>
      <c r="FD983" s="540">
        <v>155</v>
      </c>
      <c r="FE983" s="540">
        <v>156</v>
      </c>
      <c r="FF983" s="540">
        <v>157</v>
      </c>
      <c r="FG983" s="540">
        <v>158</v>
      </c>
      <c r="FH983" s="540">
        <v>159</v>
      </c>
      <c r="FI983" s="540">
        <v>160</v>
      </c>
      <c r="FJ983" s="540">
        <v>161</v>
      </c>
      <c r="FK983" s="540">
        <v>162</v>
      </c>
      <c r="FL983" s="540">
        <v>163</v>
      </c>
      <c r="FM983" s="540">
        <v>164</v>
      </c>
      <c r="FN983" s="540">
        <v>165</v>
      </c>
      <c r="FO983" s="540">
        <v>166</v>
      </c>
      <c r="FP983" s="540">
        <v>167</v>
      </c>
      <c r="FQ983" s="540">
        <v>168</v>
      </c>
      <c r="FR983" s="540">
        <v>169</v>
      </c>
      <c r="FS983" s="540">
        <v>170</v>
      </c>
      <c r="FT983" s="540">
        <v>171</v>
      </c>
      <c r="FU983" s="540">
        <v>172</v>
      </c>
      <c r="FV983" s="540">
        <v>173</v>
      </c>
      <c r="FW983" s="540">
        <v>174</v>
      </c>
      <c r="FX983" s="540">
        <v>175</v>
      </c>
      <c r="FY983" s="540">
        <v>176</v>
      </c>
      <c r="FZ983" s="540">
        <v>177</v>
      </c>
      <c r="GA983" s="540">
        <v>178</v>
      </c>
      <c r="GB983" s="540">
        <v>179</v>
      </c>
      <c r="GC983" s="540">
        <v>180</v>
      </c>
      <c r="GD983" s="540">
        <v>181</v>
      </c>
      <c r="GE983" s="540">
        <v>182</v>
      </c>
      <c r="GF983" s="540">
        <v>183</v>
      </c>
      <c r="GG983" s="540">
        <v>184</v>
      </c>
      <c r="GH983" s="540">
        <v>185</v>
      </c>
      <c r="GI983" s="540">
        <v>186</v>
      </c>
      <c r="GJ983" s="540">
        <v>187</v>
      </c>
      <c r="GK983" s="540">
        <v>188</v>
      </c>
      <c r="GL983" s="540">
        <v>189</v>
      </c>
      <c r="GM983" s="540">
        <v>190</v>
      </c>
      <c r="GN983" s="540">
        <v>191</v>
      </c>
      <c r="GO983" s="540">
        <v>192</v>
      </c>
      <c r="GP983" s="540">
        <v>193</v>
      </c>
      <c r="GQ983" s="540">
        <v>194</v>
      </c>
      <c r="GR983" s="540">
        <v>195</v>
      </c>
      <c r="GS983" s="540">
        <v>196</v>
      </c>
      <c r="GT983" s="540">
        <v>197</v>
      </c>
      <c r="GU983" s="540">
        <v>198</v>
      </c>
      <c r="GV983" s="540">
        <v>199</v>
      </c>
    </row>
    <row r="984" spans="4:205" s="540" customFormat="1" x14ac:dyDescent="0.2">
      <c r="E984" s="535" t="s">
        <v>157</v>
      </c>
      <c r="F984" s="540">
        <v>119</v>
      </c>
      <c r="G984" s="540">
        <v>181</v>
      </c>
      <c r="H984" s="540">
        <v>186</v>
      </c>
      <c r="I984" s="540">
        <v>153</v>
      </c>
      <c r="J984" s="540">
        <v>76</v>
      </c>
      <c r="K984" s="540">
        <v>60</v>
      </c>
      <c r="L984" s="540">
        <v>179</v>
      </c>
      <c r="M984" s="540">
        <v>109</v>
      </c>
      <c r="N984" s="540">
        <v>100</v>
      </c>
      <c r="O984" s="540">
        <v>43</v>
      </c>
      <c r="P984" s="540">
        <v>107</v>
      </c>
      <c r="Q984" s="540">
        <v>14</v>
      </c>
      <c r="R984" s="540">
        <v>27</v>
      </c>
      <c r="S984" s="540">
        <v>196</v>
      </c>
      <c r="T984" s="540">
        <v>192</v>
      </c>
      <c r="U984" s="540">
        <v>63</v>
      </c>
      <c r="V984" s="540">
        <v>90</v>
      </c>
      <c r="W984" s="540">
        <v>37</v>
      </c>
      <c r="X984" s="540">
        <v>72</v>
      </c>
      <c r="Y984" s="540">
        <v>34</v>
      </c>
      <c r="Z984" s="540">
        <v>105</v>
      </c>
      <c r="AA984" s="540">
        <v>6</v>
      </c>
      <c r="AB984" s="540">
        <v>161</v>
      </c>
      <c r="AC984" s="540">
        <v>122</v>
      </c>
      <c r="AD984" s="540">
        <v>96</v>
      </c>
      <c r="AE984" s="540">
        <v>168</v>
      </c>
      <c r="AF984" s="540">
        <v>41</v>
      </c>
      <c r="AG984" s="540">
        <v>185</v>
      </c>
      <c r="AH984" s="540">
        <v>151</v>
      </c>
      <c r="AI984" s="540">
        <v>127</v>
      </c>
      <c r="AJ984" s="540">
        <v>84</v>
      </c>
      <c r="AK984" s="540">
        <v>125</v>
      </c>
      <c r="AL984" s="540">
        <v>97</v>
      </c>
      <c r="AM984" s="540">
        <v>52</v>
      </c>
      <c r="AN984" s="540">
        <v>79</v>
      </c>
      <c r="AO984" s="540">
        <v>158</v>
      </c>
      <c r="AP984" s="540">
        <v>50</v>
      </c>
      <c r="AQ984" s="540">
        <v>145</v>
      </c>
      <c r="AR984" s="540">
        <v>25</v>
      </c>
      <c r="AS984" s="540">
        <v>38</v>
      </c>
      <c r="AT984" s="540">
        <v>13</v>
      </c>
      <c r="AU984" s="540">
        <v>83</v>
      </c>
      <c r="AV984" s="540">
        <v>142</v>
      </c>
      <c r="AW984" s="540">
        <v>2</v>
      </c>
      <c r="AX984" s="540">
        <v>124</v>
      </c>
      <c r="AY984" s="540">
        <v>184</v>
      </c>
      <c r="AZ984" s="540">
        <v>194</v>
      </c>
      <c r="BA984" s="540">
        <v>4</v>
      </c>
      <c r="BB984" s="540">
        <v>197</v>
      </c>
      <c r="BC984" s="540">
        <v>156</v>
      </c>
      <c r="BD984" s="540">
        <v>59</v>
      </c>
      <c r="BE984" s="540">
        <v>108</v>
      </c>
      <c r="BF984" s="540">
        <v>85</v>
      </c>
      <c r="BG984" s="540">
        <v>117</v>
      </c>
      <c r="BH984" s="540">
        <v>191</v>
      </c>
      <c r="BI984" s="540">
        <v>9</v>
      </c>
      <c r="BJ984" s="540">
        <v>3</v>
      </c>
      <c r="BK984" s="540">
        <v>44</v>
      </c>
      <c r="BL984" s="540">
        <v>70</v>
      </c>
      <c r="BM984" s="540">
        <v>94</v>
      </c>
      <c r="BN984" s="540">
        <v>140</v>
      </c>
      <c r="BO984" s="540">
        <v>165</v>
      </c>
      <c r="BP984" s="540">
        <v>152</v>
      </c>
      <c r="BQ984" s="540">
        <v>53</v>
      </c>
      <c r="BR984" s="540">
        <v>182</v>
      </c>
      <c r="BS984" s="540">
        <v>175</v>
      </c>
      <c r="BT984" s="540">
        <v>114</v>
      </c>
      <c r="BU984" s="540">
        <v>130</v>
      </c>
      <c r="BV984" s="540">
        <v>18</v>
      </c>
      <c r="BW984" s="540">
        <v>51</v>
      </c>
      <c r="BX984" s="540">
        <v>190</v>
      </c>
      <c r="BY984" s="540">
        <v>170</v>
      </c>
      <c r="BZ984" s="540">
        <v>157</v>
      </c>
      <c r="CA984" s="540">
        <v>66</v>
      </c>
      <c r="CB984" s="540">
        <v>16</v>
      </c>
      <c r="CC984" s="540">
        <v>173</v>
      </c>
      <c r="CD984" s="540">
        <v>101</v>
      </c>
      <c r="CE984" s="540">
        <v>112</v>
      </c>
      <c r="CF984" s="540">
        <v>135</v>
      </c>
      <c r="CG984" s="540">
        <v>144</v>
      </c>
      <c r="CH984" s="540">
        <v>155</v>
      </c>
      <c r="CI984" s="540">
        <v>78</v>
      </c>
      <c r="CJ984" s="540">
        <v>74</v>
      </c>
      <c r="CK984" s="540">
        <v>32</v>
      </c>
      <c r="CL984" s="540">
        <v>187</v>
      </c>
      <c r="CM984" s="540">
        <v>147</v>
      </c>
      <c r="CN984" s="540">
        <v>99</v>
      </c>
      <c r="CO984" s="540">
        <v>65</v>
      </c>
      <c r="CP984" s="540">
        <v>36</v>
      </c>
      <c r="CQ984" s="540">
        <v>193</v>
      </c>
      <c r="CR984" s="540">
        <v>10</v>
      </c>
      <c r="CS984" s="540">
        <v>89</v>
      </c>
      <c r="CT984" s="540">
        <v>199</v>
      </c>
      <c r="CU984" s="540">
        <v>121</v>
      </c>
      <c r="CV984" s="540">
        <v>176</v>
      </c>
      <c r="CW984" s="540">
        <v>113</v>
      </c>
      <c r="CX984" s="540">
        <v>180</v>
      </c>
      <c r="CY984" s="540">
        <v>169</v>
      </c>
      <c r="CZ984" s="540">
        <v>160</v>
      </c>
      <c r="DA984" s="540">
        <v>1</v>
      </c>
      <c r="DB984" s="540">
        <v>77</v>
      </c>
      <c r="DC984" s="540">
        <v>123</v>
      </c>
      <c r="DD984" s="540">
        <v>69</v>
      </c>
      <c r="DE984" s="540">
        <v>111</v>
      </c>
      <c r="DF984" s="540">
        <v>91</v>
      </c>
      <c r="DG984" s="540">
        <v>134</v>
      </c>
      <c r="DH984" s="540">
        <v>11</v>
      </c>
      <c r="DI984" s="540">
        <v>162</v>
      </c>
      <c r="DJ984" s="540">
        <v>47</v>
      </c>
      <c r="DK984" s="540">
        <v>21</v>
      </c>
      <c r="DL984" s="540">
        <v>189</v>
      </c>
      <c r="DM984" s="540">
        <v>150</v>
      </c>
      <c r="DN984" s="540">
        <v>5</v>
      </c>
      <c r="DO984" s="540">
        <v>87</v>
      </c>
      <c r="DP984" s="540">
        <v>143</v>
      </c>
      <c r="DQ984" s="540">
        <v>17</v>
      </c>
      <c r="DR984" s="540">
        <v>54</v>
      </c>
      <c r="DS984" s="540">
        <v>92</v>
      </c>
      <c r="DT984" s="540">
        <v>30</v>
      </c>
      <c r="DU984" s="540">
        <v>129</v>
      </c>
      <c r="DV984" s="540">
        <v>35</v>
      </c>
      <c r="DW984" s="540">
        <v>103</v>
      </c>
      <c r="DX984" s="540">
        <v>7</v>
      </c>
      <c r="DY984" s="540">
        <v>28</v>
      </c>
      <c r="DZ984" s="540">
        <v>73</v>
      </c>
      <c r="EA984" s="540">
        <v>55</v>
      </c>
      <c r="EB984" s="540">
        <v>141</v>
      </c>
      <c r="EC984" s="540">
        <v>106</v>
      </c>
      <c r="ED984" s="540">
        <v>115</v>
      </c>
      <c r="EE984" s="540">
        <v>131</v>
      </c>
      <c r="EF984" s="540">
        <v>98</v>
      </c>
      <c r="EG984" s="540">
        <v>178</v>
      </c>
      <c r="EH984" s="540">
        <v>67</v>
      </c>
      <c r="EI984" s="540">
        <v>82</v>
      </c>
      <c r="EJ984" s="540">
        <v>102</v>
      </c>
      <c r="EK984" s="540">
        <v>49</v>
      </c>
      <c r="EL984" s="540">
        <v>139</v>
      </c>
      <c r="EM984" s="540">
        <v>24</v>
      </c>
      <c r="EN984" s="540">
        <v>81</v>
      </c>
      <c r="EO984" s="540">
        <v>148</v>
      </c>
      <c r="EP984" s="540">
        <v>39</v>
      </c>
      <c r="EQ984" s="540">
        <v>183</v>
      </c>
      <c r="ER984" s="540">
        <v>45</v>
      </c>
      <c r="ES984" s="540">
        <v>80</v>
      </c>
      <c r="ET984" s="540">
        <v>128</v>
      </c>
      <c r="EU984" s="540">
        <v>163</v>
      </c>
      <c r="EV984" s="540">
        <v>133</v>
      </c>
      <c r="EW984" s="540">
        <v>120</v>
      </c>
      <c r="EX984" s="540">
        <v>195</v>
      </c>
      <c r="EY984" s="540">
        <v>61</v>
      </c>
      <c r="EZ984" s="540">
        <v>29</v>
      </c>
      <c r="FA984" s="540">
        <v>23</v>
      </c>
      <c r="FB984" s="540">
        <v>75</v>
      </c>
      <c r="FC984" s="540">
        <v>8</v>
      </c>
      <c r="FD984" s="540">
        <v>93</v>
      </c>
      <c r="FE984" s="540">
        <v>42</v>
      </c>
      <c r="FF984" s="540">
        <v>166</v>
      </c>
      <c r="FG984" s="540">
        <v>31</v>
      </c>
      <c r="FH984" s="540">
        <v>12</v>
      </c>
      <c r="FI984" s="540">
        <v>68</v>
      </c>
      <c r="FJ984" s="540">
        <v>15</v>
      </c>
      <c r="FK984" s="540">
        <v>126</v>
      </c>
      <c r="FL984" s="540">
        <v>57</v>
      </c>
      <c r="FM984" s="540">
        <v>188</v>
      </c>
      <c r="FN984" s="540">
        <v>62</v>
      </c>
      <c r="FO984" s="540">
        <v>177</v>
      </c>
      <c r="FP984" s="540">
        <v>149</v>
      </c>
      <c r="FQ984" s="540">
        <v>26</v>
      </c>
      <c r="FR984" s="540">
        <v>116</v>
      </c>
      <c r="FS984" s="540">
        <v>198</v>
      </c>
      <c r="FT984" s="540">
        <v>48</v>
      </c>
      <c r="FU984" s="540">
        <v>138</v>
      </c>
      <c r="FV984" s="540">
        <v>154</v>
      </c>
      <c r="FW984" s="540">
        <v>56</v>
      </c>
      <c r="FX984" s="540">
        <v>171</v>
      </c>
      <c r="FY984" s="540">
        <v>174</v>
      </c>
      <c r="FZ984" s="540">
        <v>19</v>
      </c>
      <c r="GA984" s="540">
        <v>167</v>
      </c>
      <c r="GB984" s="540">
        <v>88</v>
      </c>
      <c r="GC984" s="540">
        <v>33</v>
      </c>
      <c r="GD984" s="540">
        <v>118</v>
      </c>
      <c r="GE984" s="540">
        <v>40</v>
      </c>
      <c r="GF984" s="540">
        <v>86</v>
      </c>
      <c r="GG984" s="540">
        <v>95</v>
      </c>
      <c r="GH984" s="540">
        <v>104</v>
      </c>
      <c r="GI984" s="540">
        <v>64</v>
      </c>
      <c r="GJ984" s="540">
        <v>164</v>
      </c>
      <c r="GK984" s="540">
        <v>172</v>
      </c>
      <c r="GL984" s="540">
        <v>136</v>
      </c>
      <c r="GM984" s="540">
        <v>71</v>
      </c>
      <c r="GN984" s="540">
        <v>110</v>
      </c>
      <c r="GO984" s="540">
        <v>58</v>
      </c>
      <c r="GP984" s="540">
        <v>20</v>
      </c>
      <c r="GQ984" s="540">
        <v>146</v>
      </c>
      <c r="GR984" s="540">
        <v>132</v>
      </c>
      <c r="GS984" s="540">
        <v>22</v>
      </c>
      <c r="GT984" s="540">
        <v>46</v>
      </c>
      <c r="GU984" s="540">
        <v>159</v>
      </c>
      <c r="GV984" s="540">
        <v>137</v>
      </c>
    </row>
    <row r="985" spans="4:205" s="540" customFormat="1" x14ac:dyDescent="0.2">
      <c r="E985" s="535" t="s">
        <v>159</v>
      </c>
      <c r="F985" s="540">
        <v>160</v>
      </c>
      <c r="G985" s="540">
        <v>45</v>
      </c>
      <c r="H985" s="540">
        <v>170</v>
      </c>
      <c r="I985" s="540">
        <v>172</v>
      </c>
      <c r="J985" s="540">
        <v>77</v>
      </c>
      <c r="K985" s="540">
        <v>153</v>
      </c>
      <c r="L985" s="540">
        <v>131</v>
      </c>
      <c r="M985" s="540">
        <v>150</v>
      </c>
      <c r="N985" s="540">
        <v>63</v>
      </c>
      <c r="O985" s="540">
        <v>107</v>
      </c>
      <c r="P985" s="540">
        <v>104</v>
      </c>
      <c r="Q985" s="540">
        <v>159</v>
      </c>
      <c r="R985" s="540">
        <v>121</v>
      </c>
      <c r="S985" s="540">
        <v>133</v>
      </c>
      <c r="T985" s="540">
        <v>6</v>
      </c>
      <c r="U985" s="540">
        <v>187</v>
      </c>
      <c r="V985" s="540">
        <v>185</v>
      </c>
      <c r="W985" s="540">
        <v>62</v>
      </c>
      <c r="X985" s="540">
        <v>171</v>
      </c>
      <c r="Y985" s="540">
        <v>103</v>
      </c>
      <c r="Z985" s="540">
        <v>129</v>
      </c>
      <c r="AA985" s="540">
        <v>74</v>
      </c>
      <c r="AB985" s="540">
        <v>91</v>
      </c>
      <c r="AC985" s="540">
        <v>147</v>
      </c>
      <c r="AD985" s="540">
        <v>13</v>
      </c>
      <c r="AE985" s="540">
        <v>100</v>
      </c>
      <c r="AF985" s="540">
        <v>130</v>
      </c>
      <c r="AG985" s="540">
        <v>139</v>
      </c>
      <c r="AH985" s="540">
        <v>83</v>
      </c>
      <c r="AI985" s="540">
        <v>29</v>
      </c>
      <c r="AJ985" s="540">
        <v>88</v>
      </c>
      <c r="AK985" s="540">
        <v>4</v>
      </c>
      <c r="AL985" s="540">
        <v>140</v>
      </c>
      <c r="AM985" s="540">
        <v>35</v>
      </c>
      <c r="AN985" s="540">
        <v>189</v>
      </c>
      <c r="AO985" s="540">
        <v>137</v>
      </c>
      <c r="AP985" s="540">
        <v>148</v>
      </c>
      <c r="AQ985" s="540">
        <v>122</v>
      </c>
      <c r="AR985" s="540">
        <v>48</v>
      </c>
      <c r="AS985" s="540">
        <v>126</v>
      </c>
      <c r="AT985" s="540">
        <v>54</v>
      </c>
      <c r="AU985" s="540">
        <v>43</v>
      </c>
      <c r="AV985" s="540">
        <v>149</v>
      </c>
      <c r="AW985" s="540">
        <v>178</v>
      </c>
      <c r="AX985" s="540">
        <v>106</v>
      </c>
      <c r="AY985" s="540">
        <v>25</v>
      </c>
      <c r="AZ985" s="540">
        <v>53</v>
      </c>
      <c r="BA985" s="540">
        <v>194</v>
      </c>
      <c r="BB985" s="540">
        <v>78</v>
      </c>
      <c r="BC985" s="540">
        <v>167</v>
      </c>
      <c r="BD985" s="540">
        <v>109</v>
      </c>
      <c r="BE985" s="540">
        <v>61</v>
      </c>
      <c r="BF985" s="540">
        <v>165</v>
      </c>
      <c r="BG985" s="540">
        <v>46</v>
      </c>
      <c r="BH985" s="540">
        <v>168</v>
      </c>
      <c r="BI985" s="540">
        <v>125</v>
      </c>
      <c r="BJ985" s="540">
        <v>9</v>
      </c>
      <c r="BK985" s="540">
        <v>90</v>
      </c>
      <c r="BL985" s="540">
        <v>191</v>
      </c>
      <c r="BM985" s="540">
        <v>58</v>
      </c>
      <c r="BN985" s="540">
        <v>144</v>
      </c>
      <c r="BO985" s="540">
        <v>18</v>
      </c>
      <c r="BP985" s="540">
        <v>76</v>
      </c>
      <c r="BQ985" s="540">
        <v>15</v>
      </c>
      <c r="BR985" s="540">
        <v>183</v>
      </c>
      <c r="BS985" s="540">
        <v>80</v>
      </c>
      <c r="BT985" s="540">
        <v>146</v>
      </c>
      <c r="BU985" s="540">
        <v>72</v>
      </c>
      <c r="BV985" s="540">
        <v>67</v>
      </c>
      <c r="BW985" s="540">
        <v>101</v>
      </c>
      <c r="BX985" s="540">
        <v>102</v>
      </c>
      <c r="BY985" s="540">
        <v>188</v>
      </c>
      <c r="BZ985" s="540">
        <v>71</v>
      </c>
      <c r="CA985" s="540">
        <v>118</v>
      </c>
      <c r="CB985" s="540">
        <v>7</v>
      </c>
      <c r="CC985" s="540">
        <v>73</v>
      </c>
      <c r="CD985" s="540">
        <v>5</v>
      </c>
      <c r="CE985" s="540">
        <v>179</v>
      </c>
      <c r="CF985" s="540">
        <v>55</v>
      </c>
      <c r="CG985" s="540">
        <v>66</v>
      </c>
      <c r="CH985" s="540">
        <v>14</v>
      </c>
      <c r="CI985" s="540">
        <v>93</v>
      </c>
      <c r="CJ985" s="540">
        <v>40</v>
      </c>
      <c r="CK985" s="540">
        <v>142</v>
      </c>
      <c r="CL985" s="540">
        <v>181</v>
      </c>
      <c r="CM985" s="540">
        <v>34</v>
      </c>
      <c r="CN985" s="540">
        <v>128</v>
      </c>
      <c r="CO985" s="540">
        <v>50</v>
      </c>
      <c r="CP985" s="540">
        <v>176</v>
      </c>
      <c r="CQ985" s="540">
        <v>134</v>
      </c>
      <c r="CR985" s="540">
        <v>198</v>
      </c>
      <c r="CS985" s="540">
        <v>8</v>
      </c>
      <c r="CT985" s="540">
        <v>99</v>
      </c>
      <c r="CU985" s="540">
        <v>155</v>
      </c>
      <c r="CV985" s="540">
        <v>157</v>
      </c>
      <c r="CW985" s="540">
        <v>44</v>
      </c>
      <c r="CX985" s="540">
        <v>85</v>
      </c>
      <c r="CY985" s="540">
        <v>156</v>
      </c>
      <c r="CZ985" s="540">
        <v>86</v>
      </c>
      <c r="DA985" s="540">
        <v>56</v>
      </c>
      <c r="DB985" s="540">
        <v>82</v>
      </c>
      <c r="DC985" s="540">
        <v>20</v>
      </c>
      <c r="DD985" s="540">
        <v>182</v>
      </c>
      <c r="DE985" s="540">
        <v>22</v>
      </c>
      <c r="DF985" s="540">
        <v>136</v>
      </c>
      <c r="DG985" s="540">
        <v>38</v>
      </c>
      <c r="DH985" s="540">
        <v>196</v>
      </c>
      <c r="DI985" s="540">
        <v>19</v>
      </c>
      <c r="DJ985" s="540">
        <v>92</v>
      </c>
      <c r="DK985" s="540">
        <v>112</v>
      </c>
      <c r="DL985" s="540">
        <v>79</v>
      </c>
      <c r="DM985" s="540">
        <v>175</v>
      </c>
      <c r="DN985" s="540">
        <v>16</v>
      </c>
      <c r="DO985" s="540">
        <v>141</v>
      </c>
      <c r="DP985" s="540">
        <v>161</v>
      </c>
      <c r="DQ985" s="540">
        <v>195</v>
      </c>
      <c r="DR985" s="540">
        <v>65</v>
      </c>
      <c r="DS985" s="540">
        <v>10</v>
      </c>
      <c r="DT985" s="540">
        <v>42</v>
      </c>
      <c r="DU985" s="540">
        <v>27</v>
      </c>
      <c r="DV985" s="540">
        <v>193</v>
      </c>
      <c r="DW985" s="540">
        <v>81</v>
      </c>
      <c r="DX985" s="540">
        <v>96</v>
      </c>
      <c r="DY985" s="540">
        <v>152</v>
      </c>
      <c r="DZ985" s="540">
        <v>166</v>
      </c>
      <c r="EA985" s="540">
        <v>52</v>
      </c>
      <c r="EB985" s="540">
        <v>151</v>
      </c>
      <c r="EC985" s="540">
        <v>87</v>
      </c>
      <c r="ED985" s="540">
        <v>37</v>
      </c>
      <c r="EE985" s="540">
        <v>3</v>
      </c>
      <c r="EF985" s="540">
        <v>124</v>
      </c>
      <c r="EG985" s="540">
        <v>199</v>
      </c>
      <c r="EH985" s="540">
        <v>180</v>
      </c>
      <c r="EI985" s="540">
        <v>186</v>
      </c>
      <c r="EJ985" s="540">
        <v>97</v>
      </c>
      <c r="EK985" s="540">
        <v>30</v>
      </c>
      <c r="EL985" s="540">
        <v>145</v>
      </c>
      <c r="EM985" s="540">
        <v>49</v>
      </c>
      <c r="EN985" s="540">
        <v>190</v>
      </c>
      <c r="EO985" s="540">
        <v>184</v>
      </c>
      <c r="EP985" s="540">
        <v>114</v>
      </c>
      <c r="EQ985" s="540">
        <v>84</v>
      </c>
      <c r="ER985" s="540">
        <v>47</v>
      </c>
      <c r="ES985" s="540">
        <v>173</v>
      </c>
      <c r="ET985" s="540">
        <v>36</v>
      </c>
      <c r="EU985" s="540">
        <v>192</v>
      </c>
      <c r="EV985" s="540">
        <v>24</v>
      </c>
      <c r="EW985" s="540">
        <v>116</v>
      </c>
      <c r="EX985" s="540">
        <v>108</v>
      </c>
      <c r="EY985" s="540">
        <v>31</v>
      </c>
      <c r="EZ985" s="540">
        <v>127</v>
      </c>
      <c r="FA985" s="540">
        <v>75</v>
      </c>
      <c r="FB985" s="540">
        <v>64</v>
      </c>
      <c r="FC985" s="540">
        <v>113</v>
      </c>
      <c r="FD985" s="540">
        <v>119</v>
      </c>
      <c r="FE985" s="540">
        <v>154</v>
      </c>
      <c r="FF985" s="540">
        <v>68</v>
      </c>
      <c r="FG985" s="540">
        <v>110</v>
      </c>
      <c r="FH985" s="540">
        <v>123</v>
      </c>
      <c r="FI985" s="540">
        <v>163</v>
      </c>
      <c r="FJ985" s="540">
        <v>28</v>
      </c>
      <c r="FK985" s="540">
        <v>143</v>
      </c>
      <c r="FL985" s="540">
        <v>89</v>
      </c>
      <c r="FM985" s="540">
        <v>138</v>
      </c>
      <c r="FN985" s="540">
        <v>174</v>
      </c>
      <c r="FO985" s="540">
        <v>115</v>
      </c>
      <c r="FP985" s="540">
        <v>169</v>
      </c>
      <c r="FQ985" s="540">
        <v>197</v>
      </c>
      <c r="FR985" s="540">
        <v>26</v>
      </c>
      <c r="FS985" s="540">
        <v>41</v>
      </c>
      <c r="FT985" s="540">
        <v>33</v>
      </c>
      <c r="FU985" s="540">
        <v>39</v>
      </c>
      <c r="FV985" s="540">
        <v>164</v>
      </c>
      <c r="FW985" s="540">
        <v>98</v>
      </c>
      <c r="FX985" s="540">
        <v>158</v>
      </c>
      <c r="FY985" s="540">
        <v>70</v>
      </c>
      <c r="FZ985" s="540">
        <v>60</v>
      </c>
      <c r="GA985" s="540">
        <v>12</v>
      </c>
      <c r="GB985" s="540">
        <v>17</v>
      </c>
      <c r="GC985" s="540">
        <v>23</v>
      </c>
      <c r="GD985" s="540">
        <v>135</v>
      </c>
      <c r="GE985" s="540">
        <v>51</v>
      </c>
      <c r="GF985" s="540">
        <v>117</v>
      </c>
      <c r="GG985" s="540">
        <v>11</v>
      </c>
      <c r="GH985" s="540">
        <v>177</v>
      </c>
      <c r="GI985" s="540">
        <v>95</v>
      </c>
      <c r="GJ985" s="540">
        <v>120</v>
      </c>
      <c r="GK985" s="540">
        <v>1</v>
      </c>
      <c r="GL985" s="540">
        <v>162</v>
      </c>
      <c r="GM985" s="540">
        <v>59</v>
      </c>
      <c r="GN985" s="540">
        <v>2</v>
      </c>
      <c r="GO985" s="540">
        <v>69</v>
      </c>
      <c r="GP985" s="540">
        <v>32</v>
      </c>
      <c r="GQ985" s="540">
        <v>21</v>
      </c>
      <c r="GR985" s="540">
        <v>57</v>
      </c>
      <c r="GS985" s="540">
        <v>94</v>
      </c>
      <c r="GT985" s="540">
        <v>111</v>
      </c>
      <c r="GU985" s="540">
        <v>132</v>
      </c>
      <c r="GV985" s="540">
        <v>105</v>
      </c>
    </row>
    <row r="986" spans="4:205" s="540" customFormat="1" x14ac:dyDescent="0.2"/>
    <row r="987" spans="4:205" s="540" customFormat="1" x14ac:dyDescent="0.2">
      <c r="D987" s="539">
        <v>200</v>
      </c>
      <c r="E987" s="541" t="s">
        <v>179</v>
      </c>
    </row>
    <row r="988" spans="4:205" s="540" customFormat="1" x14ac:dyDescent="0.2">
      <c r="E988" s="535" t="s">
        <v>130</v>
      </c>
      <c r="F988" s="540">
        <v>1</v>
      </c>
      <c r="G988" s="540">
        <v>2</v>
      </c>
      <c r="H988" s="540">
        <v>3</v>
      </c>
      <c r="I988" s="540">
        <v>4</v>
      </c>
      <c r="J988" s="540">
        <v>5</v>
      </c>
      <c r="K988" s="540">
        <v>6</v>
      </c>
      <c r="L988" s="540">
        <v>7</v>
      </c>
      <c r="M988" s="540">
        <v>8</v>
      </c>
      <c r="N988" s="540">
        <v>9</v>
      </c>
      <c r="O988" s="540">
        <v>10</v>
      </c>
      <c r="P988" s="540">
        <v>11</v>
      </c>
      <c r="Q988" s="540">
        <v>12</v>
      </c>
      <c r="R988" s="540">
        <v>13</v>
      </c>
      <c r="S988" s="540">
        <v>14</v>
      </c>
      <c r="T988" s="540">
        <v>15</v>
      </c>
      <c r="U988" s="540">
        <v>16</v>
      </c>
      <c r="V988" s="540">
        <v>17</v>
      </c>
      <c r="W988" s="540">
        <v>18</v>
      </c>
      <c r="X988" s="540">
        <v>19</v>
      </c>
      <c r="Y988" s="540">
        <v>20</v>
      </c>
      <c r="Z988" s="540">
        <v>21</v>
      </c>
      <c r="AA988" s="540">
        <v>22</v>
      </c>
      <c r="AB988" s="540">
        <v>23</v>
      </c>
      <c r="AC988" s="540">
        <v>24</v>
      </c>
      <c r="AD988" s="540">
        <v>25</v>
      </c>
      <c r="AE988" s="540">
        <v>26</v>
      </c>
      <c r="AF988" s="540">
        <v>27</v>
      </c>
      <c r="AG988" s="540">
        <v>28</v>
      </c>
      <c r="AH988" s="540">
        <v>29</v>
      </c>
      <c r="AI988" s="540">
        <v>30</v>
      </c>
      <c r="AJ988" s="540">
        <v>31</v>
      </c>
      <c r="AK988" s="540">
        <v>32</v>
      </c>
      <c r="AL988" s="540">
        <v>33</v>
      </c>
      <c r="AM988" s="540">
        <v>34</v>
      </c>
      <c r="AN988" s="540">
        <v>35</v>
      </c>
      <c r="AO988" s="540">
        <v>36</v>
      </c>
      <c r="AP988" s="540">
        <v>37</v>
      </c>
      <c r="AQ988" s="540">
        <v>38</v>
      </c>
      <c r="AR988" s="540">
        <v>39</v>
      </c>
      <c r="AS988" s="540">
        <v>40</v>
      </c>
      <c r="AT988" s="540">
        <v>41</v>
      </c>
      <c r="AU988" s="540">
        <v>42</v>
      </c>
      <c r="AV988" s="540">
        <v>43</v>
      </c>
      <c r="AW988" s="540">
        <v>44</v>
      </c>
      <c r="AX988" s="540">
        <v>45</v>
      </c>
      <c r="AY988" s="540">
        <v>46</v>
      </c>
      <c r="AZ988" s="540">
        <v>47</v>
      </c>
      <c r="BA988" s="540">
        <v>48</v>
      </c>
      <c r="BB988" s="540">
        <v>49</v>
      </c>
      <c r="BC988" s="540">
        <v>50</v>
      </c>
      <c r="BD988" s="540">
        <v>51</v>
      </c>
      <c r="BE988" s="540">
        <v>52</v>
      </c>
      <c r="BF988" s="540">
        <v>53</v>
      </c>
      <c r="BG988" s="540">
        <v>54</v>
      </c>
      <c r="BH988" s="540">
        <v>55</v>
      </c>
      <c r="BI988" s="540">
        <v>56</v>
      </c>
      <c r="BJ988" s="540">
        <v>57</v>
      </c>
      <c r="BK988" s="540">
        <v>58</v>
      </c>
      <c r="BL988" s="540">
        <v>59</v>
      </c>
      <c r="BM988" s="540">
        <v>60</v>
      </c>
      <c r="BN988" s="540">
        <v>61</v>
      </c>
      <c r="BO988" s="540">
        <v>62</v>
      </c>
      <c r="BP988" s="540">
        <v>63</v>
      </c>
      <c r="BQ988" s="540">
        <v>64</v>
      </c>
      <c r="BR988" s="540">
        <v>65</v>
      </c>
      <c r="BS988" s="540">
        <v>66</v>
      </c>
      <c r="BT988" s="540">
        <v>67</v>
      </c>
      <c r="BU988" s="540">
        <v>68</v>
      </c>
      <c r="BV988" s="540">
        <v>69</v>
      </c>
      <c r="BW988" s="540">
        <v>70</v>
      </c>
      <c r="BX988" s="540">
        <v>71</v>
      </c>
      <c r="BY988" s="540">
        <v>72</v>
      </c>
      <c r="BZ988" s="540">
        <v>73</v>
      </c>
      <c r="CA988" s="540">
        <v>74</v>
      </c>
      <c r="CB988" s="540">
        <v>75</v>
      </c>
      <c r="CC988" s="540">
        <v>76</v>
      </c>
      <c r="CD988" s="540">
        <v>77</v>
      </c>
      <c r="CE988" s="540">
        <v>78</v>
      </c>
      <c r="CF988" s="540">
        <v>79</v>
      </c>
      <c r="CG988" s="540">
        <v>80</v>
      </c>
      <c r="CH988" s="540">
        <v>81</v>
      </c>
      <c r="CI988" s="540">
        <v>82</v>
      </c>
      <c r="CJ988" s="540">
        <v>83</v>
      </c>
      <c r="CK988" s="540">
        <v>84</v>
      </c>
      <c r="CL988" s="540">
        <v>85</v>
      </c>
      <c r="CM988" s="540">
        <v>86</v>
      </c>
      <c r="CN988" s="540">
        <v>87</v>
      </c>
      <c r="CO988" s="540">
        <v>88</v>
      </c>
      <c r="CP988" s="540">
        <v>89</v>
      </c>
      <c r="CQ988" s="540">
        <v>90</v>
      </c>
      <c r="CR988" s="540">
        <v>91</v>
      </c>
      <c r="CS988" s="540">
        <v>92</v>
      </c>
      <c r="CT988" s="540">
        <v>93</v>
      </c>
      <c r="CU988" s="540">
        <v>94</v>
      </c>
      <c r="CV988" s="540">
        <v>95</v>
      </c>
      <c r="CW988" s="540">
        <v>96</v>
      </c>
      <c r="CX988" s="540">
        <v>97</v>
      </c>
      <c r="CY988" s="540">
        <v>98</v>
      </c>
      <c r="CZ988" s="540">
        <v>99</v>
      </c>
      <c r="DA988" s="540">
        <v>100</v>
      </c>
      <c r="DB988" s="540">
        <v>101</v>
      </c>
      <c r="DC988" s="540">
        <v>102</v>
      </c>
      <c r="DD988" s="540">
        <v>103</v>
      </c>
      <c r="DE988" s="540">
        <v>104</v>
      </c>
      <c r="DF988" s="540">
        <v>105</v>
      </c>
      <c r="DG988" s="540">
        <v>106</v>
      </c>
      <c r="DH988" s="540">
        <v>107</v>
      </c>
      <c r="DI988" s="540">
        <v>108</v>
      </c>
      <c r="DJ988" s="540">
        <v>109</v>
      </c>
      <c r="DK988" s="540">
        <v>110</v>
      </c>
      <c r="DL988" s="540">
        <v>111</v>
      </c>
      <c r="DM988" s="540">
        <v>112</v>
      </c>
      <c r="DN988" s="540">
        <v>113</v>
      </c>
      <c r="DO988" s="540">
        <v>114</v>
      </c>
      <c r="DP988" s="540">
        <v>115</v>
      </c>
      <c r="DQ988" s="540">
        <v>116</v>
      </c>
      <c r="DR988" s="540">
        <v>117</v>
      </c>
      <c r="DS988" s="540">
        <v>118</v>
      </c>
      <c r="DT988" s="540">
        <v>119</v>
      </c>
      <c r="DU988" s="540">
        <v>120</v>
      </c>
      <c r="DV988" s="540">
        <v>121</v>
      </c>
      <c r="DW988" s="540">
        <v>122</v>
      </c>
      <c r="DX988" s="540">
        <v>123</v>
      </c>
      <c r="DY988" s="540">
        <v>124</v>
      </c>
      <c r="DZ988" s="540">
        <v>125</v>
      </c>
      <c r="EA988" s="540">
        <v>126</v>
      </c>
      <c r="EB988" s="540">
        <v>127</v>
      </c>
      <c r="EC988" s="540">
        <v>128</v>
      </c>
      <c r="ED988" s="540">
        <v>129</v>
      </c>
      <c r="EE988" s="540">
        <v>130</v>
      </c>
      <c r="EF988" s="540">
        <v>131</v>
      </c>
      <c r="EG988" s="540">
        <v>132</v>
      </c>
      <c r="EH988" s="540">
        <v>133</v>
      </c>
      <c r="EI988" s="540">
        <v>134</v>
      </c>
      <c r="EJ988" s="540">
        <v>135</v>
      </c>
      <c r="EK988" s="540">
        <v>136</v>
      </c>
      <c r="EL988" s="540">
        <v>137</v>
      </c>
      <c r="EM988" s="540">
        <v>138</v>
      </c>
      <c r="EN988" s="540">
        <v>139</v>
      </c>
      <c r="EO988" s="540">
        <v>140</v>
      </c>
      <c r="EP988" s="540">
        <v>141</v>
      </c>
      <c r="EQ988" s="540">
        <v>142</v>
      </c>
      <c r="ER988" s="540">
        <v>143</v>
      </c>
      <c r="ES988" s="540">
        <v>144</v>
      </c>
      <c r="ET988" s="540">
        <v>145</v>
      </c>
      <c r="EU988" s="540">
        <v>146</v>
      </c>
      <c r="EV988" s="540">
        <v>147</v>
      </c>
      <c r="EW988" s="540">
        <v>148</v>
      </c>
      <c r="EX988" s="540">
        <v>149</v>
      </c>
      <c r="EY988" s="540">
        <v>150</v>
      </c>
      <c r="EZ988" s="540">
        <v>151</v>
      </c>
      <c r="FA988" s="540">
        <v>152</v>
      </c>
      <c r="FB988" s="540">
        <v>153</v>
      </c>
      <c r="FC988" s="540">
        <v>154</v>
      </c>
      <c r="FD988" s="540">
        <v>155</v>
      </c>
      <c r="FE988" s="540">
        <v>156</v>
      </c>
      <c r="FF988" s="540">
        <v>157</v>
      </c>
      <c r="FG988" s="540">
        <v>158</v>
      </c>
      <c r="FH988" s="540">
        <v>159</v>
      </c>
      <c r="FI988" s="540">
        <v>160</v>
      </c>
      <c r="FJ988" s="540">
        <v>161</v>
      </c>
      <c r="FK988" s="540">
        <v>162</v>
      </c>
      <c r="FL988" s="540">
        <v>163</v>
      </c>
      <c r="FM988" s="540">
        <v>164</v>
      </c>
      <c r="FN988" s="540">
        <v>165</v>
      </c>
      <c r="FO988" s="540">
        <v>166</v>
      </c>
      <c r="FP988" s="540">
        <v>167</v>
      </c>
      <c r="FQ988" s="540">
        <v>168</v>
      </c>
      <c r="FR988" s="540">
        <v>169</v>
      </c>
      <c r="FS988" s="540">
        <v>170</v>
      </c>
      <c r="FT988" s="540">
        <v>171</v>
      </c>
      <c r="FU988" s="540">
        <v>172</v>
      </c>
      <c r="FV988" s="540">
        <v>173</v>
      </c>
      <c r="FW988" s="540">
        <v>174</v>
      </c>
      <c r="FX988" s="540">
        <v>175</v>
      </c>
      <c r="FY988" s="540">
        <v>176</v>
      </c>
      <c r="FZ988" s="540">
        <v>177</v>
      </c>
      <c r="GA988" s="540">
        <v>178</v>
      </c>
      <c r="GB988" s="540">
        <v>179</v>
      </c>
      <c r="GC988" s="540">
        <v>180</v>
      </c>
      <c r="GD988" s="540">
        <v>181</v>
      </c>
      <c r="GE988" s="540">
        <v>182</v>
      </c>
      <c r="GF988" s="540">
        <v>183</v>
      </c>
      <c r="GG988" s="540">
        <v>184</v>
      </c>
      <c r="GH988" s="540">
        <v>185</v>
      </c>
      <c r="GI988" s="540">
        <v>186</v>
      </c>
      <c r="GJ988" s="540">
        <v>187</v>
      </c>
      <c r="GK988" s="540">
        <v>188</v>
      </c>
      <c r="GL988" s="540">
        <v>189</v>
      </c>
      <c r="GM988" s="540">
        <v>190</v>
      </c>
      <c r="GN988" s="540">
        <v>191</v>
      </c>
      <c r="GO988" s="540">
        <v>192</v>
      </c>
      <c r="GP988" s="540">
        <v>193</v>
      </c>
      <c r="GQ988" s="540">
        <v>194</v>
      </c>
      <c r="GR988" s="540">
        <v>195</v>
      </c>
      <c r="GS988" s="540">
        <v>196</v>
      </c>
      <c r="GT988" s="540">
        <v>197</v>
      </c>
      <c r="GU988" s="540">
        <v>198</v>
      </c>
      <c r="GV988" s="540">
        <v>199</v>
      </c>
      <c r="GW988" s="540">
        <v>200</v>
      </c>
    </row>
    <row r="989" spans="4:205" s="540" customFormat="1" x14ac:dyDescent="0.2">
      <c r="E989" s="535" t="s">
        <v>157</v>
      </c>
      <c r="F989" s="540">
        <v>187</v>
      </c>
      <c r="G989" s="540">
        <v>145</v>
      </c>
      <c r="H989" s="540">
        <v>154</v>
      </c>
      <c r="I989" s="540">
        <v>102</v>
      </c>
      <c r="J989" s="540">
        <v>18</v>
      </c>
      <c r="K989" s="540">
        <v>25</v>
      </c>
      <c r="L989" s="540">
        <v>200</v>
      </c>
      <c r="M989" s="540">
        <v>14</v>
      </c>
      <c r="N989" s="540">
        <v>120</v>
      </c>
      <c r="O989" s="540">
        <v>147</v>
      </c>
      <c r="P989" s="540">
        <v>28</v>
      </c>
      <c r="Q989" s="540">
        <v>63</v>
      </c>
      <c r="R989" s="540">
        <v>47</v>
      </c>
      <c r="S989" s="540">
        <v>12</v>
      </c>
      <c r="T989" s="540">
        <v>193</v>
      </c>
      <c r="U989" s="540">
        <v>138</v>
      </c>
      <c r="V989" s="540">
        <v>90</v>
      </c>
      <c r="W989" s="540">
        <v>142</v>
      </c>
      <c r="X989" s="540">
        <v>83</v>
      </c>
      <c r="Y989" s="540">
        <v>32</v>
      </c>
      <c r="Z989" s="540">
        <v>13</v>
      </c>
      <c r="AA989" s="540">
        <v>68</v>
      </c>
      <c r="AB989" s="540">
        <v>167</v>
      </c>
      <c r="AC989" s="540">
        <v>192</v>
      </c>
      <c r="AD989" s="540">
        <v>119</v>
      </c>
      <c r="AE989" s="540">
        <v>15</v>
      </c>
      <c r="AF989" s="540">
        <v>1</v>
      </c>
      <c r="AG989" s="540">
        <v>182</v>
      </c>
      <c r="AH989" s="540">
        <v>143</v>
      </c>
      <c r="AI989" s="540">
        <v>88</v>
      </c>
      <c r="AJ989" s="540">
        <v>115</v>
      </c>
      <c r="AK989" s="540">
        <v>60</v>
      </c>
      <c r="AL989" s="540">
        <v>155</v>
      </c>
      <c r="AM989" s="540">
        <v>158</v>
      </c>
      <c r="AN989" s="540">
        <v>148</v>
      </c>
      <c r="AO989" s="540">
        <v>185</v>
      </c>
      <c r="AP989" s="540">
        <v>104</v>
      </c>
      <c r="AQ989" s="540">
        <v>21</v>
      </c>
      <c r="AR989" s="540">
        <v>26</v>
      </c>
      <c r="AS989" s="540">
        <v>71</v>
      </c>
      <c r="AT989" s="540">
        <v>109</v>
      </c>
      <c r="AU989" s="540">
        <v>6</v>
      </c>
      <c r="AV989" s="540">
        <v>72</v>
      </c>
      <c r="AW989" s="540">
        <v>161</v>
      </c>
      <c r="AX989" s="540">
        <v>139</v>
      </c>
      <c r="AY989" s="540">
        <v>179</v>
      </c>
      <c r="AZ989" s="540">
        <v>114</v>
      </c>
      <c r="BA989" s="540">
        <v>45</v>
      </c>
      <c r="BB989" s="540">
        <v>107</v>
      </c>
      <c r="BC989" s="540">
        <v>159</v>
      </c>
      <c r="BD989" s="540">
        <v>44</v>
      </c>
      <c r="BE989" s="540">
        <v>93</v>
      </c>
      <c r="BF989" s="540">
        <v>144</v>
      </c>
      <c r="BG989" s="540">
        <v>173</v>
      </c>
      <c r="BH989" s="540">
        <v>124</v>
      </c>
      <c r="BI989" s="540">
        <v>108</v>
      </c>
      <c r="BJ989" s="540">
        <v>91</v>
      </c>
      <c r="BK989" s="540">
        <v>152</v>
      </c>
      <c r="BL989" s="540">
        <v>177</v>
      </c>
      <c r="BM989" s="540">
        <v>23</v>
      </c>
      <c r="BN989" s="540">
        <v>52</v>
      </c>
      <c r="BO989" s="540">
        <v>75</v>
      </c>
      <c r="BP989" s="540">
        <v>66</v>
      </c>
      <c r="BQ989" s="540">
        <v>86</v>
      </c>
      <c r="BR989" s="540">
        <v>43</v>
      </c>
      <c r="BS989" s="540">
        <v>164</v>
      </c>
      <c r="BT989" s="540">
        <v>78</v>
      </c>
      <c r="BU989" s="540">
        <v>19</v>
      </c>
      <c r="BV989" s="540">
        <v>156</v>
      </c>
      <c r="BW989" s="540">
        <v>41</v>
      </c>
      <c r="BX989" s="540">
        <v>40</v>
      </c>
      <c r="BY989" s="540">
        <v>20</v>
      </c>
      <c r="BZ989" s="540">
        <v>131</v>
      </c>
      <c r="CA989" s="540">
        <v>101</v>
      </c>
      <c r="CB989" s="540">
        <v>174</v>
      </c>
      <c r="CC989" s="540">
        <v>85</v>
      </c>
      <c r="CD989" s="540">
        <v>168</v>
      </c>
      <c r="CE989" s="540">
        <v>106</v>
      </c>
      <c r="CF989" s="540">
        <v>112</v>
      </c>
      <c r="CG989" s="540">
        <v>196</v>
      </c>
      <c r="CH989" s="540">
        <v>73</v>
      </c>
      <c r="CI989" s="540">
        <v>48</v>
      </c>
      <c r="CJ989" s="540">
        <v>140</v>
      </c>
      <c r="CK989" s="540">
        <v>2</v>
      </c>
      <c r="CL989" s="540">
        <v>9</v>
      </c>
      <c r="CM989" s="540">
        <v>35</v>
      </c>
      <c r="CN989" s="540">
        <v>181</v>
      </c>
      <c r="CO989" s="540">
        <v>54</v>
      </c>
      <c r="CP989" s="540">
        <v>175</v>
      </c>
      <c r="CQ989" s="540">
        <v>117</v>
      </c>
      <c r="CR989" s="540">
        <v>169</v>
      </c>
      <c r="CS989" s="540">
        <v>70</v>
      </c>
      <c r="CT989" s="540">
        <v>76</v>
      </c>
      <c r="CU989" s="540">
        <v>65</v>
      </c>
      <c r="CV989" s="540">
        <v>27</v>
      </c>
      <c r="CW989" s="540">
        <v>34</v>
      </c>
      <c r="CX989" s="540">
        <v>38</v>
      </c>
      <c r="CY989" s="540">
        <v>5</v>
      </c>
      <c r="CZ989" s="540">
        <v>103</v>
      </c>
      <c r="DA989" s="540">
        <v>172</v>
      </c>
      <c r="DB989" s="540">
        <v>194</v>
      </c>
      <c r="DC989" s="540">
        <v>170</v>
      </c>
      <c r="DD989" s="540">
        <v>129</v>
      </c>
      <c r="DE989" s="540">
        <v>141</v>
      </c>
      <c r="DF989" s="540">
        <v>171</v>
      </c>
      <c r="DG989" s="540">
        <v>4</v>
      </c>
      <c r="DH989" s="540">
        <v>191</v>
      </c>
      <c r="DI989" s="540">
        <v>77</v>
      </c>
      <c r="DJ989" s="540">
        <v>188</v>
      </c>
      <c r="DK989" s="540">
        <v>99</v>
      </c>
      <c r="DL989" s="540">
        <v>74</v>
      </c>
      <c r="DM989" s="540">
        <v>94</v>
      </c>
      <c r="DN989" s="540">
        <v>10</v>
      </c>
      <c r="DO989" s="540">
        <v>80</v>
      </c>
      <c r="DP989" s="540">
        <v>31</v>
      </c>
      <c r="DQ989" s="540">
        <v>150</v>
      </c>
      <c r="DR989" s="540">
        <v>118</v>
      </c>
      <c r="DS989" s="540">
        <v>62</v>
      </c>
      <c r="DT989" s="540">
        <v>121</v>
      </c>
      <c r="DU989" s="540">
        <v>36</v>
      </c>
      <c r="DV989" s="540">
        <v>197</v>
      </c>
      <c r="DW989" s="540">
        <v>153</v>
      </c>
      <c r="DX989" s="540">
        <v>132</v>
      </c>
      <c r="DY989" s="540">
        <v>128</v>
      </c>
      <c r="DZ989" s="540">
        <v>96</v>
      </c>
      <c r="EA989" s="540">
        <v>162</v>
      </c>
      <c r="EB989" s="540">
        <v>135</v>
      </c>
      <c r="EC989" s="540">
        <v>89</v>
      </c>
      <c r="ED989" s="540">
        <v>8</v>
      </c>
      <c r="EE989" s="540">
        <v>199</v>
      </c>
      <c r="EF989" s="540">
        <v>64</v>
      </c>
      <c r="EG989" s="540">
        <v>123</v>
      </c>
      <c r="EH989" s="540">
        <v>46</v>
      </c>
      <c r="EI989" s="540">
        <v>92</v>
      </c>
      <c r="EJ989" s="540">
        <v>16</v>
      </c>
      <c r="EK989" s="540">
        <v>180</v>
      </c>
      <c r="EL989" s="540">
        <v>56</v>
      </c>
      <c r="EM989" s="540">
        <v>160</v>
      </c>
      <c r="EN989" s="540">
        <v>130</v>
      </c>
      <c r="EO989" s="540">
        <v>136</v>
      </c>
      <c r="EP989" s="540">
        <v>184</v>
      </c>
      <c r="EQ989" s="540">
        <v>39</v>
      </c>
      <c r="ER989" s="540">
        <v>105</v>
      </c>
      <c r="ES989" s="540">
        <v>127</v>
      </c>
      <c r="ET989" s="540">
        <v>17</v>
      </c>
      <c r="EU989" s="540">
        <v>97</v>
      </c>
      <c r="EV989" s="540">
        <v>113</v>
      </c>
      <c r="EW989" s="540">
        <v>166</v>
      </c>
      <c r="EX989" s="540">
        <v>42</v>
      </c>
      <c r="EY989" s="540">
        <v>51</v>
      </c>
      <c r="EZ989" s="540">
        <v>100</v>
      </c>
      <c r="FA989" s="540">
        <v>58</v>
      </c>
      <c r="FB989" s="540">
        <v>134</v>
      </c>
      <c r="FC989" s="540">
        <v>61</v>
      </c>
      <c r="FD989" s="540">
        <v>87</v>
      </c>
      <c r="FE989" s="540">
        <v>30</v>
      </c>
      <c r="FF989" s="540">
        <v>149</v>
      </c>
      <c r="FG989" s="540">
        <v>7</v>
      </c>
      <c r="FH989" s="540">
        <v>186</v>
      </c>
      <c r="FI989" s="540">
        <v>163</v>
      </c>
      <c r="FJ989" s="540">
        <v>53</v>
      </c>
      <c r="FK989" s="540">
        <v>3</v>
      </c>
      <c r="FL989" s="540">
        <v>110</v>
      </c>
      <c r="FM989" s="540">
        <v>81</v>
      </c>
      <c r="FN989" s="540">
        <v>133</v>
      </c>
      <c r="FO989" s="540">
        <v>98</v>
      </c>
      <c r="FP989" s="540">
        <v>198</v>
      </c>
      <c r="FQ989" s="540">
        <v>157</v>
      </c>
      <c r="FR989" s="540">
        <v>57</v>
      </c>
      <c r="FS989" s="540">
        <v>183</v>
      </c>
      <c r="FT989" s="540">
        <v>59</v>
      </c>
      <c r="FU989" s="540">
        <v>95</v>
      </c>
      <c r="FV989" s="540">
        <v>190</v>
      </c>
      <c r="FW989" s="540">
        <v>178</v>
      </c>
      <c r="FX989" s="540">
        <v>111</v>
      </c>
      <c r="FY989" s="540">
        <v>55</v>
      </c>
      <c r="FZ989" s="540">
        <v>165</v>
      </c>
      <c r="GA989" s="540">
        <v>84</v>
      </c>
      <c r="GB989" s="540">
        <v>125</v>
      </c>
      <c r="GC989" s="540">
        <v>67</v>
      </c>
      <c r="GD989" s="540">
        <v>22</v>
      </c>
      <c r="GE989" s="540">
        <v>195</v>
      </c>
      <c r="GF989" s="540">
        <v>189</v>
      </c>
      <c r="GG989" s="540">
        <v>37</v>
      </c>
      <c r="GH989" s="540">
        <v>29</v>
      </c>
      <c r="GI989" s="540">
        <v>50</v>
      </c>
      <c r="GJ989" s="540">
        <v>33</v>
      </c>
      <c r="GK989" s="540">
        <v>79</v>
      </c>
      <c r="GL989" s="540">
        <v>151</v>
      </c>
      <c r="GM989" s="540">
        <v>126</v>
      </c>
      <c r="GN989" s="540">
        <v>49</v>
      </c>
      <c r="GO989" s="540">
        <v>24</v>
      </c>
      <c r="GP989" s="540">
        <v>116</v>
      </c>
      <c r="GQ989" s="540">
        <v>176</v>
      </c>
      <c r="GR989" s="540">
        <v>82</v>
      </c>
      <c r="GS989" s="540">
        <v>137</v>
      </c>
      <c r="GT989" s="540">
        <v>69</v>
      </c>
      <c r="GU989" s="540">
        <v>122</v>
      </c>
      <c r="GV989" s="540">
        <v>11</v>
      </c>
      <c r="GW989" s="540">
        <v>146</v>
      </c>
    </row>
    <row r="990" spans="4:205" s="540" customFormat="1" x14ac:dyDescent="0.2">
      <c r="E990" s="535" t="s">
        <v>159</v>
      </c>
      <c r="F990" s="540">
        <v>8</v>
      </c>
      <c r="G990" s="540">
        <v>31</v>
      </c>
      <c r="H990" s="540">
        <v>107</v>
      </c>
      <c r="I990" s="540">
        <v>66</v>
      </c>
      <c r="J990" s="540">
        <v>132</v>
      </c>
      <c r="K990" s="540">
        <v>105</v>
      </c>
      <c r="L990" s="540">
        <v>163</v>
      </c>
      <c r="M990" s="540">
        <v>20</v>
      </c>
      <c r="N990" s="540">
        <v>93</v>
      </c>
      <c r="O990" s="540">
        <v>78</v>
      </c>
      <c r="P990" s="540">
        <v>199</v>
      </c>
      <c r="Q990" s="540">
        <v>103</v>
      </c>
      <c r="R990" s="540">
        <v>169</v>
      </c>
      <c r="S990" s="540">
        <v>48</v>
      </c>
      <c r="T990" s="540">
        <v>28</v>
      </c>
      <c r="U990" s="540">
        <v>82</v>
      </c>
      <c r="V990" s="540">
        <v>154</v>
      </c>
      <c r="W990" s="540">
        <v>74</v>
      </c>
      <c r="X990" s="540">
        <v>38</v>
      </c>
      <c r="Y990" s="540">
        <v>1</v>
      </c>
      <c r="Z990" s="540">
        <v>119</v>
      </c>
      <c r="AA990" s="540">
        <v>81</v>
      </c>
      <c r="AB990" s="540">
        <v>180</v>
      </c>
      <c r="AC990" s="540">
        <v>146</v>
      </c>
      <c r="AD990" s="540">
        <v>184</v>
      </c>
      <c r="AE990" s="540">
        <v>39</v>
      </c>
      <c r="AF990" s="540">
        <v>155</v>
      </c>
      <c r="AG990" s="540">
        <v>192</v>
      </c>
      <c r="AH990" s="540">
        <v>50</v>
      </c>
      <c r="AI990" s="540">
        <v>97</v>
      </c>
      <c r="AJ990" s="540">
        <v>2</v>
      </c>
      <c r="AK990" s="540">
        <v>35</v>
      </c>
      <c r="AL990" s="540">
        <v>60</v>
      </c>
      <c r="AM990" s="540">
        <v>62</v>
      </c>
      <c r="AN990" s="540">
        <v>164</v>
      </c>
      <c r="AO990" s="540">
        <v>139</v>
      </c>
      <c r="AP990" s="540">
        <v>128</v>
      </c>
      <c r="AQ990" s="540">
        <v>94</v>
      </c>
      <c r="AR990" s="540">
        <v>56</v>
      </c>
      <c r="AS990" s="540">
        <v>131</v>
      </c>
      <c r="AT990" s="540">
        <v>160</v>
      </c>
      <c r="AU990" s="540">
        <v>84</v>
      </c>
      <c r="AV990" s="540">
        <v>24</v>
      </c>
      <c r="AW990" s="540">
        <v>6</v>
      </c>
      <c r="AX990" s="540">
        <v>101</v>
      </c>
      <c r="AY990" s="540">
        <v>69</v>
      </c>
      <c r="AZ990" s="540">
        <v>140</v>
      </c>
      <c r="BA990" s="540">
        <v>42</v>
      </c>
      <c r="BB990" s="540">
        <v>182</v>
      </c>
      <c r="BC990" s="540">
        <v>121</v>
      </c>
      <c r="BD990" s="540">
        <v>147</v>
      </c>
      <c r="BE990" s="540">
        <v>18</v>
      </c>
      <c r="BF990" s="540">
        <v>92</v>
      </c>
      <c r="BG990" s="540">
        <v>72</v>
      </c>
      <c r="BH990" s="540">
        <v>52</v>
      </c>
      <c r="BI990" s="540">
        <v>173</v>
      </c>
      <c r="BJ990" s="540">
        <v>43</v>
      </c>
      <c r="BK990" s="540">
        <v>109</v>
      </c>
      <c r="BL990" s="540">
        <v>53</v>
      </c>
      <c r="BM990" s="540">
        <v>181</v>
      </c>
      <c r="BN990" s="540">
        <v>175</v>
      </c>
      <c r="BO990" s="540">
        <v>44</v>
      </c>
      <c r="BP990" s="540">
        <v>177</v>
      </c>
      <c r="BQ990" s="540">
        <v>3</v>
      </c>
      <c r="BR990" s="540">
        <v>98</v>
      </c>
      <c r="BS990" s="540">
        <v>89</v>
      </c>
      <c r="BT990" s="540">
        <v>71</v>
      </c>
      <c r="BU990" s="540">
        <v>161</v>
      </c>
      <c r="BV990" s="540">
        <v>100</v>
      </c>
      <c r="BW990" s="540">
        <v>33</v>
      </c>
      <c r="BX990" s="540">
        <v>159</v>
      </c>
      <c r="BY990" s="540">
        <v>16</v>
      </c>
      <c r="BZ990" s="540">
        <v>104</v>
      </c>
      <c r="CA990" s="540">
        <v>15</v>
      </c>
      <c r="CB990" s="540">
        <v>162</v>
      </c>
      <c r="CC990" s="540">
        <v>19</v>
      </c>
      <c r="CD990" s="540">
        <v>59</v>
      </c>
      <c r="CE990" s="540">
        <v>67</v>
      </c>
      <c r="CF990" s="540">
        <v>126</v>
      </c>
      <c r="CG990" s="540">
        <v>179</v>
      </c>
      <c r="CH990" s="540">
        <v>193</v>
      </c>
      <c r="CI990" s="540">
        <v>64</v>
      </c>
      <c r="CJ990" s="540">
        <v>70</v>
      </c>
      <c r="CK990" s="540">
        <v>138</v>
      </c>
      <c r="CL990" s="540">
        <v>166</v>
      </c>
      <c r="CM990" s="540">
        <v>144</v>
      </c>
      <c r="CN990" s="540">
        <v>148</v>
      </c>
      <c r="CO990" s="540">
        <v>95</v>
      </c>
      <c r="CP990" s="540">
        <v>153</v>
      </c>
      <c r="CQ990" s="540">
        <v>106</v>
      </c>
      <c r="CR990" s="540">
        <v>80</v>
      </c>
      <c r="CS990" s="540">
        <v>49</v>
      </c>
      <c r="CT990" s="540">
        <v>32</v>
      </c>
      <c r="CU990" s="540">
        <v>122</v>
      </c>
      <c r="CV990" s="540">
        <v>186</v>
      </c>
      <c r="CW990" s="540">
        <v>29</v>
      </c>
      <c r="CX990" s="540">
        <v>133</v>
      </c>
      <c r="CY990" s="540">
        <v>145</v>
      </c>
      <c r="CZ990" s="540">
        <v>108</v>
      </c>
      <c r="DA990" s="540">
        <v>46</v>
      </c>
      <c r="DB990" s="540">
        <v>9</v>
      </c>
      <c r="DC990" s="540">
        <v>190</v>
      </c>
      <c r="DD990" s="540">
        <v>149</v>
      </c>
      <c r="DE990" s="540">
        <v>113</v>
      </c>
      <c r="DF990" s="540">
        <v>141</v>
      </c>
      <c r="DG990" s="540">
        <v>183</v>
      </c>
      <c r="DH990" s="540">
        <v>54</v>
      </c>
      <c r="DI990" s="540">
        <v>30</v>
      </c>
      <c r="DJ990" s="540">
        <v>58</v>
      </c>
      <c r="DK990" s="540">
        <v>187</v>
      </c>
      <c r="DL990" s="540">
        <v>143</v>
      </c>
      <c r="DM990" s="540">
        <v>41</v>
      </c>
      <c r="DN990" s="540">
        <v>87</v>
      </c>
      <c r="DO990" s="540">
        <v>136</v>
      </c>
      <c r="DP990" s="540">
        <v>194</v>
      </c>
      <c r="DQ990" s="540">
        <v>99</v>
      </c>
      <c r="DR990" s="540">
        <v>86</v>
      </c>
      <c r="DS990" s="540">
        <v>150</v>
      </c>
      <c r="DT990" s="540">
        <v>76</v>
      </c>
      <c r="DU990" s="540">
        <v>151</v>
      </c>
      <c r="DV990" s="540">
        <v>174</v>
      </c>
      <c r="DW990" s="540">
        <v>110</v>
      </c>
      <c r="DX990" s="540">
        <v>200</v>
      </c>
      <c r="DY990" s="540">
        <v>118</v>
      </c>
      <c r="DZ990" s="540">
        <v>22</v>
      </c>
      <c r="EA990" s="540">
        <v>79</v>
      </c>
      <c r="EB990" s="540">
        <v>134</v>
      </c>
      <c r="EC990" s="540">
        <v>40</v>
      </c>
      <c r="ED990" s="540">
        <v>196</v>
      </c>
      <c r="EE990" s="540">
        <v>68</v>
      </c>
      <c r="EF990" s="540">
        <v>12</v>
      </c>
      <c r="EG990" s="540">
        <v>83</v>
      </c>
      <c r="EH990" s="540">
        <v>17</v>
      </c>
      <c r="EI990" s="540">
        <v>96</v>
      </c>
      <c r="EJ990" s="540">
        <v>156</v>
      </c>
      <c r="EK990" s="540">
        <v>114</v>
      </c>
      <c r="EL990" s="540">
        <v>23</v>
      </c>
      <c r="EM990" s="540">
        <v>55</v>
      </c>
      <c r="EN990" s="540">
        <v>36</v>
      </c>
      <c r="EO990" s="540">
        <v>26</v>
      </c>
      <c r="EP990" s="540">
        <v>124</v>
      </c>
      <c r="EQ990" s="540">
        <v>189</v>
      </c>
      <c r="ER990" s="540">
        <v>111</v>
      </c>
      <c r="ES990" s="540">
        <v>21</v>
      </c>
      <c r="ET990" s="540">
        <v>73</v>
      </c>
      <c r="EU990" s="540">
        <v>125</v>
      </c>
      <c r="EV990" s="540">
        <v>51</v>
      </c>
      <c r="EW990" s="540">
        <v>172</v>
      </c>
      <c r="EX990" s="540">
        <v>197</v>
      </c>
      <c r="EY990" s="540">
        <v>13</v>
      </c>
      <c r="EZ990" s="540">
        <v>120</v>
      </c>
      <c r="FA990" s="540">
        <v>11</v>
      </c>
      <c r="FB990" s="540">
        <v>112</v>
      </c>
      <c r="FC990" s="540">
        <v>91</v>
      </c>
      <c r="FD990" s="540">
        <v>142</v>
      </c>
      <c r="FE990" s="540">
        <v>57</v>
      </c>
      <c r="FF990" s="540">
        <v>61</v>
      </c>
      <c r="FG990" s="540">
        <v>170</v>
      </c>
      <c r="FH990" s="540">
        <v>137</v>
      </c>
      <c r="FI990" s="540">
        <v>7</v>
      </c>
      <c r="FJ990" s="540">
        <v>130</v>
      </c>
      <c r="FK990" s="540">
        <v>45</v>
      </c>
      <c r="FL990" s="540">
        <v>165</v>
      </c>
      <c r="FM990" s="540">
        <v>171</v>
      </c>
      <c r="FN990" s="540">
        <v>152</v>
      </c>
      <c r="FO990" s="540">
        <v>117</v>
      </c>
      <c r="FP990" s="540">
        <v>158</v>
      </c>
      <c r="FQ990" s="540">
        <v>75</v>
      </c>
      <c r="FR990" s="540">
        <v>77</v>
      </c>
      <c r="FS990" s="540">
        <v>47</v>
      </c>
      <c r="FT990" s="540">
        <v>102</v>
      </c>
      <c r="FU990" s="540">
        <v>14</v>
      </c>
      <c r="FV990" s="540">
        <v>37</v>
      </c>
      <c r="FW990" s="540">
        <v>191</v>
      </c>
      <c r="FX990" s="540">
        <v>157</v>
      </c>
      <c r="FY990" s="540">
        <v>195</v>
      </c>
      <c r="FZ990" s="540">
        <v>178</v>
      </c>
      <c r="GA990" s="540">
        <v>127</v>
      </c>
      <c r="GB990" s="540">
        <v>63</v>
      </c>
      <c r="GC990" s="540">
        <v>198</v>
      </c>
      <c r="GD990" s="540">
        <v>65</v>
      </c>
      <c r="GE990" s="540">
        <v>5</v>
      </c>
      <c r="GF990" s="540">
        <v>90</v>
      </c>
      <c r="GG990" s="540">
        <v>167</v>
      </c>
      <c r="GH990" s="540">
        <v>176</v>
      </c>
      <c r="GI990" s="540">
        <v>27</v>
      </c>
      <c r="GJ990" s="540">
        <v>88</v>
      </c>
      <c r="GK990" s="540">
        <v>34</v>
      </c>
      <c r="GL990" s="540">
        <v>116</v>
      </c>
      <c r="GM990" s="540">
        <v>4</v>
      </c>
      <c r="GN990" s="540">
        <v>135</v>
      </c>
      <c r="GO990" s="540">
        <v>10</v>
      </c>
      <c r="GP990" s="540">
        <v>185</v>
      </c>
      <c r="GQ990" s="540">
        <v>115</v>
      </c>
      <c r="GR990" s="540">
        <v>168</v>
      </c>
      <c r="GS990" s="540">
        <v>129</v>
      </c>
      <c r="GT990" s="540">
        <v>188</v>
      </c>
      <c r="GU990" s="540">
        <v>25</v>
      </c>
      <c r="GV990" s="540">
        <v>85</v>
      </c>
      <c r="GW990" s="540">
        <v>123</v>
      </c>
    </row>
    <row r="991" spans="4:205" s="540" customFormat="1" x14ac:dyDescent="0.2"/>
    <row r="992" spans="4:205" s="540" customFormat="1" x14ac:dyDescent="0.2">
      <c r="D992" s="539">
        <v>201</v>
      </c>
      <c r="E992" s="541" t="s">
        <v>179</v>
      </c>
    </row>
    <row r="993" spans="4:209" s="540" customFormat="1" x14ac:dyDescent="0.2">
      <c r="E993" s="535" t="s">
        <v>130</v>
      </c>
      <c r="F993" s="540">
        <v>1</v>
      </c>
      <c r="G993" s="540">
        <v>2</v>
      </c>
      <c r="H993" s="540">
        <v>3</v>
      </c>
      <c r="I993" s="540">
        <v>4</v>
      </c>
      <c r="J993" s="540">
        <v>5</v>
      </c>
      <c r="K993" s="540">
        <v>6</v>
      </c>
      <c r="L993" s="540">
        <v>7</v>
      </c>
      <c r="M993" s="540">
        <v>8</v>
      </c>
      <c r="N993" s="540">
        <v>9</v>
      </c>
      <c r="O993" s="540">
        <v>10</v>
      </c>
      <c r="P993" s="540">
        <v>11</v>
      </c>
      <c r="Q993" s="540">
        <v>12</v>
      </c>
      <c r="R993" s="540">
        <v>13</v>
      </c>
      <c r="S993" s="540">
        <v>14</v>
      </c>
      <c r="T993" s="540">
        <v>15</v>
      </c>
      <c r="U993" s="540">
        <v>16</v>
      </c>
      <c r="V993" s="540">
        <v>17</v>
      </c>
      <c r="W993" s="540">
        <v>18</v>
      </c>
      <c r="X993" s="540">
        <v>19</v>
      </c>
      <c r="Y993" s="540">
        <v>20</v>
      </c>
      <c r="Z993" s="540">
        <v>21</v>
      </c>
      <c r="AA993" s="540">
        <v>22</v>
      </c>
      <c r="AB993" s="540">
        <v>23</v>
      </c>
      <c r="AC993" s="540">
        <v>24</v>
      </c>
      <c r="AD993" s="540">
        <v>25</v>
      </c>
      <c r="AE993" s="540">
        <v>26</v>
      </c>
      <c r="AF993" s="540">
        <v>27</v>
      </c>
      <c r="AG993" s="540">
        <v>28</v>
      </c>
      <c r="AH993" s="540">
        <v>29</v>
      </c>
      <c r="AI993" s="540">
        <v>30</v>
      </c>
      <c r="AJ993" s="540">
        <v>31</v>
      </c>
      <c r="AK993" s="540">
        <v>32</v>
      </c>
      <c r="AL993" s="540">
        <v>33</v>
      </c>
      <c r="AM993" s="540">
        <v>34</v>
      </c>
      <c r="AN993" s="540">
        <v>35</v>
      </c>
      <c r="AO993" s="540">
        <v>36</v>
      </c>
      <c r="AP993" s="540">
        <v>37</v>
      </c>
      <c r="AQ993" s="540">
        <v>38</v>
      </c>
      <c r="AR993" s="540">
        <v>39</v>
      </c>
      <c r="AS993" s="540">
        <v>40</v>
      </c>
      <c r="AT993" s="540">
        <v>41</v>
      </c>
      <c r="AU993" s="540">
        <v>42</v>
      </c>
      <c r="AV993" s="540">
        <v>43</v>
      </c>
      <c r="AW993" s="540">
        <v>44</v>
      </c>
      <c r="AX993" s="540">
        <v>45</v>
      </c>
      <c r="AY993" s="540">
        <v>46</v>
      </c>
      <c r="AZ993" s="540">
        <v>47</v>
      </c>
      <c r="BA993" s="540">
        <v>48</v>
      </c>
      <c r="BB993" s="540">
        <v>49</v>
      </c>
      <c r="BC993" s="540">
        <v>50</v>
      </c>
      <c r="BD993" s="540">
        <v>51</v>
      </c>
      <c r="BE993" s="540">
        <v>52</v>
      </c>
      <c r="BF993" s="540">
        <v>53</v>
      </c>
      <c r="BG993" s="540">
        <v>54</v>
      </c>
      <c r="BH993" s="540">
        <v>55</v>
      </c>
      <c r="BI993" s="540">
        <v>56</v>
      </c>
      <c r="BJ993" s="540">
        <v>57</v>
      </c>
      <c r="BK993" s="540">
        <v>58</v>
      </c>
      <c r="BL993" s="540">
        <v>59</v>
      </c>
      <c r="BM993" s="540">
        <v>60</v>
      </c>
      <c r="BN993" s="540">
        <v>61</v>
      </c>
      <c r="BO993" s="540">
        <v>62</v>
      </c>
      <c r="BP993" s="540">
        <v>63</v>
      </c>
      <c r="BQ993" s="540">
        <v>64</v>
      </c>
      <c r="BR993" s="540">
        <v>65</v>
      </c>
      <c r="BS993" s="540">
        <v>66</v>
      </c>
      <c r="BT993" s="540">
        <v>67</v>
      </c>
      <c r="BU993" s="540">
        <v>68</v>
      </c>
      <c r="BV993" s="540">
        <v>69</v>
      </c>
      <c r="BW993" s="540">
        <v>70</v>
      </c>
      <c r="BX993" s="540">
        <v>71</v>
      </c>
      <c r="BY993" s="540">
        <v>72</v>
      </c>
      <c r="BZ993" s="540">
        <v>73</v>
      </c>
      <c r="CA993" s="540">
        <v>74</v>
      </c>
      <c r="CB993" s="540">
        <v>75</v>
      </c>
      <c r="CC993" s="540">
        <v>76</v>
      </c>
      <c r="CD993" s="540">
        <v>77</v>
      </c>
      <c r="CE993" s="540">
        <v>78</v>
      </c>
      <c r="CF993" s="540">
        <v>79</v>
      </c>
      <c r="CG993" s="540">
        <v>80</v>
      </c>
      <c r="CH993" s="540">
        <v>81</v>
      </c>
      <c r="CI993" s="540">
        <v>82</v>
      </c>
      <c r="CJ993" s="540">
        <v>83</v>
      </c>
      <c r="CK993" s="540">
        <v>84</v>
      </c>
      <c r="CL993" s="540">
        <v>85</v>
      </c>
      <c r="CM993" s="540">
        <v>86</v>
      </c>
      <c r="CN993" s="540">
        <v>87</v>
      </c>
      <c r="CO993" s="540">
        <v>88</v>
      </c>
      <c r="CP993" s="540">
        <v>89</v>
      </c>
      <c r="CQ993" s="540">
        <v>90</v>
      </c>
      <c r="CR993" s="540">
        <v>91</v>
      </c>
      <c r="CS993" s="540">
        <v>92</v>
      </c>
      <c r="CT993" s="540">
        <v>93</v>
      </c>
      <c r="CU993" s="540">
        <v>94</v>
      </c>
      <c r="CV993" s="540">
        <v>95</v>
      </c>
      <c r="CW993" s="540">
        <v>96</v>
      </c>
      <c r="CX993" s="540">
        <v>97</v>
      </c>
      <c r="CY993" s="540">
        <v>98</v>
      </c>
      <c r="CZ993" s="540">
        <v>99</v>
      </c>
      <c r="DA993" s="540">
        <v>100</v>
      </c>
      <c r="DB993" s="540">
        <v>101</v>
      </c>
      <c r="DC993" s="540">
        <v>102</v>
      </c>
      <c r="DD993" s="540">
        <v>103</v>
      </c>
      <c r="DE993" s="540">
        <v>104</v>
      </c>
      <c r="DF993" s="540">
        <v>105</v>
      </c>
      <c r="DG993" s="540">
        <v>106</v>
      </c>
      <c r="DH993" s="540">
        <v>107</v>
      </c>
      <c r="DI993" s="540">
        <v>108</v>
      </c>
      <c r="DJ993" s="540">
        <v>109</v>
      </c>
      <c r="DK993" s="540">
        <v>110</v>
      </c>
      <c r="DL993" s="540">
        <v>111</v>
      </c>
      <c r="DM993" s="540">
        <v>112</v>
      </c>
      <c r="DN993" s="540">
        <v>113</v>
      </c>
      <c r="DO993" s="540">
        <v>114</v>
      </c>
      <c r="DP993" s="540">
        <v>115</v>
      </c>
      <c r="DQ993" s="540">
        <v>116</v>
      </c>
      <c r="DR993" s="540">
        <v>117</v>
      </c>
      <c r="DS993" s="540">
        <v>118</v>
      </c>
      <c r="DT993" s="540">
        <v>119</v>
      </c>
      <c r="DU993" s="540">
        <v>120</v>
      </c>
      <c r="DV993" s="540">
        <v>121</v>
      </c>
      <c r="DW993" s="540">
        <v>122</v>
      </c>
      <c r="DX993" s="540">
        <v>123</v>
      </c>
      <c r="DY993" s="540">
        <v>124</v>
      </c>
      <c r="DZ993" s="540">
        <v>125</v>
      </c>
      <c r="EA993" s="540">
        <v>126</v>
      </c>
      <c r="EB993" s="540">
        <v>127</v>
      </c>
      <c r="EC993" s="540">
        <v>128</v>
      </c>
      <c r="ED993" s="540">
        <v>129</v>
      </c>
      <c r="EE993" s="540">
        <v>130</v>
      </c>
      <c r="EF993" s="540">
        <v>131</v>
      </c>
      <c r="EG993" s="540">
        <v>132</v>
      </c>
      <c r="EH993" s="540">
        <v>133</v>
      </c>
      <c r="EI993" s="540">
        <v>134</v>
      </c>
      <c r="EJ993" s="540">
        <v>135</v>
      </c>
      <c r="EK993" s="540">
        <v>136</v>
      </c>
      <c r="EL993" s="540">
        <v>137</v>
      </c>
      <c r="EM993" s="540">
        <v>138</v>
      </c>
      <c r="EN993" s="540">
        <v>139</v>
      </c>
      <c r="EO993" s="540">
        <v>140</v>
      </c>
      <c r="EP993" s="540">
        <v>141</v>
      </c>
      <c r="EQ993" s="540">
        <v>142</v>
      </c>
      <c r="ER993" s="540">
        <v>143</v>
      </c>
      <c r="ES993" s="540">
        <v>144</v>
      </c>
      <c r="ET993" s="540">
        <v>145</v>
      </c>
      <c r="EU993" s="540">
        <v>146</v>
      </c>
      <c r="EV993" s="540">
        <v>147</v>
      </c>
      <c r="EW993" s="540">
        <v>148</v>
      </c>
      <c r="EX993" s="540">
        <v>149</v>
      </c>
      <c r="EY993" s="540">
        <v>150</v>
      </c>
      <c r="EZ993" s="540">
        <v>151</v>
      </c>
      <c r="FA993" s="540">
        <v>152</v>
      </c>
      <c r="FB993" s="540">
        <v>153</v>
      </c>
      <c r="FC993" s="540">
        <v>154</v>
      </c>
      <c r="FD993" s="540">
        <v>155</v>
      </c>
      <c r="FE993" s="540">
        <v>156</v>
      </c>
      <c r="FF993" s="540">
        <v>157</v>
      </c>
      <c r="FG993" s="540">
        <v>158</v>
      </c>
      <c r="FH993" s="540">
        <v>159</v>
      </c>
      <c r="FI993" s="540">
        <v>160</v>
      </c>
      <c r="FJ993" s="540">
        <v>161</v>
      </c>
      <c r="FK993" s="540">
        <v>162</v>
      </c>
      <c r="FL993" s="540">
        <v>163</v>
      </c>
      <c r="FM993" s="540">
        <v>164</v>
      </c>
      <c r="FN993" s="540">
        <v>165</v>
      </c>
      <c r="FO993" s="540">
        <v>166</v>
      </c>
      <c r="FP993" s="540">
        <v>167</v>
      </c>
      <c r="FQ993" s="540">
        <v>168</v>
      </c>
      <c r="FR993" s="540">
        <v>169</v>
      </c>
      <c r="FS993" s="540">
        <v>170</v>
      </c>
      <c r="FT993" s="540">
        <v>171</v>
      </c>
      <c r="FU993" s="540">
        <v>172</v>
      </c>
      <c r="FV993" s="540">
        <v>173</v>
      </c>
      <c r="FW993" s="540">
        <v>174</v>
      </c>
      <c r="FX993" s="540">
        <v>175</v>
      </c>
      <c r="FY993" s="540">
        <v>176</v>
      </c>
      <c r="FZ993" s="540">
        <v>177</v>
      </c>
      <c r="GA993" s="540">
        <v>178</v>
      </c>
      <c r="GB993" s="540">
        <v>179</v>
      </c>
      <c r="GC993" s="540">
        <v>180</v>
      </c>
      <c r="GD993" s="540">
        <v>181</v>
      </c>
      <c r="GE993" s="540">
        <v>182</v>
      </c>
      <c r="GF993" s="540">
        <v>183</v>
      </c>
      <c r="GG993" s="540">
        <v>184</v>
      </c>
      <c r="GH993" s="540">
        <v>185</v>
      </c>
      <c r="GI993" s="540">
        <v>186</v>
      </c>
      <c r="GJ993" s="540">
        <v>187</v>
      </c>
      <c r="GK993" s="540">
        <v>188</v>
      </c>
      <c r="GL993" s="540">
        <v>189</v>
      </c>
      <c r="GN993" s="540">
        <v>190</v>
      </c>
      <c r="GO993" s="540">
        <v>191</v>
      </c>
      <c r="GP993" s="540">
        <v>192</v>
      </c>
      <c r="GQ993" s="540">
        <v>193</v>
      </c>
      <c r="GS993" s="540">
        <v>194</v>
      </c>
      <c r="GT993" s="540">
        <v>195</v>
      </c>
      <c r="GU993" s="540">
        <v>196</v>
      </c>
      <c r="GV993" s="540">
        <v>197</v>
      </c>
      <c r="GX993" s="540">
        <v>198</v>
      </c>
      <c r="GY993" s="540">
        <v>199</v>
      </c>
      <c r="GZ993" s="540">
        <v>200</v>
      </c>
      <c r="HA993" s="540">
        <v>201</v>
      </c>
    </row>
    <row r="994" spans="4:209" s="540" customFormat="1" x14ac:dyDescent="0.2">
      <c r="E994" s="535" t="s">
        <v>157</v>
      </c>
      <c r="F994" s="540">
        <v>17</v>
      </c>
      <c r="G994" s="540">
        <v>100</v>
      </c>
      <c r="H994" s="540">
        <v>116</v>
      </c>
      <c r="I994" s="540">
        <v>67</v>
      </c>
      <c r="J994" s="540">
        <v>71</v>
      </c>
      <c r="K994" s="540">
        <v>144</v>
      </c>
      <c r="L994" s="540">
        <v>134</v>
      </c>
      <c r="M994" s="540">
        <v>177</v>
      </c>
      <c r="N994" s="540">
        <v>198</v>
      </c>
      <c r="O994" s="540">
        <v>93</v>
      </c>
      <c r="P994" s="540">
        <v>7</v>
      </c>
      <c r="Q994" s="540">
        <v>183</v>
      </c>
      <c r="R994" s="540">
        <v>30</v>
      </c>
      <c r="S994" s="540">
        <v>41</v>
      </c>
      <c r="T994" s="540">
        <v>113</v>
      </c>
      <c r="U994" s="540">
        <v>172</v>
      </c>
      <c r="V994" s="540">
        <v>61</v>
      </c>
      <c r="W994" s="540">
        <v>42</v>
      </c>
      <c r="X994" s="540">
        <v>151</v>
      </c>
      <c r="Y994" s="540">
        <v>141</v>
      </c>
      <c r="Z994" s="540">
        <v>143</v>
      </c>
      <c r="AA994" s="540">
        <v>23</v>
      </c>
      <c r="AB994" s="540">
        <v>69</v>
      </c>
      <c r="AC994" s="540">
        <v>138</v>
      </c>
      <c r="AD994" s="540">
        <v>73</v>
      </c>
      <c r="AE994" s="540">
        <v>155</v>
      </c>
      <c r="AF994" s="540">
        <v>39</v>
      </c>
      <c r="AG994" s="540">
        <v>137</v>
      </c>
      <c r="AH994" s="540">
        <v>96</v>
      </c>
      <c r="AI994" s="540">
        <v>111</v>
      </c>
      <c r="AJ994" s="540">
        <v>124</v>
      </c>
      <c r="AK994" s="540">
        <v>60</v>
      </c>
      <c r="AL994" s="540">
        <v>169</v>
      </c>
      <c r="AM994" s="540">
        <v>81</v>
      </c>
      <c r="AN994" s="540">
        <v>181</v>
      </c>
      <c r="AO994" s="540">
        <v>115</v>
      </c>
      <c r="AP994" s="540">
        <v>86</v>
      </c>
      <c r="AQ994" s="540">
        <v>125</v>
      </c>
      <c r="AR994" s="540">
        <v>25</v>
      </c>
      <c r="AS994" s="540">
        <v>57</v>
      </c>
      <c r="AT994" s="540">
        <v>54</v>
      </c>
      <c r="AU994" s="540">
        <v>21</v>
      </c>
      <c r="AV994" s="540">
        <v>49</v>
      </c>
      <c r="AW994" s="540">
        <v>148</v>
      </c>
      <c r="AX994" s="540">
        <v>107</v>
      </c>
      <c r="AY994" s="540">
        <v>112</v>
      </c>
      <c r="AZ994" s="540">
        <v>66</v>
      </c>
      <c r="BA994" s="540">
        <v>47</v>
      </c>
      <c r="BB994" s="540">
        <v>55</v>
      </c>
      <c r="BC994" s="540">
        <v>184</v>
      </c>
      <c r="BD994" s="540">
        <v>197</v>
      </c>
      <c r="BE994" s="540">
        <v>160</v>
      </c>
      <c r="BF994" s="540">
        <v>147</v>
      </c>
      <c r="BG994" s="540">
        <v>22</v>
      </c>
      <c r="BH994" s="540">
        <v>82</v>
      </c>
      <c r="BI994" s="540">
        <v>123</v>
      </c>
      <c r="BJ994" s="540">
        <v>161</v>
      </c>
      <c r="BK994" s="540">
        <v>46</v>
      </c>
      <c r="BL994" s="540">
        <v>11</v>
      </c>
      <c r="BM994" s="540">
        <v>32</v>
      </c>
      <c r="BN994" s="540">
        <v>142</v>
      </c>
      <c r="BO994" s="540">
        <v>98</v>
      </c>
      <c r="BP994" s="540">
        <v>101</v>
      </c>
      <c r="BQ994" s="540">
        <v>75</v>
      </c>
      <c r="BR994" s="540">
        <v>77</v>
      </c>
      <c r="BS994" s="540">
        <v>192</v>
      </c>
      <c r="BT994" s="540">
        <v>165</v>
      </c>
      <c r="BU994" s="540">
        <v>2</v>
      </c>
      <c r="BV994" s="540">
        <v>170</v>
      </c>
      <c r="BW994" s="540">
        <v>16</v>
      </c>
      <c r="BX994" s="540">
        <v>45</v>
      </c>
      <c r="BY994" s="540">
        <v>133</v>
      </c>
      <c r="BZ994" s="540">
        <v>14</v>
      </c>
      <c r="CA994" s="540">
        <v>182</v>
      </c>
      <c r="CB994" s="540">
        <v>58</v>
      </c>
      <c r="CC994" s="540">
        <v>152</v>
      </c>
      <c r="CD994" s="540">
        <v>5</v>
      </c>
      <c r="CE994" s="540">
        <v>180</v>
      </c>
      <c r="CF994" s="540">
        <v>190</v>
      </c>
      <c r="CG994" s="540">
        <v>103</v>
      </c>
      <c r="CH994" s="540">
        <v>85</v>
      </c>
      <c r="CI994" s="540">
        <v>108</v>
      </c>
      <c r="CJ994" s="540">
        <v>1</v>
      </c>
      <c r="CK994" s="540">
        <v>87</v>
      </c>
      <c r="CL994" s="540">
        <v>171</v>
      </c>
      <c r="CM994" s="540">
        <v>128</v>
      </c>
      <c r="CN994" s="540">
        <v>79</v>
      </c>
      <c r="CO994" s="540">
        <v>44</v>
      </c>
      <c r="CP994" s="540">
        <v>187</v>
      </c>
      <c r="CQ994" s="540">
        <v>164</v>
      </c>
      <c r="CR994" s="540">
        <v>24</v>
      </c>
      <c r="CS994" s="540">
        <v>186</v>
      </c>
      <c r="CT994" s="540">
        <v>140</v>
      </c>
      <c r="CU994" s="540">
        <v>8</v>
      </c>
      <c r="CV994" s="540">
        <v>167</v>
      </c>
      <c r="CW994" s="540">
        <v>19</v>
      </c>
      <c r="CX994" s="540">
        <v>163</v>
      </c>
      <c r="CY994" s="540">
        <v>157</v>
      </c>
      <c r="CZ994" s="540">
        <v>48</v>
      </c>
      <c r="DA994" s="540">
        <v>68</v>
      </c>
      <c r="DB994" s="540">
        <v>63</v>
      </c>
      <c r="DC994" s="540">
        <v>185</v>
      </c>
      <c r="DD994" s="540">
        <v>80</v>
      </c>
      <c r="DE994" s="540">
        <v>50</v>
      </c>
      <c r="DF994" s="540">
        <v>156</v>
      </c>
      <c r="DG994" s="540">
        <v>59</v>
      </c>
      <c r="DH994" s="540">
        <v>89</v>
      </c>
      <c r="DI994" s="540">
        <v>191</v>
      </c>
      <c r="DJ994" s="540">
        <v>130</v>
      </c>
      <c r="DK994" s="540">
        <v>83</v>
      </c>
      <c r="DL994" s="540">
        <v>154</v>
      </c>
      <c r="DM994" s="540">
        <v>114</v>
      </c>
      <c r="DN994" s="540">
        <v>102</v>
      </c>
      <c r="DO994" s="540">
        <v>20</v>
      </c>
      <c r="DP994" s="540">
        <v>201</v>
      </c>
      <c r="DQ994" s="540">
        <v>65</v>
      </c>
      <c r="DR994" s="540">
        <v>109</v>
      </c>
      <c r="DS994" s="540">
        <v>94</v>
      </c>
      <c r="DT994" s="540">
        <v>53</v>
      </c>
      <c r="DU994" s="540">
        <v>188</v>
      </c>
      <c r="DV994" s="540">
        <v>175</v>
      </c>
      <c r="DW994" s="540">
        <v>189</v>
      </c>
      <c r="DX994" s="540">
        <v>56</v>
      </c>
      <c r="DY994" s="540">
        <v>70</v>
      </c>
      <c r="DZ994" s="540">
        <v>127</v>
      </c>
      <c r="EA994" s="540">
        <v>150</v>
      </c>
      <c r="EB994" s="540">
        <v>38</v>
      </c>
      <c r="EC994" s="540">
        <v>12</v>
      </c>
      <c r="ED994" s="540">
        <v>118</v>
      </c>
      <c r="EE994" s="540">
        <v>3</v>
      </c>
      <c r="EF994" s="540">
        <v>33</v>
      </c>
      <c r="EG994" s="540">
        <v>120</v>
      </c>
      <c r="EH994" s="540">
        <v>145</v>
      </c>
      <c r="EI994" s="540">
        <v>62</v>
      </c>
      <c r="EJ994" s="540">
        <v>26</v>
      </c>
      <c r="EK994" s="540">
        <v>35</v>
      </c>
      <c r="EL994" s="540">
        <v>193</v>
      </c>
      <c r="EM994" s="540">
        <v>174</v>
      </c>
      <c r="EN994" s="540">
        <v>78</v>
      </c>
      <c r="EO994" s="540">
        <v>99</v>
      </c>
      <c r="EP994" s="540">
        <v>15</v>
      </c>
      <c r="EQ994" s="540">
        <v>90</v>
      </c>
      <c r="ER994" s="540">
        <v>195</v>
      </c>
      <c r="ES994" s="540">
        <v>37</v>
      </c>
      <c r="ET994" s="540">
        <v>176</v>
      </c>
      <c r="EU994" s="540">
        <v>43</v>
      </c>
      <c r="EV994" s="540">
        <v>40</v>
      </c>
      <c r="EW994" s="540">
        <v>106</v>
      </c>
      <c r="EX994" s="540">
        <v>199</v>
      </c>
      <c r="EY994" s="540">
        <v>122</v>
      </c>
      <c r="EZ994" s="540">
        <v>168</v>
      </c>
      <c r="FA994" s="540">
        <v>76</v>
      </c>
      <c r="FB994" s="540">
        <v>159</v>
      </c>
      <c r="FC994" s="540">
        <v>13</v>
      </c>
      <c r="FD994" s="540">
        <v>27</v>
      </c>
      <c r="FE994" s="540">
        <v>139</v>
      </c>
      <c r="FF994" s="540">
        <v>105</v>
      </c>
      <c r="FG994" s="540">
        <v>121</v>
      </c>
      <c r="FH994" s="540">
        <v>196</v>
      </c>
      <c r="FI994" s="540">
        <v>52</v>
      </c>
      <c r="FJ994" s="540">
        <v>4</v>
      </c>
      <c r="FK994" s="540">
        <v>178</v>
      </c>
      <c r="FL994" s="540">
        <v>91</v>
      </c>
      <c r="FM994" s="540">
        <v>153</v>
      </c>
      <c r="FN994" s="540">
        <v>6</v>
      </c>
      <c r="FO994" s="540">
        <v>34</v>
      </c>
      <c r="FP994" s="540">
        <v>95</v>
      </c>
      <c r="FQ994" s="540">
        <v>166</v>
      </c>
      <c r="FR994" s="540">
        <v>131</v>
      </c>
      <c r="FS994" s="540">
        <v>129</v>
      </c>
      <c r="FT994" s="540">
        <v>28</v>
      </c>
      <c r="FU994" s="540">
        <v>110</v>
      </c>
      <c r="FV994" s="540">
        <v>97</v>
      </c>
      <c r="FW994" s="540">
        <v>18</v>
      </c>
      <c r="FX994" s="540">
        <v>158</v>
      </c>
      <c r="FY994" s="540">
        <v>10</v>
      </c>
      <c r="FZ994" s="540">
        <v>135</v>
      </c>
      <c r="GA994" s="540">
        <v>162</v>
      </c>
      <c r="GB994" s="540">
        <v>200</v>
      </c>
      <c r="GC994" s="540">
        <v>179</v>
      </c>
      <c r="GD994" s="540">
        <v>104</v>
      </c>
      <c r="GE994" s="540">
        <v>88</v>
      </c>
      <c r="GF994" s="540">
        <v>149</v>
      </c>
      <c r="GG994" s="540">
        <v>194</v>
      </c>
      <c r="GH994" s="540">
        <v>117</v>
      </c>
      <c r="GI994" s="540">
        <v>64</v>
      </c>
      <c r="GJ994" s="540">
        <v>29</v>
      </c>
      <c r="GK994" s="540">
        <v>132</v>
      </c>
      <c r="GL994" s="540">
        <v>136</v>
      </c>
      <c r="GN994" s="540">
        <v>173</v>
      </c>
      <c r="GO994" s="540">
        <v>9</v>
      </c>
      <c r="GP994" s="540">
        <v>146</v>
      </c>
      <c r="GQ994" s="540">
        <v>92</v>
      </c>
      <c r="GS994" s="540">
        <v>84</v>
      </c>
      <c r="GT994" s="540">
        <v>31</v>
      </c>
      <c r="GU994" s="540">
        <v>126</v>
      </c>
      <c r="GV994" s="540">
        <v>72</v>
      </c>
      <c r="GX994" s="540">
        <v>119</v>
      </c>
      <c r="GY994" s="540">
        <v>74</v>
      </c>
      <c r="GZ994" s="540">
        <v>51</v>
      </c>
      <c r="HA994" s="540">
        <v>36</v>
      </c>
    </row>
    <row r="995" spans="4:209" s="540" customFormat="1" x14ac:dyDescent="0.2">
      <c r="E995" s="535" t="s">
        <v>159</v>
      </c>
      <c r="F995" s="540">
        <v>89</v>
      </c>
      <c r="G995" s="540">
        <v>181</v>
      </c>
      <c r="H995" s="540">
        <v>65</v>
      </c>
      <c r="I995" s="540">
        <v>1</v>
      </c>
      <c r="J995" s="540">
        <v>139</v>
      </c>
      <c r="K995" s="540">
        <v>122</v>
      </c>
      <c r="L995" s="540">
        <v>188</v>
      </c>
      <c r="M995" s="540">
        <v>193</v>
      </c>
      <c r="N995" s="540">
        <v>162</v>
      </c>
      <c r="O995" s="540">
        <v>59</v>
      </c>
      <c r="P995" s="540">
        <v>184</v>
      </c>
      <c r="Q995" s="540">
        <v>19</v>
      </c>
      <c r="R995" s="540">
        <v>100</v>
      </c>
      <c r="S995" s="540">
        <v>155</v>
      </c>
      <c r="T995" s="540">
        <v>51</v>
      </c>
      <c r="U995" s="540">
        <v>189</v>
      </c>
      <c r="V995" s="540">
        <v>169</v>
      </c>
      <c r="W995" s="540">
        <v>9</v>
      </c>
      <c r="X995" s="540">
        <v>177</v>
      </c>
      <c r="Y995" s="540">
        <v>42</v>
      </c>
      <c r="Z995" s="540">
        <v>44</v>
      </c>
      <c r="AA995" s="540">
        <v>11</v>
      </c>
      <c r="AB995" s="540">
        <v>36</v>
      </c>
      <c r="AC995" s="540">
        <v>6</v>
      </c>
      <c r="AD995" s="540">
        <v>197</v>
      </c>
      <c r="AE995" s="540">
        <v>20</v>
      </c>
      <c r="AF995" s="540">
        <v>103</v>
      </c>
      <c r="AG995" s="540">
        <v>92</v>
      </c>
      <c r="AH995" s="540">
        <v>38</v>
      </c>
      <c r="AI995" s="540">
        <v>86</v>
      </c>
      <c r="AJ995" s="540">
        <v>55</v>
      </c>
      <c r="AK995" s="540">
        <v>73</v>
      </c>
      <c r="AL995" s="540">
        <v>77</v>
      </c>
      <c r="AM995" s="540">
        <v>7</v>
      </c>
      <c r="AN995" s="540">
        <v>166</v>
      </c>
      <c r="AO995" s="540">
        <v>201</v>
      </c>
      <c r="AP995" s="540">
        <v>174</v>
      </c>
      <c r="AQ995" s="540">
        <v>117</v>
      </c>
      <c r="AR995" s="540">
        <v>10</v>
      </c>
      <c r="AS995" s="540">
        <v>61</v>
      </c>
      <c r="AT995" s="540">
        <v>105</v>
      </c>
      <c r="AU995" s="540">
        <v>49</v>
      </c>
      <c r="AV995" s="540">
        <v>37</v>
      </c>
      <c r="AW995" s="540">
        <v>178</v>
      </c>
      <c r="AX995" s="540">
        <v>151</v>
      </c>
      <c r="AY995" s="540">
        <v>53</v>
      </c>
      <c r="AZ995" s="540">
        <v>180</v>
      </c>
      <c r="BA995" s="540">
        <v>84</v>
      </c>
      <c r="BB995" s="540">
        <v>33</v>
      </c>
      <c r="BC995" s="540">
        <v>66</v>
      </c>
      <c r="BD995" s="540">
        <v>153</v>
      </c>
      <c r="BE995" s="540">
        <v>30</v>
      </c>
      <c r="BF995" s="540">
        <v>160</v>
      </c>
      <c r="BG995" s="540">
        <v>150</v>
      </c>
      <c r="BH995" s="540">
        <v>172</v>
      </c>
      <c r="BI995" s="540">
        <v>109</v>
      </c>
      <c r="BJ995" s="540">
        <v>140</v>
      </c>
      <c r="BK995" s="540">
        <v>74</v>
      </c>
      <c r="BL995" s="540">
        <v>17</v>
      </c>
      <c r="BM995" s="540">
        <v>192</v>
      </c>
      <c r="BN995" s="540">
        <v>50</v>
      </c>
      <c r="BO995" s="540">
        <v>58</v>
      </c>
      <c r="BP995" s="540">
        <v>39</v>
      </c>
      <c r="BQ995" s="540">
        <v>2</v>
      </c>
      <c r="BR995" s="540">
        <v>198</v>
      </c>
      <c r="BS995" s="540">
        <v>99</v>
      </c>
      <c r="BT995" s="540">
        <v>18</v>
      </c>
      <c r="BU995" s="540">
        <v>187</v>
      </c>
      <c r="BV995" s="540">
        <v>46</v>
      </c>
      <c r="BW995" s="540">
        <v>108</v>
      </c>
      <c r="BX995" s="540">
        <v>60</v>
      </c>
      <c r="BY995" s="540">
        <v>69</v>
      </c>
      <c r="BZ995" s="540">
        <v>27</v>
      </c>
      <c r="CA995" s="540">
        <v>157</v>
      </c>
      <c r="CB995" s="540">
        <v>133</v>
      </c>
      <c r="CC995" s="540">
        <v>118</v>
      </c>
      <c r="CD995" s="540">
        <v>159</v>
      </c>
      <c r="CE995" s="540">
        <v>185</v>
      </c>
      <c r="CF995" s="540">
        <v>28</v>
      </c>
      <c r="CG995" s="540">
        <v>4</v>
      </c>
      <c r="CH995" s="540">
        <v>25</v>
      </c>
      <c r="CI995" s="540">
        <v>190</v>
      </c>
      <c r="CJ995" s="540">
        <v>171</v>
      </c>
      <c r="CK995" s="540">
        <v>76</v>
      </c>
      <c r="CL995" s="540">
        <v>97</v>
      </c>
      <c r="CM995" s="540">
        <v>87</v>
      </c>
      <c r="CN995" s="540">
        <v>68</v>
      </c>
      <c r="CO995" s="540">
        <v>29</v>
      </c>
      <c r="CP995" s="540">
        <v>12</v>
      </c>
      <c r="CQ995" s="540">
        <v>112</v>
      </c>
      <c r="CR995" s="540">
        <v>75</v>
      </c>
      <c r="CS995" s="540">
        <v>54</v>
      </c>
      <c r="CT995" s="540">
        <v>35</v>
      </c>
      <c r="CU995" s="540">
        <v>186</v>
      </c>
      <c r="CV995" s="540">
        <v>143</v>
      </c>
      <c r="CW995" s="540">
        <v>134</v>
      </c>
      <c r="CX995" s="540">
        <v>64</v>
      </c>
      <c r="CY995" s="540">
        <v>120</v>
      </c>
      <c r="CZ995" s="540">
        <v>21</v>
      </c>
      <c r="DA995" s="540">
        <v>101</v>
      </c>
      <c r="DB995" s="540">
        <v>13</v>
      </c>
      <c r="DC995" s="540">
        <v>104</v>
      </c>
      <c r="DD995" s="540">
        <v>182</v>
      </c>
      <c r="DE995" s="540">
        <v>173</v>
      </c>
      <c r="DF995" s="540">
        <v>147</v>
      </c>
      <c r="DG995" s="540">
        <v>40</v>
      </c>
      <c r="DH995" s="540">
        <v>15</v>
      </c>
      <c r="DI995" s="540">
        <v>52</v>
      </c>
      <c r="DJ995" s="540">
        <v>56</v>
      </c>
      <c r="DK995" s="540">
        <v>132</v>
      </c>
      <c r="DL995" s="540">
        <v>130</v>
      </c>
      <c r="DM995" s="540">
        <v>3</v>
      </c>
      <c r="DN995" s="540">
        <v>135</v>
      </c>
      <c r="DO995" s="540">
        <v>146</v>
      </c>
      <c r="DP995" s="540">
        <v>102</v>
      </c>
      <c r="DQ995" s="540">
        <v>179</v>
      </c>
      <c r="DR995" s="540">
        <v>71</v>
      </c>
      <c r="DS995" s="540">
        <v>165</v>
      </c>
      <c r="DT995" s="540">
        <v>43</v>
      </c>
      <c r="DU995" s="540">
        <v>98</v>
      </c>
      <c r="DV995" s="540">
        <v>129</v>
      </c>
      <c r="DW995" s="540">
        <v>24</v>
      </c>
      <c r="DX995" s="540">
        <v>119</v>
      </c>
      <c r="DY995" s="540">
        <v>115</v>
      </c>
      <c r="DZ995" s="540">
        <v>88</v>
      </c>
      <c r="EA995" s="540">
        <v>149</v>
      </c>
      <c r="EB995" s="540">
        <v>144</v>
      </c>
      <c r="EC995" s="540">
        <v>62</v>
      </c>
      <c r="ED995" s="540">
        <v>121</v>
      </c>
      <c r="EE995" s="540">
        <v>154</v>
      </c>
      <c r="EF995" s="540">
        <v>78</v>
      </c>
      <c r="EG995" s="540">
        <v>196</v>
      </c>
      <c r="EH995" s="540">
        <v>72</v>
      </c>
      <c r="EI995" s="540">
        <v>137</v>
      </c>
      <c r="EJ995" s="540">
        <v>168</v>
      </c>
      <c r="EK995" s="540">
        <v>114</v>
      </c>
      <c r="EL995" s="540">
        <v>96</v>
      </c>
      <c r="EM995" s="540">
        <v>127</v>
      </c>
      <c r="EN995" s="540">
        <v>161</v>
      </c>
      <c r="EO995" s="540">
        <v>31</v>
      </c>
      <c r="EP995" s="540">
        <v>148</v>
      </c>
      <c r="EQ995" s="540">
        <v>125</v>
      </c>
      <c r="ER995" s="540">
        <v>45</v>
      </c>
      <c r="ES995" s="540">
        <v>156</v>
      </c>
      <c r="ET995" s="540">
        <v>106</v>
      </c>
      <c r="EU995" s="540">
        <v>145</v>
      </c>
      <c r="EV995" s="540">
        <v>34</v>
      </c>
      <c r="EW995" s="540">
        <v>107</v>
      </c>
      <c r="EX995" s="540">
        <v>126</v>
      </c>
      <c r="EY995" s="540">
        <v>124</v>
      </c>
      <c r="EZ995" s="540">
        <v>200</v>
      </c>
      <c r="FA995" s="540">
        <v>113</v>
      </c>
      <c r="FB995" s="540">
        <v>175</v>
      </c>
      <c r="FC995" s="540">
        <v>195</v>
      </c>
      <c r="FD995" s="540">
        <v>191</v>
      </c>
      <c r="FE995" s="540">
        <v>138</v>
      </c>
      <c r="FF995" s="540">
        <v>83</v>
      </c>
      <c r="FG995" s="540">
        <v>67</v>
      </c>
      <c r="FH995" s="540">
        <v>183</v>
      </c>
      <c r="FI995" s="540">
        <v>91</v>
      </c>
      <c r="FJ995" s="540">
        <v>5</v>
      </c>
      <c r="FK995" s="540">
        <v>131</v>
      </c>
      <c r="FL995" s="540">
        <v>32</v>
      </c>
      <c r="FM995" s="540">
        <v>85</v>
      </c>
      <c r="FN995" s="540">
        <v>23</v>
      </c>
      <c r="FO995" s="540">
        <v>70</v>
      </c>
      <c r="FP995" s="540">
        <v>158</v>
      </c>
      <c r="FQ995" s="540">
        <v>167</v>
      </c>
      <c r="FR995" s="540">
        <v>26</v>
      </c>
      <c r="FS995" s="540">
        <v>152</v>
      </c>
      <c r="FT995" s="540">
        <v>199</v>
      </c>
      <c r="FU995" s="540">
        <v>136</v>
      </c>
      <c r="FV995" s="540">
        <v>22</v>
      </c>
      <c r="FW995" s="540">
        <v>116</v>
      </c>
      <c r="FX995" s="540">
        <v>194</v>
      </c>
      <c r="FY995" s="540">
        <v>164</v>
      </c>
      <c r="FZ995" s="540">
        <v>80</v>
      </c>
      <c r="GA995" s="540">
        <v>57</v>
      </c>
      <c r="GB995" s="540">
        <v>123</v>
      </c>
      <c r="GC995" s="540">
        <v>47</v>
      </c>
      <c r="GD995" s="540">
        <v>93</v>
      </c>
      <c r="GE995" s="540">
        <v>111</v>
      </c>
      <c r="GF995" s="540">
        <v>79</v>
      </c>
      <c r="GG995" s="540">
        <v>142</v>
      </c>
      <c r="GH995" s="540">
        <v>63</v>
      </c>
      <c r="GI995" s="540">
        <v>94</v>
      </c>
      <c r="GJ995" s="540">
        <v>8</v>
      </c>
      <c r="GK995" s="540">
        <v>81</v>
      </c>
      <c r="GL995" s="540">
        <v>176</v>
      </c>
      <c r="GN995" s="540">
        <v>82</v>
      </c>
      <c r="GO995" s="540">
        <v>16</v>
      </c>
      <c r="GP995" s="540">
        <v>95</v>
      </c>
      <c r="GQ995" s="540">
        <v>163</v>
      </c>
      <c r="GS995" s="540">
        <v>170</v>
      </c>
      <c r="GT995" s="540">
        <v>14</v>
      </c>
      <c r="GU995" s="540">
        <v>110</v>
      </c>
      <c r="GV995" s="540">
        <v>141</v>
      </c>
      <c r="GX995" s="540">
        <v>90</v>
      </c>
      <c r="GY995" s="540">
        <v>48</v>
      </c>
      <c r="GZ995" s="540">
        <v>41</v>
      </c>
      <c r="HA995" s="540">
        <v>128</v>
      </c>
    </row>
    <row r="996" spans="4:209" s="540" customFormat="1" x14ac:dyDescent="0.2"/>
    <row r="997" spans="4:209" s="540" customFormat="1" x14ac:dyDescent="0.2">
      <c r="D997" s="539">
        <v>202</v>
      </c>
      <c r="E997" s="541" t="s">
        <v>179</v>
      </c>
    </row>
    <row r="998" spans="4:209" s="540" customFormat="1" x14ac:dyDescent="0.2">
      <c r="E998" s="535" t="s">
        <v>130</v>
      </c>
      <c r="F998" s="540">
        <v>1</v>
      </c>
      <c r="G998" s="540">
        <v>2</v>
      </c>
      <c r="H998" s="540">
        <v>3</v>
      </c>
      <c r="I998" s="540">
        <v>4</v>
      </c>
      <c r="J998" s="540">
        <v>5</v>
      </c>
      <c r="K998" s="540">
        <v>6</v>
      </c>
      <c r="L998" s="540">
        <v>7</v>
      </c>
      <c r="M998" s="540">
        <v>8</v>
      </c>
      <c r="N998" s="540">
        <v>9</v>
      </c>
      <c r="O998" s="540">
        <v>10</v>
      </c>
      <c r="P998" s="540">
        <v>11</v>
      </c>
      <c r="Q998" s="540">
        <v>12</v>
      </c>
      <c r="R998" s="540">
        <v>13</v>
      </c>
      <c r="S998" s="540">
        <v>14</v>
      </c>
      <c r="T998" s="540">
        <v>15</v>
      </c>
      <c r="U998" s="540">
        <v>16</v>
      </c>
      <c r="V998" s="540">
        <v>17</v>
      </c>
      <c r="W998" s="540">
        <v>18</v>
      </c>
      <c r="X998" s="540">
        <v>19</v>
      </c>
      <c r="Y998" s="540">
        <v>20</v>
      </c>
      <c r="Z998" s="540">
        <v>21</v>
      </c>
      <c r="AA998" s="540">
        <v>22</v>
      </c>
      <c r="AB998" s="540">
        <v>23</v>
      </c>
      <c r="AC998" s="540">
        <v>24</v>
      </c>
      <c r="AD998" s="540">
        <v>25</v>
      </c>
      <c r="AE998" s="540">
        <v>26</v>
      </c>
      <c r="AF998" s="540">
        <v>27</v>
      </c>
      <c r="AG998" s="540">
        <v>28</v>
      </c>
      <c r="AH998" s="540">
        <v>29</v>
      </c>
      <c r="AI998" s="540">
        <v>30</v>
      </c>
      <c r="AJ998" s="540">
        <v>31</v>
      </c>
      <c r="AK998" s="540">
        <v>32</v>
      </c>
      <c r="AL998" s="540">
        <v>33</v>
      </c>
      <c r="AM998" s="540">
        <v>34</v>
      </c>
      <c r="AN998" s="540">
        <v>35</v>
      </c>
      <c r="AO998" s="540">
        <v>36</v>
      </c>
      <c r="AP998" s="540">
        <v>37</v>
      </c>
      <c r="AQ998" s="540">
        <v>38</v>
      </c>
      <c r="AR998" s="540">
        <v>39</v>
      </c>
      <c r="AS998" s="540">
        <v>40</v>
      </c>
      <c r="AT998" s="540">
        <v>41</v>
      </c>
      <c r="AU998" s="540">
        <v>42</v>
      </c>
      <c r="AV998" s="540">
        <v>43</v>
      </c>
      <c r="AW998" s="540">
        <v>44</v>
      </c>
      <c r="AX998" s="540">
        <v>45</v>
      </c>
      <c r="AY998" s="540">
        <v>46</v>
      </c>
      <c r="AZ998" s="540">
        <v>47</v>
      </c>
      <c r="BA998" s="540">
        <v>48</v>
      </c>
      <c r="BB998" s="540">
        <v>49</v>
      </c>
      <c r="BC998" s="540">
        <v>50</v>
      </c>
      <c r="BD998" s="540">
        <v>51</v>
      </c>
      <c r="BE998" s="540">
        <v>52</v>
      </c>
      <c r="BF998" s="540">
        <v>53</v>
      </c>
      <c r="BG998" s="540">
        <v>54</v>
      </c>
      <c r="BH998" s="540">
        <v>55</v>
      </c>
      <c r="BI998" s="540">
        <v>56</v>
      </c>
      <c r="BJ998" s="540">
        <v>57</v>
      </c>
      <c r="BK998" s="540">
        <v>58</v>
      </c>
      <c r="BL998" s="540">
        <v>59</v>
      </c>
      <c r="BM998" s="540">
        <v>60</v>
      </c>
      <c r="BN998" s="540">
        <v>61</v>
      </c>
      <c r="BO998" s="540">
        <v>62</v>
      </c>
      <c r="BP998" s="540">
        <v>63</v>
      </c>
      <c r="BQ998" s="540">
        <v>64</v>
      </c>
      <c r="BR998" s="540">
        <v>65</v>
      </c>
      <c r="BS998" s="540">
        <v>66</v>
      </c>
      <c r="BT998" s="540">
        <v>67</v>
      </c>
      <c r="BU998" s="540">
        <v>68</v>
      </c>
      <c r="BV998" s="540">
        <v>69</v>
      </c>
      <c r="BW998" s="540">
        <v>70</v>
      </c>
      <c r="BX998" s="540">
        <v>71</v>
      </c>
      <c r="BY998" s="540">
        <v>72</v>
      </c>
      <c r="BZ998" s="540">
        <v>73</v>
      </c>
      <c r="CA998" s="540">
        <v>74</v>
      </c>
      <c r="CB998" s="540">
        <v>75</v>
      </c>
      <c r="CC998" s="540">
        <v>76</v>
      </c>
      <c r="CD998" s="540">
        <v>77</v>
      </c>
      <c r="CE998" s="540">
        <v>78</v>
      </c>
      <c r="CF998" s="540">
        <v>79</v>
      </c>
      <c r="CG998" s="540">
        <v>80</v>
      </c>
      <c r="CH998" s="540">
        <v>81</v>
      </c>
      <c r="CI998" s="540">
        <v>82</v>
      </c>
      <c r="CJ998" s="540">
        <v>83</v>
      </c>
      <c r="CK998" s="540">
        <v>84</v>
      </c>
      <c r="CL998" s="540">
        <v>85</v>
      </c>
      <c r="CM998" s="540">
        <v>86</v>
      </c>
      <c r="CN998" s="540">
        <v>87</v>
      </c>
      <c r="CO998" s="540">
        <v>88</v>
      </c>
      <c r="CP998" s="540">
        <v>89</v>
      </c>
      <c r="CQ998" s="540">
        <v>90</v>
      </c>
      <c r="CR998" s="540">
        <v>91</v>
      </c>
      <c r="CS998" s="540">
        <v>92</v>
      </c>
      <c r="CT998" s="540">
        <v>93</v>
      </c>
      <c r="CU998" s="540">
        <v>94</v>
      </c>
      <c r="CV998" s="540">
        <v>95</v>
      </c>
      <c r="CW998" s="540">
        <v>96</v>
      </c>
      <c r="CX998" s="540">
        <v>97</v>
      </c>
      <c r="CY998" s="540">
        <v>98</v>
      </c>
      <c r="CZ998" s="540">
        <v>99</v>
      </c>
      <c r="DA998" s="540">
        <v>100</v>
      </c>
      <c r="DB998" s="540">
        <v>101</v>
      </c>
      <c r="DC998" s="540">
        <v>102</v>
      </c>
      <c r="DD998" s="540">
        <v>103</v>
      </c>
      <c r="DE998" s="540">
        <v>104</v>
      </c>
      <c r="DF998" s="540">
        <v>105</v>
      </c>
      <c r="DG998" s="540">
        <v>106</v>
      </c>
      <c r="DH998" s="540">
        <v>107</v>
      </c>
      <c r="DI998" s="540">
        <v>108</v>
      </c>
      <c r="DJ998" s="540">
        <v>109</v>
      </c>
      <c r="DK998" s="540">
        <v>110</v>
      </c>
      <c r="DL998" s="540">
        <v>111</v>
      </c>
      <c r="DM998" s="540">
        <v>112</v>
      </c>
      <c r="DN998" s="540">
        <v>113</v>
      </c>
      <c r="DO998" s="540">
        <v>114</v>
      </c>
      <c r="DP998" s="540">
        <v>115</v>
      </c>
      <c r="DQ998" s="540">
        <v>116</v>
      </c>
      <c r="DR998" s="540">
        <v>117</v>
      </c>
      <c r="DS998" s="540">
        <v>118</v>
      </c>
      <c r="DT998" s="540">
        <v>119</v>
      </c>
      <c r="DU998" s="540">
        <v>120</v>
      </c>
      <c r="DV998" s="540">
        <v>121</v>
      </c>
      <c r="DW998" s="540">
        <v>122</v>
      </c>
      <c r="DX998" s="540">
        <v>123</v>
      </c>
      <c r="DY998" s="540">
        <v>124</v>
      </c>
      <c r="DZ998" s="540">
        <v>125</v>
      </c>
      <c r="EA998" s="540">
        <v>126</v>
      </c>
      <c r="EB998" s="540">
        <v>127</v>
      </c>
      <c r="EC998" s="540">
        <v>128</v>
      </c>
      <c r="ED998" s="540">
        <v>129</v>
      </c>
      <c r="EE998" s="540">
        <v>130</v>
      </c>
      <c r="EF998" s="540">
        <v>131</v>
      </c>
      <c r="EG998" s="540">
        <v>132</v>
      </c>
      <c r="EH998" s="540">
        <v>133</v>
      </c>
      <c r="EI998" s="540">
        <v>134</v>
      </c>
      <c r="EJ998" s="540">
        <v>135</v>
      </c>
      <c r="EK998" s="540">
        <v>136</v>
      </c>
      <c r="EL998" s="540">
        <v>137</v>
      </c>
      <c r="EM998" s="540">
        <v>138</v>
      </c>
      <c r="EN998" s="540">
        <v>139</v>
      </c>
      <c r="EO998" s="540">
        <v>140</v>
      </c>
      <c r="EP998" s="540">
        <v>141</v>
      </c>
      <c r="EQ998" s="540">
        <v>142</v>
      </c>
      <c r="ER998" s="540">
        <v>143</v>
      </c>
      <c r="ES998" s="540">
        <v>144</v>
      </c>
      <c r="ET998" s="540">
        <v>145</v>
      </c>
      <c r="EU998" s="540">
        <v>146</v>
      </c>
      <c r="EV998" s="540">
        <v>147</v>
      </c>
      <c r="EW998" s="540">
        <v>148</v>
      </c>
      <c r="EX998" s="540">
        <v>149</v>
      </c>
      <c r="EY998" s="540">
        <v>150</v>
      </c>
      <c r="EZ998" s="540">
        <v>151</v>
      </c>
      <c r="FA998" s="540">
        <v>152</v>
      </c>
      <c r="FB998" s="540">
        <v>153</v>
      </c>
      <c r="FC998" s="540">
        <v>154</v>
      </c>
      <c r="FD998" s="540">
        <v>155</v>
      </c>
      <c r="FE998" s="540">
        <v>156</v>
      </c>
      <c r="FF998" s="540">
        <v>157</v>
      </c>
      <c r="FG998" s="540">
        <v>158</v>
      </c>
      <c r="FH998" s="540">
        <v>159</v>
      </c>
      <c r="FI998" s="540">
        <v>160</v>
      </c>
      <c r="FJ998" s="540">
        <v>161</v>
      </c>
      <c r="FK998" s="540">
        <v>162</v>
      </c>
      <c r="FL998" s="540">
        <v>163</v>
      </c>
      <c r="FM998" s="540">
        <v>164</v>
      </c>
      <c r="FN998" s="540">
        <v>165</v>
      </c>
      <c r="FO998" s="540">
        <v>166</v>
      </c>
      <c r="FP998" s="540">
        <v>167</v>
      </c>
      <c r="FQ998" s="540">
        <v>168</v>
      </c>
      <c r="FR998" s="540">
        <v>169</v>
      </c>
      <c r="FS998" s="540">
        <v>170</v>
      </c>
      <c r="FT998" s="540">
        <v>171</v>
      </c>
      <c r="FU998" s="540">
        <v>172</v>
      </c>
      <c r="FV998" s="540">
        <v>173</v>
      </c>
      <c r="FW998" s="540">
        <v>174</v>
      </c>
      <c r="FX998" s="540">
        <v>175</v>
      </c>
      <c r="FY998" s="540">
        <v>176</v>
      </c>
      <c r="FZ998" s="540">
        <v>177</v>
      </c>
      <c r="GA998" s="540">
        <v>178</v>
      </c>
      <c r="GB998" s="540">
        <v>179</v>
      </c>
      <c r="GC998" s="540">
        <v>180</v>
      </c>
      <c r="GD998" s="540">
        <v>181</v>
      </c>
      <c r="GE998" s="540">
        <v>182</v>
      </c>
      <c r="GF998" s="540">
        <v>183</v>
      </c>
      <c r="GG998" s="540">
        <v>184</v>
      </c>
      <c r="GH998" s="540">
        <v>185</v>
      </c>
      <c r="GI998" s="540">
        <v>186</v>
      </c>
      <c r="GJ998" s="540">
        <v>187</v>
      </c>
      <c r="GK998" s="540">
        <v>188</v>
      </c>
      <c r="GL998" s="540">
        <v>189</v>
      </c>
      <c r="GM998" s="540">
        <v>190</v>
      </c>
      <c r="GN998" s="540">
        <v>191</v>
      </c>
      <c r="GO998" s="540">
        <v>192</v>
      </c>
      <c r="GP998" s="540">
        <v>193</v>
      </c>
      <c r="GQ998" s="540">
        <v>194</v>
      </c>
      <c r="GS998" s="540">
        <v>195</v>
      </c>
      <c r="GT998" s="540">
        <v>196</v>
      </c>
      <c r="GU998" s="540">
        <v>197</v>
      </c>
      <c r="GV998" s="540">
        <v>198</v>
      </c>
      <c r="GX998" s="540">
        <v>199</v>
      </c>
      <c r="GY998" s="540">
        <v>200</v>
      </c>
      <c r="GZ998" s="540">
        <v>201</v>
      </c>
      <c r="HA998" s="540">
        <v>202</v>
      </c>
    </row>
    <row r="999" spans="4:209" s="540" customFormat="1" x14ac:dyDescent="0.2">
      <c r="E999" s="535" t="s">
        <v>157</v>
      </c>
      <c r="F999" s="540">
        <v>79</v>
      </c>
      <c r="G999" s="540">
        <v>53</v>
      </c>
      <c r="H999" s="540">
        <v>132</v>
      </c>
      <c r="I999" s="540">
        <v>2</v>
      </c>
      <c r="J999" s="540">
        <v>14</v>
      </c>
      <c r="K999" s="540">
        <v>20</v>
      </c>
      <c r="L999" s="540">
        <v>10</v>
      </c>
      <c r="M999" s="540">
        <v>100</v>
      </c>
      <c r="N999" s="540">
        <v>76</v>
      </c>
      <c r="O999" s="540">
        <v>66</v>
      </c>
      <c r="P999" s="540">
        <v>123</v>
      </c>
      <c r="Q999" s="540">
        <v>65</v>
      </c>
      <c r="R999" s="540">
        <v>130</v>
      </c>
      <c r="S999" s="540">
        <v>173</v>
      </c>
      <c r="T999" s="540">
        <v>72</v>
      </c>
      <c r="U999" s="540">
        <v>159</v>
      </c>
      <c r="V999" s="540">
        <v>88</v>
      </c>
      <c r="W999" s="540">
        <v>109</v>
      </c>
      <c r="X999" s="540">
        <v>27</v>
      </c>
      <c r="Y999" s="540">
        <v>188</v>
      </c>
      <c r="Z999" s="540">
        <v>150</v>
      </c>
      <c r="AA999" s="540">
        <v>171</v>
      </c>
      <c r="AB999" s="540">
        <v>165</v>
      </c>
      <c r="AC999" s="540">
        <v>151</v>
      </c>
      <c r="AD999" s="540">
        <v>63</v>
      </c>
      <c r="AE999" s="540">
        <v>194</v>
      </c>
      <c r="AF999" s="540">
        <v>26</v>
      </c>
      <c r="AG999" s="540">
        <v>52</v>
      </c>
      <c r="AH999" s="540">
        <v>101</v>
      </c>
      <c r="AI999" s="540">
        <v>16</v>
      </c>
      <c r="AJ999" s="540">
        <v>105</v>
      </c>
      <c r="AK999" s="540">
        <v>18</v>
      </c>
      <c r="AL999" s="540">
        <v>129</v>
      </c>
      <c r="AM999" s="540">
        <v>147</v>
      </c>
      <c r="AN999" s="540">
        <v>192</v>
      </c>
      <c r="AO999" s="540">
        <v>170</v>
      </c>
      <c r="AP999" s="540">
        <v>94</v>
      </c>
      <c r="AQ999" s="540">
        <v>155</v>
      </c>
      <c r="AR999" s="540">
        <v>157</v>
      </c>
      <c r="AS999" s="540">
        <v>7</v>
      </c>
      <c r="AT999" s="540">
        <v>54</v>
      </c>
      <c r="AU999" s="540">
        <v>113</v>
      </c>
      <c r="AV999" s="540">
        <v>110</v>
      </c>
      <c r="AW999" s="540">
        <v>86</v>
      </c>
      <c r="AX999" s="540">
        <v>178</v>
      </c>
      <c r="AY999" s="540">
        <v>90</v>
      </c>
      <c r="AZ999" s="540">
        <v>96</v>
      </c>
      <c r="BA999" s="540">
        <v>42</v>
      </c>
      <c r="BB999" s="540">
        <v>191</v>
      </c>
      <c r="BC999" s="540">
        <v>152</v>
      </c>
      <c r="BD999" s="540">
        <v>19</v>
      </c>
      <c r="BE999" s="540">
        <v>125</v>
      </c>
      <c r="BF999" s="540">
        <v>179</v>
      </c>
      <c r="BG999" s="540">
        <v>35</v>
      </c>
      <c r="BH999" s="540">
        <v>161</v>
      </c>
      <c r="BI999" s="540">
        <v>70</v>
      </c>
      <c r="BJ999" s="540">
        <v>164</v>
      </c>
      <c r="BK999" s="540">
        <v>15</v>
      </c>
      <c r="BL999" s="540">
        <v>190</v>
      </c>
      <c r="BM999" s="540">
        <v>3</v>
      </c>
      <c r="BN999" s="540">
        <v>201</v>
      </c>
      <c r="BO999" s="540">
        <v>106</v>
      </c>
      <c r="BP999" s="540">
        <v>195</v>
      </c>
      <c r="BQ999" s="540">
        <v>146</v>
      </c>
      <c r="BR999" s="540">
        <v>168</v>
      </c>
      <c r="BS999" s="540">
        <v>4</v>
      </c>
      <c r="BT999" s="540">
        <v>40</v>
      </c>
      <c r="BU999" s="540">
        <v>62</v>
      </c>
      <c r="BV999" s="540">
        <v>187</v>
      </c>
      <c r="BW999" s="540">
        <v>122</v>
      </c>
      <c r="BX999" s="540">
        <v>60</v>
      </c>
      <c r="BY999" s="540">
        <v>43</v>
      </c>
      <c r="BZ999" s="540">
        <v>117</v>
      </c>
      <c r="CA999" s="540">
        <v>156</v>
      </c>
      <c r="CB999" s="540">
        <v>200</v>
      </c>
      <c r="CC999" s="540">
        <v>50</v>
      </c>
      <c r="CD999" s="540">
        <v>202</v>
      </c>
      <c r="CE999" s="540">
        <v>177</v>
      </c>
      <c r="CF999" s="540">
        <v>1</v>
      </c>
      <c r="CG999" s="540">
        <v>104</v>
      </c>
      <c r="CH999" s="540">
        <v>108</v>
      </c>
      <c r="CI999" s="540">
        <v>136</v>
      </c>
      <c r="CJ999" s="540">
        <v>34</v>
      </c>
      <c r="CK999" s="540">
        <v>23</v>
      </c>
      <c r="CL999" s="540">
        <v>56</v>
      </c>
      <c r="CM999" s="540">
        <v>58</v>
      </c>
      <c r="CN999" s="540">
        <v>83</v>
      </c>
      <c r="CO999" s="540">
        <v>185</v>
      </c>
      <c r="CP999" s="540">
        <v>166</v>
      </c>
      <c r="CQ999" s="540">
        <v>46</v>
      </c>
      <c r="CR999" s="540">
        <v>17</v>
      </c>
      <c r="CS999" s="540">
        <v>186</v>
      </c>
      <c r="CT999" s="540">
        <v>174</v>
      </c>
      <c r="CU999" s="540">
        <v>73</v>
      </c>
      <c r="CV999" s="540">
        <v>6</v>
      </c>
      <c r="CW999" s="540">
        <v>133</v>
      </c>
      <c r="CX999" s="540">
        <v>121</v>
      </c>
      <c r="CY999" s="540">
        <v>74</v>
      </c>
      <c r="CZ999" s="540">
        <v>127</v>
      </c>
      <c r="DA999" s="540">
        <v>38</v>
      </c>
      <c r="DB999" s="540">
        <v>143</v>
      </c>
      <c r="DC999" s="540">
        <v>135</v>
      </c>
      <c r="DD999" s="540">
        <v>172</v>
      </c>
      <c r="DE999" s="540">
        <v>120</v>
      </c>
      <c r="DF999" s="540">
        <v>91</v>
      </c>
      <c r="DG999" s="540">
        <v>107</v>
      </c>
      <c r="DH999" s="540">
        <v>198</v>
      </c>
      <c r="DI999" s="540">
        <v>81</v>
      </c>
      <c r="DJ999" s="540">
        <v>32</v>
      </c>
      <c r="DK999" s="540">
        <v>111</v>
      </c>
      <c r="DL999" s="540">
        <v>37</v>
      </c>
      <c r="DM999" s="540">
        <v>8</v>
      </c>
      <c r="DN999" s="540">
        <v>59</v>
      </c>
      <c r="DO999" s="540">
        <v>126</v>
      </c>
      <c r="DP999" s="540">
        <v>153</v>
      </c>
      <c r="DQ999" s="540">
        <v>25</v>
      </c>
      <c r="DR999" s="540">
        <v>128</v>
      </c>
      <c r="DS999" s="540">
        <v>49</v>
      </c>
      <c r="DT999" s="540">
        <v>71</v>
      </c>
      <c r="DU999" s="540">
        <v>183</v>
      </c>
      <c r="DV999" s="540">
        <v>118</v>
      </c>
      <c r="DW999" s="540">
        <v>95</v>
      </c>
      <c r="DX999" s="540">
        <v>11</v>
      </c>
      <c r="DY999" s="540">
        <v>67</v>
      </c>
      <c r="DZ999" s="540">
        <v>39</v>
      </c>
      <c r="EA999" s="540">
        <v>196</v>
      </c>
      <c r="EB999" s="540">
        <v>134</v>
      </c>
      <c r="EC999" s="540">
        <v>137</v>
      </c>
      <c r="ED999" s="540">
        <v>33</v>
      </c>
      <c r="EE999" s="540">
        <v>162</v>
      </c>
      <c r="EF999" s="540">
        <v>29</v>
      </c>
      <c r="EG999" s="540">
        <v>124</v>
      </c>
      <c r="EH999" s="540">
        <v>61</v>
      </c>
      <c r="EI999" s="540">
        <v>87</v>
      </c>
      <c r="EJ999" s="540">
        <v>31</v>
      </c>
      <c r="EK999" s="540">
        <v>82</v>
      </c>
      <c r="EL999" s="540">
        <v>69</v>
      </c>
      <c r="EM999" s="540">
        <v>182</v>
      </c>
      <c r="EN999" s="540">
        <v>41</v>
      </c>
      <c r="EO999" s="540">
        <v>193</v>
      </c>
      <c r="EP999" s="540">
        <v>180</v>
      </c>
      <c r="EQ999" s="540">
        <v>163</v>
      </c>
      <c r="ER999" s="540">
        <v>175</v>
      </c>
      <c r="ES999" s="540">
        <v>141</v>
      </c>
      <c r="ET999" s="540">
        <v>114</v>
      </c>
      <c r="EU999" s="540">
        <v>64</v>
      </c>
      <c r="EV999" s="540">
        <v>138</v>
      </c>
      <c r="EW999" s="540">
        <v>189</v>
      </c>
      <c r="EX999" s="540">
        <v>36</v>
      </c>
      <c r="EY999" s="540">
        <v>142</v>
      </c>
      <c r="EZ999" s="540">
        <v>84</v>
      </c>
      <c r="FA999" s="540">
        <v>21</v>
      </c>
      <c r="FB999" s="540">
        <v>115</v>
      </c>
      <c r="FC999" s="540">
        <v>13</v>
      </c>
      <c r="FD999" s="540">
        <v>176</v>
      </c>
      <c r="FE999" s="540">
        <v>12</v>
      </c>
      <c r="FF999" s="540">
        <v>44</v>
      </c>
      <c r="FG999" s="540">
        <v>149</v>
      </c>
      <c r="FH999" s="540">
        <v>85</v>
      </c>
      <c r="FI999" s="540">
        <v>112</v>
      </c>
      <c r="FJ999" s="540">
        <v>47</v>
      </c>
      <c r="FK999" s="540">
        <v>154</v>
      </c>
      <c r="FL999" s="540">
        <v>92</v>
      </c>
      <c r="FM999" s="540">
        <v>167</v>
      </c>
      <c r="FN999" s="540">
        <v>24</v>
      </c>
      <c r="FO999" s="540">
        <v>68</v>
      </c>
      <c r="FP999" s="540">
        <v>144</v>
      </c>
      <c r="FQ999" s="540">
        <v>30</v>
      </c>
      <c r="FR999" s="540">
        <v>199</v>
      </c>
      <c r="FS999" s="540">
        <v>139</v>
      </c>
      <c r="FT999" s="540">
        <v>89</v>
      </c>
      <c r="FU999" s="540">
        <v>103</v>
      </c>
      <c r="FV999" s="540">
        <v>140</v>
      </c>
      <c r="FW999" s="540">
        <v>93</v>
      </c>
      <c r="FX999" s="540">
        <v>22</v>
      </c>
      <c r="FY999" s="540">
        <v>119</v>
      </c>
      <c r="FZ999" s="540">
        <v>78</v>
      </c>
      <c r="GA999" s="540">
        <v>184</v>
      </c>
      <c r="GB999" s="540">
        <v>28</v>
      </c>
      <c r="GC999" s="540">
        <v>197</v>
      </c>
      <c r="GD999" s="540">
        <v>97</v>
      </c>
      <c r="GE999" s="540">
        <v>5</v>
      </c>
      <c r="GF999" s="540">
        <v>9</v>
      </c>
      <c r="GG999" s="540">
        <v>160</v>
      </c>
      <c r="GH999" s="540">
        <v>102</v>
      </c>
      <c r="GI999" s="540">
        <v>169</v>
      </c>
      <c r="GJ999" s="540">
        <v>98</v>
      </c>
      <c r="GK999" s="540">
        <v>51</v>
      </c>
      <c r="GL999" s="540">
        <v>148</v>
      </c>
      <c r="GM999" s="540">
        <v>48</v>
      </c>
      <c r="GN999" s="540">
        <v>145</v>
      </c>
      <c r="GO999" s="540">
        <v>158</v>
      </c>
      <c r="GP999" s="540">
        <v>181</v>
      </c>
      <c r="GQ999" s="540">
        <v>131</v>
      </c>
      <c r="GS999" s="540">
        <v>80</v>
      </c>
      <c r="GT999" s="540">
        <v>99</v>
      </c>
      <c r="GU999" s="540">
        <v>116</v>
      </c>
      <c r="GV999" s="540">
        <v>45</v>
      </c>
      <c r="GX999" s="540">
        <v>55</v>
      </c>
      <c r="GY999" s="540">
        <v>75</v>
      </c>
      <c r="GZ999" s="540">
        <v>57</v>
      </c>
      <c r="HA999" s="540">
        <v>77</v>
      </c>
    </row>
    <row r="1000" spans="4:209" s="540" customFormat="1" x14ac:dyDescent="0.2">
      <c r="E1000" s="535" t="s">
        <v>159</v>
      </c>
      <c r="F1000" s="540">
        <v>160</v>
      </c>
      <c r="G1000" s="540">
        <v>63</v>
      </c>
      <c r="H1000" s="540">
        <v>76</v>
      </c>
      <c r="I1000" s="540">
        <v>180</v>
      </c>
      <c r="J1000" s="540">
        <v>81</v>
      </c>
      <c r="K1000" s="540">
        <v>179</v>
      </c>
      <c r="L1000" s="540">
        <v>148</v>
      </c>
      <c r="M1000" s="540">
        <v>122</v>
      </c>
      <c r="N1000" s="540">
        <v>17</v>
      </c>
      <c r="O1000" s="540">
        <v>71</v>
      </c>
      <c r="P1000" s="540">
        <v>190</v>
      </c>
      <c r="Q1000" s="540">
        <v>9</v>
      </c>
      <c r="R1000" s="540">
        <v>170</v>
      </c>
      <c r="S1000" s="540">
        <v>136</v>
      </c>
      <c r="T1000" s="540">
        <v>12</v>
      </c>
      <c r="U1000" s="540">
        <v>27</v>
      </c>
      <c r="V1000" s="540">
        <v>146</v>
      </c>
      <c r="W1000" s="540">
        <v>69</v>
      </c>
      <c r="X1000" s="540">
        <v>186</v>
      </c>
      <c r="Y1000" s="540">
        <v>42</v>
      </c>
      <c r="Z1000" s="540">
        <v>104</v>
      </c>
      <c r="AA1000" s="540">
        <v>15</v>
      </c>
      <c r="AB1000" s="540">
        <v>89</v>
      </c>
      <c r="AC1000" s="540">
        <v>43</v>
      </c>
      <c r="AD1000" s="540">
        <v>171</v>
      </c>
      <c r="AE1000" s="540">
        <v>45</v>
      </c>
      <c r="AF1000" s="540">
        <v>191</v>
      </c>
      <c r="AG1000" s="540">
        <v>16</v>
      </c>
      <c r="AH1000" s="540">
        <v>25</v>
      </c>
      <c r="AI1000" s="540">
        <v>37</v>
      </c>
      <c r="AJ1000" s="540">
        <v>192</v>
      </c>
      <c r="AK1000" s="540">
        <v>141</v>
      </c>
      <c r="AL1000" s="540">
        <v>36</v>
      </c>
      <c r="AM1000" s="540">
        <v>56</v>
      </c>
      <c r="AN1000" s="540">
        <v>101</v>
      </c>
      <c r="AO1000" s="540">
        <v>39</v>
      </c>
      <c r="AP1000" s="540">
        <v>193</v>
      </c>
      <c r="AQ1000" s="540">
        <v>60</v>
      </c>
      <c r="AR1000" s="540">
        <v>145</v>
      </c>
      <c r="AS1000" s="540">
        <v>138</v>
      </c>
      <c r="AT1000" s="540">
        <v>120</v>
      </c>
      <c r="AU1000" s="540">
        <v>84</v>
      </c>
      <c r="AV1000" s="540">
        <v>22</v>
      </c>
      <c r="AW1000" s="540">
        <v>62</v>
      </c>
      <c r="AX1000" s="540">
        <v>26</v>
      </c>
      <c r="AY1000" s="540">
        <v>115</v>
      </c>
      <c r="AZ1000" s="540">
        <v>178</v>
      </c>
      <c r="BA1000" s="540">
        <v>77</v>
      </c>
      <c r="BB1000" s="540">
        <v>182</v>
      </c>
      <c r="BC1000" s="540">
        <v>106</v>
      </c>
      <c r="BD1000" s="540">
        <v>87</v>
      </c>
      <c r="BE1000" s="540">
        <v>150</v>
      </c>
      <c r="BF1000" s="540">
        <v>198</v>
      </c>
      <c r="BG1000" s="540">
        <v>113</v>
      </c>
      <c r="BH1000" s="540">
        <v>137</v>
      </c>
      <c r="BI1000" s="540">
        <v>125</v>
      </c>
      <c r="BJ1000" s="540">
        <v>34</v>
      </c>
      <c r="BK1000" s="540">
        <v>162</v>
      </c>
      <c r="BL1000" s="540">
        <v>111</v>
      </c>
      <c r="BM1000" s="540">
        <v>133</v>
      </c>
      <c r="BN1000" s="540">
        <v>13</v>
      </c>
      <c r="BO1000" s="540">
        <v>86</v>
      </c>
      <c r="BP1000" s="540">
        <v>31</v>
      </c>
      <c r="BQ1000" s="540">
        <v>196</v>
      </c>
      <c r="BR1000" s="540">
        <v>118</v>
      </c>
      <c r="BS1000" s="540">
        <v>134</v>
      </c>
      <c r="BT1000" s="540">
        <v>149</v>
      </c>
      <c r="BU1000" s="540">
        <v>29</v>
      </c>
      <c r="BV1000" s="540">
        <v>18</v>
      </c>
      <c r="BW1000" s="540">
        <v>163</v>
      </c>
      <c r="BX1000" s="540">
        <v>187</v>
      </c>
      <c r="BY1000" s="540">
        <v>185</v>
      </c>
      <c r="BZ1000" s="540">
        <v>199</v>
      </c>
      <c r="CA1000" s="540">
        <v>47</v>
      </c>
      <c r="CB1000" s="540">
        <v>158</v>
      </c>
      <c r="CC1000" s="540">
        <v>129</v>
      </c>
      <c r="CD1000" s="540">
        <v>48</v>
      </c>
      <c r="CE1000" s="540">
        <v>164</v>
      </c>
      <c r="CF1000" s="540">
        <v>78</v>
      </c>
      <c r="CG1000" s="540">
        <v>11</v>
      </c>
      <c r="CH1000" s="540">
        <v>35</v>
      </c>
      <c r="CI1000" s="540">
        <v>90</v>
      </c>
      <c r="CJ1000" s="540">
        <v>95</v>
      </c>
      <c r="CK1000" s="540">
        <v>20</v>
      </c>
      <c r="CL1000" s="540">
        <v>58</v>
      </c>
      <c r="CM1000" s="540">
        <v>200</v>
      </c>
      <c r="CN1000" s="540">
        <v>165</v>
      </c>
      <c r="CO1000" s="540">
        <v>5</v>
      </c>
      <c r="CP1000" s="540">
        <v>66</v>
      </c>
      <c r="CQ1000" s="540">
        <v>54</v>
      </c>
      <c r="CR1000" s="540">
        <v>153</v>
      </c>
      <c r="CS1000" s="540">
        <v>119</v>
      </c>
      <c r="CT1000" s="540">
        <v>202</v>
      </c>
      <c r="CU1000" s="540">
        <v>68</v>
      </c>
      <c r="CV1000" s="540">
        <v>51</v>
      </c>
      <c r="CW1000" s="540">
        <v>157</v>
      </c>
      <c r="CX1000" s="540">
        <v>189</v>
      </c>
      <c r="CY1000" s="540">
        <v>131</v>
      </c>
      <c r="CZ1000" s="540">
        <v>143</v>
      </c>
      <c r="DA1000" s="540">
        <v>79</v>
      </c>
      <c r="DB1000" s="540">
        <v>49</v>
      </c>
      <c r="DC1000" s="540">
        <v>194</v>
      </c>
      <c r="DD1000" s="540">
        <v>142</v>
      </c>
      <c r="DE1000" s="540">
        <v>116</v>
      </c>
      <c r="DF1000" s="540">
        <v>166</v>
      </c>
      <c r="DG1000" s="540">
        <v>74</v>
      </c>
      <c r="DH1000" s="540">
        <v>46</v>
      </c>
      <c r="DI1000" s="540">
        <v>40</v>
      </c>
      <c r="DJ1000" s="540">
        <v>108</v>
      </c>
      <c r="DK1000" s="540">
        <v>61</v>
      </c>
      <c r="DL1000" s="540">
        <v>85</v>
      </c>
      <c r="DM1000" s="540">
        <v>110</v>
      </c>
      <c r="DN1000" s="540">
        <v>124</v>
      </c>
      <c r="DO1000" s="540">
        <v>181</v>
      </c>
      <c r="DP1000" s="540">
        <v>169</v>
      </c>
      <c r="DQ1000" s="540">
        <v>28</v>
      </c>
      <c r="DR1000" s="540">
        <v>100</v>
      </c>
      <c r="DS1000" s="540">
        <v>65</v>
      </c>
      <c r="DT1000" s="540">
        <v>57</v>
      </c>
      <c r="DU1000" s="540">
        <v>41</v>
      </c>
      <c r="DV1000" s="540">
        <v>102</v>
      </c>
      <c r="DW1000" s="540">
        <v>174</v>
      </c>
      <c r="DX1000" s="540">
        <v>144</v>
      </c>
      <c r="DY1000" s="540">
        <v>88</v>
      </c>
      <c r="DZ1000" s="540">
        <v>92</v>
      </c>
      <c r="EA1000" s="540">
        <v>175</v>
      </c>
      <c r="EB1000" s="540">
        <v>109</v>
      </c>
      <c r="EC1000" s="540">
        <v>67</v>
      </c>
      <c r="ED1000" s="540">
        <v>21</v>
      </c>
      <c r="EE1000" s="540">
        <v>8</v>
      </c>
      <c r="EF1000" s="540">
        <v>147</v>
      </c>
      <c r="EG1000" s="540">
        <v>130</v>
      </c>
      <c r="EH1000" s="540">
        <v>112</v>
      </c>
      <c r="EI1000" s="540">
        <v>195</v>
      </c>
      <c r="EJ1000" s="540">
        <v>159</v>
      </c>
      <c r="EK1000" s="540">
        <v>197</v>
      </c>
      <c r="EL1000" s="540">
        <v>168</v>
      </c>
      <c r="EM1000" s="540">
        <v>154</v>
      </c>
      <c r="EN1000" s="540">
        <v>50</v>
      </c>
      <c r="EO1000" s="540">
        <v>121</v>
      </c>
      <c r="EP1000" s="540">
        <v>139</v>
      </c>
      <c r="EQ1000" s="540">
        <v>73</v>
      </c>
      <c r="ER1000" s="540">
        <v>99</v>
      </c>
      <c r="ES1000" s="540">
        <v>82</v>
      </c>
      <c r="ET1000" s="540">
        <v>103</v>
      </c>
      <c r="EU1000" s="540">
        <v>75</v>
      </c>
      <c r="EV1000" s="540">
        <v>3</v>
      </c>
      <c r="EW1000" s="540">
        <v>7</v>
      </c>
      <c r="EX1000" s="540">
        <v>52</v>
      </c>
      <c r="EY1000" s="540">
        <v>123</v>
      </c>
      <c r="EZ1000" s="540">
        <v>183</v>
      </c>
      <c r="FA1000" s="540">
        <v>156</v>
      </c>
      <c r="FB1000" s="540">
        <v>44</v>
      </c>
      <c r="FC1000" s="540">
        <v>107</v>
      </c>
      <c r="FD1000" s="540">
        <v>172</v>
      </c>
      <c r="FE1000" s="540">
        <v>135</v>
      </c>
      <c r="FF1000" s="540">
        <v>80</v>
      </c>
      <c r="FG1000" s="540">
        <v>94</v>
      </c>
      <c r="FH1000" s="540">
        <v>55</v>
      </c>
      <c r="FI1000" s="540">
        <v>19</v>
      </c>
      <c r="FJ1000" s="540">
        <v>173</v>
      </c>
      <c r="FK1000" s="540">
        <v>59</v>
      </c>
      <c r="FL1000" s="540">
        <v>70</v>
      </c>
      <c r="FM1000" s="540">
        <v>117</v>
      </c>
      <c r="FN1000" s="540">
        <v>96</v>
      </c>
      <c r="FO1000" s="540">
        <v>2</v>
      </c>
      <c r="FP1000" s="540">
        <v>30</v>
      </c>
      <c r="FQ1000" s="540">
        <v>152</v>
      </c>
      <c r="FR1000" s="540">
        <v>128</v>
      </c>
      <c r="FS1000" s="540">
        <v>201</v>
      </c>
      <c r="FT1000" s="540">
        <v>188</v>
      </c>
      <c r="FU1000" s="540">
        <v>91</v>
      </c>
      <c r="FV1000" s="540">
        <v>161</v>
      </c>
      <c r="FW1000" s="540">
        <v>83</v>
      </c>
      <c r="FX1000" s="540">
        <v>126</v>
      </c>
      <c r="FY1000" s="540">
        <v>167</v>
      </c>
      <c r="FZ1000" s="540">
        <v>176</v>
      </c>
      <c r="GA1000" s="540">
        <v>32</v>
      </c>
      <c r="GB1000" s="540">
        <v>6</v>
      </c>
      <c r="GC1000" s="540">
        <v>4</v>
      </c>
      <c r="GD1000" s="540">
        <v>114</v>
      </c>
      <c r="GE1000" s="540">
        <v>33</v>
      </c>
      <c r="GF1000" s="540">
        <v>127</v>
      </c>
      <c r="GG1000" s="540">
        <v>132</v>
      </c>
      <c r="GH1000" s="540">
        <v>98</v>
      </c>
      <c r="GI1000" s="540">
        <v>184</v>
      </c>
      <c r="GJ1000" s="540">
        <v>93</v>
      </c>
      <c r="GK1000" s="540">
        <v>151</v>
      </c>
      <c r="GL1000" s="540">
        <v>97</v>
      </c>
      <c r="GM1000" s="540">
        <v>1</v>
      </c>
      <c r="GN1000" s="540">
        <v>14</v>
      </c>
      <c r="GO1000" s="540">
        <v>38</v>
      </c>
      <c r="GP1000" s="540">
        <v>64</v>
      </c>
      <c r="GQ1000" s="540">
        <v>177</v>
      </c>
      <c r="GS1000" s="540">
        <v>23</v>
      </c>
      <c r="GT1000" s="540">
        <v>140</v>
      </c>
      <c r="GU1000" s="540">
        <v>10</v>
      </c>
      <c r="GV1000" s="540">
        <v>53</v>
      </c>
      <c r="GX1000" s="540">
        <v>24</v>
      </c>
      <c r="GY1000" s="540">
        <v>155</v>
      </c>
      <c r="GZ1000" s="540">
        <v>72</v>
      </c>
      <c r="HA1000" s="540">
        <v>105</v>
      </c>
    </row>
    <row r="1001" spans="4:209" s="540" customFormat="1" x14ac:dyDescent="0.2"/>
    <row r="1002" spans="4:209" s="540" customFormat="1" x14ac:dyDescent="0.2">
      <c r="D1002" s="539">
        <v>203</v>
      </c>
      <c r="E1002" s="541" t="s">
        <v>179</v>
      </c>
    </row>
    <row r="1003" spans="4:209" s="540" customFormat="1" x14ac:dyDescent="0.2">
      <c r="E1003" s="535" t="s">
        <v>130</v>
      </c>
      <c r="F1003" s="540">
        <v>1</v>
      </c>
      <c r="G1003" s="540">
        <v>2</v>
      </c>
      <c r="H1003" s="540">
        <v>3</v>
      </c>
      <c r="I1003" s="540">
        <v>4</v>
      </c>
      <c r="J1003" s="540">
        <v>5</v>
      </c>
      <c r="K1003" s="540">
        <v>6</v>
      </c>
      <c r="L1003" s="540">
        <v>7</v>
      </c>
      <c r="M1003" s="540">
        <v>8</v>
      </c>
      <c r="N1003" s="540">
        <v>9</v>
      </c>
      <c r="O1003" s="540">
        <v>10</v>
      </c>
      <c r="P1003" s="540">
        <v>11</v>
      </c>
      <c r="Q1003" s="540">
        <v>12</v>
      </c>
      <c r="R1003" s="540">
        <v>13</v>
      </c>
      <c r="S1003" s="540">
        <v>14</v>
      </c>
      <c r="T1003" s="540">
        <v>15</v>
      </c>
      <c r="U1003" s="540">
        <v>16</v>
      </c>
      <c r="V1003" s="540">
        <v>17</v>
      </c>
      <c r="W1003" s="540">
        <v>18</v>
      </c>
      <c r="X1003" s="540">
        <v>19</v>
      </c>
      <c r="Y1003" s="540">
        <v>20</v>
      </c>
      <c r="Z1003" s="540">
        <v>21</v>
      </c>
      <c r="AA1003" s="540">
        <v>22</v>
      </c>
      <c r="AB1003" s="540">
        <v>23</v>
      </c>
      <c r="AC1003" s="540">
        <v>24</v>
      </c>
      <c r="AD1003" s="540">
        <v>25</v>
      </c>
      <c r="AE1003" s="540">
        <v>26</v>
      </c>
      <c r="AF1003" s="540">
        <v>27</v>
      </c>
      <c r="AG1003" s="540">
        <v>28</v>
      </c>
      <c r="AH1003" s="540">
        <v>29</v>
      </c>
      <c r="AI1003" s="540">
        <v>30</v>
      </c>
      <c r="AJ1003" s="540">
        <v>31</v>
      </c>
      <c r="AK1003" s="540">
        <v>32</v>
      </c>
      <c r="AL1003" s="540">
        <v>33</v>
      </c>
      <c r="AM1003" s="540">
        <v>34</v>
      </c>
      <c r="AN1003" s="540">
        <v>35</v>
      </c>
      <c r="AO1003" s="540">
        <v>36</v>
      </c>
      <c r="AP1003" s="540">
        <v>37</v>
      </c>
      <c r="AQ1003" s="540">
        <v>38</v>
      </c>
      <c r="AR1003" s="540">
        <v>39</v>
      </c>
      <c r="AS1003" s="540">
        <v>40</v>
      </c>
      <c r="AT1003" s="540">
        <v>41</v>
      </c>
      <c r="AU1003" s="540">
        <v>42</v>
      </c>
      <c r="AV1003" s="540">
        <v>43</v>
      </c>
      <c r="AW1003" s="540">
        <v>44</v>
      </c>
      <c r="AX1003" s="540">
        <v>45</v>
      </c>
      <c r="AY1003" s="540">
        <v>46</v>
      </c>
      <c r="AZ1003" s="540">
        <v>47</v>
      </c>
      <c r="BA1003" s="540">
        <v>48</v>
      </c>
      <c r="BB1003" s="540">
        <v>49</v>
      </c>
      <c r="BC1003" s="540">
        <v>50</v>
      </c>
      <c r="BD1003" s="540">
        <v>51</v>
      </c>
      <c r="BE1003" s="540">
        <v>52</v>
      </c>
      <c r="BF1003" s="540">
        <v>53</v>
      </c>
      <c r="BG1003" s="540">
        <v>54</v>
      </c>
      <c r="BH1003" s="540">
        <v>55</v>
      </c>
      <c r="BI1003" s="540">
        <v>56</v>
      </c>
      <c r="BJ1003" s="540">
        <v>57</v>
      </c>
      <c r="BK1003" s="540">
        <v>58</v>
      </c>
      <c r="BL1003" s="540">
        <v>59</v>
      </c>
      <c r="BM1003" s="540">
        <v>60</v>
      </c>
      <c r="BN1003" s="540">
        <v>61</v>
      </c>
      <c r="BO1003" s="540">
        <v>62</v>
      </c>
      <c r="BP1003" s="540">
        <v>63</v>
      </c>
      <c r="BQ1003" s="540">
        <v>64</v>
      </c>
      <c r="BR1003" s="540">
        <v>65</v>
      </c>
      <c r="BS1003" s="540">
        <v>66</v>
      </c>
      <c r="BT1003" s="540">
        <v>67</v>
      </c>
      <c r="BU1003" s="540">
        <v>68</v>
      </c>
      <c r="BV1003" s="540">
        <v>69</v>
      </c>
      <c r="BW1003" s="540">
        <v>70</v>
      </c>
      <c r="BX1003" s="540">
        <v>71</v>
      </c>
      <c r="BY1003" s="540">
        <v>72</v>
      </c>
      <c r="BZ1003" s="540">
        <v>73</v>
      </c>
      <c r="CA1003" s="540">
        <v>74</v>
      </c>
      <c r="CB1003" s="540">
        <v>75</v>
      </c>
      <c r="CC1003" s="540">
        <v>76</v>
      </c>
      <c r="CD1003" s="540">
        <v>77</v>
      </c>
      <c r="CE1003" s="540">
        <v>78</v>
      </c>
      <c r="CF1003" s="540">
        <v>79</v>
      </c>
      <c r="CG1003" s="540">
        <v>80</v>
      </c>
      <c r="CH1003" s="540">
        <v>81</v>
      </c>
      <c r="CI1003" s="540">
        <v>82</v>
      </c>
      <c r="CJ1003" s="540">
        <v>83</v>
      </c>
      <c r="CK1003" s="540">
        <v>84</v>
      </c>
      <c r="CL1003" s="540">
        <v>85</v>
      </c>
      <c r="CM1003" s="540">
        <v>86</v>
      </c>
      <c r="CN1003" s="540">
        <v>87</v>
      </c>
      <c r="CO1003" s="540">
        <v>88</v>
      </c>
      <c r="CP1003" s="540">
        <v>89</v>
      </c>
      <c r="CQ1003" s="540">
        <v>90</v>
      </c>
      <c r="CR1003" s="540">
        <v>91</v>
      </c>
      <c r="CS1003" s="540">
        <v>92</v>
      </c>
      <c r="CT1003" s="540">
        <v>93</v>
      </c>
      <c r="CU1003" s="540">
        <v>94</v>
      </c>
      <c r="CV1003" s="540">
        <v>95</v>
      </c>
      <c r="CW1003" s="540">
        <v>96</v>
      </c>
      <c r="CX1003" s="540">
        <v>97</v>
      </c>
      <c r="CY1003" s="540">
        <v>98</v>
      </c>
      <c r="CZ1003" s="540">
        <v>99</v>
      </c>
      <c r="DA1003" s="540">
        <v>100</v>
      </c>
      <c r="DB1003" s="540">
        <v>101</v>
      </c>
      <c r="DC1003" s="540">
        <v>102</v>
      </c>
      <c r="DD1003" s="540">
        <v>103</v>
      </c>
      <c r="DE1003" s="540">
        <v>104</v>
      </c>
      <c r="DF1003" s="540">
        <v>105</v>
      </c>
      <c r="DG1003" s="540">
        <v>106</v>
      </c>
      <c r="DH1003" s="540">
        <v>107</v>
      </c>
      <c r="DI1003" s="540">
        <v>108</v>
      </c>
      <c r="DJ1003" s="540">
        <v>109</v>
      </c>
      <c r="DK1003" s="540">
        <v>110</v>
      </c>
      <c r="DL1003" s="540">
        <v>111</v>
      </c>
      <c r="DM1003" s="540">
        <v>112</v>
      </c>
      <c r="DN1003" s="540">
        <v>113</v>
      </c>
      <c r="DO1003" s="540">
        <v>114</v>
      </c>
      <c r="DP1003" s="540">
        <v>115</v>
      </c>
      <c r="DQ1003" s="540">
        <v>116</v>
      </c>
      <c r="DR1003" s="540">
        <v>117</v>
      </c>
      <c r="DS1003" s="540">
        <v>118</v>
      </c>
      <c r="DT1003" s="540">
        <v>119</v>
      </c>
      <c r="DU1003" s="540">
        <v>120</v>
      </c>
      <c r="DV1003" s="540">
        <v>121</v>
      </c>
      <c r="DW1003" s="540">
        <v>122</v>
      </c>
      <c r="DX1003" s="540">
        <v>123</v>
      </c>
      <c r="DY1003" s="540">
        <v>124</v>
      </c>
      <c r="DZ1003" s="540">
        <v>125</v>
      </c>
      <c r="EA1003" s="540">
        <v>126</v>
      </c>
      <c r="EB1003" s="540">
        <v>127</v>
      </c>
      <c r="EC1003" s="540">
        <v>128</v>
      </c>
      <c r="ED1003" s="540">
        <v>129</v>
      </c>
      <c r="EE1003" s="540">
        <v>130</v>
      </c>
      <c r="EF1003" s="540">
        <v>131</v>
      </c>
      <c r="EG1003" s="540">
        <v>132</v>
      </c>
      <c r="EH1003" s="540">
        <v>133</v>
      </c>
      <c r="EI1003" s="540">
        <v>134</v>
      </c>
      <c r="EJ1003" s="540">
        <v>135</v>
      </c>
      <c r="EK1003" s="540">
        <v>136</v>
      </c>
      <c r="EL1003" s="540">
        <v>137</v>
      </c>
      <c r="EM1003" s="540">
        <v>138</v>
      </c>
      <c r="EN1003" s="540">
        <v>139</v>
      </c>
      <c r="EO1003" s="540">
        <v>140</v>
      </c>
      <c r="EP1003" s="540">
        <v>141</v>
      </c>
      <c r="EQ1003" s="540">
        <v>142</v>
      </c>
      <c r="ER1003" s="540">
        <v>143</v>
      </c>
      <c r="ES1003" s="540">
        <v>144</v>
      </c>
      <c r="ET1003" s="540">
        <v>145</v>
      </c>
      <c r="EU1003" s="540">
        <v>146</v>
      </c>
      <c r="EV1003" s="540">
        <v>147</v>
      </c>
      <c r="EW1003" s="540">
        <v>148</v>
      </c>
      <c r="EX1003" s="540">
        <v>149</v>
      </c>
      <c r="EY1003" s="540">
        <v>150</v>
      </c>
      <c r="EZ1003" s="540">
        <v>151</v>
      </c>
      <c r="FA1003" s="540">
        <v>152</v>
      </c>
      <c r="FB1003" s="540">
        <v>153</v>
      </c>
      <c r="FC1003" s="540">
        <v>154</v>
      </c>
      <c r="FD1003" s="540">
        <v>155</v>
      </c>
      <c r="FE1003" s="540">
        <v>156</v>
      </c>
      <c r="FF1003" s="540">
        <v>157</v>
      </c>
      <c r="FG1003" s="540">
        <v>158</v>
      </c>
      <c r="FH1003" s="540">
        <v>159</v>
      </c>
      <c r="FI1003" s="540">
        <v>160</v>
      </c>
      <c r="FJ1003" s="540">
        <v>161</v>
      </c>
      <c r="FK1003" s="540">
        <v>162</v>
      </c>
      <c r="FL1003" s="540">
        <v>163</v>
      </c>
      <c r="FM1003" s="540">
        <v>164</v>
      </c>
      <c r="FN1003" s="540">
        <v>165</v>
      </c>
      <c r="FO1003" s="540">
        <v>166</v>
      </c>
      <c r="FP1003" s="540">
        <v>167</v>
      </c>
      <c r="FQ1003" s="540">
        <v>168</v>
      </c>
      <c r="FR1003" s="540">
        <v>169</v>
      </c>
      <c r="FS1003" s="540">
        <v>170</v>
      </c>
      <c r="FT1003" s="540">
        <v>171</v>
      </c>
      <c r="FU1003" s="540">
        <v>172</v>
      </c>
      <c r="FV1003" s="540">
        <v>173</v>
      </c>
      <c r="FW1003" s="540">
        <v>174</v>
      </c>
      <c r="FX1003" s="540">
        <v>175</v>
      </c>
      <c r="FY1003" s="540">
        <v>176</v>
      </c>
      <c r="FZ1003" s="540">
        <v>177</v>
      </c>
      <c r="GA1003" s="540">
        <v>178</v>
      </c>
      <c r="GB1003" s="540">
        <v>179</v>
      </c>
      <c r="GC1003" s="540">
        <v>180</v>
      </c>
      <c r="GD1003" s="540">
        <v>181</v>
      </c>
      <c r="GE1003" s="540">
        <v>182</v>
      </c>
      <c r="GF1003" s="540">
        <v>183</v>
      </c>
      <c r="GG1003" s="540">
        <v>184</v>
      </c>
      <c r="GH1003" s="540">
        <v>185</v>
      </c>
      <c r="GI1003" s="540">
        <v>186</v>
      </c>
      <c r="GJ1003" s="540">
        <v>187</v>
      </c>
      <c r="GK1003" s="540">
        <v>188</v>
      </c>
      <c r="GL1003" s="540">
        <v>189</v>
      </c>
      <c r="GM1003" s="540">
        <v>190</v>
      </c>
      <c r="GN1003" s="540">
        <v>191</v>
      </c>
      <c r="GO1003" s="540">
        <v>192</v>
      </c>
      <c r="GP1003" s="540">
        <v>193</v>
      </c>
      <c r="GQ1003" s="540">
        <v>194</v>
      </c>
      <c r="GR1003" s="540">
        <v>195</v>
      </c>
      <c r="GS1003" s="540">
        <v>196</v>
      </c>
      <c r="GT1003" s="540">
        <v>197</v>
      </c>
      <c r="GU1003" s="540">
        <v>198</v>
      </c>
      <c r="GV1003" s="540">
        <v>199</v>
      </c>
      <c r="GX1003" s="540">
        <v>200</v>
      </c>
      <c r="GY1003" s="540">
        <v>201</v>
      </c>
      <c r="GZ1003" s="540">
        <v>202</v>
      </c>
      <c r="HA1003" s="540">
        <v>203</v>
      </c>
    </row>
    <row r="1004" spans="4:209" s="540" customFormat="1" x14ac:dyDescent="0.2">
      <c r="E1004" s="535" t="s">
        <v>157</v>
      </c>
      <c r="F1004" s="540">
        <v>64</v>
      </c>
      <c r="G1004" s="540">
        <v>108</v>
      </c>
      <c r="H1004" s="540">
        <v>121</v>
      </c>
      <c r="I1004" s="540">
        <v>193</v>
      </c>
      <c r="J1004" s="540">
        <v>131</v>
      </c>
      <c r="K1004" s="540">
        <v>10</v>
      </c>
      <c r="L1004" s="540">
        <v>119</v>
      </c>
      <c r="M1004" s="540">
        <v>174</v>
      </c>
      <c r="N1004" s="540">
        <v>141</v>
      </c>
      <c r="O1004" s="540">
        <v>163</v>
      </c>
      <c r="P1004" s="540">
        <v>145</v>
      </c>
      <c r="Q1004" s="540">
        <v>69</v>
      </c>
      <c r="R1004" s="540">
        <v>116</v>
      </c>
      <c r="S1004" s="540">
        <v>172</v>
      </c>
      <c r="T1004" s="540">
        <v>89</v>
      </c>
      <c r="U1004" s="540">
        <v>47</v>
      </c>
      <c r="V1004" s="540">
        <v>25</v>
      </c>
      <c r="W1004" s="540">
        <v>139</v>
      </c>
      <c r="X1004" s="540">
        <v>167</v>
      </c>
      <c r="Y1004" s="540">
        <v>57</v>
      </c>
      <c r="Z1004" s="540">
        <v>102</v>
      </c>
      <c r="AA1004" s="540">
        <v>53</v>
      </c>
      <c r="AB1004" s="540">
        <v>171</v>
      </c>
      <c r="AC1004" s="540">
        <v>120</v>
      </c>
      <c r="AD1004" s="540">
        <v>66</v>
      </c>
      <c r="AE1004" s="540">
        <v>162</v>
      </c>
      <c r="AF1004" s="540">
        <v>106</v>
      </c>
      <c r="AG1004" s="540">
        <v>40</v>
      </c>
      <c r="AH1004" s="540">
        <v>16</v>
      </c>
      <c r="AI1004" s="540">
        <v>146</v>
      </c>
      <c r="AJ1004" s="540">
        <v>112</v>
      </c>
      <c r="AK1004" s="540">
        <v>41</v>
      </c>
      <c r="AL1004" s="540">
        <v>104</v>
      </c>
      <c r="AM1004" s="540">
        <v>71</v>
      </c>
      <c r="AN1004" s="540">
        <v>33</v>
      </c>
      <c r="AO1004" s="540">
        <v>185</v>
      </c>
      <c r="AP1004" s="540">
        <v>133</v>
      </c>
      <c r="AQ1004" s="540">
        <v>154</v>
      </c>
      <c r="AR1004" s="540">
        <v>143</v>
      </c>
      <c r="AS1004" s="540">
        <v>136</v>
      </c>
      <c r="AT1004" s="540">
        <v>62</v>
      </c>
      <c r="AU1004" s="540">
        <v>130</v>
      </c>
      <c r="AV1004" s="540">
        <v>56</v>
      </c>
      <c r="AW1004" s="540">
        <v>21</v>
      </c>
      <c r="AX1004" s="540">
        <v>74</v>
      </c>
      <c r="AY1004" s="540">
        <v>124</v>
      </c>
      <c r="AZ1004" s="540">
        <v>85</v>
      </c>
      <c r="BA1004" s="540">
        <v>181</v>
      </c>
      <c r="BB1004" s="540">
        <v>17</v>
      </c>
      <c r="BC1004" s="540">
        <v>166</v>
      </c>
      <c r="BD1004" s="540">
        <v>4</v>
      </c>
      <c r="BE1004" s="540">
        <v>150</v>
      </c>
      <c r="BF1004" s="540">
        <v>135</v>
      </c>
      <c r="BG1004" s="540">
        <v>126</v>
      </c>
      <c r="BH1004" s="540">
        <v>138</v>
      </c>
      <c r="BI1004" s="540">
        <v>128</v>
      </c>
      <c r="BJ1004" s="540">
        <v>38</v>
      </c>
      <c r="BK1004" s="540">
        <v>76</v>
      </c>
      <c r="BL1004" s="540">
        <v>75</v>
      </c>
      <c r="BM1004" s="540">
        <v>159</v>
      </c>
      <c r="BN1004" s="540">
        <v>15</v>
      </c>
      <c r="BO1004" s="540">
        <v>44</v>
      </c>
      <c r="BP1004" s="540">
        <v>20</v>
      </c>
      <c r="BQ1004" s="540">
        <v>32</v>
      </c>
      <c r="BR1004" s="540">
        <v>149</v>
      </c>
      <c r="BS1004" s="540">
        <v>24</v>
      </c>
      <c r="BT1004" s="540">
        <v>118</v>
      </c>
      <c r="BU1004" s="540">
        <v>14</v>
      </c>
      <c r="BV1004" s="540">
        <v>80</v>
      </c>
      <c r="BW1004" s="540">
        <v>48</v>
      </c>
      <c r="BX1004" s="540">
        <v>29</v>
      </c>
      <c r="BY1004" s="540">
        <v>11</v>
      </c>
      <c r="BZ1004" s="540">
        <v>22</v>
      </c>
      <c r="CA1004" s="540">
        <v>113</v>
      </c>
      <c r="CB1004" s="540">
        <v>59</v>
      </c>
      <c r="CC1004" s="540">
        <v>190</v>
      </c>
      <c r="CD1004" s="540">
        <v>93</v>
      </c>
      <c r="CE1004" s="540">
        <v>147</v>
      </c>
      <c r="CF1004" s="540">
        <v>83</v>
      </c>
      <c r="CG1004" s="540">
        <v>183</v>
      </c>
      <c r="CH1004" s="540">
        <v>170</v>
      </c>
      <c r="CI1004" s="540">
        <v>43</v>
      </c>
      <c r="CJ1004" s="540">
        <v>79</v>
      </c>
      <c r="CK1004" s="540">
        <v>31</v>
      </c>
      <c r="CL1004" s="540">
        <v>61</v>
      </c>
      <c r="CM1004" s="540">
        <v>49</v>
      </c>
      <c r="CN1004" s="540">
        <v>161</v>
      </c>
      <c r="CO1004" s="540">
        <v>160</v>
      </c>
      <c r="CP1004" s="540">
        <v>87</v>
      </c>
      <c r="CQ1004" s="540">
        <v>2</v>
      </c>
      <c r="CR1004" s="540">
        <v>97</v>
      </c>
      <c r="CS1004" s="540">
        <v>199</v>
      </c>
      <c r="CT1004" s="540">
        <v>179</v>
      </c>
      <c r="CU1004" s="540">
        <v>65</v>
      </c>
      <c r="CV1004" s="540">
        <v>144</v>
      </c>
      <c r="CW1004" s="540">
        <v>165</v>
      </c>
      <c r="CX1004" s="540">
        <v>36</v>
      </c>
      <c r="CY1004" s="540">
        <v>182</v>
      </c>
      <c r="CZ1004" s="540">
        <v>153</v>
      </c>
      <c r="DA1004" s="540">
        <v>42</v>
      </c>
      <c r="DB1004" s="540">
        <v>175</v>
      </c>
      <c r="DC1004" s="540">
        <v>156</v>
      </c>
      <c r="DD1004" s="540">
        <v>191</v>
      </c>
      <c r="DE1004" s="540">
        <v>12</v>
      </c>
      <c r="DF1004" s="540">
        <v>200</v>
      </c>
      <c r="DG1004" s="540">
        <v>27</v>
      </c>
      <c r="DH1004" s="540">
        <v>134</v>
      </c>
      <c r="DI1004" s="540">
        <v>67</v>
      </c>
      <c r="DJ1004" s="540">
        <v>152</v>
      </c>
      <c r="DK1004" s="540">
        <v>194</v>
      </c>
      <c r="DL1004" s="540">
        <v>115</v>
      </c>
      <c r="DM1004" s="540">
        <v>78</v>
      </c>
      <c r="DN1004" s="540">
        <v>107</v>
      </c>
      <c r="DO1004" s="540">
        <v>201</v>
      </c>
      <c r="DP1004" s="540">
        <v>68</v>
      </c>
      <c r="DQ1004" s="540">
        <v>70</v>
      </c>
      <c r="DR1004" s="540">
        <v>173</v>
      </c>
      <c r="DS1004" s="540">
        <v>19</v>
      </c>
      <c r="DT1004" s="540">
        <v>86</v>
      </c>
      <c r="DU1004" s="540">
        <v>77</v>
      </c>
      <c r="DV1004" s="540">
        <v>3</v>
      </c>
      <c r="DW1004" s="540">
        <v>186</v>
      </c>
      <c r="DX1004" s="540">
        <v>55</v>
      </c>
      <c r="DY1004" s="540">
        <v>46</v>
      </c>
      <c r="DZ1004" s="540">
        <v>196</v>
      </c>
      <c r="EA1004" s="540">
        <v>73</v>
      </c>
      <c r="EB1004" s="540">
        <v>45</v>
      </c>
      <c r="EC1004" s="540">
        <v>187</v>
      </c>
      <c r="ED1004" s="540">
        <v>60</v>
      </c>
      <c r="EE1004" s="540">
        <v>168</v>
      </c>
      <c r="EF1004" s="540">
        <v>140</v>
      </c>
      <c r="EG1004" s="540">
        <v>96</v>
      </c>
      <c r="EH1004" s="540">
        <v>192</v>
      </c>
      <c r="EI1004" s="540">
        <v>35</v>
      </c>
      <c r="EJ1004" s="540">
        <v>82</v>
      </c>
      <c r="EK1004" s="540">
        <v>50</v>
      </c>
      <c r="EL1004" s="540">
        <v>39</v>
      </c>
      <c r="EM1004" s="540">
        <v>197</v>
      </c>
      <c r="EN1004" s="540">
        <v>101</v>
      </c>
      <c r="EO1004" s="540">
        <v>51</v>
      </c>
      <c r="EP1004" s="540">
        <v>9</v>
      </c>
      <c r="EQ1004" s="540">
        <v>202</v>
      </c>
      <c r="ER1004" s="540">
        <v>132</v>
      </c>
      <c r="ES1004" s="540">
        <v>95</v>
      </c>
      <c r="ET1004" s="540">
        <v>13</v>
      </c>
      <c r="EU1004" s="540">
        <v>30</v>
      </c>
      <c r="EV1004" s="540">
        <v>148</v>
      </c>
      <c r="EW1004" s="540">
        <v>189</v>
      </c>
      <c r="EX1004" s="540">
        <v>198</v>
      </c>
      <c r="EY1004" s="540">
        <v>52</v>
      </c>
      <c r="EZ1004" s="540">
        <v>114</v>
      </c>
      <c r="FA1004" s="540">
        <v>109</v>
      </c>
      <c r="FB1004" s="540">
        <v>99</v>
      </c>
      <c r="FC1004" s="540">
        <v>123</v>
      </c>
      <c r="FD1004" s="540">
        <v>158</v>
      </c>
      <c r="FE1004" s="540">
        <v>164</v>
      </c>
      <c r="FF1004" s="540">
        <v>188</v>
      </c>
      <c r="FG1004" s="540">
        <v>90</v>
      </c>
      <c r="FH1004" s="540">
        <v>1</v>
      </c>
      <c r="FI1004" s="540">
        <v>94</v>
      </c>
      <c r="FJ1004" s="540">
        <v>137</v>
      </c>
      <c r="FK1004" s="540">
        <v>111</v>
      </c>
      <c r="FL1004" s="540">
        <v>26</v>
      </c>
      <c r="FM1004" s="540">
        <v>122</v>
      </c>
      <c r="FN1004" s="540">
        <v>72</v>
      </c>
      <c r="FO1004" s="540">
        <v>129</v>
      </c>
      <c r="FP1004" s="540">
        <v>195</v>
      </c>
      <c r="FQ1004" s="540">
        <v>7</v>
      </c>
      <c r="FR1004" s="540">
        <v>58</v>
      </c>
      <c r="FS1004" s="540">
        <v>184</v>
      </c>
      <c r="FT1004" s="540">
        <v>180</v>
      </c>
      <c r="FU1004" s="540">
        <v>8</v>
      </c>
      <c r="FV1004" s="540">
        <v>117</v>
      </c>
      <c r="FW1004" s="540">
        <v>125</v>
      </c>
      <c r="FX1004" s="540">
        <v>103</v>
      </c>
      <c r="FY1004" s="540">
        <v>5</v>
      </c>
      <c r="FZ1004" s="540">
        <v>151</v>
      </c>
      <c r="GA1004" s="540">
        <v>84</v>
      </c>
      <c r="GB1004" s="540">
        <v>100</v>
      </c>
      <c r="GC1004" s="540">
        <v>178</v>
      </c>
      <c r="GD1004" s="540">
        <v>203</v>
      </c>
      <c r="GE1004" s="540">
        <v>98</v>
      </c>
      <c r="GF1004" s="540">
        <v>54</v>
      </c>
      <c r="GG1004" s="540">
        <v>88</v>
      </c>
      <c r="GH1004" s="540">
        <v>177</v>
      </c>
      <c r="GI1004" s="540">
        <v>169</v>
      </c>
      <c r="GJ1004" s="540">
        <v>18</v>
      </c>
      <c r="GK1004" s="540">
        <v>157</v>
      </c>
      <c r="GL1004" s="540">
        <v>155</v>
      </c>
      <c r="GM1004" s="540">
        <v>63</v>
      </c>
      <c r="GN1004" s="540">
        <v>28</v>
      </c>
      <c r="GO1004" s="540">
        <v>105</v>
      </c>
      <c r="GP1004" s="540">
        <v>176</v>
      </c>
      <c r="GQ1004" s="540">
        <v>91</v>
      </c>
      <c r="GR1004" s="540">
        <v>23</v>
      </c>
      <c r="GS1004" s="540">
        <v>127</v>
      </c>
      <c r="GT1004" s="540">
        <v>6</v>
      </c>
      <c r="GU1004" s="540">
        <v>34</v>
      </c>
      <c r="GV1004" s="540">
        <v>92</v>
      </c>
      <c r="GX1004" s="540">
        <v>37</v>
      </c>
      <c r="GY1004" s="540">
        <v>110</v>
      </c>
      <c r="GZ1004" s="540">
        <v>142</v>
      </c>
      <c r="HA1004" s="540">
        <v>81</v>
      </c>
    </row>
    <row r="1005" spans="4:209" s="540" customFormat="1" x14ac:dyDescent="0.2">
      <c r="E1005" s="535" t="s">
        <v>159</v>
      </c>
      <c r="F1005" s="540">
        <v>44</v>
      </c>
      <c r="G1005" s="540">
        <v>61</v>
      </c>
      <c r="H1005" s="540">
        <v>46</v>
      </c>
      <c r="I1005" s="540">
        <v>36</v>
      </c>
      <c r="J1005" s="540">
        <v>28</v>
      </c>
      <c r="K1005" s="540">
        <v>144</v>
      </c>
      <c r="L1005" s="540">
        <v>198</v>
      </c>
      <c r="M1005" s="540">
        <v>25</v>
      </c>
      <c r="N1005" s="540">
        <v>180</v>
      </c>
      <c r="O1005" s="540">
        <v>108</v>
      </c>
      <c r="P1005" s="540">
        <v>152</v>
      </c>
      <c r="Q1005" s="540">
        <v>138</v>
      </c>
      <c r="R1005" s="540">
        <v>199</v>
      </c>
      <c r="S1005" s="540">
        <v>38</v>
      </c>
      <c r="T1005" s="540">
        <v>1</v>
      </c>
      <c r="U1005" s="540">
        <v>100</v>
      </c>
      <c r="V1005" s="540">
        <v>174</v>
      </c>
      <c r="W1005" s="540">
        <v>82</v>
      </c>
      <c r="X1005" s="540">
        <v>26</v>
      </c>
      <c r="Y1005" s="540">
        <v>147</v>
      </c>
      <c r="Z1005" s="540">
        <v>84</v>
      </c>
      <c r="AA1005" s="540">
        <v>71</v>
      </c>
      <c r="AB1005" s="540">
        <v>190</v>
      </c>
      <c r="AC1005" s="540">
        <v>156</v>
      </c>
      <c r="AD1005" s="540">
        <v>67</v>
      </c>
      <c r="AE1005" s="540">
        <v>172</v>
      </c>
      <c r="AF1005" s="540">
        <v>88</v>
      </c>
      <c r="AG1005" s="540">
        <v>81</v>
      </c>
      <c r="AH1005" s="540">
        <v>127</v>
      </c>
      <c r="AI1005" s="540">
        <v>151</v>
      </c>
      <c r="AJ1005" s="540">
        <v>201</v>
      </c>
      <c r="AK1005" s="540">
        <v>168</v>
      </c>
      <c r="AL1005" s="540">
        <v>32</v>
      </c>
      <c r="AM1005" s="540">
        <v>142</v>
      </c>
      <c r="AN1005" s="540">
        <v>182</v>
      </c>
      <c r="AO1005" s="540">
        <v>90</v>
      </c>
      <c r="AP1005" s="540">
        <v>166</v>
      </c>
      <c r="AQ1005" s="540">
        <v>196</v>
      </c>
      <c r="AR1005" s="540">
        <v>185</v>
      </c>
      <c r="AS1005" s="540">
        <v>141</v>
      </c>
      <c r="AT1005" s="540">
        <v>59</v>
      </c>
      <c r="AU1005" s="540">
        <v>123</v>
      </c>
      <c r="AV1005" s="540">
        <v>129</v>
      </c>
      <c r="AW1005" s="540">
        <v>50</v>
      </c>
      <c r="AX1005" s="540">
        <v>37</v>
      </c>
      <c r="AY1005" s="540">
        <v>74</v>
      </c>
      <c r="AZ1005" s="540">
        <v>103</v>
      </c>
      <c r="BA1005" s="540">
        <v>52</v>
      </c>
      <c r="BB1005" s="540">
        <v>111</v>
      </c>
      <c r="BC1005" s="540">
        <v>93</v>
      </c>
      <c r="BD1005" s="540">
        <v>13</v>
      </c>
      <c r="BE1005" s="540">
        <v>189</v>
      </c>
      <c r="BF1005" s="540">
        <v>85</v>
      </c>
      <c r="BG1005" s="540">
        <v>56</v>
      </c>
      <c r="BH1005" s="540">
        <v>192</v>
      </c>
      <c r="BI1005" s="540">
        <v>54</v>
      </c>
      <c r="BJ1005" s="540">
        <v>68</v>
      </c>
      <c r="BK1005" s="540">
        <v>119</v>
      </c>
      <c r="BL1005" s="540">
        <v>202</v>
      </c>
      <c r="BM1005" s="540">
        <v>164</v>
      </c>
      <c r="BN1005" s="540">
        <v>155</v>
      </c>
      <c r="BO1005" s="540">
        <v>135</v>
      </c>
      <c r="BP1005" s="540">
        <v>115</v>
      </c>
      <c r="BQ1005" s="540">
        <v>128</v>
      </c>
      <c r="BR1005" s="540">
        <v>53</v>
      </c>
      <c r="BS1005" s="540">
        <v>150</v>
      </c>
      <c r="BT1005" s="540">
        <v>34</v>
      </c>
      <c r="BU1005" s="540">
        <v>122</v>
      </c>
      <c r="BV1005" s="540">
        <v>8</v>
      </c>
      <c r="BW1005" s="540">
        <v>112</v>
      </c>
      <c r="BX1005" s="540">
        <v>149</v>
      </c>
      <c r="BY1005" s="540">
        <v>131</v>
      </c>
      <c r="BZ1005" s="540">
        <v>45</v>
      </c>
      <c r="CA1005" s="540">
        <v>3</v>
      </c>
      <c r="CB1005" s="540">
        <v>24</v>
      </c>
      <c r="CC1005" s="540">
        <v>33</v>
      </c>
      <c r="CD1005" s="540">
        <v>16</v>
      </c>
      <c r="CE1005" s="540">
        <v>87</v>
      </c>
      <c r="CF1005" s="540">
        <v>7</v>
      </c>
      <c r="CG1005" s="540">
        <v>126</v>
      </c>
      <c r="CH1005" s="540">
        <v>184</v>
      </c>
      <c r="CI1005" s="540">
        <v>160</v>
      </c>
      <c r="CJ1005" s="540">
        <v>130</v>
      </c>
      <c r="CK1005" s="540">
        <v>117</v>
      </c>
      <c r="CL1005" s="540">
        <v>22</v>
      </c>
      <c r="CM1005" s="540">
        <v>125</v>
      </c>
      <c r="CN1005" s="540">
        <v>70</v>
      </c>
      <c r="CO1005" s="540">
        <v>39</v>
      </c>
      <c r="CP1005" s="540">
        <v>96</v>
      </c>
      <c r="CQ1005" s="540">
        <v>132</v>
      </c>
      <c r="CR1005" s="540">
        <v>58</v>
      </c>
      <c r="CS1005" s="540">
        <v>153</v>
      </c>
      <c r="CT1005" s="540">
        <v>69</v>
      </c>
      <c r="CU1005" s="540">
        <v>191</v>
      </c>
      <c r="CV1005" s="540">
        <v>41</v>
      </c>
      <c r="CW1005" s="540">
        <v>89</v>
      </c>
      <c r="CX1005" s="540">
        <v>99</v>
      </c>
      <c r="CY1005" s="540">
        <v>91</v>
      </c>
      <c r="CZ1005" s="540">
        <v>43</v>
      </c>
      <c r="DA1005" s="540">
        <v>169</v>
      </c>
      <c r="DB1005" s="540">
        <v>17</v>
      </c>
      <c r="DC1005" s="540">
        <v>48</v>
      </c>
      <c r="DD1005" s="540">
        <v>110</v>
      </c>
      <c r="DE1005" s="540">
        <v>157</v>
      </c>
      <c r="DF1005" s="540">
        <v>76</v>
      </c>
      <c r="DG1005" s="540">
        <v>95</v>
      </c>
      <c r="DH1005" s="540">
        <v>83</v>
      </c>
      <c r="DI1005" s="540">
        <v>10</v>
      </c>
      <c r="DJ1005" s="540">
        <v>118</v>
      </c>
      <c r="DK1005" s="540">
        <v>98</v>
      </c>
      <c r="DL1005" s="540">
        <v>94</v>
      </c>
      <c r="DM1005" s="540">
        <v>101</v>
      </c>
      <c r="DN1005" s="540">
        <v>2</v>
      </c>
      <c r="DO1005" s="540">
        <v>186</v>
      </c>
      <c r="DP1005" s="540">
        <v>137</v>
      </c>
      <c r="DQ1005" s="540">
        <v>57</v>
      </c>
      <c r="DR1005" s="540">
        <v>14</v>
      </c>
      <c r="DS1005" s="540">
        <v>200</v>
      </c>
      <c r="DT1005" s="540">
        <v>97</v>
      </c>
      <c r="DU1005" s="540">
        <v>114</v>
      </c>
      <c r="DV1005" s="540">
        <v>194</v>
      </c>
      <c r="DW1005" s="540">
        <v>79</v>
      </c>
      <c r="DX1005" s="540">
        <v>42</v>
      </c>
      <c r="DY1005" s="540">
        <v>116</v>
      </c>
      <c r="DZ1005" s="540">
        <v>124</v>
      </c>
      <c r="EA1005" s="540">
        <v>35</v>
      </c>
      <c r="EB1005" s="540">
        <v>23</v>
      </c>
      <c r="EC1005" s="540">
        <v>51</v>
      </c>
      <c r="ED1005" s="540">
        <v>133</v>
      </c>
      <c r="EE1005" s="540">
        <v>188</v>
      </c>
      <c r="EF1005" s="540">
        <v>159</v>
      </c>
      <c r="EG1005" s="540">
        <v>140</v>
      </c>
      <c r="EH1005" s="540">
        <v>92</v>
      </c>
      <c r="EI1005" s="540">
        <v>187</v>
      </c>
      <c r="EJ1005" s="540">
        <v>181</v>
      </c>
      <c r="EK1005" s="540">
        <v>65</v>
      </c>
      <c r="EL1005" s="540">
        <v>49</v>
      </c>
      <c r="EM1005" s="540">
        <v>12</v>
      </c>
      <c r="EN1005" s="540">
        <v>162</v>
      </c>
      <c r="EO1005" s="540">
        <v>197</v>
      </c>
      <c r="EP1005" s="540">
        <v>40</v>
      </c>
      <c r="EQ1005" s="540">
        <v>193</v>
      </c>
      <c r="ER1005" s="540">
        <v>134</v>
      </c>
      <c r="ES1005" s="540">
        <v>6</v>
      </c>
      <c r="ET1005" s="540">
        <v>18</v>
      </c>
      <c r="EU1005" s="540">
        <v>60</v>
      </c>
      <c r="EV1005" s="540">
        <v>113</v>
      </c>
      <c r="EW1005" s="540">
        <v>72</v>
      </c>
      <c r="EX1005" s="540">
        <v>171</v>
      </c>
      <c r="EY1005" s="540">
        <v>107</v>
      </c>
      <c r="EZ1005" s="540">
        <v>183</v>
      </c>
      <c r="FA1005" s="540">
        <v>178</v>
      </c>
      <c r="FB1005" s="540">
        <v>203</v>
      </c>
      <c r="FC1005" s="540">
        <v>106</v>
      </c>
      <c r="FD1005" s="540">
        <v>4</v>
      </c>
      <c r="FE1005" s="540">
        <v>80</v>
      </c>
      <c r="FF1005" s="540">
        <v>20</v>
      </c>
      <c r="FG1005" s="540">
        <v>136</v>
      </c>
      <c r="FH1005" s="540">
        <v>148</v>
      </c>
      <c r="FI1005" s="540">
        <v>73</v>
      </c>
      <c r="FJ1005" s="540">
        <v>63</v>
      </c>
      <c r="FK1005" s="540">
        <v>139</v>
      </c>
      <c r="FL1005" s="540">
        <v>109</v>
      </c>
      <c r="FM1005" s="540">
        <v>27</v>
      </c>
      <c r="FN1005" s="540">
        <v>176</v>
      </c>
      <c r="FO1005" s="540">
        <v>167</v>
      </c>
      <c r="FP1005" s="540">
        <v>179</v>
      </c>
      <c r="FQ1005" s="540">
        <v>86</v>
      </c>
      <c r="FR1005" s="540">
        <v>30</v>
      </c>
      <c r="FS1005" s="540">
        <v>9</v>
      </c>
      <c r="FT1005" s="540">
        <v>158</v>
      </c>
      <c r="FU1005" s="540">
        <v>19</v>
      </c>
      <c r="FV1005" s="540">
        <v>165</v>
      </c>
      <c r="FW1005" s="540">
        <v>62</v>
      </c>
      <c r="FX1005" s="540">
        <v>78</v>
      </c>
      <c r="FY1005" s="540">
        <v>104</v>
      </c>
      <c r="FZ1005" s="540">
        <v>15</v>
      </c>
      <c r="GA1005" s="540">
        <v>177</v>
      </c>
      <c r="GB1005" s="540">
        <v>170</v>
      </c>
      <c r="GC1005" s="540">
        <v>161</v>
      </c>
      <c r="GD1005" s="540">
        <v>105</v>
      </c>
      <c r="GE1005" s="540">
        <v>64</v>
      </c>
      <c r="GF1005" s="540">
        <v>195</v>
      </c>
      <c r="GG1005" s="540">
        <v>47</v>
      </c>
      <c r="GH1005" s="540">
        <v>11</v>
      </c>
      <c r="GI1005" s="540">
        <v>120</v>
      </c>
      <c r="GJ1005" s="540">
        <v>146</v>
      </c>
      <c r="GK1005" s="540">
        <v>21</v>
      </c>
      <c r="GL1005" s="540">
        <v>121</v>
      </c>
      <c r="GM1005" s="540">
        <v>29</v>
      </c>
      <c r="GN1005" s="540">
        <v>55</v>
      </c>
      <c r="GO1005" s="540">
        <v>154</v>
      </c>
      <c r="GP1005" s="540">
        <v>145</v>
      </c>
      <c r="GQ1005" s="540">
        <v>66</v>
      </c>
      <c r="GR1005" s="540">
        <v>173</v>
      </c>
      <c r="GS1005" s="540">
        <v>75</v>
      </c>
      <c r="GT1005" s="540">
        <v>163</v>
      </c>
      <c r="GU1005" s="540">
        <v>175</v>
      </c>
      <c r="GV1005" s="540">
        <v>102</v>
      </c>
      <c r="GX1005" s="540">
        <v>143</v>
      </c>
      <c r="GY1005" s="540">
        <v>31</v>
      </c>
      <c r="GZ1005" s="540">
        <v>77</v>
      </c>
      <c r="HA1005" s="540">
        <v>5</v>
      </c>
    </row>
    <row r="1006" spans="4:209" s="540" customFormat="1" x14ac:dyDescent="0.2"/>
    <row r="1007" spans="4:209" s="540" customFormat="1" x14ac:dyDescent="0.2">
      <c r="D1007" s="539">
        <v>204</v>
      </c>
      <c r="E1007" s="541" t="s">
        <v>179</v>
      </c>
    </row>
    <row r="1008" spans="4:209" s="540" customFormat="1" x14ac:dyDescent="0.2">
      <c r="E1008" s="535" t="s">
        <v>130</v>
      </c>
      <c r="F1008" s="540">
        <v>1</v>
      </c>
      <c r="G1008" s="540">
        <v>2</v>
      </c>
      <c r="H1008" s="540">
        <v>3</v>
      </c>
      <c r="I1008" s="540">
        <v>4</v>
      </c>
      <c r="J1008" s="540">
        <v>5</v>
      </c>
      <c r="K1008" s="540">
        <v>6</v>
      </c>
      <c r="L1008" s="540">
        <v>7</v>
      </c>
      <c r="M1008" s="540">
        <v>8</v>
      </c>
      <c r="N1008" s="540">
        <v>9</v>
      </c>
      <c r="O1008" s="540">
        <v>10</v>
      </c>
      <c r="P1008" s="540">
        <v>11</v>
      </c>
      <c r="Q1008" s="540">
        <v>12</v>
      </c>
      <c r="R1008" s="540">
        <v>13</v>
      </c>
      <c r="S1008" s="540">
        <v>14</v>
      </c>
      <c r="T1008" s="540">
        <v>15</v>
      </c>
      <c r="U1008" s="540">
        <v>16</v>
      </c>
      <c r="V1008" s="540">
        <v>17</v>
      </c>
      <c r="W1008" s="540">
        <v>18</v>
      </c>
      <c r="X1008" s="540">
        <v>19</v>
      </c>
      <c r="Y1008" s="540">
        <v>20</v>
      </c>
      <c r="Z1008" s="540">
        <v>21</v>
      </c>
      <c r="AA1008" s="540">
        <v>22</v>
      </c>
      <c r="AB1008" s="540">
        <v>23</v>
      </c>
      <c r="AC1008" s="540">
        <v>24</v>
      </c>
      <c r="AD1008" s="540">
        <v>25</v>
      </c>
      <c r="AE1008" s="540">
        <v>26</v>
      </c>
      <c r="AF1008" s="540">
        <v>27</v>
      </c>
      <c r="AG1008" s="540">
        <v>28</v>
      </c>
      <c r="AH1008" s="540">
        <v>29</v>
      </c>
      <c r="AI1008" s="540">
        <v>30</v>
      </c>
      <c r="AJ1008" s="540">
        <v>31</v>
      </c>
      <c r="AK1008" s="540">
        <v>32</v>
      </c>
      <c r="AL1008" s="540">
        <v>33</v>
      </c>
      <c r="AM1008" s="540">
        <v>34</v>
      </c>
      <c r="AN1008" s="540">
        <v>35</v>
      </c>
      <c r="AO1008" s="540">
        <v>36</v>
      </c>
      <c r="AP1008" s="540">
        <v>37</v>
      </c>
      <c r="AQ1008" s="540">
        <v>38</v>
      </c>
      <c r="AR1008" s="540">
        <v>39</v>
      </c>
      <c r="AS1008" s="540">
        <v>40</v>
      </c>
      <c r="AT1008" s="540">
        <v>41</v>
      </c>
      <c r="AU1008" s="540">
        <v>42</v>
      </c>
      <c r="AV1008" s="540">
        <v>43</v>
      </c>
      <c r="AW1008" s="540">
        <v>44</v>
      </c>
      <c r="AX1008" s="540">
        <v>45</v>
      </c>
      <c r="AY1008" s="540">
        <v>46</v>
      </c>
      <c r="AZ1008" s="540">
        <v>47</v>
      </c>
      <c r="BA1008" s="540">
        <v>48</v>
      </c>
      <c r="BB1008" s="540">
        <v>49</v>
      </c>
      <c r="BC1008" s="540">
        <v>50</v>
      </c>
      <c r="BD1008" s="540">
        <v>51</v>
      </c>
      <c r="BE1008" s="540">
        <v>52</v>
      </c>
      <c r="BF1008" s="540">
        <v>53</v>
      </c>
      <c r="BG1008" s="540">
        <v>54</v>
      </c>
      <c r="BH1008" s="540">
        <v>55</v>
      </c>
      <c r="BI1008" s="540">
        <v>56</v>
      </c>
      <c r="BJ1008" s="540">
        <v>57</v>
      </c>
      <c r="BK1008" s="540">
        <v>58</v>
      </c>
      <c r="BL1008" s="540">
        <v>59</v>
      </c>
      <c r="BM1008" s="540">
        <v>60</v>
      </c>
      <c r="BN1008" s="540">
        <v>61</v>
      </c>
      <c r="BO1008" s="540">
        <v>62</v>
      </c>
      <c r="BP1008" s="540">
        <v>63</v>
      </c>
      <c r="BQ1008" s="540">
        <v>64</v>
      </c>
      <c r="BR1008" s="540">
        <v>65</v>
      </c>
      <c r="BS1008" s="540">
        <v>66</v>
      </c>
      <c r="BT1008" s="540">
        <v>67</v>
      </c>
      <c r="BU1008" s="540">
        <v>68</v>
      </c>
      <c r="BV1008" s="540">
        <v>69</v>
      </c>
      <c r="BW1008" s="540">
        <v>70</v>
      </c>
      <c r="BX1008" s="540">
        <v>71</v>
      </c>
      <c r="BY1008" s="540">
        <v>72</v>
      </c>
      <c r="BZ1008" s="540">
        <v>73</v>
      </c>
      <c r="CA1008" s="540">
        <v>74</v>
      </c>
      <c r="CB1008" s="540">
        <v>75</v>
      </c>
      <c r="CC1008" s="540">
        <v>76</v>
      </c>
      <c r="CD1008" s="540">
        <v>77</v>
      </c>
      <c r="CE1008" s="540">
        <v>78</v>
      </c>
      <c r="CF1008" s="540">
        <v>79</v>
      </c>
      <c r="CG1008" s="540">
        <v>80</v>
      </c>
      <c r="CH1008" s="540">
        <v>81</v>
      </c>
      <c r="CI1008" s="540">
        <v>82</v>
      </c>
      <c r="CJ1008" s="540">
        <v>83</v>
      </c>
      <c r="CK1008" s="540">
        <v>84</v>
      </c>
      <c r="CL1008" s="540">
        <v>85</v>
      </c>
      <c r="CM1008" s="540">
        <v>86</v>
      </c>
      <c r="CN1008" s="540">
        <v>87</v>
      </c>
      <c r="CO1008" s="540">
        <v>88</v>
      </c>
      <c r="CP1008" s="540">
        <v>89</v>
      </c>
      <c r="CQ1008" s="540">
        <v>90</v>
      </c>
      <c r="CR1008" s="540">
        <v>91</v>
      </c>
      <c r="CS1008" s="540">
        <v>92</v>
      </c>
      <c r="CT1008" s="540">
        <v>93</v>
      </c>
      <c r="CU1008" s="540">
        <v>94</v>
      </c>
      <c r="CV1008" s="540">
        <v>95</v>
      </c>
      <c r="CW1008" s="540">
        <v>96</v>
      </c>
      <c r="CX1008" s="540">
        <v>97</v>
      </c>
      <c r="CY1008" s="540">
        <v>98</v>
      </c>
      <c r="CZ1008" s="540">
        <v>99</v>
      </c>
      <c r="DA1008" s="540">
        <v>100</v>
      </c>
      <c r="DB1008" s="540">
        <v>101</v>
      </c>
      <c r="DC1008" s="540">
        <v>102</v>
      </c>
      <c r="DD1008" s="540">
        <v>103</v>
      </c>
      <c r="DE1008" s="540">
        <v>104</v>
      </c>
      <c r="DF1008" s="540">
        <v>105</v>
      </c>
      <c r="DG1008" s="540">
        <v>106</v>
      </c>
      <c r="DH1008" s="540">
        <v>107</v>
      </c>
      <c r="DI1008" s="540">
        <v>108</v>
      </c>
      <c r="DJ1008" s="540">
        <v>109</v>
      </c>
      <c r="DK1008" s="540">
        <v>110</v>
      </c>
      <c r="DL1008" s="540">
        <v>111</v>
      </c>
      <c r="DM1008" s="540">
        <v>112</v>
      </c>
      <c r="DN1008" s="540">
        <v>113</v>
      </c>
      <c r="DO1008" s="540">
        <v>114</v>
      </c>
      <c r="DP1008" s="540">
        <v>115</v>
      </c>
      <c r="DQ1008" s="540">
        <v>116</v>
      </c>
      <c r="DR1008" s="540">
        <v>117</v>
      </c>
      <c r="DS1008" s="540">
        <v>118</v>
      </c>
      <c r="DT1008" s="540">
        <v>119</v>
      </c>
      <c r="DU1008" s="540">
        <v>120</v>
      </c>
      <c r="DV1008" s="540">
        <v>121</v>
      </c>
      <c r="DW1008" s="540">
        <v>122</v>
      </c>
      <c r="DX1008" s="540">
        <v>123</v>
      </c>
      <c r="DY1008" s="540">
        <v>124</v>
      </c>
      <c r="DZ1008" s="540">
        <v>125</v>
      </c>
      <c r="EA1008" s="540">
        <v>126</v>
      </c>
      <c r="EB1008" s="540">
        <v>127</v>
      </c>
      <c r="EC1008" s="540">
        <v>128</v>
      </c>
      <c r="ED1008" s="540">
        <v>129</v>
      </c>
      <c r="EE1008" s="540">
        <v>130</v>
      </c>
      <c r="EF1008" s="540">
        <v>131</v>
      </c>
      <c r="EG1008" s="540">
        <v>132</v>
      </c>
      <c r="EH1008" s="540">
        <v>133</v>
      </c>
      <c r="EI1008" s="540">
        <v>134</v>
      </c>
      <c r="EJ1008" s="540">
        <v>135</v>
      </c>
      <c r="EK1008" s="540">
        <v>136</v>
      </c>
      <c r="EL1008" s="540">
        <v>137</v>
      </c>
      <c r="EM1008" s="540">
        <v>138</v>
      </c>
      <c r="EN1008" s="540">
        <v>139</v>
      </c>
      <c r="EO1008" s="540">
        <v>140</v>
      </c>
      <c r="EP1008" s="540">
        <v>141</v>
      </c>
      <c r="EQ1008" s="540">
        <v>142</v>
      </c>
      <c r="ER1008" s="540">
        <v>143</v>
      </c>
      <c r="ES1008" s="540">
        <v>144</v>
      </c>
      <c r="ET1008" s="540">
        <v>145</v>
      </c>
      <c r="EU1008" s="540">
        <v>146</v>
      </c>
      <c r="EV1008" s="540">
        <v>147</v>
      </c>
      <c r="EW1008" s="540">
        <v>148</v>
      </c>
      <c r="EX1008" s="540">
        <v>149</v>
      </c>
      <c r="EY1008" s="540">
        <v>150</v>
      </c>
      <c r="EZ1008" s="540">
        <v>151</v>
      </c>
      <c r="FA1008" s="540">
        <v>152</v>
      </c>
      <c r="FB1008" s="540">
        <v>153</v>
      </c>
      <c r="FC1008" s="540">
        <v>154</v>
      </c>
      <c r="FD1008" s="540">
        <v>155</v>
      </c>
      <c r="FE1008" s="540">
        <v>156</v>
      </c>
      <c r="FF1008" s="540">
        <v>157</v>
      </c>
      <c r="FG1008" s="540">
        <v>158</v>
      </c>
      <c r="FH1008" s="540">
        <v>159</v>
      </c>
      <c r="FI1008" s="540">
        <v>160</v>
      </c>
      <c r="FJ1008" s="540">
        <v>161</v>
      </c>
      <c r="FK1008" s="540">
        <v>162</v>
      </c>
      <c r="FL1008" s="540">
        <v>163</v>
      </c>
      <c r="FM1008" s="540">
        <v>164</v>
      </c>
      <c r="FN1008" s="540">
        <v>165</v>
      </c>
      <c r="FO1008" s="540">
        <v>166</v>
      </c>
      <c r="FP1008" s="540">
        <v>167</v>
      </c>
      <c r="FQ1008" s="540">
        <v>168</v>
      </c>
      <c r="FR1008" s="540">
        <v>169</v>
      </c>
      <c r="FS1008" s="540">
        <v>170</v>
      </c>
      <c r="FT1008" s="540">
        <v>171</v>
      </c>
      <c r="FU1008" s="540">
        <v>172</v>
      </c>
      <c r="FV1008" s="540">
        <v>173</v>
      </c>
      <c r="FW1008" s="540">
        <v>174</v>
      </c>
      <c r="FX1008" s="540">
        <v>175</v>
      </c>
      <c r="FY1008" s="540">
        <v>176</v>
      </c>
      <c r="FZ1008" s="540">
        <v>177</v>
      </c>
      <c r="GA1008" s="540">
        <v>178</v>
      </c>
      <c r="GB1008" s="540">
        <v>179</v>
      </c>
      <c r="GC1008" s="540">
        <v>180</v>
      </c>
      <c r="GD1008" s="540">
        <v>181</v>
      </c>
      <c r="GE1008" s="540">
        <v>182</v>
      </c>
      <c r="GF1008" s="540">
        <v>183</v>
      </c>
      <c r="GG1008" s="540">
        <v>184</v>
      </c>
      <c r="GH1008" s="540">
        <v>185</v>
      </c>
      <c r="GI1008" s="540">
        <v>186</v>
      </c>
      <c r="GJ1008" s="540">
        <v>187</v>
      </c>
      <c r="GK1008" s="540">
        <v>188</v>
      </c>
      <c r="GL1008" s="540">
        <v>189</v>
      </c>
      <c r="GM1008" s="540">
        <v>190</v>
      </c>
      <c r="GN1008" s="540">
        <v>191</v>
      </c>
      <c r="GO1008" s="540">
        <v>192</v>
      </c>
      <c r="GP1008" s="540">
        <v>193</v>
      </c>
      <c r="GQ1008" s="540">
        <v>194</v>
      </c>
      <c r="GR1008" s="540">
        <v>195</v>
      </c>
      <c r="GS1008" s="540">
        <v>196</v>
      </c>
      <c r="GT1008" s="540">
        <v>197</v>
      </c>
      <c r="GU1008" s="540">
        <v>198</v>
      </c>
      <c r="GV1008" s="540">
        <v>199</v>
      </c>
      <c r="GW1008" s="540">
        <v>200</v>
      </c>
      <c r="GX1008" s="540">
        <v>201</v>
      </c>
      <c r="GY1008" s="540">
        <v>202</v>
      </c>
      <c r="GZ1008" s="540">
        <v>203</v>
      </c>
      <c r="HA1008" s="540">
        <v>204</v>
      </c>
    </row>
    <row r="1009" spans="4:214" s="540" customFormat="1" x14ac:dyDescent="0.2">
      <c r="E1009" s="535" t="s">
        <v>157</v>
      </c>
      <c r="F1009" s="540">
        <v>89</v>
      </c>
      <c r="G1009" s="540">
        <v>145</v>
      </c>
      <c r="H1009" s="540">
        <v>149</v>
      </c>
      <c r="I1009" s="540">
        <v>30</v>
      </c>
      <c r="J1009" s="540">
        <v>193</v>
      </c>
      <c r="K1009" s="540">
        <v>189</v>
      </c>
      <c r="L1009" s="540">
        <v>120</v>
      </c>
      <c r="M1009" s="540">
        <v>36</v>
      </c>
      <c r="N1009" s="540">
        <v>73</v>
      </c>
      <c r="O1009" s="540">
        <v>87</v>
      </c>
      <c r="P1009" s="540">
        <v>50</v>
      </c>
      <c r="Q1009" s="540">
        <v>115</v>
      </c>
      <c r="R1009" s="540">
        <v>190</v>
      </c>
      <c r="S1009" s="540">
        <v>201</v>
      </c>
      <c r="T1009" s="540">
        <v>38</v>
      </c>
      <c r="U1009" s="540">
        <v>150</v>
      </c>
      <c r="V1009" s="540">
        <v>168</v>
      </c>
      <c r="W1009" s="540">
        <v>176</v>
      </c>
      <c r="X1009" s="540">
        <v>77</v>
      </c>
      <c r="Y1009" s="540">
        <v>153</v>
      </c>
      <c r="Z1009" s="540">
        <v>144</v>
      </c>
      <c r="AA1009" s="540">
        <v>140</v>
      </c>
      <c r="AB1009" s="540">
        <v>9</v>
      </c>
      <c r="AC1009" s="540">
        <v>108</v>
      </c>
      <c r="AD1009" s="540">
        <v>151</v>
      </c>
      <c r="AE1009" s="540">
        <v>195</v>
      </c>
      <c r="AF1009" s="540">
        <v>63</v>
      </c>
      <c r="AG1009" s="540">
        <v>75</v>
      </c>
      <c r="AH1009" s="540">
        <v>3</v>
      </c>
      <c r="AI1009" s="540">
        <v>51</v>
      </c>
      <c r="AJ1009" s="540">
        <v>8</v>
      </c>
      <c r="AK1009" s="540">
        <v>134</v>
      </c>
      <c r="AL1009" s="540">
        <v>15</v>
      </c>
      <c r="AM1009" s="540">
        <v>161</v>
      </c>
      <c r="AN1009" s="540">
        <v>31</v>
      </c>
      <c r="AO1009" s="540">
        <v>177</v>
      </c>
      <c r="AP1009" s="540">
        <v>129</v>
      </c>
      <c r="AQ1009" s="540">
        <v>135</v>
      </c>
      <c r="AR1009" s="540">
        <v>118</v>
      </c>
      <c r="AS1009" s="540">
        <v>58</v>
      </c>
      <c r="AT1009" s="540">
        <v>104</v>
      </c>
      <c r="AU1009" s="540">
        <v>203</v>
      </c>
      <c r="AV1009" s="540">
        <v>17</v>
      </c>
      <c r="AW1009" s="540">
        <v>130</v>
      </c>
      <c r="AX1009" s="540">
        <v>93</v>
      </c>
      <c r="AY1009" s="540">
        <v>13</v>
      </c>
      <c r="AZ1009" s="540">
        <v>100</v>
      </c>
      <c r="BA1009" s="540">
        <v>71</v>
      </c>
      <c r="BB1009" s="540">
        <v>113</v>
      </c>
      <c r="BC1009" s="540">
        <v>92</v>
      </c>
      <c r="BD1009" s="540">
        <v>40</v>
      </c>
      <c r="BE1009" s="540">
        <v>155</v>
      </c>
      <c r="BF1009" s="540">
        <v>19</v>
      </c>
      <c r="BG1009" s="540">
        <v>170</v>
      </c>
      <c r="BH1009" s="540">
        <v>112</v>
      </c>
      <c r="BI1009" s="540">
        <v>164</v>
      </c>
      <c r="BJ1009" s="540">
        <v>179</v>
      </c>
      <c r="BK1009" s="540">
        <v>127</v>
      </c>
      <c r="BL1009" s="540">
        <v>202</v>
      </c>
      <c r="BM1009" s="540">
        <v>169</v>
      </c>
      <c r="BN1009" s="540">
        <v>154</v>
      </c>
      <c r="BO1009" s="540">
        <v>66</v>
      </c>
      <c r="BP1009" s="540">
        <v>4</v>
      </c>
      <c r="BQ1009" s="540">
        <v>180</v>
      </c>
      <c r="BR1009" s="540">
        <v>192</v>
      </c>
      <c r="BS1009" s="540">
        <v>62</v>
      </c>
      <c r="BT1009" s="540">
        <v>128</v>
      </c>
      <c r="BU1009" s="540">
        <v>37</v>
      </c>
      <c r="BV1009" s="540">
        <v>171</v>
      </c>
      <c r="BW1009" s="540">
        <v>178</v>
      </c>
      <c r="BX1009" s="540">
        <v>10</v>
      </c>
      <c r="BY1009" s="540">
        <v>160</v>
      </c>
      <c r="BZ1009" s="540">
        <v>25</v>
      </c>
      <c r="CA1009" s="540">
        <v>56</v>
      </c>
      <c r="CB1009" s="540">
        <v>33</v>
      </c>
      <c r="CC1009" s="540">
        <v>165</v>
      </c>
      <c r="CD1009" s="540">
        <v>91</v>
      </c>
      <c r="CE1009" s="540">
        <v>114</v>
      </c>
      <c r="CF1009" s="540">
        <v>81</v>
      </c>
      <c r="CG1009" s="540">
        <v>64</v>
      </c>
      <c r="CH1009" s="540">
        <v>2</v>
      </c>
      <c r="CI1009" s="540">
        <v>173</v>
      </c>
      <c r="CJ1009" s="540">
        <v>157</v>
      </c>
      <c r="CK1009" s="540">
        <v>7</v>
      </c>
      <c r="CL1009" s="540">
        <v>133</v>
      </c>
      <c r="CM1009" s="540">
        <v>29</v>
      </c>
      <c r="CN1009" s="540">
        <v>200</v>
      </c>
      <c r="CO1009" s="540">
        <v>65</v>
      </c>
      <c r="CP1009" s="540">
        <v>45</v>
      </c>
      <c r="CQ1009" s="540">
        <v>99</v>
      </c>
      <c r="CR1009" s="540">
        <v>28</v>
      </c>
      <c r="CS1009" s="540">
        <v>143</v>
      </c>
      <c r="CT1009" s="540">
        <v>109</v>
      </c>
      <c r="CU1009" s="540">
        <v>85</v>
      </c>
      <c r="CV1009" s="540">
        <v>123</v>
      </c>
      <c r="CW1009" s="540">
        <v>110</v>
      </c>
      <c r="CX1009" s="540">
        <v>69</v>
      </c>
      <c r="CY1009" s="540">
        <v>111</v>
      </c>
      <c r="CZ1009" s="540">
        <v>20</v>
      </c>
      <c r="DA1009" s="540">
        <v>24</v>
      </c>
      <c r="DB1009" s="540">
        <v>59</v>
      </c>
      <c r="DC1009" s="540">
        <v>119</v>
      </c>
      <c r="DD1009" s="540">
        <v>12</v>
      </c>
      <c r="DE1009" s="540">
        <v>196</v>
      </c>
      <c r="DF1009" s="540">
        <v>182</v>
      </c>
      <c r="DG1009" s="540">
        <v>117</v>
      </c>
      <c r="DH1009" s="540">
        <v>158</v>
      </c>
      <c r="DI1009" s="540">
        <v>187</v>
      </c>
      <c r="DJ1009" s="540">
        <v>137</v>
      </c>
      <c r="DK1009" s="540">
        <v>18</v>
      </c>
      <c r="DL1009" s="540">
        <v>95</v>
      </c>
      <c r="DM1009" s="540">
        <v>35</v>
      </c>
      <c r="DN1009" s="540">
        <v>52</v>
      </c>
      <c r="DO1009" s="540">
        <v>181</v>
      </c>
      <c r="DP1009" s="540">
        <v>102</v>
      </c>
      <c r="DQ1009" s="540">
        <v>72</v>
      </c>
      <c r="DR1009" s="540">
        <v>121</v>
      </c>
      <c r="DS1009" s="540">
        <v>197</v>
      </c>
      <c r="DT1009" s="540">
        <v>53</v>
      </c>
      <c r="DU1009" s="540">
        <v>32</v>
      </c>
      <c r="DV1009" s="540">
        <v>47</v>
      </c>
      <c r="DW1009" s="540">
        <v>83</v>
      </c>
      <c r="DX1009" s="540">
        <v>42</v>
      </c>
      <c r="DY1009" s="540">
        <v>162</v>
      </c>
      <c r="DZ1009" s="540">
        <v>6</v>
      </c>
      <c r="EA1009" s="540">
        <v>175</v>
      </c>
      <c r="EB1009" s="540">
        <v>103</v>
      </c>
      <c r="EC1009" s="540">
        <v>186</v>
      </c>
      <c r="ED1009" s="540">
        <v>97</v>
      </c>
      <c r="EE1009" s="540">
        <v>49</v>
      </c>
      <c r="EF1009" s="540">
        <v>78</v>
      </c>
      <c r="EG1009" s="540">
        <v>5</v>
      </c>
      <c r="EH1009" s="540">
        <v>70</v>
      </c>
      <c r="EI1009" s="540">
        <v>86</v>
      </c>
      <c r="EJ1009" s="540">
        <v>46</v>
      </c>
      <c r="EK1009" s="540">
        <v>147</v>
      </c>
      <c r="EL1009" s="540">
        <v>141</v>
      </c>
      <c r="EM1009" s="540">
        <v>11</v>
      </c>
      <c r="EN1009" s="540">
        <v>82</v>
      </c>
      <c r="EO1009" s="540">
        <v>191</v>
      </c>
      <c r="EP1009" s="540">
        <v>98</v>
      </c>
      <c r="EQ1009" s="540">
        <v>48</v>
      </c>
      <c r="ER1009" s="540">
        <v>184</v>
      </c>
      <c r="ES1009" s="540">
        <v>21</v>
      </c>
      <c r="ET1009" s="540">
        <v>188</v>
      </c>
      <c r="EU1009" s="540">
        <v>167</v>
      </c>
      <c r="EV1009" s="540">
        <v>136</v>
      </c>
      <c r="EW1009" s="540">
        <v>55</v>
      </c>
      <c r="EX1009" s="540">
        <v>22</v>
      </c>
      <c r="EY1009" s="540">
        <v>16</v>
      </c>
      <c r="EZ1009" s="540">
        <v>23</v>
      </c>
      <c r="FA1009" s="540">
        <v>79</v>
      </c>
      <c r="FB1009" s="540">
        <v>107</v>
      </c>
      <c r="FC1009" s="540">
        <v>61</v>
      </c>
      <c r="FD1009" s="540">
        <v>39</v>
      </c>
      <c r="FE1009" s="540">
        <v>174</v>
      </c>
      <c r="FF1009" s="540">
        <v>84</v>
      </c>
      <c r="FG1009" s="540">
        <v>34</v>
      </c>
      <c r="FH1009" s="540">
        <v>125</v>
      </c>
      <c r="FI1009" s="540">
        <v>156</v>
      </c>
      <c r="FJ1009" s="540">
        <v>27</v>
      </c>
      <c r="FK1009" s="540">
        <v>124</v>
      </c>
      <c r="FL1009" s="540">
        <v>57</v>
      </c>
      <c r="FM1009" s="540">
        <v>132</v>
      </c>
      <c r="FN1009" s="540">
        <v>41</v>
      </c>
      <c r="FO1009" s="540">
        <v>54</v>
      </c>
      <c r="FP1009" s="540">
        <v>101</v>
      </c>
      <c r="FQ1009" s="540">
        <v>122</v>
      </c>
      <c r="FR1009" s="540">
        <v>60</v>
      </c>
      <c r="FS1009" s="540">
        <v>26</v>
      </c>
      <c r="FT1009" s="540">
        <v>139</v>
      </c>
      <c r="FU1009" s="540">
        <v>106</v>
      </c>
      <c r="FV1009" s="540">
        <v>185</v>
      </c>
      <c r="FW1009" s="540">
        <v>172</v>
      </c>
      <c r="FX1009" s="540">
        <v>126</v>
      </c>
      <c r="FY1009" s="540">
        <v>14</v>
      </c>
      <c r="FZ1009" s="540">
        <v>159</v>
      </c>
      <c r="GA1009" s="540">
        <v>94</v>
      </c>
      <c r="GB1009" s="540">
        <v>67</v>
      </c>
      <c r="GC1009" s="540">
        <v>44</v>
      </c>
      <c r="GD1009" s="540">
        <v>88</v>
      </c>
      <c r="GE1009" s="540">
        <v>166</v>
      </c>
      <c r="GF1009" s="540">
        <v>194</v>
      </c>
      <c r="GG1009" s="540">
        <v>131</v>
      </c>
      <c r="GH1009" s="540">
        <v>163</v>
      </c>
      <c r="GI1009" s="540">
        <v>80</v>
      </c>
      <c r="GJ1009" s="540">
        <v>105</v>
      </c>
      <c r="GK1009" s="540">
        <v>152</v>
      </c>
      <c r="GL1009" s="540">
        <v>1</v>
      </c>
      <c r="GM1009" s="540">
        <v>204</v>
      </c>
      <c r="GN1009" s="540">
        <v>74</v>
      </c>
      <c r="GO1009" s="540">
        <v>199</v>
      </c>
      <c r="GP1009" s="540">
        <v>116</v>
      </c>
      <c r="GQ1009" s="540">
        <v>183</v>
      </c>
      <c r="GR1009" s="540">
        <v>96</v>
      </c>
      <c r="GS1009" s="540">
        <v>148</v>
      </c>
      <c r="GT1009" s="540">
        <v>90</v>
      </c>
      <c r="GU1009" s="540">
        <v>142</v>
      </c>
      <c r="GV1009" s="540">
        <v>68</v>
      </c>
      <c r="GW1009" s="540">
        <v>198</v>
      </c>
      <c r="GX1009" s="540">
        <v>43</v>
      </c>
      <c r="GY1009" s="540">
        <v>146</v>
      </c>
      <c r="GZ1009" s="540">
        <v>76</v>
      </c>
      <c r="HA1009" s="540">
        <v>138</v>
      </c>
    </row>
    <row r="1010" spans="4:214" s="540" customFormat="1" x14ac:dyDescent="0.2">
      <c r="E1010" s="535" t="s">
        <v>159</v>
      </c>
      <c r="F1010" s="540">
        <v>140</v>
      </c>
      <c r="G1010" s="540">
        <v>190</v>
      </c>
      <c r="H1010" s="540">
        <v>61</v>
      </c>
      <c r="I1010" s="540">
        <v>128</v>
      </c>
      <c r="J1010" s="540">
        <v>167</v>
      </c>
      <c r="K1010" s="540">
        <v>20</v>
      </c>
      <c r="L1010" s="540">
        <v>68</v>
      </c>
      <c r="M1010" s="540">
        <v>202</v>
      </c>
      <c r="N1010" s="540">
        <v>50</v>
      </c>
      <c r="O1010" s="540">
        <v>154</v>
      </c>
      <c r="P1010" s="540">
        <v>130</v>
      </c>
      <c r="Q1010" s="540">
        <v>19</v>
      </c>
      <c r="R1010" s="540">
        <v>120</v>
      </c>
      <c r="S1010" s="540">
        <v>37</v>
      </c>
      <c r="T1010" s="540">
        <v>47</v>
      </c>
      <c r="U1010" s="540">
        <v>30</v>
      </c>
      <c r="V1010" s="540">
        <v>181</v>
      </c>
      <c r="W1010" s="540">
        <v>192</v>
      </c>
      <c r="X1010" s="540">
        <v>12</v>
      </c>
      <c r="Y1010" s="540">
        <v>101</v>
      </c>
      <c r="Z1010" s="540">
        <v>100</v>
      </c>
      <c r="AA1010" s="540">
        <v>118</v>
      </c>
      <c r="AB1010" s="540">
        <v>137</v>
      </c>
      <c r="AC1010" s="540">
        <v>175</v>
      </c>
      <c r="AD1010" s="540">
        <v>127</v>
      </c>
      <c r="AE1010" s="540">
        <v>49</v>
      </c>
      <c r="AF1010" s="540">
        <v>6</v>
      </c>
      <c r="AG1010" s="540">
        <v>182</v>
      </c>
      <c r="AH1010" s="540">
        <v>166</v>
      </c>
      <c r="AI1010" s="540">
        <v>161</v>
      </c>
      <c r="AJ1010" s="540">
        <v>39</v>
      </c>
      <c r="AK1010" s="540">
        <v>138</v>
      </c>
      <c r="AL1010" s="540">
        <v>51</v>
      </c>
      <c r="AM1010" s="540">
        <v>151</v>
      </c>
      <c r="AN1010" s="540">
        <v>143</v>
      </c>
      <c r="AO1010" s="540">
        <v>3</v>
      </c>
      <c r="AP1010" s="540">
        <v>73</v>
      </c>
      <c r="AQ1010" s="540">
        <v>150</v>
      </c>
      <c r="AR1010" s="540">
        <v>23</v>
      </c>
      <c r="AS1010" s="540">
        <v>57</v>
      </c>
      <c r="AT1010" s="540">
        <v>178</v>
      </c>
      <c r="AU1010" s="540">
        <v>25</v>
      </c>
      <c r="AV1010" s="540">
        <v>129</v>
      </c>
      <c r="AW1010" s="540">
        <v>2</v>
      </c>
      <c r="AX1010" s="540">
        <v>201</v>
      </c>
      <c r="AY1010" s="540">
        <v>198</v>
      </c>
      <c r="AZ1010" s="540">
        <v>55</v>
      </c>
      <c r="BA1010" s="540">
        <v>179</v>
      </c>
      <c r="BB1010" s="540">
        <v>106</v>
      </c>
      <c r="BC1010" s="540">
        <v>8</v>
      </c>
      <c r="BD1010" s="540">
        <v>33</v>
      </c>
      <c r="BE1010" s="540">
        <v>193</v>
      </c>
      <c r="BF1010" s="540">
        <v>155</v>
      </c>
      <c r="BG1010" s="540">
        <v>63</v>
      </c>
      <c r="BH1010" s="540">
        <v>72</v>
      </c>
      <c r="BI1010" s="540">
        <v>162</v>
      </c>
      <c r="BJ1010" s="540">
        <v>40</v>
      </c>
      <c r="BK1010" s="540">
        <v>115</v>
      </c>
      <c r="BL1010" s="540">
        <v>186</v>
      </c>
      <c r="BM1010" s="540">
        <v>136</v>
      </c>
      <c r="BN1010" s="540">
        <v>125</v>
      </c>
      <c r="BO1010" s="540">
        <v>31</v>
      </c>
      <c r="BP1010" s="540">
        <v>112</v>
      </c>
      <c r="BQ1010" s="540">
        <v>41</v>
      </c>
      <c r="BR1010" s="540">
        <v>13</v>
      </c>
      <c r="BS1010" s="540">
        <v>169</v>
      </c>
      <c r="BT1010" s="540">
        <v>80</v>
      </c>
      <c r="BU1010" s="540">
        <v>199</v>
      </c>
      <c r="BV1010" s="540">
        <v>95</v>
      </c>
      <c r="BW1010" s="540">
        <v>146</v>
      </c>
      <c r="BX1010" s="540">
        <v>82</v>
      </c>
      <c r="BY1010" s="540">
        <v>15</v>
      </c>
      <c r="BZ1010" s="540">
        <v>105</v>
      </c>
      <c r="CA1010" s="540">
        <v>195</v>
      </c>
      <c r="CB1010" s="540">
        <v>42</v>
      </c>
      <c r="CC1010" s="540">
        <v>188</v>
      </c>
      <c r="CD1010" s="540">
        <v>34</v>
      </c>
      <c r="CE1010" s="540">
        <v>14</v>
      </c>
      <c r="CF1010" s="540">
        <v>76</v>
      </c>
      <c r="CG1010" s="540">
        <v>131</v>
      </c>
      <c r="CH1010" s="540">
        <v>180</v>
      </c>
      <c r="CI1010" s="540">
        <v>109</v>
      </c>
      <c r="CJ1010" s="540">
        <v>26</v>
      </c>
      <c r="CK1010" s="540">
        <v>158</v>
      </c>
      <c r="CL1010" s="540">
        <v>111</v>
      </c>
      <c r="CM1010" s="540">
        <v>53</v>
      </c>
      <c r="CN1010" s="540">
        <v>93</v>
      </c>
      <c r="CO1010" s="540">
        <v>84</v>
      </c>
      <c r="CP1010" s="540">
        <v>11</v>
      </c>
      <c r="CQ1010" s="540">
        <v>21</v>
      </c>
      <c r="CR1010" s="540">
        <v>114</v>
      </c>
      <c r="CS1010" s="540">
        <v>96</v>
      </c>
      <c r="CT1010" s="540">
        <v>102</v>
      </c>
      <c r="CU1010" s="540">
        <v>147</v>
      </c>
      <c r="CV1010" s="540">
        <v>86</v>
      </c>
      <c r="CW1010" s="540">
        <v>92</v>
      </c>
      <c r="CX1010" s="540">
        <v>126</v>
      </c>
      <c r="CY1010" s="540">
        <v>160</v>
      </c>
      <c r="CZ1010" s="540">
        <v>165</v>
      </c>
      <c r="DA1010" s="540">
        <v>52</v>
      </c>
      <c r="DB1010" s="540">
        <v>45</v>
      </c>
      <c r="DC1010" s="540">
        <v>183</v>
      </c>
      <c r="DD1010" s="540">
        <v>134</v>
      </c>
      <c r="DE1010" s="540">
        <v>110</v>
      </c>
      <c r="DF1010" s="540">
        <v>139</v>
      </c>
      <c r="DG1010" s="540">
        <v>159</v>
      </c>
      <c r="DH1010" s="540">
        <v>133</v>
      </c>
      <c r="DI1010" s="540">
        <v>29</v>
      </c>
      <c r="DJ1010" s="540">
        <v>117</v>
      </c>
      <c r="DK1010" s="540">
        <v>62</v>
      </c>
      <c r="DL1010" s="540">
        <v>85</v>
      </c>
      <c r="DM1010" s="540">
        <v>75</v>
      </c>
      <c r="DN1010" s="540">
        <v>16</v>
      </c>
      <c r="DO1010" s="540">
        <v>10</v>
      </c>
      <c r="DP1010" s="540">
        <v>203</v>
      </c>
      <c r="DQ1010" s="540">
        <v>113</v>
      </c>
      <c r="DR1010" s="540">
        <v>89</v>
      </c>
      <c r="DS1010" s="540">
        <v>22</v>
      </c>
      <c r="DT1010" s="540">
        <v>66</v>
      </c>
      <c r="DU1010" s="540">
        <v>173</v>
      </c>
      <c r="DV1010" s="540">
        <v>44</v>
      </c>
      <c r="DW1010" s="540">
        <v>184</v>
      </c>
      <c r="DX1010" s="540">
        <v>77</v>
      </c>
      <c r="DY1010" s="540">
        <v>142</v>
      </c>
      <c r="DZ1010" s="540">
        <v>197</v>
      </c>
      <c r="EA1010" s="540">
        <v>204</v>
      </c>
      <c r="EB1010" s="540">
        <v>153</v>
      </c>
      <c r="EC1010" s="540">
        <v>69</v>
      </c>
      <c r="ED1010" s="540">
        <v>122</v>
      </c>
      <c r="EE1010" s="540">
        <v>104</v>
      </c>
      <c r="EF1010" s="540">
        <v>87</v>
      </c>
      <c r="EG1010" s="540">
        <v>108</v>
      </c>
      <c r="EH1010" s="540">
        <v>59</v>
      </c>
      <c r="EI1010" s="540">
        <v>116</v>
      </c>
      <c r="EJ1010" s="540">
        <v>98</v>
      </c>
      <c r="EK1010" s="540">
        <v>64</v>
      </c>
      <c r="EL1010" s="540">
        <v>163</v>
      </c>
      <c r="EM1010" s="540">
        <v>56</v>
      </c>
      <c r="EN1010" s="540">
        <v>168</v>
      </c>
      <c r="EO1010" s="540">
        <v>1</v>
      </c>
      <c r="EP1010" s="540">
        <v>60</v>
      </c>
      <c r="EQ1010" s="540">
        <v>196</v>
      </c>
      <c r="ER1010" s="540">
        <v>172</v>
      </c>
      <c r="ES1010" s="540">
        <v>157</v>
      </c>
      <c r="ET1010" s="540">
        <v>121</v>
      </c>
      <c r="EU1010" s="540">
        <v>70</v>
      </c>
      <c r="EV1010" s="540">
        <v>94</v>
      </c>
      <c r="EW1010" s="540">
        <v>74</v>
      </c>
      <c r="EX1010" s="540">
        <v>187</v>
      </c>
      <c r="EY1010" s="540">
        <v>141</v>
      </c>
      <c r="EZ1010" s="540">
        <v>9</v>
      </c>
      <c r="FA1010" s="540">
        <v>123</v>
      </c>
      <c r="FB1010" s="540">
        <v>81</v>
      </c>
      <c r="FC1010" s="540">
        <v>177</v>
      </c>
      <c r="FD1010" s="540">
        <v>152</v>
      </c>
      <c r="FE1010" s="540">
        <v>90</v>
      </c>
      <c r="FF1010" s="540">
        <v>144</v>
      </c>
      <c r="FG1010" s="540">
        <v>32</v>
      </c>
      <c r="FH1010" s="540">
        <v>46</v>
      </c>
      <c r="FI1010" s="540">
        <v>107</v>
      </c>
      <c r="FJ1010" s="540">
        <v>135</v>
      </c>
      <c r="FK1010" s="540">
        <v>194</v>
      </c>
      <c r="FL1010" s="540">
        <v>67</v>
      </c>
      <c r="FM1010" s="540">
        <v>78</v>
      </c>
      <c r="FN1010" s="540">
        <v>164</v>
      </c>
      <c r="FO1010" s="540">
        <v>24</v>
      </c>
      <c r="FP1010" s="540">
        <v>54</v>
      </c>
      <c r="FQ1010" s="540">
        <v>79</v>
      </c>
      <c r="FR1010" s="540">
        <v>36</v>
      </c>
      <c r="FS1010" s="540">
        <v>176</v>
      </c>
      <c r="FT1010" s="540">
        <v>7</v>
      </c>
      <c r="FU1010" s="540">
        <v>38</v>
      </c>
      <c r="FV1010" s="540">
        <v>132</v>
      </c>
      <c r="FW1010" s="540">
        <v>103</v>
      </c>
      <c r="FX1010" s="540">
        <v>83</v>
      </c>
      <c r="FY1010" s="540">
        <v>170</v>
      </c>
      <c r="FZ1010" s="540">
        <v>65</v>
      </c>
      <c r="GA1010" s="540">
        <v>145</v>
      </c>
      <c r="GB1010" s="540">
        <v>48</v>
      </c>
      <c r="GC1010" s="540">
        <v>28</v>
      </c>
      <c r="GD1010" s="540">
        <v>97</v>
      </c>
      <c r="GE1010" s="540">
        <v>171</v>
      </c>
      <c r="GF1010" s="540">
        <v>124</v>
      </c>
      <c r="GG1010" s="540">
        <v>88</v>
      </c>
      <c r="GH1010" s="540">
        <v>43</v>
      </c>
      <c r="GI1010" s="540">
        <v>99</v>
      </c>
      <c r="GJ1010" s="540">
        <v>149</v>
      </c>
      <c r="GK1010" s="540">
        <v>119</v>
      </c>
      <c r="GL1010" s="540">
        <v>191</v>
      </c>
      <c r="GM1010" s="540">
        <v>27</v>
      </c>
      <c r="GN1010" s="540">
        <v>200</v>
      </c>
      <c r="GO1010" s="540">
        <v>174</v>
      </c>
      <c r="GP1010" s="540">
        <v>35</v>
      </c>
      <c r="GQ1010" s="540">
        <v>71</v>
      </c>
      <c r="GR1010" s="540">
        <v>148</v>
      </c>
      <c r="GS1010" s="540">
        <v>18</v>
      </c>
      <c r="GT1010" s="540">
        <v>58</v>
      </c>
      <c r="GU1010" s="540">
        <v>5</v>
      </c>
      <c r="GV1010" s="540">
        <v>91</v>
      </c>
      <c r="GW1010" s="540">
        <v>189</v>
      </c>
      <c r="GX1010" s="540">
        <v>4</v>
      </c>
      <c r="GY1010" s="540">
        <v>185</v>
      </c>
      <c r="GZ1010" s="540">
        <v>156</v>
      </c>
      <c r="HA1010" s="540">
        <v>17</v>
      </c>
    </row>
    <row r="1011" spans="4:214" s="540" customFormat="1" x14ac:dyDescent="0.2"/>
    <row r="1012" spans="4:214" s="540" customFormat="1" x14ac:dyDescent="0.2">
      <c r="D1012" s="539">
        <v>205</v>
      </c>
      <c r="E1012" s="541" t="s">
        <v>179</v>
      </c>
    </row>
    <row r="1013" spans="4:214" s="540" customFormat="1" x14ac:dyDescent="0.2">
      <c r="E1013" s="535" t="s">
        <v>130</v>
      </c>
      <c r="F1013" s="540">
        <v>1</v>
      </c>
      <c r="G1013" s="540">
        <v>2</v>
      </c>
      <c r="H1013" s="540">
        <v>3</v>
      </c>
      <c r="I1013" s="540">
        <v>4</v>
      </c>
      <c r="J1013" s="540">
        <v>5</v>
      </c>
      <c r="K1013" s="540">
        <v>6</v>
      </c>
      <c r="L1013" s="540">
        <v>7</v>
      </c>
      <c r="M1013" s="540">
        <v>8</v>
      </c>
      <c r="N1013" s="540">
        <v>9</v>
      </c>
      <c r="O1013" s="540">
        <v>10</v>
      </c>
      <c r="P1013" s="540">
        <v>11</v>
      </c>
      <c r="Q1013" s="540">
        <v>12</v>
      </c>
      <c r="R1013" s="540">
        <v>13</v>
      </c>
      <c r="S1013" s="540">
        <v>14</v>
      </c>
      <c r="T1013" s="540">
        <v>15</v>
      </c>
      <c r="U1013" s="540">
        <v>16</v>
      </c>
      <c r="V1013" s="540">
        <v>17</v>
      </c>
      <c r="W1013" s="540">
        <v>18</v>
      </c>
      <c r="X1013" s="540">
        <v>19</v>
      </c>
      <c r="Y1013" s="540">
        <v>20</v>
      </c>
      <c r="Z1013" s="540">
        <v>21</v>
      </c>
      <c r="AA1013" s="540">
        <v>22</v>
      </c>
      <c r="AB1013" s="540">
        <v>23</v>
      </c>
      <c r="AC1013" s="540">
        <v>24</v>
      </c>
      <c r="AD1013" s="540">
        <v>25</v>
      </c>
      <c r="AE1013" s="540">
        <v>26</v>
      </c>
      <c r="AF1013" s="540">
        <v>27</v>
      </c>
      <c r="AG1013" s="540">
        <v>28</v>
      </c>
      <c r="AH1013" s="540">
        <v>29</v>
      </c>
      <c r="AI1013" s="540">
        <v>30</v>
      </c>
      <c r="AJ1013" s="540">
        <v>31</v>
      </c>
      <c r="AK1013" s="540">
        <v>32</v>
      </c>
      <c r="AL1013" s="540">
        <v>33</v>
      </c>
      <c r="AM1013" s="540">
        <v>34</v>
      </c>
      <c r="AN1013" s="540">
        <v>35</v>
      </c>
      <c r="AO1013" s="540">
        <v>36</v>
      </c>
      <c r="AP1013" s="540">
        <v>37</v>
      </c>
      <c r="AQ1013" s="540">
        <v>38</v>
      </c>
      <c r="AR1013" s="540">
        <v>39</v>
      </c>
      <c r="AS1013" s="540">
        <v>40</v>
      </c>
      <c r="AT1013" s="540">
        <v>41</v>
      </c>
      <c r="AU1013" s="540">
        <v>42</v>
      </c>
      <c r="AV1013" s="540">
        <v>43</v>
      </c>
      <c r="AW1013" s="540">
        <v>44</v>
      </c>
      <c r="AX1013" s="540">
        <v>45</v>
      </c>
      <c r="AY1013" s="540">
        <v>46</v>
      </c>
      <c r="AZ1013" s="540">
        <v>47</v>
      </c>
      <c r="BA1013" s="540">
        <v>48</v>
      </c>
      <c r="BB1013" s="540">
        <v>49</v>
      </c>
      <c r="BC1013" s="540">
        <v>50</v>
      </c>
      <c r="BD1013" s="540">
        <v>51</v>
      </c>
      <c r="BE1013" s="540">
        <v>52</v>
      </c>
      <c r="BF1013" s="540">
        <v>53</v>
      </c>
      <c r="BG1013" s="540">
        <v>54</v>
      </c>
      <c r="BH1013" s="540">
        <v>55</v>
      </c>
      <c r="BI1013" s="540">
        <v>56</v>
      </c>
      <c r="BJ1013" s="540">
        <v>57</v>
      </c>
      <c r="BK1013" s="540">
        <v>58</v>
      </c>
      <c r="BL1013" s="540">
        <v>59</v>
      </c>
      <c r="BM1013" s="540">
        <v>60</v>
      </c>
      <c r="BN1013" s="540">
        <v>61</v>
      </c>
      <c r="BO1013" s="540">
        <v>62</v>
      </c>
      <c r="BP1013" s="540">
        <v>63</v>
      </c>
      <c r="BQ1013" s="540">
        <v>64</v>
      </c>
      <c r="BR1013" s="540">
        <v>65</v>
      </c>
      <c r="BS1013" s="540">
        <v>66</v>
      </c>
      <c r="BT1013" s="540">
        <v>67</v>
      </c>
      <c r="BU1013" s="540">
        <v>68</v>
      </c>
      <c r="BV1013" s="540">
        <v>69</v>
      </c>
      <c r="BW1013" s="540">
        <v>70</v>
      </c>
      <c r="BX1013" s="540">
        <v>71</v>
      </c>
      <c r="BY1013" s="540">
        <v>72</v>
      </c>
      <c r="BZ1013" s="540">
        <v>73</v>
      </c>
      <c r="CA1013" s="540">
        <v>74</v>
      </c>
      <c r="CB1013" s="540">
        <v>75</v>
      </c>
      <c r="CC1013" s="540">
        <v>76</v>
      </c>
      <c r="CD1013" s="540">
        <v>77</v>
      </c>
      <c r="CE1013" s="540">
        <v>78</v>
      </c>
      <c r="CF1013" s="540">
        <v>79</v>
      </c>
      <c r="CG1013" s="540">
        <v>80</v>
      </c>
      <c r="CH1013" s="540">
        <v>81</v>
      </c>
      <c r="CI1013" s="540">
        <v>82</v>
      </c>
      <c r="CJ1013" s="540">
        <v>83</v>
      </c>
      <c r="CK1013" s="540">
        <v>84</v>
      </c>
      <c r="CL1013" s="540">
        <v>85</v>
      </c>
      <c r="CM1013" s="540">
        <v>86</v>
      </c>
      <c r="CN1013" s="540">
        <v>87</v>
      </c>
      <c r="CO1013" s="540">
        <v>88</v>
      </c>
      <c r="CP1013" s="540">
        <v>89</v>
      </c>
      <c r="CQ1013" s="540">
        <v>90</v>
      </c>
      <c r="CR1013" s="540">
        <v>91</v>
      </c>
      <c r="CS1013" s="540">
        <v>92</v>
      </c>
      <c r="CT1013" s="540">
        <v>93</v>
      </c>
      <c r="CU1013" s="540">
        <v>94</v>
      </c>
      <c r="CV1013" s="540">
        <v>95</v>
      </c>
      <c r="CW1013" s="540">
        <v>96</v>
      </c>
      <c r="CX1013" s="540">
        <v>97</v>
      </c>
      <c r="CY1013" s="540">
        <v>98</v>
      </c>
      <c r="CZ1013" s="540">
        <v>99</v>
      </c>
      <c r="DA1013" s="540">
        <v>100</v>
      </c>
      <c r="DB1013" s="540">
        <v>101</v>
      </c>
      <c r="DC1013" s="540">
        <v>102</v>
      </c>
      <c r="DD1013" s="540">
        <v>103</v>
      </c>
      <c r="DE1013" s="540">
        <v>104</v>
      </c>
      <c r="DF1013" s="540">
        <v>105</v>
      </c>
      <c r="DG1013" s="540">
        <v>106</v>
      </c>
      <c r="DH1013" s="540">
        <v>107</v>
      </c>
      <c r="DI1013" s="540">
        <v>108</v>
      </c>
      <c r="DJ1013" s="540">
        <v>109</v>
      </c>
      <c r="DK1013" s="540">
        <v>110</v>
      </c>
      <c r="DL1013" s="540">
        <v>111</v>
      </c>
      <c r="DM1013" s="540">
        <v>112</v>
      </c>
      <c r="DN1013" s="540">
        <v>113</v>
      </c>
      <c r="DO1013" s="540">
        <v>114</v>
      </c>
      <c r="DP1013" s="540">
        <v>115</v>
      </c>
      <c r="DQ1013" s="540">
        <v>116</v>
      </c>
      <c r="DR1013" s="540">
        <v>117</v>
      </c>
      <c r="DS1013" s="540">
        <v>118</v>
      </c>
      <c r="DT1013" s="540">
        <v>119</v>
      </c>
      <c r="DU1013" s="540">
        <v>120</v>
      </c>
      <c r="DV1013" s="540">
        <v>121</v>
      </c>
      <c r="DW1013" s="540">
        <v>122</v>
      </c>
      <c r="DX1013" s="540">
        <v>123</v>
      </c>
      <c r="DY1013" s="540">
        <v>124</v>
      </c>
      <c r="DZ1013" s="540">
        <v>125</v>
      </c>
      <c r="EA1013" s="540">
        <v>126</v>
      </c>
      <c r="EB1013" s="540">
        <v>127</v>
      </c>
      <c r="EC1013" s="540">
        <v>128</v>
      </c>
      <c r="ED1013" s="540">
        <v>129</v>
      </c>
      <c r="EE1013" s="540">
        <v>130</v>
      </c>
      <c r="EF1013" s="540">
        <v>131</v>
      </c>
      <c r="EG1013" s="540">
        <v>132</v>
      </c>
      <c r="EH1013" s="540">
        <v>133</v>
      </c>
      <c r="EI1013" s="540">
        <v>134</v>
      </c>
      <c r="EJ1013" s="540">
        <v>135</v>
      </c>
      <c r="EK1013" s="540">
        <v>136</v>
      </c>
      <c r="EL1013" s="540">
        <v>137</v>
      </c>
      <c r="EM1013" s="540">
        <v>138</v>
      </c>
      <c r="EN1013" s="540">
        <v>139</v>
      </c>
      <c r="EO1013" s="540">
        <v>140</v>
      </c>
      <c r="EP1013" s="540">
        <v>141</v>
      </c>
      <c r="EQ1013" s="540">
        <v>142</v>
      </c>
      <c r="ER1013" s="540">
        <v>143</v>
      </c>
      <c r="ES1013" s="540">
        <v>144</v>
      </c>
      <c r="ET1013" s="540">
        <v>145</v>
      </c>
      <c r="EU1013" s="540">
        <v>146</v>
      </c>
      <c r="EV1013" s="540">
        <v>147</v>
      </c>
      <c r="EW1013" s="540">
        <v>148</v>
      </c>
      <c r="EX1013" s="540">
        <v>149</v>
      </c>
      <c r="EY1013" s="540">
        <v>150</v>
      </c>
      <c r="EZ1013" s="540">
        <v>151</v>
      </c>
      <c r="FA1013" s="540">
        <v>152</v>
      </c>
      <c r="FB1013" s="540">
        <v>153</v>
      </c>
      <c r="FC1013" s="540">
        <v>154</v>
      </c>
      <c r="FD1013" s="540">
        <v>155</v>
      </c>
      <c r="FE1013" s="540">
        <v>156</v>
      </c>
      <c r="FF1013" s="540">
        <v>157</v>
      </c>
      <c r="FG1013" s="540">
        <v>158</v>
      </c>
      <c r="FH1013" s="540">
        <v>159</v>
      </c>
      <c r="FI1013" s="540">
        <v>160</v>
      </c>
      <c r="FJ1013" s="540">
        <v>161</v>
      </c>
      <c r="FK1013" s="540">
        <v>162</v>
      </c>
      <c r="FL1013" s="540">
        <v>163</v>
      </c>
      <c r="FM1013" s="540">
        <v>164</v>
      </c>
      <c r="FN1013" s="540">
        <v>165</v>
      </c>
      <c r="FO1013" s="540">
        <v>166</v>
      </c>
      <c r="FP1013" s="540">
        <v>167</v>
      </c>
      <c r="FQ1013" s="540">
        <v>168</v>
      </c>
      <c r="FR1013" s="540">
        <v>169</v>
      </c>
      <c r="FS1013" s="540">
        <v>170</v>
      </c>
      <c r="FT1013" s="540">
        <v>171</v>
      </c>
      <c r="FU1013" s="540">
        <v>172</v>
      </c>
      <c r="FV1013" s="540">
        <v>173</v>
      </c>
      <c r="FW1013" s="540">
        <v>174</v>
      </c>
      <c r="FX1013" s="540">
        <v>175</v>
      </c>
      <c r="FY1013" s="540">
        <v>176</v>
      </c>
      <c r="FZ1013" s="540">
        <v>177</v>
      </c>
      <c r="GA1013" s="540">
        <v>178</v>
      </c>
      <c r="GB1013" s="540">
        <v>179</v>
      </c>
      <c r="GC1013" s="540">
        <v>180</v>
      </c>
      <c r="GD1013" s="540">
        <v>181</v>
      </c>
      <c r="GE1013" s="540">
        <v>182</v>
      </c>
      <c r="GF1013" s="540">
        <v>183</v>
      </c>
      <c r="GG1013" s="540">
        <v>184</v>
      </c>
      <c r="GH1013" s="540">
        <v>185</v>
      </c>
      <c r="GI1013" s="540">
        <v>186</v>
      </c>
      <c r="GJ1013" s="540">
        <v>187</v>
      </c>
      <c r="GK1013" s="540">
        <v>188</v>
      </c>
      <c r="GL1013" s="540">
        <v>189</v>
      </c>
      <c r="GM1013" s="540">
        <v>190</v>
      </c>
      <c r="GN1013" s="540">
        <v>191</v>
      </c>
      <c r="GO1013" s="540">
        <v>192</v>
      </c>
      <c r="GP1013" s="540">
        <v>193</v>
      </c>
      <c r="GQ1013" s="540">
        <v>194</v>
      </c>
      <c r="GR1013" s="540">
        <v>195</v>
      </c>
      <c r="GS1013" s="540">
        <v>196</v>
      </c>
      <c r="GT1013" s="540">
        <v>197</v>
      </c>
      <c r="GU1013" s="540">
        <v>198</v>
      </c>
      <c r="GV1013" s="540">
        <v>199</v>
      </c>
      <c r="GW1013" s="540">
        <v>200</v>
      </c>
      <c r="GX1013" s="540">
        <v>201</v>
      </c>
      <c r="GY1013" s="540">
        <v>202</v>
      </c>
      <c r="GZ1013" s="540">
        <v>203</v>
      </c>
      <c r="HA1013" s="540">
        <v>204</v>
      </c>
      <c r="HB1013" s="540">
        <v>205</v>
      </c>
    </row>
    <row r="1014" spans="4:214" s="540" customFormat="1" x14ac:dyDescent="0.2">
      <c r="E1014" s="535" t="s">
        <v>157</v>
      </c>
      <c r="F1014" s="540">
        <v>9</v>
      </c>
      <c r="G1014" s="540">
        <v>33</v>
      </c>
      <c r="H1014" s="540">
        <v>75</v>
      </c>
      <c r="I1014" s="540">
        <v>66</v>
      </c>
      <c r="J1014" s="540">
        <v>141</v>
      </c>
      <c r="K1014" s="540">
        <v>115</v>
      </c>
      <c r="L1014" s="540">
        <v>193</v>
      </c>
      <c r="M1014" s="540">
        <v>109</v>
      </c>
      <c r="N1014" s="540">
        <v>140</v>
      </c>
      <c r="O1014" s="540">
        <v>96</v>
      </c>
      <c r="P1014" s="540">
        <v>202</v>
      </c>
      <c r="Q1014" s="540">
        <v>113</v>
      </c>
      <c r="R1014" s="540">
        <v>52</v>
      </c>
      <c r="S1014" s="540">
        <v>142</v>
      </c>
      <c r="T1014" s="540">
        <v>29</v>
      </c>
      <c r="U1014" s="540">
        <v>37</v>
      </c>
      <c r="V1014" s="540">
        <v>124</v>
      </c>
      <c r="W1014" s="540">
        <v>92</v>
      </c>
      <c r="X1014" s="540">
        <v>178</v>
      </c>
      <c r="Y1014" s="540">
        <v>73</v>
      </c>
      <c r="Z1014" s="540">
        <v>24</v>
      </c>
      <c r="AA1014" s="540">
        <v>79</v>
      </c>
      <c r="AB1014" s="540">
        <v>61</v>
      </c>
      <c r="AC1014" s="540">
        <v>135</v>
      </c>
      <c r="AD1014" s="540">
        <v>192</v>
      </c>
      <c r="AE1014" s="540">
        <v>97</v>
      </c>
      <c r="AF1014" s="540">
        <v>185</v>
      </c>
      <c r="AG1014" s="540">
        <v>71</v>
      </c>
      <c r="AH1014" s="540">
        <v>48</v>
      </c>
      <c r="AI1014" s="540">
        <v>43</v>
      </c>
      <c r="AJ1014" s="540">
        <v>198</v>
      </c>
      <c r="AK1014" s="540">
        <v>116</v>
      </c>
      <c r="AL1014" s="540">
        <v>62</v>
      </c>
      <c r="AM1014" s="540">
        <v>153</v>
      </c>
      <c r="AN1014" s="540">
        <v>162</v>
      </c>
      <c r="AO1014" s="540">
        <v>78</v>
      </c>
      <c r="AP1014" s="540">
        <v>123</v>
      </c>
      <c r="AQ1014" s="540">
        <v>87</v>
      </c>
      <c r="AR1014" s="540">
        <v>1</v>
      </c>
      <c r="AS1014" s="540">
        <v>186</v>
      </c>
      <c r="AT1014" s="540">
        <v>130</v>
      </c>
      <c r="AU1014" s="540">
        <v>175</v>
      </c>
      <c r="AV1014" s="540">
        <v>169</v>
      </c>
      <c r="AW1014" s="540">
        <v>26</v>
      </c>
      <c r="AX1014" s="540">
        <v>23</v>
      </c>
      <c r="AY1014" s="540">
        <v>102</v>
      </c>
      <c r="AZ1014" s="540">
        <v>45</v>
      </c>
      <c r="BA1014" s="540">
        <v>27</v>
      </c>
      <c r="BB1014" s="540">
        <v>126</v>
      </c>
      <c r="BC1014" s="540">
        <v>201</v>
      </c>
      <c r="BD1014" s="540">
        <v>12</v>
      </c>
      <c r="BE1014" s="540">
        <v>120</v>
      </c>
      <c r="BF1014" s="540">
        <v>84</v>
      </c>
      <c r="BG1014" s="540">
        <v>35</v>
      </c>
      <c r="BH1014" s="540">
        <v>67</v>
      </c>
      <c r="BI1014" s="540">
        <v>147</v>
      </c>
      <c r="BJ1014" s="540">
        <v>128</v>
      </c>
      <c r="BK1014" s="540">
        <v>65</v>
      </c>
      <c r="BL1014" s="540">
        <v>111</v>
      </c>
      <c r="BM1014" s="540">
        <v>93</v>
      </c>
      <c r="BN1014" s="540">
        <v>85</v>
      </c>
      <c r="BO1014" s="540">
        <v>188</v>
      </c>
      <c r="BP1014" s="540">
        <v>25</v>
      </c>
      <c r="BQ1014" s="540">
        <v>146</v>
      </c>
      <c r="BR1014" s="540">
        <v>58</v>
      </c>
      <c r="BS1014" s="540">
        <v>100</v>
      </c>
      <c r="BT1014" s="540">
        <v>180</v>
      </c>
      <c r="BU1014" s="540">
        <v>167</v>
      </c>
      <c r="BV1014" s="540">
        <v>196</v>
      </c>
      <c r="BW1014" s="540">
        <v>88</v>
      </c>
      <c r="BX1014" s="540">
        <v>173</v>
      </c>
      <c r="BY1014" s="540">
        <v>160</v>
      </c>
      <c r="BZ1014" s="540">
        <v>181</v>
      </c>
      <c r="CA1014" s="540">
        <v>127</v>
      </c>
      <c r="CB1014" s="540">
        <v>3</v>
      </c>
      <c r="CC1014" s="540">
        <v>150</v>
      </c>
      <c r="CD1014" s="540">
        <v>28</v>
      </c>
      <c r="CE1014" s="540">
        <v>70</v>
      </c>
      <c r="CF1014" s="540">
        <v>133</v>
      </c>
      <c r="CG1014" s="540">
        <v>183</v>
      </c>
      <c r="CH1014" s="540">
        <v>197</v>
      </c>
      <c r="CI1014" s="540">
        <v>63</v>
      </c>
      <c r="CJ1014" s="540">
        <v>184</v>
      </c>
      <c r="CK1014" s="540">
        <v>53</v>
      </c>
      <c r="CL1014" s="540">
        <v>56</v>
      </c>
      <c r="CM1014" s="540">
        <v>64</v>
      </c>
      <c r="CN1014" s="540">
        <v>99</v>
      </c>
      <c r="CO1014" s="540">
        <v>117</v>
      </c>
      <c r="CP1014" s="540">
        <v>176</v>
      </c>
      <c r="CQ1014" s="540">
        <v>187</v>
      </c>
      <c r="CR1014" s="540">
        <v>74</v>
      </c>
      <c r="CS1014" s="540">
        <v>54</v>
      </c>
      <c r="CT1014" s="540">
        <v>170</v>
      </c>
      <c r="CU1014" s="540">
        <v>20</v>
      </c>
      <c r="CV1014" s="540">
        <v>83</v>
      </c>
      <c r="CW1014" s="540">
        <v>40</v>
      </c>
      <c r="CX1014" s="540">
        <v>30</v>
      </c>
      <c r="CY1014" s="540">
        <v>14</v>
      </c>
      <c r="CZ1014" s="540">
        <v>86</v>
      </c>
      <c r="DA1014" s="540">
        <v>4</v>
      </c>
      <c r="DB1014" s="540">
        <v>80</v>
      </c>
      <c r="DC1014" s="540">
        <v>46</v>
      </c>
      <c r="DD1014" s="540">
        <v>32</v>
      </c>
      <c r="DE1014" s="540">
        <v>112</v>
      </c>
      <c r="DF1014" s="540">
        <v>38</v>
      </c>
      <c r="DG1014" s="540">
        <v>200</v>
      </c>
      <c r="DH1014" s="540">
        <v>44</v>
      </c>
      <c r="DI1014" s="540">
        <v>76</v>
      </c>
      <c r="DJ1014" s="540">
        <v>8</v>
      </c>
      <c r="DK1014" s="540">
        <v>82</v>
      </c>
      <c r="DL1014" s="540">
        <v>157</v>
      </c>
      <c r="DM1014" s="540">
        <v>104</v>
      </c>
      <c r="DN1014" s="540">
        <v>165</v>
      </c>
      <c r="DO1014" s="540">
        <v>2</v>
      </c>
      <c r="DP1014" s="540">
        <v>106</v>
      </c>
      <c r="DQ1014" s="540">
        <v>89</v>
      </c>
      <c r="DR1014" s="540">
        <v>125</v>
      </c>
      <c r="DS1014" s="540">
        <v>154</v>
      </c>
      <c r="DT1014" s="540">
        <v>72</v>
      </c>
      <c r="DU1014" s="540">
        <v>143</v>
      </c>
      <c r="DV1014" s="540">
        <v>137</v>
      </c>
      <c r="DW1014" s="540">
        <v>69</v>
      </c>
      <c r="DX1014" s="540">
        <v>16</v>
      </c>
      <c r="DY1014" s="540">
        <v>172</v>
      </c>
      <c r="DZ1014" s="540">
        <v>182</v>
      </c>
      <c r="EA1014" s="540">
        <v>103</v>
      </c>
      <c r="EB1014" s="540">
        <v>55</v>
      </c>
      <c r="EC1014" s="540">
        <v>57</v>
      </c>
      <c r="ED1014" s="540">
        <v>151</v>
      </c>
      <c r="EE1014" s="540">
        <v>81</v>
      </c>
      <c r="EF1014" s="540">
        <v>17</v>
      </c>
      <c r="EG1014" s="540">
        <v>5</v>
      </c>
      <c r="EH1014" s="540">
        <v>152</v>
      </c>
      <c r="EI1014" s="540">
        <v>190</v>
      </c>
      <c r="EJ1014" s="540">
        <v>177</v>
      </c>
      <c r="EK1014" s="540">
        <v>189</v>
      </c>
      <c r="EL1014" s="540">
        <v>205</v>
      </c>
      <c r="EM1014" s="540">
        <v>60</v>
      </c>
      <c r="EN1014" s="540">
        <v>95</v>
      </c>
      <c r="EO1014" s="540">
        <v>118</v>
      </c>
      <c r="EP1014" s="540">
        <v>22</v>
      </c>
      <c r="EQ1014" s="540">
        <v>6</v>
      </c>
      <c r="ER1014" s="540">
        <v>199</v>
      </c>
      <c r="ES1014" s="540">
        <v>195</v>
      </c>
      <c r="ET1014" s="540">
        <v>171</v>
      </c>
      <c r="EU1014" s="540">
        <v>105</v>
      </c>
      <c r="EV1014" s="540">
        <v>179</v>
      </c>
      <c r="EW1014" s="540">
        <v>7</v>
      </c>
      <c r="EX1014" s="540">
        <v>155</v>
      </c>
      <c r="EY1014" s="540">
        <v>31</v>
      </c>
      <c r="EZ1014" s="540">
        <v>110</v>
      </c>
      <c r="FA1014" s="540">
        <v>36</v>
      </c>
      <c r="FB1014" s="540">
        <v>19</v>
      </c>
      <c r="FC1014" s="540">
        <v>15</v>
      </c>
      <c r="FD1014" s="540">
        <v>121</v>
      </c>
      <c r="FE1014" s="540">
        <v>139</v>
      </c>
      <c r="FF1014" s="540">
        <v>49</v>
      </c>
      <c r="FG1014" s="540">
        <v>161</v>
      </c>
      <c r="FH1014" s="540">
        <v>203</v>
      </c>
      <c r="FI1014" s="540">
        <v>108</v>
      </c>
      <c r="FJ1014" s="540">
        <v>10</v>
      </c>
      <c r="FK1014" s="540">
        <v>174</v>
      </c>
      <c r="FL1014" s="540">
        <v>194</v>
      </c>
      <c r="FM1014" s="540">
        <v>145</v>
      </c>
      <c r="FN1014" s="540">
        <v>132</v>
      </c>
      <c r="FO1014" s="540">
        <v>163</v>
      </c>
      <c r="FP1014" s="540">
        <v>41</v>
      </c>
      <c r="FQ1014" s="540">
        <v>91</v>
      </c>
      <c r="FR1014" s="540">
        <v>50</v>
      </c>
      <c r="FS1014" s="540">
        <v>59</v>
      </c>
      <c r="FT1014" s="540">
        <v>98</v>
      </c>
      <c r="FU1014" s="540">
        <v>156</v>
      </c>
      <c r="FV1014" s="540">
        <v>149</v>
      </c>
      <c r="FW1014" s="540">
        <v>51</v>
      </c>
      <c r="FX1014" s="540">
        <v>122</v>
      </c>
      <c r="FY1014" s="540">
        <v>39</v>
      </c>
      <c r="FZ1014" s="540">
        <v>21</v>
      </c>
      <c r="GA1014" s="540">
        <v>144</v>
      </c>
      <c r="GB1014" s="540">
        <v>77</v>
      </c>
      <c r="GC1014" s="540">
        <v>148</v>
      </c>
      <c r="GD1014" s="540">
        <v>114</v>
      </c>
      <c r="GE1014" s="540">
        <v>158</v>
      </c>
      <c r="GF1014" s="540">
        <v>129</v>
      </c>
      <c r="GG1014" s="540">
        <v>18</v>
      </c>
      <c r="GH1014" s="540">
        <v>131</v>
      </c>
      <c r="GI1014" s="540">
        <v>204</v>
      </c>
      <c r="GJ1014" s="540">
        <v>34</v>
      </c>
      <c r="GK1014" s="540">
        <v>94</v>
      </c>
      <c r="GL1014" s="540">
        <v>136</v>
      </c>
      <c r="GM1014" s="540">
        <v>134</v>
      </c>
      <c r="GN1014" s="540">
        <v>119</v>
      </c>
      <c r="GO1014" s="540">
        <v>191</v>
      </c>
      <c r="GP1014" s="540">
        <v>47</v>
      </c>
      <c r="GQ1014" s="540">
        <v>101</v>
      </c>
      <c r="GR1014" s="540">
        <v>166</v>
      </c>
      <c r="GS1014" s="540">
        <v>107</v>
      </c>
      <c r="GT1014" s="540">
        <v>164</v>
      </c>
      <c r="GU1014" s="540">
        <v>90</v>
      </c>
      <c r="GV1014" s="540">
        <v>13</v>
      </c>
      <c r="GW1014" s="540">
        <v>138</v>
      </c>
      <c r="GX1014" s="540">
        <v>68</v>
      </c>
      <c r="GY1014" s="540">
        <v>11</v>
      </c>
      <c r="GZ1014" s="540">
        <v>159</v>
      </c>
      <c r="HA1014" s="540">
        <v>168</v>
      </c>
      <c r="HB1014" s="540">
        <v>42</v>
      </c>
    </row>
    <row r="1015" spans="4:214" s="540" customFormat="1" x14ac:dyDescent="0.2">
      <c r="E1015" s="535" t="s">
        <v>159</v>
      </c>
      <c r="F1015" s="540">
        <v>175</v>
      </c>
      <c r="G1015" s="540">
        <v>25</v>
      </c>
      <c r="H1015" s="540">
        <v>180</v>
      </c>
      <c r="I1015" s="540">
        <v>62</v>
      </c>
      <c r="J1015" s="540">
        <v>193</v>
      </c>
      <c r="K1015" s="540">
        <v>149</v>
      </c>
      <c r="L1015" s="540">
        <v>133</v>
      </c>
      <c r="M1015" s="540">
        <v>1</v>
      </c>
      <c r="N1015" s="540">
        <v>171</v>
      </c>
      <c r="O1015" s="540">
        <v>119</v>
      </c>
      <c r="P1015" s="540">
        <v>15</v>
      </c>
      <c r="Q1015" s="540">
        <v>144</v>
      </c>
      <c r="R1015" s="540">
        <v>201</v>
      </c>
      <c r="S1015" s="540">
        <v>52</v>
      </c>
      <c r="T1015" s="540">
        <v>117</v>
      </c>
      <c r="U1015" s="540">
        <v>135</v>
      </c>
      <c r="V1015" s="540">
        <v>138</v>
      </c>
      <c r="W1015" s="540">
        <v>2</v>
      </c>
      <c r="X1015" s="540">
        <v>46</v>
      </c>
      <c r="Y1015" s="540">
        <v>76</v>
      </c>
      <c r="Z1015" s="540">
        <v>170</v>
      </c>
      <c r="AA1015" s="540">
        <v>159</v>
      </c>
      <c r="AB1015" s="540">
        <v>142</v>
      </c>
      <c r="AC1015" s="540">
        <v>17</v>
      </c>
      <c r="AD1015" s="540">
        <v>151</v>
      </c>
      <c r="AE1015" s="540">
        <v>75</v>
      </c>
      <c r="AF1015" s="540">
        <v>165</v>
      </c>
      <c r="AG1015" s="540">
        <v>44</v>
      </c>
      <c r="AH1015" s="540">
        <v>103</v>
      </c>
      <c r="AI1015" s="540">
        <v>111</v>
      </c>
      <c r="AJ1015" s="540">
        <v>148</v>
      </c>
      <c r="AK1015" s="540">
        <v>94</v>
      </c>
      <c r="AL1015" s="540">
        <v>69</v>
      </c>
      <c r="AM1015" s="540">
        <v>22</v>
      </c>
      <c r="AN1015" s="540">
        <v>126</v>
      </c>
      <c r="AO1015" s="540">
        <v>182</v>
      </c>
      <c r="AP1015" s="540">
        <v>73</v>
      </c>
      <c r="AQ1015" s="540">
        <v>127</v>
      </c>
      <c r="AR1015" s="540">
        <v>157</v>
      </c>
      <c r="AS1015" s="540">
        <v>47</v>
      </c>
      <c r="AT1015" s="540">
        <v>145</v>
      </c>
      <c r="AU1015" s="540">
        <v>130</v>
      </c>
      <c r="AV1015" s="540">
        <v>82</v>
      </c>
      <c r="AW1015" s="540">
        <v>156</v>
      </c>
      <c r="AX1015" s="540">
        <v>71</v>
      </c>
      <c r="AY1015" s="540">
        <v>29</v>
      </c>
      <c r="AZ1015" s="540">
        <v>199</v>
      </c>
      <c r="BA1015" s="540">
        <v>49</v>
      </c>
      <c r="BB1015" s="540">
        <v>36</v>
      </c>
      <c r="BC1015" s="540">
        <v>97</v>
      </c>
      <c r="BD1015" s="540">
        <v>35</v>
      </c>
      <c r="BE1015" s="540">
        <v>14</v>
      </c>
      <c r="BF1015" s="540">
        <v>5</v>
      </c>
      <c r="BG1015" s="540">
        <v>123</v>
      </c>
      <c r="BH1015" s="540">
        <v>189</v>
      </c>
      <c r="BI1015" s="540">
        <v>185</v>
      </c>
      <c r="BJ1015" s="540">
        <v>100</v>
      </c>
      <c r="BK1015" s="540">
        <v>187</v>
      </c>
      <c r="BL1015" s="540">
        <v>115</v>
      </c>
      <c r="BM1015" s="540">
        <v>197</v>
      </c>
      <c r="BN1015" s="540">
        <v>190</v>
      </c>
      <c r="BO1015" s="540">
        <v>18</v>
      </c>
      <c r="BP1015" s="540">
        <v>172</v>
      </c>
      <c r="BQ1015" s="540">
        <v>80</v>
      </c>
      <c r="BR1015" s="540">
        <v>7</v>
      </c>
      <c r="BS1015" s="540">
        <v>109</v>
      </c>
      <c r="BT1015" s="540">
        <v>83</v>
      </c>
      <c r="BU1015" s="540">
        <v>55</v>
      </c>
      <c r="BV1015" s="540">
        <v>33</v>
      </c>
      <c r="BW1015" s="540">
        <v>68</v>
      </c>
      <c r="BX1015" s="540">
        <v>50</v>
      </c>
      <c r="BY1015" s="540">
        <v>93</v>
      </c>
      <c r="BZ1015" s="540">
        <v>146</v>
      </c>
      <c r="CA1015" s="540">
        <v>181</v>
      </c>
      <c r="CB1015" s="540">
        <v>26</v>
      </c>
      <c r="CC1015" s="540">
        <v>65</v>
      </c>
      <c r="CD1015" s="540">
        <v>184</v>
      </c>
      <c r="CE1015" s="540">
        <v>104</v>
      </c>
      <c r="CF1015" s="540">
        <v>16</v>
      </c>
      <c r="CG1015" s="540">
        <v>87</v>
      </c>
      <c r="CH1015" s="540">
        <v>195</v>
      </c>
      <c r="CI1015" s="540">
        <v>129</v>
      </c>
      <c r="CJ1015" s="540">
        <v>45</v>
      </c>
      <c r="CK1015" s="540">
        <v>91</v>
      </c>
      <c r="CL1015" s="540">
        <v>9</v>
      </c>
      <c r="CM1015" s="540">
        <v>108</v>
      </c>
      <c r="CN1015" s="540">
        <v>196</v>
      </c>
      <c r="CO1015" s="540">
        <v>40</v>
      </c>
      <c r="CP1015" s="540">
        <v>98</v>
      </c>
      <c r="CQ1015" s="540">
        <v>61</v>
      </c>
      <c r="CR1015" s="540">
        <v>124</v>
      </c>
      <c r="CS1015" s="540">
        <v>176</v>
      </c>
      <c r="CT1015" s="540">
        <v>72</v>
      </c>
      <c r="CU1015" s="540">
        <v>131</v>
      </c>
      <c r="CV1015" s="540">
        <v>32</v>
      </c>
      <c r="CW1015" s="540">
        <v>70</v>
      </c>
      <c r="CX1015" s="540">
        <v>204</v>
      </c>
      <c r="CY1015" s="540">
        <v>120</v>
      </c>
      <c r="CZ1015" s="540">
        <v>163</v>
      </c>
      <c r="DA1015" s="540">
        <v>57</v>
      </c>
      <c r="DB1015" s="540">
        <v>134</v>
      </c>
      <c r="DC1015" s="540">
        <v>58</v>
      </c>
      <c r="DD1015" s="540">
        <v>186</v>
      </c>
      <c r="DE1015" s="540">
        <v>147</v>
      </c>
      <c r="DF1015" s="540">
        <v>74</v>
      </c>
      <c r="DG1015" s="540">
        <v>20</v>
      </c>
      <c r="DH1015" s="540">
        <v>96</v>
      </c>
      <c r="DI1015" s="540">
        <v>162</v>
      </c>
      <c r="DJ1015" s="540">
        <v>106</v>
      </c>
      <c r="DK1015" s="540">
        <v>191</v>
      </c>
      <c r="DL1015" s="540">
        <v>30</v>
      </c>
      <c r="DM1015" s="540">
        <v>153</v>
      </c>
      <c r="DN1015" s="540">
        <v>132</v>
      </c>
      <c r="DO1015" s="540">
        <v>21</v>
      </c>
      <c r="DP1015" s="540">
        <v>102</v>
      </c>
      <c r="DQ1015" s="540">
        <v>112</v>
      </c>
      <c r="DR1015" s="540">
        <v>24</v>
      </c>
      <c r="DS1015" s="540">
        <v>54</v>
      </c>
      <c r="DT1015" s="540">
        <v>10</v>
      </c>
      <c r="DU1015" s="540">
        <v>116</v>
      </c>
      <c r="DV1015" s="540">
        <v>59</v>
      </c>
      <c r="DW1015" s="540">
        <v>48</v>
      </c>
      <c r="DX1015" s="540">
        <v>141</v>
      </c>
      <c r="DY1015" s="540">
        <v>173</v>
      </c>
      <c r="DZ1015" s="540">
        <v>64</v>
      </c>
      <c r="EA1015" s="540">
        <v>42</v>
      </c>
      <c r="EB1015" s="540">
        <v>38</v>
      </c>
      <c r="EC1015" s="540">
        <v>160</v>
      </c>
      <c r="ED1015" s="540">
        <v>166</v>
      </c>
      <c r="EE1015" s="540">
        <v>66</v>
      </c>
      <c r="EF1015" s="540">
        <v>168</v>
      </c>
      <c r="EG1015" s="540">
        <v>8</v>
      </c>
      <c r="EH1015" s="540">
        <v>177</v>
      </c>
      <c r="EI1015" s="540">
        <v>31</v>
      </c>
      <c r="EJ1015" s="540">
        <v>12</v>
      </c>
      <c r="EK1015" s="540">
        <v>169</v>
      </c>
      <c r="EL1015" s="540">
        <v>51</v>
      </c>
      <c r="EM1015" s="540">
        <v>67</v>
      </c>
      <c r="EN1015" s="540">
        <v>11</v>
      </c>
      <c r="EO1015" s="540">
        <v>202</v>
      </c>
      <c r="EP1015" s="540">
        <v>205</v>
      </c>
      <c r="EQ1015" s="540">
        <v>23</v>
      </c>
      <c r="ER1015" s="540">
        <v>179</v>
      </c>
      <c r="ES1015" s="540">
        <v>137</v>
      </c>
      <c r="ET1015" s="540">
        <v>107</v>
      </c>
      <c r="EU1015" s="540">
        <v>84</v>
      </c>
      <c r="EV1015" s="540">
        <v>86</v>
      </c>
      <c r="EW1015" s="540">
        <v>150</v>
      </c>
      <c r="EX1015" s="540">
        <v>152</v>
      </c>
      <c r="EY1015" s="540">
        <v>188</v>
      </c>
      <c r="EZ1015" s="540">
        <v>95</v>
      </c>
      <c r="FA1015" s="540">
        <v>105</v>
      </c>
      <c r="FB1015" s="540">
        <v>174</v>
      </c>
      <c r="FC1015" s="540">
        <v>63</v>
      </c>
      <c r="FD1015" s="540">
        <v>37</v>
      </c>
      <c r="FE1015" s="540">
        <v>140</v>
      </c>
      <c r="FF1015" s="540">
        <v>53</v>
      </c>
      <c r="FG1015" s="540">
        <v>192</v>
      </c>
      <c r="FH1015" s="540">
        <v>28</v>
      </c>
      <c r="FI1015" s="540">
        <v>167</v>
      </c>
      <c r="FJ1015" s="540">
        <v>155</v>
      </c>
      <c r="FK1015" s="540">
        <v>203</v>
      </c>
      <c r="FL1015" s="540">
        <v>99</v>
      </c>
      <c r="FM1015" s="540">
        <v>110</v>
      </c>
      <c r="FN1015" s="540">
        <v>27</v>
      </c>
      <c r="FO1015" s="540">
        <v>43</v>
      </c>
      <c r="FP1015" s="540">
        <v>60</v>
      </c>
      <c r="FQ1015" s="540">
        <v>101</v>
      </c>
      <c r="FR1015" s="540">
        <v>85</v>
      </c>
      <c r="FS1015" s="540">
        <v>78</v>
      </c>
      <c r="FT1015" s="540">
        <v>4</v>
      </c>
      <c r="FU1015" s="540">
        <v>178</v>
      </c>
      <c r="FV1015" s="540">
        <v>34</v>
      </c>
      <c r="FW1015" s="540">
        <v>56</v>
      </c>
      <c r="FX1015" s="540">
        <v>139</v>
      </c>
      <c r="FY1015" s="540">
        <v>88</v>
      </c>
      <c r="FZ1015" s="540">
        <v>3</v>
      </c>
      <c r="GA1015" s="540">
        <v>125</v>
      </c>
      <c r="GB1015" s="540">
        <v>113</v>
      </c>
      <c r="GC1015" s="540">
        <v>39</v>
      </c>
      <c r="GD1015" s="540">
        <v>183</v>
      </c>
      <c r="GE1015" s="540">
        <v>194</v>
      </c>
      <c r="GF1015" s="540">
        <v>79</v>
      </c>
      <c r="GG1015" s="540">
        <v>158</v>
      </c>
      <c r="GH1015" s="540">
        <v>92</v>
      </c>
      <c r="GI1015" s="540">
        <v>118</v>
      </c>
      <c r="GJ1015" s="540">
        <v>19</v>
      </c>
      <c r="GK1015" s="540">
        <v>89</v>
      </c>
      <c r="GL1015" s="540">
        <v>200</v>
      </c>
      <c r="GM1015" s="540">
        <v>6</v>
      </c>
      <c r="GN1015" s="540">
        <v>13</v>
      </c>
      <c r="GO1015" s="540">
        <v>154</v>
      </c>
      <c r="GP1015" s="540">
        <v>121</v>
      </c>
      <c r="GQ1015" s="540">
        <v>81</v>
      </c>
      <c r="GR1015" s="540">
        <v>198</v>
      </c>
      <c r="GS1015" s="540">
        <v>90</v>
      </c>
      <c r="GT1015" s="540">
        <v>143</v>
      </c>
      <c r="GU1015" s="540">
        <v>122</v>
      </c>
      <c r="GV1015" s="540">
        <v>161</v>
      </c>
      <c r="GW1015" s="540">
        <v>114</v>
      </c>
      <c r="GX1015" s="540">
        <v>164</v>
      </c>
      <c r="GY1015" s="540">
        <v>136</v>
      </c>
      <c r="GZ1015" s="540">
        <v>77</v>
      </c>
      <c r="HA1015" s="540">
        <v>128</v>
      </c>
      <c r="HB1015" s="540">
        <v>41</v>
      </c>
    </row>
    <row r="1016" spans="4:214" s="540" customFormat="1" x14ac:dyDescent="0.2"/>
    <row r="1017" spans="4:214" s="540" customFormat="1" x14ac:dyDescent="0.2">
      <c r="D1017" s="539">
        <v>206</v>
      </c>
      <c r="E1017" s="541" t="s">
        <v>179</v>
      </c>
    </row>
    <row r="1018" spans="4:214" s="540" customFormat="1" x14ac:dyDescent="0.2">
      <c r="E1018" s="535" t="s">
        <v>130</v>
      </c>
      <c r="F1018" s="540">
        <v>1</v>
      </c>
      <c r="G1018" s="540">
        <v>2</v>
      </c>
      <c r="H1018" s="540">
        <v>3</v>
      </c>
      <c r="I1018" s="540">
        <v>4</v>
      </c>
      <c r="J1018" s="540">
        <v>5</v>
      </c>
      <c r="K1018" s="540">
        <v>6</v>
      </c>
      <c r="L1018" s="540">
        <v>7</v>
      </c>
      <c r="M1018" s="540">
        <v>8</v>
      </c>
      <c r="N1018" s="540">
        <v>9</v>
      </c>
      <c r="O1018" s="540">
        <v>10</v>
      </c>
      <c r="P1018" s="540">
        <v>11</v>
      </c>
      <c r="Q1018" s="540">
        <v>12</v>
      </c>
      <c r="R1018" s="540">
        <v>13</v>
      </c>
      <c r="S1018" s="540">
        <v>14</v>
      </c>
      <c r="T1018" s="540">
        <v>15</v>
      </c>
      <c r="U1018" s="540">
        <v>16</v>
      </c>
      <c r="V1018" s="540">
        <v>17</v>
      </c>
      <c r="W1018" s="540">
        <v>18</v>
      </c>
      <c r="X1018" s="540">
        <v>19</v>
      </c>
      <c r="Y1018" s="540">
        <v>20</v>
      </c>
      <c r="Z1018" s="540">
        <v>21</v>
      </c>
      <c r="AA1018" s="540">
        <v>22</v>
      </c>
      <c r="AB1018" s="540">
        <v>23</v>
      </c>
      <c r="AC1018" s="540">
        <v>24</v>
      </c>
      <c r="AD1018" s="540">
        <v>25</v>
      </c>
      <c r="AE1018" s="540">
        <v>26</v>
      </c>
      <c r="AF1018" s="540">
        <v>27</v>
      </c>
      <c r="AG1018" s="540">
        <v>28</v>
      </c>
      <c r="AH1018" s="540">
        <v>29</v>
      </c>
      <c r="AI1018" s="540">
        <v>30</v>
      </c>
      <c r="AJ1018" s="540">
        <v>31</v>
      </c>
      <c r="AK1018" s="540">
        <v>32</v>
      </c>
      <c r="AL1018" s="540">
        <v>33</v>
      </c>
      <c r="AM1018" s="540">
        <v>34</v>
      </c>
      <c r="AN1018" s="540">
        <v>35</v>
      </c>
      <c r="AO1018" s="540">
        <v>36</v>
      </c>
      <c r="AP1018" s="540">
        <v>37</v>
      </c>
      <c r="AQ1018" s="540">
        <v>38</v>
      </c>
      <c r="AR1018" s="540">
        <v>39</v>
      </c>
      <c r="AS1018" s="540">
        <v>40</v>
      </c>
      <c r="AT1018" s="540">
        <v>41</v>
      </c>
      <c r="AU1018" s="540">
        <v>42</v>
      </c>
      <c r="AV1018" s="540">
        <v>43</v>
      </c>
      <c r="AW1018" s="540">
        <v>44</v>
      </c>
      <c r="AX1018" s="540">
        <v>45</v>
      </c>
      <c r="AY1018" s="540">
        <v>46</v>
      </c>
      <c r="AZ1018" s="540">
        <v>47</v>
      </c>
      <c r="BA1018" s="540">
        <v>48</v>
      </c>
      <c r="BB1018" s="540">
        <v>49</v>
      </c>
      <c r="BC1018" s="540">
        <v>50</v>
      </c>
      <c r="BD1018" s="540">
        <v>51</v>
      </c>
      <c r="BE1018" s="540">
        <v>52</v>
      </c>
      <c r="BF1018" s="540">
        <v>53</v>
      </c>
      <c r="BG1018" s="540">
        <v>54</v>
      </c>
      <c r="BH1018" s="540">
        <v>55</v>
      </c>
      <c r="BI1018" s="540">
        <v>56</v>
      </c>
      <c r="BJ1018" s="540">
        <v>57</v>
      </c>
      <c r="BK1018" s="540">
        <v>58</v>
      </c>
      <c r="BL1018" s="540">
        <v>59</v>
      </c>
      <c r="BM1018" s="540">
        <v>60</v>
      </c>
      <c r="BN1018" s="540">
        <v>61</v>
      </c>
      <c r="BO1018" s="540">
        <v>62</v>
      </c>
      <c r="BP1018" s="540">
        <v>63</v>
      </c>
      <c r="BQ1018" s="540">
        <v>64</v>
      </c>
      <c r="BR1018" s="540">
        <v>65</v>
      </c>
      <c r="BS1018" s="540">
        <v>66</v>
      </c>
      <c r="BT1018" s="540">
        <v>67</v>
      </c>
      <c r="BU1018" s="540">
        <v>68</v>
      </c>
      <c r="BV1018" s="540">
        <v>69</v>
      </c>
      <c r="BW1018" s="540">
        <v>70</v>
      </c>
      <c r="BX1018" s="540">
        <v>71</v>
      </c>
      <c r="BY1018" s="540">
        <v>72</v>
      </c>
      <c r="BZ1018" s="540">
        <v>73</v>
      </c>
      <c r="CA1018" s="540">
        <v>74</v>
      </c>
      <c r="CB1018" s="540">
        <v>75</v>
      </c>
      <c r="CC1018" s="540">
        <v>76</v>
      </c>
      <c r="CD1018" s="540">
        <v>77</v>
      </c>
      <c r="CE1018" s="540">
        <v>78</v>
      </c>
      <c r="CF1018" s="540">
        <v>79</v>
      </c>
      <c r="CG1018" s="540">
        <v>80</v>
      </c>
      <c r="CH1018" s="540">
        <v>81</v>
      </c>
      <c r="CI1018" s="540">
        <v>82</v>
      </c>
      <c r="CJ1018" s="540">
        <v>83</v>
      </c>
      <c r="CK1018" s="540">
        <v>84</v>
      </c>
      <c r="CL1018" s="540">
        <v>85</v>
      </c>
      <c r="CM1018" s="540">
        <v>86</v>
      </c>
      <c r="CN1018" s="540">
        <v>87</v>
      </c>
      <c r="CO1018" s="540">
        <v>88</v>
      </c>
      <c r="CP1018" s="540">
        <v>89</v>
      </c>
      <c r="CQ1018" s="540">
        <v>90</v>
      </c>
      <c r="CR1018" s="540">
        <v>91</v>
      </c>
      <c r="CS1018" s="540">
        <v>92</v>
      </c>
      <c r="CT1018" s="540">
        <v>93</v>
      </c>
      <c r="CU1018" s="540">
        <v>94</v>
      </c>
      <c r="CV1018" s="540">
        <v>95</v>
      </c>
      <c r="CW1018" s="540">
        <v>96</v>
      </c>
      <c r="CX1018" s="540">
        <v>97</v>
      </c>
      <c r="CY1018" s="540">
        <v>98</v>
      </c>
      <c r="CZ1018" s="540">
        <v>99</v>
      </c>
      <c r="DA1018" s="540">
        <v>100</v>
      </c>
      <c r="DB1018" s="540">
        <v>101</v>
      </c>
      <c r="DC1018" s="540">
        <v>102</v>
      </c>
      <c r="DD1018" s="540">
        <v>103</v>
      </c>
      <c r="DE1018" s="540">
        <v>104</v>
      </c>
      <c r="DF1018" s="540">
        <v>105</v>
      </c>
      <c r="DG1018" s="540">
        <v>106</v>
      </c>
      <c r="DH1018" s="540">
        <v>107</v>
      </c>
      <c r="DI1018" s="540">
        <v>108</v>
      </c>
      <c r="DJ1018" s="540">
        <v>109</v>
      </c>
      <c r="DK1018" s="540">
        <v>110</v>
      </c>
      <c r="DL1018" s="540">
        <v>111</v>
      </c>
      <c r="DM1018" s="540">
        <v>112</v>
      </c>
      <c r="DN1018" s="540">
        <v>113</v>
      </c>
      <c r="DO1018" s="540">
        <v>114</v>
      </c>
      <c r="DP1018" s="540">
        <v>115</v>
      </c>
      <c r="DQ1018" s="540">
        <v>116</v>
      </c>
      <c r="DR1018" s="540">
        <v>117</v>
      </c>
      <c r="DS1018" s="540">
        <v>118</v>
      </c>
      <c r="DT1018" s="540">
        <v>119</v>
      </c>
      <c r="DU1018" s="540">
        <v>120</v>
      </c>
      <c r="DV1018" s="540">
        <v>121</v>
      </c>
      <c r="DW1018" s="540">
        <v>122</v>
      </c>
      <c r="DX1018" s="540">
        <v>123</v>
      </c>
      <c r="DY1018" s="540">
        <v>124</v>
      </c>
      <c r="DZ1018" s="540">
        <v>125</v>
      </c>
      <c r="EA1018" s="540">
        <v>126</v>
      </c>
      <c r="EB1018" s="540">
        <v>127</v>
      </c>
      <c r="EC1018" s="540">
        <v>128</v>
      </c>
      <c r="ED1018" s="540">
        <v>129</v>
      </c>
      <c r="EE1018" s="540">
        <v>130</v>
      </c>
      <c r="EF1018" s="540">
        <v>131</v>
      </c>
      <c r="EG1018" s="540">
        <v>132</v>
      </c>
      <c r="EH1018" s="540">
        <v>133</v>
      </c>
      <c r="EI1018" s="540">
        <v>134</v>
      </c>
      <c r="EJ1018" s="540">
        <v>135</v>
      </c>
      <c r="EK1018" s="540">
        <v>136</v>
      </c>
      <c r="EL1018" s="540">
        <v>137</v>
      </c>
      <c r="EM1018" s="540">
        <v>138</v>
      </c>
      <c r="EN1018" s="540">
        <v>139</v>
      </c>
      <c r="EO1018" s="540">
        <v>140</v>
      </c>
      <c r="EP1018" s="540">
        <v>141</v>
      </c>
      <c r="EQ1018" s="540">
        <v>142</v>
      </c>
      <c r="ER1018" s="540">
        <v>143</v>
      </c>
      <c r="ES1018" s="540">
        <v>144</v>
      </c>
      <c r="ET1018" s="540">
        <v>145</v>
      </c>
      <c r="EU1018" s="540">
        <v>146</v>
      </c>
      <c r="EV1018" s="540">
        <v>147</v>
      </c>
      <c r="EW1018" s="540">
        <v>148</v>
      </c>
      <c r="EX1018" s="540">
        <v>149</v>
      </c>
      <c r="EY1018" s="540">
        <v>150</v>
      </c>
      <c r="EZ1018" s="540">
        <v>151</v>
      </c>
      <c r="FA1018" s="540">
        <v>152</v>
      </c>
      <c r="FB1018" s="540">
        <v>153</v>
      </c>
      <c r="FC1018" s="540">
        <v>154</v>
      </c>
      <c r="FD1018" s="540">
        <v>155</v>
      </c>
      <c r="FE1018" s="540">
        <v>156</v>
      </c>
      <c r="FF1018" s="540">
        <v>157</v>
      </c>
      <c r="FG1018" s="540">
        <v>158</v>
      </c>
      <c r="FH1018" s="540">
        <v>159</v>
      </c>
      <c r="FI1018" s="540">
        <v>160</v>
      </c>
      <c r="FJ1018" s="540">
        <v>161</v>
      </c>
      <c r="FK1018" s="540">
        <v>162</v>
      </c>
      <c r="FL1018" s="540">
        <v>163</v>
      </c>
      <c r="FM1018" s="540">
        <v>164</v>
      </c>
      <c r="FN1018" s="540">
        <v>165</v>
      </c>
      <c r="FO1018" s="540">
        <v>166</v>
      </c>
      <c r="FP1018" s="540">
        <v>167</v>
      </c>
      <c r="FQ1018" s="540">
        <v>168</v>
      </c>
      <c r="FR1018" s="540">
        <v>169</v>
      </c>
      <c r="FS1018" s="540">
        <v>170</v>
      </c>
      <c r="FT1018" s="540">
        <v>171</v>
      </c>
      <c r="FU1018" s="540">
        <v>172</v>
      </c>
      <c r="FV1018" s="540">
        <v>173</v>
      </c>
      <c r="FW1018" s="540">
        <v>174</v>
      </c>
      <c r="FX1018" s="540">
        <v>175</v>
      </c>
      <c r="FY1018" s="540">
        <v>176</v>
      </c>
      <c r="FZ1018" s="540">
        <v>177</v>
      </c>
      <c r="GA1018" s="540">
        <v>178</v>
      </c>
      <c r="GB1018" s="540">
        <v>179</v>
      </c>
      <c r="GC1018" s="540">
        <v>180</v>
      </c>
      <c r="GD1018" s="540">
        <v>181</v>
      </c>
      <c r="GE1018" s="540">
        <v>182</v>
      </c>
      <c r="GF1018" s="540">
        <v>183</v>
      </c>
      <c r="GG1018" s="540">
        <v>184</v>
      </c>
      <c r="GH1018" s="540">
        <v>185</v>
      </c>
      <c r="GI1018" s="540">
        <v>186</v>
      </c>
      <c r="GJ1018" s="540">
        <v>187</v>
      </c>
      <c r="GK1018" s="540">
        <v>188</v>
      </c>
      <c r="GL1018" s="540">
        <v>189</v>
      </c>
      <c r="GM1018" s="540">
        <v>190</v>
      </c>
      <c r="GN1018" s="540">
        <v>191</v>
      </c>
      <c r="GO1018" s="540">
        <v>192</v>
      </c>
      <c r="GP1018" s="540">
        <v>193</v>
      </c>
      <c r="GQ1018" s="540">
        <v>194</v>
      </c>
      <c r="GS1018" s="540">
        <v>195</v>
      </c>
      <c r="GT1018" s="540">
        <v>196</v>
      </c>
      <c r="GU1018" s="540">
        <v>197</v>
      </c>
      <c r="GV1018" s="540">
        <v>198</v>
      </c>
      <c r="GX1018" s="540">
        <v>199</v>
      </c>
      <c r="GY1018" s="540">
        <v>200</v>
      </c>
      <c r="GZ1018" s="540">
        <v>201</v>
      </c>
      <c r="HA1018" s="540">
        <v>202</v>
      </c>
      <c r="HC1018" s="540">
        <v>203</v>
      </c>
      <c r="HD1018" s="540">
        <v>204</v>
      </c>
      <c r="HE1018" s="540">
        <v>205</v>
      </c>
      <c r="HF1018" s="540">
        <v>206</v>
      </c>
    </row>
    <row r="1019" spans="4:214" s="540" customFormat="1" x14ac:dyDescent="0.2">
      <c r="E1019" s="535" t="s">
        <v>157</v>
      </c>
      <c r="F1019" s="540">
        <v>153</v>
      </c>
      <c r="G1019" s="540">
        <v>198</v>
      </c>
      <c r="H1019" s="540">
        <v>92</v>
      </c>
      <c r="I1019" s="540">
        <v>178</v>
      </c>
      <c r="J1019" s="540">
        <v>44</v>
      </c>
      <c r="K1019" s="540">
        <v>104</v>
      </c>
      <c r="L1019" s="540">
        <v>174</v>
      </c>
      <c r="M1019" s="540">
        <v>126</v>
      </c>
      <c r="N1019" s="540">
        <v>205</v>
      </c>
      <c r="O1019" s="540">
        <v>142</v>
      </c>
      <c r="P1019" s="540">
        <v>64</v>
      </c>
      <c r="Q1019" s="540">
        <v>115</v>
      </c>
      <c r="R1019" s="540">
        <v>90</v>
      </c>
      <c r="S1019" s="540">
        <v>196</v>
      </c>
      <c r="T1019" s="540">
        <v>186</v>
      </c>
      <c r="U1019" s="540">
        <v>158</v>
      </c>
      <c r="V1019" s="540">
        <v>50</v>
      </c>
      <c r="W1019" s="540">
        <v>34</v>
      </c>
      <c r="X1019" s="540">
        <v>122</v>
      </c>
      <c r="Y1019" s="540">
        <v>96</v>
      </c>
      <c r="Z1019" s="540">
        <v>132</v>
      </c>
      <c r="AA1019" s="540">
        <v>39</v>
      </c>
      <c r="AB1019" s="540">
        <v>4</v>
      </c>
      <c r="AC1019" s="540">
        <v>52</v>
      </c>
      <c r="AD1019" s="540">
        <v>181</v>
      </c>
      <c r="AE1019" s="540">
        <v>202</v>
      </c>
      <c r="AF1019" s="540">
        <v>193</v>
      </c>
      <c r="AG1019" s="540">
        <v>69</v>
      </c>
      <c r="AH1019" s="540">
        <v>85</v>
      </c>
      <c r="AI1019" s="540">
        <v>58</v>
      </c>
      <c r="AJ1019" s="540">
        <v>88</v>
      </c>
      <c r="AK1019" s="540">
        <v>71</v>
      </c>
      <c r="AL1019" s="540">
        <v>149</v>
      </c>
      <c r="AM1019" s="540">
        <v>81</v>
      </c>
      <c r="AN1019" s="540">
        <v>144</v>
      </c>
      <c r="AO1019" s="540">
        <v>204</v>
      </c>
      <c r="AP1019" s="540">
        <v>194</v>
      </c>
      <c r="AQ1019" s="540">
        <v>131</v>
      </c>
      <c r="AR1019" s="540">
        <v>21</v>
      </c>
      <c r="AS1019" s="540">
        <v>143</v>
      </c>
      <c r="AT1019" s="540">
        <v>79</v>
      </c>
      <c r="AU1019" s="540">
        <v>185</v>
      </c>
      <c r="AV1019" s="540">
        <v>180</v>
      </c>
      <c r="AW1019" s="540">
        <v>171</v>
      </c>
      <c r="AX1019" s="540">
        <v>27</v>
      </c>
      <c r="AY1019" s="540">
        <v>89</v>
      </c>
      <c r="AZ1019" s="540">
        <v>105</v>
      </c>
      <c r="BA1019" s="540">
        <v>182</v>
      </c>
      <c r="BB1019" s="540">
        <v>56</v>
      </c>
      <c r="BC1019" s="540">
        <v>23</v>
      </c>
      <c r="BD1019" s="540">
        <v>139</v>
      </c>
      <c r="BE1019" s="540">
        <v>106</v>
      </c>
      <c r="BF1019" s="540">
        <v>37</v>
      </c>
      <c r="BG1019" s="540">
        <v>141</v>
      </c>
      <c r="BH1019" s="540">
        <v>162</v>
      </c>
      <c r="BI1019" s="540">
        <v>30</v>
      </c>
      <c r="BJ1019" s="540">
        <v>173</v>
      </c>
      <c r="BK1019" s="540">
        <v>189</v>
      </c>
      <c r="BL1019" s="540">
        <v>83</v>
      </c>
      <c r="BM1019" s="540">
        <v>138</v>
      </c>
      <c r="BN1019" s="540">
        <v>118</v>
      </c>
      <c r="BO1019" s="540">
        <v>130</v>
      </c>
      <c r="BP1019" s="540">
        <v>195</v>
      </c>
      <c r="BQ1019" s="540">
        <v>12</v>
      </c>
      <c r="BR1019" s="540">
        <v>1</v>
      </c>
      <c r="BS1019" s="540">
        <v>183</v>
      </c>
      <c r="BT1019" s="540">
        <v>159</v>
      </c>
      <c r="BU1019" s="540">
        <v>107</v>
      </c>
      <c r="BV1019" s="540">
        <v>100</v>
      </c>
      <c r="BW1019" s="540">
        <v>8</v>
      </c>
      <c r="BX1019" s="540">
        <v>120</v>
      </c>
      <c r="BY1019" s="540">
        <v>74</v>
      </c>
      <c r="BZ1019" s="540">
        <v>82</v>
      </c>
      <c r="CA1019" s="540">
        <v>61</v>
      </c>
      <c r="CB1019" s="540">
        <v>199</v>
      </c>
      <c r="CC1019" s="540">
        <v>133</v>
      </c>
      <c r="CD1019" s="540">
        <v>110</v>
      </c>
      <c r="CE1019" s="540">
        <v>137</v>
      </c>
      <c r="CF1019" s="540">
        <v>38</v>
      </c>
      <c r="CG1019" s="540">
        <v>3</v>
      </c>
      <c r="CH1019" s="540">
        <v>45</v>
      </c>
      <c r="CI1019" s="540">
        <v>59</v>
      </c>
      <c r="CJ1019" s="540">
        <v>161</v>
      </c>
      <c r="CK1019" s="540">
        <v>123</v>
      </c>
      <c r="CL1019" s="540">
        <v>73</v>
      </c>
      <c r="CM1019" s="540">
        <v>60</v>
      </c>
      <c r="CN1019" s="540">
        <v>145</v>
      </c>
      <c r="CO1019" s="540">
        <v>31</v>
      </c>
      <c r="CP1019" s="540">
        <v>46</v>
      </c>
      <c r="CQ1019" s="540">
        <v>114</v>
      </c>
      <c r="CR1019" s="540">
        <v>19</v>
      </c>
      <c r="CS1019" s="540">
        <v>80</v>
      </c>
      <c r="CT1019" s="540">
        <v>7</v>
      </c>
      <c r="CU1019" s="540">
        <v>2</v>
      </c>
      <c r="CV1019" s="540">
        <v>112</v>
      </c>
      <c r="CW1019" s="540">
        <v>119</v>
      </c>
      <c r="CX1019" s="540">
        <v>25</v>
      </c>
      <c r="CY1019" s="540">
        <v>66</v>
      </c>
      <c r="CZ1019" s="540">
        <v>43</v>
      </c>
      <c r="DA1019" s="540">
        <v>28</v>
      </c>
      <c r="DB1019" s="540">
        <v>20</v>
      </c>
      <c r="DC1019" s="540">
        <v>54</v>
      </c>
      <c r="DD1019" s="540">
        <v>146</v>
      </c>
      <c r="DE1019" s="540">
        <v>33</v>
      </c>
      <c r="DF1019" s="540">
        <v>93</v>
      </c>
      <c r="DG1019" s="540">
        <v>49</v>
      </c>
      <c r="DH1019" s="540">
        <v>201</v>
      </c>
      <c r="DI1019" s="540">
        <v>97</v>
      </c>
      <c r="DJ1019" s="540">
        <v>135</v>
      </c>
      <c r="DK1019" s="540">
        <v>206</v>
      </c>
      <c r="DL1019" s="540">
        <v>172</v>
      </c>
      <c r="DM1019" s="540">
        <v>95</v>
      </c>
      <c r="DN1019" s="540">
        <v>77</v>
      </c>
      <c r="DO1019" s="540">
        <v>13</v>
      </c>
      <c r="DP1019" s="540">
        <v>176</v>
      </c>
      <c r="DQ1019" s="540">
        <v>154</v>
      </c>
      <c r="DR1019" s="540">
        <v>103</v>
      </c>
      <c r="DS1019" s="540">
        <v>14</v>
      </c>
      <c r="DT1019" s="540">
        <v>51</v>
      </c>
      <c r="DU1019" s="540">
        <v>32</v>
      </c>
      <c r="DV1019" s="540">
        <v>184</v>
      </c>
      <c r="DW1019" s="540">
        <v>116</v>
      </c>
      <c r="DX1019" s="540">
        <v>200</v>
      </c>
      <c r="DY1019" s="540">
        <v>157</v>
      </c>
      <c r="DZ1019" s="540">
        <v>11</v>
      </c>
      <c r="EA1019" s="540">
        <v>175</v>
      </c>
      <c r="EB1019" s="540">
        <v>5</v>
      </c>
      <c r="EC1019" s="540">
        <v>177</v>
      </c>
      <c r="ED1019" s="540">
        <v>53</v>
      </c>
      <c r="EE1019" s="540">
        <v>147</v>
      </c>
      <c r="EF1019" s="540">
        <v>188</v>
      </c>
      <c r="EG1019" s="540">
        <v>179</v>
      </c>
      <c r="EH1019" s="540">
        <v>40</v>
      </c>
      <c r="EI1019" s="540">
        <v>151</v>
      </c>
      <c r="EJ1019" s="540">
        <v>156</v>
      </c>
      <c r="EK1019" s="540">
        <v>70</v>
      </c>
      <c r="EL1019" s="540">
        <v>125</v>
      </c>
      <c r="EM1019" s="540">
        <v>134</v>
      </c>
      <c r="EN1019" s="540">
        <v>47</v>
      </c>
      <c r="EO1019" s="540">
        <v>62</v>
      </c>
      <c r="EP1019" s="540">
        <v>98</v>
      </c>
      <c r="EQ1019" s="540">
        <v>84</v>
      </c>
      <c r="ER1019" s="540">
        <v>102</v>
      </c>
      <c r="ES1019" s="540">
        <v>167</v>
      </c>
      <c r="ET1019" s="540">
        <v>67</v>
      </c>
      <c r="EU1019" s="540">
        <v>22</v>
      </c>
      <c r="EV1019" s="540">
        <v>76</v>
      </c>
      <c r="EW1019" s="540">
        <v>6</v>
      </c>
      <c r="EX1019" s="540">
        <v>87</v>
      </c>
      <c r="EY1019" s="540">
        <v>192</v>
      </c>
      <c r="EZ1019" s="540">
        <v>9</v>
      </c>
      <c r="FA1019" s="540">
        <v>18</v>
      </c>
      <c r="FB1019" s="540">
        <v>109</v>
      </c>
      <c r="FC1019" s="540">
        <v>72</v>
      </c>
      <c r="FD1019" s="540">
        <v>152</v>
      </c>
      <c r="FE1019" s="540">
        <v>165</v>
      </c>
      <c r="FF1019" s="540">
        <v>150</v>
      </c>
      <c r="FG1019" s="540">
        <v>127</v>
      </c>
      <c r="FH1019" s="540">
        <v>168</v>
      </c>
      <c r="FI1019" s="540">
        <v>113</v>
      </c>
      <c r="FJ1019" s="540">
        <v>15</v>
      </c>
      <c r="FK1019" s="540">
        <v>36</v>
      </c>
      <c r="FL1019" s="540">
        <v>99</v>
      </c>
      <c r="FM1019" s="540">
        <v>203</v>
      </c>
      <c r="FN1019" s="540">
        <v>68</v>
      </c>
      <c r="FO1019" s="540">
        <v>65</v>
      </c>
      <c r="FP1019" s="540">
        <v>16</v>
      </c>
      <c r="FQ1019" s="540">
        <v>94</v>
      </c>
      <c r="FR1019" s="540">
        <v>190</v>
      </c>
      <c r="FS1019" s="540">
        <v>197</v>
      </c>
      <c r="FT1019" s="540">
        <v>75</v>
      </c>
      <c r="FU1019" s="540">
        <v>29</v>
      </c>
      <c r="FV1019" s="540">
        <v>17</v>
      </c>
      <c r="FW1019" s="540">
        <v>166</v>
      </c>
      <c r="FX1019" s="540">
        <v>136</v>
      </c>
      <c r="FY1019" s="540">
        <v>55</v>
      </c>
      <c r="FZ1019" s="540">
        <v>148</v>
      </c>
      <c r="GA1019" s="540">
        <v>121</v>
      </c>
      <c r="GB1019" s="540">
        <v>35</v>
      </c>
      <c r="GC1019" s="540">
        <v>191</v>
      </c>
      <c r="GD1019" s="540">
        <v>163</v>
      </c>
      <c r="GE1019" s="540">
        <v>101</v>
      </c>
      <c r="GF1019" s="540">
        <v>10</v>
      </c>
      <c r="GG1019" s="540">
        <v>57</v>
      </c>
      <c r="GH1019" s="540">
        <v>42</v>
      </c>
      <c r="GI1019" s="540">
        <v>140</v>
      </c>
      <c r="GJ1019" s="540">
        <v>155</v>
      </c>
      <c r="GK1019" s="540">
        <v>187</v>
      </c>
      <c r="GL1019" s="540">
        <v>91</v>
      </c>
      <c r="GM1019" s="540">
        <v>48</v>
      </c>
      <c r="GN1019" s="540">
        <v>24</v>
      </c>
      <c r="GO1019" s="540">
        <v>124</v>
      </c>
      <c r="GP1019" s="540">
        <v>129</v>
      </c>
      <c r="GQ1019" s="540">
        <v>78</v>
      </c>
      <c r="GS1019" s="540">
        <v>63</v>
      </c>
      <c r="GT1019" s="540">
        <v>111</v>
      </c>
      <c r="GU1019" s="540">
        <v>170</v>
      </c>
      <c r="GV1019" s="540">
        <v>86</v>
      </c>
      <c r="GX1019" s="540">
        <v>128</v>
      </c>
      <c r="GY1019" s="540">
        <v>169</v>
      </c>
      <c r="GZ1019" s="540">
        <v>41</v>
      </c>
      <c r="HA1019" s="540">
        <v>26</v>
      </c>
      <c r="HC1019" s="540">
        <v>164</v>
      </c>
      <c r="HD1019" s="540">
        <v>160</v>
      </c>
      <c r="HE1019" s="540">
        <v>117</v>
      </c>
      <c r="HF1019" s="540">
        <v>108</v>
      </c>
    </row>
    <row r="1020" spans="4:214" s="540" customFormat="1" x14ac:dyDescent="0.2">
      <c r="E1020" s="535" t="s">
        <v>159</v>
      </c>
      <c r="F1020" s="540">
        <v>194</v>
      </c>
      <c r="G1020" s="540">
        <v>108</v>
      </c>
      <c r="H1020" s="540">
        <v>159</v>
      </c>
      <c r="I1020" s="540">
        <v>37</v>
      </c>
      <c r="J1020" s="540">
        <v>133</v>
      </c>
      <c r="K1020" s="540">
        <v>135</v>
      </c>
      <c r="L1020" s="540">
        <v>180</v>
      </c>
      <c r="M1020" s="540">
        <v>2</v>
      </c>
      <c r="N1020" s="540">
        <v>22</v>
      </c>
      <c r="O1020" s="540">
        <v>119</v>
      </c>
      <c r="P1020" s="540">
        <v>113</v>
      </c>
      <c r="Q1020" s="540">
        <v>129</v>
      </c>
      <c r="R1020" s="540">
        <v>62</v>
      </c>
      <c r="S1020" s="540">
        <v>120</v>
      </c>
      <c r="T1020" s="540">
        <v>101</v>
      </c>
      <c r="U1020" s="540">
        <v>44</v>
      </c>
      <c r="V1020" s="540">
        <v>109</v>
      </c>
      <c r="W1020" s="540">
        <v>51</v>
      </c>
      <c r="X1020" s="540">
        <v>131</v>
      </c>
      <c r="Y1020" s="540">
        <v>116</v>
      </c>
      <c r="Z1020" s="540">
        <v>13</v>
      </c>
      <c r="AA1020" s="540">
        <v>33</v>
      </c>
      <c r="AB1020" s="540">
        <v>141</v>
      </c>
      <c r="AC1020" s="540">
        <v>165</v>
      </c>
      <c r="AD1020" s="540">
        <v>154</v>
      </c>
      <c r="AE1020" s="540">
        <v>152</v>
      </c>
      <c r="AF1020" s="540">
        <v>14</v>
      </c>
      <c r="AG1020" s="540">
        <v>29</v>
      </c>
      <c r="AH1020" s="540">
        <v>111</v>
      </c>
      <c r="AI1020" s="540">
        <v>77</v>
      </c>
      <c r="AJ1020" s="540">
        <v>115</v>
      </c>
      <c r="AK1020" s="540">
        <v>15</v>
      </c>
      <c r="AL1020" s="540">
        <v>145</v>
      </c>
      <c r="AM1020" s="540">
        <v>97</v>
      </c>
      <c r="AN1020" s="540">
        <v>56</v>
      </c>
      <c r="AO1020" s="540">
        <v>32</v>
      </c>
      <c r="AP1020" s="540">
        <v>69</v>
      </c>
      <c r="AQ1020" s="540">
        <v>50</v>
      </c>
      <c r="AR1020" s="540">
        <v>92</v>
      </c>
      <c r="AS1020" s="540">
        <v>187</v>
      </c>
      <c r="AT1020" s="540">
        <v>144</v>
      </c>
      <c r="AU1020" s="540">
        <v>48</v>
      </c>
      <c r="AV1020" s="540">
        <v>167</v>
      </c>
      <c r="AW1020" s="540">
        <v>132</v>
      </c>
      <c r="AX1020" s="540">
        <v>188</v>
      </c>
      <c r="AY1020" s="540">
        <v>67</v>
      </c>
      <c r="AZ1020" s="540">
        <v>140</v>
      </c>
      <c r="BA1020" s="540">
        <v>105</v>
      </c>
      <c r="BB1020" s="540">
        <v>71</v>
      </c>
      <c r="BC1020" s="540">
        <v>18</v>
      </c>
      <c r="BD1020" s="540">
        <v>23</v>
      </c>
      <c r="BE1020" s="540">
        <v>78</v>
      </c>
      <c r="BF1020" s="540">
        <v>39</v>
      </c>
      <c r="BG1020" s="540">
        <v>183</v>
      </c>
      <c r="BH1020" s="540">
        <v>17</v>
      </c>
      <c r="BI1020" s="540">
        <v>147</v>
      </c>
      <c r="BJ1020" s="540">
        <v>38</v>
      </c>
      <c r="BK1020" s="540">
        <v>59</v>
      </c>
      <c r="BL1020" s="540">
        <v>199</v>
      </c>
      <c r="BM1020" s="540">
        <v>9</v>
      </c>
      <c r="BN1020" s="540">
        <v>160</v>
      </c>
      <c r="BO1020" s="540">
        <v>94</v>
      </c>
      <c r="BP1020" s="540">
        <v>21</v>
      </c>
      <c r="BQ1020" s="540">
        <v>173</v>
      </c>
      <c r="BR1020" s="540">
        <v>146</v>
      </c>
      <c r="BS1020" s="540">
        <v>125</v>
      </c>
      <c r="BT1020" s="540">
        <v>178</v>
      </c>
      <c r="BU1020" s="540">
        <v>196</v>
      </c>
      <c r="BV1020" s="540">
        <v>65</v>
      </c>
      <c r="BW1020" s="540">
        <v>89</v>
      </c>
      <c r="BX1020" s="540">
        <v>169</v>
      </c>
      <c r="BY1020" s="540">
        <v>136</v>
      </c>
      <c r="BZ1020" s="540">
        <v>124</v>
      </c>
      <c r="CA1020" s="540">
        <v>153</v>
      </c>
      <c r="CB1020" s="540">
        <v>7</v>
      </c>
      <c r="CC1020" s="540">
        <v>58</v>
      </c>
      <c r="CD1020" s="540">
        <v>10</v>
      </c>
      <c r="CE1020" s="540">
        <v>185</v>
      </c>
      <c r="CF1020" s="540">
        <v>41</v>
      </c>
      <c r="CG1020" s="540">
        <v>82</v>
      </c>
      <c r="CH1020" s="540">
        <v>110</v>
      </c>
      <c r="CI1020" s="540">
        <v>4</v>
      </c>
      <c r="CJ1020" s="540">
        <v>75</v>
      </c>
      <c r="CK1020" s="540">
        <v>191</v>
      </c>
      <c r="CL1020" s="540">
        <v>151</v>
      </c>
      <c r="CM1020" s="540">
        <v>74</v>
      </c>
      <c r="CN1020" s="540">
        <v>168</v>
      </c>
      <c r="CO1020" s="540">
        <v>104</v>
      </c>
      <c r="CP1020" s="540">
        <v>70</v>
      </c>
      <c r="CQ1020" s="540">
        <v>164</v>
      </c>
      <c r="CR1020" s="540">
        <v>8</v>
      </c>
      <c r="CS1020" s="540">
        <v>64</v>
      </c>
      <c r="CT1020" s="540">
        <v>52</v>
      </c>
      <c r="CU1020" s="540">
        <v>11</v>
      </c>
      <c r="CV1020" s="540">
        <v>195</v>
      </c>
      <c r="CW1020" s="540">
        <v>85</v>
      </c>
      <c r="CX1020" s="540">
        <v>1</v>
      </c>
      <c r="CY1020" s="540">
        <v>179</v>
      </c>
      <c r="CZ1020" s="540">
        <v>55</v>
      </c>
      <c r="DA1020" s="540">
        <v>63</v>
      </c>
      <c r="DB1020" s="540">
        <v>205</v>
      </c>
      <c r="DC1020" s="540">
        <v>68</v>
      </c>
      <c r="DD1020" s="540">
        <v>130</v>
      </c>
      <c r="DE1020" s="540">
        <v>156</v>
      </c>
      <c r="DF1020" s="540">
        <v>117</v>
      </c>
      <c r="DG1020" s="540">
        <v>138</v>
      </c>
      <c r="DH1020" s="540">
        <v>93</v>
      </c>
      <c r="DI1020" s="540">
        <v>61</v>
      </c>
      <c r="DJ1020" s="540">
        <v>201</v>
      </c>
      <c r="DK1020" s="540">
        <v>86</v>
      </c>
      <c r="DL1020" s="540">
        <v>100</v>
      </c>
      <c r="DM1020" s="540">
        <v>46</v>
      </c>
      <c r="DN1020" s="540">
        <v>81</v>
      </c>
      <c r="DO1020" s="540">
        <v>127</v>
      </c>
      <c r="DP1020" s="540">
        <v>102</v>
      </c>
      <c r="DQ1020" s="540">
        <v>47</v>
      </c>
      <c r="DR1020" s="540">
        <v>40</v>
      </c>
      <c r="DS1020" s="540">
        <v>25</v>
      </c>
      <c r="DT1020" s="540">
        <v>161</v>
      </c>
      <c r="DU1020" s="540">
        <v>79</v>
      </c>
      <c r="DV1020" s="540">
        <v>80</v>
      </c>
      <c r="DW1020" s="540">
        <v>189</v>
      </c>
      <c r="DX1020" s="540">
        <v>198</v>
      </c>
      <c r="DY1020" s="540">
        <v>128</v>
      </c>
      <c r="DZ1020" s="540">
        <v>66</v>
      </c>
      <c r="EA1020" s="540">
        <v>90</v>
      </c>
      <c r="EB1020" s="540">
        <v>53</v>
      </c>
      <c r="EC1020" s="540">
        <v>150</v>
      </c>
      <c r="ED1020" s="540">
        <v>163</v>
      </c>
      <c r="EE1020" s="540">
        <v>137</v>
      </c>
      <c r="EF1020" s="540">
        <v>143</v>
      </c>
      <c r="EG1020" s="540">
        <v>3</v>
      </c>
      <c r="EH1020" s="540">
        <v>12</v>
      </c>
      <c r="EI1020" s="540">
        <v>88</v>
      </c>
      <c r="EJ1020" s="540">
        <v>6</v>
      </c>
      <c r="EK1020" s="540">
        <v>72</v>
      </c>
      <c r="EL1020" s="540">
        <v>166</v>
      </c>
      <c r="EM1020" s="540">
        <v>155</v>
      </c>
      <c r="EN1020" s="540">
        <v>200</v>
      </c>
      <c r="EO1020" s="540">
        <v>172</v>
      </c>
      <c r="EP1020" s="540">
        <v>190</v>
      </c>
      <c r="EQ1020" s="540">
        <v>28</v>
      </c>
      <c r="ER1020" s="540">
        <v>174</v>
      </c>
      <c r="ES1020" s="540">
        <v>148</v>
      </c>
      <c r="ET1020" s="540">
        <v>49</v>
      </c>
      <c r="EU1020" s="540">
        <v>170</v>
      </c>
      <c r="EV1020" s="540">
        <v>73</v>
      </c>
      <c r="EW1020" s="540">
        <v>175</v>
      </c>
      <c r="EX1020" s="540">
        <v>98</v>
      </c>
      <c r="EY1020" s="540">
        <v>126</v>
      </c>
      <c r="EZ1020" s="540">
        <v>42</v>
      </c>
      <c r="FA1020" s="540">
        <v>123</v>
      </c>
      <c r="FB1020" s="540">
        <v>91</v>
      </c>
      <c r="FC1020" s="540">
        <v>118</v>
      </c>
      <c r="FD1020" s="540">
        <v>177</v>
      </c>
      <c r="FE1020" s="540">
        <v>192</v>
      </c>
      <c r="FF1020" s="540">
        <v>45</v>
      </c>
      <c r="FG1020" s="540">
        <v>184</v>
      </c>
      <c r="FH1020" s="540">
        <v>186</v>
      </c>
      <c r="FI1020" s="540">
        <v>16</v>
      </c>
      <c r="FJ1020" s="540">
        <v>112</v>
      </c>
      <c r="FK1020" s="540">
        <v>203</v>
      </c>
      <c r="FL1020" s="540">
        <v>84</v>
      </c>
      <c r="FM1020" s="540">
        <v>76</v>
      </c>
      <c r="FN1020" s="540">
        <v>24</v>
      </c>
      <c r="FO1020" s="540">
        <v>35</v>
      </c>
      <c r="FP1020" s="540">
        <v>197</v>
      </c>
      <c r="FQ1020" s="540">
        <v>26</v>
      </c>
      <c r="FR1020" s="540">
        <v>204</v>
      </c>
      <c r="FS1020" s="540">
        <v>107</v>
      </c>
      <c r="FT1020" s="540">
        <v>206</v>
      </c>
      <c r="FU1020" s="540">
        <v>149</v>
      </c>
      <c r="FV1020" s="540">
        <v>122</v>
      </c>
      <c r="FW1020" s="540">
        <v>30</v>
      </c>
      <c r="FX1020" s="540">
        <v>31</v>
      </c>
      <c r="FY1020" s="540">
        <v>114</v>
      </c>
      <c r="FZ1020" s="540">
        <v>171</v>
      </c>
      <c r="GA1020" s="540">
        <v>139</v>
      </c>
      <c r="GB1020" s="540">
        <v>193</v>
      </c>
      <c r="GC1020" s="540">
        <v>182</v>
      </c>
      <c r="GD1020" s="540">
        <v>95</v>
      </c>
      <c r="GE1020" s="540">
        <v>83</v>
      </c>
      <c r="GF1020" s="540">
        <v>54</v>
      </c>
      <c r="GG1020" s="540">
        <v>158</v>
      </c>
      <c r="GH1020" s="540">
        <v>121</v>
      </c>
      <c r="GI1020" s="540">
        <v>87</v>
      </c>
      <c r="GJ1020" s="540">
        <v>202</v>
      </c>
      <c r="GK1020" s="540">
        <v>27</v>
      </c>
      <c r="GL1020" s="540">
        <v>96</v>
      </c>
      <c r="GM1020" s="540">
        <v>36</v>
      </c>
      <c r="GN1020" s="540">
        <v>5</v>
      </c>
      <c r="GO1020" s="540">
        <v>43</v>
      </c>
      <c r="GP1020" s="540">
        <v>57</v>
      </c>
      <c r="GQ1020" s="540">
        <v>181</v>
      </c>
      <c r="GS1020" s="540">
        <v>34</v>
      </c>
      <c r="GT1020" s="540">
        <v>99</v>
      </c>
      <c r="GU1020" s="540">
        <v>19</v>
      </c>
      <c r="GV1020" s="540">
        <v>103</v>
      </c>
      <c r="GX1020" s="540">
        <v>134</v>
      </c>
      <c r="GY1020" s="540">
        <v>20</v>
      </c>
      <c r="GZ1020" s="540">
        <v>142</v>
      </c>
      <c r="HA1020" s="540">
        <v>106</v>
      </c>
      <c r="HC1020" s="540">
        <v>162</v>
      </c>
      <c r="HD1020" s="540">
        <v>176</v>
      </c>
      <c r="HE1020" s="540">
        <v>157</v>
      </c>
      <c r="HF1020" s="540">
        <v>60</v>
      </c>
    </row>
    <row r="1021" spans="4:214" s="540" customFormat="1" x14ac:dyDescent="0.2"/>
    <row r="1022" spans="4:214" s="540" customFormat="1" x14ac:dyDescent="0.2">
      <c r="D1022" s="539">
        <v>207</v>
      </c>
      <c r="E1022" s="541" t="s">
        <v>179</v>
      </c>
    </row>
    <row r="1023" spans="4:214" s="540" customFormat="1" x14ac:dyDescent="0.2">
      <c r="E1023" s="535" t="s">
        <v>130</v>
      </c>
      <c r="F1023" s="540">
        <v>1</v>
      </c>
      <c r="G1023" s="540">
        <v>2</v>
      </c>
      <c r="H1023" s="540">
        <v>3</v>
      </c>
      <c r="I1023" s="540">
        <v>4</v>
      </c>
      <c r="J1023" s="540">
        <v>5</v>
      </c>
      <c r="K1023" s="540">
        <v>6</v>
      </c>
      <c r="L1023" s="540">
        <v>7</v>
      </c>
      <c r="M1023" s="540">
        <v>8</v>
      </c>
      <c r="N1023" s="540">
        <v>9</v>
      </c>
      <c r="O1023" s="540">
        <v>10</v>
      </c>
      <c r="P1023" s="540">
        <v>11</v>
      </c>
      <c r="Q1023" s="540">
        <v>12</v>
      </c>
      <c r="R1023" s="540">
        <v>13</v>
      </c>
      <c r="S1023" s="540">
        <v>14</v>
      </c>
      <c r="T1023" s="540">
        <v>15</v>
      </c>
      <c r="U1023" s="540">
        <v>16</v>
      </c>
      <c r="V1023" s="540">
        <v>17</v>
      </c>
      <c r="W1023" s="540">
        <v>18</v>
      </c>
      <c r="X1023" s="540">
        <v>19</v>
      </c>
      <c r="Y1023" s="540">
        <v>20</v>
      </c>
      <c r="Z1023" s="540">
        <v>21</v>
      </c>
      <c r="AA1023" s="540">
        <v>22</v>
      </c>
      <c r="AB1023" s="540">
        <v>23</v>
      </c>
      <c r="AC1023" s="540">
        <v>24</v>
      </c>
      <c r="AD1023" s="540">
        <v>25</v>
      </c>
      <c r="AE1023" s="540">
        <v>26</v>
      </c>
      <c r="AF1023" s="540">
        <v>27</v>
      </c>
      <c r="AG1023" s="540">
        <v>28</v>
      </c>
      <c r="AH1023" s="540">
        <v>29</v>
      </c>
      <c r="AI1023" s="540">
        <v>30</v>
      </c>
      <c r="AJ1023" s="540">
        <v>31</v>
      </c>
      <c r="AK1023" s="540">
        <v>32</v>
      </c>
      <c r="AL1023" s="540">
        <v>33</v>
      </c>
      <c r="AM1023" s="540">
        <v>34</v>
      </c>
      <c r="AN1023" s="540">
        <v>35</v>
      </c>
      <c r="AO1023" s="540">
        <v>36</v>
      </c>
      <c r="AP1023" s="540">
        <v>37</v>
      </c>
      <c r="AQ1023" s="540">
        <v>38</v>
      </c>
      <c r="AR1023" s="540">
        <v>39</v>
      </c>
      <c r="AS1023" s="540">
        <v>40</v>
      </c>
      <c r="AT1023" s="540">
        <v>41</v>
      </c>
      <c r="AU1023" s="540">
        <v>42</v>
      </c>
      <c r="AV1023" s="540">
        <v>43</v>
      </c>
      <c r="AW1023" s="540">
        <v>44</v>
      </c>
      <c r="AX1023" s="540">
        <v>45</v>
      </c>
      <c r="AY1023" s="540">
        <v>46</v>
      </c>
      <c r="AZ1023" s="540">
        <v>47</v>
      </c>
      <c r="BA1023" s="540">
        <v>48</v>
      </c>
      <c r="BB1023" s="540">
        <v>49</v>
      </c>
      <c r="BC1023" s="540">
        <v>50</v>
      </c>
      <c r="BD1023" s="540">
        <v>51</v>
      </c>
      <c r="BE1023" s="540">
        <v>52</v>
      </c>
      <c r="BF1023" s="540">
        <v>53</v>
      </c>
      <c r="BG1023" s="540">
        <v>54</v>
      </c>
      <c r="BH1023" s="540">
        <v>55</v>
      </c>
      <c r="BI1023" s="540">
        <v>56</v>
      </c>
      <c r="BJ1023" s="540">
        <v>57</v>
      </c>
      <c r="BK1023" s="540">
        <v>58</v>
      </c>
      <c r="BL1023" s="540">
        <v>59</v>
      </c>
      <c r="BM1023" s="540">
        <v>60</v>
      </c>
      <c r="BN1023" s="540">
        <v>61</v>
      </c>
      <c r="BO1023" s="540">
        <v>62</v>
      </c>
      <c r="BP1023" s="540">
        <v>63</v>
      </c>
      <c r="BQ1023" s="540">
        <v>64</v>
      </c>
      <c r="BR1023" s="540">
        <v>65</v>
      </c>
      <c r="BS1023" s="540">
        <v>66</v>
      </c>
      <c r="BT1023" s="540">
        <v>67</v>
      </c>
      <c r="BU1023" s="540">
        <v>68</v>
      </c>
      <c r="BV1023" s="540">
        <v>69</v>
      </c>
      <c r="BW1023" s="540">
        <v>70</v>
      </c>
      <c r="BX1023" s="540">
        <v>71</v>
      </c>
      <c r="BY1023" s="540">
        <v>72</v>
      </c>
      <c r="BZ1023" s="540">
        <v>73</v>
      </c>
      <c r="CA1023" s="540">
        <v>74</v>
      </c>
      <c r="CB1023" s="540">
        <v>75</v>
      </c>
      <c r="CC1023" s="540">
        <v>76</v>
      </c>
      <c r="CD1023" s="540">
        <v>77</v>
      </c>
      <c r="CE1023" s="540">
        <v>78</v>
      </c>
      <c r="CF1023" s="540">
        <v>79</v>
      </c>
      <c r="CG1023" s="540">
        <v>80</v>
      </c>
      <c r="CH1023" s="540">
        <v>81</v>
      </c>
      <c r="CI1023" s="540">
        <v>82</v>
      </c>
      <c r="CJ1023" s="540">
        <v>83</v>
      </c>
      <c r="CK1023" s="540">
        <v>84</v>
      </c>
      <c r="CL1023" s="540">
        <v>85</v>
      </c>
      <c r="CM1023" s="540">
        <v>86</v>
      </c>
      <c r="CN1023" s="540">
        <v>87</v>
      </c>
      <c r="CO1023" s="540">
        <v>88</v>
      </c>
      <c r="CP1023" s="540">
        <v>89</v>
      </c>
      <c r="CQ1023" s="540">
        <v>90</v>
      </c>
      <c r="CR1023" s="540">
        <v>91</v>
      </c>
      <c r="CS1023" s="540">
        <v>92</v>
      </c>
      <c r="CT1023" s="540">
        <v>93</v>
      </c>
      <c r="CU1023" s="540">
        <v>94</v>
      </c>
      <c r="CV1023" s="540">
        <v>95</v>
      </c>
      <c r="CW1023" s="540">
        <v>96</v>
      </c>
      <c r="CX1023" s="540">
        <v>97</v>
      </c>
      <c r="CY1023" s="540">
        <v>98</v>
      </c>
      <c r="CZ1023" s="540">
        <v>99</v>
      </c>
      <c r="DA1023" s="540">
        <v>100</v>
      </c>
      <c r="DB1023" s="540">
        <v>101</v>
      </c>
      <c r="DC1023" s="540">
        <v>102</v>
      </c>
      <c r="DD1023" s="540">
        <v>103</v>
      </c>
      <c r="DE1023" s="540">
        <v>104</v>
      </c>
      <c r="DF1023" s="540">
        <v>105</v>
      </c>
      <c r="DG1023" s="540">
        <v>106</v>
      </c>
      <c r="DH1023" s="540">
        <v>107</v>
      </c>
      <c r="DI1023" s="540">
        <v>108</v>
      </c>
      <c r="DJ1023" s="540">
        <v>109</v>
      </c>
      <c r="DK1023" s="540">
        <v>110</v>
      </c>
      <c r="DL1023" s="540">
        <v>111</v>
      </c>
      <c r="DM1023" s="540">
        <v>112</v>
      </c>
      <c r="DN1023" s="540">
        <v>113</v>
      </c>
      <c r="DO1023" s="540">
        <v>114</v>
      </c>
      <c r="DP1023" s="540">
        <v>115</v>
      </c>
      <c r="DQ1023" s="540">
        <v>116</v>
      </c>
      <c r="DR1023" s="540">
        <v>117</v>
      </c>
      <c r="DS1023" s="540">
        <v>118</v>
      </c>
      <c r="DT1023" s="540">
        <v>119</v>
      </c>
      <c r="DU1023" s="540">
        <v>120</v>
      </c>
      <c r="DV1023" s="540">
        <v>121</v>
      </c>
      <c r="DW1023" s="540">
        <v>122</v>
      </c>
      <c r="DX1023" s="540">
        <v>123</v>
      </c>
      <c r="DY1023" s="540">
        <v>124</v>
      </c>
      <c r="DZ1023" s="540">
        <v>125</v>
      </c>
      <c r="EA1023" s="540">
        <v>126</v>
      </c>
      <c r="EB1023" s="540">
        <v>127</v>
      </c>
      <c r="EC1023" s="540">
        <v>128</v>
      </c>
      <c r="ED1023" s="540">
        <v>129</v>
      </c>
      <c r="EE1023" s="540">
        <v>130</v>
      </c>
      <c r="EF1023" s="540">
        <v>131</v>
      </c>
      <c r="EG1023" s="540">
        <v>132</v>
      </c>
      <c r="EH1023" s="540">
        <v>133</v>
      </c>
      <c r="EI1023" s="540">
        <v>134</v>
      </c>
      <c r="EJ1023" s="540">
        <v>135</v>
      </c>
      <c r="EK1023" s="540">
        <v>136</v>
      </c>
      <c r="EL1023" s="540">
        <v>137</v>
      </c>
      <c r="EM1023" s="540">
        <v>138</v>
      </c>
      <c r="EN1023" s="540">
        <v>139</v>
      </c>
      <c r="EO1023" s="540">
        <v>140</v>
      </c>
      <c r="EP1023" s="540">
        <v>141</v>
      </c>
      <c r="EQ1023" s="540">
        <v>142</v>
      </c>
      <c r="ER1023" s="540">
        <v>143</v>
      </c>
      <c r="ES1023" s="540">
        <v>144</v>
      </c>
      <c r="ET1023" s="540">
        <v>145</v>
      </c>
      <c r="EU1023" s="540">
        <v>146</v>
      </c>
      <c r="EV1023" s="540">
        <v>147</v>
      </c>
      <c r="EW1023" s="540">
        <v>148</v>
      </c>
      <c r="EX1023" s="540">
        <v>149</v>
      </c>
      <c r="EY1023" s="540">
        <v>150</v>
      </c>
      <c r="EZ1023" s="540">
        <v>151</v>
      </c>
      <c r="FA1023" s="540">
        <v>152</v>
      </c>
      <c r="FB1023" s="540">
        <v>153</v>
      </c>
      <c r="FC1023" s="540">
        <v>154</v>
      </c>
      <c r="FD1023" s="540">
        <v>155</v>
      </c>
      <c r="FE1023" s="540">
        <v>156</v>
      </c>
      <c r="FF1023" s="540">
        <v>157</v>
      </c>
      <c r="FG1023" s="540">
        <v>158</v>
      </c>
      <c r="FH1023" s="540">
        <v>159</v>
      </c>
      <c r="FI1023" s="540">
        <v>160</v>
      </c>
      <c r="FJ1023" s="540">
        <v>161</v>
      </c>
      <c r="FK1023" s="540">
        <v>162</v>
      </c>
      <c r="FL1023" s="540">
        <v>163</v>
      </c>
      <c r="FM1023" s="540">
        <v>164</v>
      </c>
      <c r="FN1023" s="540">
        <v>165</v>
      </c>
      <c r="FO1023" s="540">
        <v>166</v>
      </c>
      <c r="FP1023" s="540">
        <v>167</v>
      </c>
      <c r="FQ1023" s="540">
        <v>168</v>
      </c>
      <c r="FR1023" s="540">
        <v>169</v>
      </c>
      <c r="FS1023" s="540">
        <v>170</v>
      </c>
      <c r="FT1023" s="540">
        <v>171</v>
      </c>
      <c r="FU1023" s="540">
        <v>172</v>
      </c>
      <c r="FV1023" s="540">
        <v>173</v>
      </c>
      <c r="FW1023" s="540">
        <v>174</v>
      </c>
      <c r="FX1023" s="540">
        <v>175</v>
      </c>
      <c r="FY1023" s="540">
        <v>176</v>
      </c>
      <c r="FZ1023" s="540">
        <v>177</v>
      </c>
      <c r="GA1023" s="540">
        <v>178</v>
      </c>
      <c r="GB1023" s="540">
        <v>179</v>
      </c>
      <c r="GC1023" s="540">
        <v>180</v>
      </c>
      <c r="GD1023" s="540">
        <v>181</v>
      </c>
      <c r="GE1023" s="540">
        <v>182</v>
      </c>
      <c r="GF1023" s="540">
        <v>183</v>
      </c>
      <c r="GG1023" s="540">
        <v>184</v>
      </c>
      <c r="GH1023" s="540">
        <v>185</v>
      </c>
      <c r="GI1023" s="540">
        <v>186</v>
      </c>
      <c r="GJ1023" s="540">
        <v>187</v>
      </c>
      <c r="GK1023" s="540">
        <v>188</v>
      </c>
      <c r="GL1023" s="540">
        <v>189</v>
      </c>
      <c r="GM1023" s="540">
        <v>190</v>
      </c>
      <c r="GN1023" s="540">
        <v>191</v>
      </c>
      <c r="GO1023" s="540">
        <v>192</v>
      </c>
      <c r="GP1023" s="540">
        <v>193</v>
      </c>
      <c r="GQ1023" s="540">
        <v>194</v>
      </c>
      <c r="GR1023" s="540">
        <v>195</v>
      </c>
      <c r="GS1023" s="540">
        <v>196</v>
      </c>
      <c r="GT1023" s="540">
        <v>197</v>
      </c>
      <c r="GU1023" s="540">
        <v>198</v>
      </c>
      <c r="GV1023" s="540">
        <v>199</v>
      </c>
      <c r="GX1023" s="540">
        <v>200</v>
      </c>
      <c r="GY1023" s="540">
        <v>201</v>
      </c>
      <c r="GZ1023" s="540">
        <v>202</v>
      </c>
      <c r="HA1023" s="540">
        <v>203</v>
      </c>
      <c r="HC1023" s="540">
        <v>204</v>
      </c>
      <c r="HD1023" s="540">
        <v>205</v>
      </c>
      <c r="HE1023" s="540">
        <v>206</v>
      </c>
      <c r="HF1023" s="540">
        <v>207</v>
      </c>
    </row>
    <row r="1024" spans="4:214" s="540" customFormat="1" x14ac:dyDescent="0.2">
      <c r="E1024" s="535" t="s">
        <v>157</v>
      </c>
      <c r="F1024" s="540">
        <v>159</v>
      </c>
      <c r="G1024" s="540">
        <v>140</v>
      </c>
      <c r="H1024" s="540">
        <v>30</v>
      </c>
      <c r="I1024" s="540">
        <v>141</v>
      </c>
      <c r="J1024" s="540">
        <v>24</v>
      </c>
      <c r="K1024" s="540">
        <v>10</v>
      </c>
      <c r="L1024" s="540">
        <v>130</v>
      </c>
      <c r="M1024" s="540">
        <v>147</v>
      </c>
      <c r="N1024" s="540">
        <v>107</v>
      </c>
      <c r="O1024" s="540">
        <v>96</v>
      </c>
      <c r="P1024" s="540">
        <v>73</v>
      </c>
      <c r="Q1024" s="540">
        <v>178</v>
      </c>
      <c r="R1024" s="540">
        <v>5</v>
      </c>
      <c r="S1024" s="540">
        <v>188</v>
      </c>
      <c r="T1024" s="540">
        <v>104</v>
      </c>
      <c r="U1024" s="540">
        <v>145</v>
      </c>
      <c r="V1024" s="540">
        <v>115</v>
      </c>
      <c r="W1024" s="540">
        <v>174</v>
      </c>
      <c r="X1024" s="540">
        <v>31</v>
      </c>
      <c r="Y1024" s="540">
        <v>88</v>
      </c>
      <c r="Z1024" s="540">
        <v>158</v>
      </c>
      <c r="AA1024" s="540">
        <v>108</v>
      </c>
      <c r="AB1024" s="540">
        <v>194</v>
      </c>
      <c r="AC1024" s="540">
        <v>117</v>
      </c>
      <c r="AD1024" s="540">
        <v>101</v>
      </c>
      <c r="AE1024" s="540">
        <v>199</v>
      </c>
      <c r="AF1024" s="540">
        <v>55</v>
      </c>
      <c r="AG1024" s="540">
        <v>110</v>
      </c>
      <c r="AH1024" s="540">
        <v>136</v>
      </c>
      <c r="AI1024" s="540">
        <v>143</v>
      </c>
      <c r="AJ1024" s="540">
        <v>53</v>
      </c>
      <c r="AK1024" s="540">
        <v>149</v>
      </c>
      <c r="AL1024" s="540">
        <v>132</v>
      </c>
      <c r="AM1024" s="540">
        <v>16</v>
      </c>
      <c r="AN1024" s="540">
        <v>126</v>
      </c>
      <c r="AO1024" s="540">
        <v>100</v>
      </c>
      <c r="AP1024" s="540">
        <v>207</v>
      </c>
      <c r="AQ1024" s="540">
        <v>155</v>
      </c>
      <c r="AR1024" s="540">
        <v>167</v>
      </c>
      <c r="AS1024" s="540">
        <v>18</v>
      </c>
      <c r="AT1024" s="540">
        <v>129</v>
      </c>
      <c r="AU1024" s="540">
        <v>3</v>
      </c>
      <c r="AV1024" s="540">
        <v>45</v>
      </c>
      <c r="AW1024" s="540">
        <v>76</v>
      </c>
      <c r="AX1024" s="540">
        <v>32</v>
      </c>
      <c r="AY1024" s="540">
        <v>13</v>
      </c>
      <c r="AZ1024" s="540">
        <v>168</v>
      </c>
      <c r="BA1024" s="540">
        <v>121</v>
      </c>
      <c r="BB1024" s="540">
        <v>153</v>
      </c>
      <c r="BC1024" s="540">
        <v>109</v>
      </c>
      <c r="BD1024" s="540">
        <v>67</v>
      </c>
      <c r="BE1024" s="540">
        <v>156</v>
      </c>
      <c r="BF1024" s="540">
        <v>74</v>
      </c>
      <c r="BG1024" s="540">
        <v>36</v>
      </c>
      <c r="BH1024" s="540">
        <v>103</v>
      </c>
      <c r="BI1024" s="540">
        <v>119</v>
      </c>
      <c r="BJ1024" s="540">
        <v>54</v>
      </c>
      <c r="BK1024" s="540">
        <v>81</v>
      </c>
      <c r="BL1024" s="540">
        <v>146</v>
      </c>
      <c r="BM1024" s="540">
        <v>14</v>
      </c>
      <c r="BN1024" s="540">
        <v>113</v>
      </c>
      <c r="BO1024" s="540">
        <v>89</v>
      </c>
      <c r="BP1024" s="540">
        <v>57</v>
      </c>
      <c r="BQ1024" s="540">
        <v>196</v>
      </c>
      <c r="BR1024" s="540">
        <v>38</v>
      </c>
      <c r="BS1024" s="540">
        <v>7</v>
      </c>
      <c r="BT1024" s="540">
        <v>170</v>
      </c>
      <c r="BU1024" s="540">
        <v>135</v>
      </c>
      <c r="BV1024" s="540">
        <v>187</v>
      </c>
      <c r="BW1024" s="540">
        <v>172</v>
      </c>
      <c r="BX1024" s="540">
        <v>125</v>
      </c>
      <c r="BY1024" s="540">
        <v>161</v>
      </c>
      <c r="BZ1024" s="540">
        <v>182</v>
      </c>
      <c r="CA1024" s="540">
        <v>41</v>
      </c>
      <c r="CB1024" s="540">
        <v>127</v>
      </c>
      <c r="CC1024" s="540">
        <v>59</v>
      </c>
      <c r="CD1024" s="540">
        <v>99</v>
      </c>
      <c r="CE1024" s="540">
        <v>87</v>
      </c>
      <c r="CF1024" s="540">
        <v>25</v>
      </c>
      <c r="CG1024" s="540">
        <v>179</v>
      </c>
      <c r="CH1024" s="540">
        <v>154</v>
      </c>
      <c r="CI1024" s="540">
        <v>90</v>
      </c>
      <c r="CJ1024" s="540">
        <v>44</v>
      </c>
      <c r="CK1024" s="540">
        <v>78</v>
      </c>
      <c r="CL1024" s="540">
        <v>64</v>
      </c>
      <c r="CM1024" s="540">
        <v>184</v>
      </c>
      <c r="CN1024" s="540">
        <v>50</v>
      </c>
      <c r="CO1024" s="540">
        <v>37</v>
      </c>
      <c r="CP1024" s="540">
        <v>95</v>
      </c>
      <c r="CQ1024" s="540">
        <v>137</v>
      </c>
      <c r="CR1024" s="540">
        <v>189</v>
      </c>
      <c r="CS1024" s="540">
        <v>94</v>
      </c>
      <c r="CT1024" s="540">
        <v>197</v>
      </c>
      <c r="CU1024" s="540">
        <v>111</v>
      </c>
      <c r="CV1024" s="540">
        <v>166</v>
      </c>
      <c r="CW1024" s="540">
        <v>148</v>
      </c>
      <c r="CX1024" s="540">
        <v>131</v>
      </c>
      <c r="CY1024" s="540">
        <v>175</v>
      </c>
      <c r="CZ1024" s="540">
        <v>26</v>
      </c>
      <c r="DA1024" s="540">
        <v>138</v>
      </c>
      <c r="DB1024" s="540">
        <v>120</v>
      </c>
      <c r="DC1024" s="540">
        <v>83</v>
      </c>
      <c r="DD1024" s="540">
        <v>27</v>
      </c>
      <c r="DE1024" s="540">
        <v>63</v>
      </c>
      <c r="DF1024" s="540">
        <v>56</v>
      </c>
      <c r="DG1024" s="540">
        <v>202</v>
      </c>
      <c r="DH1024" s="540">
        <v>185</v>
      </c>
      <c r="DI1024" s="540">
        <v>84</v>
      </c>
      <c r="DJ1024" s="540">
        <v>128</v>
      </c>
      <c r="DK1024" s="540">
        <v>47</v>
      </c>
      <c r="DL1024" s="540">
        <v>139</v>
      </c>
      <c r="DM1024" s="540">
        <v>93</v>
      </c>
      <c r="DN1024" s="540">
        <v>114</v>
      </c>
      <c r="DO1024" s="540">
        <v>118</v>
      </c>
      <c r="DP1024" s="540">
        <v>69</v>
      </c>
      <c r="DQ1024" s="540">
        <v>157</v>
      </c>
      <c r="DR1024" s="540">
        <v>71</v>
      </c>
      <c r="DS1024" s="540">
        <v>105</v>
      </c>
      <c r="DT1024" s="540">
        <v>152</v>
      </c>
      <c r="DU1024" s="540">
        <v>163</v>
      </c>
      <c r="DV1024" s="540">
        <v>34</v>
      </c>
      <c r="DW1024" s="540">
        <v>8</v>
      </c>
      <c r="DX1024" s="540">
        <v>164</v>
      </c>
      <c r="DY1024" s="540">
        <v>1</v>
      </c>
      <c r="DZ1024" s="540">
        <v>192</v>
      </c>
      <c r="EA1024" s="540">
        <v>180</v>
      </c>
      <c r="EB1024" s="540">
        <v>200</v>
      </c>
      <c r="EC1024" s="540">
        <v>11</v>
      </c>
      <c r="ED1024" s="540">
        <v>193</v>
      </c>
      <c r="EE1024" s="540">
        <v>124</v>
      </c>
      <c r="EF1024" s="540">
        <v>97</v>
      </c>
      <c r="EG1024" s="540">
        <v>75</v>
      </c>
      <c r="EH1024" s="540">
        <v>66</v>
      </c>
      <c r="EI1024" s="540">
        <v>191</v>
      </c>
      <c r="EJ1024" s="540">
        <v>33</v>
      </c>
      <c r="EK1024" s="540">
        <v>28</v>
      </c>
      <c r="EL1024" s="540">
        <v>21</v>
      </c>
      <c r="EM1024" s="540">
        <v>186</v>
      </c>
      <c r="EN1024" s="540">
        <v>206</v>
      </c>
      <c r="EO1024" s="540">
        <v>91</v>
      </c>
      <c r="EP1024" s="540">
        <v>4</v>
      </c>
      <c r="EQ1024" s="540">
        <v>49</v>
      </c>
      <c r="ER1024" s="540">
        <v>102</v>
      </c>
      <c r="ES1024" s="540">
        <v>177</v>
      </c>
      <c r="ET1024" s="540">
        <v>62</v>
      </c>
      <c r="EU1024" s="540">
        <v>165</v>
      </c>
      <c r="EV1024" s="540">
        <v>204</v>
      </c>
      <c r="EW1024" s="540">
        <v>12</v>
      </c>
      <c r="EX1024" s="540">
        <v>23</v>
      </c>
      <c r="EY1024" s="540">
        <v>203</v>
      </c>
      <c r="EZ1024" s="540">
        <v>70</v>
      </c>
      <c r="FA1024" s="540">
        <v>173</v>
      </c>
      <c r="FB1024" s="540">
        <v>176</v>
      </c>
      <c r="FC1024" s="540">
        <v>77</v>
      </c>
      <c r="FD1024" s="540">
        <v>133</v>
      </c>
      <c r="FE1024" s="540">
        <v>52</v>
      </c>
      <c r="FF1024" s="540">
        <v>144</v>
      </c>
      <c r="FG1024" s="540">
        <v>195</v>
      </c>
      <c r="FH1024" s="540">
        <v>68</v>
      </c>
      <c r="FI1024" s="540">
        <v>2</v>
      </c>
      <c r="FJ1024" s="540">
        <v>72</v>
      </c>
      <c r="FK1024" s="540">
        <v>183</v>
      </c>
      <c r="FL1024" s="540">
        <v>39</v>
      </c>
      <c r="FM1024" s="540">
        <v>35</v>
      </c>
      <c r="FN1024" s="540">
        <v>151</v>
      </c>
      <c r="FO1024" s="540">
        <v>48</v>
      </c>
      <c r="FP1024" s="540">
        <v>160</v>
      </c>
      <c r="FQ1024" s="540">
        <v>17</v>
      </c>
      <c r="FR1024" s="540">
        <v>82</v>
      </c>
      <c r="FS1024" s="540">
        <v>122</v>
      </c>
      <c r="FT1024" s="540">
        <v>198</v>
      </c>
      <c r="FU1024" s="540">
        <v>46</v>
      </c>
      <c r="FV1024" s="540">
        <v>19</v>
      </c>
      <c r="FW1024" s="540">
        <v>162</v>
      </c>
      <c r="FX1024" s="540">
        <v>61</v>
      </c>
      <c r="FY1024" s="540">
        <v>205</v>
      </c>
      <c r="FZ1024" s="540">
        <v>20</v>
      </c>
      <c r="GA1024" s="540">
        <v>15</v>
      </c>
      <c r="GB1024" s="540">
        <v>42</v>
      </c>
      <c r="GC1024" s="540">
        <v>92</v>
      </c>
      <c r="GD1024" s="540">
        <v>58</v>
      </c>
      <c r="GE1024" s="540">
        <v>80</v>
      </c>
      <c r="GF1024" s="540">
        <v>6</v>
      </c>
      <c r="GG1024" s="540">
        <v>86</v>
      </c>
      <c r="GH1024" s="540">
        <v>201</v>
      </c>
      <c r="GI1024" s="540">
        <v>190</v>
      </c>
      <c r="GJ1024" s="540">
        <v>29</v>
      </c>
      <c r="GK1024" s="540">
        <v>60</v>
      </c>
      <c r="GL1024" s="540">
        <v>106</v>
      </c>
      <c r="GM1024" s="540">
        <v>43</v>
      </c>
      <c r="GN1024" s="540">
        <v>134</v>
      </c>
      <c r="GO1024" s="540">
        <v>79</v>
      </c>
      <c r="GP1024" s="540">
        <v>51</v>
      </c>
      <c r="GQ1024" s="540">
        <v>85</v>
      </c>
      <c r="GR1024" s="540">
        <v>22</v>
      </c>
      <c r="GS1024" s="540">
        <v>150</v>
      </c>
      <c r="GT1024" s="540">
        <v>116</v>
      </c>
      <c r="GU1024" s="540">
        <v>171</v>
      </c>
      <c r="GV1024" s="540">
        <v>65</v>
      </c>
      <c r="GX1024" s="540">
        <v>40</v>
      </c>
      <c r="GY1024" s="540">
        <v>9</v>
      </c>
      <c r="GZ1024" s="540">
        <v>169</v>
      </c>
      <c r="HA1024" s="540">
        <v>112</v>
      </c>
      <c r="HC1024" s="540">
        <v>123</v>
      </c>
      <c r="HD1024" s="540">
        <v>98</v>
      </c>
      <c r="HE1024" s="540">
        <v>142</v>
      </c>
      <c r="HF1024" s="540">
        <v>181</v>
      </c>
    </row>
    <row r="1025" spans="4:215" s="540" customFormat="1" x14ac:dyDescent="0.2">
      <c r="E1025" s="535" t="s">
        <v>159</v>
      </c>
      <c r="F1025" s="540">
        <v>124</v>
      </c>
      <c r="G1025" s="540">
        <v>128</v>
      </c>
      <c r="H1025" s="540">
        <v>134</v>
      </c>
      <c r="I1025" s="540">
        <v>168</v>
      </c>
      <c r="J1025" s="540">
        <v>53</v>
      </c>
      <c r="K1025" s="540">
        <v>203</v>
      </c>
      <c r="L1025" s="540">
        <v>206</v>
      </c>
      <c r="M1025" s="540">
        <v>49</v>
      </c>
      <c r="N1025" s="540">
        <v>198</v>
      </c>
      <c r="O1025" s="540">
        <v>73</v>
      </c>
      <c r="P1025" s="540">
        <v>15</v>
      </c>
      <c r="Q1025" s="540">
        <v>33</v>
      </c>
      <c r="R1025" s="540">
        <v>127</v>
      </c>
      <c r="S1025" s="540">
        <v>165</v>
      </c>
      <c r="T1025" s="540">
        <v>8</v>
      </c>
      <c r="U1025" s="540">
        <v>104</v>
      </c>
      <c r="V1025" s="540">
        <v>74</v>
      </c>
      <c r="W1025" s="540">
        <v>92</v>
      </c>
      <c r="X1025" s="540">
        <v>27</v>
      </c>
      <c r="Y1025" s="540">
        <v>41</v>
      </c>
      <c r="Z1025" s="540">
        <v>162</v>
      </c>
      <c r="AA1025" s="540">
        <v>63</v>
      </c>
      <c r="AB1025" s="540">
        <v>196</v>
      </c>
      <c r="AC1025" s="540">
        <v>142</v>
      </c>
      <c r="AD1025" s="540">
        <v>81</v>
      </c>
      <c r="AE1025" s="540">
        <v>107</v>
      </c>
      <c r="AF1025" s="540">
        <v>19</v>
      </c>
      <c r="AG1025" s="540">
        <v>149</v>
      </c>
      <c r="AH1025" s="540">
        <v>116</v>
      </c>
      <c r="AI1025" s="540">
        <v>72</v>
      </c>
      <c r="AJ1025" s="540">
        <v>90</v>
      </c>
      <c r="AK1025" s="540">
        <v>96</v>
      </c>
      <c r="AL1025" s="540">
        <v>101</v>
      </c>
      <c r="AM1025" s="540">
        <v>176</v>
      </c>
      <c r="AN1025" s="540">
        <v>36</v>
      </c>
      <c r="AO1025" s="540">
        <v>82</v>
      </c>
      <c r="AP1025" s="540">
        <v>175</v>
      </c>
      <c r="AQ1025" s="540">
        <v>187</v>
      </c>
      <c r="AR1025" s="540">
        <v>161</v>
      </c>
      <c r="AS1025" s="540">
        <v>183</v>
      </c>
      <c r="AT1025" s="540">
        <v>39</v>
      </c>
      <c r="AU1025" s="540">
        <v>110</v>
      </c>
      <c r="AV1025" s="540">
        <v>99</v>
      </c>
      <c r="AW1025" s="540">
        <v>126</v>
      </c>
      <c r="AX1025" s="540">
        <v>102</v>
      </c>
      <c r="AY1025" s="540">
        <v>25</v>
      </c>
      <c r="AZ1025" s="540">
        <v>146</v>
      </c>
      <c r="BA1025" s="540">
        <v>94</v>
      </c>
      <c r="BB1025" s="540">
        <v>132</v>
      </c>
      <c r="BC1025" s="540">
        <v>121</v>
      </c>
      <c r="BD1025" s="540">
        <v>135</v>
      </c>
      <c r="BE1025" s="540">
        <v>88</v>
      </c>
      <c r="BF1025" s="540">
        <v>20</v>
      </c>
      <c r="BG1025" s="540">
        <v>123</v>
      </c>
      <c r="BH1025" s="540">
        <v>46</v>
      </c>
      <c r="BI1025" s="540">
        <v>65</v>
      </c>
      <c r="BJ1025" s="540">
        <v>59</v>
      </c>
      <c r="BK1025" s="540">
        <v>50</v>
      </c>
      <c r="BL1025" s="540">
        <v>200</v>
      </c>
      <c r="BM1025" s="540">
        <v>83</v>
      </c>
      <c r="BN1025" s="540">
        <v>24</v>
      </c>
      <c r="BO1025" s="540">
        <v>166</v>
      </c>
      <c r="BP1025" s="540">
        <v>154</v>
      </c>
      <c r="BQ1025" s="540">
        <v>58</v>
      </c>
      <c r="BR1025" s="540">
        <v>12</v>
      </c>
      <c r="BS1025" s="540">
        <v>201</v>
      </c>
      <c r="BT1025" s="540">
        <v>138</v>
      </c>
      <c r="BU1025" s="540">
        <v>190</v>
      </c>
      <c r="BV1025" s="540">
        <v>87</v>
      </c>
      <c r="BW1025" s="540">
        <v>67</v>
      </c>
      <c r="BX1025" s="540">
        <v>85</v>
      </c>
      <c r="BY1025" s="540">
        <v>106</v>
      </c>
      <c r="BZ1025" s="540">
        <v>54</v>
      </c>
      <c r="CA1025" s="540">
        <v>145</v>
      </c>
      <c r="CB1025" s="540">
        <v>173</v>
      </c>
      <c r="CC1025" s="540">
        <v>5</v>
      </c>
      <c r="CD1025" s="540">
        <v>164</v>
      </c>
      <c r="CE1025" s="540">
        <v>177</v>
      </c>
      <c r="CF1025" s="540">
        <v>56</v>
      </c>
      <c r="CG1025" s="540">
        <v>7</v>
      </c>
      <c r="CH1025" s="540">
        <v>22</v>
      </c>
      <c r="CI1025" s="540">
        <v>18</v>
      </c>
      <c r="CJ1025" s="540">
        <v>75</v>
      </c>
      <c r="CK1025" s="540">
        <v>108</v>
      </c>
      <c r="CL1025" s="540">
        <v>57</v>
      </c>
      <c r="CM1025" s="540">
        <v>143</v>
      </c>
      <c r="CN1025" s="540">
        <v>114</v>
      </c>
      <c r="CO1025" s="540">
        <v>62</v>
      </c>
      <c r="CP1025" s="540">
        <v>52</v>
      </c>
      <c r="CQ1025" s="540">
        <v>76</v>
      </c>
      <c r="CR1025" s="540">
        <v>23</v>
      </c>
      <c r="CS1025" s="540">
        <v>84</v>
      </c>
      <c r="CT1025" s="540">
        <v>10</v>
      </c>
      <c r="CU1025" s="540">
        <v>120</v>
      </c>
      <c r="CV1025" s="540">
        <v>189</v>
      </c>
      <c r="CW1025" s="540">
        <v>32</v>
      </c>
      <c r="CX1025" s="540">
        <v>91</v>
      </c>
      <c r="CY1025" s="540">
        <v>79</v>
      </c>
      <c r="CZ1025" s="540">
        <v>100</v>
      </c>
      <c r="DA1025" s="540">
        <v>182</v>
      </c>
      <c r="DB1025" s="540">
        <v>137</v>
      </c>
      <c r="DC1025" s="540">
        <v>40</v>
      </c>
      <c r="DD1025" s="540">
        <v>47</v>
      </c>
      <c r="DE1025" s="540">
        <v>156</v>
      </c>
      <c r="DF1025" s="540">
        <v>178</v>
      </c>
      <c r="DG1025" s="540">
        <v>194</v>
      </c>
      <c r="DH1025" s="540">
        <v>4</v>
      </c>
      <c r="DI1025" s="540">
        <v>9</v>
      </c>
      <c r="DJ1025" s="540">
        <v>70</v>
      </c>
      <c r="DK1025" s="540">
        <v>147</v>
      </c>
      <c r="DL1025" s="540">
        <v>64</v>
      </c>
      <c r="DM1025" s="540">
        <v>103</v>
      </c>
      <c r="DN1025" s="540">
        <v>130</v>
      </c>
      <c r="DO1025" s="540">
        <v>93</v>
      </c>
      <c r="DP1025" s="540">
        <v>86</v>
      </c>
      <c r="DQ1025" s="540">
        <v>14</v>
      </c>
      <c r="DR1025" s="540">
        <v>181</v>
      </c>
      <c r="DS1025" s="540">
        <v>29</v>
      </c>
      <c r="DT1025" s="540">
        <v>125</v>
      </c>
      <c r="DU1025" s="540">
        <v>48</v>
      </c>
      <c r="DV1025" s="540">
        <v>69</v>
      </c>
      <c r="DW1025" s="540">
        <v>155</v>
      </c>
      <c r="DX1025" s="540">
        <v>180</v>
      </c>
      <c r="DY1025" s="540">
        <v>97</v>
      </c>
      <c r="DZ1025" s="540">
        <v>158</v>
      </c>
      <c r="EA1025" s="540">
        <v>192</v>
      </c>
      <c r="EB1025" s="540">
        <v>188</v>
      </c>
      <c r="EC1025" s="540">
        <v>2</v>
      </c>
      <c r="ED1025" s="540">
        <v>150</v>
      </c>
      <c r="EE1025" s="540">
        <v>184</v>
      </c>
      <c r="EF1025" s="540">
        <v>193</v>
      </c>
      <c r="EG1025" s="540">
        <v>44</v>
      </c>
      <c r="EH1025" s="540">
        <v>34</v>
      </c>
      <c r="EI1025" s="540">
        <v>157</v>
      </c>
      <c r="EJ1025" s="540">
        <v>51</v>
      </c>
      <c r="EK1025" s="540">
        <v>95</v>
      </c>
      <c r="EL1025" s="540">
        <v>43</v>
      </c>
      <c r="EM1025" s="540">
        <v>172</v>
      </c>
      <c r="EN1025" s="540">
        <v>66</v>
      </c>
      <c r="EO1025" s="540">
        <v>131</v>
      </c>
      <c r="EP1025" s="540">
        <v>153</v>
      </c>
      <c r="EQ1025" s="540">
        <v>119</v>
      </c>
      <c r="ER1025" s="540">
        <v>141</v>
      </c>
      <c r="ES1025" s="540">
        <v>204</v>
      </c>
      <c r="ET1025" s="540">
        <v>37</v>
      </c>
      <c r="EU1025" s="540">
        <v>167</v>
      </c>
      <c r="EV1025" s="540">
        <v>163</v>
      </c>
      <c r="EW1025" s="540">
        <v>80</v>
      </c>
      <c r="EX1025" s="540">
        <v>186</v>
      </c>
      <c r="EY1025" s="540">
        <v>199</v>
      </c>
      <c r="EZ1025" s="540">
        <v>140</v>
      </c>
      <c r="FA1025" s="540">
        <v>133</v>
      </c>
      <c r="FB1025" s="540">
        <v>170</v>
      </c>
      <c r="FC1025" s="540">
        <v>148</v>
      </c>
      <c r="FD1025" s="540">
        <v>1</v>
      </c>
      <c r="FE1025" s="540">
        <v>30</v>
      </c>
      <c r="FF1025" s="540">
        <v>169</v>
      </c>
      <c r="FG1025" s="540">
        <v>115</v>
      </c>
      <c r="FH1025" s="540">
        <v>98</v>
      </c>
      <c r="FI1025" s="540">
        <v>16</v>
      </c>
      <c r="FJ1025" s="540">
        <v>78</v>
      </c>
      <c r="FK1025" s="540">
        <v>118</v>
      </c>
      <c r="FL1025" s="540">
        <v>42</v>
      </c>
      <c r="FM1025" s="540">
        <v>21</v>
      </c>
      <c r="FN1025" s="540">
        <v>17</v>
      </c>
      <c r="FO1025" s="540">
        <v>122</v>
      </c>
      <c r="FP1025" s="540">
        <v>174</v>
      </c>
      <c r="FQ1025" s="540">
        <v>112</v>
      </c>
      <c r="FR1025" s="540">
        <v>13</v>
      </c>
      <c r="FS1025" s="540">
        <v>129</v>
      </c>
      <c r="FT1025" s="540">
        <v>207</v>
      </c>
      <c r="FU1025" s="540">
        <v>60</v>
      </c>
      <c r="FV1025" s="540">
        <v>185</v>
      </c>
      <c r="FW1025" s="540">
        <v>151</v>
      </c>
      <c r="FX1025" s="540">
        <v>3</v>
      </c>
      <c r="FY1025" s="540">
        <v>45</v>
      </c>
      <c r="FZ1025" s="540">
        <v>195</v>
      </c>
      <c r="GA1025" s="540">
        <v>77</v>
      </c>
      <c r="GB1025" s="540">
        <v>202</v>
      </c>
      <c r="GC1025" s="540">
        <v>159</v>
      </c>
      <c r="GD1025" s="540">
        <v>117</v>
      </c>
      <c r="GE1025" s="540">
        <v>26</v>
      </c>
      <c r="GF1025" s="540">
        <v>55</v>
      </c>
      <c r="GG1025" s="540">
        <v>71</v>
      </c>
      <c r="GH1025" s="540">
        <v>171</v>
      </c>
      <c r="GI1025" s="540">
        <v>109</v>
      </c>
      <c r="GJ1025" s="540">
        <v>38</v>
      </c>
      <c r="GK1025" s="540">
        <v>152</v>
      </c>
      <c r="GL1025" s="540">
        <v>205</v>
      </c>
      <c r="GM1025" s="540">
        <v>11</v>
      </c>
      <c r="GN1025" s="540">
        <v>144</v>
      </c>
      <c r="GO1025" s="540">
        <v>31</v>
      </c>
      <c r="GP1025" s="540">
        <v>160</v>
      </c>
      <c r="GQ1025" s="540">
        <v>197</v>
      </c>
      <c r="GR1025" s="540">
        <v>28</v>
      </c>
      <c r="GS1025" s="540">
        <v>35</v>
      </c>
      <c r="GT1025" s="540">
        <v>105</v>
      </c>
      <c r="GU1025" s="540">
        <v>139</v>
      </c>
      <c r="GV1025" s="540">
        <v>113</v>
      </c>
      <c r="GX1025" s="540">
        <v>89</v>
      </c>
      <c r="GY1025" s="540">
        <v>68</v>
      </c>
      <c r="GZ1025" s="540">
        <v>191</v>
      </c>
      <c r="HA1025" s="540">
        <v>6</v>
      </c>
      <c r="HC1025" s="540">
        <v>179</v>
      </c>
      <c r="HD1025" s="540">
        <v>136</v>
      </c>
      <c r="HE1025" s="540">
        <v>111</v>
      </c>
      <c r="HF1025" s="540">
        <v>61</v>
      </c>
    </row>
    <row r="1026" spans="4:215" s="540" customFormat="1" x14ac:dyDescent="0.2"/>
    <row r="1027" spans="4:215" s="540" customFormat="1" x14ac:dyDescent="0.2">
      <c r="D1027" s="539">
        <v>208</v>
      </c>
      <c r="E1027" s="541" t="s">
        <v>179</v>
      </c>
    </row>
    <row r="1028" spans="4:215" s="540" customFormat="1" x14ac:dyDescent="0.2">
      <c r="E1028" s="535" t="s">
        <v>130</v>
      </c>
      <c r="F1028" s="540">
        <v>1</v>
      </c>
      <c r="G1028" s="540">
        <v>2</v>
      </c>
      <c r="H1028" s="540">
        <v>3</v>
      </c>
      <c r="I1028" s="540">
        <v>4</v>
      </c>
      <c r="J1028" s="540">
        <v>5</v>
      </c>
      <c r="K1028" s="540">
        <v>6</v>
      </c>
      <c r="L1028" s="540">
        <v>7</v>
      </c>
      <c r="M1028" s="540">
        <v>8</v>
      </c>
      <c r="N1028" s="540">
        <v>9</v>
      </c>
      <c r="O1028" s="540">
        <v>10</v>
      </c>
      <c r="P1028" s="540">
        <v>11</v>
      </c>
      <c r="Q1028" s="540">
        <v>12</v>
      </c>
      <c r="R1028" s="540">
        <v>13</v>
      </c>
      <c r="S1028" s="540">
        <v>14</v>
      </c>
      <c r="T1028" s="540">
        <v>15</v>
      </c>
      <c r="U1028" s="540">
        <v>16</v>
      </c>
      <c r="V1028" s="540">
        <v>17</v>
      </c>
      <c r="W1028" s="540">
        <v>18</v>
      </c>
      <c r="X1028" s="540">
        <v>19</v>
      </c>
      <c r="Y1028" s="540">
        <v>20</v>
      </c>
      <c r="Z1028" s="540">
        <v>21</v>
      </c>
      <c r="AA1028" s="540">
        <v>22</v>
      </c>
      <c r="AB1028" s="540">
        <v>23</v>
      </c>
      <c r="AC1028" s="540">
        <v>24</v>
      </c>
      <c r="AD1028" s="540">
        <v>25</v>
      </c>
      <c r="AE1028" s="540">
        <v>26</v>
      </c>
      <c r="AF1028" s="540">
        <v>27</v>
      </c>
      <c r="AG1028" s="540">
        <v>28</v>
      </c>
      <c r="AH1028" s="540">
        <v>29</v>
      </c>
      <c r="AI1028" s="540">
        <v>30</v>
      </c>
      <c r="AJ1028" s="540">
        <v>31</v>
      </c>
      <c r="AK1028" s="540">
        <v>32</v>
      </c>
      <c r="AL1028" s="540">
        <v>33</v>
      </c>
      <c r="AM1028" s="540">
        <v>34</v>
      </c>
      <c r="AN1028" s="540">
        <v>35</v>
      </c>
      <c r="AO1028" s="540">
        <v>36</v>
      </c>
      <c r="AP1028" s="540">
        <v>37</v>
      </c>
      <c r="AQ1028" s="540">
        <v>38</v>
      </c>
      <c r="AR1028" s="540">
        <v>39</v>
      </c>
      <c r="AS1028" s="540">
        <v>40</v>
      </c>
      <c r="AT1028" s="540">
        <v>41</v>
      </c>
      <c r="AU1028" s="540">
        <v>42</v>
      </c>
      <c r="AV1028" s="540">
        <v>43</v>
      </c>
      <c r="AW1028" s="540">
        <v>44</v>
      </c>
      <c r="AX1028" s="540">
        <v>45</v>
      </c>
      <c r="AY1028" s="540">
        <v>46</v>
      </c>
      <c r="AZ1028" s="540">
        <v>47</v>
      </c>
      <c r="BA1028" s="540">
        <v>48</v>
      </c>
      <c r="BB1028" s="540">
        <v>49</v>
      </c>
      <c r="BC1028" s="540">
        <v>50</v>
      </c>
      <c r="BD1028" s="540">
        <v>51</v>
      </c>
      <c r="BE1028" s="540">
        <v>52</v>
      </c>
      <c r="BF1028" s="540">
        <v>53</v>
      </c>
      <c r="BG1028" s="540">
        <v>54</v>
      </c>
      <c r="BH1028" s="540">
        <v>55</v>
      </c>
      <c r="BI1028" s="540">
        <v>56</v>
      </c>
      <c r="BJ1028" s="540">
        <v>57</v>
      </c>
      <c r="BK1028" s="540">
        <v>58</v>
      </c>
      <c r="BL1028" s="540">
        <v>59</v>
      </c>
      <c r="BM1028" s="540">
        <v>60</v>
      </c>
      <c r="BN1028" s="540">
        <v>61</v>
      </c>
      <c r="BO1028" s="540">
        <v>62</v>
      </c>
      <c r="BP1028" s="540">
        <v>63</v>
      </c>
      <c r="BQ1028" s="540">
        <v>64</v>
      </c>
      <c r="BR1028" s="540">
        <v>65</v>
      </c>
      <c r="BS1028" s="540">
        <v>66</v>
      </c>
      <c r="BT1028" s="540">
        <v>67</v>
      </c>
      <c r="BU1028" s="540">
        <v>68</v>
      </c>
      <c r="BV1028" s="540">
        <v>69</v>
      </c>
      <c r="BW1028" s="540">
        <v>70</v>
      </c>
      <c r="BX1028" s="540">
        <v>71</v>
      </c>
      <c r="BY1028" s="540">
        <v>72</v>
      </c>
      <c r="BZ1028" s="540">
        <v>73</v>
      </c>
      <c r="CA1028" s="540">
        <v>74</v>
      </c>
      <c r="CB1028" s="540">
        <v>75</v>
      </c>
      <c r="CC1028" s="540">
        <v>76</v>
      </c>
      <c r="CD1028" s="540">
        <v>77</v>
      </c>
      <c r="CE1028" s="540">
        <v>78</v>
      </c>
      <c r="CF1028" s="540">
        <v>79</v>
      </c>
      <c r="CG1028" s="540">
        <v>80</v>
      </c>
      <c r="CH1028" s="540">
        <v>81</v>
      </c>
      <c r="CI1028" s="540">
        <v>82</v>
      </c>
      <c r="CJ1028" s="540">
        <v>83</v>
      </c>
      <c r="CK1028" s="540">
        <v>84</v>
      </c>
      <c r="CL1028" s="540">
        <v>85</v>
      </c>
      <c r="CM1028" s="540">
        <v>86</v>
      </c>
      <c r="CN1028" s="540">
        <v>87</v>
      </c>
      <c r="CO1028" s="540">
        <v>88</v>
      </c>
      <c r="CP1028" s="540">
        <v>89</v>
      </c>
      <c r="CQ1028" s="540">
        <v>90</v>
      </c>
      <c r="CR1028" s="540">
        <v>91</v>
      </c>
      <c r="CS1028" s="540">
        <v>92</v>
      </c>
      <c r="CT1028" s="540">
        <v>93</v>
      </c>
      <c r="CU1028" s="540">
        <v>94</v>
      </c>
      <c r="CV1028" s="540">
        <v>95</v>
      </c>
      <c r="CW1028" s="540">
        <v>96</v>
      </c>
      <c r="CX1028" s="540">
        <v>97</v>
      </c>
      <c r="CY1028" s="540">
        <v>98</v>
      </c>
      <c r="CZ1028" s="540">
        <v>99</v>
      </c>
      <c r="DA1028" s="540">
        <v>100</v>
      </c>
      <c r="DB1028" s="540">
        <v>101</v>
      </c>
      <c r="DC1028" s="540">
        <v>102</v>
      </c>
      <c r="DD1028" s="540">
        <v>103</v>
      </c>
      <c r="DE1028" s="540">
        <v>104</v>
      </c>
      <c r="DF1028" s="540">
        <v>105</v>
      </c>
      <c r="DG1028" s="540">
        <v>106</v>
      </c>
      <c r="DH1028" s="540">
        <v>107</v>
      </c>
      <c r="DI1028" s="540">
        <v>108</v>
      </c>
      <c r="DJ1028" s="540">
        <v>109</v>
      </c>
      <c r="DK1028" s="540">
        <v>110</v>
      </c>
      <c r="DL1028" s="540">
        <v>111</v>
      </c>
      <c r="DM1028" s="540">
        <v>112</v>
      </c>
      <c r="DN1028" s="540">
        <v>113</v>
      </c>
      <c r="DO1028" s="540">
        <v>114</v>
      </c>
      <c r="DP1028" s="540">
        <v>115</v>
      </c>
      <c r="DQ1028" s="540">
        <v>116</v>
      </c>
      <c r="DR1028" s="540">
        <v>117</v>
      </c>
      <c r="DS1028" s="540">
        <v>118</v>
      </c>
      <c r="DT1028" s="540">
        <v>119</v>
      </c>
      <c r="DU1028" s="540">
        <v>120</v>
      </c>
      <c r="DV1028" s="540">
        <v>121</v>
      </c>
      <c r="DW1028" s="540">
        <v>122</v>
      </c>
      <c r="DX1028" s="540">
        <v>123</v>
      </c>
      <c r="DY1028" s="540">
        <v>124</v>
      </c>
      <c r="DZ1028" s="540">
        <v>125</v>
      </c>
      <c r="EA1028" s="540">
        <v>126</v>
      </c>
      <c r="EB1028" s="540">
        <v>127</v>
      </c>
      <c r="EC1028" s="540">
        <v>128</v>
      </c>
      <c r="ED1028" s="540">
        <v>129</v>
      </c>
      <c r="EE1028" s="540">
        <v>130</v>
      </c>
      <c r="EF1028" s="540">
        <v>131</v>
      </c>
      <c r="EG1028" s="540">
        <v>132</v>
      </c>
      <c r="EH1028" s="540">
        <v>133</v>
      </c>
      <c r="EI1028" s="540">
        <v>134</v>
      </c>
      <c r="EJ1028" s="540">
        <v>135</v>
      </c>
      <c r="EK1028" s="540">
        <v>136</v>
      </c>
      <c r="EL1028" s="540">
        <v>137</v>
      </c>
      <c r="EM1028" s="540">
        <v>138</v>
      </c>
      <c r="EN1028" s="540">
        <v>139</v>
      </c>
      <c r="EO1028" s="540">
        <v>140</v>
      </c>
      <c r="EP1028" s="540">
        <v>141</v>
      </c>
      <c r="EQ1028" s="540">
        <v>142</v>
      </c>
      <c r="ER1028" s="540">
        <v>143</v>
      </c>
      <c r="ES1028" s="540">
        <v>144</v>
      </c>
      <c r="ET1028" s="540">
        <v>145</v>
      </c>
      <c r="EU1028" s="540">
        <v>146</v>
      </c>
      <c r="EV1028" s="540">
        <v>147</v>
      </c>
      <c r="EW1028" s="540">
        <v>148</v>
      </c>
      <c r="EX1028" s="540">
        <v>149</v>
      </c>
      <c r="EY1028" s="540">
        <v>150</v>
      </c>
      <c r="EZ1028" s="540">
        <v>151</v>
      </c>
      <c r="FA1028" s="540">
        <v>152</v>
      </c>
      <c r="FB1028" s="540">
        <v>153</v>
      </c>
      <c r="FC1028" s="540">
        <v>154</v>
      </c>
      <c r="FD1028" s="540">
        <v>155</v>
      </c>
      <c r="FE1028" s="540">
        <v>156</v>
      </c>
      <c r="FF1028" s="540">
        <v>157</v>
      </c>
      <c r="FG1028" s="540">
        <v>158</v>
      </c>
      <c r="FH1028" s="540">
        <v>159</v>
      </c>
      <c r="FI1028" s="540">
        <v>160</v>
      </c>
      <c r="FJ1028" s="540">
        <v>161</v>
      </c>
      <c r="FK1028" s="540">
        <v>162</v>
      </c>
      <c r="FL1028" s="540">
        <v>163</v>
      </c>
      <c r="FM1028" s="540">
        <v>164</v>
      </c>
      <c r="FN1028" s="540">
        <v>165</v>
      </c>
      <c r="FO1028" s="540">
        <v>166</v>
      </c>
      <c r="FP1028" s="540">
        <v>167</v>
      </c>
      <c r="FQ1028" s="540">
        <v>168</v>
      </c>
      <c r="FR1028" s="540">
        <v>169</v>
      </c>
      <c r="FS1028" s="540">
        <v>170</v>
      </c>
      <c r="FT1028" s="540">
        <v>171</v>
      </c>
      <c r="FU1028" s="540">
        <v>172</v>
      </c>
      <c r="FV1028" s="540">
        <v>173</v>
      </c>
      <c r="FW1028" s="540">
        <v>174</v>
      </c>
      <c r="FX1028" s="540">
        <v>175</v>
      </c>
      <c r="FY1028" s="540">
        <v>176</v>
      </c>
      <c r="FZ1028" s="540">
        <v>177</v>
      </c>
      <c r="GA1028" s="540">
        <v>178</v>
      </c>
      <c r="GB1028" s="540">
        <v>179</v>
      </c>
      <c r="GC1028" s="540">
        <v>180</v>
      </c>
      <c r="GD1028" s="540">
        <v>181</v>
      </c>
      <c r="GE1028" s="540">
        <v>182</v>
      </c>
      <c r="GF1028" s="540">
        <v>183</v>
      </c>
      <c r="GG1028" s="540">
        <v>184</v>
      </c>
      <c r="GH1028" s="540">
        <v>185</v>
      </c>
      <c r="GI1028" s="540">
        <v>186</v>
      </c>
      <c r="GJ1028" s="540">
        <v>187</v>
      </c>
      <c r="GK1028" s="540">
        <v>188</v>
      </c>
      <c r="GL1028" s="540">
        <v>189</v>
      </c>
      <c r="GM1028" s="540">
        <v>190</v>
      </c>
      <c r="GN1028" s="540">
        <v>191</v>
      </c>
      <c r="GO1028" s="540">
        <v>192</v>
      </c>
      <c r="GP1028" s="540">
        <v>193</v>
      </c>
      <c r="GQ1028" s="540">
        <v>194</v>
      </c>
      <c r="GR1028" s="540">
        <v>195</v>
      </c>
      <c r="GS1028" s="540">
        <v>196</v>
      </c>
      <c r="GT1028" s="540">
        <v>197</v>
      </c>
      <c r="GU1028" s="540">
        <v>198</v>
      </c>
      <c r="GV1028" s="540">
        <v>199</v>
      </c>
      <c r="GW1028" s="540">
        <v>200</v>
      </c>
      <c r="GX1028" s="540">
        <v>201</v>
      </c>
      <c r="GY1028" s="540">
        <v>202</v>
      </c>
      <c r="GZ1028" s="540">
        <v>203</v>
      </c>
      <c r="HA1028" s="540">
        <v>204</v>
      </c>
      <c r="HC1028" s="540">
        <v>205</v>
      </c>
      <c r="HD1028" s="540">
        <v>206</v>
      </c>
      <c r="HE1028" s="540">
        <v>207</v>
      </c>
      <c r="HF1028" s="540">
        <v>208</v>
      </c>
    </row>
    <row r="1029" spans="4:215" s="540" customFormat="1" x14ac:dyDescent="0.2">
      <c r="E1029" s="535" t="s">
        <v>157</v>
      </c>
      <c r="F1029" s="540">
        <v>203</v>
      </c>
      <c r="G1029" s="540">
        <v>65</v>
      </c>
      <c r="H1029" s="540">
        <v>137</v>
      </c>
      <c r="I1029" s="540">
        <v>42</v>
      </c>
      <c r="J1029" s="540">
        <v>151</v>
      </c>
      <c r="K1029" s="540">
        <v>115</v>
      </c>
      <c r="L1029" s="540">
        <v>18</v>
      </c>
      <c r="M1029" s="540">
        <v>45</v>
      </c>
      <c r="N1029" s="540">
        <v>52</v>
      </c>
      <c r="O1029" s="540">
        <v>47</v>
      </c>
      <c r="P1029" s="540">
        <v>40</v>
      </c>
      <c r="Q1029" s="540">
        <v>16</v>
      </c>
      <c r="R1029" s="540">
        <v>41</v>
      </c>
      <c r="S1029" s="540">
        <v>3</v>
      </c>
      <c r="T1029" s="540">
        <v>188</v>
      </c>
      <c r="U1029" s="540">
        <v>207</v>
      </c>
      <c r="V1029" s="540">
        <v>26</v>
      </c>
      <c r="W1029" s="540">
        <v>101</v>
      </c>
      <c r="X1029" s="540">
        <v>62</v>
      </c>
      <c r="Y1029" s="540">
        <v>11</v>
      </c>
      <c r="Z1029" s="540">
        <v>70</v>
      </c>
      <c r="AA1029" s="540">
        <v>8</v>
      </c>
      <c r="AB1029" s="540">
        <v>165</v>
      </c>
      <c r="AC1029" s="540">
        <v>198</v>
      </c>
      <c r="AD1029" s="540">
        <v>103</v>
      </c>
      <c r="AE1029" s="540">
        <v>69</v>
      </c>
      <c r="AF1029" s="540">
        <v>204</v>
      </c>
      <c r="AG1029" s="540">
        <v>189</v>
      </c>
      <c r="AH1029" s="540">
        <v>133</v>
      </c>
      <c r="AI1029" s="540">
        <v>46</v>
      </c>
      <c r="AJ1029" s="540">
        <v>155</v>
      </c>
      <c r="AK1029" s="540">
        <v>21</v>
      </c>
      <c r="AL1029" s="540">
        <v>112</v>
      </c>
      <c r="AM1029" s="540">
        <v>60</v>
      </c>
      <c r="AN1029" s="540">
        <v>98</v>
      </c>
      <c r="AO1029" s="540">
        <v>44</v>
      </c>
      <c r="AP1029" s="540">
        <v>160</v>
      </c>
      <c r="AQ1029" s="540">
        <v>141</v>
      </c>
      <c r="AR1029" s="540">
        <v>56</v>
      </c>
      <c r="AS1029" s="540">
        <v>104</v>
      </c>
      <c r="AT1029" s="540">
        <v>84</v>
      </c>
      <c r="AU1029" s="540">
        <v>76</v>
      </c>
      <c r="AV1029" s="540">
        <v>4</v>
      </c>
      <c r="AW1029" s="540">
        <v>148</v>
      </c>
      <c r="AX1029" s="540">
        <v>87</v>
      </c>
      <c r="AY1029" s="540">
        <v>90</v>
      </c>
      <c r="AZ1029" s="540">
        <v>48</v>
      </c>
      <c r="BA1029" s="540">
        <v>149</v>
      </c>
      <c r="BB1029" s="540">
        <v>68</v>
      </c>
      <c r="BC1029" s="540">
        <v>54</v>
      </c>
      <c r="BD1029" s="540">
        <v>83</v>
      </c>
      <c r="BE1029" s="540">
        <v>173</v>
      </c>
      <c r="BF1029" s="540">
        <v>99</v>
      </c>
      <c r="BG1029" s="540">
        <v>17</v>
      </c>
      <c r="BH1029" s="540">
        <v>167</v>
      </c>
      <c r="BI1029" s="540">
        <v>195</v>
      </c>
      <c r="BJ1029" s="540">
        <v>28</v>
      </c>
      <c r="BK1029" s="540">
        <v>77</v>
      </c>
      <c r="BL1029" s="540">
        <v>171</v>
      </c>
      <c r="BM1029" s="540">
        <v>162</v>
      </c>
      <c r="BN1029" s="540">
        <v>34</v>
      </c>
      <c r="BO1029" s="540">
        <v>78</v>
      </c>
      <c r="BP1029" s="540">
        <v>192</v>
      </c>
      <c r="BQ1029" s="540">
        <v>111</v>
      </c>
      <c r="BR1029" s="540">
        <v>36</v>
      </c>
      <c r="BS1029" s="540">
        <v>50</v>
      </c>
      <c r="BT1029" s="540">
        <v>119</v>
      </c>
      <c r="BU1029" s="540">
        <v>140</v>
      </c>
      <c r="BV1029" s="540">
        <v>176</v>
      </c>
      <c r="BW1029" s="540">
        <v>166</v>
      </c>
      <c r="BX1029" s="540">
        <v>27</v>
      </c>
      <c r="BY1029" s="540">
        <v>164</v>
      </c>
      <c r="BZ1029" s="540">
        <v>89</v>
      </c>
      <c r="CA1029" s="540">
        <v>107</v>
      </c>
      <c r="CB1029" s="540">
        <v>96</v>
      </c>
      <c r="CC1029" s="540">
        <v>129</v>
      </c>
      <c r="CD1029" s="540">
        <v>86</v>
      </c>
      <c r="CE1029" s="540">
        <v>19</v>
      </c>
      <c r="CF1029" s="540">
        <v>202</v>
      </c>
      <c r="CG1029" s="540">
        <v>169</v>
      </c>
      <c r="CH1029" s="540">
        <v>206</v>
      </c>
      <c r="CI1029" s="540">
        <v>199</v>
      </c>
      <c r="CJ1029" s="540">
        <v>139</v>
      </c>
      <c r="CK1029" s="540">
        <v>7</v>
      </c>
      <c r="CL1029" s="540">
        <v>109</v>
      </c>
      <c r="CM1029" s="540">
        <v>105</v>
      </c>
      <c r="CN1029" s="540">
        <v>110</v>
      </c>
      <c r="CO1029" s="540">
        <v>22</v>
      </c>
      <c r="CP1029" s="540">
        <v>73</v>
      </c>
      <c r="CQ1029" s="540">
        <v>144</v>
      </c>
      <c r="CR1029" s="540">
        <v>185</v>
      </c>
      <c r="CS1029" s="540">
        <v>128</v>
      </c>
      <c r="CT1029" s="540">
        <v>9</v>
      </c>
      <c r="CU1029" s="540">
        <v>138</v>
      </c>
      <c r="CV1029" s="540">
        <v>196</v>
      </c>
      <c r="CW1029" s="540">
        <v>75</v>
      </c>
      <c r="CX1029" s="540">
        <v>116</v>
      </c>
      <c r="CY1029" s="540">
        <v>1</v>
      </c>
      <c r="CZ1029" s="540">
        <v>131</v>
      </c>
      <c r="DA1029" s="540">
        <v>93</v>
      </c>
      <c r="DB1029" s="540">
        <v>184</v>
      </c>
      <c r="DC1029" s="540">
        <v>174</v>
      </c>
      <c r="DD1029" s="540">
        <v>102</v>
      </c>
      <c r="DE1029" s="540">
        <v>121</v>
      </c>
      <c r="DF1029" s="540">
        <v>71</v>
      </c>
      <c r="DG1029" s="540">
        <v>152</v>
      </c>
      <c r="DH1029" s="540">
        <v>201</v>
      </c>
      <c r="DI1029" s="540">
        <v>146</v>
      </c>
      <c r="DJ1029" s="540">
        <v>85</v>
      </c>
      <c r="DK1029" s="540">
        <v>31</v>
      </c>
      <c r="DL1029" s="540">
        <v>134</v>
      </c>
      <c r="DM1029" s="540">
        <v>49</v>
      </c>
      <c r="DN1029" s="540">
        <v>186</v>
      </c>
      <c r="DO1029" s="540">
        <v>123</v>
      </c>
      <c r="DP1029" s="540">
        <v>154</v>
      </c>
      <c r="DQ1029" s="540">
        <v>64</v>
      </c>
      <c r="DR1029" s="540">
        <v>74</v>
      </c>
      <c r="DS1029" s="540">
        <v>182</v>
      </c>
      <c r="DT1029" s="540">
        <v>205</v>
      </c>
      <c r="DU1029" s="540">
        <v>126</v>
      </c>
      <c r="DV1029" s="540">
        <v>124</v>
      </c>
      <c r="DW1029" s="540">
        <v>168</v>
      </c>
      <c r="DX1029" s="540">
        <v>114</v>
      </c>
      <c r="DY1029" s="540">
        <v>187</v>
      </c>
      <c r="DZ1029" s="540">
        <v>66</v>
      </c>
      <c r="EA1029" s="540">
        <v>95</v>
      </c>
      <c r="EB1029" s="540">
        <v>135</v>
      </c>
      <c r="EC1029" s="540">
        <v>150</v>
      </c>
      <c r="ED1029" s="540">
        <v>125</v>
      </c>
      <c r="EE1029" s="540">
        <v>32</v>
      </c>
      <c r="EF1029" s="540">
        <v>163</v>
      </c>
      <c r="EG1029" s="540">
        <v>180</v>
      </c>
      <c r="EH1029" s="540">
        <v>51</v>
      </c>
      <c r="EI1029" s="540">
        <v>172</v>
      </c>
      <c r="EJ1029" s="540">
        <v>2</v>
      </c>
      <c r="EK1029" s="540">
        <v>88</v>
      </c>
      <c r="EL1029" s="540">
        <v>79</v>
      </c>
      <c r="EM1029" s="540">
        <v>94</v>
      </c>
      <c r="EN1029" s="540">
        <v>57</v>
      </c>
      <c r="EO1029" s="540">
        <v>61</v>
      </c>
      <c r="EP1029" s="540">
        <v>38</v>
      </c>
      <c r="EQ1029" s="540">
        <v>208</v>
      </c>
      <c r="ER1029" s="540">
        <v>15</v>
      </c>
      <c r="ES1029" s="540">
        <v>193</v>
      </c>
      <c r="ET1029" s="540">
        <v>43</v>
      </c>
      <c r="EU1029" s="540">
        <v>113</v>
      </c>
      <c r="EV1029" s="540">
        <v>153</v>
      </c>
      <c r="EW1029" s="540">
        <v>29</v>
      </c>
      <c r="EX1029" s="540">
        <v>130</v>
      </c>
      <c r="EY1029" s="540">
        <v>37</v>
      </c>
      <c r="EZ1029" s="540">
        <v>170</v>
      </c>
      <c r="FA1029" s="540">
        <v>106</v>
      </c>
      <c r="FB1029" s="540">
        <v>147</v>
      </c>
      <c r="FC1029" s="540">
        <v>143</v>
      </c>
      <c r="FD1029" s="540">
        <v>91</v>
      </c>
      <c r="FE1029" s="540">
        <v>39</v>
      </c>
      <c r="FF1029" s="540">
        <v>20</v>
      </c>
      <c r="FG1029" s="540">
        <v>177</v>
      </c>
      <c r="FH1029" s="540">
        <v>145</v>
      </c>
      <c r="FI1029" s="540">
        <v>92</v>
      </c>
      <c r="FJ1029" s="540">
        <v>179</v>
      </c>
      <c r="FK1029" s="540">
        <v>175</v>
      </c>
      <c r="FL1029" s="540">
        <v>127</v>
      </c>
      <c r="FM1029" s="540">
        <v>67</v>
      </c>
      <c r="FN1029" s="540">
        <v>23</v>
      </c>
      <c r="FO1029" s="540">
        <v>13</v>
      </c>
      <c r="FP1029" s="540">
        <v>35</v>
      </c>
      <c r="FQ1029" s="540">
        <v>120</v>
      </c>
      <c r="FR1029" s="540">
        <v>53</v>
      </c>
      <c r="FS1029" s="540">
        <v>161</v>
      </c>
      <c r="FT1029" s="540">
        <v>117</v>
      </c>
      <c r="FU1029" s="540">
        <v>10</v>
      </c>
      <c r="FV1029" s="540">
        <v>100</v>
      </c>
      <c r="FW1029" s="540">
        <v>81</v>
      </c>
      <c r="FX1029" s="540">
        <v>72</v>
      </c>
      <c r="FY1029" s="540">
        <v>194</v>
      </c>
      <c r="FZ1029" s="540">
        <v>158</v>
      </c>
      <c r="GA1029" s="540">
        <v>14</v>
      </c>
      <c r="GB1029" s="540">
        <v>108</v>
      </c>
      <c r="GC1029" s="540">
        <v>136</v>
      </c>
      <c r="GD1029" s="540">
        <v>200</v>
      </c>
      <c r="GE1029" s="540">
        <v>25</v>
      </c>
      <c r="GF1029" s="540">
        <v>157</v>
      </c>
      <c r="GG1029" s="540">
        <v>80</v>
      </c>
      <c r="GH1029" s="540">
        <v>183</v>
      </c>
      <c r="GI1029" s="540">
        <v>12</v>
      </c>
      <c r="GJ1029" s="540">
        <v>58</v>
      </c>
      <c r="GK1029" s="540">
        <v>191</v>
      </c>
      <c r="GL1029" s="540">
        <v>6</v>
      </c>
      <c r="GM1029" s="540">
        <v>181</v>
      </c>
      <c r="GN1029" s="540">
        <v>24</v>
      </c>
      <c r="GO1029" s="540">
        <v>63</v>
      </c>
      <c r="GP1029" s="540">
        <v>97</v>
      </c>
      <c r="GQ1029" s="540">
        <v>142</v>
      </c>
      <c r="GR1029" s="540">
        <v>156</v>
      </c>
      <c r="GS1029" s="540">
        <v>159</v>
      </c>
      <c r="GT1029" s="540">
        <v>59</v>
      </c>
      <c r="GU1029" s="540">
        <v>190</v>
      </c>
      <c r="GV1029" s="540">
        <v>82</v>
      </c>
      <c r="GW1029" s="540">
        <v>122</v>
      </c>
      <c r="GX1029" s="540">
        <v>33</v>
      </c>
      <c r="GY1029" s="540">
        <v>178</v>
      </c>
      <c r="GZ1029" s="540">
        <v>132</v>
      </c>
      <c r="HA1029" s="540">
        <v>197</v>
      </c>
      <c r="HC1029" s="540">
        <v>30</v>
      </c>
      <c r="HD1029" s="540">
        <v>118</v>
      </c>
      <c r="HE1029" s="540">
        <v>55</v>
      </c>
      <c r="HF1029" s="540">
        <v>5</v>
      </c>
    </row>
    <row r="1030" spans="4:215" s="540" customFormat="1" x14ac:dyDescent="0.2">
      <c r="E1030" s="535" t="s">
        <v>159</v>
      </c>
      <c r="F1030" s="540">
        <v>73</v>
      </c>
      <c r="G1030" s="540">
        <v>45</v>
      </c>
      <c r="H1030" s="540">
        <v>62</v>
      </c>
      <c r="I1030" s="540">
        <v>181</v>
      </c>
      <c r="J1030" s="540">
        <v>152</v>
      </c>
      <c r="K1030" s="540">
        <v>5</v>
      </c>
      <c r="L1030" s="540">
        <v>161</v>
      </c>
      <c r="M1030" s="540">
        <v>195</v>
      </c>
      <c r="N1030" s="540">
        <v>106</v>
      </c>
      <c r="O1030" s="540">
        <v>205</v>
      </c>
      <c r="P1030" s="540">
        <v>175</v>
      </c>
      <c r="Q1030" s="540">
        <v>140</v>
      </c>
      <c r="R1030" s="540">
        <v>142</v>
      </c>
      <c r="S1030" s="540">
        <v>18</v>
      </c>
      <c r="T1030" s="540">
        <v>102</v>
      </c>
      <c r="U1030" s="540">
        <v>183</v>
      </c>
      <c r="V1030" s="540">
        <v>143</v>
      </c>
      <c r="W1030" s="540">
        <v>2</v>
      </c>
      <c r="X1030" s="540">
        <v>12</v>
      </c>
      <c r="Y1030" s="540">
        <v>16</v>
      </c>
      <c r="Z1030" s="540">
        <v>80</v>
      </c>
      <c r="AA1030" s="540">
        <v>95</v>
      </c>
      <c r="AB1030" s="540">
        <v>159</v>
      </c>
      <c r="AC1030" s="540">
        <v>117</v>
      </c>
      <c r="AD1030" s="540">
        <v>84</v>
      </c>
      <c r="AE1030" s="540">
        <v>55</v>
      </c>
      <c r="AF1030" s="540">
        <v>94</v>
      </c>
      <c r="AG1030" s="540">
        <v>20</v>
      </c>
      <c r="AH1030" s="540">
        <v>86</v>
      </c>
      <c r="AI1030" s="540">
        <v>34</v>
      </c>
      <c r="AJ1030" s="540">
        <v>79</v>
      </c>
      <c r="AK1030" s="540">
        <v>108</v>
      </c>
      <c r="AL1030" s="540">
        <v>202</v>
      </c>
      <c r="AM1030" s="540">
        <v>41</v>
      </c>
      <c r="AN1030" s="540">
        <v>147</v>
      </c>
      <c r="AO1030" s="540">
        <v>133</v>
      </c>
      <c r="AP1030" s="540">
        <v>123</v>
      </c>
      <c r="AQ1030" s="540">
        <v>71</v>
      </c>
      <c r="AR1030" s="540">
        <v>28</v>
      </c>
      <c r="AS1030" s="540">
        <v>88</v>
      </c>
      <c r="AT1030" s="540">
        <v>197</v>
      </c>
      <c r="AU1030" s="540">
        <v>149</v>
      </c>
      <c r="AV1030" s="540">
        <v>96</v>
      </c>
      <c r="AW1030" s="540">
        <v>26</v>
      </c>
      <c r="AX1030" s="540">
        <v>192</v>
      </c>
      <c r="AY1030" s="540">
        <v>165</v>
      </c>
      <c r="AZ1030" s="540">
        <v>170</v>
      </c>
      <c r="BA1030" s="540">
        <v>59</v>
      </c>
      <c r="BB1030" s="540">
        <v>83</v>
      </c>
      <c r="BC1030" s="540">
        <v>97</v>
      </c>
      <c r="BD1030" s="540">
        <v>154</v>
      </c>
      <c r="BE1030" s="540">
        <v>124</v>
      </c>
      <c r="BF1030" s="540">
        <v>156</v>
      </c>
      <c r="BG1030" s="540">
        <v>51</v>
      </c>
      <c r="BH1030" s="540">
        <v>184</v>
      </c>
      <c r="BI1030" s="540">
        <v>145</v>
      </c>
      <c r="BJ1030" s="540">
        <v>29</v>
      </c>
      <c r="BK1030" s="540">
        <v>135</v>
      </c>
      <c r="BL1030" s="540">
        <v>201</v>
      </c>
      <c r="BM1030" s="540">
        <v>8</v>
      </c>
      <c r="BN1030" s="540">
        <v>107</v>
      </c>
      <c r="BO1030" s="540">
        <v>14</v>
      </c>
      <c r="BP1030" s="540">
        <v>171</v>
      </c>
      <c r="BQ1030" s="540">
        <v>112</v>
      </c>
      <c r="BR1030" s="540">
        <v>179</v>
      </c>
      <c r="BS1030" s="540">
        <v>122</v>
      </c>
      <c r="BT1030" s="540">
        <v>138</v>
      </c>
      <c r="BU1030" s="540">
        <v>44</v>
      </c>
      <c r="BV1030" s="540">
        <v>132</v>
      </c>
      <c r="BW1030" s="540">
        <v>206</v>
      </c>
      <c r="BX1030" s="540">
        <v>144</v>
      </c>
      <c r="BY1030" s="540">
        <v>4</v>
      </c>
      <c r="BZ1030" s="540">
        <v>32</v>
      </c>
      <c r="CA1030" s="540">
        <v>163</v>
      </c>
      <c r="CB1030" s="540">
        <v>13</v>
      </c>
      <c r="CC1030" s="540">
        <v>54</v>
      </c>
      <c r="CD1030" s="540">
        <v>30</v>
      </c>
      <c r="CE1030" s="540">
        <v>31</v>
      </c>
      <c r="CF1030" s="540">
        <v>78</v>
      </c>
      <c r="CG1030" s="540">
        <v>203</v>
      </c>
      <c r="CH1030" s="540">
        <v>130</v>
      </c>
      <c r="CI1030" s="540">
        <v>69</v>
      </c>
      <c r="CJ1030" s="540">
        <v>17</v>
      </c>
      <c r="CK1030" s="540">
        <v>105</v>
      </c>
      <c r="CL1030" s="540">
        <v>182</v>
      </c>
      <c r="CM1030" s="540">
        <v>167</v>
      </c>
      <c r="CN1030" s="540">
        <v>190</v>
      </c>
      <c r="CO1030" s="540">
        <v>47</v>
      </c>
      <c r="CP1030" s="540">
        <v>137</v>
      </c>
      <c r="CQ1030" s="540">
        <v>33</v>
      </c>
      <c r="CR1030" s="540">
        <v>19</v>
      </c>
      <c r="CS1030" s="540">
        <v>93</v>
      </c>
      <c r="CT1030" s="540">
        <v>180</v>
      </c>
      <c r="CU1030" s="540">
        <v>158</v>
      </c>
      <c r="CV1030" s="540">
        <v>207</v>
      </c>
      <c r="CW1030" s="540">
        <v>169</v>
      </c>
      <c r="CX1030" s="540">
        <v>9</v>
      </c>
      <c r="CY1030" s="540">
        <v>204</v>
      </c>
      <c r="CZ1030" s="540">
        <v>38</v>
      </c>
      <c r="DA1030" s="540">
        <v>58</v>
      </c>
      <c r="DB1030" s="540">
        <v>104</v>
      </c>
      <c r="DC1030" s="540">
        <v>15</v>
      </c>
      <c r="DD1030" s="540">
        <v>42</v>
      </c>
      <c r="DE1030" s="540">
        <v>178</v>
      </c>
      <c r="DF1030" s="540">
        <v>64</v>
      </c>
      <c r="DG1030" s="540">
        <v>125</v>
      </c>
      <c r="DH1030" s="540">
        <v>136</v>
      </c>
      <c r="DI1030" s="540">
        <v>92</v>
      </c>
      <c r="DJ1030" s="540">
        <v>116</v>
      </c>
      <c r="DK1030" s="540">
        <v>6</v>
      </c>
      <c r="DL1030" s="540">
        <v>67</v>
      </c>
      <c r="DM1030" s="540">
        <v>134</v>
      </c>
      <c r="DN1030" s="540">
        <v>61</v>
      </c>
      <c r="DO1030" s="540">
        <v>168</v>
      </c>
      <c r="DP1030" s="540">
        <v>121</v>
      </c>
      <c r="DQ1030" s="540">
        <v>87</v>
      </c>
      <c r="DR1030" s="540">
        <v>24</v>
      </c>
      <c r="DS1030" s="540">
        <v>35</v>
      </c>
      <c r="DT1030" s="540">
        <v>113</v>
      </c>
      <c r="DU1030" s="540">
        <v>191</v>
      </c>
      <c r="DV1030" s="540">
        <v>99</v>
      </c>
      <c r="DW1030" s="540">
        <v>200</v>
      </c>
      <c r="DX1030" s="540">
        <v>110</v>
      </c>
      <c r="DY1030" s="540">
        <v>76</v>
      </c>
      <c r="DZ1030" s="540">
        <v>118</v>
      </c>
      <c r="EA1030" s="540">
        <v>208</v>
      </c>
      <c r="EB1030" s="540">
        <v>155</v>
      </c>
      <c r="EC1030" s="540">
        <v>46</v>
      </c>
      <c r="ED1030" s="540">
        <v>90</v>
      </c>
      <c r="EE1030" s="540">
        <v>176</v>
      </c>
      <c r="EF1030" s="540">
        <v>120</v>
      </c>
      <c r="EG1030" s="540">
        <v>188</v>
      </c>
      <c r="EH1030" s="540">
        <v>174</v>
      </c>
      <c r="EI1030" s="540">
        <v>126</v>
      </c>
      <c r="EJ1030" s="540">
        <v>21</v>
      </c>
      <c r="EK1030" s="540">
        <v>82</v>
      </c>
      <c r="EL1030" s="540">
        <v>89</v>
      </c>
      <c r="EM1030" s="540">
        <v>74</v>
      </c>
      <c r="EN1030" s="540">
        <v>177</v>
      </c>
      <c r="EO1030" s="540">
        <v>101</v>
      </c>
      <c r="EP1030" s="540">
        <v>68</v>
      </c>
      <c r="EQ1030" s="540">
        <v>150</v>
      </c>
      <c r="ER1030" s="540">
        <v>49</v>
      </c>
      <c r="ES1030" s="540">
        <v>40</v>
      </c>
      <c r="ET1030" s="540">
        <v>56</v>
      </c>
      <c r="EU1030" s="540">
        <v>85</v>
      </c>
      <c r="EV1030" s="540">
        <v>53</v>
      </c>
      <c r="EW1030" s="540">
        <v>187</v>
      </c>
      <c r="EX1030" s="540">
        <v>70</v>
      </c>
      <c r="EY1030" s="540">
        <v>131</v>
      </c>
      <c r="EZ1030" s="540">
        <v>25</v>
      </c>
      <c r="FA1030" s="540">
        <v>98</v>
      </c>
      <c r="FB1030" s="540">
        <v>7</v>
      </c>
      <c r="FC1030" s="540">
        <v>48</v>
      </c>
      <c r="FD1030" s="540">
        <v>127</v>
      </c>
      <c r="FE1030" s="540">
        <v>37</v>
      </c>
      <c r="FF1030" s="540">
        <v>189</v>
      </c>
      <c r="FG1030" s="540">
        <v>66</v>
      </c>
      <c r="FH1030" s="540">
        <v>173</v>
      </c>
      <c r="FI1030" s="540">
        <v>81</v>
      </c>
      <c r="FJ1030" s="540">
        <v>3</v>
      </c>
      <c r="FK1030" s="540">
        <v>196</v>
      </c>
      <c r="FL1030" s="540">
        <v>111</v>
      </c>
      <c r="FM1030" s="540">
        <v>91</v>
      </c>
      <c r="FN1030" s="540">
        <v>129</v>
      </c>
      <c r="FO1030" s="540">
        <v>164</v>
      </c>
      <c r="FP1030" s="540">
        <v>193</v>
      </c>
      <c r="FQ1030" s="540">
        <v>10</v>
      </c>
      <c r="FR1030" s="540">
        <v>151</v>
      </c>
      <c r="FS1030" s="540">
        <v>146</v>
      </c>
      <c r="FT1030" s="540">
        <v>60</v>
      </c>
      <c r="FU1030" s="540">
        <v>43</v>
      </c>
      <c r="FV1030" s="540">
        <v>65</v>
      </c>
      <c r="FW1030" s="540">
        <v>75</v>
      </c>
      <c r="FX1030" s="540">
        <v>77</v>
      </c>
      <c r="FY1030" s="540">
        <v>109</v>
      </c>
      <c r="FZ1030" s="540">
        <v>103</v>
      </c>
      <c r="GA1030" s="540">
        <v>72</v>
      </c>
      <c r="GB1030" s="540">
        <v>1</v>
      </c>
      <c r="GC1030" s="540">
        <v>27</v>
      </c>
      <c r="GD1030" s="540">
        <v>100</v>
      </c>
      <c r="GE1030" s="540">
        <v>39</v>
      </c>
      <c r="GF1030" s="540">
        <v>199</v>
      </c>
      <c r="GG1030" s="540">
        <v>50</v>
      </c>
      <c r="GH1030" s="540">
        <v>63</v>
      </c>
      <c r="GI1030" s="540">
        <v>172</v>
      </c>
      <c r="GJ1030" s="540">
        <v>114</v>
      </c>
      <c r="GK1030" s="540">
        <v>52</v>
      </c>
      <c r="GL1030" s="540">
        <v>128</v>
      </c>
      <c r="GM1030" s="540">
        <v>153</v>
      </c>
      <c r="GN1030" s="540">
        <v>119</v>
      </c>
      <c r="GO1030" s="540">
        <v>23</v>
      </c>
      <c r="GP1030" s="540">
        <v>57</v>
      </c>
      <c r="GQ1030" s="540">
        <v>157</v>
      </c>
      <c r="GR1030" s="540">
        <v>186</v>
      </c>
      <c r="GS1030" s="540">
        <v>162</v>
      </c>
      <c r="GT1030" s="540">
        <v>11</v>
      </c>
      <c r="GU1030" s="540">
        <v>166</v>
      </c>
      <c r="GV1030" s="540">
        <v>36</v>
      </c>
      <c r="GW1030" s="540">
        <v>22</v>
      </c>
      <c r="GX1030" s="540">
        <v>160</v>
      </c>
      <c r="GY1030" s="540">
        <v>198</v>
      </c>
      <c r="GZ1030" s="540">
        <v>194</v>
      </c>
      <c r="HA1030" s="540">
        <v>115</v>
      </c>
      <c r="HC1030" s="540">
        <v>148</v>
      </c>
      <c r="HD1030" s="540">
        <v>139</v>
      </c>
      <c r="HE1030" s="540">
        <v>185</v>
      </c>
      <c r="HF1030" s="540">
        <v>141</v>
      </c>
    </row>
    <row r="1031" spans="4:215" s="540" customFormat="1" x14ac:dyDescent="0.2"/>
    <row r="1032" spans="4:215" s="540" customFormat="1" x14ac:dyDescent="0.2">
      <c r="D1032" s="539">
        <v>209</v>
      </c>
      <c r="E1032" s="541" t="s">
        <v>179</v>
      </c>
    </row>
    <row r="1033" spans="4:215" s="540" customFormat="1" x14ac:dyDescent="0.2">
      <c r="E1033" s="535" t="s">
        <v>130</v>
      </c>
      <c r="F1033" s="540">
        <v>1</v>
      </c>
      <c r="G1033" s="540">
        <v>2</v>
      </c>
      <c r="H1033" s="540">
        <v>3</v>
      </c>
      <c r="I1033" s="540">
        <v>4</v>
      </c>
      <c r="J1033" s="540">
        <v>5</v>
      </c>
      <c r="K1033" s="540">
        <v>6</v>
      </c>
      <c r="L1033" s="540">
        <v>7</v>
      </c>
      <c r="M1033" s="540">
        <v>8</v>
      </c>
      <c r="N1033" s="540">
        <v>9</v>
      </c>
      <c r="O1033" s="540">
        <v>10</v>
      </c>
      <c r="P1033" s="540">
        <v>11</v>
      </c>
      <c r="Q1033" s="540">
        <v>12</v>
      </c>
      <c r="R1033" s="540">
        <v>13</v>
      </c>
      <c r="S1033" s="540">
        <v>14</v>
      </c>
      <c r="T1033" s="540">
        <v>15</v>
      </c>
      <c r="U1033" s="540">
        <v>16</v>
      </c>
      <c r="V1033" s="540">
        <v>17</v>
      </c>
      <c r="W1033" s="540">
        <v>18</v>
      </c>
      <c r="X1033" s="540">
        <v>19</v>
      </c>
      <c r="Y1033" s="540">
        <v>20</v>
      </c>
      <c r="Z1033" s="540">
        <v>21</v>
      </c>
      <c r="AA1033" s="540">
        <v>22</v>
      </c>
      <c r="AB1033" s="540">
        <v>23</v>
      </c>
      <c r="AC1033" s="540">
        <v>24</v>
      </c>
      <c r="AD1033" s="540">
        <v>25</v>
      </c>
      <c r="AE1033" s="540">
        <v>26</v>
      </c>
      <c r="AF1033" s="540">
        <v>27</v>
      </c>
      <c r="AG1033" s="540">
        <v>28</v>
      </c>
      <c r="AH1033" s="540">
        <v>29</v>
      </c>
      <c r="AI1033" s="540">
        <v>30</v>
      </c>
      <c r="AJ1033" s="540">
        <v>31</v>
      </c>
      <c r="AK1033" s="540">
        <v>32</v>
      </c>
      <c r="AL1033" s="540">
        <v>33</v>
      </c>
      <c r="AM1033" s="540">
        <v>34</v>
      </c>
      <c r="AN1033" s="540">
        <v>35</v>
      </c>
      <c r="AO1033" s="540">
        <v>36</v>
      </c>
      <c r="AP1033" s="540">
        <v>37</v>
      </c>
      <c r="AQ1033" s="540">
        <v>38</v>
      </c>
      <c r="AR1033" s="540">
        <v>39</v>
      </c>
      <c r="AS1033" s="540">
        <v>40</v>
      </c>
      <c r="AT1033" s="540">
        <v>41</v>
      </c>
      <c r="AU1033" s="540">
        <v>42</v>
      </c>
      <c r="AV1033" s="540">
        <v>43</v>
      </c>
      <c r="AW1033" s="540">
        <v>44</v>
      </c>
      <c r="AX1033" s="540">
        <v>45</v>
      </c>
      <c r="AY1033" s="540">
        <v>46</v>
      </c>
      <c r="AZ1033" s="540">
        <v>47</v>
      </c>
      <c r="BA1033" s="540">
        <v>48</v>
      </c>
      <c r="BB1033" s="540">
        <v>49</v>
      </c>
      <c r="BC1033" s="540">
        <v>50</v>
      </c>
      <c r="BD1033" s="540">
        <v>51</v>
      </c>
      <c r="BE1033" s="540">
        <v>52</v>
      </c>
      <c r="BF1033" s="540">
        <v>53</v>
      </c>
      <c r="BG1033" s="540">
        <v>54</v>
      </c>
      <c r="BH1033" s="540">
        <v>55</v>
      </c>
      <c r="BI1033" s="540">
        <v>56</v>
      </c>
      <c r="BJ1033" s="540">
        <v>57</v>
      </c>
      <c r="BK1033" s="540">
        <v>58</v>
      </c>
      <c r="BL1033" s="540">
        <v>59</v>
      </c>
      <c r="BM1033" s="540">
        <v>60</v>
      </c>
      <c r="BN1033" s="540">
        <v>61</v>
      </c>
      <c r="BO1033" s="540">
        <v>62</v>
      </c>
      <c r="BP1033" s="540">
        <v>63</v>
      </c>
      <c r="BQ1033" s="540">
        <v>64</v>
      </c>
      <c r="BR1033" s="540">
        <v>65</v>
      </c>
      <c r="BS1033" s="540">
        <v>66</v>
      </c>
      <c r="BT1033" s="540">
        <v>67</v>
      </c>
      <c r="BU1033" s="540">
        <v>68</v>
      </c>
      <c r="BV1033" s="540">
        <v>69</v>
      </c>
      <c r="BW1033" s="540">
        <v>70</v>
      </c>
      <c r="BX1033" s="540">
        <v>71</v>
      </c>
      <c r="BY1033" s="540">
        <v>72</v>
      </c>
      <c r="BZ1033" s="540">
        <v>73</v>
      </c>
      <c r="CA1033" s="540">
        <v>74</v>
      </c>
      <c r="CB1033" s="540">
        <v>75</v>
      </c>
      <c r="CC1033" s="540">
        <v>76</v>
      </c>
      <c r="CD1033" s="540">
        <v>77</v>
      </c>
      <c r="CE1033" s="540">
        <v>78</v>
      </c>
      <c r="CF1033" s="540">
        <v>79</v>
      </c>
      <c r="CG1033" s="540">
        <v>80</v>
      </c>
      <c r="CH1033" s="540">
        <v>81</v>
      </c>
      <c r="CI1033" s="540">
        <v>82</v>
      </c>
      <c r="CJ1033" s="540">
        <v>83</v>
      </c>
      <c r="CK1033" s="540">
        <v>84</v>
      </c>
      <c r="CL1033" s="540">
        <v>85</v>
      </c>
      <c r="CM1033" s="540">
        <v>86</v>
      </c>
      <c r="CN1033" s="540">
        <v>87</v>
      </c>
      <c r="CO1033" s="540">
        <v>88</v>
      </c>
      <c r="CP1033" s="540">
        <v>89</v>
      </c>
      <c r="CQ1033" s="540">
        <v>90</v>
      </c>
      <c r="CR1033" s="540">
        <v>91</v>
      </c>
      <c r="CS1033" s="540">
        <v>92</v>
      </c>
      <c r="CT1033" s="540">
        <v>93</v>
      </c>
      <c r="CU1033" s="540">
        <v>94</v>
      </c>
      <c r="CV1033" s="540">
        <v>95</v>
      </c>
      <c r="CW1033" s="540">
        <v>96</v>
      </c>
      <c r="CX1033" s="540">
        <v>97</v>
      </c>
      <c r="CY1033" s="540">
        <v>98</v>
      </c>
      <c r="CZ1033" s="540">
        <v>99</v>
      </c>
      <c r="DA1033" s="540">
        <v>100</v>
      </c>
      <c r="DB1033" s="540">
        <v>101</v>
      </c>
      <c r="DC1033" s="540">
        <v>102</v>
      </c>
      <c r="DD1033" s="540">
        <v>103</v>
      </c>
      <c r="DE1033" s="540">
        <v>104</v>
      </c>
      <c r="DF1033" s="540">
        <v>105</v>
      </c>
      <c r="DG1033" s="540">
        <v>106</v>
      </c>
      <c r="DH1033" s="540">
        <v>107</v>
      </c>
      <c r="DI1033" s="540">
        <v>108</v>
      </c>
      <c r="DJ1033" s="540">
        <v>109</v>
      </c>
      <c r="DK1033" s="540">
        <v>110</v>
      </c>
      <c r="DL1033" s="540">
        <v>111</v>
      </c>
      <c r="DM1033" s="540">
        <v>112</v>
      </c>
      <c r="DN1033" s="540">
        <v>113</v>
      </c>
      <c r="DO1033" s="540">
        <v>114</v>
      </c>
      <c r="DP1033" s="540">
        <v>115</v>
      </c>
      <c r="DQ1033" s="540">
        <v>116</v>
      </c>
      <c r="DR1033" s="540">
        <v>117</v>
      </c>
      <c r="DS1033" s="540">
        <v>118</v>
      </c>
      <c r="DT1033" s="540">
        <v>119</v>
      </c>
      <c r="DU1033" s="540">
        <v>120</v>
      </c>
      <c r="DV1033" s="540">
        <v>121</v>
      </c>
      <c r="DW1033" s="540">
        <v>122</v>
      </c>
      <c r="DX1033" s="540">
        <v>123</v>
      </c>
      <c r="DY1033" s="540">
        <v>124</v>
      </c>
      <c r="DZ1033" s="540">
        <v>125</v>
      </c>
      <c r="EA1033" s="540">
        <v>126</v>
      </c>
      <c r="EB1033" s="540">
        <v>127</v>
      </c>
      <c r="EC1033" s="540">
        <v>128</v>
      </c>
      <c r="ED1033" s="540">
        <v>129</v>
      </c>
      <c r="EE1033" s="540">
        <v>130</v>
      </c>
      <c r="EF1033" s="540">
        <v>131</v>
      </c>
      <c r="EG1033" s="540">
        <v>132</v>
      </c>
      <c r="EH1033" s="540">
        <v>133</v>
      </c>
      <c r="EI1033" s="540">
        <v>134</v>
      </c>
      <c r="EJ1033" s="540">
        <v>135</v>
      </c>
      <c r="EK1033" s="540">
        <v>136</v>
      </c>
      <c r="EL1033" s="540">
        <v>137</v>
      </c>
      <c r="EM1033" s="540">
        <v>138</v>
      </c>
      <c r="EN1033" s="540">
        <v>139</v>
      </c>
      <c r="EO1033" s="540">
        <v>140</v>
      </c>
      <c r="EP1033" s="540">
        <v>141</v>
      </c>
      <c r="EQ1033" s="540">
        <v>142</v>
      </c>
      <c r="ER1033" s="540">
        <v>143</v>
      </c>
      <c r="ES1033" s="540">
        <v>144</v>
      </c>
      <c r="ET1033" s="540">
        <v>145</v>
      </c>
      <c r="EU1033" s="540">
        <v>146</v>
      </c>
      <c r="EV1033" s="540">
        <v>147</v>
      </c>
      <c r="EW1033" s="540">
        <v>148</v>
      </c>
      <c r="EX1033" s="540">
        <v>149</v>
      </c>
      <c r="EY1033" s="540">
        <v>150</v>
      </c>
      <c r="EZ1033" s="540">
        <v>151</v>
      </c>
      <c r="FA1033" s="540">
        <v>152</v>
      </c>
      <c r="FB1033" s="540">
        <v>153</v>
      </c>
      <c r="FC1033" s="540">
        <v>154</v>
      </c>
      <c r="FD1033" s="540">
        <v>155</v>
      </c>
      <c r="FE1033" s="540">
        <v>156</v>
      </c>
      <c r="FF1033" s="540">
        <v>157</v>
      </c>
      <c r="FG1033" s="540">
        <v>158</v>
      </c>
      <c r="FH1033" s="540">
        <v>159</v>
      </c>
      <c r="FI1033" s="540">
        <v>160</v>
      </c>
      <c r="FJ1033" s="540">
        <v>161</v>
      </c>
      <c r="FK1033" s="540">
        <v>162</v>
      </c>
      <c r="FL1033" s="540">
        <v>163</v>
      </c>
      <c r="FM1033" s="540">
        <v>164</v>
      </c>
      <c r="FN1033" s="540">
        <v>165</v>
      </c>
      <c r="FO1033" s="540">
        <v>166</v>
      </c>
      <c r="FP1033" s="540">
        <v>167</v>
      </c>
      <c r="FQ1033" s="540">
        <v>168</v>
      </c>
      <c r="FR1033" s="540">
        <v>169</v>
      </c>
      <c r="FS1033" s="540">
        <v>170</v>
      </c>
      <c r="FT1033" s="540">
        <v>171</v>
      </c>
      <c r="FU1033" s="540">
        <v>172</v>
      </c>
      <c r="FV1033" s="540">
        <v>173</v>
      </c>
      <c r="FW1033" s="540">
        <v>174</v>
      </c>
      <c r="FX1033" s="540">
        <v>175</v>
      </c>
      <c r="FY1033" s="540">
        <v>176</v>
      </c>
      <c r="FZ1033" s="540">
        <v>177</v>
      </c>
      <c r="GA1033" s="540">
        <v>178</v>
      </c>
      <c r="GB1033" s="540">
        <v>179</v>
      </c>
      <c r="GC1033" s="540">
        <v>180</v>
      </c>
      <c r="GD1033" s="540">
        <v>181</v>
      </c>
      <c r="GE1033" s="540">
        <v>182</v>
      </c>
      <c r="GF1033" s="540">
        <v>183</v>
      </c>
      <c r="GG1033" s="540">
        <v>184</v>
      </c>
      <c r="GH1033" s="540">
        <v>185</v>
      </c>
      <c r="GI1033" s="540">
        <v>186</v>
      </c>
      <c r="GJ1033" s="540">
        <v>187</v>
      </c>
      <c r="GK1033" s="540">
        <v>188</v>
      </c>
      <c r="GL1033" s="540">
        <v>189</v>
      </c>
      <c r="GM1033" s="540">
        <v>190</v>
      </c>
      <c r="GN1033" s="540">
        <v>191</v>
      </c>
      <c r="GO1033" s="540">
        <v>192</v>
      </c>
      <c r="GP1033" s="540">
        <v>193</v>
      </c>
      <c r="GQ1033" s="540">
        <v>194</v>
      </c>
      <c r="GR1033" s="540">
        <v>195</v>
      </c>
      <c r="GS1033" s="540">
        <v>196</v>
      </c>
      <c r="GT1033" s="540">
        <v>197</v>
      </c>
      <c r="GU1033" s="540">
        <v>198</v>
      </c>
      <c r="GV1033" s="540">
        <v>199</v>
      </c>
      <c r="GW1033" s="540">
        <v>200</v>
      </c>
      <c r="GX1033" s="540">
        <v>201</v>
      </c>
      <c r="GY1033" s="540">
        <v>202</v>
      </c>
      <c r="GZ1033" s="540">
        <v>203</v>
      </c>
      <c r="HA1033" s="540">
        <v>204</v>
      </c>
      <c r="HB1033" s="540">
        <v>205</v>
      </c>
      <c r="HC1033" s="540">
        <v>206</v>
      </c>
      <c r="HD1033" s="540">
        <v>207</v>
      </c>
      <c r="HE1033" s="540">
        <v>208</v>
      </c>
      <c r="HF1033" s="540">
        <v>209</v>
      </c>
    </row>
    <row r="1034" spans="4:215" s="540" customFormat="1" x14ac:dyDescent="0.2">
      <c r="E1034" s="535" t="s">
        <v>157</v>
      </c>
      <c r="F1034" s="540">
        <v>19</v>
      </c>
      <c r="G1034" s="540">
        <v>169</v>
      </c>
      <c r="H1034" s="540">
        <v>185</v>
      </c>
      <c r="I1034" s="540">
        <v>125</v>
      </c>
      <c r="J1034" s="540">
        <v>176</v>
      </c>
      <c r="K1034" s="540">
        <v>97</v>
      </c>
      <c r="L1034" s="540">
        <v>208</v>
      </c>
      <c r="M1034" s="540">
        <v>66</v>
      </c>
      <c r="N1034" s="540">
        <v>127</v>
      </c>
      <c r="O1034" s="540">
        <v>188</v>
      </c>
      <c r="P1034" s="540">
        <v>154</v>
      </c>
      <c r="Q1034" s="540">
        <v>171</v>
      </c>
      <c r="R1034" s="540">
        <v>205</v>
      </c>
      <c r="S1034" s="540">
        <v>163</v>
      </c>
      <c r="T1034" s="540">
        <v>32</v>
      </c>
      <c r="U1034" s="540">
        <v>112</v>
      </c>
      <c r="V1034" s="540">
        <v>161</v>
      </c>
      <c r="W1034" s="540">
        <v>106</v>
      </c>
      <c r="X1034" s="540">
        <v>101</v>
      </c>
      <c r="Y1034" s="540">
        <v>46</v>
      </c>
      <c r="Z1034" s="540">
        <v>18</v>
      </c>
      <c r="AA1034" s="540">
        <v>136</v>
      </c>
      <c r="AB1034" s="540">
        <v>167</v>
      </c>
      <c r="AC1034" s="540">
        <v>148</v>
      </c>
      <c r="AD1034" s="540">
        <v>59</v>
      </c>
      <c r="AE1034" s="540">
        <v>110</v>
      </c>
      <c r="AF1034" s="540">
        <v>98</v>
      </c>
      <c r="AG1034" s="540">
        <v>74</v>
      </c>
      <c r="AH1034" s="540">
        <v>141</v>
      </c>
      <c r="AI1034" s="540">
        <v>151</v>
      </c>
      <c r="AJ1034" s="540">
        <v>80</v>
      </c>
      <c r="AK1034" s="540">
        <v>15</v>
      </c>
      <c r="AL1034" s="540">
        <v>17</v>
      </c>
      <c r="AM1034" s="540">
        <v>152</v>
      </c>
      <c r="AN1034" s="540">
        <v>89</v>
      </c>
      <c r="AO1034" s="540">
        <v>5</v>
      </c>
      <c r="AP1034" s="540">
        <v>133</v>
      </c>
      <c r="AQ1034" s="540">
        <v>162</v>
      </c>
      <c r="AR1034" s="540">
        <v>108</v>
      </c>
      <c r="AS1034" s="540">
        <v>88</v>
      </c>
      <c r="AT1034" s="540">
        <v>3</v>
      </c>
      <c r="AU1034" s="540">
        <v>23</v>
      </c>
      <c r="AV1034" s="540">
        <v>86</v>
      </c>
      <c r="AW1034" s="540">
        <v>82</v>
      </c>
      <c r="AX1034" s="540">
        <v>187</v>
      </c>
      <c r="AY1034" s="540">
        <v>147</v>
      </c>
      <c r="AZ1034" s="540">
        <v>76</v>
      </c>
      <c r="BA1034" s="540">
        <v>120</v>
      </c>
      <c r="BB1034" s="540">
        <v>33</v>
      </c>
      <c r="BC1034" s="540">
        <v>159</v>
      </c>
      <c r="BD1034" s="540">
        <v>189</v>
      </c>
      <c r="BE1034" s="540">
        <v>93</v>
      </c>
      <c r="BF1034" s="540">
        <v>99</v>
      </c>
      <c r="BG1034" s="540">
        <v>172</v>
      </c>
      <c r="BH1034" s="540">
        <v>193</v>
      </c>
      <c r="BI1034" s="540">
        <v>52</v>
      </c>
      <c r="BJ1034" s="540">
        <v>146</v>
      </c>
      <c r="BK1034" s="540">
        <v>42</v>
      </c>
      <c r="BL1034" s="540">
        <v>25</v>
      </c>
      <c r="BM1034" s="540">
        <v>178</v>
      </c>
      <c r="BN1034" s="540">
        <v>195</v>
      </c>
      <c r="BO1034" s="540">
        <v>181</v>
      </c>
      <c r="BP1034" s="540">
        <v>207</v>
      </c>
      <c r="BQ1034" s="540">
        <v>8</v>
      </c>
      <c r="BR1034" s="540">
        <v>157</v>
      </c>
      <c r="BS1034" s="540">
        <v>29</v>
      </c>
      <c r="BT1034" s="540">
        <v>105</v>
      </c>
      <c r="BU1034" s="540">
        <v>85</v>
      </c>
      <c r="BV1034" s="540">
        <v>121</v>
      </c>
      <c r="BW1034" s="540">
        <v>2</v>
      </c>
      <c r="BX1034" s="540">
        <v>73</v>
      </c>
      <c r="BY1034" s="540">
        <v>43</v>
      </c>
      <c r="BZ1034" s="540">
        <v>192</v>
      </c>
      <c r="CA1034" s="540">
        <v>92</v>
      </c>
      <c r="CB1034" s="540">
        <v>113</v>
      </c>
      <c r="CC1034" s="540">
        <v>209</v>
      </c>
      <c r="CD1034" s="540">
        <v>183</v>
      </c>
      <c r="CE1034" s="540">
        <v>57</v>
      </c>
      <c r="CF1034" s="540">
        <v>100</v>
      </c>
      <c r="CG1034" s="540">
        <v>28</v>
      </c>
      <c r="CH1034" s="540">
        <v>190</v>
      </c>
      <c r="CI1034" s="540">
        <v>194</v>
      </c>
      <c r="CJ1034" s="540">
        <v>102</v>
      </c>
      <c r="CK1034" s="540">
        <v>131</v>
      </c>
      <c r="CL1034" s="540">
        <v>111</v>
      </c>
      <c r="CM1034" s="540">
        <v>34</v>
      </c>
      <c r="CN1034" s="540">
        <v>180</v>
      </c>
      <c r="CO1034" s="540">
        <v>124</v>
      </c>
      <c r="CP1034" s="540">
        <v>173</v>
      </c>
      <c r="CQ1034" s="540">
        <v>96</v>
      </c>
      <c r="CR1034" s="540">
        <v>38</v>
      </c>
      <c r="CS1034" s="540">
        <v>69</v>
      </c>
      <c r="CT1034" s="540">
        <v>65</v>
      </c>
      <c r="CU1034" s="540">
        <v>16</v>
      </c>
      <c r="CV1034" s="540">
        <v>6</v>
      </c>
      <c r="CW1034" s="540">
        <v>137</v>
      </c>
      <c r="CX1034" s="540">
        <v>50</v>
      </c>
      <c r="CY1034" s="540">
        <v>170</v>
      </c>
      <c r="CZ1034" s="540">
        <v>91</v>
      </c>
      <c r="DA1034" s="540">
        <v>79</v>
      </c>
      <c r="DB1034" s="540">
        <v>200</v>
      </c>
      <c r="DC1034" s="540">
        <v>21</v>
      </c>
      <c r="DD1034" s="540">
        <v>64</v>
      </c>
      <c r="DE1034" s="540">
        <v>138</v>
      </c>
      <c r="DF1034" s="540">
        <v>51</v>
      </c>
      <c r="DG1034" s="540">
        <v>12</v>
      </c>
      <c r="DH1034" s="540">
        <v>164</v>
      </c>
      <c r="DI1034" s="540">
        <v>182</v>
      </c>
      <c r="DJ1034" s="540">
        <v>60</v>
      </c>
      <c r="DK1034" s="540">
        <v>26</v>
      </c>
      <c r="DL1034" s="540">
        <v>179</v>
      </c>
      <c r="DM1034" s="540">
        <v>128</v>
      </c>
      <c r="DN1034" s="540">
        <v>1</v>
      </c>
      <c r="DO1034" s="540">
        <v>61</v>
      </c>
      <c r="DP1034" s="540">
        <v>144</v>
      </c>
      <c r="DQ1034" s="540">
        <v>150</v>
      </c>
      <c r="DR1034" s="540">
        <v>84</v>
      </c>
      <c r="DS1034" s="540">
        <v>54</v>
      </c>
      <c r="DT1034" s="540">
        <v>78</v>
      </c>
      <c r="DU1034" s="540">
        <v>174</v>
      </c>
      <c r="DV1034" s="540">
        <v>35</v>
      </c>
      <c r="DW1034" s="540">
        <v>153</v>
      </c>
      <c r="DX1034" s="540">
        <v>177</v>
      </c>
      <c r="DY1034" s="540">
        <v>70</v>
      </c>
      <c r="DZ1034" s="540">
        <v>4</v>
      </c>
      <c r="EA1034" s="540">
        <v>184</v>
      </c>
      <c r="EB1034" s="540">
        <v>9</v>
      </c>
      <c r="EC1034" s="540">
        <v>156</v>
      </c>
      <c r="ED1034" s="540">
        <v>175</v>
      </c>
      <c r="EE1034" s="540">
        <v>122</v>
      </c>
      <c r="EF1034" s="540">
        <v>145</v>
      </c>
      <c r="EG1034" s="540">
        <v>63</v>
      </c>
      <c r="EH1034" s="540">
        <v>24</v>
      </c>
      <c r="EI1034" s="540">
        <v>58</v>
      </c>
      <c r="EJ1034" s="540">
        <v>158</v>
      </c>
      <c r="EK1034" s="540">
        <v>55</v>
      </c>
      <c r="EL1034" s="540">
        <v>44</v>
      </c>
      <c r="EM1034" s="540">
        <v>67</v>
      </c>
      <c r="EN1034" s="540">
        <v>48</v>
      </c>
      <c r="EO1034" s="540">
        <v>87</v>
      </c>
      <c r="EP1034" s="540">
        <v>90</v>
      </c>
      <c r="EQ1034" s="540">
        <v>191</v>
      </c>
      <c r="ER1034" s="540">
        <v>81</v>
      </c>
      <c r="ES1034" s="540">
        <v>186</v>
      </c>
      <c r="ET1034" s="540">
        <v>114</v>
      </c>
      <c r="EU1034" s="540">
        <v>140</v>
      </c>
      <c r="EV1034" s="540">
        <v>45</v>
      </c>
      <c r="EW1034" s="540">
        <v>155</v>
      </c>
      <c r="EX1034" s="540">
        <v>203</v>
      </c>
      <c r="EY1034" s="540">
        <v>7</v>
      </c>
      <c r="EZ1034" s="540">
        <v>134</v>
      </c>
      <c r="FA1034" s="540">
        <v>198</v>
      </c>
      <c r="FB1034" s="540">
        <v>37</v>
      </c>
      <c r="FC1034" s="540">
        <v>123</v>
      </c>
      <c r="FD1034" s="540">
        <v>204</v>
      </c>
      <c r="FE1034" s="540">
        <v>13</v>
      </c>
      <c r="FF1034" s="540">
        <v>53</v>
      </c>
      <c r="FG1034" s="540">
        <v>202</v>
      </c>
      <c r="FH1034" s="540">
        <v>95</v>
      </c>
      <c r="FI1034" s="540">
        <v>129</v>
      </c>
      <c r="FJ1034" s="540">
        <v>199</v>
      </c>
      <c r="FK1034" s="540">
        <v>103</v>
      </c>
      <c r="FL1034" s="540">
        <v>135</v>
      </c>
      <c r="FM1034" s="540">
        <v>126</v>
      </c>
      <c r="FN1034" s="540">
        <v>201</v>
      </c>
      <c r="FO1034" s="540">
        <v>109</v>
      </c>
      <c r="FP1034" s="540">
        <v>115</v>
      </c>
      <c r="FQ1034" s="540">
        <v>56</v>
      </c>
      <c r="FR1034" s="540">
        <v>116</v>
      </c>
      <c r="FS1034" s="540">
        <v>196</v>
      </c>
      <c r="FT1034" s="540">
        <v>14</v>
      </c>
      <c r="FU1034" s="540">
        <v>139</v>
      </c>
      <c r="FV1034" s="540">
        <v>49</v>
      </c>
      <c r="FW1034" s="540">
        <v>160</v>
      </c>
      <c r="FX1034" s="540">
        <v>94</v>
      </c>
      <c r="FY1034" s="540">
        <v>83</v>
      </c>
      <c r="FZ1034" s="540">
        <v>39</v>
      </c>
      <c r="GA1034" s="540">
        <v>197</v>
      </c>
      <c r="GB1034" s="540">
        <v>117</v>
      </c>
      <c r="GC1034" s="540">
        <v>11</v>
      </c>
      <c r="GD1034" s="540">
        <v>40</v>
      </c>
      <c r="GE1034" s="540">
        <v>165</v>
      </c>
      <c r="GF1034" s="540">
        <v>75</v>
      </c>
      <c r="GG1034" s="540">
        <v>107</v>
      </c>
      <c r="GH1034" s="540">
        <v>41</v>
      </c>
      <c r="GI1034" s="540">
        <v>132</v>
      </c>
      <c r="GJ1034" s="540">
        <v>20</v>
      </c>
      <c r="GK1034" s="540">
        <v>30</v>
      </c>
      <c r="GL1034" s="540">
        <v>143</v>
      </c>
      <c r="GM1034" s="540">
        <v>31</v>
      </c>
      <c r="GN1034" s="540">
        <v>77</v>
      </c>
      <c r="GO1034" s="540">
        <v>71</v>
      </c>
      <c r="GP1034" s="540">
        <v>62</v>
      </c>
      <c r="GQ1034" s="540">
        <v>118</v>
      </c>
      <c r="GR1034" s="540">
        <v>206</v>
      </c>
      <c r="GS1034" s="540">
        <v>149</v>
      </c>
      <c r="GT1034" s="540">
        <v>68</v>
      </c>
      <c r="GU1034" s="540">
        <v>72</v>
      </c>
      <c r="GV1034" s="540">
        <v>166</v>
      </c>
      <c r="GW1034" s="540">
        <v>27</v>
      </c>
      <c r="GX1034" s="540">
        <v>119</v>
      </c>
      <c r="GY1034" s="540">
        <v>104</v>
      </c>
      <c r="GZ1034" s="540">
        <v>36</v>
      </c>
      <c r="HA1034" s="540">
        <v>130</v>
      </c>
      <c r="HB1034" s="540">
        <v>168</v>
      </c>
      <c r="HC1034" s="540">
        <v>142</v>
      </c>
      <c r="HD1034" s="540">
        <v>10</v>
      </c>
      <c r="HE1034" s="540">
        <v>22</v>
      </c>
      <c r="HF1034" s="540">
        <v>47</v>
      </c>
    </row>
    <row r="1035" spans="4:215" s="540" customFormat="1" x14ac:dyDescent="0.2">
      <c r="E1035" s="535" t="s">
        <v>159</v>
      </c>
      <c r="F1035" s="540">
        <v>49</v>
      </c>
      <c r="G1035" s="540">
        <v>205</v>
      </c>
      <c r="H1035" s="540">
        <v>45</v>
      </c>
      <c r="I1035" s="540">
        <v>192</v>
      </c>
      <c r="J1035" s="540">
        <v>13</v>
      </c>
      <c r="K1035" s="540">
        <v>39</v>
      </c>
      <c r="L1035" s="540">
        <v>193</v>
      </c>
      <c r="M1035" s="540">
        <v>84</v>
      </c>
      <c r="N1035" s="540">
        <v>43</v>
      </c>
      <c r="O1035" s="540">
        <v>86</v>
      </c>
      <c r="P1035" s="540">
        <v>60</v>
      </c>
      <c r="Q1035" s="540">
        <v>124</v>
      </c>
      <c r="R1035" s="540">
        <v>166</v>
      </c>
      <c r="S1035" s="540">
        <v>197</v>
      </c>
      <c r="T1035" s="540">
        <v>106</v>
      </c>
      <c r="U1035" s="540">
        <v>180</v>
      </c>
      <c r="V1035" s="540">
        <v>85</v>
      </c>
      <c r="W1035" s="540">
        <v>107</v>
      </c>
      <c r="X1035" s="540">
        <v>162</v>
      </c>
      <c r="Y1035" s="540">
        <v>102</v>
      </c>
      <c r="Z1035" s="540">
        <v>95</v>
      </c>
      <c r="AA1035" s="540">
        <v>30</v>
      </c>
      <c r="AB1035" s="540">
        <v>82</v>
      </c>
      <c r="AC1035" s="540">
        <v>38</v>
      </c>
      <c r="AD1035" s="540">
        <v>181</v>
      </c>
      <c r="AE1035" s="540">
        <v>94</v>
      </c>
      <c r="AF1035" s="540">
        <v>209</v>
      </c>
      <c r="AG1035" s="540">
        <v>110</v>
      </c>
      <c r="AH1035" s="540">
        <v>161</v>
      </c>
      <c r="AI1035" s="540">
        <v>22</v>
      </c>
      <c r="AJ1035" s="540">
        <v>48</v>
      </c>
      <c r="AK1035" s="540">
        <v>33</v>
      </c>
      <c r="AL1035" s="540">
        <v>127</v>
      </c>
      <c r="AM1035" s="540">
        <v>73</v>
      </c>
      <c r="AN1035" s="540">
        <v>63</v>
      </c>
      <c r="AO1035" s="540">
        <v>173</v>
      </c>
      <c r="AP1035" s="540">
        <v>145</v>
      </c>
      <c r="AQ1035" s="540">
        <v>10</v>
      </c>
      <c r="AR1035" s="540">
        <v>42</v>
      </c>
      <c r="AS1035" s="540">
        <v>72</v>
      </c>
      <c r="AT1035" s="540">
        <v>174</v>
      </c>
      <c r="AU1035" s="540">
        <v>111</v>
      </c>
      <c r="AV1035" s="540">
        <v>9</v>
      </c>
      <c r="AW1035" s="540">
        <v>140</v>
      </c>
      <c r="AX1035" s="540">
        <v>18</v>
      </c>
      <c r="AY1035" s="540">
        <v>194</v>
      </c>
      <c r="AZ1035" s="540">
        <v>158</v>
      </c>
      <c r="BA1035" s="540">
        <v>139</v>
      </c>
      <c r="BB1035" s="540">
        <v>1</v>
      </c>
      <c r="BC1035" s="540">
        <v>121</v>
      </c>
      <c r="BD1035" s="540">
        <v>4</v>
      </c>
      <c r="BE1035" s="540">
        <v>6</v>
      </c>
      <c r="BF1035" s="540">
        <v>152</v>
      </c>
      <c r="BG1035" s="540">
        <v>67</v>
      </c>
      <c r="BH1035" s="540">
        <v>191</v>
      </c>
      <c r="BI1035" s="540">
        <v>144</v>
      </c>
      <c r="BJ1035" s="540">
        <v>99</v>
      </c>
      <c r="BK1035" s="540">
        <v>115</v>
      </c>
      <c r="BL1035" s="540">
        <v>23</v>
      </c>
      <c r="BM1035" s="540">
        <v>183</v>
      </c>
      <c r="BN1035" s="540">
        <v>187</v>
      </c>
      <c r="BO1035" s="540">
        <v>138</v>
      </c>
      <c r="BP1035" s="540">
        <v>7</v>
      </c>
      <c r="BQ1035" s="540">
        <v>112</v>
      </c>
      <c r="BR1035" s="540">
        <v>171</v>
      </c>
      <c r="BS1035" s="540">
        <v>130</v>
      </c>
      <c r="BT1035" s="540">
        <v>54</v>
      </c>
      <c r="BU1035" s="540">
        <v>189</v>
      </c>
      <c r="BV1035" s="540">
        <v>71</v>
      </c>
      <c r="BW1035" s="540">
        <v>133</v>
      </c>
      <c r="BX1035" s="540">
        <v>188</v>
      </c>
      <c r="BY1035" s="540">
        <v>119</v>
      </c>
      <c r="BZ1035" s="540">
        <v>92</v>
      </c>
      <c r="CA1035" s="540">
        <v>202</v>
      </c>
      <c r="CB1035" s="540">
        <v>156</v>
      </c>
      <c r="CC1035" s="540">
        <v>175</v>
      </c>
      <c r="CD1035" s="540">
        <v>149</v>
      </c>
      <c r="CE1035" s="540">
        <v>141</v>
      </c>
      <c r="CF1035" s="540">
        <v>97</v>
      </c>
      <c r="CG1035" s="540">
        <v>12</v>
      </c>
      <c r="CH1035" s="540">
        <v>100</v>
      </c>
      <c r="CI1035" s="540">
        <v>24</v>
      </c>
      <c r="CJ1035" s="540">
        <v>69</v>
      </c>
      <c r="CK1035" s="540">
        <v>201</v>
      </c>
      <c r="CL1035" s="540">
        <v>17</v>
      </c>
      <c r="CM1035" s="540">
        <v>88</v>
      </c>
      <c r="CN1035" s="540">
        <v>28</v>
      </c>
      <c r="CO1035" s="540">
        <v>169</v>
      </c>
      <c r="CP1035" s="540">
        <v>150</v>
      </c>
      <c r="CQ1035" s="540">
        <v>3</v>
      </c>
      <c r="CR1035" s="540">
        <v>25</v>
      </c>
      <c r="CS1035" s="540">
        <v>26</v>
      </c>
      <c r="CT1035" s="540">
        <v>5</v>
      </c>
      <c r="CU1035" s="540">
        <v>55</v>
      </c>
      <c r="CV1035" s="540">
        <v>101</v>
      </c>
      <c r="CW1035" s="540">
        <v>44</v>
      </c>
      <c r="CX1035" s="540">
        <v>206</v>
      </c>
      <c r="CY1035" s="540">
        <v>172</v>
      </c>
      <c r="CZ1035" s="540">
        <v>151</v>
      </c>
      <c r="DA1035" s="540">
        <v>136</v>
      </c>
      <c r="DB1035" s="540">
        <v>20</v>
      </c>
      <c r="DC1035" s="540">
        <v>40</v>
      </c>
      <c r="DD1035" s="540">
        <v>27</v>
      </c>
      <c r="DE1035" s="540">
        <v>142</v>
      </c>
      <c r="DF1035" s="540">
        <v>198</v>
      </c>
      <c r="DG1035" s="540">
        <v>2</v>
      </c>
      <c r="DH1035" s="540">
        <v>178</v>
      </c>
      <c r="DI1035" s="540">
        <v>90</v>
      </c>
      <c r="DJ1035" s="540">
        <v>41</v>
      </c>
      <c r="DK1035" s="540">
        <v>126</v>
      </c>
      <c r="DL1035" s="540">
        <v>58</v>
      </c>
      <c r="DM1035" s="540">
        <v>176</v>
      </c>
      <c r="DN1035" s="540">
        <v>190</v>
      </c>
      <c r="DO1035" s="540">
        <v>36</v>
      </c>
      <c r="DP1035" s="540">
        <v>199</v>
      </c>
      <c r="DQ1035" s="540">
        <v>70</v>
      </c>
      <c r="DR1035" s="540">
        <v>143</v>
      </c>
      <c r="DS1035" s="540">
        <v>154</v>
      </c>
      <c r="DT1035" s="540">
        <v>56</v>
      </c>
      <c r="DU1035" s="540">
        <v>62</v>
      </c>
      <c r="DV1035" s="540">
        <v>170</v>
      </c>
      <c r="DW1035" s="540">
        <v>123</v>
      </c>
      <c r="DX1035" s="540">
        <v>11</v>
      </c>
      <c r="DY1035" s="540">
        <v>80</v>
      </c>
      <c r="DZ1035" s="540">
        <v>16</v>
      </c>
      <c r="EA1035" s="540">
        <v>122</v>
      </c>
      <c r="EB1035" s="540">
        <v>8</v>
      </c>
      <c r="EC1035" s="540">
        <v>46</v>
      </c>
      <c r="ED1035" s="540">
        <v>137</v>
      </c>
      <c r="EE1035" s="540">
        <v>147</v>
      </c>
      <c r="EF1035" s="540">
        <v>164</v>
      </c>
      <c r="EG1035" s="540">
        <v>155</v>
      </c>
      <c r="EH1035" s="540">
        <v>196</v>
      </c>
      <c r="EI1035" s="540">
        <v>77</v>
      </c>
      <c r="EJ1035" s="540">
        <v>68</v>
      </c>
      <c r="EK1035" s="540">
        <v>159</v>
      </c>
      <c r="EL1035" s="540">
        <v>135</v>
      </c>
      <c r="EM1035" s="540">
        <v>117</v>
      </c>
      <c r="EN1035" s="540">
        <v>57</v>
      </c>
      <c r="EO1035" s="540">
        <v>53</v>
      </c>
      <c r="EP1035" s="540">
        <v>129</v>
      </c>
      <c r="EQ1035" s="540">
        <v>113</v>
      </c>
      <c r="ER1035" s="540">
        <v>200</v>
      </c>
      <c r="ES1035" s="540">
        <v>93</v>
      </c>
      <c r="ET1035" s="540">
        <v>37</v>
      </c>
      <c r="EU1035" s="540">
        <v>114</v>
      </c>
      <c r="EV1035" s="540">
        <v>203</v>
      </c>
      <c r="EW1035" s="540">
        <v>109</v>
      </c>
      <c r="EX1035" s="540">
        <v>177</v>
      </c>
      <c r="EY1035" s="540">
        <v>207</v>
      </c>
      <c r="EZ1035" s="540">
        <v>168</v>
      </c>
      <c r="FA1035" s="540">
        <v>74</v>
      </c>
      <c r="FB1035" s="540">
        <v>157</v>
      </c>
      <c r="FC1035" s="540">
        <v>182</v>
      </c>
      <c r="FD1035" s="540">
        <v>132</v>
      </c>
      <c r="FE1035" s="540">
        <v>75</v>
      </c>
      <c r="FF1035" s="540">
        <v>64</v>
      </c>
      <c r="FG1035" s="540">
        <v>116</v>
      </c>
      <c r="FH1035" s="540">
        <v>52</v>
      </c>
      <c r="FI1035" s="540">
        <v>98</v>
      </c>
      <c r="FJ1035" s="540">
        <v>32</v>
      </c>
      <c r="FK1035" s="540">
        <v>148</v>
      </c>
      <c r="FL1035" s="540">
        <v>50</v>
      </c>
      <c r="FM1035" s="540">
        <v>76</v>
      </c>
      <c r="FN1035" s="540">
        <v>208</v>
      </c>
      <c r="FO1035" s="540">
        <v>79</v>
      </c>
      <c r="FP1035" s="540">
        <v>163</v>
      </c>
      <c r="FQ1035" s="540">
        <v>19</v>
      </c>
      <c r="FR1035" s="540">
        <v>103</v>
      </c>
      <c r="FS1035" s="540">
        <v>128</v>
      </c>
      <c r="FT1035" s="540">
        <v>89</v>
      </c>
      <c r="FU1035" s="540">
        <v>91</v>
      </c>
      <c r="FV1035" s="540">
        <v>131</v>
      </c>
      <c r="FW1035" s="540">
        <v>153</v>
      </c>
      <c r="FX1035" s="540">
        <v>21</v>
      </c>
      <c r="FY1035" s="540">
        <v>118</v>
      </c>
      <c r="FZ1035" s="540">
        <v>96</v>
      </c>
      <c r="GA1035" s="540">
        <v>47</v>
      </c>
      <c r="GB1035" s="540">
        <v>195</v>
      </c>
      <c r="GC1035" s="540">
        <v>83</v>
      </c>
      <c r="GD1035" s="540">
        <v>87</v>
      </c>
      <c r="GE1035" s="540">
        <v>65</v>
      </c>
      <c r="GF1035" s="540">
        <v>104</v>
      </c>
      <c r="GG1035" s="540">
        <v>66</v>
      </c>
      <c r="GH1035" s="540">
        <v>186</v>
      </c>
      <c r="GI1035" s="540">
        <v>185</v>
      </c>
      <c r="GJ1035" s="540">
        <v>78</v>
      </c>
      <c r="GK1035" s="540">
        <v>15</v>
      </c>
      <c r="GL1035" s="540">
        <v>146</v>
      </c>
      <c r="GM1035" s="540">
        <v>34</v>
      </c>
      <c r="GN1035" s="540">
        <v>204</v>
      </c>
      <c r="GO1035" s="540">
        <v>120</v>
      </c>
      <c r="GP1035" s="540">
        <v>29</v>
      </c>
      <c r="GQ1035" s="540">
        <v>167</v>
      </c>
      <c r="GR1035" s="540">
        <v>179</v>
      </c>
      <c r="GS1035" s="540">
        <v>125</v>
      </c>
      <c r="GT1035" s="540">
        <v>134</v>
      </c>
      <c r="GU1035" s="540">
        <v>105</v>
      </c>
      <c r="GV1035" s="540">
        <v>31</v>
      </c>
      <c r="GW1035" s="540">
        <v>61</v>
      </c>
      <c r="GX1035" s="540">
        <v>160</v>
      </c>
      <c r="GY1035" s="540">
        <v>108</v>
      </c>
      <c r="GZ1035" s="540">
        <v>35</v>
      </c>
      <c r="HA1035" s="540">
        <v>51</v>
      </c>
      <c r="HB1035" s="540">
        <v>184</v>
      </c>
      <c r="HC1035" s="540">
        <v>59</v>
      </c>
      <c r="HD1035" s="540">
        <v>14</v>
      </c>
      <c r="HE1035" s="540">
        <v>165</v>
      </c>
      <c r="HF1035" s="540">
        <v>81</v>
      </c>
    </row>
    <row r="1036" spans="4:215" s="540" customFormat="1" x14ac:dyDescent="0.2"/>
    <row r="1037" spans="4:215" s="540" customFormat="1" x14ac:dyDescent="0.2">
      <c r="D1037" s="539">
        <v>210</v>
      </c>
      <c r="E1037" s="541" t="s">
        <v>179</v>
      </c>
    </row>
    <row r="1038" spans="4:215" s="540" customFormat="1" x14ac:dyDescent="0.2">
      <c r="E1038" s="535" t="s">
        <v>130</v>
      </c>
      <c r="F1038" s="540">
        <v>1</v>
      </c>
      <c r="G1038" s="540">
        <v>2</v>
      </c>
      <c r="H1038" s="540">
        <v>3</v>
      </c>
      <c r="I1038" s="540">
        <v>4</v>
      </c>
      <c r="J1038" s="540">
        <v>5</v>
      </c>
      <c r="K1038" s="540">
        <v>6</v>
      </c>
      <c r="L1038" s="540">
        <v>7</v>
      </c>
      <c r="M1038" s="540">
        <v>8</v>
      </c>
      <c r="N1038" s="540">
        <v>9</v>
      </c>
      <c r="O1038" s="540">
        <v>10</v>
      </c>
      <c r="P1038" s="540">
        <v>11</v>
      </c>
      <c r="Q1038" s="540">
        <v>12</v>
      </c>
      <c r="R1038" s="540">
        <v>13</v>
      </c>
      <c r="S1038" s="540">
        <v>14</v>
      </c>
      <c r="T1038" s="540">
        <v>15</v>
      </c>
      <c r="U1038" s="540">
        <v>16</v>
      </c>
      <c r="V1038" s="540">
        <v>17</v>
      </c>
      <c r="W1038" s="540">
        <v>18</v>
      </c>
      <c r="X1038" s="540">
        <v>19</v>
      </c>
      <c r="Y1038" s="540">
        <v>20</v>
      </c>
      <c r="Z1038" s="540">
        <v>21</v>
      </c>
      <c r="AA1038" s="540">
        <v>22</v>
      </c>
      <c r="AB1038" s="540">
        <v>23</v>
      </c>
      <c r="AC1038" s="540">
        <v>24</v>
      </c>
      <c r="AD1038" s="540">
        <v>25</v>
      </c>
      <c r="AE1038" s="540">
        <v>26</v>
      </c>
      <c r="AF1038" s="540">
        <v>27</v>
      </c>
      <c r="AG1038" s="540">
        <v>28</v>
      </c>
      <c r="AH1038" s="540">
        <v>29</v>
      </c>
      <c r="AI1038" s="540">
        <v>30</v>
      </c>
      <c r="AJ1038" s="540">
        <v>31</v>
      </c>
      <c r="AK1038" s="540">
        <v>32</v>
      </c>
      <c r="AL1038" s="540">
        <v>33</v>
      </c>
      <c r="AM1038" s="540">
        <v>34</v>
      </c>
      <c r="AN1038" s="540">
        <v>35</v>
      </c>
      <c r="AO1038" s="540">
        <v>36</v>
      </c>
      <c r="AP1038" s="540">
        <v>37</v>
      </c>
      <c r="AQ1038" s="540">
        <v>38</v>
      </c>
      <c r="AR1038" s="540">
        <v>39</v>
      </c>
      <c r="AS1038" s="540">
        <v>40</v>
      </c>
      <c r="AT1038" s="540">
        <v>41</v>
      </c>
      <c r="AU1038" s="540">
        <v>42</v>
      </c>
      <c r="AV1038" s="540">
        <v>43</v>
      </c>
      <c r="AW1038" s="540">
        <v>44</v>
      </c>
      <c r="AX1038" s="540">
        <v>45</v>
      </c>
      <c r="AY1038" s="540">
        <v>46</v>
      </c>
      <c r="AZ1038" s="540">
        <v>47</v>
      </c>
      <c r="BA1038" s="540">
        <v>48</v>
      </c>
      <c r="BB1038" s="540">
        <v>49</v>
      </c>
      <c r="BC1038" s="540">
        <v>50</v>
      </c>
      <c r="BD1038" s="540">
        <v>51</v>
      </c>
      <c r="BE1038" s="540">
        <v>52</v>
      </c>
      <c r="BF1038" s="540">
        <v>53</v>
      </c>
      <c r="BG1038" s="540">
        <v>54</v>
      </c>
      <c r="BH1038" s="540">
        <v>55</v>
      </c>
      <c r="BI1038" s="540">
        <v>56</v>
      </c>
      <c r="BJ1038" s="540">
        <v>57</v>
      </c>
      <c r="BK1038" s="540">
        <v>58</v>
      </c>
      <c r="BL1038" s="540">
        <v>59</v>
      </c>
      <c r="BM1038" s="540">
        <v>60</v>
      </c>
      <c r="BN1038" s="540">
        <v>61</v>
      </c>
      <c r="BO1038" s="540">
        <v>62</v>
      </c>
      <c r="BP1038" s="540">
        <v>63</v>
      </c>
      <c r="BQ1038" s="540">
        <v>64</v>
      </c>
      <c r="BR1038" s="540">
        <v>65</v>
      </c>
      <c r="BS1038" s="540">
        <v>66</v>
      </c>
      <c r="BT1038" s="540">
        <v>67</v>
      </c>
      <c r="BU1038" s="540">
        <v>68</v>
      </c>
      <c r="BV1038" s="540">
        <v>69</v>
      </c>
      <c r="BW1038" s="540">
        <v>70</v>
      </c>
      <c r="BX1038" s="540">
        <v>71</v>
      </c>
      <c r="BY1038" s="540">
        <v>72</v>
      </c>
      <c r="BZ1038" s="540">
        <v>73</v>
      </c>
      <c r="CA1038" s="540">
        <v>74</v>
      </c>
      <c r="CB1038" s="540">
        <v>75</v>
      </c>
      <c r="CC1038" s="540">
        <v>76</v>
      </c>
      <c r="CD1038" s="540">
        <v>77</v>
      </c>
      <c r="CE1038" s="540">
        <v>78</v>
      </c>
      <c r="CF1038" s="540">
        <v>79</v>
      </c>
      <c r="CG1038" s="540">
        <v>80</v>
      </c>
      <c r="CH1038" s="540">
        <v>81</v>
      </c>
      <c r="CI1038" s="540">
        <v>82</v>
      </c>
      <c r="CJ1038" s="540">
        <v>83</v>
      </c>
      <c r="CK1038" s="540">
        <v>84</v>
      </c>
      <c r="CL1038" s="540">
        <v>85</v>
      </c>
      <c r="CM1038" s="540">
        <v>86</v>
      </c>
      <c r="CN1038" s="540">
        <v>87</v>
      </c>
      <c r="CO1038" s="540">
        <v>88</v>
      </c>
      <c r="CP1038" s="540">
        <v>89</v>
      </c>
      <c r="CQ1038" s="540">
        <v>90</v>
      </c>
      <c r="CR1038" s="540">
        <v>91</v>
      </c>
      <c r="CS1038" s="540">
        <v>92</v>
      </c>
      <c r="CT1038" s="540">
        <v>93</v>
      </c>
      <c r="CU1038" s="540">
        <v>94</v>
      </c>
      <c r="CV1038" s="540">
        <v>95</v>
      </c>
      <c r="CW1038" s="540">
        <v>96</v>
      </c>
      <c r="CX1038" s="540">
        <v>97</v>
      </c>
      <c r="CY1038" s="540">
        <v>98</v>
      </c>
      <c r="CZ1038" s="540">
        <v>99</v>
      </c>
      <c r="DA1038" s="540">
        <v>100</v>
      </c>
      <c r="DB1038" s="540">
        <v>101</v>
      </c>
      <c r="DC1038" s="540">
        <v>102</v>
      </c>
      <c r="DD1038" s="540">
        <v>103</v>
      </c>
      <c r="DE1038" s="540">
        <v>104</v>
      </c>
      <c r="DF1038" s="540">
        <v>105</v>
      </c>
      <c r="DG1038" s="540">
        <v>106</v>
      </c>
      <c r="DH1038" s="540">
        <v>107</v>
      </c>
      <c r="DI1038" s="540">
        <v>108</v>
      </c>
      <c r="DJ1038" s="540">
        <v>109</v>
      </c>
      <c r="DK1038" s="540">
        <v>110</v>
      </c>
      <c r="DL1038" s="540">
        <v>111</v>
      </c>
      <c r="DM1038" s="540">
        <v>112</v>
      </c>
      <c r="DN1038" s="540">
        <v>113</v>
      </c>
      <c r="DO1038" s="540">
        <v>114</v>
      </c>
      <c r="DP1038" s="540">
        <v>115</v>
      </c>
      <c r="DQ1038" s="540">
        <v>116</v>
      </c>
      <c r="DR1038" s="540">
        <v>117</v>
      </c>
      <c r="DS1038" s="540">
        <v>118</v>
      </c>
      <c r="DT1038" s="540">
        <v>119</v>
      </c>
      <c r="DU1038" s="540">
        <v>120</v>
      </c>
      <c r="DV1038" s="540">
        <v>121</v>
      </c>
      <c r="DW1038" s="540">
        <v>122</v>
      </c>
      <c r="DX1038" s="540">
        <v>123</v>
      </c>
      <c r="DY1038" s="540">
        <v>124</v>
      </c>
      <c r="DZ1038" s="540">
        <v>125</v>
      </c>
      <c r="EA1038" s="540">
        <v>126</v>
      </c>
      <c r="EB1038" s="540">
        <v>127</v>
      </c>
      <c r="EC1038" s="540">
        <v>128</v>
      </c>
      <c r="ED1038" s="540">
        <v>129</v>
      </c>
      <c r="EE1038" s="540">
        <v>130</v>
      </c>
      <c r="EF1038" s="540">
        <v>131</v>
      </c>
      <c r="EG1038" s="540">
        <v>132</v>
      </c>
      <c r="EH1038" s="540">
        <v>133</v>
      </c>
      <c r="EI1038" s="540">
        <v>134</v>
      </c>
      <c r="EJ1038" s="540">
        <v>135</v>
      </c>
      <c r="EK1038" s="540">
        <v>136</v>
      </c>
      <c r="EL1038" s="540">
        <v>137</v>
      </c>
      <c r="EM1038" s="540">
        <v>138</v>
      </c>
      <c r="EN1038" s="540">
        <v>139</v>
      </c>
      <c r="EO1038" s="540">
        <v>140</v>
      </c>
      <c r="EP1038" s="540">
        <v>141</v>
      </c>
      <c r="EQ1038" s="540">
        <v>142</v>
      </c>
      <c r="ER1038" s="540">
        <v>143</v>
      </c>
      <c r="ES1038" s="540">
        <v>144</v>
      </c>
      <c r="ET1038" s="540">
        <v>145</v>
      </c>
      <c r="EU1038" s="540">
        <v>146</v>
      </c>
      <c r="EV1038" s="540">
        <v>147</v>
      </c>
      <c r="EW1038" s="540">
        <v>148</v>
      </c>
      <c r="EX1038" s="540">
        <v>149</v>
      </c>
      <c r="EY1038" s="540">
        <v>150</v>
      </c>
      <c r="EZ1038" s="540">
        <v>151</v>
      </c>
      <c r="FA1038" s="540">
        <v>152</v>
      </c>
      <c r="FB1038" s="540">
        <v>153</v>
      </c>
      <c r="FC1038" s="540">
        <v>154</v>
      </c>
      <c r="FD1038" s="540">
        <v>155</v>
      </c>
      <c r="FE1038" s="540">
        <v>156</v>
      </c>
      <c r="FF1038" s="540">
        <v>157</v>
      </c>
      <c r="FG1038" s="540">
        <v>158</v>
      </c>
      <c r="FH1038" s="540">
        <v>159</v>
      </c>
      <c r="FI1038" s="540">
        <v>160</v>
      </c>
      <c r="FJ1038" s="540">
        <v>161</v>
      </c>
      <c r="FK1038" s="540">
        <v>162</v>
      </c>
      <c r="FL1038" s="540">
        <v>163</v>
      </c>
      <c r="FM1038" s="540">
        <v>164</v>
      </c>
      <c r="FN1038" s="540">
        <v>165</v>
      </c>
      <c r="FO1038" s="540">
        <v>166</v>
      </c>
      <c r="FP1038" s="540">
        <v>167</v>
      </c>
      <c r="FQ1038" s="540">
        <v>168</v>
      </c>
      <c r="FR1038" s="540">
        <v>169</v>
      </c>
      <c r="FS1038" s="540">
        <v>170</v>
      </c>
      <c r="FT1038" s="540">
        <v>171</v>
      </c>
      <c r="FU1038" s="540">
        <v>172</v>
      </c>
      <c r="FV1038" s="540">
        <v>173</v>
      </c>
      <c r="FW1038" s="540">
        <v>174</v>
      </c>
      <c r="FX1038" s="540">
        <v>175</v>
      </c>
      <c r="FY1038" s="540">
        <v>176</v>
      </c>
      <c r="FZ1038" s="540">
        <v>177</v>
      </c>
      <c r="GA1038" s="540">
        <v>178</v>
      </c>
      <c r="GB1038" s="540">
        <v>179</v>
      </c>
      <c r="GC1038" s="540">
        <v>180</v>
      </c>
      <c r="GD1038" s="540">
        <v>181</v>
      </c>
      <c r="GE1038" s="540">
        <v>182</v>
      </c>
      <c r="GF1038" s="540">
        <v>183</v>
      </c>
      <c r="GG1038" s="540">
        <v>184</v>
      </c>
      <c r="GH1038" s="540">
        <v>185</v>
      </c>
      <c r="GI1038" s="540">
        <v>186</v>
      </c>
      <c r="GJ1038" s="540">
        <v>187</v>
      </c>
      <c r="GK1038" s="540">
        <v>188</v>
      </c>
      <c r="GL1038" s="540">
        <v>189</v>
      </c>
      <c r="GM1038" s="540">
        <v>190</v>
      </c>
      <c r="GN1038" s="540">
        <v>191</v>
      </c>
      <c r="GO1038" s="540">
        <v>192</v>
      </c>
      <c r="GP1038" s="540">
        <v>193</v>
      </c>
      <c r="GQ1038" s="540">
        <v>194</v>
      </c>
      <c r="GR1038" s="540">
        <v>195</v>
      </c>
      <c r="GS1038" s="540">
        <v>196</v>
      </c>
      <c r="GT1038" s="540">
        <v>197</v>
      </c>
      <c r="GU1038" s="540">
        <v>198</v>
      </c>
      <c r="GV1038" s="540">
        <v>199</v>
      </c>
      <c r="GW1038" s="540">
        <v>200</v>
      </c>
      <c r="GX1038" s="540">
        <v>201</v>
      </c>
      <c r="GY1038" s="540">
        <v>202</v>
      </c>
      <c r="GZ1038" s="540">
        <v>203</v>
      </c>
      <c r="HA1038" s="540">
        <v>204</v>
      </c>
      <c r="HB1038" s="540">
        <v>205</v>
      </c>
      <c r="HC1038" s="540">
        <v>206</v>
      </c>
      <c r="HD1038" s="540">
        <v>207</v>
      </c>
      <c r="HE1038" s="540">
        <v>208</v>
      </c>
      <c r="HF1038" s="540">
        <v>209</v>
      </c>
      <c r="HG1038" s="540">
        <v>210</v>
      </c>
    </row>
    <row r="1039" spans="4:215" s="540" customFormat="1" x14ac:dyDescent="0.2">
      <c r="E1039" s="535" t="s">
        <v>157</v>
      </c>
      <c r="F1039" s="540">
        <v>210</v>
      </c>
      <c r="G1039" s="540">
        <v>108</v>
      </c>
      <c r="H1039" s="540">
        <v>147</v>
      </c>
      <c r="I1039" s="540">
        <v>157</v>
      </c>
      <c r="J1039" s="540">
        <v>37</v>
      </c>
      <c r="K1039" s="540">
        <v>143</v>
      </c>
      <c r="L1039" s="540">
        <v>124</v>
      </c>
      <c r="M1039" s="540">
        <v>19</v>
      </c>
      <c r="N1039" s="540">
        <v>127</v>
      </c>
      <c r="O1039" s="540">
        <v>167</v>
      </c>
      <c r="P1039" s="540">
        <v>148</v>
      </c>
      <c r="Q1039" s="540">
        <v>9</v>
      </c>
      <c r="R1039" s="540">
        <v>72</v>
      </c>
      <c r="S1039" s="540">
        <v>122</v>
      </c>
      <c r="T1039" s="540">
        <v>68</v>
      </c>
      <c r="U1039" s="540">
        <v>94</v>
      </c>
      <c r="V1039" s="540">
        <v>26</v>
      </c>
      <c r="W1039" s="540">
        <v>120</v>
      </c>
      <c r="X1039" s="540">
        <v>97</v>
      </c>
      <c r="Y1039" s="540">
        <v>151</v>
      </c>
      <c r="Z1039" s="540">
        <v>145</v>
      </c>
      <c r="AA1039" s="540">
        <v>46</v>
      </c>
      <c r="AB1039" s="540">
        <v>189</v>
      </c>
      <c r="AC1039" s="540">
        <v>123</v>
      </c>
      <c r="AD1039" s="540">
        <v>96</v>
      </c>
      <c r="AE1039" s="540">
        <v>75</v>
      </c>
      <c r="AF1039" s="540">
        <v>161</v>
      </c>
      <c r="AG1039" s="540">
        <v>57</v>
      </c>
      <c r="AH1039" s="540">
        <v>187</v>
      </c>
      <c r="AI1039" s="540">
        <v>31</v>
      </c>
      <c r="AJ1039" s="540">
        <v>117</v>
      </c>
      <c r="AK1039" s="540">
        <v>74</v>
      </c>
      <c r="AL1039" s="540">
        <v>177</v>
      </c>
      <c r="AM1039" s="540">
        <v>76</v>
      </c>
      <c r="AN1039" s="540">
        <v>193</v>
      </c>
      <c r="AO1039" s="540">
        <v>4</v>
      </c>
      <c r="AP1039" s="540">
        <v>155</v>
      </c>
      <c r="AQ1039" s="540">
        <v>207</v>
      </c>
      <c r="AR1039" s="540">
        <v>53</v>
      </c>
      <c r="AS1039" s="540">
        <v>88</v>
      </c>
      <c r="AT1039" s="540">
        <v>164</v>
      </c>
      <c r="AU1039" s="540">
        <v>104</v>
      </c>
      <c r="AV1039" s="540">
        <v>197</v>
      </c>
      <c r="AW1039" s="540">
        <v>178</v>
      </c>
      <c r="AX1039" s="540">
        <v>137</v>
      </c>
      <c r="AY1039" s="540">
        <v>200</v>
      </c>
      <c r="AZ1039" s="540">
        <v>184</v>
      </c>
      <c r="BA1039" s="540">
        <v>89</v>
      </c>
      <c r="BB1039" s="540">
        <v>146</v>
      </c>
      <c r="BC1039" s="540">
        <v>118</v>
      </c>
      <c r="BD1039" s="540">
        <v>125</v>
      </c>
      <c r="BE1039" s="540">
        <v>115</v>
      </c>
      <c r="BF1039" s="540">
        <v>162</v>
      </c>
      <c r="BG1039" s="540">
        <v>98</v>
      </c>
      <c r="BH1039" s="540">
        <v>181</v>
      </c>
      <c r="BI1039" s="540">
        <v>39</v>
      </c>
      <c r="BJ1039" s="540">
        <v>130</v>
      </c>
      <c r="BK1039" s="540">
        <v>77</v>
      </c>
      <c r="BL1039" s="540">
        <v>185</v>
      </c>
      <c r="BM1039" s="540">
        <v>28</v>
      </c>
      <c r="BN1039" s="540">
        <v>169</v>
      </c>
      <c r="BO1039" s="540">
        <v>194</v>
      </c>
      <c r="BP1039" s="540">
        <v>56</v>
      </c>
      <c r="BQ1039" s="540">
        <v>126</v>
      </c>
      <c r="BR1039" s="540">
        <v>34</v>
      </c>
      <c r="BS1039" s="540">
        <v>85</v>
      </c>
      <c r="BT1039" s="540">
        <v>91</v>
      </c>
      <c r="BU1039" s="540">
        <v>114</v>
      </c>
      <c r="BV1039" s="540">
        <v>203</v>
      </c>
      <c r="BW1039" s="540">
        <v>103</v>
      </c>
      <c r="BX1039" s="540">
        <v>150</v>
      </c>
      <c r="BY1039" s="540">
        <v>168</v>
      </c>
      <c r="BZ1039" s="540">
        <v>21</v>
      </c>
      <c r="CA1039" s="540">
        <v>205</v>
      </c>
      <c r="CB1039" s="540">
        <v>17</v>
      </c>
      <c r="CC1039" s="540">
        <v>198</v>
      </c>
      <c r="CD1039" s="540">
        <v>201</v>
      </c>
      <c r="CE1039" s="540">
        <v>174</v>
      </c>
      <c r="CF1039" s="540">
        <v>1</v>
      </c>
      <c r="CG1039" s="540">
        <v>102</v>
      </c>
      <c r="CH1039" s="540">
        <v>78</v>
      </c>
      <c r="CI1039" s="540">
        <v>105</v>
      </c>
      <c r="CJ1039" s="540">
        <v>2</v>
      </c>
      <c r="CK1039" s="540">
        <v>171</v>
      </c>
      <c r="CL1039" s="540">
        <v>66</v>
      </c>
      <c r="CM1039" s="540">
        <v>134</v>
      </c>
      <c r="CN1039" s="540">
        <v>71</v>
      </c>
      <c r="CO1039" s="540">
        <v>32</v>
      </c>
      <c r="CP1039" s="540">
        <v>48</v>
      </c>
      <c r="CQ1039" s="540">
        <v>54</v>
      </c>
      <c r="CR1039" s="540">
        <v>70</v>
      </c>
      <c r="CS1039" s="540">
        <v>135</v>
      </c>
      <c r="CT1039" s="540">
        <v>202</v>
      </c>
      <c r="CU1039" s="540">
        <v>160</v>
      </c>
      <c r="CV1039" s="540">
        <v>153</v>
      </c>
      <c r="CW1039" s="540">
        <v>90</v>
      </c>
      <c r="CX1039" s="540">
        <v>183</v>
      </c>
      <c r="CY1039" s="540">
        <v>172</v>
      </c>
      <c r="CZ1039" s="540">
        <v>38</v>
      </c>
      <c r="DA1039" s="540">
        <v>113</v>
      </c>
      <c r="DB1039" s="540">
        <v>149</v>
      </c>
      <c r="DC1039" s="540">
        <v>186</v>
      </c>
      <c r="DD1039" s="540">
        <v>27</v>
      </c>
      <c r="DE1039" s="540">
        <v>42</v>
      </c>
      <c r="DF1039" s="540">
        <v>36</v>
      </c>
      <c r="DG1039" s="540">
        <v>52</v>
      </c>
      <c r="DH1039" s="540">
        <v>173</v>
      </c>
      <c r="DI1039" s="540">
        <v>119</v>
      </c>
      <c r="DJ1039" s="540">
        <v>106</v>
      </c>
      <c r="DK1039" s="540">
        <v>176</v>
      </c>
      <c r="DL1039" s="540">
        <v>142</v>
      </c>
      <c r="DM1039" s="540">
        <v>40</v>
      </c>
      <c r="DN1039" s="540">
        <v>132</v>
      </c>
      <c r="DO1039" s="540">
        <v>16</v>
      </c>
      <c r="DP1039" s="540">
        <v>129</v>
      </c>
      <c r="DQ1039" s="540">
        <v>95</v>
      </c>
      <c r="DR1039" s="540">
        <v>69</v>
      </c>
      <c r="DS1039" s="540">
        <v>29</v>
      </c>
      <c r="DT1039" s="540">
        <v>58</v>
      </c>
      <c r="DU1039" s="540">
        <v>138</v>
      </c>
      <c r="DV1039" s="540">
        <v>25</v>
      </c>
      <c r="DW1039" s="540">
        <v>14</v>
      </c>
      <c r="DX1039" s="540">
        <v>84</v>
      </c>
      <c r="DY1039" s="540">
        <v>7</v>
      </c>
      <c r="DZ1039" s="540">
        <v>63</v>
      </c>
      <c r="EA1039" s="540">
        <v>140</v>
      </c>
      <c r="EB1039" s="540">
        <v>24</v>
      </c>
      <c r="EC1039" s="540">
        <v>45</v>
      </c>
      <c r="ED1039" s="540">
        <v>182</v>
      </c>
      <c r="EE1039" s="540">
        <v>166</v>
      </c>
      <c r="EF1039" s="540">
        <v>199</v>
      </c>
      <c r="EG1039" s="540">
        <v>204</v>
      </c>
      <c r="EH1039" s="540">
        <v>116</v>
      </c>
      <c r="EI1039" s="540">
        <v>86</v>
      </c>
      <c r="EJ1039" s="540">
        <v>92</v>
      </c>
      <c r="EK1039" s="540">
        <v>154</v>
      </c>
      <c r="EL1039" s="540">
        <v>141</v>
      </c>
      <c r="EM1039" s="540">
        <v>170</v>
      </c>
      <c r="EN1039" s="540">
        <v>195</v>
      </c>
      <c r="EO1039" s="540">
        <v>99</v>
      </c>
      <c r="EP1039" s="540">
        <v>163</v>
      </c>
      <c r="EQ1039" s="540">
        <v>109</v>
      </c>
      <c r="ER1039" s="540">
        <v>6</v>
      </c>
      <c r="ES1039" s="540">
        <v>22</v>
      </c>
      <c r="ET1039" s="540">
        <v>111</v>
      </c>
      <c r="EU1039" s="540">
        <v>3</v>
      </c>
      <c r="EV1039" s="540">
        <v>50</v>
      </c>
      <c r="EW1039" s="540">
        <v>11</v>
      </c>
      <c r="EX1039" s="540">
        <v>101</v>
      </c>
      <c r="EY1039" s="540">
        <v>136</v>
      </c>
      <c r="EZ1039" s="540">
        <v>20</v>
      </c>
      <c r="FA1039" s="540">
        <v>30</v>
      </c>
      <c r="FB1039" s="540">
        <v>82</v>
      </c>
      <c r="FC1039" s="540">
        <v>158</v>
      </c>
      <c r="FD1039" s="540">
        <v>49</v>
      </c>
      <c r="FE1039" s="540">
        <v>73</v>
      </c>
      <c r="FF1039" s="540">
        <v>83</v>
      </c>
      <c r="FG1039" s="540">
        <v>80</v>
      </c>
      <c r="FH1039" s="540">
        <v>61</v>
      </c>
      <c r="FI1039" s="540">
        <v>206</v>
      </c>
      <c r="FJ1039" s="540">
        <v>12</v>
      </c>
      <c r="FK1039" s="540">
        <v>33</v>
      </c>
      <c r="FL1039" s="540">
        <v>59</v>
      </c>
      <c r="FM1039" s="540">
        <v>41</v>
      </c>
      <c r="FN1039" s="540">
        <v>192</v>
      </c>
      <c r="FO1039" s="540">
        <v>179</v>
      </c>
      <c r="FP1039" s="540">
        <v>139</v>
      </c>
      <c r="FQ1039" s="540">
        <v>10</v>
      </c>
      <c r="FR1039" s="540">
        <v>62</v>
      </c>
      <c r="FS1039" s="540">
        <v>208</v>
      </c>
      <c r="FT1039" s="540">
        <v>112</v>
      </c>
      <c r="FU1039" s="540">
        <v>55</v>
      </c>
      <c r="FV1039" s="540">
        <v>107</v>
      </c>
      <c r="FW1039" s="540">
        <v>87</v>
      </c>
      <c r="FX1039" s="540">
        <v>81</v>
      </c>
      <c r="FY1039" s="540">
        <v>13</v>
      </c>
      <c r="FZ1039" s="540">
        <v>190</v>
      </c>
      <c r="GA1039" s="540">
        <v>100</v>
      </c>
      <c r="GB1039" s="540">
        <v>60</v>
      </c>
      <c r="GC1039" s="540">
        <v>23</v>
      </c>
      <c r="GD1039" s="540">
        <v>152</v>
      </c>
      <c r="GE1039" s="540">
        <v>180</v>
      </c>
      <c r="GF1039" s="540">
        <v>15</v>
      </c>
      <c r="GG1039" s="540">
        <v>47</v>
      </c>
      <c r="GH1039" s="540">
        <v>128</v>
      </c>
      <c r="GI1039" s="540">
        <v>159</v>
      </c>
      <c r="GJ1039" s="540">
        <v>65</v>
      </c>
      <c r="GK1039" s="540">
        <v>121</v>
      </c>
      <c r="GL1039" s="540">
        <v>51</v>
      </c>
      <c r="GM1039" s="540">
        <v>131</v>
      </c>
      <c r="GN1039" s="540">
        <v>110</v>
      </c>
      <c r="GO1039" s="540">
        <v>5</v>
      </c>
      <c r="GP1039" s="540">
        <v>35</v>
      </c>
      <c r="GQ1039" s="540">
        <v>93</v>
      </c>
      <c r="GR1039" s="540">
        <v>44</v>
      </c>
      <c r="GS1039" s="540">
        <v>79</v>
      </c>
      <c r="GT1039" s="540">
        <v>43</v>
      </c>
      <c r="GU1039" s="540">
        <v>175</v>
      </c>
      <c r="GV1039" s="540">
        <v>165</v>
      </c>
      <c r="GW1039" s="540">
        <v>188</v>
      </c>
      <c r="GX1039" s="540">
        <v>209</v>
      </c>
      <c r="GY1039" s="540">
        <v>191</v>
      </c>
      <c r="GZ1039" s="540">
        <v>196</v>
      </c>
      <c r="HA1039" s="540">
        <v>18</v>
      </c>
      <c r="HB1039" s="540">
        <v>8</v>
      </c>
      <c r="HC1039" s="540">
        <v>144</v>
      </c>
      <c r="HD1039" s="540">
        <v>64</v>
      </c>
      <c r="HE1039" s="540">
        <v>67</v>
      </c>
      <c r="HF1039" s="540">
        <v>156</v>
      </c>
      <c r="HG1039" s="540">
        <v>133</v>
      </c>
    </row>
    <row r="1040" spans="4:215" s="540" customFormat="1" x14ac:dyDescent="0.2">
      <c r="E1040" s="535" t="s">
        <v>159</v>
      </c>
      <c r="F1040" s="540">
        <v>180</v>
      </c>
      <c r="G1040" s="540">
        <v>84</v>
      </c>
      <c r="H1040" s="540">
        <v>124</v>
      </c>
      <c r="I1040" s="540">
        <v>142</v>
      </c>
      <c r="J1040" s="540">
        <v>4</v>
      </c>
      <c r="K1040" s="540">
        <v>80</v>
      </c>
      <c r="L1040" s="540">
        <v>23</v>
      </c>
      <c r="M1040" s="540">
        <v>122</v>
      </c>
      <c r="N1040" s="540">
        <v>20</v>
      </c>
      <c r="O1040" s="540">
        <v>186</v>
      </c>
      <c r="P1040" s="540">
        <v>174</v>
      </c>
      <c r="Q1040" s="540">
        <v>88</v>
      </c>
      <c r="R1040" s="540">
        <v>109</v>
      </c>
      <c r="S1040" s="540">
        <v>197</v>
      </c>
      <c r="T1040" s="540">
        <v>33</v>
      </c>
      <c r="U1040" s="540">
        <v>185</v>
      </c>
      <c r="V1040" s="540">
        <v>153</v>
      </c>
      <c r="W1040" s="540">
        <v>61</v>
      </c>
      <c r="X1040" s="540">
        <v>162</v>
      </c>
      <c r="Y1040" s="540">
        <v>134</v>
      </c>
      <c r="Z1040" s="540">
        <v>59</v>
      </c>
      <c r="AA1040" s="540">
        <v>89</v>
      </c>
      <c r="AB1040" s="540">
        <v>17</v>
      </c>
      <c r="AC1040" s="540">
        <v>96</v>
      </c>
      <c r="AD1040" s="540">
        <v>116</v>
      </c>
      <c r="AE1040" s="540">
        <v>195</v>
      </c>
      <c r="AF1040" s="540">
        <v>159</v>
      </c>
      <c r="AG1040" s="540">
        <v>150</v>
      </c>
      <c r="AH1040" s="540">
        <v>152</v>
      </c>
      <c r="AI1040" s="540">
        <v>183</v>
      </c>
      <c r="AJ1040" s="540">
        <v>129</v>
      </c>
      <c r="AK1040" s="540">
        <v>101</v>
      </c>
      <c r="AL1040" s="540">
        <v>145</v>
      </c>
      <c r="AM1040" s="540">
        <v>81</v>
      </c>
      <c r="AN1040" s="540">
        <v>52</v>
      </c>
      <c r="AO1040" s="540">
        <v>44</v>
      </c>
      <c r="AP1040" s="540">
        <v>28</v>
      </c>
      <c r="AQ1040" s="540">
        <v>115</v>
      </c>
      <c r="AR1040" s="540">
        <v>166</v>
      </c>
      <c r="AS1040" s="540">
        <v>12</v>
      </c>
      <c r="AT1040" s="540">
        <v>53</v>
      </c>
      <c r="AU1040" s="540">
        <v>200</v>
      </c>
      <c r="AV1040" s="540">
        <v>14</v>
      </c>
      <c r="AW1040" s="540">
        <v>57</v>
      </c>
      <c r="AX1040" s="540">
        <v>147</v>
      </c>
      <c r="AY1040" s="540">
        <v>203</v>
      </c>
      <c r="AZ1040" s="540">
        <v>100</v>
      </c>
      <c r="BA1040" s="540">
        <v>182</v>
      </c>
      <c r="BB1040" s="540">
        <v>43</v>
      </c>
      <c r="BC1040" s="540">
        <v>67</v>
      </c>
      <c r="BD1040" s="540">
        <v>189</v>
      </c>
      <c r="BE1040" s="540">
        <v>93</v>
      </c>
      <c r="BF1040" s="540">
        <v>62</v>
      </c>
      <c r="BG1040" s="540">
        <v>90</v>
      </c>
      <c r="BH1040" s="540">
        <v>27</v>
      </c>
      <c r="BI1040" s="540">
        <v>68</v>
      </c>
      <c r="BJ1040" s="540">
        <v>179</v>
      </c>
      <c r="BK1040" s="540">
        <v>47</v>
      </c>
      <c r="BL1040" s="540">
        <v>21</v>
      </c>
      <c r="BM1040" s="540">
        <v>78</v>
      </c>
      <c r="BN1040" s="540">
        <v>49</v>
      </c>
      <c r="BO1040" s="540">
        <v>98</v>
      </c>
      <c r="BP1040" s="540">
        <v>25</v>
      </c>
      <c r="BQ1040" s="540">
        <v>110</v>
      </c>
      <c r="BR1040" s="540">
        <v>71</v>
      </c>
      <c r="BS1040" s="540">
        <v>64</v>
      </c>
      <c r="BT1040" s="540">
        <v>8</v>
      </c>
      <c r="BU1040" s="540">
        <v>155</v>
      </c>
      <c r="BV1040" s="540">
        <v>143</v>
      </c>
      <c r="BW1040" s="540">
        <v>32</v>
      </c>
      <c r="BX1040" s="540">
        <v>65</v>
      </c>
      <c r="BY1040" s="540">
        <v>146</v>
      </c>
      <c r="BZ1040" s="540">
        <v>24</v>
      </c>
      <c r="CA1040" s="540">
        <v>73</v>
      </c>
      <c r="CB1040" s="540">
        <v>106</v>
      </c>
      <c r="CC1040" s="540">
        <v>60</v>
      </c>
      <c r="CD1040" s="540">
        <v>156</v>
      </c>
      <c r="CE1040" s="540">
        <v>40</v>
      </c>
      <c r="CF1040" s="540">
        <v>125</v>
      </c>
      <c r="CG1040" s="540">
        <v>6</v>
      </c>
      <c r="CH1040" s="540">
        <v>37</v>
      </c>
      <c r="CI1040" s="540">
        <v>123</v>
      </c>
      <c r="CJ1040" s="540">
        <v>151</v>
      </c>
      <c r="CK1040" s="540">
        <v>2</v>
      </c>
      <c r="CL1040" s="540">
        <v>117</v>
      </c>
      <c r="CM1040" s="540">
        <v>34</v>
      </c>
      <c r="CN1040" s="540">
        <v>16</v>
      </c>
      <c r="CO1040" s="540">
        <v>76</v>
      </c>
      <c r="CP1040" s="540">
        <v>131</v>
      </c>
      <c r="CQ1040" s="540">
        <v>112</v>
      </c>
      <c r="CR1040" s="540">
        <v>55</v>
      </c>
      <c r="CS1040" s="540">
        <v>175</v>
      </c>
      <c r="CT1040" s="540">
        <v>86</v>
      </c>
      <c r="CU1040" s="540">
        <v>26</v>
      </c>
      <c r="CV1040" s="540">
        <v>164</v>
      </c>
      <c r="CW1040" s="540">
        <v>138</v>
      </c>
      <c r="CX1040" s="540">
        <v>170</v>
      </c>
      <c r="CY1040" s="540">
        <v>75</v>
      </c>
      <c r="CZ1040" s="540">
        <v>77</v>
      </c>
      <c r="DA1040" s="540">
        <v>171</v>
      </c>
      <c r="DB1040" s="540">
        <v>48</v>
      </c>
      <c r="DC1040" s="540">
        <v>154</v>
      </c>
      <c r="DD1040" s="540">
        <v>30</v>
      </c>
      <c r="DE1040" s="540">
        <v>108</v>
      </c>
      <c r="DF1040" s="540">
        <v>39</v>
      </c>
      <c r="DG1040" s="540">
        <v>87</v>
      </c>
      <c r="DH1040" s="540">
        <v>119</v>
      </c>
      <c r="DI1040" s="540">
        <v>104</v>
      </c>
      <c r="DJ1040" s="540">
        <v>13</v>
      </c>
      <c r="DK1040" s="540">
        <v>1</v>
      </c>
      <c r="DL1040" s="540">
        <v>114</v>
      </c>
      <c r="DM1040" s="540">
        <v>140</v>
      </c>
      <c r="DN1040" s="540">
        <v>22</v>
      </c>
      <c r="DO1040" s="540">
        <v>95</v>
      </c>
      <c r="DP1040" s="540">
        <v>209</v>
      </c>
      <c r="DQ1040" s="540">
        <v>167</v>
      </c>
      <c r="DR1040" s="540">
        <v>31</v>
      </c>
      <c r="DS1040" s="540">
        <v>74</v>
      </c>
      <c r="DT1040" s="540">
        <v>198</v>
      </c>
      <c r="DU1040" s="540">
        <v>191</v>
      </c>
      <c r="DV1040" s="540">
        <v>158</v>
      </c>
      <c r="DW1040" s="540">
        <v>18</v>
      </c>
      <c r="DX1040" s="540">
        <v>139</v>
      </c>
      <c r="DY1040" s="540">
        <v>168</v>
      </c>
      <c r="DZ1040" s="540">
        <v>79</v>
      </c>
      <c r="EA1040" s="540">
        <v>50</v>
      </c>
      <c r="EB1040" s="540">
        <v>120</v>
      </c>
      <c r="EC1040" s="540">
        <v>102</v>
      </c>
      <c r="ED1040" s="540">
        <v>176</v>
      </c>
      <c r="EE1040" s="540">
        <v>207</v>
      </c>
      <c r="EF1040" s="540">
        <v>7</v>
      </c>
      <c r="EG1040" s="540">
        <v>188</v>
      </c>
      <c r="EH1040" s="540">
        <v>66</v>
      </c>
      <c r="EI1040" s="540">
        <v>210</v>
      </c>
      <c r="EJ1040" s="540">
        <v>177</v>
      </c>
      <c r="EK1040" s="540">
        <v>113</v>
      </c>
      <c r="EL1040" s="540">
        <v>128</v>
      </c>
      <c r="EM1040" s="540">
        <v>92</v>
      </c>
      <c r="EN1040" s="540">
        <v>196</v>
      </c>
      <c r="EO1040" s="540">
        <v>107</v>
      </c>
      <c r="EP1040" s="540">
        <v>103</v>
      </c>
      <c r="EQ1040" s="540">
        <v>10</v>
      </c>
      <c r="ER1040" s="540">
        <v>69</v>
      </c>
      <c r="ES1040" s="540">
        <v>161</v>
      </c>
      <c r="ET1040" s="540">
        <v>126</v>
      </c>
      <c r="EU1040" s="540">
        <v>9</v>
      </c>
      <c r="EV1040" s="540">
        <v>193</v>
      </c>
      <c r="EW1040" s="540">
        <v>5</v>
      </c>
      <c r="EX1040" s="540">
        <v>82</v>
      </c>
      <c r="EY1040" s="540">
        <v>56</v>
      </c>
      <c r="EZ1040" s="540">
        <v>54</v>
      </c>
      <c r="FA1040" s="540">
        <v>29</v>
      </c>
      <c r="FB1040" s="540">
        <v>127</v>
      </c>
      <c r="FC1040" s="540">
        <v>201</v>
      </c>
      <c r="FD1040" s="540">
        <v>148</v>
      </c>
      <c r="FE1040" s="540">
        <v>99</v>
      </c>
      <c r="FF1040" s="540">
        <v>15</v>
      </c>
      <c r="FG1040" s="540">
        <v>184</v>
      </c>
      <c r="FH1040" s="540">
        <v>85</v>
      </c>
      <c r="FI1040" s="540">
        <v>94</v>
      </c>
      <c r="FJ1040" s="540">
        <v>165</v>
      </c>
      <c r="FK1040" s="540">
        <v>181</v>
      </c>
      <c r="FL1040" s="540">
        <v>187</v>
      </c>
      <c r="FM1040" s="540">
        <v>111</v>
      </c>
      <c r="FN1040" s="540">
        <v>121</v>
      </c>
      <c r="FO1040" s="540">
        <v>204</v>
      </c>
      <c r="FP1040" s="540">
        <v>208</v>
      </c>
      <c r="FQ1040" s="540">
        <v>157</v>
      </c>
      <c r="FR1040" s="540">
        <v>36</v>
      </c>
      <c r="FS1040" s="540">
        <v>141</v>
      </c>
      <c r="FT1040" s="540">
        <v>118</v>
      </c>
      <c r="FU1040" s="540">
        <v>169</v>
      </c>
      <c r="FV1040" s="540">
        <v>192</v>
      </c>
      <c r="FW1040" s="540">
        <v>11</v>
      </c>
      <c r="FX1040" s="540">
        <v>132</v>
      </c>
      <c r="FY1040" s="540">
        <v>160</v>
      </c>
      <c r="FZ1040" s="540">
        <v>35</v>
      </c>
      <c r="GA1040" s="540">
        <v>137</v>
      </c>
      <c r="GB1040" s="540">
        <v>163</v>
      </c>
      <c r="GC1040" s="540">
        <v>172</v>
      </c>
      <c r="GD1040" s="540">
        <v>133</v>
      </c>
      <c r="GE1040" s="540">
        <v>58</v>
      </c>
      <c r="GF1040" s="540">
        <v>97</v>
      </c>
      <c r="GG1040" s="540">
        <v>202</v>
      </c>
      <c r="GH1040" s="540">
        <v>199</v>
      </c>
      <c r="GI1040" s="540">
        <v>135</v>
      </c>
      <c r="GJ1040" s="540">
        <v>38</v>
      </c>
      <c r="GK1040" s="540">
        <v>144</v>
      </c>
      <c r="GL1040" s="540">
        <v>206</v>
      </c>
      <c r="GM1040" s="540">
        <v>3</v>
      </c>
      <c r="GN1040" s="540">
        <v>190</v>
      </c>
      <c r="GO1040" s="540">
        <v>63</v>
      </c>
      <c r="GP1040" s="540">
        <v>130</v>
      </c>
      <c r="GQ1040" s="540">
        <v>46</v>
      </c>
      <c r="GR1040" s="540">
        <v>41</v>
      </c>
      <c r="GS1040" s="540">
        <v>19</v>
      </c>
      <c r="GT1040" s="540">
        <v>70</v>
      </c>
      <c r="GU1040" s="540">
        <v>42</v>
      </c>
      <c r="GV1040" s="540">
        <v>136</v>
      </c>
      <c r="GW1040" s="540">
        <v>83</v>
      </c>
      <c r="GX1040" s="540">
        <v>178</v>
      </c>
      <c r="GY1040" s="540">
        <v>51</v>
      </c>
      <c r="GZ1040" s="540">
        <v>105</v>
      </c>
      <c r="HA1040" s="540">
        <v>91</v>
      </c>
      <c r="HB1040" s="540">
        <v>149</v>
      </c>
      <c r="HC1040" s="540">
        <v>205</v>
      </c>
      <c r="HD1040" s="540">
        <v>45</v>
      </c>
      <c r="HE1040" s="540">
        <v>194</v>
      </c>
      <c r="HF1040" s="540">
        <v>72</v>
      </c>
      <c r="HG1040" s="540">
        <v>173</v>
      </c>
    </row>
    <row r="1041" spans="4:219" s="540" customFormat="1" x14ac:dyDescent="0.2"/>
    <row r="1042" spans="4:219" s="540" customFormat="1" x14ac:dyDescent="0.2">
      <c r="D1042" s="539">
        <v>211</v>
      </c>
      <c r="E1042" s="541" t="s">
        <v>179</v>
      </c>
    </row>
    <row r="1043" spans="4:219" s="540" customFormat="1" x14ac:dyDescent="0.2">
      <c r="E1043" s="535" t="s">
        <v>130</v>
      </c>
      <c r="F1043" s="540">
        <v>1</v>
      </c>
      <c r="G1043" s="540">
        <v>2</v>
      </c>
      <c r="H1043" s="540">
        <v>3</v>
      </c>
      <c r="I1043" s="540">
        <v>4</v>
      </c>
      <c r="J1043" s="540">
        <v>5</v>
      </c>
      <c r="K1043" s="540">
        <v>6</v>
      </c>
      <c r="L1043" s="540">
        <v>7</v>
      </c>
      <c r="M1043" s="540">
        <v>8</v>
      </c>
      <c r="N1043" s="540">
        <v>9</v>
      </c>
      <c r="O1043" s="540">
        <v>10</v>
      </c>
      <c r="P1043" s="540">
        <v>11</v>
      </c>
      <c r="Q1043" s="540">
        <v>12</v>
      </c>
      <c r="R1043" s="540">
        <v>13</v>
      </c>
      <c r="S1043" s="540">
        <v>14</v>
      </c>
      <c r="T1043" s="540">
        <v>15</v>
      </c>
      <c r="U1043" s="540">
        <v>16</v>
      </c>
      <c r="V1043" s="540">
        <v>17</v>
      </c>
      <c r="W1043" s="540">
        <v>18</v>
      </c>
      <c r="X1043" s="540">
        <v>19</v>
      </c>
      <c r="Y1043" s="540">
        <v>20</v>
      </c>
      <c r="Z1043" s="540">
        <v>21</v>
      </c>
      <c r="AA1043" s="540">
        <v>22</v>
      </c>
      <c r="AB1043" s="540">
        <v>23</v>
      </c>
      <c r="AC1043" s="540">
        <v>24</v>
      </c>
      <c r="AD1043" s="540">
        <v>25</v>
      </c>
      <c r="AE1043" s="540">
        <v>26</v>
      </c>
      <c r="AF1043" s="540">
        <v>27</v>
      </c>
      <c r="AG1043" s="540">
        <v>28</v>
      </c>
      <c r="AH1043" s="540">
        <v>29</v>
      </c>
      <c r="AI1043" s="540">
        <v>30</v>
      </c>
      <c r="AJ1043" s="540">
        <v>31</v>
      </c>
      <c r="AK1043" s="540">
        <v>32</v>
      </c>
      <c r="AL1043" s="540">
        <v>33</v>
      </c>
      <c r="AM1043" s="540">
        <v>34</v>
      </c>
      <c r="AN1043" s="540">
        <v>35</v>
      </c>
      <c r="AO1043" s="540">
        <v>36</v>
      </c>
      <c r="AP1043" s="540">
        <v>37</v>
      </c>
      <c r="AQ1043" s="540">
        <v>38</v>
      </c>
      <c r="AR1043" s="540">
        <v>39</v>
      </c>
      <c r="AS1043" s="540">
        <v>40</v>
      </c>
      <c r="AT1043" s="540">
        <v>41</v>
      </c>
      <c r="AU1043" s="540">
        <v>42</v>
      </c>
      <c r="AV1043" s="540">
        <v>43</v>
      </c>
      <c r="AW1043" s="540">
        <v>44</v>
      </c>
      <c r="AX1043" s="540">
        <v>45</v>
      </c>
      <c r="AY1043" s="540">
        <v>46</v>
      </c>
      <c r="AZ1043" s="540">
        <v>47</v>
      </c>
      <c r="BA1043" s="540">
        <v>48</v>
      </c>
      <c r="BB1043" s="540">
        <v>49</v>
      </c>
      <c r="BC1043" s="540">
        <v>50</v>
      </c>
      <c r="BD1043" s="540">
        <v>51</v>
      </c>
      <c r="BE1043" s="540">
        <v>52</v>
      </c>
      <c r="BF1043" s="540">
        <v>53</v>
      </c>
      <c r="BG1043" s="540">
        <v>54</v>
      </c>
      <c r="BH1043" s="540">
        <v>55</v>
      </c>
      <c r="BI1043" s="540">
        <v>56</v>
      </c>
      <c r="BJ1043" s="540">
        <v>57</v>
      </c>
      <c r="BK1043" s="540">
        <v>58</v>
      </c>
      <c r="BL1043" s="540">
        <v>59</v>
      </c>
      <c r="BM1043" s="540">
        <v>60</v>
      </c>
      <c r="BN1043" s="540">
        <v>61</v>
      </c>
      <c r="BO1043" s="540">
        <v>62</v>
      </c>
      <c r="BP1043" s="540">
        <v>63</v>
      </c>
      <c r="BQ1043" s="540">
        <v>64</v>
      </c>
      <c r="BR1043" s="540">
        <v>65</v>
      </c>
      <c r="BS1043" s="540">
        <v>66</v>
      </c>
      <c r="BT1043" s="540">
        <v>67</v>
      </c>
      <c r="BU1043" s="540">
        <v>68</v>
      </c>
      <c r="BV1043" s="540">
        <v>69</v>
      </c>
      <c r="BW1043" s="540">
        <v>70</v>
      </c>
      <c r="BX1043" s="540">
        <v>71</v>
      </c>
      <c r="BY1043" s="540">
        <v>72</v>
      </c>
      <c r="BZ1043" s="540">
        <v>73</v>
      </c>
      <c r="CA1043" s="540">
        <v>74</v>
      </c>
      <c r="CB1043" s="540">
        <v>75</v>
      </c>
      <c r="CC1043" s="540">
        <v>76</v>
      </c>
      <c r="CD1043" s="540">
        <v>77</v>
      </c>
      <c r="CE1043" s="540">
        <v>78</v>
      </c>
      <c r="CF1043" s="540">
        <v>79</v>
      </c>
      <c r="CG1043" s="540">
        <v>80</v>
      </c>
      <c r="CH1043" s="540">
        <v>81</v>
      </c>
      <c r="CI1043" s="540">
        <v>82</v>
      </c>
      <c r="CJ1043" s="540">
        <v>83</v>
      </c>
      <c r="CK1043" s="540">
        <v>84</v>
      </c>
      <c r="CL1043" s="540">
        <v>85</v>
      </c>
      <c r="CM1043" s="540">
        <v>86</v>
      </c>
      <c r="CN1043" s="540">
        <v>87</v>
      </c>
      <c r="CO1043" s="540">
        <v>88</v>
      </c>
      <c r="CP1043" s="540">
        <v>89</v>
      </c>
      <c r="CQ1043" s="540">
        <v>90</v>
      </c>
      <c r="CR1043" s="540">
        <v>91</v>
      </c>
      <c r="CS1043" s="540">
        <v>92</v>
      </c>
      <c r="CT1043" s="540">
        <v>93</v>
      </c>
      <c r="CU1043" s="540">
        <v>94</v>
      </c>
      <c r="CV1043" s="540">
        <v>95</v>
      </c>
      <c r="CW1043" s="540">
        <v>96</v>
      </c>
      <c r="CX1043" s="540">
        <v>97</v>
      </c>
      <c r="CY1043" s="540">
        <v>98</v>
      </c>
      <c r="CZ1043" s="540">
        <v>99</v>
      </c>
      <c r="DA1043" s="540">
        <v>100</v>
      </c>
      <c r="DB1043" s="540">
        <v>101</v>
      </c>
      <c r="DC1043" s="540">
        <v>102</v>
      </c>
      <c r="DD1043" s="540">
        <v>103</v>
      </c>
      <c r="DE1043" s="540">
        <v>104</v>
      </c>
      <c r="DF1043" s="540">
        <v>105</v>
      </c>
      <c r="DG1043" s="540">
        <v>106</v>
      </c>
      <c r="DH1043" s="540">
        <v>107</v>
      </c>
      <c r="DI1043" s="540">
        <v>108</v>
      </c>
      <c r="DJ1043" s="540">
        <v>109</v>
      </c>
      <c r="DK1043" s="540">
        <v>110</v>
      </c>
      <c r="DL1043" s="540">
        <v>111</v>
      </c>
      <c r="DM1043" s="540">
        <v>112</v>
      </c>
      <c r="DN1043" s="540">
        <v>113</v>
      </c>
      <c r="DO1043" s="540">
        <v>114</v>
      </c>
      <c r="DP1043" s="540">
        <v>115</v>
      </c>
      <c r="DQ1043" s="540">
        <v>116</v>
      </c>
      <c r="DR1043" s="540">
        <v>117</v>
      </c>
      <c r="DS1043" s="540">
        <v>118</v>
      </c>
      <c r="DT1043" s="540">
        <v>119</v>
      </c>
      <c r="DU1043" s="540">
        <v>120</v>
      </c>
      <c r="DV1043" s="540">
        <v>121</v>
      </c>
      <c r="DW1043" s="540">
        <v>122</v>
      </c>
      <c r="DX1043" s="540">
        <v>123</v>
      </c>
      <c r="DY1043" s="540">
        <v>124</v>
      </c>
      <c r="DZ1043" s="540">
        <v>125</v>
      </c>
      <c r="EA1043" s="540">
        <v>126</v>
      </c>
      <c r="EB1043" s="540">
        <v>127</v>
      </c>
      <c r="EC1043" s="540">
        <v>128</v>
      </c>
      <c r="ED1043" s="540">
        <v>129</v>
      </c>
      <c r="EE1043" s="540">
        <v>130</v>
      </c>
      <c r="EF1043" s="540">
        <v>131</v>
      </c>
      <c r="EG1043" s="540">
        <v>132</v>
      </c>
      <c r="EH1043" s="540">
        <v>133</v>
      </c>
      <c r="EI1043" s="540">
        <v>134</v>
      </c>
      <c r="EJ1043" s="540">
        <v>135</v>
      </c>
      <c r="EK1043" s="540">
        <v>136</v>
      </c>
      <c r="EL1043" s="540">
        <v>137</v>
      </c>
      <c r="EM1043" s="540">
        <v>138</v>
      </c>
      <c r="EN1043" s="540">
        <v>139</v>
      </c>
      <c r="EO1043" s="540">
        <v>140</v>
      </c>
      <c r="EP1043" s="540">
        <v>141</v>
      </c>
      <c r="EQ1043" s="540">
        <v>142</v>
      </c>
      <c r="ER1043" s="540">
        <v>143</v>
      </c>
      <c r="ES1043" s="540">
        <v>144</v>
      </c>
      <c r="ET1043" s="540">
        <v>145</v>
      </c>
      <c r="EU1043" s="540">
        <v>146</v>
      </c>
      <c r="EV1043" s="540">
        <v>147</v>
      </c>
      <c r="EW1043" s="540">
        <v>148</v>
      </c>
      <c r="EX1043" s="540">
        <v>149</v>
      </c>
      <c r="EY1043" s="540">
        <v>150</v>
      </c>
      <c r="EZ1043" s="540">
        <v>151</v>
      </c>
      <c r="FA1043" s="540">
        <v>152</v>
      </c>
      <c r="FB1043" s="540">
        <v>153</v>
      </c>
      <c r="FC1043" s="540">
        <v>154</v>
      </c>
      <c r="FD1043" s="540">
        <v>155</v>
      </c>
      <c r="FE1043" s="540">
        <v>156</v>
      </c>
      <c r="FF1043" s="540">
        <v>157</v>
      </c>
      <c r="FG1043" s="540">
        <v>158</v>
      </c>
      <c r="FH1043" s="540">
        <v>159</v>
      </c>
      <c r="FI1043" s="540">
        <v>160</v>
      </c>
      <c r="FJ1043" s="540">
        <v>161</v>
      </c>
      <c r="FK1043" s="540">
        <v>162</v>
      </c>
      <c r="FL1043" s="540">
        <v>163</v>
      </c>
      <c r="FM1043" s="540">
        <v>164</v>
      </c>
      <c r="FN1043" s="540">
        <v>165</v>
      </c>
      <c r="FO1043" s="540">
        <v>166</v>
      </c>
      <c r="FP1043" s="540">
        <v>167</v>
      </c>
      <c r="FQ1043" s="540">
        <v>168</v>
      </c>
      <c r="FR1043" s="540">
        <v>169</v>
      </c>
      <c r="FS1043" s="540">
        <v>170</v>
      </c>
      <c r="FT1043" s="540">
        <v>171</v>
      </c>
      <c r="FU1043" s="540">
        <v>172</v>
      </c>
      <c r="FV1043" s="540">
        <v>173</v>
      </c>
      <c r="FW1043" s="540">
        <v>174</v>
      </c>
      <c r="FX1043" s="540">
        <v>175</v>
      </c>
      <c r="FY1043" s="540">
        <v>176</v>
      </c>
      <c r="FZ1043" s="540">
        <v>177</v>
      </c>
      <c r="GA1043" s="540">
        <v>178</v>
      </c>
      <c r="GB1043" s="540">
        <v>179</v>
      </c>
      <c r="GC1043" s="540">
        <v>180</v>
      </c>
      <c r="GD1043" s="540">
        <v>181</v>
      </c>
      <c r="GE1043" s="540">
        <v>182</v>
      </c>
      <c r="GF1043" s="540">
        <v>183</v>
      </c>
      <c r="GG1043" s="540">
        <v>184</v>
      </c>
      <c r="GH1043" s="540">
        <v>185</v>
      </c>
      <c r="GI1043" s="540">
        <v>186</v>
      </c>
      <c r="GJ1043" s="540">
        <v>187</v>
      </c>
      <c r="GK1043" s="540">
        <v>188</v>
      </c>
      <c r="GL1043" s="540">
        <v>189</v>
      </c>
      <c r="GM1043" s="540">
        <v>190</v>
      </c>
      <c r="GN1043" s="540">
        <v>191</v>
      </c>
      <c r="GO1043" s="540">
        <v>192</v>
      </c>
      <c r="GP1043" s="540">
        <v>193</v>
      </c>
      <c r="GQ1043" s="540">
        <v>194</v>
      </c>
      <c r="GR1043" s="540">
        <v>195</v>
      </c>
      <c r="GS1043" s="540">
        <v>196</v>
      </c>
      <c r="GT1043" s="540">
        <v>197</v>
      </c>
      <c r="GU1043" s="540">
        <v>198</v>
      </c>
      <c r="GV1043" s="540">
        <v>199</v>
      </c>
      <c r="GX1043" s="540">
        <v>200</v>
      </c>
      <c r="GY1043" s="540">
        <v>201</v>
      </c>
      <c r="GZ1043" s="540">
        <v>202</v>
      </c>
      <c r="HA1043" s="540">
        <v>203</v>
      </c>
      <c r="HC1043" s="540">
        <v>204</v>
      </c>
      <c r="HD1043" s="540">
        <v>205</v>
      </c>
      <c r="HE1043" s="540">
        <v>206</v>
      </c>
      <c r="HF1043" s="540">
        <v>207</v>
      </c>
      <c r="HH1043" s="540">
        <v>208</v>
      </c>
      <c r="HI1043" s="540">
        <v>209</v>
      </c>
      <c r="HJ1043" s="540">
        <v>210</v>
      </c>
      <c r="HK1043" s="540">
        <v>211</v>
      </c>
    </row>
    <row r="1044" spans="4:219" s="540" customFormat="1" x14ac:dyDescent="0.2">
      <c r="E1044" s="535" t="s">
        <v>157</v>
      </c>
      <c r="F1044" s="540">
        <v>69</v>
      </c>
      <c r="G1044" s="540">
        <v>103</v>
      </c>
      <c r="H1044" s="540">
        <v>111</v>
      </c>
      <c r="I1044" s="540">
        <v>90</v>
      </c>
      <c r="J1044" s="540">
        <v>49</v>
      </c>
      <c r="K1044" s="540">
        <v>24</v>
      </c>
      <c r="L1044" s="540">
        <v>88</v>
      </c>
      <c r="M1044" s="540">
        <v>195</v>
      </c>
      <c r="N1044" s="540">
        <v>153</v>
      </c>
      <c r="O1044" s="540">
        <v>183</v>
      </c>
      <c r="P1044" s="540">
        <v>65</v>
      </c>
      <c r="Q1044" s="540">
        <v>56</v>
      </c>
      <c r="R1044" s="540">
        <v>14</v>
      </c>
      <c r="S1044" s="540">
        <v>198</v>
      </c>
      <c r="T1044" s="540">
        <v>71</v>
      </c>
      <c r="U1044" s="540">
        <v>3</v>
      </c>
      <c r="V1044" s="540">
        <v>118</v>
      </c>
      <c r="W1044" s="540">
        <v>196</v>
      </c>
      <c r="X1044" s="540">
        <v>26</v>
      </c>
      <c r="Y1044" s="540">
        <v>98</v>
      </c>
      <c r="Z1044" s="540">
        <v>130</v>
      </c>
      <c r="AA1044" s="540">
        <v>54</v>
      </c>
      <c r="AB1044" s="540">
        <v>15</v>
      </c>
      <c r="AC1044" s="540">
        <v>22</v>
      </c>
      <c r="AD1044" s="540">
        <v>108</v>
      </c>
      <c r="AE1044" s="540">
        <v>104</v>
      </c>
      <c r="AF1044" s="540">
        <v>25</v>
      </c>
      <c r="AG1044" s="540">
        <v>77</v>
      </c>
      <c r="AH1044" s="540">
        <v>125</v>
      </c>
      <c r="AI1044" s="540">
        <v>62</v>
      </c>
      <c r="AJ1044" s="540">
        <v>199</v>
      </c>
      <c r="AK1044" s="540">
        <v>66</v>
      </c>
      <c r="AL1044" s="540">
        <v>147</v>
      </c>
      <c r="AM1044" s="540">
        <v>35</v>
      </c>
      <c r="AN1044" s="540">
        <v>43</v>
      </c>
      <c r="AO1044" s="540">
        <v>154</v>
      </c>
      <c r="AP1044" s="540">
        <v>144</v>
      </c>
      <c r="AQ1044" s="540">
        <v>12</v>
      </c>
      <c r="AR1044" s="540">
        <v>86</v>
      </c>
      <c r="AS1044" s="540">
        <v>16</v>
      </c>
      <c r="AT1044" s="540">
        <v>138</v>
      </c>
      <c r="AU1044" s="540">
        <v>10</v>
      </c>
      <c r="AV1044" s="540">
        <v>82</v>
      </c>
      <c r="AW1044" s="540">
        <v>210</v>
      </c>
      <c r="AX1044" s="540">
        <v>32</v>
      </c>
      <c r="AY1044" s="540">
        <v>134</v>
      </c>
      <c r="AZ1044" s="540">
        <v>20</v>
      </c>
      <c r="BA1044" s="540">
        <v>109</v>
      </c>
      <c r="BB1044" s="540">
        <v>173</v>
      </c>
      <c r="BC1044" s="540">
        <v>204</v>
      </c>
      <c r="BD1044" s="540">
        <v>193</v>
      </c>
      <c r="BE1044" s="540">
        <v>9</v>
      </c>
      <c r="BF1044" s="540">
        <v>203</v>
      </c>
      <c r="BG1044" s="540">
        <v>156</v>
      </c>
      <c r="BH1044" s="540">
        <v>81</v>
      </c>
      <c r="BI1044" s="540">
        <v>45</v>
      </c>
      <c r="BJ1044" s="540">
        <v>50</v>
      </c>
      <c r="BK1044" s="540">
        <v>177</v>
      </c>
      <c r="BL1044" s="540">
        <v>160</v>
      </c>
      <c r="BM1044" s="540">
        <v>51</v>
      </c>
      <c r="BN1044" s="540">
        <v>190</v>
      </c>
      <c r="BO1044" s="540">
        <v>39</v>
      </c>
      <c r="BP1044" s="540">
        <v>60</v>
      </c>
      <c r="BQ1044" s="540">
        <v>116</v>
      </c>
      <c r="BR1044" s="540">
        <v>131</v>
      </c>
      <c r="BS1044" s="540">
        <v>70</v>
      </c>
      <c r="BT1044" s="540">
        <v>139</v>
      </c>
      <c r="BU1044" s="540">
        <v>122</v>
      </c>
      <c r="BV1044" s="540">
        <v>175</v>
      </c>
      <c r="BW1044" s="540">
        <v>133</v>
      </c>
      <c r="BX1044" s="540">
        <v>110</v>
      </c>
      <c r="BY1044" s="540">
        <v>18</v>
      </c>
      <c r="BZ1044" s="540">
        <v>72</v>
      </c>
      <c r="CA1044" s="540">
        <v>186</v>
      </c>
      <c r="CB1044" s="540">
        <v>209</v>
      </c>
      <c r="CC1044" s="540">
        <v>159</v>
      </c>
      <c r="CD1044" s="540">
        <v>13</v>
      </c>
      <c r="CE1044" s="540">
        <v>100</v>
      </c>
      <c r="CF1044" s="540">
        <v>191</v>
      </c>
      <c r="CG1044" s="540">
        <v>137</v>
      </c>
      <c r="CH1044" s="540">
        <v>55</v>
      </c>
      <c r="CI1044" s="540">
        <v>184</v>
      </c>
      <c r="CJ1044" s="540">
        <v>140</v>
      </c>
      <c r="CK1044" s="540">
        <v>170</v>
      </c>
      <c r="CL1044" s="540">
        <v>172</v>
      </c>
      <c r="CM1044" s="540">
        <v>5</v>
      </c>
      <c r="CN1044" s="540">
        <v>151</v>
      </c>
      <c r="CO1044" s="540">
        <v>7</v>
      </c>
      <c r="CP1044" s="540">
        <v>141</v>
      </c>
      <c r="CQ1044" s="540">
        <v>161</v>
      </c>
      <c r="CR1044" s="540">
        <v>37</v>
      </c>
      <c r="CS1044" s="540">
        <v>114</v>
      </c>
      <c r="CT1044" s="540">
        <v>61</v>
      </c>
      <c r="CU1044" s="540">
        <v>206</v>
      </c>
      <c r="CV1044" s="540">
        <v>4</v>
      </c>
      <c r="CW1044" s="540">
        <v>79</v>
      </c>
      <c r="CX1044" s="540">
        <v>126</v>
      </c>
      <c r="CY1044" s="540">
        <v>187</v>
      </c>
      <c r="CZ1044" s="540">
        <v>27</v>
      </c>
      <c r="DA1044" s="540">
        <v>202</v>
      </c>
      <c r="DB1044" s="540">
        <v>34</v>
      </c>
      <c r="DC1044" s="540">
        <v>64</v>
      </c>
      <c r="DD1044" s="540">
        <v>149</v>
      </c>
      <c r="DE1044" s="540">
        <v>165</v>
      </c>
      <c r="DF1044" s="540">
        <v>2</v>
      </c>
      <c r="DG1044" s="540">
        <v>169</v>
      </c>
      <c r="DH1044" s="540">
        <v>75</v>
      </c>
      <c r="DI1044" s="540">
        <v>59</v>
      </c>
      <c r="DJ1044" s="540">
        <v>48</v>
      </c>
      <c r="DK1044" s="540">
        <v>208</v>
      </c>
      <c r="DL1044" s="540">
        <v>99</v>
      </c>
      <c r="DM1044" s="540">
        <v>36</v>
      </c>
      <c r="DN1044" s="540">
        <v>201</v>
      </c>
      <c r="DO1044" s="540">
        <v>176</v>
      </c>
      <c r="DP1044" s="540">
        <v>73</v>
      </c>
      <c r="DQ1044" s="540">
        <v>74</v>
      </c>
      <c r="DR1044" s="540">
        <v>38</v>
      </c>
      <c r="DS1044" s="540">
        <v>17</v>
      </c>
      <c r="DT1044" s="540">
        <v>178</v>
      </c>
      <c r="DU1044" s="540">
        <v>200</v>
      </c>
      <c r="DV1044" s="540">
        <v>84</v>
      </c>
      <c r="DW1044" s="540">
        <v>93</v>
      </c>
      <c r="DX1044" s="540">
        <v>96</v>
      </c>
      <c r="DY1044" s="540">
        <v>101</v>
      </c>
      <c r="DZ1044" s="540">
        <v>112</v>
      </c>
      <c r="EA1044" s="540">
        <v>115</v>
      </c>
      <c r="EB1044" s="540">
        <v>189</v>
      </c>
      <c r="EC1044" s="540">
        <v>171</v>
      </c>
      <c r="ED1044" s="540">
        <v>127</v>
      </c>
      <c r="EE1044" s="540">
        <v>168</v>
      </c>
      <c r="EF1044" s="540">
        <v>89</v>
      </c>
      <c r="EG1044" s="540">
        <v>188</v>
      </c>
      <c r="EH1044" s="540">
        <v>167</v>
      </c>
      <c r="EI1044" s="540">
        <v>46</v>
      </c>
      <c r="EJ1044" s="540">
        <v>197</v>
      </c>
      <c r="EK1044" s="540">
        <v>185</v>
      </c>
      <c r="EL1044" s="540">
        <v>33</v>
      </c>
      <c r="EM1044" s="540">
        <v>142</v>
      </c>
      <c r="EN1044" s="540">
        <v>57</v>
      </c>
      <c r="EO1044" s="540">
        <v>83</v>
      </c>
      <c r="EP1044" s="540">
        <v>205</v>
      </c>
      <c r="EQ1044" s="540">
        <v>146</v>
      </c>
      <c r="ER1044" s="540">
        <v>120</v>
      </c>
      <c r="ES1044" s="540">
        <v>21</v>
      </c>
      <c r="ET1044" s="540">
        <v>162</v>
      </c>
      <c r="EU1044" s="540">
        <v>23</v>
      </c>
      <c r="EV1044" s="540">
        <v>155</v>
      </c>
      <c r="EW1044" s="540">
        <v>180</v>
      </c>
      <c r="EX1044" s="540">
        <v>67</v>
      </c>
      <c r="EY1044" s="540">
        <v>91</v>
      </c>
      <c r="EZ1044" s="540">
        <v>87</v>
      </c>
      <c r="FA1044" s="540">
        <v>163</v>
      </c>
      <c r="FB1044" s="540">
        <v>194</v>
      </c>
      <c r="FC1044" s="540">
        <v>158</v>
      </c>
      <c r="FD1044" s="540">
        <v>124</v>
      </c>
      <c r="FE1044" s="540">
        <v>40</v>
      </c>
      <c r="FF1044" s="540">
        <v>136</v>
      </c>
      <c r="FG1044" s="540">
        <v>29</v>
      </c>
      <c r="FH1044" s="540">
        <v>80</v>
      </c>
      <c r="FI1044" s="540">
        <v>157</v>
      </c>
      <c r="FJ1044" s="540">
        <v>150</v>
      </c>
      <c r="FK1044" s="540">
        <v>11</v>
      </c>
      <c r="FL1044" s="540">
        <v>6</v>
      </c>
      <c r="FM1044" s="540">
        <v>41</v>
      </c>
      <c r="FN1044" s="540">
        <v>52</v>
      </c>
      <c r="FO1044" s="540">
        <v>58</v>
      </c>
      <c r="FP1044" s="540">
        <v>76</v>
      </c>
      <c r="FQ1044" s="540">
        <v>105</v>
      </c>
      <c r="FR1044" s="540">
        <v>106</v>
      </c>
      <c r="FS1044" s="540">
        <v>97</v>
      </c>
      <c r="FT1044" s="540">
        <v>143</v>
      </c>
      <c r="FU1044" s="540">
        <v>119</v>
      </c>
      <c r="FV1044" s="540">
        <v>95</v>
      </c>
      <c r="FW1044" s="540">
        <v>30</v>
      </c>
      <c r="FX1044" s="540">
        <v>19</v>
      </c>
      <c r="FY1044" s="540">
        <v>123</v>
      </c>
      <c r="FZ1044" s="540">
        <v>164</v>
      </c>
      <c r="GA1044" s="540">
        <v>31</v>
      </c>
      <c r="GB1044" s="540">
        <v>128</v>
      </c>
      <c r="GC1044" s="540">
        <v>148</v>
      </c>
      <c r="GD1044" s="540">
        <v>68</v>
      </c>
      <c r="GE1044" s="540">
        <v>53</v>
      </c>
      <c r="GF1044" s="540">
        <v>92</v>
      </c>
      <c r="GG1044" s="540">
        <v>47</v>
      </c>
      <c r="GH1044" s="540">
        <v>152</v>
      </c>
      <c r="GI1044" s="540">
        <v>211</v>
      </c>
      <c r="GJ1044" s="540">
        <v>1</v>
      </c>
      <c r="GK1044" s="540">
        <v>132</v>
      </c>
      <c r="GL1044" s="540">
        <v>107</v>
      </c>
      <c r="GM1044" s="540">
        <v>192</v>
      </c>
      <c r="GN1044" s="540">
        <v>63</v>
      </c>
      <c r="GO1044" s="540">
        <v>174</v>
      </c>
      <c r="GP1044" s="540">
        <v>179</v>
      </c>
      <c r="GQ1044" s="540">
        <v>42</v>
      </c>
      <c r="GR1044" s="540">
        <v>207</v>
      </c>
      <c r="GS1044" s="540">
        <v>94</v>
      </c>
      <c r="GT1044" s="540">
        <v>121</v>
      </c>
      <c r="GU1044" s="540">
        <v>117</v>
      </c>
      <c r="GV1044" s="540">
        <v>182</v>
      </c>
      <c r="GX1044" s="540">
        <v>44</v>
      </c>
      <c r="GY1044" s="540">
        <v>113</v>
      </c>
      <c r="GZ1044" s="540">
        <v>85</v>
      </c>
      <c r="HA1044" s="540">
        <v>166</v>
      </c>
      <c r="HC1044" s="540">
        <v>129</v>
      </c>
      <c r="HD1044" s="540">
        <v>28</v>
      </c>
      <c r="HE1044" s="540">
        <v>145</v>
      </c>
      <c r="HF1044" s="540">
        <v>8</v>
      </c>
      <c r="HH1044" s="540">
        <v>102</v>
      </c>
      <c r="HI1044" s="540">
        <v>181</v>
      </c>
      <c r="HJ1044" s="540">
        <v>135</v>
      </c>
      <c r="HK1044" s="540">
        <v>78</v>
      </c>
    </row>
    <row r="1045" spans="4:219" s="540" customFormat="1" x14ac:dyDescent="0.2">
      <c r="E1045" s="535" t="s">
        <v>159</v>
      </c>
      <c r="F1045" s="540">
        <v>180</v>
      </c>
      <c r="G1045" s="540">
        <v>44</v>
      </c>
      <c r="H1045" s="540">
        <v>39</v>
      </c>
      <c r="I1045" s="540">
        <v>121</v>
      </c>
      <c r="J1045" s="540">
        <v>34</v>
      </c>
      <c r="K1045" s="540">
        <v>170</v>
      </c>
      <c r="L1045" s="540">
        <v>91</v>
      </c>
      <c r="M1045" s="540">
        <v>57</v>
      </c>
      <c r="N1045" s="540">
        <v>150</v>
      </c>
      <c r="O1045" s="540">
        <v>106</v>
      </c>
      <c r="P1045" s="540">
        <v>109</v>
      </c>
      <c r="Q1045" s="540">
        <v>211</v>
      </c>
      <c r="R1045" s="540">
        <v>182</v>
      </c>
      <c r="S1045" s="540">
        <v>6</v>
      </c>
      <c r="T1045" s="540">
        <v>138</v>
      </c>
      <c r="U1045" s="540">
        <v>75</v>
      </c>
      <c r="V1045" s="540">
        <v>89</v>
      </c>
      <c r="W1045" s="540">
        <v>189</v>
      </c>
      <c r="X1045" s="540">
        <v>58</v>
      </c>
      <c r="Y1045" s="540">
        <v>191</v>
      </c>
      <c r="Z1045" s="540">
        <v>210</v>
      </c>
      <c r="AA1045" s="540">
        <v>198</v>
      </c>
      <c r="AB1045" s="540">
        <v>70</v>
      </c>
      <c r="AC1045" s="540">
        <v>76</v>
      </c>
      <c r="AD1045" s="540">
        <v>171</v>
      </c>
      <c r="AE1045" s="540">
        <v>19</v>
      </c>
      <c r="AF1045" s="540">
        <v>94</v>
      </c>
      <c r="AG1045" s="540">
        <v>197</v>
      </c>
      <c r="AH1045" s="540">
        <v>77</v>
      </c>
      <c r="AI1045" s="540">
        <v>141</v>
      </c>
      <c r="AJ1045" s="540">
        <v>54</v>
      </c>
      <c r="AK1045" s="540">
        <v>166</v>
      </c>
      <c r="AL1045" s="540">
        <v>157</v>
      </c>
      <c r="AM1045" s="540">
        <v>205</v>
      </c>
      <c r="AN1045" s="540">
        <v>28</v>
      </c>
      <c r="AO1045" s="540">
        <v>80</v>
      </c>
      <c r="AP1045" s="540">
        <v>115</v>
      </c>
      <c r="AQ1045" s="540">
        <v>26</v>
      </c>
      <c r="AR1045" s="540">
        <v>181</v>
      </c>
      <c r="AS1045" s="540">
        <v>122</v>
      </c>
      <c r="AT1045" s="540">
        <v>206</v>
      </c>
      <c r="AU1045" s="540">
        <v>202</v>
      </c>
      <c r="AV1045" s="540">
        <v>186</v>
      </c>
      <c r="AW1045" s="540">
        <v>11</v>
      </c>
      <c r="AX1045" s="540">
        <v>143</v>
      </c>
      <c r="AY1045" s="540">
        <v>165</v>
      </c>
      <c r="AZ1045" s="540">
        <v>156</v>
      </c>
      <c r="BA1045" s="540">
        <v>134</v>
      </c>
      <c r="BB1045" s="540">
        <v>33</v>
      </c>
      <c r="BC1045" s="540">
        <v>113</v>
      </c>
      <c r="BD1045" s="540">
        <v>158</v>
      </c>
      <c r="BE1045" s="540">
        <v>59</v>
      </c>
      <c r="BF1045" s="540">
        <v>107</v>
      </c>
      <c r="BG1045" s="540">
        <v>31</v>
      </c>
      <c r="BH1045" s="540">
        <v>88</v>
      </c>
      <c r="BI1045" s="540">
        <v>133</v>
      </c>
      <c r="BJ1045" s="540">
        <v>15</v>
      </c>
      <c r="BK1045" s="540">
        <v>164</v>
      </c>
      <c r="BL1045" s="540">
        <v>93</v>
      </c>
      <c r="BM1045" s="540">
        <v>66</v>
      </c>
      <c r="BN1045" s="540">
        <v>168</v>
      </c>
      <c r="BO1045" s="540">
        <v>83</v>
      </c>
      <c r="BP1045" s="540">
        <v>9</v>
      </c>
      <c r="BQ1045" s="540">
        <v>117</v>
      </c>
      <c r="BR1045" s="540">
        <v>129</v>
      </c>
      <c r="BS1045" s="540">
        <v>64</v>
      </c>
      <c r="BT1045" s="540">
        <v>154</v>
      </c>
      <c r="BU1045" s="540">
        <v>130</v>
      </c>
      <c r="BV1045" s="540">
        <v>53</v>
      </c>
      <c r="BW1045" s="540">
        <v>103</v>
      </c>
      <c r="BX1045" s="540">
        <v>183</v>
      </c>
      <c r="BY1045" s="540">
        <v>8</v>
      </c>
      <c r="BZ1045" s="540">
        <v>161</v>
      </c>
      <c r="CA1045" s="540">
        <v>177</v>
      </c>
      <c r="CB1045" s="540">
        <v>79</v>
      </c>
      <c r="CC1045" s="540">
        <v>125</v>
      </c>
      <c r="CD1045" s="540">
        <v>208</v>
      </c>
      <c r="CE1045" s="540">
        <v>45</v>
      </c>
      <c r="CF1045" s="540">
        <v>102</v>
      </c>
      <c r="CG1045" s="540">
        <v>24</v>
      </c>
      <c r="CH1045" s="540">
        <v>178</v>
      </c>
      <c r="CI1045" s="540">
        <v>140</v>
      </c>
      <c r="CJ1045" s="540">
        <v>62</v>
      </c>
      <c r="CK1045" s="540">
        <v>151</v>
      </c>
      <c r="CL1045" s="540">
        <v>46</v>
      </c>
      <c r="CM1045" s="540">
        <v>35</v>
      </c>
      <c r="CN1045" s="540">
        <v>98</v>
      </c>
      <c r="CO1045" s="540">
        <v>209</v>
      </c>
      <c r="CP1045" s="540">
        <v>146</v>
      </c>
      <c r="CQ1045" s="540">
        <v>87</v>
      </c>
      <c r="CR1045" s="540">
        <v>160</v>
      </c>
      <c r="CS1045" s="540">
        <v>135</v>
      </c>
      <c r="CT1045" s="540">
        <v>137</v>
      </c>
      <c r="CU1045" s="540">
        <v>18</v>
      </c>
      <c r="CV1045" s="540">
        <v>111</v>
      </c>
      <c r="CW1045" s="540">
        <v>32</v>
      </c>
      <c r="CX1045" s="540">
        <v>203</v>
      </c>
      <c r="CY1045" s="540">
        <v>114</v>
      </c>
      <c r="CZ1045" s="540">
        <v>136</v>
      </c>
      <c r="DA1045" s="540">
        <v>159</v>
      </c>
      <c r="DB1045" s="540">
        <v>207</v>
      </c>
      <c r="DC1045" s="540">
        <v>95</v>
      </c>
      <c r="DD1045" s="540">
        <v>101</v>
      </c>
      <c r="DE1045" s="540">
        <v>147</v>
      </c>
      <c r="DF1045" s="540">
        <v>169</v>
      </c>
      <c r="DG1045" s="540">
        <v>153</v>
      </c>
      <c r="DH1045" s="540">
        <v>69</v>
      </c>
      <c r="DI1045" s="540">
        <v>52</v>
      </c>
      <c r="DJ1045" s="540">
        <v>23</v>
      </c>
      <c r="DK1045" s="540">
        <v>63</v>
      </c>
      <c r="DL1045" s="540">
        <v>139</v>
      </c>
      <c r="DM1045" s="540">
        <v>100</v>
      </c>
      <c r="DN1045" s="540">
        <v>50</v>
      </c>
      <c r="DO1045" s="540">
        <v>16</v>
      </c>
      <c r="DP1045" s="540">
        <v>118</v>
      </c>
      <c r="DQ1045" s="540">
        <v>145</v>
      </c>
      <c r="DR1045" s="540">
        <v>60</v>
      </c>
      <c r="DS1045" s="540">
        <v>162</v>
      </c>
      <c r="DT1045" s="540">
        <v>61</v>
      </c>
      <c r="DU1045" s="540">
        <v>132</v>
      </c>
      <c r="DV1045" s="540">
        <v>4</v>
      </c>
      <c r="DW1045" s="540">
        <v>40</v>
      </c>
      <c r="DX1045" s="540">
        <v>174</v>
      </c>
      <c r="DY1045" s="540">
        <v>201</v>
      </c>
      <c r="DZ1045" s="540">
        <v>13</v>
      </c>
      <c r="EA1045" s="540">
        <v>30</v>
      </c>
      <c r="EB1045" s="540">
        <v>185</v>
      </c>
      <c r="EC1045" s="540">
        <v>112</v>
      </c>
      <c r="ED1045" s="540">
        <v>200</v>
      </c>
      <c r="EE1045" s="540">
        <v>193</v>
      </c>
      <c r="EF1045" s="540">
        <v>78</v>
      </c>
      <c r="EG1045" s="540">
        <v>120</v>
      </c>
      <c r="EH1045" s="540">
        <v>5</v>
      </c>
      <c r="EI1045" s="540">
        <v>126</v>
      </c>
      <c r="EJ1045" s="540">
        <v>38</v>
      </c>
      <c r="EK1045" s="540">
        <v>175</v>
      </c>
      <c r="EL1045" s="540">
        <v>148</v>
      </c>
      <c r="EM1045" s="540">
        <v>27</v>
      </c>
      <c r="EN1045" s="540">
        <v>51</v>
      </c>
      <c r="EO1045" s="540">
        <v>12</v>
      </c>
      <c r="EP1045" s="540">
        <v>144</v>
      </c>
      <c r="EQ1045" s="540">
        <v>48</v>
      </c>
      <c r="ER1045" s="540">
        <v>204</v>
      </c>
      <c r="ES1045" s="540">
        <v>131</v>
      </c>
      <c r="ET1045" s="540">
        <v>187</v>
      </c>
      <c r="EU1045" s="540">
        <v>184</v>
      </c>
      <c r="EV1045" s="540">
        <v>86</v>
      </c>
      <c r="EW1045" s="540">
        <v>25</v>
      </c>
      <c r="EX1045" s="540">
        <v>7</v>
      </c>
      <c r="EY1045" s="540">
        <v>196</v>
      </c>
      <c r="EZ1045" s="540">
        <v>155</v>
      </c>
      <c r="FA1045" s="540">
        <v>110</v>
      </c>
      <c r="FB1045" s="540">
        <v>2</v>
      </c>
      <c r="FC1045" s="540">
        <v>68</v>
      </c>
      <c r="FD1045" s="540">
        <v>123</v>
      </c>
      <c r="FE1045" s="540">
        <v>47</v>
      </c>
      <c r="FF1045" s="540">
        <v>71</v>
      </c>
      <c r="FG1045" s="540">
        <v>199</v>
      </c>
      <c r="FH1045" s="540">
        <v>163</v>
      </c>
      <c r="FI1045" s="540">
        <v>36</v>
      </c>
      <c r="FJ1045" s="540">
        <v>73</v>
      </c>
      <c r="FK1045" s="540">
        <v>179</v>
      </c>
      <c r="FL1045" s="540">
        <v>67</v>
      </c>
      <c r="FM1045" s="540">
        <v>37</v>
      </c>
      <c r="FN1045" s="540">
        <v>21</v>
      </c>
      <c r="FO1045" s="540">
        <v>152</v>
      </c>
      <c r="FP1045" s="540">
        <v>128</v>
      </c>
      <c r="FQ1045" s="540">
        <v>97</v>
      </c>
      <c r="FR1045" s="540">
        <v>190</v>
      </c>
      <c r="FS1045" s="540">
        <v>167</v>
      </c>
      <c r="FT1045" s="540">
        <v>90</v>
      </c>
      <c r="FU1045" s="540">
        <v>176</v>
      </c>
      <c r="FV1045" s="540">
        <v>84</v>
      </c>
      <c r="FW1045" s="540">
        <v>56</v>
      </c>
      <c r="FX1045" s="540">
        <v>104</v>
      </c>
      <c r="FY1045" s="540">
        <v>172</v>
      </c>
      <c r="FZ1045" s="540">
        <v>108</v>
      </c>
      <c r="GA1045" s="540">
        <v>127</v>
      </c>
      <c r="GB1045" s="540">
        <v>96</v>
      </c>
      <c r="GC1045" s="540">
        <v>1</v>
      </c>
      <c r="GD1045" s="540">
        <v>124</v>
      </c>
      <c r="GE1045" s="540">
        <v>85</v>
      </c>
      <c r="GF1045" s="540">
        <v>55</v>
      </c>
      <c r="GG1045" s="540">
        <v>17</v>
      </c>
      <c r="GH1045" s="540">
        <v>99</v>
      </c>
      <c r="GI1045" s="540">
        <v>105</v>
      </c>
      <c r="GJ1045" s="540">
        <v>116</v>
      </c>
      <c r="GK1045" s="540">
        <v>192</v>
      </c>
      <c r="GL1045" s="540">
        <v>92</v>
      </c>
      <c r="GM1045" s="540">
        <v>74</v>
      </c>
      <c r="GN1045" s="540">
        <v>194</v>
      </c>
      <c r="GO1045" s="540">
        <v>43</v>
      </c>
      <c r="GP1045" s="540">
        <v>119</v>
      </c>
      <c r="GQ1045" s="540">
        <v>82</v>
      </c>
      <c r="GR1045" s="540">
        <v>188</v>
      </c>
      <c r="GS1045" s="540">
        <v>173</v>
      </c>
      <c r="GT1045" s="540">
        <v>29</v>
      </c>
      <c r="GU1045" s="540">
        <v>22</v>
      </c>
      <c r="GV1045" s="540">
        <v>72</v>
      </c>
      <c r="GX1045" s="540">
        <v>10</v>
      </c>
      <c r="GY1045" s="540">
        <v>65</v>
      </c>
      <c r="GZ1045" s="540">
        <v>42</v>
      </c>
      <c r="HA1045" s="540">
        <v>3</v>
      </c>
      <c r="HC1045" s="540">
        <v>14</v>
      </c>
      <c r="HD1045" s="540">
        <v>195</v>
      </c>
      <c r="HE1045" s="540">
        <v>41</v>
      </c>
      <c r="HF1045" s="540">
        <v>81</v>
      </c>
      <c r="HH1045" s="540">
        <v>49</v>
      </c>
      <c r="HI1045" s="540">
        <v>149</v>
      </c>
      <c r="HJ1045" s="540">
        <v>20</v>
      </c>
      <c r="HK1045" s="540">
        <v>142</v>
      </c>
    </row>
    <row r="1046" spans="4:219" s="540" customFormat="1" x14ac:dyDescent="0.2"/>
    <row r="1047" spans="4:219" s="540" customFormat="1" x14ac:dyDescent="0.2">
      <c r="D1047" s="539">
        <v>212</v>
      </c>
      <c r="E1047" s="541" t="s">
        <v>179</v>
      </c>
    </row>
    <row r="1048" spans="4:219" s="540" customFormat="1" x14ac:dyDescent="0.2">
      <c r="E1048" s="535" t="s">
        <v>130</v>
      </c>
      <c r="F1048" s="540">
        <v>1</v>
      </c>
      <c r="G1048" s="540">
        <v>2</v>
      </c>
      <c r="H1048" s="540">
        <v>3</v>
      </c>
      <c r="I1048" s="540">
        <v>4</v>
      </c>
      <c r="J1048" s="540">
        <v>5</v>
      </c>
      <c r="K1048" s="540">
        <v>6</v>
      </c>
      <c r="L1048" s="540">
        <v>7</v>
      </c>
      <c r="M1048" s="540">
        <v>8</v>
      </c>
      <c r="N1048" s="540">
        <v>9</v>
      </c>
      <c r="O1048" s="540">
        <v>10</v>
      </c>
      <c r="P1048" s="540">
        <v>11</v>
      </c>
      <c r="Q1048" s="540">
        <v>12</v>
      </c>
      <c r="R1048" s="540">
        <v>13</v>
      </c>
      <c r="S1048" s="540">
        <v>14</v>
      </c>
      <c r="T1048" s="540">
        <v>15</v>
      </c>
      <c r="U1048" s="540">
        <v>16</v>
      </c>
      <c r="V1048" s="540">
        <v>17</v>
      </c>
      <c r="W1048" s="540">
        <v>18</v>
      </c>
      <c r="X1048" s="540">
        <v>19</v>
      </c>
      <c r="Y1048" s="540">
        <v>20</v>
      </c>
      <c r="Z1048" s="540">
        <v>21</v>
      </c>
      <c r="AA1048" s="540">
        <v>22</v>
      </c>
      <c r="AB1048" s="540">
        <v>23</v>
      </c>
      <c r="AC1048" s="540">
        <v>24</v>
      </c>
      <c r="AD1048" s="540">
        <v>25</v>
      </c>
      <c r="AE1048" s="540">
        <v>26</v>
      </c>
      <c r="AF1048" s="540">
        <v>27</v>
      </c>
      <c r="AG1048" s="540">
        <v>28</v>
      </c>
      <c r="AH1048" s="540">
        <v>29</v>
      </c>
      <c r="AI1048" s="540">
        <v>30</v>
      </c>
      <c r="AJ1048" s="540">
        <v>31</v>
      </c>
      <c r="AK1048" s="540">
        <v>32</v>
      </c>
      <c r="AL1048" s="540">
        <v>33</v>
      </c>
      <c r="AM1048" s="540">
        <v>34</v>
      </c>
      <c r="AN1048" s="540">
        <v>35</v>
      </c>
      <c r="AO1048" s="540">
        <v>36</v>
      </c>
      <c r="AP1048" s="540">
        <v>37</v>
      </c>
      <c r="AQ1048" s="540">
        <v>38</v>
      </c>
      <c r="AR1048" s="540">
        <v>39</v>
      </c>
      <c r="AS1048" s="540">
        <v>40</v>
      </c>
      <c r="AT1048" s="540">
        <v>41</v>
      </c>
      <c r="AU1048" s="540">
        <v>42</v>
      </c>
      <c r="AV1048" s="540">
        <v>43</v>
      </c>
      <c r="AW1048" s="540">
        <v>44</v>
      </c>
      <c r="AX1048" s="540">
        <v>45</v>
      </c>
      <c r="AY1048" s="540">
        <v>46</v>
      </c>
      <c r="AZ1048" s="540">
        <v>47</v>
      </c>
      <c r="BA1048" s="540">
        <v>48</v>
      </c>
      <c r="BB1048" s="540">
        <v>49</v>
      </c>
      <c r="BC1048" s="540">
        <v>50</v>
      </c>
      <c r="BD1048" s="540">
        <v>51</v>
      </c>
      <c r="BE1048" s="540">
        <v>52</v>
      </c>
      <c r="BF1048" s="540">
        <v>53</v>
      </c>
      <c r="BG1048" s="540">
        <v>54</v>
      </c>
      <c r="BH1048" s="540">
        <v>55</v>
      </c>
      <c r="BI1048" s="540">
        <v>56</v>
      </c>
      <c r="BJ1048" s="540">
        <v>57</v>
      </c>
      <c r="BK1048" s="540">
        <v>58</v>
      </c>
      <c r="BL1048" s="540">
        <v>59</v>
      </c>
      <c r="BM1048" s="540">
        <v>60</v>
      </c>
      <c r="BN1048" s="540">
        <v>61</v>
      </c>
      <c r="BO1048" s="540">
        <v>62</v>
      </c>
      <c r="BP1048" s="540">
        <v>63</v>
      </c>
      <c r="BQ1048" s="540">
        <v>64</v>
      </c>
      <c r="BR1048" s="540">
        <v>65</v>
      </c>
      <c r="BS1048" s="540">
        <v>66</v>
      </c>
      <c r="BT1048" s="540">
        <v>67</v>
      </c>
      <c r="BU1048" s="540">
        <v>68</v>
      </c>
      <c r="BV1048" s="540">
        <v>69</v>
      </c>
      <c r="BW1048" s="540">
        <v>70</v>
      </c>
      <c r="BX1048" s="540">
        <v>71</v>
      </c>
      <c r="BY1048" s="540">
        <v>72</v>
      </c>
      <c r="BZ1048" s="540">
        <v>73</v>
      </c>
      <c r="CA1048" s="540">
        <v>74</v>
      </c>
      <c r="CB1048" s="540">
        <v>75</v>
      </c>
      <c r="CC1048" s="540">
        <v>76</v>
      </c>
      <c r="CD1048" s="540">
        <v>77</v>
      </c>
      <c r="CE1048" s="540">
        <v>78</v>
      </c>
      <c r="CF1048" s="540">
        <v>79</v>
      </c>
      <c r="CG1048" s="540">
        <v>80</v>
      </c>
      <c r="CH1048" s="540">
        <v>81</v>
      </c>
      <c r="CI1048" s="540">
        <v>82</v>
      </c>
      <c r="CJ1048" s="540">
        <v>83</v>
      </c>
      <c r="CK1048" s="540">
        <v>84</v>
      </c>
      <c r="CL1048" s="540">
        <v>85</v>
      </c>
      <c r="CM1048" s="540">
        <v>86</v>
      </c>
      <c r="CN1048" s="540">
        <v>87</v>
      </c>
      <c r="CO1048" s="540">
        <v>88</v>
      </c>
      <c r="CP1048" s="540">
        <v>89</v>
      </c>
      <c r="CQ1048" s="540">
        <v>90</v>
      </c>
      <c r="CR1048" s="540">
        <v>91</v>
      </c>
      <c r="CS1048" s="540">
        <v>92</v>
      </c>
      <c r="CT1048" s="540">
        <v>93</v>
      </c>
      <c r="CU1048" s="540">
        <v>94</v>
      </c>
      <c r="CV1048" s="540">
        <v>95</v>
      </c>
      <c r="CW1048" s="540">
        <v>96</v>
      </c>
      <c r="CX1048" s="540">
        <v>97</v>
      </c>
      <c r="CY1048" s="540">
        <v>98</v>
      </c>
      <c r="CZ1048" s="540">
        <v>99</v>
      </c>
      <c r="DA1048" s="540">
        <v>100</v>
      </c>
      <c r="DB1048" s="540">
        <v>101</v>
      </c>
      <c r="DC1048" s="540">
        <v>102</v>
      </c>
      <c r="DD1048" s="540">
        <v>103</v>
      </c>
      <c r="DE1048" s="540">
        <v>104</v>
      </c>
      <c r="DF1048" s="540">
        <v>105</v>
      </c>
      <c r="DG1048" s="540">
        <v>106</v>
      </c>
      <c r="DH1048" s="540">
        <v>107</v>
      </c>
      <c r="DI1048" s="540">
        <v>108</v>
      </c>
      <c r="DJ1048" s="540">
        <v>109</v>
      </c>
      <c r="DK1048" s="540">
        <v>110</v>
      </c>
      <c r="DL1048" s="540">
        <v>111</v>
      </c>
      <c r="DM1048" s="540">
        <v>112</v>
      </c>
      <c r="DN1048" s="540">
        <v>113</v>
      </c>
      <c r="DO1048" s="540">
        <v>114</v>
      </c>
      <c r="DP1048" s="540">
        <v>115</v>
      </c>
      <c r="DQ1048" s="540">
        <v>116</v>
      </c>
      <c r="DR1048" s="540">
        <v>117</v>
      </c>
      <c r="DS1048" s="540">
        <v>118</v>
      </c>
      <c r="DT1048" s="540">
        <v>119</v>
      </c>
      <c r="DU1048" s="540">
        <v>120</v>
      </c>
      <c r="DV1048" s="540">
        <v>121</v>
      </c>
      <c r="DW1048" s="540">
        <v>122</v>
      </c>
      <c r="DX1048" s="540">
        <v>123</v>
      </c>
      <c r="DY1048" s="540">
        <v>124</v>
      </c>
      <c r="DZ1048" s="540">
        <v>125</v>
      </c>
      <c r="EA1048" s="540">
        <v>126</v>
      </c>
      <c r="EB1048" s="540">
        <v>127</v>
      </c>
      <c r="EC1048" s="540">
        <v>128</v>
      </c>
      <c r="ED1048" s="540">
        <v>129</v>
      </c>
      <c r="EE1048" s="540">
        <v>130</v>
      </c>
      <c r="EF1048" s="540">
        <v>131</v>
      </c>
      <c r="EG1048" s="540">
        <v>132</v>
      </c>
      <c r="EH1048" s="540">
        <v>133</v>
      </c>
      <c r="EI1048" s="540">
        <v>134</v>
      </c>
      <c r="EJ1048" s="540">
        <v>135</v>
      </c>
      <c r="EK1048" s="540">
        <v>136</v>
      </c>
      <c r="EL1048" s="540">
        <v>137</v>
      </c>
      <c r="EM1048" s="540">
        <v>138</v>
      </c>
      <c r="EN1048" s="540">
        <v>139</v>
      </c>
      <c r="EO1048" s="540">
        <v>140</v>
      </c>
      <c r="EP1048" s="540">
        <v>141</v>
      </c>
      <c r="EQ1048" s="540">
        <v>142</v>
      </c>
      <c r="ER1048" s="540">
        <v>143</v>
      </c>
      <c r="ES1048" s="540">
        <v>144</v>
      </c>
      <c r="ET1048" s="540">
        <v>145</v>
      </c>
      <c r="EU1048" s="540">
        <v>146</v>
      </c>
      <c r="EV1048" s="540">
        <v>147</v>
      </c>
      <c r="EW1048" s="540">
        <v>148</v>
      </c>
      <c r="EX1048" s="540">
        <v>149</v>
      </c>
      <c r="EY1048" s="540">
        <v>150</v>
      </c>
      <c r="EZ1048" s="540">
        <v>151</v>
      </c>
      <c r="FA1048" s="540">
        <v>152</v>
      </c>
      <c r="FB1048" s="540">
        <v>153</v>
      </c>
      <c r="FC1048" s="540">
        <v>154</v>
      </c>
      <c r="FD1048" s="540">
        <v>155</v>
      </c>
      <c r="FE1048" s="540">
        <v>156</v>
      </c>
      <c r="FF1048" s="540">
        <v>157</v>
      </c>
      <c r="FG1048" s="540">
        <v>158</v>
      </c>
      <c r="FH1048" s="540">
        <v>159</v>
      </c>
      <c r="FI1048" s="540">
        <v>160</v>
      </c>
      <c r="FJ1048" s="540">
        <v>161</v>
      </c>
      <c r="FK1048" s="540">
        <v>162</v>
      </c>
      <c r="FL1048" s="540">
        <v>163</v>
      </c>
      <c r="FM1048" s="540">
        <v>164</v>
      </c>
      <c r="FN1048" s="540">
        <v>165</v>
      </c>
      <c r="FO1048" s="540">
        <v>166</v>
      </c>
      <c r="FP1048" s="540">
        <v>167</v>
      </c>
      <c r="FQ1048" s="540">
        <v>168</v>
      </c>
      <c r="FR1048" s="540">
        <v>169</v>
      </c>
      <c r="FS1048" s="540">
        <v>170</v>
      </c>
      <c r="FT1048" s="540">
        <v>171</v>
      </c>
      <c r="FU1048" s="540">
        <v>172</v>
      </c>
      <c r="FV1048" s="540">
        <v>173</v>
      </c>
      <c r="FW1048" s="540">
        <v>174</v>
      </c>
      <c r="FX1048" s="540">
        <v>175</v>
      </c>
      <c r="FY1048" s="540">
        <v>176</v>
      </c>
      <c r="FZ1048" s="540">
        <v>177</v>
      </c>
      <c r="GA1048" s="540">
        <v>178</v>
      </c>
      <c r="GB1048" s="540">
        <v>179</v>
      </c>
      <c r="GC1048" s="540">
        <v>180</v>
      </c>
      <c r="GD1048" s="540">
        <v>181</v>
      </c>
      <c r="GE1048" s="540">
        <v>182</v>
      </c>
      <c r="GF1048" s="540">
        <v>183</v>
      </c>
      <c r="GG1048" s="540">
        <v>184</v>
      </c>
      <c r="GH1048" s="540">
        <v>185</v>
      </c>
      <c r="GI1048" s="540">
        <v>186</v>
      </c>
      <c r="GJ1048" s="540">
        <v>187</v>
      </c>
      <c r="GK1048" s="540">
        <v>188</v>
      </c>
      <c r="GL1048" s="540">
        <v>189</v>
      </c>
      <c r="GM1048" s="540">
        <v>190</v>
      </c>
      <c r="GN1048" s="540">
        <v>191</v>
      </c>
      <c r="GO1048" s="540">
        <v>192</v>
      </c>
      <c r="GP1048" s="540">
        <v>193</v>
      </c>
      <c r="GQ1048" s="540">
        <v>194</v>
      </c>
      <c r="GR1048" s="540">
        <v>195</v>
      </c>
      <c r="GS1048" s="540">
        <v>196</v>
      </c>
      <c r="GT1048" s="540">
        <v>197</v>
      </c>
      <c r="GU1048" s="540">
        <v>198</v>
      </c>
      <c r="GV1048" s="540">
        <v>199</v>
      </c>
      <c r="GW1048" s="540">
        <v>200</v>
      </c>
      <c r="GX1048" s="540">
        <v>201</v>
      </c>
      <c r="GY1048" s="540">
        <v>202</v>
      </c>
      <c r="GZ1048" s="540">
        <v>203</v>
      </c>
      <c r="HA1048" s="540">
        <v>204</v>
      </c>
      <c r="HC1048" s="540">
        <v>205</v>
      </c>
      <c r="HD1048" s="540">
        <v>206</v>
      </c>
      <c r="HE1048" s="540">
        <v>207</v>
      </c>
      <c r="HF1048" s="540">
        <v>208</v>
      </c>
      <c r="HH1048" s="540">
        <v>209</v>
      </c>
      <c r="HI1048" s="540">
        <v>210</v>
      </c>
      <c r="HJ1048" s="540">
        <v>211</v>
      </c>
      <c r="HK1048" s="540">
        <v>212</v>
      </c>
    </row>
    <row r="1049" spans="4:219" s="540" customFormat="1" x14ac:dyDescent="0.2">
      <c r="E1049" s="535" t="s">
        <v>157</v>
      </c>
      <c r="F1049" s="540">
        <v>145</v>
      </c>
      <c r="G1049" s="540">
        <v>148</v>
      </c>
      <c r="H1049" s="540">
        <v>67</v>
      </c>
      <c r="I1049" s="540">
        <v>36</v>
      </c>
      <c r="J1049" s="540">
        <v>8</v>
      </c>
      <c r="K1049" s="540">
        <v>69</v>
      </c>
      <c r="L1049" s="540">
        <v>48</v>
      </c>
      <c r="M1049" s="540">
        <v>42</v>
      </c>
      <c r="N1049" s="540">
        <v>31</v>
      </c>
      <c r="O1049" s="540">
        <v>146</v>
      </c>
      <c r="P1049" s="540">
        <v>158</v>
      </c>
      <c r="Q1049" s="540">
        <v>75</v>
      </c>
      <c r="R1049" s="540">
        <v>77</v>
      </c>
      <c r="S1049" s="540">
        <v>162</v>
      </c>
      <c r="T1049" s="540">
        <v>32</v>
      </c>
      <c r="U1049" s="540">
        <v>100</v>
      </c>
      <c r="V1049" s="540">
        <v>196</v>
      </c>
      <c r="W1049" s="540">
        <v>139</v>
      </c>
      <c r="X1049" s="540">
        <v>182</v>
      </c>
      <c r="Y1049" s="540">
        <v>51</v>
      </c>
      <c r="Z1049" s="540">
        <v>79</v>
      </c>
      <c r="AA1049" s="540">
        <v>140</v>
      </c>
      <c r="AB1049" s="540">
        <v>92</v>
      </c>
      <c r="AC1049" s="540">
        <v>131</v>
      </c>
      <c r="AD1049" s="540">
        <v>34</v>
      </c>
      <c r="AE1049" s="540">
        <v>202</v>
      </c>
      <c r="AF1049" s="540">
        <v>93</v>
      </c>
      <c r="AG1049" s="540">
        <v>45</v>
      </c>
      <c r="AH1049" s="540">
        <v>76</v>
      </c>
      <c r="AI1049" s="540">
        <v>163</v>
      </c>
      <c r="AJ1049" s="540">
        <v>138</v>
      </c>
      <c r="AK1049" s="540">
        <v>190</v>
      </c>
      <c r="AL1049" s="540">
        <v>62</v>
      </c>
      <c r="AM1049" s="540">
        <v>97</v>
      </c>
      <c r="AN1049" s="540">
        <v>23</v>
      </c>
      <c r="AO1049" s="540">
        <v>211</v>
      </c>
      <c r="AP1049" s="540">
        <v>168</v>
      </c>
      <c r="AQ1049" s="540">
        <v>186</v>
      </c>
      <c r="AR1049" s="540">
        <v>43</v>
      </c>
      <c r="AS1049" s="540">
        <v>13</v>
      </c>
      <c r="AT1049" s="540">
        <v>74</v>
      </c>
      <c r="AU1049" s="540">
        <v>95</v>
      </c>
      <c r="AV1049" s="540">
        <v>208</v>
      </c>
      <c r="AW1049" s="540">
        <v>178</v>
      </c>
      <c r="AX1049" s="540">
        <v>61</v>
      </c>
      <c r="AY1049" s="540">
        <v>135</v>
      </c>
      <c r="AZ1049" s="540">
        <v>109</v>
      </c>
      <c r="BA1049" s="540">
        <v>35</v>
      </c>
      <c r="BB1049" s="540">
        <v>118</v>
      </c>
      <c r="BC1049" s="540">
        <v>7</v>
      </c>
      <c r="BD1049" s="540">
        <v>20</v>
      </c>
      <c r="BE1049" s="540">
        <v>64</v>
      </c>
      <c r="BF1049" s="540">
        <v>41</v>
      </c>
      <c r="BG1049" s="540">
        <v>121</v>
      </c>
      <c r="BH1049" s="540">
        <v>179</v>
      </c>
      <c r="BI1049" s="540">
        <v>120</v>
      </c>
      <c r="BJ1049" s="540">
        <v>16</v>
      </c>
      <c r="BK1049" s="540">
        <v>199</v>
      </c>
      <c r="BL1049" s="540">
        <v>123</v>
      </c>
      <c r="BM1049" s="540">
        <v>171</v>
      </c>
      <c r="BN1049" s="540">
        <v>73</v>
      </c>
      <c r="BO1049" s="540">
        <v>195</v>
      </c>
      <c r="BP1049" s="540">
        <v>22</v>
      </c>
      <c r="BQ1049" s="540">
        <v>201</v>
      </c>
      <c r="BR1049" s="540">
        <v>38</v>
      </c>
      <c r="BS1049" s="540">
        <v>54</v>
      </c>
      <c r="BT1049" s="540">
        <v>180</v>
      </c>
      <c r="BU1049" s="540">
        <v>21</v>
      </c>
      <c r="BV1049" s="540">
        <v>83</v>
      </c>
      <c r="BW1049" s="540">
        <v>88</v>
      </c>
      <c r="BX1049" s="540">
        <v>128</v>
      </c>
      <c r="BY1049" s="540">
        <v>55</v>
      </c>
      <c r="BZ1049" s="540">
        <v>119</v>
      </c>
      <c r="CA1049" s="540">
        <v>173</v>
      </c>
      <c r="CB1049" s="540">
        <v>104</v>
      </c>
      <c r="CC1049" s="540">
        <v>155</v>
      </c>
      <c r="CD1049" s="540">
        <v>99</v>
      </c>
      <c r="CE1049" s="540">
        <v>10</v>
      </c>
      <c r="CF1049" s="540">
        <v>205</v>
      </c>
      <c r="CG1049" s="540">
        <v>174</v>
      </c>
      <c r="CH1049" s="540">
        <v>125</v>
      </c>
      <c r="CI1049" s="540">
        <v>143</v>
      </c>
      <c r="CJ1049" s="540">
        <v>127</v>
      </c>
      <c r="CK1049" s="540">
        <v>25</v>
      </c>
      <c r="CL1049" s="540">
        <v>181</v>
      </c>
      <c r="CM1049" s="540">
        <v>192</v>
      </c>
      <c r="CN1049" s="540">
        <v>209</v>
      </c>
      <c r="CO1049" s="540">
        <v>172</v>
      </c>
      <c r="CP1049" s="540">
        <v>207</v>
      </c>
      <c r="CQ1049" s="540">
        <v>159</v>
      </c>
      <c r="CR1049" s="540">
        <v>17</v>
      </c>
      <c r="CS1049" s="540">
        <v>124</v>
      </c>
      <c r="CT1049" s="540">
        <v>137</v>
      </c>
      <c r="CU1049" s="540">
        <v>91</v>
      </c>
      <c r="CV1049" s="540">
        <v>114</v>
      </c>
      <c r="CW1049" s="540">
        <v>108</v>
      </c>
      <c r="CX1049" s="540">
        <v>89</v>
      </c>
      <c r="CY1049" s="540">
        <v>85</v>
      </c>
      <c r="CZ1049" s="540">
        <v>47</v>
      </c>
      <c r="DA1049" s="540">
        <v>187</v>
      </c>
      <c r="DB1049" s="540">
        <v>15</v>
      </c>
      <c r="DC1049" s="540">
        <v>113</v>
      </c>
      <c r="DD1049" s="540">
        <v>170</v>
      </c>
      <c r="DE1049" s="540">
        <v>50</v>
      </c>
      <c r="DF1049" s="540">
        <v>33</v>
      </c>
      <c r="DG1049" s="540">
        <v>122</v>
      </c>
      <c r="DH1049" s="540">
        <v>53</v>
      </c>
      <c r="DI1049" s="540">
        <v>84</v>
      </c>
      <c r="DJ1049" s="540">
        <v>6</v>
      </c>
      <c r="DK1049" s="540">
        <v>72</v>
      </c>
      <c r="DL1049" s="540">
        <v>115</v>
      </c>
      <c r="DM1049" s="540">
        <v>141</v>
      </c>
      <c r="DN1049" s="540">
        <v>165</v>
      </c>
      <c r="DO1049" s="540">
        <v>56</v>
      </c>
      <c r="DP1049" s="540">
        <v>82</v>
      </c>
      <c r="DQ1049" s="540">
        <v>39</v>
      </c>
      <c r="DR1049" s="540">
        <v>71</v>
      </c>
      <c r="DS1049" s="540">
        <v>210</v>
      </c>
      <c r="DT1049" s="540">
        <v>136</v>
      </c>
      <c r="DU1049" s="540">
        <v>144</v>
      </c>
      <c r="DV1049" s="540">
        <v>167</v>
      </c>
      <c r="DW1049" s="540">
        <v>106</v>
      </c>
      <c r="DX1049" s="540">
        <v>156</v>
      </c>
      <c r="DY1049" s="540">
        <v>87</v>
      </c>
      <c r="DZ1049" s="540">
        <v>81</v>
      </c>
      <c r="EA1049" s="540">
        <v>59</v>
      </c>
      <c r="EB1049" s="540">
        <v>5</v>
      </c>
      <c r="EC1049" s="540">
        <v>102</v>
      </c>
      <c r="ED1049" s="540">
        <v>191</v>
      </c>
      <c r="EE1049" s="540">
        <v>117</v>
      </c>
      <c r="EF1049" s="540">
        <v>129</v>
      </c>
      <c r="EG1049" s="540">
        <v>58</v>
      </c>
      <c r="EH1049" s="540">
        <v>189</v>
      </c>
      <c r="EI1049" s="540">
        <v>96</v>
      </c>
      <c r="EJ1049" s="540">
        <v>203</v>
      </c>
      <c r="EK1049" s="540">
        <v>107</v>
      </c>
      <c r="EL1049" s="540">
        <v>70</v>
      </c>
      <c r="EM1049" s="540">
        <v>197</v>
      </c>
      <c r="EN1049" s="540">
        <v>11</v>
      </c>
      <c r="EO1049" s="540">
        <v>166</v>
      </c>
      <c r="EP1049" s="540">
        <v>60</v>
      </c>
      <c r="EQ1049" s="540">
        <v>154</v>
      </c>
      <c r="ER1049" s="540">
        <v>37</v>
      </c>
      <c r="ES1049" s="540">
        <v>1</v>
      </c>
      <c r="ET1049" s="540">
        <v>169</v>
      </c>
      <c r="EU1049" s="540">
        <v>78</v>
      </c>
      <c r="EV1049" s="540">
        <v>176</v>
      </c>
      <c r="EW1049" s="540">
        <v>4</v>
      </c>
      <c r="EX1049" s="540">
        <v>133</v>
      </c>
      <c r="EY1049" s="540">
        <v>151</v>
      </c>
      <c r="EZ1049" s="540">
        <v>150</v>
      </c>
      <c r="FA1049" s="540">
        <v>194</v>
      </c>
      <c r="FB1049" s="540">
        <v>206</v>
      </c>
      <c r="FC1049" s="540">
        <v>175</v>
      </c>
      <c r="FD1049" s="540">
        <v>52</v>
      </c>
      <c r="FE1049" s="540">
        <v>185</v>
      </c>
      <c r="FF1049" s="540">
        <v>204</v>
      </c>
      <c r="FG1049" s="540">
        <v>112</v>
      </c>
      <c r="FH1049" s="540">
        <v>161</v>
      </c>
      <c r="FI1049" s="540">
        <v>68</v>
      </c>
      <c r="FJ1049" s="540">
        <v>94</v>
      </c>
      <c r="FK1049" s="540">
        <v>3</v>
      </c>
      <c r="FL1049" s="540">
        <v>212</v>
      </c>
      <c r="FM1049" s="540">
        <v>183</v>
      </c>
      <c r="FN1049" s="540">
        <v>57</v>
      </c>
      <c r="FO1049" s="540">
        <v>149</v>
      </c>
      <c r="FP1049" s="540">
        <v>111</v>
      </c>
      <c r="FQ1049" s="540">
        <v>110</v>
      </c>
      <c r="FR1049" s="540">
        <v>2</v>
      </c>
      <c r="FS1049" s="540">
        <v>63</v>
      </c>
      <c r="FT1049" s="540">
        <v>18</v>
      </c>
      <c r="FU1049" s="540">
        <v>28</v>
      </c>
      <c r="FV1049" s="540">
        <v>126</v>
      </c>
      <c r="FW1049" s="540">
        <v>132</v>
      </c>
      <c r="FX1049" s="540">
        <v>142</v>
      </c>
      <c r="FY1049" s="540">
        <v>147</v>
      </c>
      <c r="FZ1049" s="540">
        <v>200</v>
      </c>
      <c r="GA1049" s="540">
        <v>9</v>
      </c>
      <c r="GB1049" s="540">
        <v>90</v>
      </c>
      <c r="GC1049" s="540">
        <v>12</v>
      </c>
      <c r="GD1049" s="540">
        <v>157</v>
      </c>
      <c r="GE1049" s="540">
        <v>19</v>
      </c>
      <c r="GF1049" s="540">
        <v>164</v>
      </c>
      <c r="GG1049" s="540">
        <v>130</v>
      </c>
      <c r="GH1049" s="540">
        <v>193</v>
      </c>
      <c r="GI1049" s="540">
        <v>24</v>
      </c>
      <c r="GJ1049" s="540">
        <v>105</v>
      </c>
      <c r="GK1049" s="540">
        <v>160</v>
      </c>
      <c r="GL1049" s="540">
        <v>66</v>
      </c>
      <c r="GM1049" s="540">
        <v>14</v>
      </c>
      <c r="GN1049" s="540">
        <v>49</v>
      </c>
      <c r="GO1049" s="540">
        <v>86</v>
      </c>
      <c r="GP1049" s="540">
        <v>44</v>
      </c>
      <c r="GQ1049" s="540">
        <v>116</v>
      </c>
      <c r="GR1049" s="540">
        <v>26</v>
      </c>
      <c r="GS1049" s="540">
        <v>30</v>
      </c>
      <c r="GT1049" s="540">
        <v>153</v>
      </c>
      <c r="GU1049" s="540">
        <v>80</v>
      </c>
      <c r="GV1049" s="540">
        <v>198</v>
      </c>
      <c r="GW1049" s="540">
        <v>177</v>
      </c>
      <c r="GX1049" s="540">
        <v>188</v>
      </c>
      <c r="GY1049" s="540">
        <v>103</v>
      </c>
      <c r="GZ1049" s="540">
        <v>29</v>
      </c>
      <c r="HA1049" s="540">
        <v>152</v>
      </c>
      <c r="HC1049" s="540">
        <v>134</v>
      </c>
      <c r="HD1049" s="540">
        <v>184</v>
      </c>
      <c r="HE1049" s="540">
        <v>40</v>
      </c>
      <c r="HF1049" s="540">
        <v>98</v>
      </c>
      <c r="HH1049" s="540">
        <v>65</v>
      </c>
      <c r="HI1049" s="540">
        <v>46</v>
      </c>
      <c r="HJ1049" s="540">
        <v>27</v>
      </c>
      <c r="HK1049" s="540">
        <v>101</v>
      </c>
    </row>
    <row r="1050" spans="4:219" s="540" customFormat="1" x14ac:dyDescent="0.2">
      <c r="E1050" s="535" t="s">
        <v>159</v>
      </c>
      <c r="F1050" s="540">
        <v>29</v>
      </c>
      <c r="G1050" s="540">
        <v>201</v>
      </c>
      <c r="H1050" s="540">
        <v>184</v>
      </c>
      <c r="I1050" s="540">
        <v>61</v>
      </c>
      <c r="J1050" s="540">
        <v>18</v>
      </c>
      <c r="K1050" s="540">
        <v>38</v>
      </c>
      <c r="L1050" s="540">
        <v>183</v>
      </c>
      <c r="M1050" s="540">
        <v>109</v>
      </c>
      <c r="N1050" s="540">
        <v>71</v>
      </c>
      <c r="O1050" s="540">
        <v>69</v>
      </c>
      <c r="P1050" s="540">
        <v>50</v>
      </c>
      <c r="Q1050" s="540">
        <v>133</v>
      </c>
      <c r="R1050" s="540">
        <v>79</v>
      </c>
      <c r="S1050" s="540">
        <v>186</v>
      </c>
      <c r="T1050" s="540">
        <v>128</v>
      </c>
      <c r="U1050" s="540">
        <v>118</v>
      </c>
      <c r="V1050" s="540">
        <v>56</v>
      </c>
      <c r="W1050" s="540">
        <v>200</v>
      </c>
      <c r="X1050" s="540">
        <v>93</v>
      </c>
      <c r="Y1050" s="540">
        <v>54</v>
      </c>
      <c r="Z1050" s="540">
        <v>90</v>
      </c>
      <c r="AA1050" s="540">
        <v>181</v>
      </c>
      <c r="AB1050" s="540">
        <v>32</v>
      </c>
      <c r="AC1050" s="540">
        <v>202</v>
      </c>
      <c r="AD1050" s="540">
        <v>22</v>
      </c>
      <c r="AE1050" s="540">
        <v>139</v>
      </c>
      <c r="AF1050" s="540">
        <v>98</v>
      </c>
      <c r="AG1050" s="540">
        <v>124</v>
      </c>
      <c r="AH1050" s="540">
        <v>73</v>
      </c>
      <c r="AI1050" s="540">
        <v>94</v>
      </c>
      <c r="AJ1050" s="540">
        <v>207</v>
      </c>
      <c r="AK1050" s="540">
        <v>150</v>
      </c>
      <c r="AL1050" s="540">
        <v>95</v>
      </c>
      <c r="AM1050" s="540">
        <v>157</v>
      </c>
      <c r="AN1050" s="540">
        <v>48</v>
      </c>
      <c r="AO1050" s="540">
        <v>40</v>
      </c>
      <c r="AP1050" s="540">
        <v>4</v>
      </c>
      <c r="AQ1050" s="540">
        <v>152</v>
      </c>
      <c r="AR1050" s="540">
        <v>113</v>
      </c>
      <c r="AS1050" s="540">
        <v>31</v>
      </c>
      <c r="AT1050" s="540">
        <v>195</v>
      </c>
      <c r="AU1050" s="540">
        <v>8</v>
      </c>
      <c r="AV1050" s="540">
        <v>55</v>
      </c>
      <c r="AW1050" s="540">
        <v>37</v>
      </c>
      <c r="AX1050" s="540">
        <v>41</v>
      </c>
      <c r="AY1050" s="540">
        <v>160</v>
      </c>
      <c r="AZ1050" s="540">
        <v>212</v>
      </c>
      <c r="BA1050" s="540">
        <v>87</v>
      </c>
      <c r="BB1050" s="540">
        <v>137</v>
      </c>
      <c r="BC1050" s="540">
        <v>11</v>
      </c>
      <c r="BD1050" s="540">
        <v>174</v>
      </c>
      <c r="BE1050" s="540">
        <v>1</v>
      </c>
      <c r="BF1050" s="540">
        <v>132</v>
      </c>
      <c r="BG1050" s="540">
        <v>185</v>
      </c>
      <c r="BH1050" s="540">
        <v>192</v>
      </c>
      <c r="BI1050" s="540">
        <v>182</v>
      </c>
      <c r="BJ1050" s="540">
        <v>45</v>
      </c>
      <c r="BK1050" s="540">
        <v>177</v>
      </c>
      <c r="BL1050" s="540">
        <v>17</v>
      </c>
      <c r="BM1050" s="540">
        <v>127</v>
      </c>
      <c r="BN1050" s="540">
        <v>34</v>
      </c>
      <c r="BO1050" s="540">
        <v>85</v>
      </c>
      <c r="BP1050" s="540">
        <v>7</v>
      </c>
      <c r="BQ1050" s="540">
        <v>20</v>
      </c>
      <c r="BR1050" s="540">
        <v>59</v>
      </c>
      <c r="BS1050" s="540">
        <v>33</v>
      </c>
      <c r="BT1050" s="540">
        <v>80</v>
      </c>
      <c r="BU1050" s="540">
        <v>191</v>
      </c>
      <c r="BV1050" s="540">
        <v>112</v>
      </c>
      <c r="BW1050" s="540">
        <v>122</v>
      </c>
      <c r="BX1050" s="540">
        <v>144</v>
      </c>
      <c r="BY1050" s="540">
        <v>151</v>
      </c>
      <c r="BZ1050" s="540">
        <v>204</v>
      </c>
      <c r="CA1050" s="540">
        <v>172</v>
      </c>
      <c r="CB1050" s="540">
        <v>16</v>
      </c>
      <c r="CC1050" s="540">
        <v>179</v>
      </c>
      <c r="CD1050" s="540">
        <v>60</v>
      </c>
      <c r="CE1050" s="540">
        <v>75</v>
      </c>
      <c r="CF1050" s="540">
        <v>92</v>
      </c>
      <c r="CG1050" s="540">
        <v>147</v>
      </c>
      <c r="CH1050" s="540">
        <v>114</v>
      </c>
      <c r="CI1050" s="540">
        <v>116</v>
      </c>
      <c r="CJ1050" s="540">
        <v>180</v>
      </c>
      <c r="CK1050" s="540">
        <v>28</v>
      </c>
      <c r="CL1050" s="540">
        <v>138</v>
      </c>
      <c r="CM1050" s="540">
        <v>159</v>
      </c>
      <c r="CN1050" s="540">
        <v>35</v>
      </c>
      <c r="CO1050" s="540">
        <v>115</v>
      </c>
      <c r="CP1050" s="540">
        <v>15</v>
      </c>
      <c r="CQ1050" s="540">
        <v>211</v>
      </c>
      <c r="CR1050" s="540">
        <v>88</v>
      </c>
      <c r="CS1050" s="540">
        <v>131</v>
      </c>
      <c r="CT1050" s="540">
        <v>82</v>
      </c>
      <c r="CU1050" s="540">
        <v>77</v>
      </c>
      <c r="CV1050" s="540">
        <v>58</v>
      </c>
      <c r="CW1050" s="540">
        <v>163</v>
      </c>
      <c r="CX1050" s="540">
        <v>23</v>
      </c>
      <c r="CY1050" s="540">
        <v>194</v>
      </c>
      <c r="CZ1050" s="540">
        <v>153</v>
      </c>
      <c r="DA1050" s="540">
        <v>134</v>
      </c>
      <c r="DB1050" s="540">
        <v>25</v>
      </c>
      <c r="DC1050" s="540">
        <v>83</v>
      </c>
      <c r="DD1050" s="540">
        <v>166</v>
      </c>
      <c r="DE1050" s="540">
        <v>53</v>
      </c>
      <c r="DF1050" s="540">
        <v>156</v>
      </c>
      <c r="DG1050" s="540">
        <v>175</v>
      </c>
      <c r="DH1050" s="540">
        <v>123</v>
      </c>
      <c r="DI1050" s="540">
        <v>97</v>
      </c>
      <c r="DJ1050" s="540">
        <v>67</v>
      </c>
      <c r="DK1050" s="540">
        <v>167</v>
      </c>
      <c r="DL1050" s="540">
        <v>10</v>
      </c>
      <c r="DM1050" s="540">
        <v>30</v>
      </c>
      <c r="DN1050" s="540">
        <v>47</v>
      </c>
      <c r="DO1050" s="540">
        <v>206</v>
      </c>
      <c r="DP1050" s="540">
        <v>62</v>
      </c>
      <c r="DQ1050" s="540">
        <v>165</v>
      </c>
      <c r="DR1050" s="540">
        <v>110</v>
      </c>
      <c r="DS1050" s="540">
        <v>125</v>
      </c>
      <c r="DT1050" s="540">
        <v>135</v>
      </c>
      <c r="DU1050" s="540">
        <v>210</v>
      </c>
      <c r="DV1050" s="540">
        <v>203</v>
      </c>
      <c r="DW1050" s="540">
        <v>101</v>
      </c>
      <c r="DX1050" s="540">
        <v>89</v>
      </c>
      <c r="DY1050" s="540">
        <v>171</v>
      </c>
      <c r="DZ1050" s="540">
        <v>196</v>
      </c>
      <c r="EA1050" s="540">
        <v>154</v>
      </c>
      <c r="EB1050" s="540">
        <v>84</v>
      </c>
      <c r="EC1050" s="540">
        <v>36</v>
      </c>
      <c r="ED1050" s="540">
        <v>168</v>
      </c>
      <c r="EE1050" s="540">
        <v>188</v>
      </c>
      <c r="EF1050" s="540">
        <v>104</v>
      </c>
      <c r="EG1050" s="540">
        <v>51</v>
      </c>
      <c r="EH1050" s="540">
        <v>12</v>
      </c>
      <c r="EI1050" s="540">
        <v>27</v>
      </c>
      <c r="EJ1050" s="540">
        <v>74</v>
      </c>
      <c r="EK1050" s="540">
        <v>164</v>
      </c>
      <c r="EL1050" s="540">
        <v>13</v>
      </c>
      <c r="EM1050" s="540">
        <v>99</v>
      </c>
      <c r="EN1050" s="540">
        <v>106</v>
      </c>
      <c r="EO1050" s="540">
        <v>49</v>
      </c>
      <c r="EP1050" s="540">
        <v>189</v>
      </c>
      <c r="EQ1050" s="540">
        <v>63</v>
      </c>
      <c r="ER1050" s="540">
        <v>39</v>
      </c>
      <c r="ES1050" s="540">
        <v>176</v>
      </c>
      <c r="ET1050" s="540">
        <v>21</v>
      </c>
      <c r="EU1050" s="540">
        <v>57</v>
      </c>
      <c r="EV1050" s="540">
        <v>66</v>
      </c>
      <c r="EW1050" s="540">
        <v>190</v>
      </c>
      <c r="EX1050" s="540">
        <v>26</v>
      </c>
      <c r="EY1050" s="540">
        <v>149</v>
      </c>
      <c r="EZ1050" s="540">
        <v>70</v>
      </c>
      <c r="FA1050" s="540">
        <v>6</v>
      </c>
      <c r="FB1050" s="540">
        <v>117</v>
      </c>
      <c r="FC1050" s="540">
        <v>100</v>
      </c>
      <c r="FD1050" s="540">
        <v>42</v>
      </c>
      <c r="FE1050" s="540">
        <v>105</v>
      </c>
      <c r="FF1050" s="540">
        <v>96</v>
      </c>
      <c r="FG1050" s="540">
        <v>136</v>
      </c>
      <c r="FH1050" s="540">
        <v>86</v>
      </c>
      <c r="FI1050" s="540">
        <v>46</v>
      </c>
      <c r="FJ1050" s="540">
        <v>162</v>
      </c>
      <c r="FK1050" s="540">
        <v>44</v>
      </c>
      <c r="FL1050" s="540">
        <v>140</v>
      </c>
      <c r="FM1050" s="540">
        <v>143</v>
      </c>
      <c r="FN1050" s="540">
        <v>126</v>
      </c>
      <c r="FO1050" s="540">
        <v>14</v>
      </c>
      <c r="FP1050" s="540">
        <v>208</v>
      </c>
      <c r="FQ1050" s="540">
        <v>76</v>
      </c>
      <c r="FR1050" s="540">
        <v>145</v>
      </c>
      <c r="FS1050" s="540">
        <v>107</v>
      </c>
      <c r="FT1050" s="540">
        <v>130</v>
      </c>
      <c r="FU1050" s="540">
        <v>65</v>
      </c>
      <c r="FV1050" s="540">
        <v>72</v>
      </c>
      <c r="FW1050" s="540">
        <v>3</v>
      </c>
      <c r="FX1050" s="540">
        <v>158</v>
      </c>
      <c r="FY1050" s="540">
        <v>142</v>
      </c>
      <c r="FZ1050" s="540">
        <v>170</v>
      </c>
      <c r="GA1050" s="540">
        <v>2</v>
      </c>
      <c r="GB1050" s="540">
        <v>209</v>
      </c>
      <c r="GC1050" s="540">
        <v>108</v>
      </c>
      <c r="GD1050" s="540">
        <v>169</v>
      </c>
      <c r="GE1050" s="540">
        <v>199</v>
      </c>
      <c r="GF1050" s="540">
        <v>187</v>
      </c>
      <c r="GG1050" s="540">
        <v>146</v>
      </c>
      <c r="GH1050" s="540">
        <v>205</v>
      </c>
      <c r="GI1050" s="540">
        <v>119</v>
      </c>
      <c r="GJ1050" s="540">
        <v>9</v>
      </c>
      <c r="GK1050" s="540">
        <v>91</v>
      </c>
      <c r="GL1050" s="540">
        <v>197</v>
      </c>
      <c r="GM1050" s="540">
        <v>103</v>
      </c>
      <c r="GN1050" s="540">
        <v>68</v>
      </c>
      <c r="GO1050" s="540">
        <v>173</v>
      </c>
      <c r="GP1050" s="540">
        <v>64</v>
      </c>
      <c r="GQ1050" s="540">
        <v>148</v>
      </c>
      <c r="GR1050" s="540">
        <v>111</v>
      </c>
      <c r="GS1050" s="540">
        <v>52</v>
      </c>
      <c r="GT1050" s="540">
        <v>43</v>
      </c>
      <c r="GU1050" s="540">
        <v>161</v>
      </c>
      <c r="GV1050" s="540">
        <v>102</v>
      </c>
      <c r="GW1050" s="540">
        <v>121</v>
      </c>
      <c r="GX1050" s="540">
        <v>193</v>
      </c>
      <c r="GY1050" s="540">
        <v>24</v>
      </c>
      <c r="GZ1050" s="540">
        <v>5</v>
      </c>
      <c r="HA1050" s="540">
        <v>78</v>
      </c>
      <c r="HC1050" s="540">
        <v>198</v>
      </c>
      <c r="HD1050" s="540">
        <v>81</v>
      </c>
      <c r="HE1050" s="540">
        <v>19</v>
      </c>
      <c r="HF1050" s="540">
        <v>141</v>
      </c>
      <c r="HH1050" s="540">
        <v>178</v>
      </c>
      <c r="HI1050" s="540">
        <v>155</v>
      </c>
      <c r="HJ1050" s="540">
        <v>129</v>
      </c>
      <c r="HK1050" s="540">
        <v>120</v>
      </c>
    </row>
    <row r="1051" spans="4:219" s="540" customFormat="1" x14ac:dyDescent="0.2"/>
    <row r="1052" spans="4:219" s="540" customFormat="1" x14ac:dyDescent="0.2">
      <c r="D1052" s="539">
        <v>213</v>
      </c>
      <c r="E1052" s="541" t="s">
        <v>179</v>
      </c>
    </row>
    <row r="1053" spans="4:219" s="540" customFormat="1" x14ac:dyDescent="0.2">
      <c r="E1053" s="535" t="s">
        <v>130</v>
      </c>
      <c r="F1053" s="540">
        <v>1</v>
      </c>
      <c r="G1053" s="540">
        <v>2</v>
      </c>
      <c r="H1053" s="540">
        <v>3</v>
      </c>
      <c r="I1053" s="540">
        <v>4</v>
      </c>
      <c r="J1053" s="540">
        <v>5</v>
      </c>
      <c r="K1053" s="540">
        <v>6</v>
      </c>
      <c r="L1053" s="540">
        <v>7</v>
      </c>
      <c r="M1053" s="540">
        <v>8</v>
      </c>
      <c r="N1053" s="540">
        <v>9</v>
      </c>
      <c r="O1053" s="540">
        <v>10</v>
      </c>
      <c r="P1053" s="540">
        <v>11</v>
      </c>
      <c r="Q1053" s="540">
        <v>12</v>
      </c>
      <c r="R1053" s="540">
        <v>13</v>
      </c>
      <c r="S1053" s="540">
        <v>14</v>
      </c>
      <c r="T1053" s="540">
        <v>15</v>
      </c>
      <c r="U1053" s="540">
        <v>16</v>
      </c>
      <c r="V1053" s="540">
        <v>17</v>
      </c>
      <c r="W1053" s="540">
        <v>18</v>
      </c>
      <c r="X1053" s="540">
        <v>19</v>
      </c>
      <c r="Y1053" s="540">
        <v>20</v>
      </c>
      <c r="Z1053" s="540">
        <v>21</v>
      </c>
      <c r="AA1053" s="540">
        <v>22</v>
      </c>
      <c r="AB1053" s="540">
        <v>23</v>
      </c>
      <c r="AC1053" s="540">
        <v>24</v>
      </c>
      <c r="AD1053" s="540">
        <v>25</v>
      </c>
      <c r="AE1053" s="540">
        <v>26</v>
      </c>
      <c r="AF1053" s="540">
        <v>27</v>
      </c>
      <c r="AG1053" s="540">
        <v>28</v>
      </c>
      <c r="AH1053" s="540">
        <v>29</v>
      </c>
      <c r="AI1053" s="540">
        <v>30</v>
      </c>
      <c r="AJ1053" s="540">
        <v>31</v>
      </c>
      <c r="AK1053" s="540">
        <v>32</v>
      </c>
      <c r="AL1053" s="540">
        <v>33</v>
      </c>
      <c r="AM1053" s="540">
        <v>34</v>
      </c>
      <c r="AN1053" s="540">
        <v>35</v>
      </c>
      <c r="AO1053" s="540">
        <v>36</v>
      </c>
      <c r="AP1053" s="540">
        <v>37</v>
      </c>
      <c r="AQ1053" s="540">
        <v>38</v>
      </c>
      <c r="AR1053" s="540">
        <v>39</v>
      </c>
      <c r="AS1053" s="540">
        <v>40</v>
      </c>
      <c r="AT1053" s="540">
        <v>41</v>
      </c>
      <c r="AU1053" s="540">
        <v>42</v>
      </c>
      <c r="AV1053" s="540">
        <v>43</v>
      </c>
      <c r="AW1053" s="540">
        <v>44</v>
      </c>
      <c r="AX1053" s="540">
        <v>45</v>
      </c>
      <c r="AY1053" s="540">
        <v>46</v>
      </c>
      <c r="AZ1053" s="540">
        <v>47</v>
      </c>
      <c r="BA1053" s="540">
        <v>48</v>
      </c>
      <c r="BB1053" s="540">
        <v>49</v>
      </c>
      <c r="BC1053" s="540">
        <v>50</v>
      </c>
      <c r="BD1053" s="540">
        <v>51</v>
      </c>
      <c r="BE1053" s="540">
        <v>52</v>
      </c>
      <c r="BF1053" s="540">
        <v>53</v>
      </c>
      <c r="BG1053" s="540">
        <v>54</v>
      </c>
      <c r="BH1053" s="540">
        <v>55</v>
      </c>
      <c r="BI1053" s="540">
        <v>56</v>
      </c>
      <c r="BJ1053" s="540">
        <v>57</v>
      </c>
      <c r="BK1053" s="540">
        <v>58</v>
      </c>
      <c r="BL1053" s="540">
        <v>59</v>
      </c>
      <c r="BM1053" s="540">
        <v>60</v>
      </c>
      <c r="BN1053" s="540">
        <v>61</v>
      </c>
      <c r="BO1053" s="540">
        <v>62</v>
      </c>
      <c r="BP1053" s="540">
        <v>63</v>
      </c>
      <c r="BQ1053" s="540">
        <v>64</v>
      </c>
      <c r="BR1053" s="540">
        <v>65</v>
      </c>
      <c r="BS1053" s="540">
        <v>66</v>
      </c>
      <c r="BT1053" s="540">
        <v>67</v>
      </c>
      <c r="BU1053" s="540">
        <v>68</v>
      </c>
      <c r="BV1053" s="540">
        <v>69</v>
      </c>
      <c r="BW1053" s="540">
        <v>70</v>
      </c>
      <c r="BX1053" s="540">
        <v>71</v>
      </c>
      <c r="BY1053" s="540">
        <v>72</v>
      </c>
      <c r="BZ1053" s="540">
        <v>73</v>
      </c>
      <c r="CA1053" s="540">
        <v>74</v>
      </c>
      <c r="CB1053" s="540">
        <v>75</v>
      </c>
      <c r="CC1053" s="540">
        <v>76</v>
      </c>
      <c r="CD1053" s="540">
        <v>77</v>
      </c>
      <c r="CE1053" s="540">
        <v>78</v>
      </c>
      <c r="CF1053" s="540">
        <v>79</v>
      </c>
      <c r="CG1053" s="540">
        <v>80</v>
      </c>
      <c r="CH1053" s="540">
        <v>81</v>
      </c>
      <c r="CI1053" s="540">
        <v>82</v>
      </c>
      <c r="CJ1053" s="540">
        <v>83</v>
      </c>
      <c r="CK1053" s="540">
        <v>84</v>
      </c>
      <c r="CL1053" s="540">
        <v>85</v>
      </c>
      <c r="CM1053" s="540">
        <v>86</v>
      </c>
      <c r="CN1053" s="540">
        <v>87</v>
      </c>
      <c r="CO1053" s="540">
        <v>88</v>
      </c>
      <c r="CP1053" s="540">
        <v>89</v>
      </c>
      <c r="CQ1053" s="540">
        <v>90</v>
      </c>
      <c r="CR1053" s="540">
        <v>91</v>
      </c>
      <c r="CS1053" s="540">
        <v>92</v>
      </c>
      <c r="CT1053" s="540">
        <v>93</v>
      </c>
      <c r="CU1053" s="540">
        <v>94</v>
      </c>
      <c r="CV1053" s="540">
        <v>95</v>
      </c>
      <c r="CW1053" s="540">
        <v>96</v>
      </c>
      <c r="CX1053" s="540">
        <v>97</v>
      </c>
      <c r="CY1053" s="540">
        <v>98</v>
      </c>
      <c r="CZ1053" s="540">
        <v>99</v>
      </c>
      <c r="DA1053" s="540">
        <v>100</v>
      </c>
      <c r="DB1053" s="540">
        <v>101</v>
      </c>
      <c r="DC1053" s="540">
        <v>102</v>
      </c>
      <c r="DD1053" s="540">
        <v>103</v>
      </c>
      <c r="DE1053" s="540">
        <v>104</v>
      </c>
      <c r="DF1053" s="540">
        <v>105</v>
      </c>
      <c r="DG1053" s="540">
        <v>106</v>
      </c>
      <c r="DH1053" s="540">
        <v>107</v>
      </c>
      <c r="DI1053" s="540">
        <v>108</v>
      </c>
      <c r="DJ1053" s="540">
        <v>109</v>
      </c>
      <c r="DK1053" s="540">
        <v>110</v>
      </c>
      <c r="DL1053" s="540">
        <v>111</v>
      </c>
      <c r="DM1053" s="540">
        <v>112</v>
      </c>
      <c r="DN1053" s="540">
        <v>113</v>
      </c>
      <c r="DO1053" s="540">
        <v>114</v>
      </c>
      <c r="DP1053" s="540">
        <v>115</v>
      </c>
      <c r="DQ1053" s="540">
        <v>116</v>
      </c>
      <c r="DR1053" s="540">
        <v>117</v>
      </c>
      <c r="DS1053" s="540">
        <v>118</v>
      </c>
      <c r="DT1053" s="540">
        <v>119</v>
      </c>
      <c r="DU1053" s="540">
        <v>120</v>
      </c>
      <c r="DV1053" s="540">
        <v>121</v>
      </c>
      <c r="DW1053" s="540">
        <v>122</v>
      </c>
      <c r="DX1053" s="540">
        <v>123</v>
      </c>
      <c r="DY1053" s="540">
        <v>124</v>
      </c>
      <c r="DZ1053" s="540">
        <v>125</v>
      </c>
      <c r="EA1053" s="540">
        <v>126</v>
      </c>
      <c r="EB1053" s="540">
        <v>127</v>
      </c>
      <c r="EC1053" s="540">
        <v>128</v>
      </c>
      <c r="ED1053" s="540">
        <v>129</v>
      </c>
      <c r="EE1053" s="540">
        <v>130</v>
      </c>
      <c r="EF1053" s="540">
        <v>131</v>
      </c>
      <c r="EG1053" s="540">
        <v>132</v>
      </c>
      <c r="EH1053" s="540">
        <v>133</v>
      </c>
      <c r="EI1053" s="540">
        <v>134</v>
      </c>
      <c r="EJ1053" s="540">
        <v>135</v>
      </c>
      <c r="EK1053" s="540">
        <v>136</v>
      </c>
      <c r="EL1053" s="540">
        <v>137</v>
      </c>
      <c r="EM1053" s="540">
        <v>138</v>
      </c>
      <c r="EN1053" s="540">
        <v>139</v>
      </c>
      <c r="EO1053" s="540">
        <v>140</v>
      </c>
      <c r="EP1053" s="540">
        <v>141</v>
      </c>
      <c r="EQ1053" s="540">
        <v>142</v>
      </c>
      <c r="ER1053" s="540">
        <v>143</v>
      </c>
      <c r="ES1053" s="540">
        <v>144</v>
      </c>
      <c r="ET1053" s="540">
        <v>145</v>
      </c>
      <c r="EU1053" s="540">
        <v>146</v>
      </c>
      <c r="EV1053" s="540">
        <v>147</v>
      </c>
      <c r="EW1053" s="540">
        <v>148</v>
      </c>
      <c r="EX1053" s="540">
        <v>149</v>
      </c>
      <c r="EY1053" s="540">
        <v>150</v>
      </c>
      <c r="EZ1053" s="540">
        <v>151</v>
      </c>
      <c r="FA1053" s="540">
        <v>152</v>
      </c>
      <c r="FB1053" s="540">
        <v>153</v>
      </c>
      <c r="FC1053" s="540">
        <v>154</v>
      </c>
      <c r="FD1053" s="540">
        <v>155</v>
      </c>
      <c r="FE1053" s="540">
        <v>156</v>
      </c>
      <c r="FF1053" s="540">
        <v>157</v>
      </c>
      <c r="FG1053" s="540">
        <v>158</v>
      </c>
      <c r="FH1053" s="540">
        <v>159</v>
      </c>
      <c r="FI1053" s="540">
        <v>160</v>
      </c>
      <c r="FJ1053" s="540">
        <v>161</v>
      </c>
      <c r="FK1053" s="540">
        <v>162</v>
      </c>
      <c r="FL1053" s="540">
        <v>163</v>
      </c>
      <c r="FM1053" s="540">
        <v>164</v>
      </c>
      <c r="FN1053" s="540">
        <v>165</v>
      </c>
      <c r="FO1053" s="540">
        <v>166</v>
      </c>
      <c r="FP1053" s="540">
        <v>167</v>
      </c>
      <c r="FQ1053" s="540">
        <v>168</v>
      </c>
      <c r="FR1053" s="540">
        <v>169</v>
      </c>
      <c r="FS1053" s="540">
        <v>170</v>
      </c>
      <c r="FT1053" s="540">
        <v>171</v>
      </c>
      <c r="FU1053" s="540">
        <v>172</v>
      </c>
      <c r="FV1053" s="540">
        <v>173</v>
      </c>
      <c r="FW1053" s="540">
        <v>174</v>
      </c>
      <c r="FX1053" s="540">
        <v>175</v>
      </c>
      <c r="FY1053" s="540">
        <v>176</v>
      </c>
      <c r="FZ1053" s="540">
        <v>177</v>
      </c>
      <c r="GA1053" s="540">
        <v>178</v>
      </c>
      <c r="GB1053" s="540">
        <v>179</v>
      </c>
      <c r="GC1053" s="540">
        <v>180</v>
      </c>
      <c r="GD1053" s="540">
        <v>181</v>
      </c>
      <c r="GE1053" s="540">
        <v>182</v>
      </c>
      <c r="GF1053" s="540">
        <v>183</v>
      </c>
      <c r="GG1053" s="540">
        <v>184</v>
      </c>
      <c r="GH1053" s="540">
        <v>185</v>
      </c>
      <c r="GI1053" s="540">
        <v>186</v>
      </c>
      <c r="GJ1053" s="540">
        <v>187</v>
      </c>
      <c r="GK1053" s="540">
        <v>188</v>
      </c>
      <c r="GL1053" s="540">
        <v>189</v>
      </c>
      <c r="GM1053" s="540">
        <v>190</v>
      </c>
      <c r="GN1053" s="540">
        <v>191</v>
      </c>
      <c r="GO1053" s="540">
        <v>192</v>
      </c>
      <c r="GP1053" s="540">
        <v>193</v>
      </c>
      <c r="GQ1053" s="540">
        <v>194</v>
      </c>
      <c r="GR1053" s="540">
        <v>195</v>
      </c>
      <c r="GS1053" s="540">
        <v>196</v>
      </c>
      <c r="GT1053" s="540">
        <v>197</v>
      </c>
      <c r="GU1053" s="540">
        <v>198</v>
      </c>
      <c r="GV1053" s="540">
        <v>199</v>
      </c>
      <c r="GW1053" s="540">
        <v>200</v>
      </c>
      <c r="GX1053" s="540">
        <v>201</v>
      </c>
      <c r="GY1053" s="540">
        <v>202</v>
      </c>
      <c r="GZ1053" s="540">
        <v>203</v>
      </c>
      <c r="HA1053" s="540">
        <v>204</v>
      </c>
      <c r="HB1053" s="540">
        <v>205</v>
      </c>
      <c r="HC1053" s="540">
        <v>206</v>
      </c>
      <c r="HD1053" s="540">
        <v>207</v>
      </c>
      <c r="HE1053" s="540">
        <v>208</v>
      </c>
      <c r="HF1053" s="540">
        <v>209</v>
      </c>
      <c r="HH1053" s="540">
        <v>210</v>
      </c>
      <c r="HI1053" s="540">
        <v>211</v>
      </c>
      <c r="HJ1053" s="540">
        <v>212</v>
      </c>
      <c r="HK1053" s="540">
        <v>213</v>
      </c>
    </row>
    <row r="1054" spans="4:219" s="540" customFormat="1" x14ac:dyDescent="0.2">
      <c r="E1054" s="535" t="s">
        <v>157</v>
      </c>
      <c r="F1054" s="540">
        <v>85</v>
      </c>
      <c r="G1054" s="540">
        <v>3</v>
      </c>
      <c r="H1054" s="540">
        <v>127</v>
      </c>
      <c r="I1054" s="540">
        <v>133</v>
      </c>
      <c r="J1054" s="540">
        <v>101</v>
      </c>
      <c r="K1054" s="540">
        <v>67</v>
      </c>
      <c r="L1054" s="540">
        <v>109</v>
      </c>
      <c r="M1054" s="540">
        <v>17</v>
      </c>
      <c r="N1054" s="540">
        <v>173</v>
      </c>
      <c r="O1054" s="540">
        <v>49</v>
      </c>
      <c r="P1054" s="540">
        <v>172</v>
      </c>
      <c r="Q1054" s="540">
        <v>4</v>
      </c>
      <c r="R1054" s="540">
        <v>189</v>
      </c>
      <c r="S1054" s="540">
        <v>57</v>
      </c>
      <c r="T1054" s="540">
        <v>66</v>
      </c>
      <c r="U1054" s="540">
        <v>165</v>
      </c>
      <c r="V1054" s="540">
        <v>14</v>
      </c>
      <c r="W1054" s="540">
        <v>177</v>
      </c>
      <c r="X1054" s="540">
        <v>21</v>
      </c>
      <c r="Y1054" s="540">
        <v>196</v>
      </c>
      <c r="Z1054" s="540">
        <v>64</v>
      </c>
      <c r="AA1054" s="540">
        <v>24</v>
      </c>
      <c r="AB1054" s="540">
        <v>112</v>
      </c>
      <c r="AC1054" s="540">
        <v>105</v>
      </c>
      <c r="AD1054" s="540">
        <v>1</v>
      </c>
      <c r="AE1054" s="540">
        <v>55</v>
      </c>
      <c r="AF1054" s="540">
        <v>74</v>
      </c>
      <c r="AG1054" s="540">
        <v>135</v>
      </c>
      <c r="AH1054" s="540">
        <v>153</v>
      </c>
      <c r="AI1054" s="540">
        <v>114</v>
      </c>
      <c r="AJ1054" s="540">
        <v>178</v>
      </c>
      <c r="AK1054" s="540">
        <v>113</v>
      </c>
      <c r="AL1054" s="540">
        <v>192</v>
      </c>
      <c r="AM1054" s="540">
        <v>63</v>
      </c>
      <c r="AN1054" s="540">
        <v>151</v>
      </c>
      <c r="AO1054" s="540">
        <v>59</v>
      </c>
      <c r="AP1054" s="540">
        <v>183</v>
      </c>
      <c r="AQ1054" s="540">
        <v>22</v>
      </c>
      <c r="AR1054" s="540">
        <v>52</v>
      </c>
      <c r="AS1054" s="540">
        <v>11</v>
      </c>
      <c r="AT1054" s="540">
        <v>213</v>
      </c>
      <c r="AU1054" s="540">
        <v>9</v>
      </c>
      <c r="AV1054" s="540">
        <v>37</v>
      </c>
      <c r="AW1054" s="540">
        <v>202</v>
      </c>
      <c r="AX1054" s="540">
        <v>62</v>
      </c>
      <c r="AY1054" s="540">
        <v>188</v>
      </c>
      <c r="AZ1054" s="540">
        <v>89</v>
      </c>
      <c r="BA1054" s="540">
        <v>139</v>
      </c>
      <c r="BB1054" s="540">
        <v>91</v>
      </c>
      <c r="BC1054" s="540">
        <v>6</v>
      </c>
      <c r="BD1054" s="540">
        <v>10</v>
      </c>
      <c r="BE1054" s="540">
        <v>33</v>
      </c>
      <c r="BF1054" s="540">
        <v>44</v>
      </c>
      <c r="BG1054" s="540">
        <v>68</v>
      </c>
      <c r="BH1054" s="540">
        <v>26</v>
      </c>
      <c r="BI1054" s="540">
        <v>70</v>
      </c>
      <c r="BJ1054" s="540">
        <v>28</v>
      </c>
      <c r="BK1054" s="540">
        <v>95</v>
      </c>
      <c r="BL1054" s="540">
        <v>36</v>
      </c>
      <c r="BM1054" s="540">
        <v>148</v>
      </c>
      <c r="BN1054" s="540">
        <v>190</v>
      </c>
      <c r="BO1054" s="540">
        <v>203</v>
      </c>
      <c r="BP1054" s="540">
        <v>147</v>
      </c>
      <c r="BQ1054" s="540">
        <v>162</v>
      </c>
      <c r="BR1054" s="540">
        <v>191</v>
      </c>
      <c r="BS1054" s="540">
        <v>154</v>
      </c>
      <c r="BT1054" s="540">
        <v>198</v>
      </c>
      <c r="BU1054" s="540">
        <v>160</v>
      </c>
      <c r="BV1054" s="540">
        <v>87</v>
      </c>
      <c r="BW1054" s="540">
        <v>56</v>
      </c>
      <c r="BX1054" s="540">
        <v>159</v>
      </c>
      <c r="BY1054" s="540">
        <v>88</v>
      </c>
      <c r="BZ1054" s="540">
        <v>124</v>
      </c>
      <c r="CA1054" s="540">
        <v>27</v>
      </c>
      <c r="CB1054" s="540">
        <v>53</v>
      </c>
      <c r="CC1054" s="540">
        <v>69</v>
      </c>
      <c r="CD1054" s="540">
        <v>30</v>
      </c>
      <c r="CE1054" s="540">
        <v>96</v>
      </c>
      <c r="CF1054" s="540">
        <v>61</v>
      </c>
      <c r="CG1054" s="540">
        <v>13</v>
      </c>
      <c r="CH1054" s="540">
        <v>157</v>
      </c>
      <c r="CI1054" s="540">
        <v>131</v>
      </c>
      <c r="CJ1054" s="540">
        <v>79</v>
      </c>
      <c r="CK1054" s="540">
        <v>83</v>
      </c>
      <c r="CL1054" s="540">
        <v>146</v>
      </c>
      <c r="CM1054" s="540">
        <v>34</v>
      </c>
      <c r="CN1054" s="540">
        <v>171</v>
      </c>
      <c r="CO1054" s="540">
        <v>75</v>
      </c>
      <c r="CP1054" s="540">
        <v>115</v>
      </c>
      <c r="CQ1054" s="540">
        <v>116</v>
      </c>
      <c r="CR1054" s="540">
        <v>107</v>
      </c>
      <c r="CS1054" s="540">
        <v>119</v>
      </c>
      <c r="CT1054" s="540">
        <v>25</v>
      </c>
      <c r="CU1054" s="540">
        <v>111</v>
      </c>
      <c r="CV1054" s="540">
        <v>58</v>
      </c>
      <c r="CW1054" s="540">
        <v>100</v>
      </c>
      <c r="CX1054" s="540">
        <v>29</v>
      </c>
      <c r="CY1054" s="540">
        <v>20</v>
      </c>
      <c r="CZ1054" s="540">
        <v>38</v>
      </c>
      <c r="DA1054" s="540">
        <v>102</v>
      </c>
      <c r="DB1054" s="540">
        <v>155</v>
      </c>
      <c r="DC1054" s="540">
        <v>168</v>
      </c>
      <c r="DD1054" s="540">
        <v>82</v>
      </c>
      <c r="DE1054" s="540">
        <v>98</v>
      </c>
      <c r="DF1054" s="540">
        <v>187</v>
      </c>
      <c r="DG1054" s="540">
        <v>78</v>
      </c>
      <c r="DH1054" s="540">
        <v>121</v>
      </c>
      <c r="DI1054" s="540">
        <v>40</v>
      </c>
      <c r="DJ1054" s="540">
        <v>141</v>
      </c>
      <c r="DK1054" s="540">
        <v>94</v>
      </c>
      <c r="DL1054" s="540">
        <v>182</v>
      </c>
      <c r="DM1054" s="540">
        <v>43</v>
      </c>
      <c r="DN1054" s="540">
        <v>175</v>
      </c>
      <c r="DO1054" s="540">
        <v>72</v>
      </c>
      <c r="DP1054" s="540">
        <v>204</v>
      </c>
      <c r="DQ1054" s="540">
        <v>39</v>
      </c>
      <c r="DR1054" s="540">
        <v>163</v>
      </c>
      <c r="DS1054" s="540">
        <v>209</v>
      </c>
      <c r="DT1054" s="540">
        <v>51</v>
      </c>
      <c r="DU1054" s="540">
        <v>103</v>
      </c>
      <c r="DV1054" s="540">
        <v>2</v>
      </c>
      <c r="DW1054" s="540">
        <v>208</v>
      </c>
      <c r="DX1054" s="540">
        <v>150</v>
      </c>
      <c r="DY1054" s="540">
        <v>201</v>
      </c>
      <c r="DZ1054" s="540">
        <v>137</v>
      </c>
      <c r="EA1054" s="540">
        <v>143</v>
      </c>
      <c r="EB1054" s="540">
        <v>186</v>
      </c>
      <c r="EC1054" s="540">
        <v>134</v>
      </c>
      <c r="ED1054" s="540">
        <v>167</v>
      </c>
      <c r="EE1054" s="540">
        <v>206</v>
      </c>
      <c r="EF1054" s="540">
        <v>5</v>
      </c>
      <c r="EG1054" s="540">
        <v>200</v>
      </c>
      <c r="EH1054" s="540">
        <v>84</v>
      </c>
      <c r="EI1054" s="540">
        <v>128</v>
      </c>
      <c r="EJ1054" s="540">
        <v>179</v>
      </c>
      <c r="EK1054" s="540">
        <v>205</v>
      </c>
      <c r="EL1054" s="540">
        <v>110</v>
      </c>
      <c r="EM1054" s="540">
        <v>142</v>
      </c>
      <c r="EN1054" s="540">
        <v>193</v>
      </c>
      <c r="EO1054" s="540">
        <v>54</v>
      </c>
      <c r="EP1054" s="540">
        <v>12</v>
      </c>
      <c r="EQ1054" s="540">
        <v>156</v>
      </c>
      <c r="ER1054" s="540">
        <v>180</v>
      </c>
      <c r="ES1054" s="540">
        <v>32</v>
      </c>
      <c r="ET1054" s="540">
        <v>104</v>
      </c>
      <c r="EU1054" s="540">
        <v>197</v>
      </c>
      <c r="EV1054" s="540">
        <v>166</v>
      </c>
      <c r="EW1054" s="540">
        <v>15</v>
      </c>
      <c r="EX1054" s="540">
        <v>126</v>
      </c>
      <c r="EY1054" s="540">
        <v>161</v>
      </c>
      <c r="EZ1054" s="540">
        <v>174</v>
      </c>
      <c r="FA1054" s="540">
        <v>93</v>
      </c>
      <c r="FB1054" s="540">
        <v>97</v>
      </c>
      <c r="FC1054" s="540">
        <v>46</v>
      </c>
      <c r="FD1054" s="540">
        <v>31</v>
      </c>
      <c r="FE1054" s="540">
        <v>19</v>
      </c>
      <c r="FF1054" s="540">
        <v>145</v>
      </c>
      <c r="FG1054" s="540">
        <v>86</v>
      </c>
      <c r="FH1054" s="540">
        <v>50</v>
      </c>
      <c r="FI1054" s="540">
        <v>71</v>
      </c>
      <c r="FJ1054" s="540">
        <v>48</v>
      </c>
      <c r="FK1054" s="540">
        <v>138</v>
      </c>
      <c r="FL1054" s="540">
        <v>35</v>
      </c>
      <c r="FM1054" s="540">
        <v>80</v>
      </c>
      <c r="FN1054" s="540">
        <v>7</v>
      </c>
      <c r="FO1054" s="540">
        <v>60</v>
      </c>
      <c r="FP1054" s="540">
        <v>129</v>
      </c>
      <c r="FQ1054" s="540">
        <v>181</v>
      </c>
      <c r="FR1054" s="540">
        <v>81</v>
      </c>
      <c r="FS1054" s="540">
        <v>212</v>
      </c>
      <c r="FT1054" s="540">
        <v>207</v>
      </c>
      <c r="FU1054" s="540">
        <v>144</v>
      </c>
      <c r="FV1054" s="540">
        <v>77</v>
      </c>
      <c r="FW1054" s="540">
        <v>108</v>
      </c>
      <c r="FX1054" s="540">
        <v>42</v>
      </c>
      <c r="FY1054" s="540">
        <v>118</v>
      </c>
      <c r="FZ1054" s="540">
        <v>18</v>
      </c>
      <c r="GA1054" s="540">
        <v>65</v>
      </c>
      <c r="GB1054" s="540">
        <v>122</v>
      </c>
      <c r="GC1054" s="540">
        <v>210</v>
      </c>
      <c r="GD1054" s="540">
        <v>199</v>
      </c>
      <c r="GE1054" s="540">
        <v>8</v>
      </c>
      <c r="GF1054" s="540">
        <v>194</v>
      </c>
      <c r="GG1054" s="540">
        <v>125</v>
      </c>
      <c r="GH1054" s="540">
        <v>16</v>
      </c>
      <c r="GI1054" s="540">
        <v>164</v>
      </c>
      <c r="GJ1054" s="540">
        <v>99</v>
      </c>
      <c r="GK1054" s="540">
        <v>92</v>
      </c>
      <c r="GL1054" s="540">
        <v>123</v>
      </c>
      <c r="GM1054" s="540">
        <v>117</v>
      </c>
      <c r="GN1054" s="540">
        <v>140</v>
      </c>
      <c r="GO1054" s="540">
        <v>158</v>
      </c>
      <c r="GP1054" s="540">
        <v>47</v>
      </c>
      <c r="GQ1054" s="540">
        <v>185</v>
      </c>
      <c r="GR1054" s="540">
        <v>23</v>
      </c>
      <c r="GS1054" s="540">
        <v>169</v>
      </c>
      <c r="GT1054" s="540">
        <v>120</v>
      </c>
      <c r="GU1054" s="540">
        <v>211</v>
      </c>
      <c r="GV1054" s="540">
        <v>176</v>
      </c>
      <c r="GW1054" s="540">
        <v>106</v>
      </c>
      <c r="GX1054" s="540">
        <v>73</v>
      </c>
      <c r="GY1054" s="540">
        <v>184</v>
      </c>
      <c r="GZ1054" s="540">
        <v>195</v>
      </c>
      <c r="HA1054" s="540">
        <v>45</v>
      </c>
      <c r="HB1054" s="540">
        <v>136</v>
      </c>
      <c r="HC1054" s="540">
        <v>130</v>
      </c>
      <c r="HD1054" s="540">
        <v>76</v>
      </c>
      <c r="HE1054" s="540">
        <v>152</v>
      </c>
      <c r="HF1054" s="540">
        <v>132</v>
      </c>
      <c r="HH1054" s="540">
        <v>149</v>
      </c>
      <c r="HI1054" s="540">
        <v>90</v>
      </c>
      <c r="HJ1054" s="540">
        <v>170</v>
      </c>
      <c r="HK1054" s="540">
        <v>41</v>
      </c>
    </row>
    <row r="1055" spans="4:219" s="540" customFormat="1" x14ac:dyDescent="0.2">
      <c r="E1055" s="535" t="s">
        <v>159</v>
      </c>
      <c r="F1055" s="540">
        <v>45</v>
      </c>
      <c r="G1055" s="540">
        <v>199</v>
      </c>
      <c r="H1055" s="540">
        <v>4</v>
      </c>
      <c r="I1055" s="540">
        <v>163</v>
      </c>
      <c r="J1055" s="540">
        <v>211</v>
      </c>
      <c r="K1055" s="540">
        <v>84</v>
      </c>
      <c r="L1055" s="540">
        <v>79</v>
      </c>
      <c r="M1055" s="540">
        <v>144</v>
      </c>
      <c r="N1055" s="540">
        <v>156</v>
      </c>
      <c r="O1055" s="540">
        <v>169</v>
      </c>
      <c r="P1055" s="540">
        <v>99</v>
      </c>
      <c r="Q1055" s="540">
        <v>151</v>
      </c>
      <c r="R1055" s="540">
        <v>52</v>
      </c>
      <c r="S1055" s="540">
        <v>116</v>
      </c>
      <c r="T1055" s="540">
        <v>158</v>
      </c>
      <c r="U1055" s="540">
        <v>102</v>
      </c>
      <c r="V1055" s="540">
        <v>135</v>
      </c>
      <c r="W1055" s="540">
        <v>205</v>
      </c>
      <c r="X1055" s="540">
        <v>161</v>
      </c>
      <c r="Y1055" s="540">
        <v>177</v>
      </c>
      <c r="Z1055" s="540">
        <v>187</v>
      </c>
      <c r="AA1055" s="540">
        <v>170</v>
      </c>
      <c r="AB1055" s="540">
        <v>85</v>
      </c>
      <c r="AC1055" s="540">
        <v>171</v>
      </c>
      <c r="AD1055" s="540">
        <v>207</v>
      </c>
      <c r="AE1055" s="540">
        <v>119</v>
      </c>
      <c r="AF1055" s="540">
        <v>210</v>
      </c>
      <c r="AG1055" s="540">
        <v>110</v>
      </c>
      <c r="AH1055" s="540">
        <v>31</v>
      </c>
      <c r="AI1055" s="540">
        <v>208</v>
      </c>
      <c r="AJ1055" s="540">
        <v>80</v>
      </c>
      <c r="AK1055" s="540">
        <v>103</v>
      </c>
      <c r="AL1055" s="540">
        <v>27</v>
      </c>
      <c r="AM1055" s="540">
        <v>113</v>
      </c>
      <c r="AN1055" s="540">
        <v>18</v>
      </c>
      <c r="AO1055" s="540">
        <v>117</v>
      </c>
      <c r="AP1055" s="540">
        <v>130</v>
      </c>
      <c r="AQ1055" s="540">
        <v>91</v>
      </c>
      <c r="AR1055" s="540">
        <v>82</v>
      </c>
      <c r="AS1055" s="540">
        <v>178</v>
      </c>
      <c r="AT1055" s="540">
        <v>189</v>
      </c>
      <c r="AU1055" s="540">
        <v>195</v>
      </c>
      <c r="AV1055" s="540">
        <v>120</v>
      </c>
      <c r="AW1055" s="540">
        <v>47</v>
      </c>
      <c r="AX1055" s="540">
        <v>131</v>
      </c>
      <c r="AY1055" s="540">
        <v>133</v>
      </c>
      <c r="AZ1055" s="540">
        <v>95</v>
      </c>
      <c r="BA1055" s="540">
        <v>60</v>
      </c>
      <c r="BB1055" s="540">
        <v>73</v>
      </c>
      <c r="BC1055" s="540">
        <v>12</v>
      </c>
      <c r="BD1055" s="540">
        <v>150</v>
      </c>
      <c r="BE1055" s="540">
        <v>36</v>
      </c>
      <c r="BF1055" s="540">
        <v>72</v>
      </c>
      <c r="BG1055" s="540">
        <v>140</v>
      </c>
      <c r="BH1055" s="540">
        <v>183</v>
      </c>
      <c r="BI1055" s="540">
        <v>104</v>
      </c>
      <c r="BJ1055" s="540">
        <v>148</v>
      </c>
      <c r="BK1055" s="540">
        <v>200</v>
      </c>
      <c r="BL1055" s="540">
        <v>206</v>
      </c>
      <c r="BM1055" s="540">
        <v>48</v>
      </c>
      <c r="BN1055" s="540">
        <v>14</v>
      </c>
      <c r="BO1055" s="540">
        <v>63</v>
      </c>
      <c r="BP1055" s="540">
        <v>26</v>
      </c>
      <c r="BQ1055" s="540">
        <v>143</v>
      </c>
      <c r="BR1055" s="540">
        <v>46</v>
      </c>
      <c r="BS1055" s="540">
        <v>25</v>
      </c>
      <c r="BT1055" s="540">
        <v>134</v>
      </c>
      <c r="BU1055" s="540">
        <v>202</v>
      </c>
      <c r="BV1055" s="540">
        <v>191</v>
      </c>
      <c r="BW1055" s="540">
        <v>8</v>
      </c>
      <c r="BX1055" s="540">
        <v>132</v>
      </c>
      <c r="BY1055" s="540">
        <v>209</v>
      </c>
      <c r="BZ1055" s="540">
        <v>41</v>
      </c>
      <c r="CA1055" s="540">
        <v>168</v>
      </c>
      <c r="CB1055" s="540">
        <v>112</v>
      </c>
      <c r="CC1055" s="540">
        <v>68</v>
      </c>
      <c r="CD1055" s="540">
        <v>154</v>
      </c>
      <c r="CE1055" s="540">
        <v>196</v>
      </c>
      <c r="CF1055" s="540">
        <v>138</v>
      </c>
      <c r="CG1055" s="540">
        <v>64</v>
      </c>
      <c r="CH1055" s="540">
        <v>13</v>
      </c>
      <c r="CI1055" s="540">
        <v>213</v>
      </c>
      <c r="CJ1055" s="540">
        <v>176</v>
      </c>
      <c r="CK1055" s="540">
        <v>3</v>
      </c>
      <c r="CL1055" s="540">
        <v>81</v>
      </c>
      <c r="CM1055" s="540">
        <v>122</v>
      </c>
      <c r="CN1055" s="540">
        <v>23</v>
      </c>
      <c r="CO1055" s="540">
        <v>145</v>
      </c>
      <c r="CP1055" s="540">
        <v>16</v>
      </c>
      <c r="CQ1055" s="540">
        <v>126</v>
      </c>
      <c r="CR1055" s="540">
        <v>32</v>
      </c>
      <c r="CS1055" s="540">
        <v>98</v>
      </c>
      <c r="CT1055" s="540">
        <v>39</v>
      </c>
      <c r="CU1055" s="540">
        <v>67</v>
      </c>
      <c r="CV1055" s="540">
        <v>43</v>
      </c>
      <c r="CW1055" s="540">
        <v>49</v>
      </c>
      <c r="CX1055" s="540">
        <v>194</v>
      </c>
      <c r="CY1055" s="540">
        <v>59</v>
      </c>
      <c r="CZ1055" s="540">
        <v>166</v>
      </c>
      <c r="DA1055" s="540">
        <v>182</v>
      </c>
      <c r="DB1055" s="540">
        <v>179</v>
      </c>
      <c r="DC1055" s="540">
        <v>160</v>
      </c>
      <c r="DD1055" s="540">
        <v>90</v>
      </c>
      <c r="DE1055" s="540">
        <v>190</v>
      </c>
      <c r="DF1055" s="540">
        <v>51</v>
      </c>
      <c r="DG1055" s="540">
        <v>105</v>
      </c>
      <c r="DH1055" s="540">
        <v>15</v>
      </c>
      <c r="DI1055" s="540">
        <v>146</v>
      </c>
      <c r="DJ1055" s="540">
        <v>88</v>
      </c>
      <c r="DK1055" s="540">
        <v>93</v>
      </c>
      <c r="DL1055" s="540">
        <v>54</v>
      </c>
      <c r="DM1055" s="540">
        <v>35</v>
      </c>
      <c r="DN1055" s="540">
        <v>111</v>
      </c>
      <c r="DO1055" s="540">
        <v>127</v>
      </c>
      <c r="DP1055" s="540">
        <v>197</v>
      </c>
      <c r="DQ1055" s="540">
        <v>115</v>
      </c>
      <c r="DR1055" s="540">
        <v>175</v>
      </c>
      <c r="DS1055" s="540">
        <v>184</v>
      </c>
      <c r="DT1055" s="540">
        <v>33</v>
      </c>
      <c r="DU1055" s="540">
        <v>141</v>
      </c>
      <c r="DV1055" s="540">
        <v>58</v>
      </c>
      <c r="DW1055" s="540">
        <v>65</v>
      </c>
      <c r="DX1055" s="540">
        <v>42</v>
      </c>
      <c r="DY1055" s="540">
        <v>181</v>
      </c>
      <c r="DZ1055" s="540">
        <v>142</v>
      </c>
      <c r="EA1055" s="540">
        <v>204</v>
      </c>
      <c r="EB1055" s="540">
        <v>66</v>
      </c>
      <c r="EC1055" s="540">
        <v>109</v>
      </c>
      <c r="ED1055" s="540">
        <v>198</v>
      </c>
      <c r="EE1055" s="540">
        <v>28</v>
      </c>
      <c r="EF1055" s="540">
        <v>89</v>
      </c>
      <c r="EG1055" s="540">
        <v>108</v>
      </c>
      <c r="EH1055" s="540">
        <v>11</v>
      </c>
      <c r="EI1055" s="540">
        <v>172</v>
      </c>
      <c r="EJ1055" s="540">
        <v>147</v>
      </c>
      <c r="EK1055" s="540">
        <v>53</v>
      </c>
      <c r="EL1055" s="540">
        <v>193</v>
      </c>
      <c r="EM1055" s="540">
        <v>71</v>
      </c>
      <c r="EN1055" s="540">
        <v>77</v>
      </c>
      <c r="EO1055" s="540">
        <v>186</v>
      </c>
      <c r="EP1055" s="540">
        <v>94</v>
      </c>
      <c r="EQ1055" s="540">
        <v>19</v>
      </c>
      <c r="ER1055" s="540">
        <v>34</v>
      </c>
      <c r="ES1055" s="540">
        <v>157</v>
      </c>
      <c r="ET1055" s="540">
        <v>188</v>
      </c>
      <c r="EU1055" s="540">
        <v>7</v>
      </c>
      <c r="EV1055" s="540">
        <v>106</v>
      </c>
      <c r="EW1055" s="540">
        <v>174</v>
      </c>
      <c r="EX1055" s="540">
        <v>136</v>
      </c>
      <c r="EY1055" s="540">
        <v>17</v>
      </c>
      <c r="EZ1055" s="540">
        <v>50</v>
      </c>
      <c r="FA1055" s="540">
        <v>149</v>
      </c>
      <c r="FB1055" s="540">
        <v>30</v>
      </c>
      <c r="FC1055" s="540">
        <v>55</v>
      </c>
      <c r="FD1055" s="540">
        <v>22</v>
      </c>
      <c r="FE1055" s="540">
        <v>128</v>
      </c>
      <c r="FF1055" s="540">
        <v>123</v>
      </c>
      <c r="FG1055" s="540">
        <v>87</v>
      </c>
      <c r="FH1055" s="540">
        <v>100</v>
      </c>
      <c r="FI1055" s="540">
        <v>107</v>
      </c>
      <c r="FJ1055" s="540">
        <v>125</v>
      </c>
      <c r="FK1055" s="540">
        <v>212</v>
      </c>
      <c r="FL1055" s="540">
        <v>70</v>
      </c>
      <c r="FM1055" s="540">
        <v>37</v>
      </c>
      <c r="FN1055" s="540">
        <v>76</v>
      </c>
      <c r="FO1055" s="540">
        <v>57</v>
      </c>
      <c r="FP1055" s="540">
        <v>83</v>
      </c>
      <c r="FQ1055" s="540">
        <v>74</v>
      </c>
      <c r="FR1055" s="540">
        <v>10</v>
      </c>
      <c r="FS1055" s="540">
        <v>152</v>
      </c>
      <c r="FT1055" s="540">
        <v>153</v>
      </c>
      <c r="FU1055" s="540">
        <v>56</v>
      </c>
      <c r="FV1055" s="540">
        <v>24</v>
      </c>
      <c r="FW1055" s="540">
        <v>121</v>
      </c>
      <c r="FX1055" s="540">
        <v>201</v>
      </c>
      <c r="FY1055" s="540">
        <v>167</v>
      </c>
      <c r="FZ1055" s="540">
        <v>20</v>
      </c>
      <c r="GA1055" s="540">
        <v>62</v>
      </c>
      <c r="GB1055" s="540">
        <v>101</v>
      </c>
      <c r="GC1055" s="540">
        <v>78</v>
      </c>
      <c r="GD1055" s="540">
        <v>124</v>
      </c>
      <c r="GE1055" s="540">
        <v>173</v>
      </c>
      <c r="GF1055" s="540">
        <v>69</v>
      </c>
      <c r="GG1055" s="540">
        <v>118</v>
      </c>
      <c r="GH1055" s="540">
        <v>164</v>
      </c>
      <c r="GI1055" s="540">
        <v>40</v>
      </c>
      <c r="GJ1055" s="540">
        <v>21</v>
      </c>
      <c r="GK1055" s="540">
        <v>9</v>
      </c>
      <c r="GL1055" s="540">
        <v>96</v>
      </c>
      <c r="GM1055" s="540">
        <v>192</v>
      </c>
      <c r="GN1055" s="540">
        <v>29</v>
      </c>
      <c r="GO1055" s="540">
        <v>44</v>
      </c>
      <c r="GP1055" s="540">
        <v>137</v>
      </c>
      <c r="GQ1055" s="540">
        <v>97</v>
      </c>
      <c r="GR1055" s="540">
        <v>61</v>
      </c>
      <c r="GS1055" s="540">
        <v>180</v>
      </c>
      <c r="GT1055" s="540">
        <v>75</v>
      </c>
      <c r="GU1055" s="540">
        <v>129</v>
      </c>
      <c r="GV1055" s="540">
        <v>2</v>
      </c>
      <c r="GW1055" s="540">
        <v>86</v>
      </c>
      <c r="GX1055" s="540">
        <v>162</v>
      </c>
      <c r="GY1055" s="540">
        <v>139</v>
      </c>
      <c r="GZ1055" s="540">
        <v>159</v>
      </c>
      <c r="HA1055" s="540">
        <v>1</v>
      </c>
      <c r="HB1055" s="540">
        <v>92</v>
      </c>
      <c r="HC1055" s="540">
        <v>114</v>
      </c>
      <c r="HD1055" s="540">
        <v>38</v>
      </c>
      <c r="HE1055" s="540">
        <v>165</v>
      </c>
      <c r="HF1055" s="540">
        <v>203</v>
      </c>
      <c r="HH1055" s="540">
        <v>185</v>
      </c>
      <c r="HI1055" s="540">
        <v>5</v>
      </c>
      <c r="HJ1055" s="540">
        <v>6</v>
      </c>
      <c r="HK1055" s="540">
        <v>155</v>
      </c>
    </row>
    <row r="1056" spans="4:219" s="540" customFormat="1" x14ac:dyDescent="0.2"/>
    <row r="1057" spans="4:224" s="540" customFormat="1" x14ac:dyDescent="0.2">
      <c r="D1057" s="539">
        <v>214</v>
      </c>
      <c r="E1057" s="541" t="s">
        <v>179</v>
      </c>
    </row>
    <row r="1058" spans="4:224" s="540" customFormat="1" x14ac:dyDescent="0.2">
      <c r="E1058" s="535" t="s">
        <v>130</v>
      </c>
      <c r="F1058" s="540">
        <v>1</v>
      </c>
      <c r="G1058" s="540">
        <v>2</v>
      </c>
      <c r="H1058" s="540">
        <v>3</v>
      </c>
      <c r="I1058" s="540">
        <v>4</v>
      </c>
      <c r="J1058" s="540">
        <v>5</v>
      </c>
      <c r="K1058" s="540">
        <v>6</v>
      </c>
      <c r="L1058" s="540">
        <v>7</v>
      </c>
      <c r="M1058" s="540">
        <v>8</v>
      </c>
      <c r="N1058" s="540">
        <v>9</v>
      </c>
      <c r="O1058" s="540">
        <v>10</v>
      </c>
      <c r="P1058" s="540">
        <v>11</v>
      </c>
      <c r="Q1058" s="540">
        <v>12</v>
      </c>
      <c r="R1058" s="540">
        <v>13</v>
      </c>
      <c r="S1058" s="540">
        <v>14</v>
      </c>
      <c r="T1058" s="540">
        <v>15</v>
      </c>
      <c r="U1058" s="540">
        <v>16</v>
      </c>
      <c r="V1058" s="540">
        <v>17</v>
      </c>
      <c r="W1058" s="540">
        <v>18</v>
      </c>
      <c r="X1058" s="540">
        <v>19</v>
      </c>
      <c r="Y1058" s="540">
        <v>20</v>
      </c>
      <c r="Z1058" s="540">
        <v>21</v>
      </c>
      <c r="AA1058" s="540">
        <v>22</v>
      </c>
      <c r="AB1058" s="540">
        <v>23</v>
      </c>
      <c r="AC1058" s="540">
        <v>24</v>
      </c>
      <c r="AD1058" s="540">
        <v>25</v>
      </c>
      <c r="AE1058" s="540">
        <v>26</v>
      </c>
      <c r="AF1058" s="540">
        <v>27</v>
      </c>
      <c r="AG1058" s="540">
        <v>28</v>
      </c>
      <c r="AH1058" s="540">
        <v>29</v>
      </c>
      <c r="AI1058" s="540">
        <v>30</v>
      </c>
      <c r="AJ1058" s="540">
        <v>31</v>
      </c>
      <c r="AK1058" s="540">
        <v>32</v>
      </c>
      <c r="AL1058" s="540">
        <v>33</v>
      </c>
      <c r="AM1058" s="540">
        <v>34</v>
      </c>
      <c r="AN1058" s="540">
        <v>35</v>
      </c>
      <c r="AO1058" s="540">
        <v>36</v>
      </c>
      <c r="AP1058" s="540">
        <v>37</v>
      </c>
      <c r="AQ1058" s="540">
        <v>38</v>
      </c>
      <c r="AR1058" s="540">
        <v>39</v>
      </c>
      <c r="AS1058" s="540">
        <v>40</v>
      </c>
      <c r="AT1058" s="540">
        <v>41</v>
      </c>
      <c r="AU1058" s="540">
        <v>42</v>
      </c>
      <c r="AV1058" s="540">
        <v>43</v>
      </c>
      <c r="AW1058" s="540">
        <v>44</v>
      </c>
      <c r="AX1058" s="540">
        <v>45</v>
      </c>
      <c r="AY1058" s="540">
        <v>46</v>
      </c>
      <c r="AZ1058" s="540">
        <v>47</v>
      </c>
      <c r="BA1058" s="540">
        <v>48</v>
      </c>
      <c r="BB1058" s="540">
        <v>49</v>
      </c>
      <c r="BC1058" s="540">
        <v>50</v>
      </c>
      <c r="BD1058" s="540">
        <v>51</v>
      </c>
      <c r="BE1058" s="540">
        <v>52</v>
      </c>
      <c r="BF1058" s="540">
        <v>53</v>
      </c>
      <c r="BG1058" s="540">
        <v>54</v>
      </c>
      <c r="BH1058" s="540">
        <v>55</v>
      </c>
      <c r="BI1058" s="540">
        <v>56</v>
      </c>
      <c r="BJ1058" s="540">
        <v>57</v>
      </c>
      <c r="BK1058" s="540">
        <v>58</v>
      </c>
      <c r="BL1058" s="540">
        <v>59</v>
      </c>
      <c r="BM1058" s="540">
        <v>60</v>
      </c>
      <c r="BN1058" s="540">
        <v>61</v>
      </c>
      <c r="BO1058" s="540">
        <v>62</v>
      </c>
      <c r="BP1058" s="540">
        <v>63</v>
      </c>
      <c r="BQ1058" s="540">
        <v>64</v>
      </c>
      <c r="BR1058" s="540">
        <v>65</v>
      </c>
      <c r="BS1058" s="540">
        <v>66</v>
      </c>
      <c r="BT1058" s="540">
        <v>67</v>
      </c>
      <c r="BU1058" s="540">
        <v>68</v>
      </c>
      <c r="BV1058" s="540">
        <v>69</v>
      </c>
      <c r="BW1058" s="540">
        <v>70</v>
      </c>
      <c r="BX1058" s="540">
        <v>71</v>
      </c>
      <c r="BY1058" s="540">
        <v>72</v>
      </c>
      <c r="BZ1058" s="540">
        <v>73</v>
      </c>
      <c r="CA1058" s="540">
        <v>74</v>
      </c>
      <c r="CB1058" s="540">
        <v>75</v>
      </c>
      <c r="CC1058" s="540">
        <v>76</v>
      </c>
      <c r="CD1058" s="540">
        <v>77</v>
      </c>
      <c r="CE1058" s="540">
        <v>78</v>
      </c>
      <c r="CF1058" s="540">
        <v>79</v>
      </c>
      <c r="CG1058" s="540">
        <v>80</v>
      </c>
      <c r="CH1058" s="540">
        <v>81</v>
      </c>
      <c r="CI1058" s="540">
        <v>82</v>
      </c>
      <c r="CJ1058" s="540">
        <v>83</v>
      </c>
      <c r="CK1058" s="540">
        <v>84</v>
      </c>
      <c r="CL1058" s="540">
        <v>85</v>
      </c>
      <c r="CM1058" s="540">
        <v>86</v>
      </c>
      <c r="CN1058" s="540">
        <v>87</v>
      </c>
      <c r="CO1058" s="540">
        <v>88</v>
      </c>
      <c r="CP1058" s="540">
        <v>89</v>
      </c>
      <c r="CQ1058" s="540">
        <v>90</v>
      </c>
      <c r="CR1058" s="540">
        <v>91</v>
      </c>
      <c r="CS1058" s="540">
        <v>92</v>
      </c>
      <c r="CT1058" s="540">
        <v>93</v>
      </c>
      <c r="CU1058" s="540">
        <v>94</v>
      </c>
      <c r="CV1058" s="540">
        <v>95</v>
      </c>
      <c r="CW1058" s="540">
        <v>96</v>
      </c>
      <c r="CX1058" s="540">
        <v>97</v>
      </c>
      <c r="CY1058" s="540">
        <v>98</v>
      </c>
      <c r="CZ1058" s="540">
        <v>99</v>
      </c>
      <c r="DA1058" s="540">
        <v>100</v>
      </c>
      <c r="DB1058" s="540">
        <v>101</v>
      </c>
      <c r="DC1058" s="540">
        <v>102</v>
      </c>
      <c r="DD1058" s="540">
        <v>103</v>
      </c>
      <c r="DE1058" s="540">
        <v>104</v>
      </c>
      <c r="DF1058" s="540">
        <v>105</v>
      </c>
      <c r="DG1058" s="540">
        <v>106</v>
      </c>
      <c r="DH1058" s="540">
        <v>107</v>
      </c>
      <c r="DI1058" s="540">
        <v>108</v>
      </c>
      <c r="DJ1058" s="540">
        <v>109</v>
      </c>
      <c r="DK1058" s="540">
        <v>110</v>
      </c>
      <c r="DL1058" s="540">
        <v>111</v>
      </c>
      <c r="DM1058" s="540">
        <v>112</v>
      </c>
      <c r="DN1058" s="540">
        <v>113</v>
      </c>
      <c r="DO1058" s="540">
        <v>114</v>
      </c>
      <c r="DP1058" s="540">
        <v>115</v>
      </c>
      <c r="DQ1058" s="540">
        <v>116</v>
      </c>
      <c r="DR1058" s="540">
        <v>117</v>
      </c>
      <c r="DS1058" s="540">
        <v>118</v>
      </c>
      <c r="DT1058" s="540">
        <v>119</v>
      </c>
      <c r="DU1058" s="540">
        <v>120</v>
      </c>
      <c r="DV1058" s="540">
        <v>121</v>
      </c>
      <c r="DW1058" s="540">
        <v>122</v>
      </c>
      <c r="DX1058" s="540">
        <v>123</v>
      </c>
      <c r="DY1058" s="540">
        <v>124</v>
      </c>
      <c r="DZ1058" s="540">
        <v>125</v>
      </c>
      <c r="EA1058" s="540">
        <v>126</v>
      </c>
      <c r="EB1058" s="540">
        <v>127</v>
      </c>
      <c r="EC1058" s="540">
        <v>128</v>
      </c>
      <c r="ED1058" s="540">
        <v>129</v>
      </c>
      <c r="EE1058" s="540">
        <v>130</v>
      </c>
      <c r="EF1058" s="540">
        <v>131</v>
      </c>
      <c r="EG1058" s="540">
        <v>132</v>
      </c>
      <c r="EH1058" s="540">
        <v>133</v>
      </c>
      <c r="EI1058" s="540">
        <v>134</v>
      </c>
      <c r="EJ1058" s="540">
        <v>135</v>
      </c>
      <c r="EK1058" s="540">
        <v>136</v>
      </c>
      <c r="EL1058" s="540">
        <v>137</v>
      </c>
      <c r="EM1058" s="540">
        <v>138</v>
      </c>
      <c r="EN1058" s="540">
        <v>139</v>
      </c>
      <c r="EO1058" s="540">
        <v>140</v>
      </c>
      <c r="EP1058" s="540">
        <v>141</v>
      </c>
      <c r="EQ1058" s="540">
        <v>142</v>
      </c>
      <c r="ER1058" s="540">
        <v>143</v>
      </c>
      <c r="ES1058" s="540">
        <v>144</v>
      </c>
      <c r="ET1058" s="540">
        <v>145</v>
      </c>
      <c r="EU1058" s="540">
        <v>146</v>
      </c>
      <c r="EV1058" s="540">
        <v>147</v>
      </c>
      <c r="EW1058" s="540">
        <v>148</v>
      </c>
      <c r="EX1058" s="540">
        <v>149</v>
      </c>
      <c r="EY1058" s="540">
        <v>150</v>
      </c>
      <c r="EZ1058" s="540">
        <v>151</v>
      </c>
      <c r="FA1058" s="540">
        <v>152</v>
      </c>
      <c r="FB1058" s="540">
        <v>153</v>
      </c>
      <c r="FC1058" s="540">
        <v>154</v>
      </c>
      <c r="FD1058" s="540">
        <v>155</v>
      </c>
      <c r="FE1058" s="540">
        <v>156</v>
      </c>
      <c r="FF1058" s="540">
        <v>157</v>
      </c>
      <c r="FG1058" s="540">
        <v>158</v>
      </c>
      <c r="FH1058" s="540">
        <v>159</v>
      </c>
      <c r="FI1058" s="540">
        <v>160</v>
      </c>
      <c r="FJ1058" s="540">
        <v>161</v>
      </c>
      <c r="FK1058" s="540">
        <v>162</v>
      </c>
      <c r="FL1058" s="540">
        <v>163</v>
      </c>
      <c r="FM1058" s="540">
        <v>164</v>
      </c>
      <c r="FN1058" s="540">
        <v>165</v>
      </c>
      <c r="FO1058" s="540">
        <v>166</v>
      </c>
      <c r="FP1058" s="540">
        <v>167</v>
      </c>
      <c r="FQ1058" s="540">
        <v>168</v>
      </c>
      <c r="FR1058" s="540">
        <v>169</v>
      </c>
      <c r="FS1058" s="540">
        <v>170</v>
      </c>
      <c r="FT1058" s="540">
        <v>171</v>
      </c>
      <c r="FU1058" s="540">
        <v>172</v>
      </c>
      <c r="FV1058" s="540">
        <v>173</v>
      </c>
      <c r="FW1058" s="540">
        <v>174</v>
      </c>
      <c r="FX1058" s="540">
        <v>175</v>
      </c>
      <c r="FY1058" s="540">
        <v>176</v>
      </c>
      <c r="FZ1058" s="540">
        <v>177</v>
      </c>
      <c r="GA1058" s="540">
        <v>178</v>
      </c>
      <c r="GB1058" s="540">
        <v>179</v>
      </c>
      <c r="GC1058" s="540">
        <v>180</v>
      </c>
      <c r="GD1058" s="540">
        <v>181</v>
      </c>
      <c r="GE1058" s="540">
        <v>182</v>
      </c>
      <c r="GF1058" s="540">
        <v>183</v>
      </c>
      <c r="GG1058" s="540">
        <v>184</v>
      </c>
      <c r="GH1058" s="540">
        <v>185</v>
      </c>
      <c r="GI1058" s="540">
        <v>186</v>
      </c>
      <c r="GJ1058" s="540">
        <v>187</v>
      </c>
      <c r="GK1058" s="540">
        <v>188</v>
      </c>
      <c r="GL1058" s="540">
        <v>189</v>
      </c>
      <c r="GM1058" s="540">
        <v>190</v>
      </c>
      <c r="GN1058" s="540">
        <v>191</v>
      </c>
      <c r="GO1058" s="540">
        <v>192</v>
      </c>
      <c r="GP1058" s="540">
        <v>193</v>
      </c>
      <c r="GQ1058" s="540">
        <v>194</v>
      </c>
      <c r="GR1058" s="540">
        <v>195</v>
      </c>
      <c r="GS1058" s="540">
        <v>196</v>
      </c>
      <c r="GT1058" s="540">
        <v>197</v>
      </c>
      <c r="GU1058" s="540">
        <v>198</v>
      </c>
      <c r="GV1058" s="540">
        <v>199</v>
      </c>
      <c r="GW1058" s="540">
        <v>200</v>
      </c>
      <c r="GX1058" s="540">
        <v>201</v>
      </c>
      <c r="GY1058" s="540">
        <v>202</v>
      </c>
      <c r="GZ1058" s="540">
        <v>203</v>
      </c>
      <c r="HA1058" s="540">
        <v>204</v>
      </c>
      <c r="HB1058" s="540">
        <v>205</v>
      </c>
      <c r="HC1058" s="540">
        <v>206</v>
      </c>
      <c r="HD1058" s="540">
        <v>207</v>
      </c>
      <c r="HE1058" s="540">
        <v>208</v>
      </c>
      <c r="HF1058" s="540">
        <v>209</v>
      </c>
      <c r="HG1058" s="540">
        <v>210</v>
      </c>
      <c r="HH1058" s="540">
        <v>211</v>
      </c>
      <c r="HI1058" s="540">
        <v>212</v>
      </c>
      <c r="HJ1058" s="540">
        <v>213</v>
      </c>
      <c r="HK1058" s="540">
        <v>214</v>
      </c>
    </row>
    <row r="1059" spans="4:224" s="540" customFormat="1" x14ac:dyDescent="0.2">
      <c r="E1059" s="535" t="s">
        <v>157</v>
      </c>
      <c r="F1059" s="540">
        <v>213</v>
      </c>
      <c r="G1059" s="540">
        <v>135</v>
      </c>
      <c r="H1059" s="540">
        <v>17</v>
      </c>
      <c r="I1059" s="540">
        <v>106</v>
      </c>
      <c r="J1059" s="540">
        <v>176</v>
      </c>
      <c r="K1059" s="540">
        <v>65</v>
      </c>
      <c r="L1059" s="540">
        <v>99</v>
      </c>
      <c r="M1059" s="540">
        <v>71</v>
      </c>
      <c r="N1059" s="540">
        <v>21</v>
      </c>
      <c r="O1059" s="540">
        <v>18</v>
      </c>
      <c r="P1059" s="540">
        <v>72</v>
      </c>
      <c r="Q1059" s="540">
        <v>101</v>
      </c>
      <c r="R1059" s="540">
        <v>34</v>
      </c>
      <c r="S1059" s="540">
        <v>111</v>
      </c>
      <c r="T1059" s="540">
        <v>97</v>
      </c>
      <c r="U1059" s="540">
        <v>3</v>
      </c>
      <c r="V1059" s="540">
        <v>109</v>
      </c>
      <c r="W1059" s="540">
        <v>40</v>
      </c>
      <c r="X1059" s="540">
        <v>31</v>
      </c>
      <c r="Y1059" s="540">
        <v>78</v>
      </c>
      <c r="Z1059" s="540">
        <v>9</v>
      </c>
      <c r="AA1059" s="540">
        <v>175</v>
      </c>
      <c r="AB1059" s="540">
        <v>55</v>
      </c>
      <c r="AC1059" s="540">
        <v>211</v>
      </c>
      <c r="AD1059" s="540">
        <v>157</v>
      </c>
      <c r="AE1059" s="540">
        <v>29</v>
      </c>
      <c r="AF1059" s="540">
        <v>118</v>
      </c>
      <c r="AG1059" s="540">
        <v>174</v>
      </c>
      <c r="AH1059" s="540">
        <v>85</v>
      </c>
      <c r="AI1059" s="540">
        <v>191</v>
      </c>
      <c r="AJ1059" s="540">
        <v>200</v>
      </c>
      <c r="AK1059" s="540">
        <v>124</v>
      </c>
      <c r="AL1059" s="540">
        <v>54</v>
      </c>
      <c r="AM1059" s="540">
        <v>137</v>
      </c>
      <c r="AN1059" s="540">
        <v>89</v>
      </c>
      <c r="AO1059" s="540">
        <v>68</v>
      </c>
      <c r="AP1059" s="540">
        <v>184</v>
      </c>
      <c r="AQ1059" s="540">
        <v>165</v>
      </c>
      <c r="AR1059" s="540">
        <v>80</v>
      </c>
      <c r="AS1059" s="540">
        <v>193</v>
      </c>
      <c r="AT1059" s="540">
        <v>134</v>
      </c>
      <c r="AU1059" s="540">
        <v>8</v>
      </c>
      <c r="AV1059" s="540">
        <v>214</v>
      </c>
      <c r="AW1059" s="540">
        <v>201</v>
      </c>
      <c r="AX1059" s="540">
        <v>73</v>
      </c>
      <c r="AY1059" s="540">
        <v>154</v>
      </c>
      <c r="AZ1059" s="540">
        <v>98</v>
      </c>
      <c r="BA1059" s="540">
        <v>4</v>
      </c>
      <c r="BB1059" s="540">
        <v>172</v>
      </c>
      <c r="BC1059" s="540">
        <v>24</v>
      </c>
      <c r="BD1059" s="540">
        <v>38</v>
      </c>
      <c r="BE1059" s="540">
        <v>170</v>
      </c>
      <c r="BF1059" s="540">
        <v>60</v>
      </c>
      <c r="BG1059" s="540">
        <v>138</v>
      </c>
      <c r="BH1059" s="540">
        <v>177</v>
      </c>
      <c r="BI1059" s="540">
        <v>194</v>
      </c>
      <c r="BJ1059" s="540">
        <v>48</v>
      </c>
      <c r="BK1059" s="540">
        <v>77</v>
      </c>
      <c r="BL1059" s="540">
        <v>146</v>
      </c>
      <c r="BM1059" s="540">
        <v>19</v>
      </c>
      <c r="BN1059" s="540">
        <v>140</v>
      </c>
      <c r="BO1059" s="540">
        <v>105</v>
      </c>
      <c r="BP1059" s="540">
        <v>12</v>
      </c>
      <c r="BQ1059" s="540">
        <v>212</v>
      </c>
      <c r="BR1059" s="540">
        <v>6</v>
      </c>
      <c r="BS1059" s="540">
        <v>62</v>
      </c>
      <c r="BT1059" s="540">
        <v>186</v>
      </c>
      <c r="BU1059" s="540">
        <v>167</v>
      </c>
      <c r="BV1059" s="540">
        <v>120</v>
      </c>
      <c r="BW1059" s="540">
        <v>156</v>
      </c>
      <c r="BX1059" s="540">
        <v>139</v>
      </c>
      <c r="BY1059" s="540">
        <v>41</v>
      </c>
      <c r="BZ1059" s="540">
        <v>161</v>
      </c>
      <c r="CA1059" s="540">
        <v>13</v>
      </c>
      <c r="CB1059" s="540">
        <v>51</v>
      </c>
      <c r="CC1059" s="540">
        <v>190</v>
      </c>
      <c r="CD1059" s="540">
        <v>180</v>
      </c>
      <c r="CE1059" s="540">
        <v>22</v>
      </c>
      <c r="CF1059" s="540">
        <v>26</v>
      </c>
      <c r="CG1059" s="540">
        <v>121</v>
      </c>
      <c r="CH1059" s="540">
        <v>10</v>
      </c>
      <c r="CI1059" s="540">
        <v>56</v>
      </c>
      <c r="CJ1059" s="540">
        <v>119</v>
      </c>
      <c r="CK1059" s="540">
        <v>28</v>
      </c>
      <c r="CL1059" s="540">
        <v>47</v>
      </c>
      <c r="CM1059" s="540">
        <v>150</v>
      </c>
      <c r="CN1059" s="540">
        <v>151</v>
      </c>
      <c r="CO1059" s="540">
        <v>100</v>
      </c>
      <c r="CP1059" s="540">
        <v>35</v>
      </c>
      <c r="CQ1059" s="540">
        <v>1</v>
      </c>
      <c r="CR1059" s="540">
        <v>144</v>
      </c>
      <c r="CS1059" s="540">
        <v>158</v>
      </c>
      <c r="CT1059" s="540">
        <v>117</v>
      </c>
      <c r="CU1059" s="540">
        <v>188</v>
      </c>
      <c r="CV1059" s="540">
        <v>91</v>
      </c>
      <c r="CW1059" s="540">
        <v>179</v>
      </c>
      <c r="CX1059" s="540">
        <v>75</v>
      </c>
      <c r="CY1059" s="540">
        <v>199</v>
      </c>
      <c r="CZ1059" s="540">
        <v>126</v>
      </c>
      <c r="DA1059" s="540">
        <v>207</v>
      </c>
      <c r="DB1059" s="540">
        <v>90</v>
      </c>
      <c r="DC1059" s="540">
        <v>169</v>
      </c>
      <c r="DD1059" s="540">
        <v>155</v>
      </c>
      <c r="DE1059" s="540">
        <v>187</v>
      </c>
      <c r="DF1059" s="540">
        <v>143</v>
      </c>
      <c r="DG1059" s="540">
        <v>93</v>
      </c>
      <c r="DH1059" s="540">
        <v>113</v>
      </c>
      <c r="DI1059" s="540">
        <v>86</v>
      </c>
      <c r="DJ1059" s="540">
        <v>148</v>
      </c>
      <c r="DK1059" s="540">
        <v>178</v>
      </c>
      <c r="DL1059" s="540">
        <v>59</v>
      </c>
      <c r="DM1059" s="540">
        <v>185</v>
      </c>
      <c r="DN1059" s="540">
        <v>27</v>
      </c>
      <c r="DO1059" s="540">
        <v>131</v>
      </c>
      <c r="DP1059" s="540">
        <v>128</v>
      </c>
      <c r="DQ1059" s="540">
        <v>69</v>
      </c>
      <c r="DR1059" s="540">
        <v>210</v>
      </c>
      <c r="DS1059" s="540">
        <v>14</v>
      </c>
      <c r="DT1059" s="540">
        <v>95</v>
      </c>
      <c r="DU1059" s="540">
        <v>162</v>
      </c>
      <c r="DV1059" s="540">
        <v>39</v>
      </c>
      <c r="DW1059" s="540">
        <v>76</v>
      </c>
      <c r="DX1059" s="540">
        <v>42</v>
      </c>
      <c r="DY1059" s="540">
        <v>88</v>
      </c>
      <c r="DZ1059" s="540">
        <v>166</v>
      </c>
      <c r="EA1059" s="540">
        <v>203</v>
      </c>
      <c r="EB1059" s="540">
        <v>43</v>
      </c>
      <c r="EC1059" s="540">
        <v>102</v>
      </c>
      <c r="ED1059" s="540">
        <v>67</v>
      </c>
      <c r="EE1059" s="540">
        <v>159</v>
      </c>
      <c r="EF1059" s="540">
        <v>25</v>
      </c>
      <c r="EG1059" s="540">
        <v>70</v>
      </c>
      <c r="EH1059" s="540">
        <v>37</v>
      </c>
      <c r="EI1059" s="540">
        <v>192</v>
      </c>
      <c r="EJ1059" s="540">
        <v>129</v>
      </c>
      <c r="EK1059" s="540">
        <v>195</v>
      </c>
      <c r="EL1059" s="540">
        <v>206</v>
      </c>
      <c r="EM1059" s="540">
        <v>205</v>
      </c>
      <c r="EN1059" s="540">
        <v>142</v>
      </c>
      <c r="EO1059" s="540">
        <v>66</v>
      </c>
      <c r="EP1059" s="540">
        <v>110</v>
      </c>
      <c r="EQ1059" s="540">
        <v>23</v>
      </c>
      <c r="ER1059" s="540">
        <v>61</v>
      </c>
      <c r="ES1059" s="540">
        <v>145</v>
      </c>
      <c r="ET1059" s="540">
        <v>46</v>
      </c>
      <c r="EU1059" s="540">
        <v>160</v>
      </c>
      <c r="EV1059" s="540">
        <v>64</v>
      </c>
      <c r="EW1059" s="540">
        <v>11</v>
      </c>
      <c r="EX1059" s="540">
        <v>57</v>
      </c>
      <c r="EY1059" s="540">
        <v>108</v>
      </c>
      <c r="EZ1059" s="540">
        <v>87</v>
      </c>
      <c r="FA1059" s="540">
        <v>173</v>
      </c>
      <c r="FB1059" s="540">
        <v>147</v>
      </c>
      <c r="FC1059" s="540">
        <v>202</v>
      </c>
      <c r="FD1059" s="540">
        <v>84</v>
      </c>
      <c r="FE1059" s="540">
        <v>132</v>
      </c>
      <c r="FF1059" s="540">
        <v>114</v>
      </c>
      <c r="FG1059" s="540">
        <v>92</v>
      </c>
      <c r="FH1059" s="540">
        <v>171</v>
      </c>
      <c r="FI1059" s="540">
        <v>208</v>
      </c>
      <c r="FJ1059" s="540">
        <v>125</v>
      </c>
      <c r="FK1059" s="540">
        <v>79</v>
      </c>
      <c r="FL1059" s="540">
        <v>164</v>
      </c>
      <c r="FM1059" s="540">
        <v>33</v>
      </c>
      <c r="FN1059" s="540">
        <v>198</v>
      </c>
      <c r="FO1059" s="540">
        <v>127</v>
      </c>
      <c r="FP1059" s="540">
        <v>83</v>
      </c>
      <c r="FQ1059" s="540">
        <v>5</v>
      </c>
      <c r="FR1059" s="540">
        <v>153</v>
      </c>
      <c r="FS1059" s="540">
        <v>36</v>
      </c>
      <c r="FT1059" s="540">
        <v>168</v>
      </c>
      <c r="FU1059" s="540">
        <v>15</v>
      </c>
      <c r="FV1059" s="540">
        <v>32</v>
      </c>
      <c r="FW1059" s="540">
        <v>133</v>
      </c>
      <c r="FX1059" s="540">
        <v>107</v>
      </c>
      <c r="FY1059" s="540">
        <v>20</v>
      </c>
      <c r="FZ1059" s="540">
        <v>130</v>
      </c>
      <c r="GA1059" s="540">
        <v>152</v>
      </c>
      <c r="GB1059" s="540">
        <v>2</v>
      </c>
      <c r="GC1059" s="540">
        <v>116</v>
      </c>
      <c r="GD1059" s="540">
        <v>45</v>
      </c>
      <c r="GE1059" s="540">
        <v>196</v>
      </c>
      <c r="GF1059" s="540">
        <v>7</v>
      </c>
      <c r="GG1059" s="540">
        <v>96</v>
      </c>
      <c r="GH1059" s="540">
        <v>112</v>
      </c>
      <c r="GI1059" s="540">
        <v>44</v>
      </c>
      <c r="GJ1059" s="540">
        <v>53</v>
      </c>
      <c r="GK1059" s="540">
        <v>204</v>
      </c>
      <c r="GL1059" s="540">
        <v>81</v>
      </c>
      <c r="GM1059" s="540">
        <v>94</v>
      </c>
      <c r="GN1059" s="540">
        <v>30</v>
      </c>
      <c r="GO1059" s="540">
        <v>209</v>
      </c>
      <c r="GP1059" s="540">
        <v>82</v>
      </c>
      <c r="GQ1059" s="540">
        <v>181</v>
      </c>
      <c r="GR1059" s="540">
        <v>136</v>
      </c>
      <c r="GS1059" s="540">
        <v>182</v>
      </c>
      <c r="GT1059" s="540">
        <v>104</v>
      </c>
      <c r="GU1059" s="540">
        <v>52</v>
      </c>
      <c r="GV1059" s="540">
        <v>58</v>
      </c>
      <c r="GW1059" s="540">
        <v>16</v>
      </c>
      <c r="GX1059" s="540">
        <v>49</v>
      </c>
      <c r="GY1059" s="540">
        <v>183</v>
      </c>
      <c r="GZ1059" s="540">
        <v>189</v>
      </c>
      <c r="HA1059" s="540">
        <v>123</v>
      </c>
      <c r="HB1059" s="540">
        <v>163</v>
      </c>
      <c r="HC1059" s="540">
        <v>197</v>
      </c>
      <c r="HD1059" s="540">
        <v>74</v>
      </c>
      <c r="HE1059" s="540">
        <v>149</v>
      </c>
      <c r="HF1059" s="540">
        <v>141</v>
      </c>
      <c r="HG1059" s="540">
        <v>63</v>
      </c>
      <c r="HH1059" s="540">
        <v>122</v>
      </c>
      <c r="HI1059" s="540">
        <v>103</v>
      </c>
      <c r="HJ1059" s="540">
        <v>50</v>
      </c>
      <c r="HK1059" s="540">
        <v>115</v>
      </c>
    </row>
    <row r="1060" spans="4:224" s="540" customFormat="1" x14ac:dyDescent="0.2">
      <c r="E1060" s="535" t="s">
        <v>159</v>
      </c>
      <c r="F1060" s="540">
        <v>163</v>
      </c>
      <c r="G1060" s="540">
        <v>14</v>
      </c>
      <c r="H1060" s="540">
        <v>180</v>
      </c>
      <c r="I1060" s="540">
        <v>150</v>
      </c>
      <c r="J1060" s="540">
        <v>53</v>
      </c>
      <c r="K1060" s="540">
        <v>174</v>
      </c>
      <c r="L1060" s="540">
        <v>198</v>
      </c>
      <c r="M1060" s="540">
        <v>137</v>
      </c>
      <c r="N1060" s="540">
        <v>77</v>
      </c>
      <c r="O1060" s="540">
        <v>11</v>
      </c>
      <c r="P1060" s="540">
        <v>130</v>
      </c>
      <c r="Q1060" s="540">
        <v>140</v>
      </c>
      <c r="R1060" s="540">
        <v>187</v>
      </c>
      <c r="S1060" s="540">
        <v>101</v>
      </c>
      <c r="T1060" s="540">
        <v>132</v>
      </c>
      <c r="U1060" s="540">
        <v>80</v>
      </c>
      <c r="V1060" s="540">
        <v>188</v>
      </c>
      <c r="W1060" s="540">
        <v>9</v>
      </c>
      <c r="X1060" s="540">
        <v>116</v>
      </c>
      <c r="Y1060" s="540">
        <v>32</v>
      </c>
      <c r="Z1060" s="540">
        <v>54</v>
      </c>
      <c r="AA1060" s="540">
        <v>204</v>
      </c>
      <c r="AB1060" s="540">
        <v>106</v>
      </c>
      <c r="AC1060" s="540">
        <v>61</v>
      </c>
      <c r="AD1060" s="540">
        <v>7</v>
      </c>
      <c r="AE1060" s="540">
        <v>193</v>
      </c>
      <c r="AF1060" s="540">
        <v>69</v>
      </c>
      <c r="AG1060" s="540">
        <v>97</v>
      </c>
      <c r="AH1060" s="540">
        <v>43</v>
      </c>
      <c r="AI1060" s="540">
        <v>117</v>
      </c>
      <c r="AJ1060" s="540">
        <v>199</v>
      </c>
      <c r="AK1060" s="540">
        <v>149</v>
      </c>
      <c r="AL1060" s="540">
        <v>212</v>
      </c>
      <c r="AM1060" s="540">
        <v>22</v>
      </c>
      <c r="AN1060" s="540">
        <v>56</v>
      </c>
      <c r="AO1060" s="540">
        <v>35</v>
      </c>
      <c r="AP1060" s="540">
        <v>73</v>
      </c>
      <c r="AQ1060" s="540">
        <v>207</v>
      </c>
      <c r="AR1060" s="540">
        <v>195</v>
      </c>
      <c r="AS1060" s="540">
        <v>41</v>
      </c>
      <c r="AT1060" s="540">
        <v>47</v>
      </c>
      <c r="AU1060" s="540">
        <v>31</v>
      </c>
      <c r="AV1060" s="540">
        <v>57</v>
      </c>
      <c r="AW1060" s="540">
        <v>103</v>
      </c>
      <c r="AX1060" s="540">
        <v>81</v>
      </c>
      <c r="AY1060" s="540">
        <v>55</v>
      </c>
      <c r="AZ1060" s="540">
        <v>40</v>
      </c>
      <c r="BA1060" s="540">
        <v>112</v>
      </c>
      <c r="BB1060" s="540">
        <v>110</v>
      </c>
      <c r="BC1060" s="540">
        <v>151</v>
      </c>
      <c r="BD1060" s="540">
        <v>202</v>
      </c>
      <c r="BE1060" s="540">
        <v>148</v>
      </c>
      <c r="BF1060" s="540">
        <v>177</v>
      </c>
      <c r="BG1060" s="540">
        <v>161</v>
      </c>
      <c r="BH1060" s="540">
        <v>39</v>
      </c>
      <c r="BI1060" s="540">
        <v>2</v>
      </c>
      <c r="BJ1060" s="540">
        <v>166</v>
      </c>
      <c r="BK1060" s="540">
        <v>146</v>
      </c>
      <c r="BL1060" s="540">
        <v>71</v>
      </c>
      <c r="BM1060" s="540">
        <v>12</v>
      </c>
      <c r="BN1060" s="540">
        <v>123</v>
      </c>
      <c r="BO1060" s="540">
        <v>16</v>
      </c>
      <c r="BP1060" s="540">
        <v>114</v>
      </c>
      <c r="BQ1060" s="540">
        <v>93</v>
      </c>
      <c r="BR1060" s="540">
        <v>102</v>
      </c>
      <c r="BS1060" s="540">
        <v>89</v>
      </c>
      <c r="BT1060" s="540">
        <v>126</v>
      </c>
      <c r="BU1060" s="540">
        <v>134</v>
      </c>
      <c r="BV1060" s="540">
        <v>173</v>
      </c>
      <c r="BW1060" s="540">
        <v>111</v>
      </c>
      <c r="BX1060" s="540">
        <v>128</v>
      </c>
      <c r="BY1060" s="540">
        <v>6</v>
      </c>
      <c r="BZ1060" s="540">
        <v>192</v>
      </c>
      <c r="CA1060" s="540">
        <v>82</v>
      </c>
      <c r="CB1060" s="540">
        <v>158</v>
      </c>
      <c r="CC1060" s="540">
        <v>142</v>
      </c>
      <c r="CD1060" s="540">
        <v>18</v>
      </c>
      <c r="CE1060" s="540">
        <v>59</v>
      </c>
      <c r="CF1060" s="540">
        <v>46</v>
      </c>
      <c r="CG1060" s="540">
        <v>62</v>
      </c>
      <c r="CH1060" s="540">
        <v>210</v>
      </c>
      <c r="CI1060" s="540">
        <v>189</v>
      </c>
      <c r="CJ1060" s="540">
        <v>181</v>
      </c>
      <c r="CK1060" s="540">
        <v>197</v>
      </c>
      <c r="CL1060" s="540">
        <v>211</v>
      </c>
      <c r="CM1060" s="540">
        <v>100</v>
      </c>
      <c r="CN1060" s="540">
        <v>26</v>
      </c>
      <c r="CO1060" s="540">
        <v>172</v>
      </c>
      <c r="CP1060" s="540">
        <v>87</v>
      </c>
      <c r="CQ1060" s="540">
        <v>179</v>
      </c>
      <c r="CR1060" s="540">
        <v>115</v>
      </c>
      <c r="CS1060" s="540">
        <v>153</v>
      </c>
      <c r="CT1060" s="540">
        <v>121</v>
      </c>
      <c r="CU1060" s="540">
        <v>37</v>
      </c>
      <c r="CV1060" s="540">
        <v>213</v>
      </c>
      <c r="CW1060" s="540">
        <v>145</v>
      </c>
      <c r="CX1060" s="540">
        <v>171</v>
      </c>
      <c r="CY1060" s="540">
        <v>104</v>
      </c>
      <c r="CZ1060" s="540">
        <v>206</v>
      </c>
      <c r="DA1060" s="540">
        <v>86</v>
      </c>
      <c r="DB1060" s="540">
        <v>129</v>
      </c>
      <c r="DC1060" s="540">
        <v>165</v>
      </c>
      <c r="DD1060" s="540">
        <v>44</v>
      </c>
      <c r="DE1060" s="540">
        <v>10</v>
      </c>
      <c r="DF1060" s="540">
        <v>167</v>
      </c>
      <c r="DG1060" s="540">
        <v>19</v>
      </c>
      <c r="DH1060" s="540">
        <v>119</v>
      </c>
      <c r="DI1060" s="540">
        <v>135</v>
      </c>
      <c r="DJ1060" s="540">
        <v>25</v>
      </c>
      <c r="DK1060" s="540">
        <v>72</v>
      </c>
      <c r="DL1060" s="540">
        <v>214</v>
      </c>
      <c r="DM1060" s="540">
        <v>205</v>
      </c>
      <c r="DN1060" s="540">
        <v>79</v>
      </c>
      <c r="DO1060" s="540">
        <v>196</v>
      </c>
      <c r="DP1060" s="540">
        <v>147</v>
      </c>
      <c r="DQ1060" s="540">
        <v>4</v>
      </c>
      <c r="DR1060" s="540">
        <v>155</v>
      </c>
      <c r="DS1060" s="540">
        <v>170</v>
      </c>
      <c r="DT1060" s="540">
        <v>183</v>
      </c>
      <c r="DU1060" s="540">
        <v>141</v>
      </c>
      <c r="DV1060" s="540">
        <v>24</v>
      </c>
      <c r="DW1060" s="540">
        <v>136</v>
      </c>
      <c r="DX1060" s="540">
        <v>36</v>
      </c>
      <c r="DY1060" s="540">
        <v>156</v>
      </c>
      <c r="DZ1060" s="540">
        <v>17</v>
      </c>
      <c r="EA1060" s="540">
        <v>67</v>
      </c>
      <c r="EB1060" s="540">
        <v>154</v>
      </c>
      <c r="EC1060" s="540">
        <v>90</v>
      </c>
      <c r="ED1060" s="540">
        <v>65</v>
      </c>
      <c r="EE1060" s="540">
        <v>29</v>
      </c>
      <c r="EF1060" s="540">
        <v>34</v>
      </c>
      <c r="EG1060" s="540">
        <v>143</v>
      </c>
      <c r="EH1060" s="540">
        <v>105</v>
      </c>
      <c r="EI1060" s="540">
        <v>1</v>
      </c>
      <c r="EJ1060" s="540">
        <v>152</v>
      </c>
      <c r="EK1060" s="540">
        <v>175</v>
      </c>
      <c r="EL1060" s="540">
        <v>208</v>
      </c>
      <c r="EM1060" s="540">
        <v>74</v>
      </c>
      <c r="EN1060" s="540">
        <v>52</v>
      </c>
      <c r="EO1060" s="540">
        <v>98</v>
      </c>
      <c r="EP1060" s="540">
        <v>5</v>
      </c>
      <c r="EQ1060" s="540">
        <v>66</v>
      </c>
      <c r="ER1060" s="540">
        <v>15</v>
      </c>
      <c r="ES1060" s="540">
        <v>38</v>
      </c>
      <c r="ET1060" s="540">
        <v>8</v>
      </c>
      <c r="EU1060" s="540">
        <v>58</v>
      </c>
      <c r="EV1060" s="540">
        <v>108</v>
      </c>
      <c r="EW1060" s="540">
        <v>30</v>
      </c>
      <c r="EX1060" s="540">
        <v>168</v>
      </c>
      <c r="EY1060" s="540">
        <v>48</v>
      </c>
      <c r="EZ1060" s="540">
        <v>75</v>
      </c>
      <c r="FA1060" s="540">
        <v>178</v>
      </c>
      <c r="FB1060" s="540">
        <v>109</v>
      </c>
      <c r="FC1060" s="540">
        <v>68</v>
      </c>
      <c r="FD1060" s="540">
        <v>122</v>
      </c>
      <c r="FE1060" s="540">
        <v>124</v>
      </c>
      <c r="FF1060" s="540">
        <v>78</v>
      </c>
      <c r="FG1060" s="540">
        <v>107</v>
      </c>
      <c r="FH1060" s="540">
        <v>92</v>
      </c>
      <c r="FI1060" s="540">
        <v>201</v>
      </c>
      <c r="FJ1060" s="540">
        <v>63</v>
      </c>
      <c r="FK1060" s="540">
        <v>33</v>
      </c>
      <c r="FL1060" s="540">
        <v>209</v>
      </c>
      <c r="FM1060" s="540">
        <v>186</v>
      </c>
      <c r="FN1060" s="540">
        <v>83</v>
      </c>
      <c r="FO1060" s="540">
        <v>84</v>
      </c>
      <c r="FP1060" s="540">
        <v>60</v>
      </c>
      <c r="FQ1060" s="540">
        <v>184</v>
      </c>
      <c r="FR1060" s="540">
        <v>127</v>
      </c>
      <c r="FS1060" s="540">
        <v>139</v>
      </c>
      <c r="FT1060" s="540">
        <v>28</v>
      </c>
      <c r="FU1060" s="540">
        <v>88</v>
      </c>
      <c r="FV1060" s="540">
        <v>200</v>
      </c>
      <c r="FW1060" s="540">
        <v>182</v>
      </c>
      <c r="FX1060" s="540">
        <v>194</v>
      </c>
      <c r="FY1060" s="540">
        <v>85</v>
      </c>
      <c r="FZ1060" s="540">
        <v>51</v>
      </c>
      <c r="GA1060" s="540">
        <v>162</v>
      </c>
      <c r="GB1060" s="540">
        <v>160</v>
      </c>
      <c r="GC1060" s="540">
        <v>3</v>
      </c>
      <c r="GD1060" s="540">
        <v>94</v>
      </c>
      <c r="GE1060" s="540">
        <v>13</v>
      </c>
      <c r="GF1060" s="540">
        <v>70</v>
      </c>
      <c r="GG1060" s="540">
        <v>20</v>
      </c>
      <c r="GH1060" s="540">
        <v>118</v>
      </c>
      <c r="GI1060" s="540">
        <v>120</v>
      </c>
      <c r="GJ1060" s="540">
        <v>125</v>
      </c>
      <c r="GK1060" s="540">
        <v>64</v>
      </c>
      <c r="GL1060" s="540">
        <v>45</v>
      </c>
      <c r="GM1060" s="540">
        <v>131</v>
      </c>
      <c r="GN1060" s="540">
        <v>95</v>
      </c>
      <c r="GO1060" s="540">
        <v>50</v>
      </c>
      <c r="GP1060" s="540">
        <v>96</v>
      </c>
      <c r="GQ1060" s="540">
        <v>113</v>
      </c>
      <c r="GR1060" s="540">
        <v>21</v>
      </c>
      <c r="GS1060" s="540">
        <v>133</v>
      </c>
      <c r="GT1060" s="540">
        <v>190</v>
      </c>
      <c r="GU1060" s="540">
        <v>176</v>
      </c>
      <c r="GV1060" s="540">
        <v>42</v>
      </c>
      <c r="GW1060" s="540">
        <v>27</v>
      </c>
      <c r="GX1060" s="540">
        <v>169</v>
      </c>
      <c r="GY1060" s="540">
        <v>164</v>
      </c>
      <c r="GZ1060" s="540">
        <v>91</v>
      </c>
      <c r="HA1060" s="540">
        <v>203</v>
      </c>
      <c r="HB1060" s="540">
        <v>76</v>
      </c>
      <c r="HC1060" s="540">
        <v>99</v>
      </c>
      <c r="HD1060" s="540">
        <v>138</v>
      </c>
      <c r="HE1060" s="540">
        <v>157</v>
      </c>
      <c r="HF1060" s="540">
        <v>23</v>
      </c>
      <c r="HG1060" s="540">
        <v>144</v>
      </c>
      <c r="HH1060" s="540">
        <v>159</v>
      </c>
      <c r="HI1060" s="540">
        <v>49</v>
      </c>
      <c r="HJ1060" s="540">
        <v>185</v>
      </c>
      <c r="HK1060" s="540">
        <v>191</v>
      </c>
    </row>
    <row r="1061" spans="4:224" s="540" customFormat="1" x14ac:dyDescent="0.2"/>
    <row r="1062" spans="4:224" s="540" customFormat="1" x14ac:dyDescent="0.2">
      <c r="D1062" s="539">
        <v>215</v>
      </c>
      <c r="E1062" s="541" t="s">
        <v>179</v>
      </c>
    </row>
    <row r="1063" spans="4:224" s="540" customFormat="1" x14ac:dyDescent="0.2">
      <c r="E1063" s="535" t="s">
        <v>130</v>
      </c>
      <c r="F1063" s="540">
        <v>1</v>
      </c>
      <c r="G1063" s="540">
        <v>2</v>
      </c>
      <c r="H1063" s="540">
        <v>3</v>
      </c>
      <c r="I1063" s="540">
        <v>4</v>
      </c>
      <c r="J1063" s="540">
        <v>5</v>
      </c>
      <c r="K1063" s="540">
        <v>6</v>
      </c>
      <c r="L1063" s="540">
        <v>7</v>
      </c>
      <c r="M1063" s="540">
        <v>8</v>
      </c>
      <c r="N1063" s="540">
        <v>9</v>
      </c>
      <c r="O1063" s="540">
        <v>10</v>
      </c>
      <c r="P1063" s="540">
        <v>11</v>
      </c>
      <c r="Q1063" s="540">
        <v>12</v>
      </c>
      <c r="R1063" s="540">
        <v>13</v>
      </c>
      <c r="S1063" s="540">
        <v>14</v>
      </c>
      <c r="T1063" s="540">
        <v>15</v>
      </c>
      <c r="U1063" s="540">
        <v>16</v>
      </c>
      <c r="V1063" s="540">
        <v>17</v>
      </c>
      <c r="W1063" s="540">
        <v>18</v>
      </c>
      <c r="X1063" s="540">
        <v>19</v>
      </c>
      <c r="Y1063" s="540">
        <v>20</v>
      </c>
      <c r="Z1063" s="540">
        <v>21</v>
      </c>
      <c r="AA1063" s="540">
        <v>22</v>
      </c>
      <c r="AB1063" s="540">
        <v>23</v>
      </c>
      <c r="AC1063" s="540">
        <v>24</v>
      </c>
      <c r="AD1063" s="540">
        <v>25</v>
      </c>
      <c r="AE1063" s="540">
        <v>26</v>
      </c>
      <c r="AF1063" s="540">
        <v>27</v>
      </c>
      <c r="AG1063" s="540">
        <v>28</v>
      </c>
      <c r="AH1063" s="540">
        <v>29</v>
      </c>
      <c r="AI1063" s="540">
        <v>30</v>
      </c>
      <c r="AJ1063" s="540">
        <v>31</v>
      </c>
      <c r="AK1063" s="540">
        <v>32</v>
      </c>
      <c r="AL1063" s="540">
        <v>33</v>
      </c>
      <c r="AM1063" s="540">
        <v>34</v>
      </c>
      <c r="AN1063" s="540">
        <v>35</v>
      </c>
      <c r="AO1063" s="540">
        <v>36</v>
      </c>
      <c r="AP1063" s="540">
        <v>37</v>
      </c>
      <c r="AQ1063" s="540">
        <v>38</v>
      </c>
      <c r="AR1063" s="540">
        <v>39</v>
      </c>
      <c r="AS1063" s="540">
        <v>40</v>
      </c>
      <c r="AT1063" s="540">
        <v>41</v>
      </c>
      <c r="AU1063" s="540">
        <v>42</v>
      </c>
      <c r="AV1063" s="540">
        <v>43</v>
      </c>
      <c r="AW1063" s="540">
        <v>44</v>
      </c>
      <c r="AX1063" s="540">
        <v>45</v>
      </c>
      <c r="AY1063" s="540">
        <v>46</v>
      </c>
      <c r="AZ1063" s="540">
        <v>47</v>
      </c>
      <c r="BA1063" s="540">
        <v>48</v>
      </c>
      <c r="BB1063" s="540">
        <v>49</v>
      </c>
      <c r="BC1063" s="540">
        <v>50</v>
      </c>
      <c r="BD1063" s="540">
        <v>51</v>
      </c>
      <c r="BE1063" s="540">
        <v>52</v>
      </c>
      <c r="BF1063" s="540">
        <v>53</v>
      </c>
      <c r="BG1063" s="540">
        <v>54</v>
      </c>
      <c r="BH1063" s="540">
        <v>55</v>
      </c>
      <c r="BI1063" s="540">
        <v>56</v>
      </c>
      <c r="BJ1063" s="540">
        <v>57</v>
      </c>
      <c r="BK1063" s="540">
        <v>58</v>
      </c>
      <c r="BL1063" s="540">
        <v>59</v>
      </c>
      <c r="BM1063" s="540">
        <v>60</v>
      </c>
      <c r="BN1063" s="540">
        <v>61</v>
      </c>
      <c r="BO1063" s="540">
        <v>62</v>
      </c>
      <c r="BP1063" s="540">
        <v>63</v>
      </c>
      <c r="BQ1063" s="540">
        <v>64</v>
      </c>
      <c r="BR1063" s="540">
        <v>65</v>
      </c>
      <c r="BS1063" s="540">
        <v>66</v>
      </c>
      <c r="BT1063" s="540">
        <v>67</v>
      </c>
      <c r="BU1063" s="540">
        <v>68</v>
      </c>
      <c r="BV1063" s="540">
        <v>69</v>
      </c>
      <c r="BW1063" s="540">
        <v>70</v>
      </c>
      <c r="BX1063" s="540">
        <v>71</v>
      </c>
      <c r="BY1063" s="540">
        <v>72</v>
      </c>
      <c r="BZ1063" s="540">
        <v>73</v>
      </c>
      <c r="CA1063" s="540">
        <v>74</v>
      </c>
      <c r="CB1063" s="540">
        <v>75</v>
      </c>
      <c r="CC1063" s="540">
        <v>76</v>
      </c>
      <c r="CD1063" s="540">
        <v>77</v>
      </c>
      <c r="CE1063" s="540">
        <v>78</v>
      </c>
      <c r="CF1063" s="540">
        <v>79</v>
      </c>
      <c r="CG1063" s="540">
        <v>80</v>
      </c>
      <c r="CH1063" s="540">
        <v>81</v>
      </c>
      <c r="CI1063" s="540">
        <v>82</v>
      </c>
      <c r="CJ1063" s="540">
        <v>83</v>
      </c>
      <c r="CK1063" s="540">
        <v>84</v>
      </c>
      <c r="CL1063" s="540">
        <v>85</v>
      </c>
      <c r="CM1063" s="540">
        <v>86</v>
      </c>
      <c r="CN1063" s="540">
        <v>87</v>
      </c>
      <c r="CO1063" s="540">
        <v>88</v>
      </c>
      <c r="CP1063" s="540">
        <v>89</v>
      </c>
      <c r="CQ1063" s="540">
        <v>90</v>
      </c>
      <c r="CR1063" s="540">
        <v>91</v>
      </c>
      <c r="CS1063" s="540">
        <v>92</v>
      </c>
      <c r="CT1063" s="540">
        <v>93</v>
      </c>
      <c r="CU1063" s="540">
        <v>94</v>
      </c>
      <c r="CV1063" s="540">
        <v>95</v>
      </c>
      <c r="CW1063" s="540">
        <v>96</v>
      </c>
      <c r="CX1063" s="540">
        <v>97</v>
      </c>
      <c r="CY1063" s="540">
        <v>98</v>
      </c>
      <c r="CZ1063" s="540">
        <v>99</v>
      </c>
      <c r="DA1063" s="540">
        <v>100</v>
      </c>
      <c r="DB1063" s="540">
        <v>101</v>
      </c>
      <c r="DC1063" s="540">
        <v>102</v>
      </c>
      <c r="DD1063" s="540">
        <v>103</v>
      </c>
      <c r="DE1063" s="540">
        <v>104</v>
      </c>
      <c r="DF1063" s="540">
        <v>105</v>
      </c>
      <c r="DG1063" s="540">
        <v>106</v>
      </c>
      <c r="DH1063" s="540">
        <v>107</v>
      </c>
      <c r="DI1063" s="540">
        <v>108</v>
      </c>
      <c r="DJ1063" s="540">
        <v>109</v>
      </c>
      <c r="DK1063" s="540">
        <v>110</v>
      </c>
      <c r="DL1063" s="540">
        <v>111</v>
      </c>
      <c r="DM1063" s="540">
        <v>112</v>
      </c>
      <c r="DN1063" s="540">
        <v>113</v>
      </c>
      <c r="DO1063" s="540">
        <v>114</v>
      </c>
      <c r="DP1063" s="540">
        <v>115</v>
      </c>
      <c r="DQ1063" s="540">
        <v>116</v>
      </c>
      <c r="DR1063" s="540">
        <v>117</v>
      </c>
      <c r="DS1063" s="540">
        <v>118</v>
      </c>
      <c r="DT1063" s="540">
        <v>119</v>
      </c>
      <c r="DU1063" s="540">
        <v>120</v>
      </c>
      <c r="DV1063" s="540">
        <v>121</v>
      </c>
      <c r="DW1063" s="540">
        <v>122</v>
      </c>
      <c r="DX1063" s="540">
        <v>123</v>
      </c>
      <c r="DY1063" s="540">
        <v>124</v>
      </c>
      <c r="DZ1063" s="540">
        <v>125</v>
      </c>
      <c r="EA1063" s="540">
        <v>126</v>
      </c>
      <c r="EB1063" s="540">
        <v>127</v>
      </c>
      <c r="EC1063" s="540">
        <v>128</v>
      </c>
      <c r="ED1063" s="540">
        <v>129</v>
      </c>
      <c r="EE1063" s="540">
        <v>130</v>
      </c>
      <c r="EF1063" s="540">
        <v>131</v>
      </c>
      <c r="EG1063" s="540">
        <v>132</v>
      </c>
      <c r="EH1063" s="540">
        <v>133</v>
      </c>
      <c r="EI1063" s="540">
        <v>134</v>
      </c>
      <c r="EJ1063" s="540">
        <v>135</v>
      </c>
      <c r="EK1063" s="540">
        <v>136</v>
      </c>
      <c r="EL1063" s="540">
        <v>137</v>
      </c>
      <c r="EM1063" s="540">
        <v>138</v>
      </c>
      <c r="EN1063" s="540">
        <v>139</v>
      </c>
      <c r="EO1063" s="540">
        <v>140</v>
      </c>
      <c r="EP1063" s="540">
        <v>141</v>
      </c>
      <c r="EQ1063" s="540">
        <v>142</v>
      </c>
      <c r="ER1063" s="540">
        <v>143</v>
      </c>
      <c r="ES1063" s="540">
        <v>144</v>
      </c>
      <c r="ET1063" s="540">
        <v>145</v>
      </c>
      <c r="EU1063" s="540">
        <v>146</v>
      </c>
      <c r="EV1063" s="540">
        <v>147</v>
      </c>
      <c r="EW1063" s="540">
        <v>148</v>
      </c>
      <c r="EX1063" s="540">
        <v>149</v>
      </c>
      <c r="EY1063" s="540">
        <v>150</v>
      </c>
      <c r="EZ1063" s="540">
        <v>151</v>
      </c>
      <c r="FA1063" s="540">
        <v>152</v>
      </c>
      <c r="FB1063" s="540">
        <v>153</v>
      </c>
      <c r="FC1063" s="540">
        <v>154</v>
      </c>
      <c r="FD1063" s="540">
        <v>155</v>
      </c>
      <c r="FE1063" s="540">
        <v>156</v>
      </c>
      <c r="FF1063" s="540">
        <v>157</v>
      </c>
      <c r="FG1063" s="540">
        <v>158</v>
      </c>
      <c r="FH1063" s="540">
        <v>159</v>
      </c>
      <c r="FI1063" s="540">
        <v>160</v>
      </c>
      <c r="FJ1063" s="540">
        <v>161</v>
      </c>
      <c r="FK1063" s="540">
        <v>162</v>
      </c>
      <c r="FL1063" s="540">
        <v>163</v>
      </c>
      <c r="FM1063" s="540">
        <v>164</v>
      </c>
      <c r="FN1063" s="540">
        <v>165</v>
      </c>
      <c r="FO1063" s="540">
        <v>166</v>
      </c>
      <c r="FP1063" s="540">
        <v>167</v>
      </c>
      <c r="FQ1063" s="540">
        <v>168</v>
      </c>
      <c r="FR1063" s="540">
        <v>169</v>
      </c>
      <c r="FS1063" s="540">
        <v>170</v>
      </c>
      <c r="FT1063" s="540">
        <v>171</v>
      </c>
      <c r="FU1063" s="540">
        <v>172</v>
      </c>
      <c r="FV1063" s="540">
        <v>173</v>
      </c>
      <c r="FW1063" s="540">
        <v>174</v>
      </c>
      <c r="FX1063" s="540">
        <v>175</v>
      </c>
      <c r="FY1063" s="540">
        <v>176</v>
      </c>
      <c r="FZ1063" s="540">
        <v>177</v>
      </c>
      <c r="GA1063" s="540">
        <v>178</v>
      </c>
      <c r="GB1063" s="540">
        <v>179</v>
      </c>
      <c r="GC1063" s="540">
        <v>180</v>
      </c>
      <c r="GD1063" s="540">
        <v>181</v>
      </c>
      <c r="GE1063" s="540">
        <v>182</v>
      </c>
      <c r="GF1063" s="540">
        <v>183</v>
      </c>
      <c r="GG1063" s="540">
        <v>184</v>
      </c>
      <c r="GH1063" s="540">
        <v>185</v>
      </c>
      <c r="GI1063" s="540">
        <v>186</v>
      </c>
      <c r="GJ1063" s="540">
        <v>187</v>
      </c>
      <c r="GK1063" s="540">
        <v>188</v>
      </c>
      <c r="GL1063" s="540">
        <v>189</v>
      </c>
      <c r="GM1063" s="540">
        <v>190</v>
      </c>
      <c r="GN1063" s="540">
        <v>191</v>
      </c>
      <c r="GO1063" s="540">
        <v>192</v>
      </c>
      <c r="GP1063" s="540">
        <v>193</v>
      </c>
      <c r="GQ1063" s="540">
        <v>194</v>
      </c>
      <c r="GR1063" s="540">
        <v>195</v>
      </c>
      <c r="GS1063" s="540">
        <v>196</v>
      </c>
      <c r="GT1063" s="540">
        <v>197</v>
      </c>
      <c r="GU1063" s="540">
        <v>198</v>
      </c>
      <c r="GV1063" s="540">
        <v>199</v>
      </c>
      <c r="GW1063" s="540">
        <v>200</v>
      </c>
      <c r="GX1063" s="540">
        <v>201</v>
      </c>
      <c r="GY1063" s="540">
        <v>202</v>
      </c>
      <c r="GZ1063" s="540">
        <v>203</v>
      </c>
      <c r="HA1063" s="540">
        <v>204</v>
      </c>
      <c r="HB1063" s="540">
        <v>205</v>
      </c>
      <c r="HC1063" s="540">
        <v>206</v>
      </c>
      <c r="HD1063" s="540">
        <v>207</v>
      </c>
      <c r="HE1063" s="540">
        <v>208</v>
      </c>
      <c r="HF1063" s="540">
        <v>209</v>
      </c>
      <c r="HG1063" s="540">
        <v>210</v>
      </c>
      <c r="HH1063" s="540">
        <v>211</v>
      </c>
      <c r="HI1063" s="540">
        <v>212</v>
      </c>
      <c r="HJ1063" s="540">
        <v>213</v>
      </c>
      <c r="HK1063" s="540">
        <v>214</v>
      </c>
      <c r="HL1063" s="540">
        <v>215</v>
      </c>
    </row>
    <row r="1064" spans="4:224" s="540" customFormat="1" x14ac:dyDescent="0.2">
      <c r="E1064" s="535" t="s">
        <v>157</v>
      </c>
      <c r="F1064" s="540">
        <v>15</v>
      </c>
      <c r="G1064" s="540">
        <v>83</v>
      </c>
      <c r="H1064" s="540">
        <v>139</v>
      </c>
      <c r="I1064" s="540">
        <v>101</v>
      </c>
      <c r="J1064" s="540">
        <v>53</v>
      </c>
      <c r="K1064" s="540">
        <v>120</v>
      </c>
      <c r="L1064" s="540">
        <v>155</v>
      </c>
      <c r="M1064" s="540">
        <v>107</v>
      </c>
      <c r="N1064" s="540">
        <v>11</v>
      </c>
      <c r="O1064" s="540">
        <v>73</v>
      </c>
      <c r="P1064" s="540">
        <v>215</v>
      </c>
      <c r="Q1064" s="540">
        <v>164</v>
      </c>
      <c r="R1064" s="540">
        <v>2</v>
      </c>
      <c r="S1064" s="540">
        <v>18</v>
      </c>
      <c r="T1064" s="540">
        <v>197</v>
      </c>
      <c r="U1064" s="540">
        <v>189</v>
      </c>
      <c r="V1064" s="540">
        <v>140</v>
      </c>
      <c r="W1064" s="540">
        <v>55</v>
      </c>
      <c r="X1064" s="540">
        <v>21</v>
      </c>
      <c r="Y1064" s="540">
        <v>6</v>
      </c>
      <c r="Z1064" s="540">
        <v>160</v>
      </c>
      <c r="AA1064" s="540">
        <v>14</v>
      </c>
      <c r="AB1064" s="540">
        <v>211</v>
      </c>
      <c r="AC1064" s="540">
        <v>32</v>
      </c>
      <c r="AD1064" s="540">
        <v>179</v>
      </c>
      <c r="AE1064" s="540">
        <v>125</v>
      </c>
      <c r="AF1064" s="540">
        <v>136</v>
      </c>
      <c r="AG1064" s="540">
        <v>40</v>
      </c>
      <c r="AH1064" s="540">
        <v>27</v>
      </c>
      <c r="AI1064" s="540">
        <v>177</v>
      </c>
      <c r="AJ1064" s="540">
        <v>60</v>
      </c>
      <c r="AK1064" s="540">
        <v>118</v>
      </c>
      <c r="AL1064" s="540">
        <v>47</v>
      </c>
      <c r="AM1064" s="540">
        <v>51</v>
      </c>
      <c r="AN1064" s="540">
        <v>207</v>
      </c>
      <c r="AO1064" s="540">
        <v>209</v>
      </c>
      <c r="AP1064" s="540">
        <v>149</v>
      </c>
      <c r="AQ1064" s="540">
        <v>115</v>
      </c>
      <c r="AR1064" s="540">
        <v>153</v>
      </c>
      <c r="AS1064" s="540">
        <v>28</v>
      </c>
      <c r="AT1064" s="540">
        <v>64</v>
      </c>
      <c r="AU1064" s="540">
        <v>36</v>
      </c>
      <c r="AV1064" s="540">
        <v>31</v>
      </c>
      <c r="AW1064" s="540">
        <v>116</v>
      </c>
      <c r="AX1064" s="540">
        <v>184</v>
      </c>
      <c r="AY1064" s="540">
        <v>170</v>
      </c>
      <c r="AZ1064" s="540">
        <v>33</v>
      </c>
      <c r="BA1064" s="540">
        <v>126</v>
      </c>
      <c r="BB1064" s="540">
        <v>16</v>
      </c>
      <c r="BC1064" s="540">
        <v>66</v>
      </c>
      <c r="BD1064" s="540">
        <v>162</v>
      </c>
      <c r="BE1064" s="540">
        <v>114</v>
      </c>
      <c r="BF1064" s="540">
        <v>96</v>
      </c>
      <c r="BG1064" s="540">
        <v>133</v>
      </c>
      <c r="BH1064" s="540">
        <v>181</v>
      </c>
      <c r="BI1064" s="540">
        <v>100</v>
      </c>
      <c r="BJ1064" s="540">
        <v>9</v>
      </c>
      <c r="BK1064" s="540">
        <v>91</v>
      </c>
      <c r="BL1064" s="540">
        <v>42</v>
      </c>
      <c r="BM1064" s="540">
        <v>206</v>
      </c>
      <c r="BN1064" s="540">
        <v>135</v>
      </c>
      <c r="BO1064" s="540">
        <v>58</v>
      </c>
      <c r="BP1064" s="540">
        <v>145</v>
      </c>
      <c r="BQ1064" s="540">
        <v>108</v>
      </c>
      <c r="BR1064" s="540">
        <v>173</v>
      </c>
      <c r="BS1064" s="540">
        <v>70</v>
      </c>
      <c r="BT1064" s="540">
        <v>95</v>
      </c>
      <c r="BU1064" s="540">
        <v>56</v>
      </c>
      <c r="BV1064" s="540">
        <v>62</v>
      </c>
      <c r="BW1064" s="540">
        <v>128</v>
      </c>
      <c r="BX1064" s="540">
        <v>174</v>
      </c>
      <c r="BY1064" s="540">
        <v>124</v>
      </c>
      <c r="BZ1064" s="540">
        <v>106</v>
      </c>
      <c r="CA1064" s="540">
        <v>10</v>
      </c>
      <c r="CB1064" s="540">
        <v>196</v>
      </c>
      <c r="CC1064" s="540">
        <v>89</v>
      </c>
      <c r="CD1064" s="540">
        <v>24</v>
      </c>
      <c r="CE1064" s="540">
        <v>214</v>
      </c>
      <c r="CF1064" s="540">
        <v>183</v>
      </c>
      <c r="CG1064" s="540">
        <v>193</v>
      </c>
      <c r="CH1064" s="540">
        <v>69</v>
      </c>
      <c r="CI1064" s="540">
        <v>65</v>
      </c>
      <c r="CJ1064" s="540">
        <v>131</v>
      </c>
      <c r="CK1064" s="540">
        <v>102</v>
      </c>
      <c r="CL1064" s="540">
        <v>167</v>
      </c>
      <c r="CM1064" s="540">
        <v>5</v>
      </c>
      <c r="CN1064" s="540">
        <v>129</v>
      </c>
      <c r="CO1064" s="540">
        <v>144</v>
      </c>
      <c r="CP1064" s="540">
        <v>90</v>
      </c>
      <c r="CQ1064" s="540">
        <v>76</v>
      </c>
      <c r="CR1064" s="540">
        <v>48</v>
      </c>
      <c r="CS1064" s="540">
        <v>104</v>
      </c>
      <c r="CT1064" s="540">
        <v>92</v>
      </c>
      <c r="CU1064" s="540">
        <v>112</v>
      </c>
      <c r="CV1064" s="540">
        <v>187</v>
      </c>
      <c r="CW1064" s="540">
        <v>195</v>
      </c>
      <c r="CX1064" s="540">
        <v>54</v>
      </c>
      <c r="CY1064" s="540">
        <v>39</v>
      </c>
      <c r="CZ1064" s="540">
        <v>180</v>
      </c>
      <c r="DA1064" s="540">
        <v>1</v>
      </c>
      <c r="DB1064" s="540">
        <v>119</v>
      </c>
      <c r="DC1064" s="540">
        <v>71</v>
      </c>
      <c r="DD1064" s="540">
        <v>192</v>
      </c>
      <c r="DE1064" s="540">
        <v>198</v>
      </c>
      <c r="DF1064" s="540">
        <v>87</v>
      </c>
      <c r="DG1064" s="540">
        <v>185</v>
      </c>
      <c r="DH1064" s="540">
        <v>8</v>
      </c>
      <c r="DI1064" s="540">
        <v>41</v>
      </c>
      <c r="DJ1064" s="540">
        <v>166</v>
      </c>
      <c r="DK1064" s="540">
        <v>94</v>
      </c>
      <c r="DL1064" s="540">
        <v>105</v>
      </c>
      <c r="DM1064" s="540">
        <v>154</v>
      </c>
      <c r="DN1064" s="540">
        <v>130</v>
      </c>
      <c r="DO1064" s="540">
        <v>38</v>
      </c>
      <c r="DP1064" s="540">
        <v>68</v>
      </c>
      <c r="DQ1064" s="540">
        <v>44</v>
      </c>
      <c r="DR1064" s="540">
        <v>190</v>
      </c>
      <c r="DS1064" s="540">
        <v>77</v>
      </c>
      <c r="DT1064" s="540">
        <v>161</v>
      </c>
      <c r="DU1064" s="540">
        <v>142</v>
      </c>
      <c r="DV1064" s="540">
        <v>194</v>
      </c>
      <c r="DW1064" s="540">
        <v>210</v>
      </c>
      <c r="DX1064" s="540">
        <v>146</v>
      </c>
      <c r="DY1064" s="540">
        <v>57</v>
      </c>
      <c r="DZ1064" s="540">
        <v>103</v>
      </c>
      <c r="EA1064" s="540">
        <v>147</v>
      </c>
      <c r="EB1064" s="540">
        <v>75</v>
      </c>
      <c r="EC1064" s="540">
        <v>20</v>
      </c>
      <c r="ED1064" s="540">
        <v>3</v>
      </c>
      <c r="EE1064" s="540">
        <v>202</v>
      </c>
      <c r="EF1064" s="540">
        <v>59</v>
      </c>
      <c r="EG1064" s="540">
        <v>213</v>
      </c>
      <c r="EH1064" s="540">
        <v>157</v>
      </c>
      <c r="EI1064" s="540">
        <v>168</v>
      </c>
      <c r="EJ1064" s="540">
        <v>46</v>
      </c>
      <c r="EK1064" s="540">
        <v>30</v>
      </c>
      <c r="EL1064" s="540">
        <v>169</v>
      </c>
      <c r="EM1064" s="540">
        <v>122</v>
      </c>
      <c r="EN1064" s="540">
        <v>23</v>
      </c>
      <c r="EO1064" s="540">
        <v>97</v>
      </c>
      <c r="EP1064" s="540">
        <v>37</v>
      </c>
      <c r="EQ1064" s="540">
        <v>191</v>
      </c>
      <c r="ER1064" s="540">
        <v>85</v>
      </c>
      <c r="ES1064" s="540">
        <v>88</v>
      </c>
      <c r="ET1064" s="540">
        <v>79</v>
      </c>
      <c r="EU1064" s="540">
        <v>84</v>
      </c>
      <c r="EV1064" s="540">
        <v>150</v>
      </c>
      <c r="EW1064" s="540">
        <v>109</v>
      </c>
      <c r="EX1064" s="540">
        <v>52</v>
      </c>
      <c r="EY1064" s="540">
        <v>123</v>
      </c>
      <c r="EZ1064" s="540">
        <v>163</v>
      </c>
      <c r="FA1064" s="540">
        <v>19</v>
      </c>
      <c r="FB1064" s="540">
        <v>50</v>
      </c>
      <c r="FC1064" s="540">
        <v>78</v>
      </c>
      <c r="FD1064" s="540">
        <v>7</v>
      </c>
      <c r="FE1064" s="540">
        <v>35</v>
      </c>
      <c r="FF1064" s="540">
        <v>148</v>
      </c>
      <c r="FG1064" s="540">
        <v>26</v>
      </c>
      <c r="FH1064" s="540">
        <v>165</v>
      </c>
      <c r="FI1064" s="540">
        <v>111</v>
      </c>
      <c r="FJ1064" s="540">
        <v>134</v>
      </c>
      <c r="FK1064" s="540">
        <v>34</v>
      </c>
      <c r="FL1064" s="540">
        <v>200</v>
      </c>
      <c r="FM1064" s="540">
        <v>82</v>
      </c>
      <c r="FN1064" s="540">
        <v>72</v>
      </c>
      <c r="FO1064" s="540">
        <v>152</v>
      </c>
      <c r="FP1064" s="540">
        <v>204</v>
      </c>
      <c r="FQ1064" s="540">
        <v>159</v>
      </c>
      <c r="FR1064" s="540">
        <v>137</v>
      </c>
      <c r="FS1064" s="540">
        <v>188</v>
      </c>
      <c r="FT1064" s="540">
        <v>45</v>
      </c>
      <c r="FU1064" s="540">
        <v>93</v>
      </c>
      <c r="FV1064" s="540">
        <v>199</v>
      </c>
      <c r="FW1064" s="540">
        <v>182</v>
      </c>
      <c r="FX1064" s="540">
        <v>203</v>
      </c>
      <c r="FY1064" s="540">
        <v>49</v>
      </c>
      <c r="FZ1064" s="540">
        <v>156</v>
      </c>
      <c r="GA1064" s="540">
        <v>176</v>
      </c>
      <c r="GB1064" s="540">
        <v>17</v>
      </c>
      <c r="GC1064" s="540">
        <v>171</v>
      </c>
      <c r="GD1064" s="540">
        <v>4</v>
      </c>
      <c r="GE1064" s="540">
        <v>63</v>
      </c>
      <c r="GF1064" s="540">
        <v>151</v>
      </c>
      <c r="GG1064" s="540">
        <v>80</v>
      </c>
      <c r="GH1064" s="540">
        <v>74</v>
      </c>
      <c r="GI1064" s="540">
        <v>208</v>
      </c>
      <c r="GJ1064" s="540">
        <v>98</v>
      </c>
      <c r="GK1064" s="540">
        <v>12</v>
      </c>
      <c r="GL1064" s="540">
        <v>201</v>
      </c>
      <c r="GM1064" s="540">
        <v>117</v>
      </c>
      <c r="GN1064" s="540">
        <v>25</v>
      </c>
      <c r="GO1064" s="540">
        <v>175</v>
      </c>
      <c r="GP1064" s="540">
        <v>61</v>
      </c>
      <c r="GQ1064" s="540">
        <v>121</v>
      </c>
      <c r="GR1064" s="540">
        <v>141</v>
      </c>
      <c r="GS1064" s="540">
        <v>127</v>
      </c>
      <c r="GT1064" s="540">
        <v>43</v>
      </c>
      <c r="GU1064" s="540">
        <v>29</v>
      </c>
      <c r="GV1064" s="540">
        <v>81</v>
      </c>
      <c r="GW1064" s="540">
        <v>138</v>
      </c>
      <c r="GX1064" s="540">
        <v>178</v>
      </c>
      <c r="GY1064" s="540">
        <v>13</v>
      </c>
      <c r="GZ1064" s="540">
        <v>22</v>
      </c>
      <c r="HA1064" s="540">
        <v>158</v>
      </c>
      <c r="HB1064" s="540">
        <v>172</v>
      </c>
      <c r="HC1064" s="540">
        <v>110</v>
      </c>
      <c r="HD1064" s="540">
        <v>86</v>
      </c>
      <c r="HE1064" s="540">
        <v>205</v>
      </c>
      <c r="HF1064" s="540">
        <v>67</v>
      </c>
      <c r="HG1064" s="540">
        <v>99</v>
      </c>
      <c r="HH1064" s="540">
        <v>212</v>
      </c>
      <c r="HI1064" s="540">
        <v>113</v>
      </c>
      <c r="HJ1064" s="540">
        <v>132</v>
      </c>
      <c r="HK1064" s="540">
        <v>186</v>
      </c>
      <c r="HL1064" s="540">
        <v>143</v>
      </c>
    </row>
    <row r="1065" spans="4:224" s="540" customFormat="1" x14ac:dyDescent="0.2">
      <c r="E1065" s="535" t="s">
        <v>159</v>
      </c>
      <c r="F1065" s="540">
        <v>65</v>
      </c>
      <c r="G1065" s="540">
        <v>55</v>
      </c>
      <c r="H1065" s="540">
        <v>150</v>
      </c>
      <c r="I1065" s="540">
        <v>93</v>
      </c>
      <c r="J1065" s="540">
        <v>116</v>
      </c>
      <c r="K1065" s="540">
        <v>117</v>
      </c>
      <c r="L1065" s="540">
        <v>73</v>
      </c>
      <c r="M1065" s="540">
        <v>7</v>
      </c>
      <c r="N1065" s="540">
        <v>157</v>
      </c>
      <c r="O1065" s="540">
        <v>58</v>
      </c>
      <c r="P1065" s="540">
        <v>198</v>
      </c>
      <c r="Q1065" s="540">
        <v>3</v>
      </c>
      <c r="R1065" s="540">
        <v>72</v>
      </c>
      <c r="S1065" s="540">
        <v>13</v>
      </c>
      <c r="T1065" s="540">
        <v>151</v>
      </c>
      <c r="U1065" s="540">
        <v>80</v>
      </c>
      <c r="V1065" s="540">
        <v>88</v>
      </c>
      <c r="W1065" s="540">
        <v>17</v>
      </c>
      <c r="X1065" s="540">
        <v>106</v>
      </c>
      <c r="Y1065" s="540">
        <v>131</v>
      </c>
      <c r="Z1065" s="540">
        <v>184</v>
      </c>
      <c r="AA1065" s="540">
        <v>141</v>
      </c>
      <c r="AB1065" s="540">
        <v>190</v>
      </c>
      <c r="AC1065" s="540">
        <v>118</v>
      </c>
      <c r="AD1065" s="540">
        <v>213</v>
      </c>
      <c r="AE1065" s="540">
        <v>108</v>
      </c>
      <c r="AF1065" s="540">
        <v>133</v>
      </c>
      <c r="AG1065" s="540">
        <v>97</v>
      </c>
      <c r="AH1065" s="540">
        <v>111</v>
      </c>
      <c r="AI1065" s="540">
        <v>194</v>
      </c>
      <c r="AJ1065" s="540">
        <v>32</v>
      </c>
      <c r="AK1065" s="540">
        <v>123</v>
      </c>
      <c r="AL1065" s="540">
        <v>87</v>
      </c>
      <c r="AM1065" s="540">
        <v>63</v>
      </c>
      <c r="AN1065" s="540">
        <v>146</v>
      </c>
      <c r="AO1065" s="540">
        <v>155</v>
      </c>
      <c r="AP1065" s="540">
        <v>160</v>
      </c>
      <c r="AQ1065" s="540">
        <v>45</v>
      </c>
      <c r="AR1065" s="540">
        <v>66</v>
      </c>
      <c r="AS1065" s="540">
        <v>121</v>
      </c>
      <c r="AT1065" s="540">
        <v>104</v>
      </c>
      <c r="AU1065" s="540">
        <v>159</v>
      </c>
      <c r="AV1065" s="540">
        <v>196</v>
      </c>
      <c r="AW1065" s="540">
        <v>8</v>
      </c>
      <c r="AX1065" s="540">
        <v>191</v>
      </c>
      <c r="AY1065" s="540">
        <v>94</v>
      </c>
      <c r="AZ1065" s="540">
        <v>4</v>
      </c>
      <c r="BA1065" s="540">
        <v>169</v>
      </c>
      <c r="BB1065" s="540">
        <v>206</v>
      </c>
      <c r="BC1065" s="540">
        <v>64</v>
      </c>
      <c r="BD1065" s="540">
        <v>172</v>
      </c>
      <c r="BE1065" s="540">
        <v>188</v>
      </c>
      <c r="BF1065" s="540">
        <v>9</v>
      </c>
      <c r="BG1065" s="540">
        <v>15</v>
      </c>
      <c r="BH1065" s="540">
        <v>43</v>
      </c>
      <c r="BI1065" s="540">
        <v>99</v>
      </c>
      <c r="BJ1065" s="540">
        <v>186</v>
      </c>
      <c r="BK1065" s="540">
        <v>57</v>
      </c>
      <c r="BL1065" s="540">
        <v>83</v>
      </c>
      <c r="BM1065" s="540">
        <v>92</v>
      </c>
      <c r="BN1065" s="540">
        <v>177</v>
      </c>
      <c r="BO1065" s="540">
        <v>84</v>
      </c>
      <c r="BP1065" s="540">
        <v>164</v>
      </c>
      <c r="BQ1065" s="540">
        <v>192</v>
      </c>
      <c r="BR1065" s="540">
        <v>48</v>
      </c>
      <c r="BS1065" s="540">
        <v>42</v>
      </c>
      <c r="BT1065" s="540">
        <v>23</v>
      </c>
      <c r="BU1065" s="540">
        <v>11</v>
      </c>
      <c r="BV1065" s="540">
        <v>208</v>
      </c>
      <c r="BW1065" s="540">
        <v>161</v>
      </c>
      <c r="BX1065" s="540">
        <v>214</v>
      </c>
      <c r="BY1065" s="540">
        <v>38</v>
      </c>
      <c r="BZ1065" s="540">
        <v>124</v>
      </c>
      <c r="CA1065" s="540">
        <v>5</v>
      </c>
      <c r="CB1065" s="540">
        <v>44</v>
      </c>
      <c r="CC1065" s="540">
        <v>207</v>
      </c>
      <c r="CD1065" s="540">
        <v>28</v>
      </c>
      <c r="CE1065" s="540">
        <v>182</v>
      </c>
      <c r="CF1065" s="540">
        <v>163</v>
      </c>
      <c r="CG1065" s="540">
        <v>81</v>
      </c>
      <c r="CH1065" s="540">
        <v>114</v>
      </c>
      <c r="CI1065" s="540">
        <v>125</v>
      </c>
      <c r="CJ1065" s="540">
        <v>59</v>
      </c>
      <c r="CK1065" s="540">
        <v>61</v>
      </c>
      <c r="CL1065" s="540">
        <v>21</v>
      </c>
      <c r="CM1065" s="540">
        <v>200</v>
      </c>
      <c r="CN1065" s="540">
        <v>195</v>
      </c>
      <c r="CO1065" s="540">
        <v>120</v>
      </c>
      <c r="CP1065" s="540">
        <v>127</v>
      </c>
      <c r="CQ1065" s="540">
        <v>174</v>
      </c>
      <c r="CR1065" s="540">
        <v>103</v>
      </c>
      <c r="CS1065" s="540">
        <v>60</v>
      </c>
      <c r="CT1065" s="540">
        <v>181</v>
      </c>
      <c r="CU1065" s="540">
        <v>132</v>
      </c>
      <c r="CV1065" s="540">
        <v>33</v>
      </c>
      <c r="CW1065" s="540">
        <v>202</v>
      </c>
      <c r="CX1065" s="540">
        <v>193</v>
      </c>
      <c r="CY1065" s="540">
        <v>19</v>
      </c>
      <c r="CZ1065" s="540">
        <v>76</v>
      </c>
      <c r="DA1065" s="540">
        <v>12</v>
      </c>
      <c r="DB1065" s="540">
        <v>165</v>
      </c>
      <c r="DC1065" s="540">
        <v>145</v>
      </c>
      <c r="DD1065" s="540">
        <v>137</v>
      </c>
      <c r="DE1065" s="540">
        <v>96</v>
      </c>
      <c r="DF1065" s="540">
        <v>147</v>
      </c>
      <c r="DG1065" s="540">
        <v>40</v>
      </c>
      <c r="DH1065" s="540">
        <v>173</v>
      </c>
      <c r="DI1065" s="540">
        <v>154</v>
      </c>
      <c r="DJ1065" s="540">
        <v>100</v>
      </c>
      <c r="DK1065" s="540">
        <v>107</v>
      </c>
      <c r="DL1065" s="540">
        <v>74</v>
      </c>
      <c r="DM1065" s="540">
        <v>29</v>
      </c>
      <c r="DN1065" s="540">
        <v>95</v>
      </c>
      <c r="DO1065" s="540">
        <v>152</v>
      </c>
      <c r="DP1065" s="540">
        <v>2</v>
      </c>
      <c r="DQ1065" s="540">
        <v>153</v>
      </c>
      <c r="DR1065" s="540">
        <v>201</v>
      </c>
      <c r="DS1065" s="540">
        <v>187</v>
      </c>
      <c r="DT1065" s="540">
        <v>122</v>
      </c>
      <c r="DU1065" s="540">
        <v>119</v>
      </c>
      <c r="DV1065" s="540">
        <v>109</v>
      </c>
      <c r="DW1065" s="540">
        <v>143</v>
      </c>
      <c r="DX1065" s="540">
        <v>1</v>
      </c>
      <c r="DY1065" s="540">
        <v>136</v>
      </c>
      <c r="DZ1065" s="540">
        <v>16</v>
      </c>
      <c r="EA1065" s="540">
        <v>79</v>
      </c>
      <c r="EB1065" s="540">
        <v>115</v>
      </c>
      <c r="EC1065" s="540">
        <v>52</v>
      </c>
      <c r="ED1065" s="540">
        <v>156</v>
      </c>
      <c r="EE1065" s="540">
        <v>69</v>
      </c>
      <c r="EF1065" s="540">
        <v>67</v>
      </c>
      <c r="EG1065" s="540">
        <v>18</v>
      </c>
      <c r="EH1065" s="540">
        <v>27</v>
      </c>
      <c r="EI1065" s="540">
        <v>77</v>
      </c>
      <c r="EJ1065" s="540">
        <v>209</v>
      </c>
      <c r="EK1065" s="540">
        <v>75</v>
      </c>
      <c r="EL1065" s="540">
        <v>89</v>
      </c>
      <c r="EM1065" s="540">
        <v>30</v>
      </c>
      <c r="EN1065" s="540">
        <v>25</v>
      </c>
      <c r="EO1065" s="540">
        <v>47</v>
      </c>
      <c r="EP1065" s="540">
        <v>180</v>
      </c>
      <c r="EQ1065" s="540">
        <v>85</v>
      </c>
      <c r="ER1065" s="540">
        <v>197</v>
      </c>
      <c r="ES1065" s="540">
        <v>22</v>
      </c>
      <c r="ET1065" s="540">
        <v>101</v>
      </c>
      <c r="EU1065" s="540">
        <v>90</v>
      </c>
      <c r="EV1065" s="540">
        <v>128</v>
      </c>
      <c r="EW1065" s="540">
        <v>110</v>
      </c>
      <c r="EX1065" s="540">
        <v>46</v>
      </c>
      <c r="EY1065" s="540">
        <v>166</v>
      </c>
      <c r="EZ1065" s="540">
        <v>24</v>
      </c>
      <c r="FA1065" s="540">
        <v>68</v>
      </c>
      <c r="FB1065" s="540">
        <v>102</v>
      </c>
      <c r="FC1065" s="540">
        <v>26</v>
      </c>
      <c r="FD1065" s="540">
        <v>36</v>
      </c>
      <c r="FE1065" s="540">
        <v>175</v>
      </c>
      <c r="FF1065" s="540">
        <v>105</v>
      </c>
      <c r="FG1065" s="540">
        <v>34</v>
      </c>
      <c r="FH1065" s="540">
        <v>56</v>
      </c>
      <c r="FI1065" s="540">
        <v>37</v>
      </c>
      <c r="FJ1065" s="540">
        <v>183</v>
      </c>
      <c r="FK1065" s="540">
        <v>205</v>
      </c>
      <c r="FL1065" s="540">
        <v>129</v>
      </c>
      <c r="FM1065" s="540">
        <v>170</v>
      </c>
      <c r="FN1065" s="540">
        <v>189</v>
      </c>
      <c r="FO1065" s="540">
        <v>130</v>
      </c>
      <c r="FP1065" s="540">
        <v>144</v>
      </c>
      <c r="FQ1065" s="540">
        <v>210</v>
      </c>
      <c r="FR1065" s="540">
        <v>35</v>
      </c>
      <c r="FS1065" s="540">
        <v>98</v>
      </c>
      <c r="FT1065" s="540">
        <v>167</v>
      </c>
      <c r="FU1065" s="540">
        <v>20</v>
      </c>
      <c r="FV1065" s="540">
        <v>54</v>
      </c>
      <c r="FW1065" s="540">
        <v>41</v>
      </c>
      <c r="FX1065" s="540">
        <v>126</v>
      </c>
      <c r="FY1065" s="540">
        <v>82</v>
      </c>
      <c r="FZ1065" s="540">
        <v>53</v>
      </c>
      <c r="GA1065" s="540">
        <v>135</v>
      </c>
      <c r="GB1065" s="540">
        <v>176</v>
      </c>
      <c r="GC1065" s="540">
        <v>212</v>
      </c>
      <c r="GD1065" s="540">
        <v>139</v>
      </c>
      <c r="GE1065" s="540">
        <v>158</v>
      </c>
      <c r="GF1065" s="540">
        <v>62</v>
      </c>
      <c r="GG1065" s="540">
        <v>185</v>
      </c>
      <c r="GH1065" s="540">
        <v>91</v>
      </c>
      <c r="GI1065" s="540">
        <v>10</v>
      </c>
      <c r="GJ1065" s="540">
        <v>39</v>
      </c>
      <c r="GK1065" s="540">
        <v>140</v>
      </c>
      <c r="GL1065" s="540">
        <v>171</v>
      </c>
      <c r="GM1065" s="540">
        <v>148</v>
      </c>
      <c r="GN1065" s="540">
        <v>199</v>
      </c>
      <c r="GO1065" s="540">
        <v>50</v>
      </c>
      <c r="GP1065" s="540">
        <v>149</v>
      </c>
      <c r="GQ1065" s="540">
        <v>178</v>
      </c>
      <c r="GR1065" s="540">
        <v>134</v>
      </c>
      <c r="GS1065" s="540">
        <v>78</v>
      </c>
      <c r="GT1065" s="540">
        <v>168</v>
      </c>
      <c r="GU1065" s="540">
        <v>112</v>
      </c>
      <c r="GV1065" s="540">
        <v>211</v>
      </c>
      <c r="GW1065" s="540">
        <v>49</v>
      </c>
      <c r="GX1065" s="540">
        <v>179</v>
      </c>
      <c r="GY1065" s="540">
        <v>70</v>
      </c>
      <c r="GZ1065" s="540">
        <v>51</v>
      </c>
      <c r="HA1065" s="540">
        <v>6</v>
      </c>
      <c r="HB1065" s="540">
        <v>162</v>
      </c>
      <c r="HC1065" s="540">
        <v>142</v>
      </c>
      <c r="HD1065" s="540">
        <v>138</v>
      </c>
      <c r="HE1065" s="540">
        <v>204</v>
      </c>
      <c r="HF1065" s="540">
        <v>113</v>
      </c>
      <c r="HG1065" s="540">
        <v>86</v>
      </c>
      <c r="HH1065" s="540">
        <v>14</v>
      </c>
      <c r="HI1065" s="540">
        <v>203</v>
      </c>
      <c r="HJ1065" s="540">
        <v>215</v>
      </c>
      <c r="HK1065" s="540">
        <v>71</v>
      </c>
      <c r="HL1065" s="540">
        <v>31</v>
      </c>
    </row>
    <row r="1066" spans="4:224" s="540" customFormat="1" x14ac:dyDescent="0.2"/>
    <row r="1067" spans="4:224" s="540" customFormat="1" x14ac:dyDescent="0.2">
      <c r="D1067" s="539">
        <v>216</v>
      </c>
      <c r="E1067" s="541" t="s">
        <v>179</v>
      </c>
    </row>
    <row r="1068" spans="4:224" s="540" customFormat="1" x14ac:dyDescent="0.2">
      <c r="E1068" s="535" t="s">
        <v>130</v>
      </c>
      <c r="F1068" s="540">
        <v>1</v>
      </c>
      <c r="G1068" s="540">
        <v>2</v>
      </c>
      <c r="H1068" s="540">
        <v>3</v>
      </c>
      <c r="I1068" s="540">
        <v>4</v>
      </c>
      <c r="J1068" s="540">
        <v>5</v>
      </c>
      <c r="K1068" s="540">
        <v>6</v>
      </c>
      <c r="L1068" s="540">
        <v>7</v>
      </c>
      <c r="M1068" s="540">
        <v>8</v>
      </c>
      <c r="N1068" s="540">
        <v>9</v>
      </c>
      <c r="O1068" s="540">
        <v>10</v>
      </c>
      <c r="P1068" s="540">
        <v>11</v>
      </c>
      <c r="Q1068" s="540">
        <v>12</v>
      </c>
      <c r="R1068" s="540">
        <v>13</v>
      </c>
      <c r="S1068" s="540">
        <v>14</v>
      </c>
      <c r="T1068" s="540">
        <v>15</v>
      </c>
      <c r="U1068" s="540">
        <v>16</v>
      </c>
      <c r="V1068" s="540">
        <v>17</v>
      </c>
      <c r="W1068" s="540">
        <v>18</v>
      </c>
      <c r="X1068" s="540">
        <v>19</v>
      </c>
      <c r="Y1068" s="540">
        <v>20</v>
      </c>
      <c r="Z1068" s="540">
        <v>21</v>
      </c>
      <c r="AA1068" s="540">
        <v>22</v>
      </c>
      <c r="AB1068" s="540">
        <v>23</v>
      </c>
      <c r="AC1068" s="540">
        <v>24</v>
      </c>
      <c r="AD1068" s="540">
        <v>25</v>
      </c>
      <c r="AE1068" s="540">
        <v>26</v>
      </c>
      <c r="AF1068" s="540">
        <v>27</v>
      </c>
      <c r="AG1068" s="540">
        <v>28</v>
      </c>
      <c r="AH1068" s="540">
        <v>29</v>
      </c>
      <c r="AI1068" s="540">
        <v>30</v>
      </c>
      <c r="AJ1068" s="540">
        <v>31</v>
      </c>
      <c r="AK1068" s="540">
        <v>32</v>
      </c>
      <c r="AL1068" s="540">
        <v>33</v>
      </c>
      <c r="AM1068" s="540">
        <v>34</v>
      </c>
      <c r="AN1068" s="540">
        <v>35</v>
      </c>
      <c r="AO1068" s="540">
        <v>36</v>
      </c>
      <c r="AP1068" s="540">
        <v>37</v>
      </c>
      <c r="AQ1068" s="540">
        <v>38</v>
      </c>
      <c r="AR1068" s="540">
        <v>39</v>
      </c>
      <c r="AS1068" s="540">
        <v>40</v>
      </c>
      <c r="AT1068" s="540">
        <v>41</v>
      </c>
      <c r="AU1068" s="540">
        <v>42</v>
      </c>
      <c r="AV1068" s="540">
        <v>43</v>
      </c>
      <c r="AW1068" s="540">
        <v>44</v>
      </c>
      <c r="AX1068" s="540">
        <v>45</v>
      </c>
      <c r="AY1068" s="540">
        <v>46</v>
      </c>
      <c r="AZ1068" s="540">
        <v>47</v>
      </c>
      <c r="BA1068" s="540">
        <v>48</v>
      </c>
      <c r="BB1068" s="540">
        <v>49</v>
      </c>
      <c r="BC1068" s="540">
        <v>50</v>
      </c>
      <c r="BD1068" s="540">
        <v>51</v>
      </c>
      <c r="BE1068" s="540">
        <v>52</v>
      </c>
      <c r="BF1068" s="540">
        <v>53</v>
      </c>
      <c r="BG1068" s="540">
        <v>54</v>
      </c>
      <c r="BH1068" s="540">
        <v>55</v>
      </c>
      <c r="BI1068" s="540">
        <v>56</v>
      </c>
      <c r="BJ1068" s="540">
        <v>57</v>
      </c>
      <c r="BK1068" s="540">
        <v>58</v>
      </c>
      <c r="BL1068" s="540">
        <v>59</v>
      </c>
      <c r="BM1068" s="540">
        <v>60</v>
      </c>
      <c r="BN1068" s="540">
        <v>61</v>
      </c>
      <c r="BO1068" s="540">
        <v>62</v>
      </c>
      <c r="BP1068" s="540">
        <v>63</v>
      </c>
      <c r="BQ1068" s="540">
        <v>64</v>
      </c>
      <c r="BR1068" s="540">
        <v>65</v>
      </c>
      <c r="BS1068" s="540">
        <v>66</v>
      </c>
      <c r="BT1068" s="540">
        <v>67</v>
      </c>
      <c r="BU1068" s="540">
        <v>68</v>
      </c>
      <c r="BV1068" s="540">
        <v>69</v>
      </c>
      <c r="BW1068" s="540">
        <v>70</v>
      </c>
      <c r="BX1068" s="540">
        <v>71</v>
      </c>
      <c r="BY1068" s="540">
        <v>72</v>
      </c>
      <c r="BZ1068" s="540">
        <v>73</v>
      </c>
      <c r="CA1068" s="540">
        <v>74</v>
      </c>
      <c r="CB1068" s="540">
        <v>75</v>
      </c>
      <c r="CC1068" s="540">
        <v>76</v>
      </c>
      <c r="CD1068" s="540">
        <v>77</v>
      </c>
      <c r="CE1068" s="540">
        <v>78</v>
      </c>
      <c r="CF1068" s="540">
        <v>79</v>
      </c>
      <c r="CG1068" s="540">
        <v>80</v>
      </c>
      <c r="CH1068" s="540">
        <v>81</v>
      </c>
      <c r="CI1068" s="540">
        <v>82</v>
      </c>
      <c r="CJ1068" s="540">
        <v>83</v>
      </c>
      <c r="CK1068" s="540">
        <v>84</v>
      </c>
      <c r="CL1068" s="540">
        <v>85</v>
      </c>
      <c r="CM1068" s="540">
        <v>86</v>
      </c>
      <c r="CN1068" s="540">
        <v>87</v>
      </c>
      <c r="CO1068" s="540">
        <v>88</v>
      </c>
      <c r="CP1068" s="540">
        <v>89</v>
      </c>
      <c r="CQ1068" s="540">
        <v>90</v>
      </c>
      <c r="CR1068" s="540">
        <v>91</v>
      </c>
      <c r="CS1068" s="540">
        <v>92</v>
      </c>
      <c r="CT1068" s="540">
        <v>93</v>
      </c>
      <c r="CU1068" s="540">
        <v>94</v>
      </c>
      <c r="CV1068" s="540">
        <v>95</v>
      </c>
      <c r="CW1068" s="540">
        <v>96</v>
      </c>
      <c r="CX1068" s="540">
        <v>97</v>
      </c>
      <c r="CY1068" s="540">
        <v>98</v>
      </c>
      <c r="CZ1068" s="540">
        <v>99</v>
      </c>
      <c r="DA1068" s="540">
        <v>100</v>
      </c>
      <c r="DB1068" s="540">
        <v>101</v>
      </c>
      <c r="DC1068" s="540">
        <v>102</v>
      </c>
      <c r="DD1068" s="540">
        <v>103</v>
      </c>
      <c r="DE1068" s="540">
        <v>104</v>
      </c>
      <c r="DF1068" s="540">
        <v>105</v>
      </c>
      <c r="DG1068" s="540">
        <v>106</v>
      </c>
      <c r="DH1068" s="540">
        <v>107</v>
      </c>
      <c r="DI1068" s="540">
        <v>108</v>
      </c>
      <c r="DJ1068" s="540">
        <v>109</v>
      </c>
      <c r="DK1068" s="540">
        <v>110</v>
      </c>
      <c r="DL1068" s="540">
        <v>111</v>
      </c>
      <c r="DM1068" s="540">
        <v>112</v>
      </c>
      <c r="DN1068" s="540">
        <v>113</v>
      </c>
      <c r="DO1068" s="540">
        <v>114</v>
      </c>
      <c r="DP1068" s="540">
        <v>115</v>
      </c>
      <c r="DQ1068" s="540">
        <v>116</v>
      </c>
      <c r="DR1068" s="540">
        <v>117</v>
      </c>
      <c r="DS1068" s="540">
        <v>118</v>
      </c>
      <c r="DT1068" s="540">
        <v>119</v>
      </c>
      <c r="DU1068" s="540">
        <v>120</v>
      </c>
      <c r="DV1068" s="540">
        <v>121</v>
      </c>
      <c r="DW1068" s="540">
        <v>122</v>
      </c>
      <c r="DX1068" s="540">
        <v>123</v>
      </c>
      <c r="DY1068" s="540">
        <v>124</v>
      </c>
      <c r="DZ1068" s="540">
        <v>125</v>
      </c>
      <c r="EA1068" s="540">
        <v>126</v>
      </c>
      <c r="EB1068" s="540">
        <v>127</v>
      </c>
      <c r="EC1068" s="540">
        <v>128</v>
      </c>
      <c r="ED1068" s="540">
        <v>129</v>
      </c>
      <c r="EE1068" s="540">
        <v>130</v>
      </c>
      <c r="EF1068" s="540">
        <v>131</v>
      </c>
      <c r="EG1068" s="540">
        <v>132</v>
      </c>
      <c r="EH1068" s="540">
        <v>133</v>
      </c>
      <c r="EI1068" s="540">
        <v>134</v>
      </c>
      <c r="EJ1068" s="540">
        <v>135</v>
      </c>
      <c r="EK1068" s="540">
        <v>136</v>
      </c>
      <c r="EL1068" s="540">
        <v>137</v>
      </c>
      <c r="EM1068" s="540">
        <v>138</v>
      </c>
      <c r="EN1068" s="540">
        <v>139</v>
      </c>
      <c r="EO1068" s="540">
        <v>140</v>
      </c>
      <c r="EP1068" s="540">
        <v>141</v>
      </c>
      <c r="EQ1068" s="540">
        <v>142</v>
      </c>
      <c r="ER1068" s="540">
        <v>143</v>
      </c>
      <c r="ES1068" s="540">
        <v>144</v>
      </c>
      <c r="ET1068" s="540">
        <v>145</v>
      </c>
      <c r="EU1068" s="540">
        <v>146</v>
      </c>
      <c r="EV1068" s="540">
        <v>147</v>
      </c>
      <c r="EW1068" s="540">
        <v>148</v>
      </c>
      <c r="EX1068" s="540">
        <v>149</v>
      </c>
      <c r="EY1068" s="540">
        <v>150</v>
      </c>
      <c r="EZ1068" s="540">
        <v>151</v>
      </c>
      <c r="FA1068" s="540">
        <v>152</v>
      </c>
      <c r="FB1068" s="540">
        <v>153</v>
      </c>
      <c r="FC1068" s="540">
        <v>154</v>
      </c>
      <c r="FD1068" s="540">
        <v>155</v>
      </c>
      <c r="FE1068" s="540">
        <v>156</v>
      </c>
      <c r="FF1068" s="540">
        <v>157</v>
      </c>
      <c r="FG1068" s="540">
        <v>158</v>
      </c>
      <c r="FH1068" s="540">
        <v>159</v>
      </c>
      <c r="FI1068" s="540">
        <v>160</v>
      </c>
      <c r="FJ1068" s="540">
        <v>161</v>
      </c>
      <c r="FK1068" s="540">
        <v>162</v>
      </c>
      <c r="FL1068" s="540">
        <v>163</v>
      </c>
      <c r="FM1068" s="540">
        <v>164</v>
      </c>
      <c r="FN1068" s="540">
        <v>165</v>
      </c>
      <c r="FO1068" s="540">
        <v>166</v>
      </c>
      <c r="FP1068" s="540">
        <v>167</v>
      </c>
      <c r="FQ1068" s="540">
        <v>168</v>
      </c>
      <c r="FR1068" s="540">
        <v>169</v>
      </c>
      <c r="FS1068" s="540">
        <v>170</v>
      </c>
      <c r="FT1068" s="540">
        <v>171</v>
      </c>
      <c r="FU1068" s="540">
        <v>172</v>
      </c>
      <c r="FV1068" s="540">
        <v>173</v>
      </c>
      <c r="FW1068" s="540">
        <v>174</v>
      </c>
      <c r="FX1068" s="540">
        <v>175</v>
      </c>
      <c r="FY1068" s="540">
        <v>176</v>
      </c>
      <c r="FZ1068" s="540">
        <v>177</v>
      </c>
      <c r="GA1068" s="540">
        <v>178</v>
      </c>
      <c r="GB1068" s="540">
        <v>179</v>
      </c>
      <c r="GC1068" s="540">
        <v>180</v>
      </c>
      <c r="GD1068" s="540">
        <v>181</v>
      </c>
      <c r="GE1068" s="540">
        <v>182</v>
      </c>
      <c r="GF1068" s="540">
        <v>183</v>
      </c>
      <c r="GG1068" s="540">
        <v>184</v>
      </c>
      <c r="GH1068" s="540">
        <v>185</v>
      </c>
      <c r="GI1068" s="540">
        <v>186</v>
      </c>
      <c r="GJ1068" s="540">
        <v>187</v>
      </c>
      <c r="GK1068" s="540">
        <v>188</v>
      </c>
      <c r="GL1068" s="540">
        <v>189</v>
      </c>
      <c r="GM1068" s="540">
        <v>190</v>
      </c>
      <c r="GN1068" s="540">
        <v>191</v>
      </c>
      <c r="GO1068" s="540">
        <v>192</v>
      </c>
      <c r="GP1068" s="540">
        <v>193</v>
      </c>
      <c r="GQ1068" s="540">
        <v>194</v>
      </c>
      <c r="GR1068" s="540">
        <v>195</v>
      </c>
      <c r="GS1068" s="540">
        <v>196</v>
      </c>
      <c r="GT1068" s="540">
        <v>197</v>
      </c>
      <c r="GU1068" s="540">
        <v>198</v>
      </c>
      <c r="GV1068" s="540">
        <v>199</v>
      </c>
      <c r="GW1068" s="540">
        <v>200</v>
      </c>
      <c r="GX1068" s="540">
        <v>201</v>
      </c>
      <c r="GY1068" s="540">
        <v>202</v>
      </c>
      <c r="GZ1068" s="540">
        <v>203</v>
      </c>
      <c r="HA1068" s="540">
        <v>204</v>
      </c>
      <c r="HC1068" s="540">
        <v>205</v>
      </c>
      <c r="HD1068" s="540">
        <v>206</v>
      </c>
      <c r="HE1068" s="540">
        <v>207</v>
      </c>
      <c r="HF1068" s="540">
        <v>208</v>
      </c>
      <c r="HH1068" s="540">
        <v>209</v>
      </c>
      <c r="HI1068" s="540">
        <v>210</v>
      </c>
      <c r="HJ1068" s="540">
        <v>211</v>
      </c>
      <c r="HK1068" s="540">
        <v>212</v>
      </c>
      <c r="HM1068" s="540">
        <v>213</v>
      </c>
      <c r="HN1068" s="540">
        <v>214</v>
      </c>
      <c r="HO1068" s="540">
        <v>215</v>
      </c>
      <c r="HP1068" s="540">
        <v>216</v>
      </c>
    </row>
    <row r="1069" spans="4:224" s="540" customFormat="1" x14ac:dyDescent="0.2">
      <c r="E1069" s="535" t="s">
        <v>157</v>
      </c>
      <c r="F1069" s="540">
        <v>15</v>
      </c>
      <c r="G1069" s="540">
        <v>10</v>
      </c>
      <c r="H1069" s="540">
        <v>35</v>
      </c>
      <c r="I1069" s="540">
        <v>26</v>
      </c>
      <c r="J1069" s="540">
        <v>139</v>
      </c>
      <c r="K1069" s="540">
        <v>185</v>
      </c>
      <c r="L1069" s="540">
        <v>25</v>
      </c>
      <c r="M1069" s="540">
        <v>105</v>
      </c>
      <c r="N1069" s="540">
        <v>166</v>
      </c>
      <c r="O1069" s="540">
        <v>142</v>
      </c>
      <c r="P1069" s="540">
        <v>113</v>
      </c>
      <c r="Q1069" s="540">
        <v>100</v>
      </c>
      <c r="R1069" s="540">
        <v>27</v>
      </c>
      <c r="S1069" s="540">
        <v>186</v>
      </c>
      <c r="T1069" s="540">
        <v>64</v>
      </c>
      <c r="U1069" s="540">
        <v>103</v>
      </c>
      <c r="V1069" s="540">
        <v>90</v>
      </c>
      <c r="W1069" s="540">
        <v>174</v>
      </c>
      <c r="X1069" s="540">
        <v>202</v>
      </c>
      <c r="Y1069" s="540">
        <v>71</v>
      </c>
      <c r="Z1069" s="540">
        <v>104</v>
      </c>
      <c r="AA1069" s="540">
        <v>201</v>
      </c>
      <c r="AB1069" s="540">
        <v>112</v>
      </c>
      <c r="AC1069" s="540">
        <v>53</v>
      </c>
      <c r="AD1069" s="540">
        <v>12</v>
      </c>
      <c r="AE1069" s="540">
        <v>78</v>
      </c>
      <c r="AF1069" s="540">
        <v>49</v>
      </c>
      <c r="AG1069" s="540">
        <v>7</v>
      </c>
      <c r="AH1069" s="540">
        <v>205</v>
      </c>
      <c r="AI1069" s="540">
        <v>66</v>
      </c>
      <c r="AJ1069" s="540">
        <v>59</v>
      </c>
      <c r="AK1069" s="540">
        <v>98</v>
      </c>
      <c r="AL1069" s="540">
        <v>135</v>
      </c>
      <c r="AM1069" s="540">
        <v>73</v>
      </c>
      <c r="AN1069" s="540">
        <v>84</v>
      </c>
      <c r="AO1069" s="540">
        <v>45</v>
      </c>
      <c r="AP1069" s="540">
        <v>109</v>
      </c>
      <c r="AQ1069" s="540">
        <v>161</v>
      </c>
      <c r="AR1069" s="540">
        <v>195</v>
      </c>
      <c r="AS1069" s="540">
        <v>138</v>
      </c>
      <c r="AT1069" s="540">
        <v>75</v>
      </c>
      <c r="AU1069" s="540">
        <v>148</v>
      </c>
      <c r="AV1069" s="540">
        <v>92</v>
      </c>
      <c r="AW1069" s="540">
        <v>28</v>
      </c>
      <c r="AX1069" s="540">
        <v>83</v>
      </c>
      <c r="AY1069" s="540">
        <v>62</v>
      </c>
      <c r="AZ1069" s="540">
        <v>14</v>
      </c>
      <c r="BA1069" s="540">
        <v>191</v>
      </c>
      <c r="BB1069" s="540">
        <v>80</v>
      </c>
      <c r="BC1069" s="540">
        <v>158</v>
      </c>
      <c r="BD1069" s="540">
        <v>194</v>
      </c>
      <c r="BE1069" s="540">
        <v>58</v>
      </c>
      <c r="BF1069" s="540">
        <v>47</v>
      </c>
      <c r="BG1069" s="540">
        <v>162</v>
      </c>
      <c r="BH1069" s="540">
        <v>159</v>
      </c>
      <c r="BI1069" s="540">
        <v>87</v>
      </c>
      <c r="BJ1069" s="540">
        <v>193</v>
      </c>
      <c r="BK1069" s="540">
        <v>179</v>
      </c>
      <c r="BL1069" s="540">
        <v>106</v>
      </c>
      <c r="BM1069" s="540">
        <v>72</v>
      </c>
      <c r="BN1069" s="540">
        <v>212</v>
      </c>
      <c r="BO1069" s="540">
        <v>1</v>
      </c>
      <c r="BP1069" s="540">
        <v>155</v>
      </c>
      <c r="BQ1069" s="540">
        <v>8</v>
      </c>
      <c r="BR1069" s="540">
        <v>169</v>
      </c>
      <c r="BS1069" s="540">
        <v>79</v>
      </c>
      <c r="BT1069" s="540">
        <v>65</v>
      </c>
      <c r="BU1069" s="540">
        <v>199</v>
      </c>
      <c r="BV1069" s="540">
        <v>121</v>
      </c>
      <c r="BW1069" s="540">
        <v>33</v>
      </c>
      <c r="BX1069" s="540">
        <v>9</v>
      </c>
      <c r="BY1069" s="540">
        <v>23</v>
      </c>
      <c r="BZ1069" s="540">
        <v>157</v>
      </c>
      <c r="CA1069" s="540">
        <v>127</v>
      </c>
      <c r="CB1069" s="540">
        <v>108</v>
      </c>
      <c r="CC1069" s="540">
        <v>172</v>
      </c>
      <c r="CD1069" s="540">
        <v>168</v>
      </c>
      <c r="CE1069" s="540">
        <v>130</v>
      </c>
      <c r="CF1069" s="540">
        <v>91</v>
      </c>
      <c r="CG1069" s="540">
        <v>213</v>
      </c>
      <c r="CH1069" s="540">
        <v>88</v>
      </c>
      <c r="CI1069" s="540">
        <v>81</v>
      </c>
      <c r="CJ1069" s="540">
        <v>37</v>
      </c>
      <c r="CK1069" s="540">
        <v>206</v>
      </c>
      <c r="CL1069" s="540">
        <v>18</v>
      </c>
      <c r="CM1069" s="540">
        <v>188</v>
      </c>
      <c r="CN1069" s="540">
        <v>56</v>
      </c>
      <c r="CO1069" s="540">
        <v>70</v>
      </c>
      <c r="CP1069" s="540">
        <v>41</v>
      </c>
      <c r="CQ1069" s="540">
        <v>17</v>
      </c>
      <c r="CR1069" s="540">
        <v>124</v>
      </c>
      <c r="CS1069" s="540">
        <v>171</v>
      </c>
      <c r="CT1069" s="540">
        <v>30</v>
      </c>
      <c r="CU1069" s="540">
        <v>156</v>
      </c>
      <c r="CV1069" s="540">
        <v>51</v>
      </c>
      <c r="CW1069" s="540">
        <v>5</v>
      </c>
      <c r="CX1069" s="540">
        <v>40</v>
      </c>
      <c r="CY1069" s="540">
        <v>115</v>
      </c>
      <c r="CZ1069" s="540">
        <v>203</v>
      </c>
      <c r="DA1069" s="540">
        <v>164</v>
      </c>
      <c r="DB1069" s="540">
        <v>48</v>
      </c>
      <c r="DC1069" s="540">
        <v>93</v>
      </c>
      <c r="DD1069" s="540">
        <v>97</v>
      </c>
      <c r="DE1069" s="540">
        <v>128</v>
      </c>
      <c r="DF1069" s="540">
        <v>132</v>
      </c>
      <c r="DG1069" s="540">
        <v>117</v>
      </c>
      <c r="DH1069" s="540">
        <v>50</v>
      </c>
      <c r="DI1069" s="540">
        <v>149</v>
      </c>
      <c r="DJ1069" s="540">
        <v>131</v>
      </c>
      <c r="DK1069" s="540">
        <v>42</v>
      </c>
      <c r="DL1069" s="540">
        <v>216</v>
      </c>
      <c r="DM1069" s="540">
        <v>110</v>
      </c>
      <c r="DN1069" s="540">
        <v>21</v>
      </c>
      <c r="DO1069" s="540">
        <v>63</v>
      </c>
      <c r="DP1069" s="540">
        <v>143</v>
      </c>
      <c r="DQ1069" s="540">
        <v>150</v>
      </c>
      <c r="DR1069" s="540">
        <v>163</v>
      </c>
      <c r="DS1069" s="540">
        <v>134</v>
      </c>
      <c r="DT1069" s="540">
        <v>107</v>
      </c>
      <c r="DU1069" s="540">
        <v>182</v>
      </c>
      <c r="DV1069" s="540">
        <v>39</v>
      </c>
      <c r="DW1069" s="540">
        <v>101</v>
      </c>
      <c r="DX1069" s="540">
        <v>151</v>
      </c>
      <c r="DY1069" s="540">
        <v>198</v>
      </c>
      <c r="DZ1069" s="540">
        <v>129</v>
      </c>
      <c r="EA1069" s="540">
        <v>197</v>
      </c>
      <c r="EB1069" s="540">
        <v>126</v>
      </c>
      <c r="EC1069" s="540">
        <v>122</v>
      </c>
      <c r="ED1069" s="540">
        <v>147</v>
      </c>
      <c r="EE1069" s="540">
        <v>76</v>
      </c>
      <c r="EF1069" s="540">
        <v>144</v>
      </c>
      <c r="EG1069" s="540">
        <v>13</v>
      </c>
      <c r="EH1069" s="540">
        <v>19</v>
      </c>
      <c r="EI1069" s="540">
        <v>123</v>
      </c>
      <c r="EJ1069" s="540">
        <v>74</v>
      </c>
      <c r="EK1069" s="540">
        <v>210</v>
      </c>
      <c r="EL1069" s="540">
        <v>16</v>
      </c>
      <c r="EM1069" s="540">
        <v>77</v>
      </c>
      <c r="EN1069" s="540">
        <v>214</v>
      </c>
      <c r="EO1069" s="540">
        <v>167</v>
      </c>
      <c r="EP1069" s="540">
        <v>175</v>
      </c>
      <c r="EQ1069" s="540">
        <v>116</v>
      </c>
      <c r="ER1069" s="540">
        <v>94</v>
      </c>
      <c r="ES1069" s="540">
        <v>38</v>
      </c>
      <c r="ET1069" s="540">
        <v>3</v>
      </c>
      <c r="EU1069" s="540">
        <v>145</v>
      </c>
      <c r="EV1069" s="540">
        <v>133</v>
      </c>
      <c r="EW1069" s="540">
        <v>189</v>
      </c>
      <c r="EX1069" s="540">
        <v>96</v>
      </c>
      <c r="EY1069" s="540">
        <v>173</v>
      </c>
      <c r="EZ1069" s="540">
        <v>118</v>
      </c>
      <c r="FA1069" s="540">
        <v>215</v>
      </c>
      <c r="FB1069" s="540">
        <v>177</v>
      </c>
      <c r="FC1069" s="540">
        <v>140</v>
      </c>
      <c r="FD1069" s="540">
        <v>114</v>
      </c>
      <c r="FE1069" s="540">
        <v>89</v>
      </c>
      <c r="FF1069" s="540">
        <v>160</v>
      </c>
      <c r="FG1069" s="540">
        <v>24</v>
      </c>
      <c r="FH1069" s="540">
        <v>211</v>
      </c>
      <c r="FI1069" s="540">
        <v>36</v>
      </c>
      <c r="FJ1069" s="540">
        <v>170</v>
      </c>
      <c r="FK1069" s="540">
        <v>111</v>
      </c>
      <c r="FL1069" s="540">
        <v>137</v>
      </c>
      <c r="FM1069" s="540">
        <v>95</v>
      </c>
      <c r="FN1069" s="540">
        <v>146</v>
      </c>
      <c r="FO1069" s="540">
        <v>29</v>
      </c>
      <c r="FP1069" s="540">
        <v>208</v>
      </c>
      <c r="FQ1069" s="540">
        <v>154</v>
      </c>
      <c r="FR1069" s="540">
        <v>82</v>
      </c>
      <c r="FS1069" s="540">
        <v>31</v>
      </c>
      <c r="FT1069" s="540">
        <v>2</v>
      </c>
      <c r="FU1069" s="540">
        <v>204</v>
      </c>
      <c r="FV1069" s="540">
        <v>57</v>
      </c>
      <c r="FW1069" s="540">
        <v>85</v>
      </c>
      <c r="FX1069" s="540">
        <v>32</v>
      </c>
      <c r="FY1069" s="540">
        <v>52</v>
      </c>
      <c r="FZ1069" s="540">
        <v>153</v>
      </c>
      <c r="GA1069" s="540">
        <v>34</v>
      </c>
      <c r="GB1069" s="540">
        <v>176</v>
      </c>
      <c r="GC1069" s="540">
        <v>196</v>
      </c>
      <c r="GD1069" s="540">
        <v>183</v>
      </c>
      <c r="GE1069" s="540">
        <v>120</v>
      </c>
      <c r="GF1069" s="540">
        <v>209</v>
      </c>
      <c r="GG1069" s="540">
        <v>178</v>
      </c>
      <c r="GH1069" s="540">
        <v>6</v>
      </c>
      <c r="GI1069" s="540">
        <v>119</v>
      </c>
      <c r="GJ1069" s="540">
        <v>4</v>
      </c>
      <c r="GK1069" s="540">
        <v>86</v>
      </c>
      <c r="GL1069" s="540">
        <v>68</v>
      </c>
      <c r="GM1069" s="540">
        <v>207</v>
      </c>
      <c r="GN1069" s="540">
        <v>44</v>
      </c>
      <c r="GO1069" s="540">
        <v>54</v>
      </c>
      <c r="GP1069" s="540">
        <v>192</v>
      </c>
      <c r="GQ1069" s="540">
        <v>22</v>
      </c>
      <c r="GR1069" s="540">
        <v>69</v>
      </c>
      <c r="GS1069" s="540">
        <v>165</v>
      </c>
      <c r="GT1069" s="540">
        <v>181</v>
      </c>
      <c r="GU1069" s="540">
        <v>152</v>
      </c>
      <c r="GV1069" s="540">
        <v>190</v>
      </c>
      <c r="GW1069" s="540">
        <v>136</v>
      </c>
      <c r="GX1069" s="540">
        <v>43</v>
      </c>
      <c r="GY1069" s="540">
        <v>11</v>
      </c>
      <c r="GZ1069" s="540">
        <v>99</v>
      </c>
      <c r="HA1069" s="540">
        <v>187</v>
      </c>
      <c r="HC1069" s="540">
        <v>200</v>
      </c>
      <c r="HD1069" s="540">
        <v>46</v>
      </c>
      <c r="HE1069" s="540">
        <v>20</v>
      </c>
      <c r="HF1069" s="540">
        <v>102</v>
      </c>
      <c r="HH1069" s="540">
        <v>60</v>
      </c>
      <c r="HI1069" s="540">
        <v>55</v>
      </c>
      <c r="HJ1069" s="540">
        <v>184</v>
      </c>
      <c r="HK1069" s="540">
        <v>61</v>
      </c>
      <c r="HM1069" s="540">
        <v>125</v>
      </c>
      <c r="HN1069" s="540">
        <v>180</v>
      </c>
      <c r="HO1069" s="540">
        <v>67</v>
      </c>
      <c r="HP1069" s="540">
        <v>141</v>
      </c>
    </row>
    <row r="1070" spans="4:224" s="540" customFormat="1" x14ac:dyDescent="0.2">
      <c r="E1070" s="535" t="s">
        <v>159</v>
      </c>
      <c r="F1070" s="540">
        <v>54</v>
      </c>
      <c r="G1070" s="540">
        <v>29</v>
      </c>
      <c r="H1070" s="540">
        <v>202</v>
      </c>
      <c r="I1070" s="540">
        <v>101</v>
      </c>
      <c r="J1070" s="540">
        <v>112</v>
      </c>
      <c r="K1070" s="540">
        <v>190</v>
      </c>
      <c r="L1070" s="540">
        <v>30</v>
      </c>
      <c r="M1070" s="540">
        <v>109</v>
      </c>
      <c r="N1070" s="540">
        <v>157</v>
      </c>
      <c r="O1070" s="540">
        <v>176</v>
      </c>
      <c r="P1070" s="540">
        <v>110</v>
      </c>
      <c r="Q1070" s="540">
        <v>68</v>
      </c>
      <c r="R1070" s="540">
        <v>132</v>
      </c>
      <c r="S1070" s="540">
        <v>36</v>
      </c>
      <c r="T1070" s="540">
        <v>23</v>
      </c>
      <c r="U1070" s="540">
        <v>42</v>
      </c>
      <c r="V1070" s="540">
        <v>158</v>
      </c>
      <c r="W1070" s="540">
        <v>6</v>
      </c>
      <c r="X1070" s="540">
        <v>181</v>
      </c>
      <c r="Y1070" s="540">
        <v>106</v>
      </c>
      <c r="Z1070" s="540">
        <v>10</v>
      </c>
      <c r="AA1070" s="540">
        <v>216</v>
      </c>
      <c r="AB1070" s="540">
        <v>196</v>
      </c>
      <c r="AC1070" s="540">
        <v>37</v>
      </c>
      <c r="AD1070" s="540">
        <v>113</v>
      </c>
      <c r="AE1070" s="540">
        <v>85</v>
      </c>
      <c r="AF1070" s="540">
        <v>200</v>
      </c>
      <c r="AG1070" s="540">
        <v>50</v>
      </c>
      <c r="AH1070" s="540">
        <v>118</v>
      </c>
      <c r="AI1070" s="540">
        <v>43</v>
      </c>
      <c r="AJ1070" s="540">
        <v>149</v>
      </c>
      <c r="AK1070" s="540">
        <v>15</v>
      </c>
      <c r="AL1070" s="540">
        <v>44</v>
      </c>
      <c r="AM1070" s="540">
        <v>153</v>
      </c>
      <c r="AN1070" s="540">
        <v>188</v>
      </c>
      <c r="AO1070" s="540">
        <v>102</v>
      </c>
      <c r="AP1070" s="540">
        <v>115</v>
      </c>
      <c r="AQ1070" s="540">
        <v>150</v>
      </c>
      <c r="AR1070" s="540">
        <v>47</v>
      </c>
      <c r="AS1070" s="540">
        <v>183</v>
      </c>
      <c r="AT1070" s="540">
        <v>49</v>
      </c>
      <c r="AU1070" s="540">
        <v>186</v>
      </c>
      <c r="AV1070" s="540">
        <v>75</v>
      </c>
      <c r="AW1070" s="540">
        <v>122</v>
      </c>
      <c r="AX1070" s="540">
        <v>16</v>
      </c>
      <c r="AY1070" s="540">
        <v>74</v>
      </c>
      <c r="AZ1070" s="540">
        <v>39</v>
      </c>
      <c r="BA1070" s="540">
        <v>206</v>
      </c>
      <c r="BB1070" s="540">
        <v>209</v>
      </c>
      <c r="BC1070" s="540">
        <v>192</v>
      </c>
      <c r="BD1070" s="540">
        <v>108</v>
      </c>
      <c r="BE1070" s="540">
        <v>199</v>
      </c>
      <c r="BF1070" s="540">
        <v>17</v>
      </c>
      <c r="BG1070" s="540">
        <v>45</v>
      </c>
      <c r="BH1070" s="540">
        <v>48</v>
      </c>
      <c r="BI1070" s="540">
        <v>164</v>
      </c>
      <c r="BJ1070" s="540">
        <v>63</v>
      </c>
      <c r="BK1070" s="540">
        <v>66</v>
      </c>
      <c r="BL1070" s="540">
        <v>137</v>
      </c>
      <c r="BM1070" s="540">
        <v>58</v>
      </c>
      <c r="BN1070" s="540">
        <v>80</v>
      </c>
      <c r="BO1070" s="540">
        <v>125</v>
      </c>
      <c r="BP1070" s="540">
        <v>204</v>
      </c>
      <c r="BQ1070" s="540">
        <v>81</v>
      </c>
      <c r="BR1070" s="540">
        <v>161</v>
      </c>
      <c r="BS1070" s="540">
        <v>69</v>
      </c>
      <c r="BT1070" s="540">
        <v>83</v>
      </c>
      <c r="BU1070" s="540">
        <v>185</v>
      </c>
      <c r="BV1070" s="540">
        <v>133</v>
      </c>
      <c r="BW1070" s="540">
        <v>152</v>
      </c>
      <c r="BX1070" s="540">
        <v>211</v>
      </c>
      <c r="BY1070" s="540">
        <v>9</v>
      </c>
      <c r="BZ1070" s="540">
        <v>55</v>
      </c>
      <c r="CA1070" s="540">
        <v>77</v>
      </c>
      <c r="CB1070" s="540">
        <v>191</v>
      </c>
      <c r="CC1070" s="540">
        <v>195</v>
      </c>
      <c r="CD1070" s="540">
        <v>155</v>
      </c>
      <c r="CE1070" s="540">
        <v>100</v>
      </c>
      <c r="CF1070" s="540">
        <v>31</v>
      </c>
      <c r="CG1070" s="540">
        <v>86</v>
      </c>
      <c r="CH1070" s="540">
        <v>182</v>
      </c>
      <c r="CI1070" s="540">
        <v>174</v>
      </c>
      <c r="CJ1070" s="540">
        <v>160</v>
      </c>
      <c r="CK1070" s="540">
        <v>148</v>
      </c>
      <c r="CL1070" s="540">
        <v>104</v>
      </c>
      <c r="CM1070" s="540">
        <v>140</v>
      </c>
      <c r="CN1070" s="540">
        <v>189</v>
      </c>
      <c r="CO1070" s="540">
        <v>72</v>
      </c>
      <c r="CP1070" s="540">
        <v>52</v>
      </c>
      <c r="CQ1070" s="540">
        <v>163</v>
      </c>
      <c r="CR1070" s="540">
        <v>143</v>
      </c>
      <c r="CS1070" s="540">
        <v>135</v>
      </c>
      <c r="CT1070" s="540">
        <v>32</v>
      </c>
      <c r="CU1070" s="540">
        <v>56</v>
      </c>
      <c r="CV1070" s="540">
        <v>172</v>
      </c>
      <c r="CW1070" s="540">
        <v>138</v>
      </c>
      <c r="CX1070" s="540">
        <v>8</v>
      </c>
      <c r="CY1070" s="540">
        <v>14</v>
      </c>
      <c r="CZ1070" s="540">
        <v>5</v>
      </c>
      <c r="DA1070" s="540">
        <v>166</v>
      </c>
      <c r="DB1070" s="540">
        <v>129</v>
      </c>
      <c r="DC1070" s="540">
        <v>194</v>
      </c>
      <c r="DD1070" s="540">
        <v>121</v>
      </c>
      <c r="DE1070" s="540">
        <v>46</v>
      </c>
      <c r="DF1070" s="540">
        <v>210</v>
      </c>
      <c r="DG1070" s="540">
        <v>22</v>
      </c>
      <c r="DH1070" s="540">
        <v>20</v>
      </c>
      <c r="DI1070" s="540">
        <v>119</v>
      </c>
      <c r="DJ1070" s="540">
        <v>57</v>
      </c>
      <c r="DK1070" s="540">
        <v>11</v>
      </c>
      <c r="DL1070" s="540">
        <v>73</v>
      </c>
      <c r="DM1070" s="540">
        <v>35</v>
      </c>
      <c r="DN1070" s="540">
        <v>25</v>
      </c>
      <c r="DO1070" s="540">
        <v>97</v>
      </c>
      <c r="DP1070" s="540">
        <v>89</v>
      </c>
      <c r="DQ1070" s="540">
        <v>139</v>
      </c>
      <c r="DR1070" s="540">
        <v>38</v>
      </c>
      <c r="DS1070" s="540">
        <v>212</v>
      </c>
      <c r="DT1070" s="540">
        <v>93</v>
      </c>
      <c r="DU1070" s="540">
        <v>215</v>
      </c>
      <c r="DV1070" s="540">
        <v>114</v>
      </c>
      <c r="DW1070" s="540">
        <v>41</v>
      </c>
      <c r="DX1070" s="540">
        <v>142</v>
      </c>
      <c r="DY1070" s="540">
        <v>175</v>
      </c>
      <c r="DZ1070" s="540">
        <v>62</v>
      </c>
      <c r="EA1070" s="540">
        <v>33</v>
      </c>
      <c r="EB1070" s="540">
        <v>94</v>
      </c>
      <c r="EC1070" s="540">
        <v>61</v>
      </c>
      <c r="ED1070" s="540">
        <v>21</v>
      </c>
      <c r="EE1070" s="540">
        <v>13</v>
      </c>
      <c r="EF1070" s="540">
        <v>147</v>
      </c>
      <c r="EG1070" s="540">
        <v>131</v>
      </c>
      <c r="EH1070" s="540">
        <v>96</v>
      </c>
      <c r="EI1070" s="540">
        <v>171</v>
      </c>
      <c r="EJ1070" s="540">
        <v>26</v>
      </c>
      <c r="EK1070" s="540">
        <v>3</v>
      </c>
      <c r="EL1070" s="540">
        <v>123</v>
      </c>
      <c r="EM1070" s="540">
        <v>167</v>
      </c>
      <c r="EN1070" s="540">
        <v>78</v>
      </c>
      <c r="EO1070" s="540">
        <v>193</v>
      </c>
      <c r="EP1070" s="540">
        <v>162</v>
      </c>
      <c r="EQ1070" s="540">
        <v>198</v>
      </c>
      <c r="ER1070" s="540">
        <v>180</v>
      </c>
      <c r="ES1070" s="540">
        <v>92</v>
      </c>
      <c r="ET1070" s="540">
        <v>116</v>
      </c>
      <c r="EU1070" s="540">
        <v>90</v>
      </c>
      <c r="EV1070" s="540">
        <v>28</v>
      </c>
      <c r="EW1070" s="540">
        <v>205</v>
      </c>
      <c r="EX1070" s="540">
        <v>145</v>
      </c>
      <c r="EY1070" s="540">
        <v>168</v>
      </c>
      <c r="EZ1070" s="540">
        <v>18</v>
      </c>
      <c r="FA1070" s="540">
        <v>154</v>
      </c>
      <c r="FB1070" s="540">
        <v>213</v>
      </c>
      <c r="FC1070" s="540">
        <v>170</v>
      </c>
      <c r="FD1070" s="540">
        <v>201</v>
      </c>
      <c r="FE1070" s="540">
        <v>24</v>
      </c>
      <c r="FF1070" s="540">
        <v>179</v>
      </c>
      <c r="FG1070" s="540">
        <v>82</v>
      </c>
      <c r="FH1070" s="540">
        <v>151</v>
      </c>
      <c r="FI1070" s="540">
        <v>98</v>
      </c>
      <c r="FJ1070" s="540">
        <v>159</v>
      </c>
      <c r="FK1070" s="540">
        <v>141</v>
      </c>
      <c r="FL1070" s="540">
        <v>187</v>
      </c>
      <c r="FM1070" s="540">
        <v>51</v>
      </c>
      <c r="FN1070" s="540">
        <v>88</v>
      </c>
      <c r="FO1070" s="540">
        <v>130</v>
      </c>
      <c r="FP1070" s="540">
        <v>207</v>
      </c>
      <c r="FQ1070" s="540">
        <v>156</v>
      </c>
      <c r="FR1070" s="540">
        <v>60</v>
      </c>
      <c r="FS1070" s="540">
        <v>103</v>
      </c>
      <c r="FT1070" s="540">
        <v>95</v>
      </c>
      <c r="FU1070" s="540">
        <v>165</v>
      </c>
      <c r="FV1070" s="540">
        <v>12</v>
      </c>
      <c r="FW1070" s="540">
        <v>126</v>
      </c>
      <c r="FX1070" s="540">
        <v>124</v>
      </c>
      <c r="FY1070" s="540">
        <v>178</v>
      </c>
      <c r="FZ1070" s="540">
        <v>203</v>
      </c>
      <c r="GA1070" s="540">
        <v>136</v>
      </c>
      <c r="GB1070" s="540">
        <v>117</v>
      </c>
      <c r="GC1070" s="540">
        <v>59</v>
      </c>
      <c r="GD1070" s="540">
        <v>208</v>
      </c>
      <c r="GE1070" s="540">
        <v>99</v>
      </c>
      <c r="GF1070" s="540">
        <v>40</v>
      </c>
      <c r="GG1070" s="540">
        <v>197</v>
      </c>
      <c r="GH1070" s="540">
        <v>1</v>
      </c>
      <c r="GI1070" s="540">
        <v>169</v>
      </c>
      <c r="GJ1070" s="540">
        <v>146</v>
      </c>
      <c r="GK1070" s="540">
        <v>214</v>
      </c>
      <c r="GL1070" s="540">
        <v>87</v>
      </c>
      <c r="GM1070" s="540">
        <v>144</v>
      </c>
      <c r="GN1070" s="540">
        <v>53</v>
      </c>
      <c r="GO1070" s="540">
        <v>70</v>
      </c>
      <c r="GP1070" s="540">
        <v>127</v>
      </c>
      <c r="GQ1070" s="540">
        <v>111</v>
      </c>
      <c r="GR1070" s="540">
        <v>79</v>
      </c>
      <c r="GS1070" s="540">
        <v>128</v>
      </c>
      <c r="GT1070" s="540">
        <v>184</v>
      </c>
      <c r="GU1070" s="540">
        <v>4</v>
      </c>
      <c r="GV1070" s="540">
        <v>67</v>
      </c>
      <c r="GW1070" s="540">
        <v>27</v>
      </c>
      <c r="GX1070" s="540">
        <v>64</v>
      </c>
      <c r="GY1070" s="540">
        <v>19</v>
      </c>
      <c r="GZ1070" s="540">
        <v>107</v>
      </c>
      <c r="HA1070" s="540">
        <v>7</v>
      </c>
      <c r="HC1070" s="540">
        <v>84</v>
      </c>
      <c r="HD1070" s="540">
        <v>105</v>
      </c>
      <c r="HE1070" s="540">
        <v>65</v>
      </c>
      <c r="HF1070" s="540">
        <v>76</v>
      </c>
      <c r="HH1070" s="540">
        <v>34</v>
      </c>
      <c r="HI1070" s="540">
        <v>134</v>
      </c>
      <c r="HJ1070" s="540">
        <v>71</v>
      </c>
      <c r="HK1070" s="540">
        <v>2</v>
      </c>
      <c r="HM1070" s="540">
        <v>173</v>
      </c>
      <c r="HN1070" s="540">
        <v>91</v>
      </c>
      <c r="HO1070" s="540">
        <v>120</v>
      </c>
      <c r="HP1070" s="540">
        <v>177</v>
      </c>
    </row>
    <row r="1071" spans="4:224" s="540" customFormat="1" x14ac:dyDescent="0.2"/>
    <row r="1072" spans="4:224" s="540" customFormat="1" x14ac:dyDescent="0.2">
      <c r="D1072" s="539">
        <v>217</v>
      </c>
      <c r="E1072" s="541" t="s">
        <v>179</v>
      </c>
    </row>
    <row r="1073" spans="4:225" s="540" customFormat="1" x14ac:dyDescent="0.2">
      <c r="E1073" s="535" t="s">
        <v>130</v>
      </c>
      <c r="F1073" s="540">
        <v>1</v>
      </c>
      <c r="G1073" s="540">
        <v>2</v>
      </c>
      <c r="H1073" s="540">
        <v>3</v>
      </c>
      <c r="I1073" s="540">
        <v>4</v>
      </c>
      <c r="J1073" s="540">
        <v>5</v>
      </c>
      <c r="K1073" s="540">
        <v>6</v>
      </c>
      <c r="L1073" s="540">
        <v>7</v>
      </c>
      <c r="M1073" s="540">
        <v>8</v>
      </c>
      <c r="N1073" s="540">
        <v>9</v>
      </c>
      <c r="O1073" s="540">
        <v>10</v>
      </c>
      <c r="P1073" s="540">
        <v>11</v>
      </c>
      <c r="Q1073" s="540">
        <v>12</v>
      </c>
      <c r="R1073" s="540">
        <v>13</v>
      </c>
      <c r="S1073" s="540">
        <v>14</v>
      </c>
      <c r="T1073" s="540">
        <v>15</v>
      </c>
      <c r="U1073" s="540">
        <v>16</v>
      </c>
      <c r="V1073" s="540">
        <v>17</v>
      </c>
      <c r="W1073" s="540">
        <v>18</v>
      </c>
      <c r="X1073" s="540">
        <v>19</v>
      </c>
      <c r="Y1073" s="540">
        <v>20</v>
      </c>
      <c r="Z1073" s="540">
        <v>21</v>
      </c>
      <c r="AA1073" s="540">
        <v>22</v>
      </c>
      <c r="AB1073" s="540">
        <v>23</v>
      </c>
      <c r="AC1073" s="540">
        <v>24</v>
      </c>
      <c r="AD1073" s="540">
        <v>25</v>
      </c>
      <c r="AE1073" s="540">
        <v>26</v>
      </c>
      <c r="AF1073" s="540">
        <v>27</v>
      </c>
      <c r="AG1073" s="540">
        <v>28</v>
      </c>
      <c r="AH1073" s="540">
        <v>29</v>
      </c>
      <c r="AI1073" s="540">
        <v>30</v>
      </c>
      <c r="AJ1073" s="540">
        <v>31</v>
      </c>
      <c r="AK1073" s="540">
        <v>32</v>
      </c>
      <c r="AL1073" s="540">
        <v>33</v>
      </c>
      <c r="AM1073" s="540">
        <v>34</v>
      </c>
      <c r="AN1073" s="540">
        <v>35</v>
      </c>
      <c r="AO1073" s="540">
        <v>36</v>
      </c>
      <c r="AP1073" s="540">
        <v>37</v>
      </c>
      <c r="AQ1073" s="540">
        <v>38</v>
      </c>
      <c r="AR1073" s="540">
        <v>39</v>
      </c>
      <c r="AS1073" s="540">
        <v>40</v>
      </c>
      <c r="AT1073" s="540">
        <v>41</v>
      </c>
      <c r="AU1073" s="540">
        <v>42</v>
      </c>
      <c r="AV1073" s="540">
        <v>43</v>
      </c>
      <c r="AW1073" s="540">
        <v>44</v>
      </c>
      <c r="AX1073" s="540">
        <v>45</v>
      </c>
      <c r="AY1073" s="540">
        <v>46</v>
      </c>
      <c r="AZ1073" s="540">
        <v>47</v>
      </c>
      <c r="BA1073" s="540">
        <v>48</v>
      </c>
      <c r="BB1073" s="540">
        <v>49</v>
      </c>
      <c r="BC1073" s="540">
        <v>50</v>
      </c>
      <c r="BD1073" s="540">
        <v>51</v>
      </c>
      <c r="BE1073" s="540">
        <v>52</v>
      </c>
      <c r="BF1073" s="540">
        <v>53</v>
      </c>
      <c r="BG1073" s="540">
        <v>54</v>
      </c>
      <c r="BH1073" s="540">
        <v>55</v>
      </c>
      <c r="BI1073" s="540">
        <v>56</v>
      </c>
      <c r="BJ1073" s="540">
        <v>57</v>
      </c>
      <c r="BK1073" s="540">
        <v>58</v>
      </c>
      <c r="BL1073" s="540">
        <v>59</v>
      </c>
      <c r="BM1073" s="540">
        <v>60</v>
      </c>
      <c r="BN1073" s="540">
        <v>61</v>
      </c>
      <c r="BO1073" s="540">
        <v>62</v>
      </c>
      <c r="BP1073" s="540">
        <v>63</v>
      </c>
      <c r="BQ1073" s="540">
        <v>64</v>
      </c>
      <c r="BR1073" s="540">
        <v>65</v>
      </c>
      <c r="BS1073" s="540">
        <v>66</v>
      </c>
      <c r="BT1073" s="540">
        <v>67</v>
      </c>
      <c r="BU1073" s="540">
        <v>68</v>
      </c>
      <c r="BV1073" s="540">
        <v>69</v>
      </c>
      <c r="BW1073" s="540">
        <v>70</v>
      </c>
      <c r="BX1073" s="540">
        <v>71</v>
      </c>
      <c r="BY1073" s="540">
        <v>72</v>
      </c>
      <c r="BZ1073" s="540">
        <v>73</v>
      </c>
      <c r="CA1073" s="540">
        <v>74</v>
      </c>
      <c r="CB1073" s="540">
        <v>75</v>
      </c>
      <c r="CC1073" s="540">
        <v>76</v>
      </c>
      <c r="CD1073" s="540">
        <v>77</v>
      </c>
      <c r="CE1073" s="540">
        <v>78</v>
      </c>
      <c r="CF1073" s="540">
        <v>79</v>
      </c>
      <c r="CG1073" s="540">
        <v>80</v>
      </c>
      <c r="CH1073" s="540">
        <v>81</v>
      </c>
      <c r="CI1073" s="540">
        <v>82</v>
      </c>
      <c r="CJ1073" s="540">
        <v>83</v>
      </c>
      <c r="CK1073" s="540">
        <v>84</v>
      </c>
      <c r="CL1073" s="540">
        <v>85</v>
      </c>
      <c r="CM1073" s="540">
        <v>86</v>
      </c>
      <c r="CN1073" s="540">
        <v>87</v>
      </c>
      <c r="CO1073" s="540">
        <v>88</v>
      </c>
      <c r="CP1073" s="540">
        <v>89</v>
      </c>
      <c r="CQ1073" s="540">
        <v>90</v>
      </c>
      <c r="CR1073" s="540">
        <v>91</v>
      </c>
      <c r="CS1073" s="540">
        <v>92</v>
      </c>
      <c r="CT1073" s="540">
        <v>93</v>
      </c>
      <c r="CU1073" s="540">
        <v>94</v>
      </c>
      <c r="CV1073" s="540">
        <v>95</v>
      </c>
      <c r="CW1073" s="540">
        <v>96</v>
      </c>
      <c r="CX1073" s="540">
        <v>97</v>
      </c>
      <c r="CY1073" s="540">
        <v>98</v>
      </c>
      <c r="CZ1073" s="540">
        <v>99</v>
      </c>
      <c r="DA1073" s="540">
        <v>100</v>
      </c>
      <c r="DB1073" s="540">
        <v>101</v>
      </c>
      <c r="DC1073" s="540">
        <v>102</v>
      </c>
      <c r="DD1073" s="540">
        <v>103</v>
      </c>
      <c r="DE1073" s="540">
        <v>104</v>
      </c>
      <c r="DF1073" s="540">
        <v>105</v>
      </c>
      <c r="DG1073" s="540">
        <v>106</v>
      </c>
      <c r="DH1073" s="540">
        <v>107</v>
      </c>
      <c r="DI1073" s="540">
        <v>108</v>
      </c>
      <c r="DJ1073" s="540">
        <v>109</v>
      </c>
      <c r="DK1073" s="540">
        <v>110</v>
      </c>
      <c r="DL1073" s="540">
        <v>111</v>
      </c>
      <c r="DM1073" s="540">
        <v>112</v>
      </c>
      <c r="DN1073" s="540">
        <v>113</v>
      </c>
      <c r="DO1073" s="540">
        <v>114</v>
      </c>
      <c r="DP1073" s="540">
        <v>115</v>
      </c>
      <c r="DQ1073" s="540">
        <v>116</v>
      </c>
      <c r="DR1073" s="540">
        <v>117</v>
      </c>
      <c r="DS1073" s="540">
        <v>118</v>
      </c>
      <c r="DT1073" s="540">
        <v>119</v>
      </c>
      <c r="DU1073" s="540">
        <v>120</v>
      </c>
      <c r="DV1073" s="540">
        <v>121</v>
      </c>
      <c r="DW1073" s="540">
        <v>122</v>
      </c>
      <c r="DX1073" s="540">
        <v>123</v>
      </c>
      <c r="DY1073" s="540">
        <v>124</v>
      </c>
      <c r="DZ1073" s="540">
        <v>125</v>
      </c>
      <c r="EA1073" s="540">
        <v>126</v>
      </c>
      <c r="EB1073" s="540">
        <v>127</v>
      </c>
      <c r="EC1073" s="540">
        <v>128</v>
      </c>
      <c r="ED1073" s="540">
        <v>129</v>
      </c>
      <c r="EE1073" s="540">
        <v>130</v>
      </c>
      <c r="EF1073" s="540">
        <v>131</v>
      </c>
      <c r="EG1073" s="540">
        <v>132</v>
      </c>
      <c r="EH1073" s="540">
        <v>133</v>
      </c>
      <c r="EI1073" s="540">
        <v>134</v>
      </c>
      <c r="EJ1073" s="540">
        <v>135</v>
      </c>
      <c r="EK1073" s="540">
        <v>136</v>
      </c>
      <c r="EL1073" s="540">
        <v>137</v>
      </c>
      <c r="EM1073" s="540">
        <v>138</v>
      </c>
      <c r="EN1073" s="540">
        <v>139</v>
      </c>
      <c r="EO1073" s="540">
        <v>140</v>
      </c>
      <c r="EP1073" s="540">
        <v>141</v>
      </c>
      <c r="EQ1073" s="540">
        <v>142</v>
      </c>
      <c r="ER1073" s="540">
        <v>143</v>
      </c>
      <c r="ES1073" s="540">
        <v>144</v>
      </c>
      <c r="ET1073" s="540">
        <v>145</v>
      </c>
      <c r="EU1073" s="540">
        <v>146</v>
      </c>
      <c r="EV1073" s="540">
        <v>147</v>
      </c>
      <c r="EW1073" s="540">
        <v>148</v>
      </c>
      <c r="EX1073" s="540">
        <v>149</v>
      </c>
      <c r="EY1073" s="540">
        <v>150</v>
      </c>
      <c r="EZ1073" s="540">
        <v>151</v>
      </c>
      <c r="FA1073" s="540">
        <v>152</v>
      </c>
      <c r="FB1073" s="540">
        <v>153</v>
      </c>
      <c r="FC1073" s="540">
        <v>154</v>
      </c>
      <c r="FD1073" s="540">
        <v>155</v>
      </c>
      <c r="FE1073" s="540">
        <v>156</v>
      </c>
      <c r="FF1073" s="540">
        <v>157</v>
      </c>
      <c r="FG1073" s="540">
        <v>158</v>
      </c>
      <c r="FH1073" s="540">
        <v>159</v>
      </c>
      <c r="FI1073" s="540">
        <v>160</v>
      </c>
      <c r="FJ1073" s="540">
        <v>161</v>
      </c>
      <c r="FK1073" s="540">
        <v>162</v>
      </c>
      <c r="FL1073" s="540">
        <v>163</v>
      </c>
      <c r="FM1073" s="540">
        <v>164</v>
      </c>
      <c r="FN1073" s="540">
        <v>165</v>
      </c>
      <c r="FO1073" s="540">
        <v>166</v>
      </c>
      <c r="FP1073" s="540">
        <v>167</v>
      </c>
      <c r="FQ1073" s="540">
        <v>168</v>
      </c>
      <c r="FR1073" s="540">
        <v>169</v>
      </c>
      <c r="FS1073" s="540">
        <v>170</v>
      </c>
      <c r="FT1073" s="540">
        <v>171</v>
      </c>
      <c r="FU1073" s="540">
        <v>172</v>
      </c>
      <c r="FV1073" s="540">
        <v>173</v>
      </c>
      <c r="FW1073" s="540">
        <v>174</v>
      </c>
      <c r="FX1073" s="540">
        <v>175</v>
      </c>
      <c r="FY1073" s="540">
        <v>176</v>
      </c>
      <c r="FZ1073" s="540">
        <v>177</v>
      </c>
      <c r="GA1073" s="540">
        <v>178</v>
      </c>
      <c r="GB1073" s="540">
        <v>179</v>
      </c>
      <c r="GC1073" s="540">
        <v>180</v>
      </c>
      <c r="GD1073" s="540">
        <v>181</v>
      </c>
      <c r="GE1073" s="540">
        <v>182</v>
      </c>
      <c r="GF1073" s="540">
        <v>183</v>
      </c>
      <c r="GG1073" s="540">
        <v>184</v>
      </c>
      <c r="GH1073" s="540">
        <v>185</v>
      </c>
      <c r="GI1073" s="540">
        <v>186</v>
      </c>
      <c r="GJ1073" s="540">
        <v>187</v>
      </c>
      <c r="GK1073" s="540">
        <v>188</v>
      </c>
      <c r="GL1073" s="540">
        <v>189</v>
      </c>
      <c r="GM1073" s="540">
        <v>190</v>
      </c>
      <c r="GN1073" s="540">
        <v>191</v>
      </c>
      <c r="GO1073" s="540">
        <v>192</v>
      </c>
      <c r="GP1073" s="540">
        <v>193</v>
      </c>
      <c r="GQ1073" s="540">
        <v>194</v>
      </c>
      <c r="GR1073" s="540">
        <v>195</v>
      </c>
      <c r="GS1073" s="540">
        <v>196</v>
      </c>
      <c r="GT1073" s="540">
        <v>197</v>
      </c>
      <c r="GU1073" s="540">
        <v>198</v>
      </c>
      <c r="GV1073" s="540">
        <v>199</v>
      </c>
      <c r="GW1073" s="540">
        <v>200</v>
      </c>
      <c r="GX1073" s="540">
        <v>201</v>
      </c>
      <c r="GY1073" s="540">
        <v>202</v>
      </c>
      <c r="GZ1073" s="540">
        <v>203</v>
      </c>
      <c r="HA1073" s="540">
        <v>204</v>
      </c>
      <c r="HB1073" s="540">
        <v>205</v>
      </c>
      <c r="HC1073" s="540">
        <v>206</v>
      </c>
      <c r="HD1073" s="540">
        <v>207</v>
      </c>
      <c r="HE1073" s="540">
        <v>208</v>
      </c>
      <c r="HF1073" s="540">
        <v>209</v>
      </c>
      <c r="HH1073" s="540">
        <v>210</v>
      </c>
      <c r="HI1073" s="540">
        <v>211</v>
      </c>
      <c r="HJ1073" s="540">
        <v>212</v>
      </c>
      <c r="HK1073" s="540">
        <v>213</v>
      </c>
      <c r="HM1073" s="540">
        <v>214</v>
      </c>
      <c r="HN1073" s="540">
        <v>215</v>
      </c>
      <c r="HO1073" s="540">
        <v>216</v>
      </c>
      <c r="HP1073" s="540">
        <v>217</v>
      </c>
    </row>
    <row r="1074" spans="4:225" s="540" customFormat="1" x14ac:dyDescent="0.2">
      <c r="E1074" s="535" t="s">
        <v>157</v>
      </c>
      <c r="F1074" s="540">
        <v>212</v>
      </c>
      <c r="G1074" s="540">
        <v>73</v>
      </c>
      <c r="H1074" s="540">
        <v>49</v>
      </c>
      <c r="I1074" s="540">
        <v>127</v>
      </c>
      <c r="J1074" s="540">
        <v>168</v>
      </c>
      <c r="K1074" s="540">
        <v>142</v>
      </c>
      <c r="L1074" s="540">
        <v>95</v>
      </c>
      <c r="M1074" s="540">
        <v>207</v>
      </c>
      <c r="N1074" s="540">
        <v>148</v>
      </c>
      <c r="O1074" s="540">
        <v>32</v>
      </c>
      <c r="P1074" s="540">
        <v>34</v>
      </c>
      <c r="Q1074" s="540">
        <v>30</v>
      </c>
      <c r="R1074" s="540">
        <v>196</v>
      </c>
      <c r="S1074" s="540">
        <v>107</v>
      </c>
      <c r="T1074" s="540">
        <v>128</v>
      </c>
      <c r="U1074" s="540">
        <v>160</v>
      </c>
      <c r="V1074" s="540">
        <v>36</v>
      </c>
      <c r="W1074" s="540">
        <v>167</v>
      </c>
      <c r="X1074" s="540">
        <v>106</v>
      </c>
      <c r="Y1074" s="540">
        <v>154</v>
      </c>
      <c r="Z1074" s="540">
        <v>104</v>
      </c>
      <c r="AA1074" s="540">
        <v>150</v>
      </c>
      <c r="AB1074" s="540">
        <v>172</v>
      </c>
      <c r="AC1074" s="540">
        <v>1</v>
      </c>
      <c r="AD1074" s="540">
        <v>214</v>
      </c>
      <c r="AE1074" s="540">
        <v>158</v>
      </c>
      <c r="AF1074" s="540">
        <v>120</v>
      </c>
      <c r="AG1074" s="540">
        <v>64</v>
      </c>
      <c r="AH1074" s="540">
        <v>102</v>
      </c>
      <c r="AI1074" s="540">
        <v>131</v>
      </c>
      <c r="AJ1074" s="540">
        <v>90</v>
      </c>
      <c r="AK1074" s="540">
        <v>10</v>
      </c>
      <c r="AL1074" s="540">
        <v>117</v>
      </c>
      <c r="AM1074" s="540">
        <v>17</v>
      </c>
      <c r="AN1074" s="540">
        <v>178</v>
      </c>
      <c r="AO1074" s="540">
        <v>140</v>
      </c>
      <c r="AP1074" s="540">
        <v>209</v>
      </c>
      <c r="AQ1074" s="540">
        <v>134</v>
      </c>
      <c r="AR1074" s="540">
        <v>182</v>
      </c>
      <c r="AS1074" s="540">
        <v>109</v>
      </c>
      <c r="AT1074" s="540">
        <v>169</v>
      </c>
      <c r="AU1074" s="540">
        <v>13</v>
      </c>
      <c r="AV1074" s="540">
        <v>52</v>
      </c>
      <c r="AW1074" s="540">
        <v>123</v>
      </c>
      <c r="AX1074" s="540">
        <v>41</v>
      </c>
      <c r="AY1074" s="540">
        <v>3</v>
      </c>
      <c r="AZ1074" s="540">
        <v>86</v>
      </c>
      <c r="BA1074" s="540">
        <v>94</v>
      </c>
      <c r="BB1074" s="540">
        <v>61</v>
      </c>
      <c r="BC1074" s="540">
        <v>66</v>
      </c>
      <c r="BD1074" s="540">
        <v>145</v>
      </c>
      <c r="BE1074" s="540">
        <v>113</v>
      </c>
      <c r="BF1074" s="540">
        <v>137</v>
      </c>
      <c r="BG1074" s="540">
        <v>83</v>
      </c>
      <c r="BH1074" s="540">
        <v>161</v>
      </c>
      <c r="BI1074" s="540">
        <v>153</v>
      </c>
      <c r="BJ1074" s="540">
        <v>201</v>
      </c>
      <c r="BK1074" s="540">
        <v>121</v>
      </c>
      <c r="BL1074" s="540">
        <v>35</v>
      </c>
      <c r="BM1074" s="540">
        <v>194</v>
      </c>
      <c r="BN1074" s="540">
        <v>27</v>
      </c>
      <c r="BO1074" s="540">
        <v>159</v>
      </c>
      <c r="BP1074" s="540">
        <v>115</v>
      </c>
      <c r="BQ1074" s="540">
        <v>43</v>
      </c>
      <c r="BR1074" s="540">
        <v>6</v>
      </c>
      <c r="BS1074" s="540">
        <v>197</v>
      </c>
      <c r="BT1074" s="540">
        <v>203</v>
      </c>
      <c r="BU1074" s="540">
        <v>152</v>
      </c>
      <c r="BV1074" s="540">
        <v>72</v>
      </c>
      <c r="BW1074" s="540">
        <v>143</v>
      </c>
      <c r="BX1074" s="540">
        <v>59</v>
      </c>
      <c r="BY1074" s="540">
        <v>199</v>
      </c>
      <c r="BZ1074" s="540">
        <v>139</v>
      </c>
      <c r="CA1074" s="540">
        <v>175</v>
      </c>
      <c r="CB1074" s="540">
        <v>46</v>
      </c>
      <c r="CC1074" s="540">
        <v>217</v>
      </c>
      <c r="CD1074" s="540">
        <v>28</v>
      </c>
      <c r="CE1074" s="540">
        <v>177</v>
      </c>
      <c r="CF1074" s="540">
        <v>151</v>
      </c>
      <c r="CG1074" s="540">
        <v>206</v>
      </c>
      <c r="CH1074" s="540">
        <v>211</v>
      </c>
      <c r="CI1074" s="540">
        <v>40</v>
      </c>
      <c r="CJ1074" s="540">
        <v>82</v>
      </c>
      <c r="CK1074" s="540">
        <v>183</v>
      </c>
      <c r="CL1074" s="540">
        <v>149</v>
      </c>
      <c r="CM1074" s="540">
        <v>105</v>
      </c>
      <c r="CN1074" s="540">
        <v>8</v>
      </c>
      <c r="CO1074" s="540">
        <v>84</v>
      </c>
      <c r="CP1074" s="540">
        <v>80</v>
      </c>
      <c r="CQ1074" s="540">
        <v>98</v>
      </c>
      <c r="CR1074" s="540">
        <v>157</v>
      </c>
      <c r="CS1074" s="540">
        <v>11</v>
      </c>
      <c r="CT1074" s="540">
        <v>130</v>
      </c>
      <c r="CU1074" s="540">
        <v>48</v>
      </c>
      <c r="CV1074" s="540">
        <v>188</v>
      </c>
      <c r="CW1074" s="540">
        <v>18</v>
      </c>
      <c r="CX1074" s="540">
        <v>118</v>
      </c>
      <c r="CY1074" s="540">
        <v>100</v>
      </c>
      <c r="CZ1074" s="540">
        <v>93</v>
      </c>
      <c r="DA1074" s="540">
        <v>213</v>
      </c>
      <c r="DB1074" s="540">
        <v>70</v>
      </c>
      <c r="DC1074" s="540">
        <v>124</v>
      </c>
      <c r="DD1074" s="540">
        <v>176</v>
      </c>
      <c r="DE1074" s="540">
        <v>21</v>
      </c>
      <c r="DF1074" s="540">
        <v>74</v>
      </c>
      <c r="DG1074" s="540">
        <v>216</v>
      </c>
      <c r="DH1074" s="540">
        <v>184</v>
      </c>
      <c r="DI1074" s="540">
        <v>76</v>
      </c>
      <c r="DJ1074" s="540">
        <v>108</v>
      </c>
      <c r="DK1074" s="540">
        <v>132</v>
      </c>
      <c r="DL1074" s="540">
        <v>77</v>
      </c>
      <c r="DM1074" s="540">
        <v>119</v>
      </c>
      <c r="DN1074" s="540">
        <v>91</v>
      </c>
      <c r="DO1074" s="540">
        <v>215</v>
      </c>
      <c r="DP1074" s="540">
        <v>81</v>
      </c>
      <c r="DQ1074" s="540">
        <v>15</v>
      </c>
      <c r="DR1074" s="540">
        <v>189</v>
      </c>
      <c r="DS1074" s="540">
        <v>204</v>
      </c>
      <c r="DT1074" s="540">
        <v>198</v>
      </c>
      <c r="DU1074" s="540">
        <v>71</v>
      </c>
      <c r="DV1074" s="540">
        <v>192</v>
      </c>
      <c r="DW1074" s="540">
        <v>68</v>
      </c>
      <c r="DX1074" s="540">
        <v>187</v>
      </c>
      <c r="DY1074" s="540">
        <v>65</v>
      </c>
      <c r="DZ1074" s="540">
        <v>162</v>
      </c>
      <c r="EA1074" s="540">
        <v>165</v>
      </c>
      <c r="EB1074" s="540">
        <v>69</v>
      </c>
      <c r="EC1074" s="540">
        <v>29</v>
      </c>
      <c r="ED1074" s="540">
        <v>92</v>
      </c>
      <c r="EE1074" s="540">
        <v>2</v>
      </c>
      <c r="EF1074" s="540">
        <v>114</v>
      </c>
      <c r="EG1074" s="540">
        <v>193</v>
      </c>
      <c r="EH1074" s="540">
        <v>79</v>
      </c>
      <c r="EI1074" s="540">
        <v>38</v>
      </c>
      <c r="EJ1074" s="540">
        <v>156</v>
      </c>
      <c r="EK1074" s="540">
        <v>195</v>
      </c>
      <c r="EL1074" s="540">
        <v>164</v>
      </c>
      <c r="EM1074" s="540">
        <v>22</v>
      </c>
      <c r="EN1074" s="540">
        <v>12</v>
      </c>
      <c r="EO1074" s="540">
        <v>39</v>
      </c>
      <c r="EP1074" s="540">
        <v>7</v>
      </c>
      <c r="EQ1074" s="540">
        <v>5</v>
      </c>
      <c r="ER1074" s="540">
        <v>14</v>
      </c>
      <c r="ES1074" s="540">
        <v>208</v>
      </c>
      <c r="ET1074" s="540">
        <v>136</v>
      </c>
      <c r="EU1074" s="540">
        <v>185</v>
      </c>
      <c r="EV1074" s="540">
        <v>205</v>
      </c>
      <c r="EW1074" s="540">
        <v>20</v>
      </c>
      <c r="EX1074" s="540">
        <v>122</v>
      </c>
      <c r="EY1074" s="540">
        <v>33</v>
      </c>
      <c r="EZ1074" s="540">
        <v>88</v>
      </c>
      <c r="FA1074" s="540">
        <v>144</v>
      </c>
      <c r="FB1074" s="540">
        <v>56</v>
      </c>
      <c r="FC1074" s="540">
        <v>42</v>
      </c>
      <c r="FD1074" s="540">
        <v>111</v>
      </c>
      <c r="FE1074" s="540">
        <v>57</v>
      </c>
      <c r="FF1074" s="540">
        <v>186</v>
      </c>
      <c r="FG1074" s="540">
        <v>26</v>
      </c>
      <c r="FH1074" s="540">
        <v>62</v>
      </c>
      <c r="FI1074" s="540">
        <v>53</v>
      </c>
      <c r="FJ1074" s="540">
        <v>99</v>
      </c>
      <c r="FK1074" s="540">
        <v>133</v>
      </c>
      <c r="FL1074" s="540">
        <v>54</v>
      </c>
      <c r="FM1074" s="540">
        <v>138</v>
      </c>
      <c r="FN1074" s="540">
        <v>126</v>
      </c>
      <c r="FO1074" s="540">
        <v>125</v>
      </c>
      <c r="FP1074" s="540">
        <v>173</v>
      </c>
      <c r="FQ1074" s="540">
        <v>202</v>
      </c>
      <c r="FR1074" s="540">
        <v>146</v>
      </c>
      <c r="FS1074" s="540">
        <v>112</v>
      </c>
      <c r="FT1074" s="540">
        <v>87</v>
      </c>
      <c r="FU1074" s="540">
        <v>23</v>
      </c>
      <c r="FV1074" s="540">
        <v>19</v>
      </c>
      <c r="FW1074" s="540">
        <v>171</v>
      </c>
      <c r="FX1074" s="540">
        <v>9</v>
      </c>
      <c r="FY1074" s="540">
        <v>58</v>
      </c>
      <c r="FZ1074" s="540">
        <v>78</v>
      </c>
      <c r="GA1074" s="540">
        <v>190</v>
      </c>
      <c r="GB1074" s="540">
        <v>96</v>
      </c>
      <c r="GC1074" s="540">
        <v>44</v>
      </c>
      <c r="GD1074" s="540">
        <v>89</v>
      </c>
      <c r="GE1074" s="540">
        <v>75</v>
      </c>
      <c r="GF1074" s="540">
        <v>166</v>
      </c>
      <c r="GG1074" s="540">
        <v>47</v>
      </c>
      <c r="GH1074" s="540">
        <v>191</v>
      </c>
      <c r="GI1074" s="540">
        <v>179</v>
      </c>
      <c r="GJ1074" s="540">
        <v>181</v>
      </c>
      <c r="GK1074" s="540">
        <v>101</v>
      </c>
      <c r="GL1074" s="540">
        <v>31</v>
      </c>
      <c r="GM1074" s="540">
        <v>116</v>
      </c>
      <c r="GN1074" s="540">
        <v>4</v>
      </c>
      <c r="GO1074" s="540">
        <v>16</v>
      </c>
      <c r="GP1074" s="540">
        <v>45</v>
      </c>
      <c r="GQ1074" s="540">
        <v>141</v>
      </c>
      <c r="GR1074" s="540">
        <v>97</v>
      </c>
      <c r="GS1074" s="540">
        <v>174</v>
      </c>
      <c r="GT1074" s="540">
        <v>50</v>
      </c>
      <c r="GU1074" s="540">
        <v>147</v>
      </c>
      <c r="GV1074" s="540">
        <v>103</v>
      </c>
      <c r="GW1074" s="540">
        <v>210</v>
      </c>
      <c r="GX1074" s="540">
        <v>25</v>
      </c>
      <c r="GY1074" s="540">
        <v>60</v>
      </c>
      <c r="GZ1074" s="540">
        <v>110</v>
      </c>
      <c r="HA1074" s="540">
        <v>63</v>
      </c>
      <c r="HB1074" s="540">
        <v>51</v>
      </c>
      <c r="HC1074" s="540">
        <v>129</v>
      </c>
      <c r="HD1074" s="540">
        <v>163</v>
      </c>
      <c r="HE1074" s="540">
        <v>135</v>
      </c>
      <c r="HF1074" s="540">
        <v>37</v>
      </c>
      <c r="HH1074" s="540">
        <v>200</v>
      </c>
      <c r="HI1074" s="540">
        <v>85</v>
      </c>
      <c r="HJ1074" s="540">
        <v>180</v>
      </c>
      <c r="HK1074" s="540">
        <v>170</v>
      </c>
      <c r="HM1074" s="540">
        <v>55</v>
      </c>
      <c r="HN1074" s="540">
        <v>155</v>
      </c>
      <c r="HO1074" s="540">
        <v>24</v>
      </c>
      <c r="HP1074" s="540">
        <v>67</v>
      </c>
    </row>
    <row r="1075" spans="4:225" s="540" customFormat="1" x14ac:dyDescent="0.2">
      <c r="E1075" s="535" t="s">
        <v>159</v>
      </c>
      <c r="F1075" s="540">
        <v>14</v>
      </c>
      <c r="G1075" s="540">
        <v>45</v>
      </c>
      <c r="H1075" s="540">
        <v>162</v>
      </c>
      <c r="I1075" s="540">
        <v>23</v>
      </c>
      <c r="J1075" s="540">
        <v>181</v>
      </c>
      <c r="K1075" s="540">
        <v>10</v>
      </c>
      <c r="L1075" s="540">
        <v>110</v>
      </c>
      <c r="M1075" s="540">
        <v>151</v>
      </c>
      <c r="N1075" s="540">
        <v>52</v>
      </c>
      <c r="O1075" s="540">
        <v>121</v>
      </c>
      <c r="P1075" s="540">
        <v>43</v>
      </c>
      <c r="Q1075" s="540">
        <v>200</v>
      </c>
      <c r="R1075" s="540">
        <v>50</v>
      </c>
      <c r="S1075" s="540">
        <v>126</v>
      </c>
      <c r="T1075" s="540">
        <v>192</v>
      </c>
      <c r="U1075" s="540">
        <v>190</v>
      </c>
      <c r="V1075" s="540">
        <v>214</v>
      </c>
      <c r="W1075" s="540">
        <v>17</v>
      </c>
      <c r="X1075" s="540">
        <v>212</v>
      </c>
      <c r="Y1075" s="540">
        <v>77</v>
      </c>
      <c r="Z1075" s="540">
        <v>9</v>
      </c>
      <c r="AA1075" s="540">
        <v>66</v>
      </c>
      <c r="AB1075" s="540">
        <v>127</v>
      </c>
      <c r="AC1075" s="540">
        <v>158</v>
      </c>
      <c r="AD1075" s="540">
        <v>114</v>
      </c>
      <c r="AE1075" s="540">
        <v>143</v>
      </c>
      <c r="AF1075" s="540">
        <v>136</v>
      </c>
      <c r="AG1075" s="540">
        <v>62</v>
      </c>
      <c r="AH1075" s="540">
        <v>147</v>
      </c>
      <c r="AI1075" s="540">
        <v>34</v>
      </c>
      <c r="AJ1075" s="540">
        <v>189</v>
      </c>
      <c r="AK1075" s="540">
        <v>93</v>
      </c>
      <c r="AL1075" s="540">
        <v>107</v>
      </c>
      <c r="AM1075" s="540">
        <v>27</v>
      </c>
      <c r="AN1075" s="540">
        <v>101</v>
      </c>
      <c r="AO1075" s="540">
        <v>85</v>
      </c>
      <c r="AP1075" s="540">
        <v>206</v>
      </c>
      <c r="AQ1075" s="540">
        <v>97</v>
      </c>
      <c r="AR1075" s="540">
        <v>118</v>
      </c>
      <c r="AS1075" s="540">
        <v>78</v>
      </c>
      <c r="AT1075" s="540">
        <v>98</v>
      </c>
      <c r="AU1075" s="540">
        <v>130</v>
      </c>
      <c r="AV1075" s="540">
        <v>1</v>
      </c>
      <c r="AW1075" s="540">
        <v>68</v>
      </c>
      <c r="AX1075" s="540">
        <v>186</v>
      </c>
      <c r="AY1075" s="540">
        <v>155</v>
      </c>
      <c r="AZ1075" s="540">
        <v>104</v>
      </c>
      <c r="BA1075" s="540">
        <v>90</v>
      </c>
      <c r="BB1075" s="540">
        <v>203</v>
      </c>
      <c r="BC1075" s="540">
        <v>31</v>
      </c>
      <c r="BD1075" s="540">
        <v>64</v>
      </c>
      <c r="BE1075" s="540">
        <v>169</v>
      </c>
      <c r="BF1075" s="540">
        <v>122</v>
      </c>
      <c r="BG1075" s="540">
        <v>195</v>
      </c>
      <c r="BH1075" s="540">
        <v>141</v>
      </c>
      <c r="BI1075" s="540">
        <v>39</v>
      </c>
      <c r="BJ1075" s="540">
        <v>106</v>
      </c>
      <c r="BK1075" s="540">
        <v>105</v>
      </c>
      <c r="BL1075" s="540">
        <v>76</v>
      </c>
      <c r="BM1075" s="540">
        <v>217</v>
      </c>
      <c r="BN1075" s="540">
        <v>194</v>
      </c>
      <c r="BO1075" s="540">
        <v>123</v>
      </c>
      <c r="BP1075" s="540">
        <v>95</v>
      </c>
      <c r="BQ1075" s="540">
        <v>133</v>
      </c>
      <c r="BR1075" s="540">
        <v>172</v>
      </c>
      <c r="BS1075" s="540">
        <v>135</v>
      </c>
      <c r="BT1075" s="540">
        <v>168</v>
      </c>
      <c r="BU1075" s="540">
        <v>210</v>
      </c>
      <c r="BV1075" s="540">
        <v>161</v>
      </c>
      <c r="BW1075" s="540">
        <v>3</v>
      </c>
      <c r="BX1075" s="540">
        <v>65</v>
      </c>
      <c r="BY1075" s="540">
        <v>79</v>
      </c>
      <c r="BZ1075" s="540">
        <v>2</v>
      </c>
      <c r="CA1075" s="540">
        <v>87</v>
      </c>
      <c r="CB1075" s="540">
        <v>196</v>
      </c>
      <c r="CC1075" s="540">
        <v>53</v>
      </c>
      <c r="CD1075" s="540">
        <v>191</v>
      </c>
      <c r="CE1075" s="540">
        <v>40</v>
      </c>
      <c r="CF1075" s="540">
        <v>117</v>
      </c>
      <c r="CG1075" s="540">
        <v>99</v>
      </c>
      <c r="CH1075" s="540">
        <v>37</v>
      </c>
      <c r="CI1075" s="540">
        <v>100</v>
      </c>
      <c r="CJ1075" s="540">
        <v>72</v>
      </c>
      <c r="CK1075" s="540">
        <v>113</v>
      </c>
      <c r="CL1075" s="540">
        <v>176</v>
      </c>
      <c r="CM1075" s="540">
        <v>35</v>
      </c>
      <c r="CN1075" s="540">
        <v>24</v>
      </c>
      <c r="CO1075" s="540">
        <v>42</v>
      </c>
      <c r="CP1075" s="540">
        <v>91</v>
      </c>
      <c r="CQ1075" s="540">
        <v>157</v>
      </c>
      <c r="CR1075" s="540">
        <v>29</v>
      </c>
      <c r="CS1075" s="540">
        <v>128</v>
      </c>
      <c r="CT1075" s="540">
        <v>89</v>
      </c>
      <c r="CU1075" s="540">
        <v>57</v>
      </c>
      <c r="CV1075" s="540">
        <v>211</v>
      </c>
      <c r="CW1075" s="540">
        <v>74</v>
      </c>
      <c r="CX1075" s="540">
        <v>103</v>
      </c>
      <c r="CY1075" s="540">
        <v>150</v>
      </c>
      <c r="CZ1075" s="540">
        <v>22</v>
      </c>
      <c r="DA1075" s="540">
        <v>82</v>
      </c>
      <c r="DB1075" s="540">
        <v>213</v>
      </c>
      <c r="DC1075" s="540">
        <v>146</v>
      </c>
      <c r="DD1075" s="540">
        <v>30</v>
      </c>
      <c r="DE1075" s="540">
        <v>7</v>
      </c>
      <c r="DF1075" s="540">
        <v>21</v>
      </c>
      <c r="DG1075" s="540">
        <v>120</v>
      </c>
      <c r="DH1075" s="540">
        <v>49</v>
      </c>
      <c r="DI1075" s="540">
        <v>184</v>
      </c>
      <c r="DJ1075" s="540">
        <v>137</v>
      </c>
      <c r="DK1075" s="540">
        <v>4</v>
      </c>
      <c r="DL1075" s="540">
        <v>94</v>
      </c>
      <c r="DM1075" s="540">
        <v>139</v>
      </c>
      <c r="DN1075" s="540">
        <v>174</v>
      </c>
      <c r="DO1075" s="540">
        <v>25</v>
      </c>
      <c r="DP1075" s="540">
        <v>177</v>
      </c>
      <c r="DQ1075" s="540">
        <v>175</v>
      </c>
      <c r="DR1075" s="540">
        <v>83</v>
      </c>
      <c r="DS1075" s="540">
        <v>60</v>
      </c>
      <c r="DT1075" s="540">
        <v>71</v>
      </c>
      <c r="DU1075" s="540">
        <v>11</v>
      </c>
      <c r="DV1075" s="540">
        <v>44</v>
      </c>
      <c r="DW1075" s="540">
        <v>70</v>
      </c>
      <c r="DX1075" s="540">
        <v>75</v>
      </c>
      <c r="DY1075" s="540">
        <v>140</v>
      </c>
      <c r="DZ1075" s="540">
        <v>202</v>
      </c>
      <c r="EA1075" s="540">
        <v>149</v>
      </c>
      <c r="EB1075" s="540">
        <v>178</v>
      </c>
      <c r="EC1075" s="540">
        <v>164</v>
      </c>
      <c r="ED1075" s="540">
        <v>18</v>
      </c>
      <c r="EE1075" s="540">
        <v>193</v>
      </c>
      <c r="EF1075" s="540">
        <v>109</v>
      </c>
      <c r="EG1075" s="540">
        <v>6</v>
      </c>
      <c r="EH1075" s="540">
        <v>132</v>
      </c>
      <c r="EI1075" s="540">
        <v>156</v>
      </c>
      <c r="EJ1075" s="540">
        <v>129</v>
      </c>
      <c r="EK1075" s="540">
        <v>19</v>
      </c>
      <c r="EL1075" s="540">
        <v>54</v>
      </c>
      <c r="EM1075" s="540">
        <v>209</v>
      </c>
      <c r="EN1075" s="540">
        <v>13</v>
      </c>
      <c r="EO1075" s="540">
        <v>59</v>
      </c>
      <c r="EP1075" s="540">
        <v>102</v>
      </c>
      <c r="EQ1075" s="540">
        <v>204</v>
      </c>
      <c r="ER1075" s="540">
        <v>111</v>
      </c>
      <c r="ES1075" s="540">
        <v>152</v>
      </c>
      <c r="ET1075" s="540">
        <v>26</v>
      </c>
      <c r="EU1075" s="540">
        <v>183</v>
      </c>
      <c r="EV1075" s="540">
        <v>108</v>
      </c>
      <c r="EW1075" s="540">
        <v>51</v>
      </c>
      <c r="EX1075" s="540">
        <v>36</v>
      </c>
      <c r="EY1075" s="540">
        <v>73</v>
      </c>
      <c r="EZ1075" s="540">
        <v>20</v>
      </c>
      <c r="FA1075" s="540">
        <v>198</v>
      </c>
      <c r="FB1075" s="540">
        <v>182</v>
      </c>
      <c r="FC1075" s="540">
        <v>81</v>
      </c>
      <c r="FD1075" s="540">
        <v>201</v>
      </c>
      <c r="FE1075" s="540">
        <v>134</v>
      </c>
      <c r="FF1075" s="540">
        <v>15</v>
      </c>
      <c r="FG1075" s="540">
        <v>159</v>
      </c>
      <c r="FH1075" s="540">
        <v>58</v>
      </c>
      <c r="FI1075" s="540">
        <v>153</v>
      </c>
      <c r="FJ1075" s="540">
        <v>69</v>
      </c>
      <c r="FK1075" s="540">
        <v>180</v>
      </c>
      <c r="FL1075" s="540">
        <v>199</v>
      </c>
      <c r="FM1075" s="540">
        <v>28</v>
      </c>
      <c r="FN1075" s="540">
        <v>207</v>
      </c>
      <c r="FO1075" s="540">
        <v>92</v>
      </c>
      <c r="FP1075" s="540">
        <v>38</v>
      </c>
      <c r="FQ1075" s="540">
        <v>205</v>
      </c>
      <c r="FR1075" s="540">
        <v>86</v>
      </c>
      <c r="FS1075" s="540">
        <v>187</v>
      </c>
      <c r="FT1075" s="540">
        <v>48</v>
      </c>
      <c r="FU1075" s="540">
        <v>160</v>
      </c>
      <c r="FV1075" s="540">
        <v>119</v>
      </c>
      <c r="FW1075" s="540">
        <v>173</v>
      </c>
      <c r="FX1075" s="540">
        <v>8</v>
      </c>
      <c r="FY1075" s="540">
        <v>188</v>
      </c>
      <c r="FZ1075" s="540">
        <v>115</v>
      </c>
      <c r="GA1075" s="540">
        <v>47</v>
      </c>
      <c r="GB1075" s="540">
        <v>55</v>
      </c>
      <c r="GC1075" s="540">
        <v>56</v>
      </c>
      <c r="GD1075" s="540">
        <v>170</v>
      </c>
      <c r="GE1075" s="540">
        <v>33</v>
      </c>
      <c r="GF1075" s="540">
        <v>124</v>
      </c>
      <c r="GG1075" s="540">
        <v>216</v>
      </c>
      <c r="GH1075" s="540">
        <v>142</v>
      </c>
      <c r="GI1075" s="540">
        <v>67</v>
      </c>
      <c r="GJ1075" s="540">
        <v>148</v>
      </c>
      <c r="GK1075" s="540">
        <v>215</v>
      </c>
      <c r="GL1075" s="540">
        <v>88</v>
      </c>
      <c r="GM1075" s="540">
        <v>16</v>
      </c>
      <c r="GN1075" s="540">
        <v>63</v>
      </c>
      <c r="GO1075" s="540">
        <v>179</v>
      </c>
      <c r="GP1075" s="540">
        <v>131</v>
      </c>
      <c r="GQ1075" s="540">
        <v>166</v>
      </c>
      <c r="GR1075" s="540">
        <v>197</v>
      </c>
      <c r="GS1075" s="540">
        <v>32</v>
      </c>
      <c r="GT1075" s="540">
        <v>208</v>
      </c>
      <c r="GU1075" s="540">
        <v>185</v>
      </c>
      <c r="GV1075" s="540">
        <v>163</v>
      </c>
      <c r="GW1075" s="540">
        <v>96</v>
      </c>
      <c r="GX1075" s="540">
        <v>80</v>
      </c>
      <c r="GY1075" s="540">
        <v>125</v>
      </c>
      <c r="GZ1075" s="540">
        <v>171</v>
      </c>
      <c r="HA1075" s="540">
        <v>167</v>
      </c>
      <c r="HB1075" s="540">
        <v>61</v>
      </c>
      <c r="HC1075" s="540">
        <v>154</v>
      </c>
      <c r="HD1075" s="540">
        <v>165</v>
      </c>
      <c r="HE1075" s="540">
        <v>144</v>
      </c>
      <c r="HF1075" s="540">
        <v>46</v>
      </c>
      <c r="HH1075" s="540">
        <v>112</v>
      </c>
      <c r="HI1075" s="540">
        <v>145</v>
      </c>
      <c r="HJ1075" s="540">
        <v>5</v>
      </c>
      <c r="HK1075" s="540">
        <v>41</v>
      </c>
      <c r="HM1075" s="540">
        <v>138</v>
      </c>
      <c r="HN1075" s="540">
        <v>84</v>
      </c>
      <c r="HO1075" s="540">
        <v>12</v>
      </c>
      <c r="HP1075" s="540">
        <v>116</v>
      </c>
    </row>
    <row r="1076" spans="4:225" s="540" customFormat="1" x14ac:dyDescent="0.2"/>
    <row r="1077" spans="4:225" s="540" customFormat="1" x14ac:dyDescent="0.2">
      <c r="D1077" s="539">
        <v>218</v>
      </c>
      <c r="E1077" s="541" t="s">
        <v>179</v>
      </c>
    </row>
    <row r="1078" spans="4:225" s="540" customFormat="1" x14ac:dyDescent="0.2">
      <c r="E1078" s="535" t="s">
        <v>130</v>
      </c>
      <c r="F1078" s="540">
        <v>1</v>
      </c>
      <c r="G1078" s="540">
        <v>2</v>
      </c>
      <c r="H1078" s="540">
        <v>3</v>
      </c>
      <c r="I1078" s="540">
        <v>4</v>
      </c>
      <c r="J1078" s="540">
        <v>5</v>
      </c>
      <c r="K1078" s="540">
        <v>6</v>
      </c>
      <c r="L1078" s="540">
        <v>7</v>
      </c>
      <c r="M1078" s="540">
        <v>8</v>
      </c>
      <c r="N1078" s="540">
        <v>9</v>
      </c>
      <c r="O1078" s="540">
        <v>10</v>
      </c>
      <c r="P1078" s="540">
        <v>11</v>
      </c>
      <c r="Q1078" s="540">
        <v>12</v>
      </c>
      <c r="R1078" s="540">
        <v>13</v>
      </c>
      <c r="S1078" s="540">
        <v>14</v>
      </c>
      <c r="T1078" s="540">
        <v>15</v>
      </c>
      <c r="U1078" s="540">
        <v>16</v>
      </c>
      <c r="V1078" s="540">
        <v>17</v>
      </c>
      <c r="W1078" s="540">
        <v>18</v>
      </c>
      <c r="X1078" s="540">
        <v>19</v>
      </c>
      <c r="Y1078" s="540">
        <v>20</v>
      </c>
      <c r="Z1078" s="540">
        <v>21</v>
      </c>
      <c r="AA1078" s="540">
        <v>22</v>
      </c>
      <c r="AB1078" s="540">
        <v>23</v>
      </c>
      <c r="AC1078" s="540">
        <v>24</v>
      </c>
      <c r="AD1078" s="540">
        <v>25</v>
      </c>
      <c r="AE1078" s="540">
        <v>26</v>
      </c>
      <c r="AF1078" s="540">
        <v>27</v>
      </c>
      <c r="AG1078" s="540">
        <v>28</v>
      </c>
      <c r="AH1078" s="540">
        <v>29</v>
      </c>
      <c r="AI1078" s="540">
        <v>30</v>
      </c>
      <c r="AJ1078" s="540">
        <v>31</v>
      </c>
      <c r="AK1078" s="540">
        <v>32</v>
      </c>
      <c r="AL1078" s="540">
        <v>33</v>
      </c>
      <c r="AM1078" s="540">
        <v>34</v>
      </c>
      <c r="AN1078" s="540">
        <v>35</v>
      </c>
      <c r="AO1078" s="540">
        <v>36</v>
      </c>
      <c r="AP1078" s="540">
        <v>37</v>
      </c>
      <c r="AQ1078" s="540">
        <v>38</v>
      </c>
      <c r="AR1078" s="540">
        <v>39</v>
      </c>
      <c r="AS1078" s="540">
        <v>40</v>
      </c>
      <c r="AT1078" s="540">
        <v>41</v>
      </c>
      <c r="AU1078" s="540">
        <v>42</v>
      </c>
      <c r="AV1078" s="540">
        <v>43</v>
      </c>
      <c r="AW1078" s="540">
        <v>44</v>
      </c>
      <c r="AX1078" s="540">
        <v>45</v>
      </c>
      <c r="AY1078" s="540">
        <v>46</v>
      </c>
      <c r="AZ1078" s="540">
        <v>47</v>
      </c>
      <c r="BA1078" s="540">
        <v>48</v>
      </c>
      <c r="BB1078" s="540">
        <v>49</v>
      </c>
      <c r="BC1078" s="540">
        <v>50</v>
      </c>
      <c r="BD1078" s="540">
        <v>51</v>
      </c>
      <c r="BE1078" s="540">
        <v>52</v>
      </c>
      <c r="BF1078" s="540">
        <v>53</v>
      </c>
      <c r="BG1078" s="540">
        <v>54</v>
      </c>
      <c r="BH1078" s="540">
        <v>55</v>
      </c>
      <c r="BI1078" s="540">
        <v>56</v>
      </c>
      <c r="BJ1078" s="540">
        <v>57</v>
      </c>
      <c r="BK1078" s="540">
        <v>58</v>
      </c>
      <c r="BL1078" s="540">
        <v>59</v>
      </c>
      <c r="BM1078" s="540">
        <v>60</v>
      </c>
      <c r="BN1078" s="540">
        <v>61</v>
      </c>
      <c r="BO1078" s="540">
        <v>62</v>
      </c>
      <c r="BP1078" s="540">
        <v>63</v>
      </c>
      <c r="BQ1078" s="540">
        <v>64</v>
      </c>
      <c r="BR1078" s="540">
        <v>65</v>
      </c>
      <c r="BS1078" s="540">
        <v>66</v>
      </c>
      <c r="BT1078" s="540">
        <v>67</v>
      </c>
      <c r="BU1078" s="540">
        <v>68</v>
      </c>
      <c r="BV1078" s="540">
        <v>69</v>
      </c>
      <c r="BW1078" s="540">
        <v>70</v>
      </c>
      <c r="BX1078" s="540">
        <v>71</v>
      </c>
      <c r="BY1078" s="540">
        <v>72</v>
      </c>
      <c r="BZ1078" s="540">
        <v>73</v>
      </c>
      <c r="CA1078" s="540">
        <v>74</v>
      </c>
      <c r="CB1078" s="540">
        <v>75</v>
      </c>
      <c r="CC1078" s="540">
        <v>76</v>
      </c>
      <c r="CD1078" s="540">
        <v>77</v>
      </c>
      <c r="CE1078" s="540">
        <v>78</v>
      </c>
      <c r="CF1078" s="540">
        <v>79</v>
      </c>
      <c r="CG1078" s="540">
        <v>80</v>
      </c>
      <c r="CH1078" s="540">
        <v>81</v>
      </c>
      <c r="CI1078" s="540">
        <v>82</v>
      </c>
      <c r="CJ1078" s="540">
        <v>83</v>
      </c>
      <c r="CK1078" s="540">
        <v>84</v>
      </c>
      <c r="CL1078" s="540">
        <v>85</v>
      </c>
      <c r="CM1078" s="540">
        <v>86</v>
      </c>
      <c r="CN1078" s="540">
        <v>87</v>
      </c>
      <c r="CO1078" s="540">
        <v>88</v>
      </c>
      <c r="CP1078" s="540">
        <v>89</v>
      </c>
      <c r="CQ1078" s="540">
        <v>90</v>
      </c>
      <c r="CR1078" s="540">
        <v>91</v>
      </c>
      <c r="CS1078" s="540">
        <v>92</v>
      </c>
      <c r="CT1078" s="540">
        <v>93</v>
      </c>
      <c r="CU1078" s="540">
        <v>94</v>
      </c>
      <c r="CV1078" s="540">
        <v>95</v>
      </c>
      <c r="CW1078" s="540">
        <v>96</v>
      </c>
      <c r="CX1078" s="540">
        <v>97</v>
      </c>
      <c r="CY1078" s="540">
        <v>98</v>
      </c>
      <c r="CZ1078" s="540">
        <v>99</v>
      </c>
      <c r="DA1078" s="540">
        <v>100</v>
      </c>
      <c r="DB1078" s="540">
        <v>101</v>
      </c>
      <c r="DC1078" s="540">
        <v>102</v>
      </c>
      <c r="DD1078" s="540">
        <v>103</v>
      </c>
      <c r="DE1078" s="540">
        <v>104</v>
      </c>
      <c r="DF1078" s="540">
        <v>105</v>
      </c>
      <c r="DG1078" s="540">
        <v>106</v>
      </c>
      <c r="DH1078" s="540">
        <v>107</v>
      </c>
      <c r="DI1078" s="540">
        <v>108</v>
      </c>
      <c r="DJ1078" s="540">
        <v>109</v>
      </c>
      <c r="DK1078" s="540">
        <v>110</v>
      </c>
      <c r="DL1078" s="540">
        <v>111</v>
      </c>
      <c r="DM1078" s="540">
        <v>112</v>
      </c>
      <c r="DN1078" s="540">
        <v>113</v>
      </c>
      <c r="DO1078" s="540">
        <v>114</v>
      </c>
      <c r="DP1078" s="540">
        <v>115</v>
      </c>
      <c r="DQ1078" s="540">
        <v>116</v>
      </c>
      <c r="DR1078" s="540">
        <v>117</v>
      </c>
      <c r="DS1078" s="540">
        <v>118</v>
      </c>
      <c r="DT1078" s="540">
        <v>119</v>
      </c>
      <c r="DU1078" s="540">
        <v>120</v>
      </c>
      <c r="DV1078" s="540">
        <v>121</v>
      </c>
      <c r="DW1078" s="540">
        <v>122</v>
      </c>
      <c r="DX1078" s="540">
        <v>123</v>
      </c>
      <c r="DY1078" s="540">
        <v>124</v>
      </c>
      <c r="DZ1078" s="540">
        <v>125</v>
      </c>
      <c r="EA1078" s="540">
        <v>126</v>
      </c>
      <c r="EB1078" s="540">
        <v>127</v>
      </c>
      <c r="EC1078" s="540">
        <v>128</v>
      </c>
      <c r="ED1078" s="540">
        <v>129</v>
      </c>
      <c r="EE1078" s="540">
        <v>130</v>
      </c>
      <c r="EF1078" s="540">
        <v>131</v>
      </c>
      <c r="EG1078" s="540">
        <v>132</v>
      </c>
      <c r="EH1078" s="540">
        <v>133</v>
      </c>
      <c r="EI1078" s="540">
        <v>134</v>
      </c>
      <c r="EJ1078" s="540">
        <v>135</v>
      </c>
      <c r="EK1078" s="540">
        <v>136</v>
      </c>
      <c r="EL1078" s="540">
        <v>137</v>
      </c>
      <c r="EM1078" s="540">
        <v>138</v>
      </c>
      <c r="EN1078" s="540">
        <v>139</v>
      </c>
      <c r="EO1078" s="540">
        <v>140</v>
      </c>
      <c r="EP1078" s="540">
        <v>141</v>
      </c>
      <c r="EQ1078" s="540">
        <v>142</v>
      </c>
      <c r="ER1078" s="540">
        <v>143</v>
      </c>
      <c r="ES1078" s="540">
        <v>144</v>
      </c>
      <c r="ET1078" s="540">
        <v>145</v>
      </c>
      <c r="EU1078" s="540">
        <v>146</v>
      </c>
      <c r="EV1078" s="540">
        <v>147</v>
      </c>
      <c r="EW1078" s="540">
        <v>148</v>
      </c>
      <c r="EX1078" s="540">
        <v>149</v>
      </c>
      <c r="EY1078" s="540">
        <v>150</v>
      </c>
      <c r="EZ1078" s="540">
        <v>151</v>
      </c>
      <c r="FA1078" s="540">
        <v>152</v>
      </c>
      <c r="FB1078" s="540">
        <v>153</v>
      </c>
      <c r="FC1078" s="540">
        <v>154</v>
      </c>
      <c r="FD1078" s="540">
        <v>155</v>
      </c>
      <c r="FE1078" s="540">
        <v>156</v>
      </c>
      <c r="FF1078" s="540">
        <v>157</v>
      </c>
      <c r="FG1078" s="540">
        <v>158</v>
      </c>
      <c r="FH1078" s="540">
        <v>159</v>
      </c>
      <c r="FI1078" s="540">
        <v>160</v>
      </c>
      <c r="FJ1078" s="540">
        <v>161</v>
      </c>
      <c r="FK1078" s="540">
        <v>162</v>
      </c>
      <c r="FL1078" s="540">
        <v>163</v>
      </c>
      <c r="FM1078" s="540">
        <v>164</v>
      </c>
      <c r="FN1078" s="540">
        <v>165</v>
      </c>
      <c r="FO1078" s="540">
        <v>166</v>
      </c>
      <c r="FP1078" s="540">
        <v>167</v>
      </c>
      <c r="FQ1078" s="540">
        <v>168</v>
      </c>
      <c r="FR1078" s="540">
        <v>169</v>
      </c>
      <c r="FS1078" s="540">
        <v>170</v>
      </c>
      <c r="FT1078" s="540">
        <v>171</v>
      </c>
      <c r="FU1078" s="540">
        <v>172</v>
      </c>
      <c r="FV1078" s="540">
        <v>173</v>
      </c>
      <c r="FW1078" s="540">
        <v>174</v>
      </c>
      <c r="FX1078" s="540">
        <v>175</v>
      </c>
      <c r="FY1078" s="540">
        <v>176</v>
      </c>
      <c r="FZ1078" s="540">
        <v>177</v>
      </c>
      <c r="GA1078" s="540">
        <v>178</v>
      </c>
      <c r="GB1078" s="540">
        <v>179</v>
      </c>
      <c r="GC1078" s="540">
        <v>180</v>
      </c>
      <c r="GD1078" s="540">
        <v>181</v>
      </c>
      <c r="GE1078" s="540">
        <v>182</v>
      </c>
      <c r="GF1078" s="540">
        <v>183</v>
      </c>
      <c r="GG1078" s="540">
        <v>184</v>
      </c>
      <c r="GH1078" s="540">
        <v>185</v>
      </c>
      <c r="GI1078" s="540">
        <v>186</v>
      </c>
      <c r="GJ1078" s="540">
        <v>187</v>
      </c>
      <c r="GK1078" s="540">
        <v>188</v>
      </c>
      <c r="GL1078" s="540">
        <v>189</v>
      </c>
      <c r="GM1078" s="540">
        <v>190</v>
      </c>
      <c r="GN1078" s="540">
        <v>191</v>
      </c>
      <c r="GO1078" s="540">
        <v>192</v>
      </c>
      <c r="GP1078" s="540">
        <v>193</v>
      </c>
      <c r="GQ1078" s="540">
        <v>194</v>
      </c>
      <c r="GR1078" s="540">
        <v>195</v>
      </c>
      <c r="GS1078" s="540">
        <v>196</v>
      </c>
      <c r="GT1078" s="540">
        <v>197</v>
      </c>
      <c r="GU1078" s="540">
        <v>198</v>
      </c>
      <c r="GV1078" s="540">
        <v>199</v>
      </c>
      <c r="GW1078" s="540">
        <v>200</v>
      </c>
      <c r="GX1078" s="540">
        <v>201</v>
      </c>
      <c r="GY1078" s="540">
        <v>202</v>
      </c>
      <c r="GZ1078" s="540">
        <v>203</v>
      </c>
      <c r="HA1078" s="540">
        <v>204</v>
      </c>
      <c r="HB1078" s="540">
        <v>205</v>
      </c>
      <c r="HC1078" s="540">
        <v>206</v>
      </c>
      <c r="HD1078" s="540">
        <v>207</v>
      </c>
      <c r="HE1078" s="540">
        <v>208</v>
      </c>
      <c r="HF1078" s="540">
        <v>209</v>
      </c>
      <c r="HG1078" s="540">
        <v>210</v>
      </c>
      <c r="HH1078" s="540">
        <v>211</v>
      </c>
      <c r="HI1078" s="540">
        <v>212</v>
      </c>
      <c r="HJ1078" s="540">
        <v>213</v>
      </c>
      <c r="HK1078" s="540">
        <v>214</v>
      </c>
      <c r="HM1078" s="540">
        <v>215</v>
      </c>
      <c r="HN1078" s="540">
        <v>216</v>
      </c>
      <c r="HO1078" s="540">
        <v>217</v>
      </c>
      <c r="HP1078" s="540">
        <v>218</v>
      </c>
    </row>
    <row r="1079" spans="4:225" s="540" customFormat="1" x14ac:dyDescent="0.2">
      <c r="E1079" s="535" t="s">
        <v>157</v>
      </c>
      <c r="F1079" s="540">
        <v>19</v>
      </c>
      <c r="G1079" s="540">
        <v>218</v>
      </c>
      <c r="H1079" s="540">
        <v>192</v>
      </c>
      <c r="I1079" s="540">
        <v>6</v>
      </c>
      <c r="J1079" s="540">
        <v>52</v>
      </c>
      <c r="K1079" s="540">
        <v>4</v>
      </c>
      <c r="L1079" s="540">
        <v>29</v>
      </c>
      <c r="M1079" s="540">
        <v>82</v>
      </c>
      <c r="N1079" s="540">
        <v>197</v>
      </c>
      <c r="O1079" s="540">
        <v>157</v>
      </c>
      <c r="P1079" s="540">
        <v>104</v>
      </c>
      <c r="Q1079" s="540">
        <v>93</v>
      </c>
      <c r="R1079" s="540">
        <v>27</v>
      </c>
      <c r="S1079" s="540">
        <v>20</v>
      </c>
      <c r="T1079" s="540">
        <v>21</v>
      </c>
      <c r="U1079" s="540">
        <v>209</v>
      </c>
      <c r="V1079" s="540">
        <v>43</v>
      </c>
      <c r="W1079" s="540">
        <v>202</v>
      </c>
      <c r="X1079" s="540">
        <v>178</v>
      </c>
      <c r="Y1079" s="540">
        <v>14</v>
      </c>
      <c r="Z1079" s="540">
        <v>137</v>
      </c>
      <c r="AA1079" s="540">
        <v>160</v>
      </c>
      <c r="AB1079" s="540">
        <v>176</v>
      </c>
      <c r="AC1079" s="540">
        <v>18</v>
      </c>
      <c r="AD1079" s="540">
        <v>116</v>
      </c>
      <c r="AE1079" s="540">
        <v>177</v>
      </c>
      <c r="AF1079" s="540">
        <v>90</v>
      </c>
      <c r="AG1079" s="540">
        <v>207</v>
      </c>
      <c r="AH1079" s="540">
        <v>68</v>
      </c>
      <c r="AI1079" s="540">
        <v>17</v>
      </c>
      <c r="AJ1079" s="540">
        <v>70</v>
      </c>
      <c r="AK1079" s="540">
        <v>58</v>
      </c>
      <c r="AL1079" s="540">
        <v>126</v>
      </c>
      <c r="AM1079" s="540">
        <v>41</v>
      </c>
      <c r="AN1079" s="540">
        <v>71</v>
      </c>
      <c r="AO1079" s="540">
        <v>30</v>
      </c>
      <c r="AP1079" s="540">
        <v>121</v>
      </c>
      <c r="AQ1079" s="540">
        <v>144</v>
      </c>
      <c r="AR1079" s="540">
        <v>181</v>
      </c>
      <c r="AS1079" s="540">
        <v>23</v>
      </c>
      <c r="AT1079" s="540">
        <v>34</v>
      </c>
      <c r="AU1079" s="540">
        <v>168</v>
      </c>
      <c r="AV1079" s="540">
        <v>36</v>
      </c>
      <c r="AW1079" s="540">
        <v>77</v>
      </c>
      <c r="AX1079" s="540">
        <v>213</v>
      </c>
      <c r="AY1079" s="540">
        <v>179</v>
      </c>
      <c r="AZ1079" s="540">
        <v>135</v>
      </c>
      <c r="BA1079" s="540">
        <v>191</v>
      </c>
      <c r="BB1079" s="540">
        <v>100</v>
      </c>
      <c r="BC1079" s="540">
        <v>214</v>
      </c>
      <c r="BD1079" s="540">
        <v>75</v>
      </c>
      <c r="BE1079" s="540">
        <v>204</v>
      </c>
      <c r="BF1079" s="540">
        <v>200</v>
      </c>
      <c r="BG1079" s="540">
        <v>131</v>
      </c>
      <c r="BH1079" s="540">
        <v>62</v>
      </c>
      <c r="BI1079" s="540">
        <v>24</v>
      </c>
      <c r="BJ1079" s="540">
        <v>45</v>
      </c>
      <c r="BK1079" s="540">
        <v>47</v>
      </c>
      <c r="BL1079" s="540">
        <v>106</v>
      </c>
      <c r="BM1079" s="540">
        <v>51</v>
      </c>
      <c r="BN1079" s="540">
        <v>69</v>
      </c>
      <c r="BO1079" s="540">
        <v>140</v>
      </c>
      <c r="BP1079" s="540">
        <v>89</v>
      </c>
      <c r="BQ1079" s="540">
        <v>78</v>
      </c>
      <c r="BR1079" s="540">
        <v>182</v>
      </c>
      <c r="BS1079" s="540">
        <v>193</v>
      </c>
      <c r="BT1079" s="540">
        <v>175</v>
      </c>
      <c r="BU1079" s="540">
        <v>154</v>
      </c>
      <c r="BV1079" s="540">
        <v>61</v>
      </c>
      <c r="BW1079" s="540">
        <v>107</v>
      </c>
      <c r="BX1079" s="540">
        <v>165</v>
      </c>
      <c r="BY1079" s="540">
        <v>146</v>
      </c>
      <c r="BZ1079" s="540">
        <v>10</v>
      </c>
      <c r="CA1079" s="540">
        <v>96</v>
      </c>
      <c r="CB1079" s="540">
        <v>184</v>
      </c>
      <c r="CC1079" s="540">
        <v>133</v>
      </c>
      <c r="CD1079" s="540">
        <v>105</v>
      </c>
      <c r="CE1079" s="540">
        <v>22</v>
      </c>
      <c r="CF1079" s="540">
        <v>108</v>
      </c>
      <c r="CG1079" s="540">
        <v>12</v>
      </c>
      <c r="CH1079" s="540">
        <v>167</v>
      </c>
      <c r="CI1079" s="540">
        <v>31</v>
      </c>
      <c r="CJ1079" s="540">
        <v>114</v>
      </c>
      <c r="CK1079" s="540">
        <v>147</v>
      </c>
      <c r="CL1079" s="540">
        <v>132</v>
      </c>
      <c r="CM1079" s="540">
        <v>97</v>
      </c>
      <c r="CN1079" s="540">
        <v>203</v>
      </c>
      <c r="CO1079" s="540">
        <v>129</v>
      </c>
      <c r="CP1079" s="540">
        <v>63</v>
      </c>
      <c r="CQ1079" s="540">
        <v>13</v>
      </c>
      <c r="CR1079" s="540">
        <v>102</v>
      </c>
      <c r="CS1079" s="540">
        <v>16</v>
      </c>
      <c r="CT1079" s="540">
        <v>115</v>
      </c>
      <c r="CU1079" s="540">
        <v>1</v>
      </c>
      <c r="CV1079" s="540">
        <v>26</v>
      </c>
      <c r="CW1079" s="540">
        <v>119</v>
      </c>
      <c r="CX1079" s="540">
        <v>164</v>
      </c>
      <c r="CY1079" s="540">
        <v>57</v>
      </c>
      <c r="CZ1079" s="540">
        <v>103</v>
      </c>
      <c r="DA1079" s="540">
        <v>174</v>
      </c>
      <c r="DB1079" s="540">
        <v>55</v>
      </c>
      <c r="DC1079" s="540">
        <v>183</v>
      </c>
      <c r="DD1079" s="540">
        <v>215</v>
      </c>
      <c r="DE1079" s="540">
        <v>148</v>
      </c>
      <c r="DF1079" s="540">
        <v>7</v>
      </c>
      <c r="DG1079" s="540">
        <v>210</v>
      </c>
      <c r="DH1079" s="540">
        <v>123</v>
      </c>
      <c r="DI1079" s="540">
        <v>155</v>
      </c>
      <c r="DJ1079" s="540">
        <v>28</v>
      </c>
      <c r="DK1079" s="540">
        <v>48</v>
      </c>
      <c r="DL1079" s="540">
        <v>189</v>
      </c>
      <c r="DM1079" s="540">
        <v>161</v>
      </c>
      <c r="DN1079" s="540">
        <v>169</v>
      </c>
      <c r="DO1079" s="540">
        <v>118</v>
      </c>
      <c r="DP1079" s="540">
        <v>171</v>
      </c>
      <c r="DQ1079" s="540">
        <v>95</v>
      </c>
      <c r="DR1079" s="540">
        <v>188</v>
      </c>
      <c r="DS1079" s="540">
        <v>65</v>
      </c>
      <c r="DT1079" s="540">
        <v>87</v>
      </c>
      <c r="DU1079" s="540">
        <v>172</v>
      </c>
      <c r="DV1079" s="540">
        <v>190</v>
      </c>
      <c r="DW1079" s="540">
        <v>170</v>
      </c>
      <c r="DX1079" s="540">
        <v>134</v>
      </c>
      <c r="DY1079" s="540">
        <v>111</v>
      </c>
      <c r="DZ1079" s="540">
        <v>173</v>
      </c>
      <c r="EA1079" s="540">
        <v>32</v>
      </c>
      <c r="EB1079" s="540">
        <v>208</v>
      </c>
      <c r="EC1079" s="540">
        <v>122</v>
      </c>
      <c r="ED1079" s="540">
        <v>88</v>
      </c>
      <c r="EE1079" s="540">
        <v>59</v>
      </c>
      <c r="EF1079" s="540">
        <v>54</v>
      </c>
      <c r="EG1079" s="540">
        <v>85</v>
      </c>
      <c r="EH1079" s="540">
        <v>159</v>
      </c>
      <c r="EI1079" s="540">
        <v>127</v>
      </c>
      <c r="EJ1079" s="540">
        <v>201</v>
      </c>
      <c r="EK1079" s="540">
        <v>50</v>
      </c>
      <c r="EL1079" s="540">
        <v>74</v>
      </c>
      <c r="EM1079" s="540">
        <v>56</v>
      </c>
      <c r="EN1079" s="540">
        <v>187</v>
      </c>
      <c r="EO1079" s="540">
        <v>149</v>
      </c>
      <c r="EP1079" s="540">
        <v>195</v>
      </c>
      <c r="EQ1079" s="540">
        <v>138</v>
      </c>
      <c r="ER1079" s="540">
        <v>81</v>
      </c>
      <c r="ES1079" s="540">
        <v>91</v>
      </c>
      <c r="ET1079" s="540">
        <v>124</v>
      </c>
      <c r="EU1079" s="540">
        <v>205</v>
      </c>
      <c r="EV1079" s="540">
        <v>156</v>
      </c>
      <c r="EW1079" s="540">
        <v>39</v>
      </c>
      <c r="EX1079" s="540">
        <v>166</v>
      </c>
      <c r="EY1079" s="540">
        <v>99</v>
      </c>
      <c r="EZ1079" s="540">
        <v>35</v>
      </c>
      <c r="FA1079" s="540">
        <v>73</v>
      </c>
      <c r="FB1079" s="540">
        <v>151</v>
      </c>
      <c r="FC1079" s="540">
        <v>112</v>
      </c>
      <c r="FD1079" s="540">
        <v>98</v>
      </c>
      <c r="FE1079" s="540">
        <v>153</v>
      </c>
      <c r="FF1079" s="540">
        <v>38</v>
      </c>
      <c r="FG1079" s="540">
        <v>125</v>
      </c>
      <c r="FH1079" s="540">
        <v>76</v>
      </c>
      <c r="FI1079" s="540">
        <v>199</v>
      </c>
      <c r="FJ1079" s="540">
        <v>79</v>
      </c>
      <c r="FK1079" s="540">
        <v>145</v>
      </c>
      <c r="FL1079" s="540">
        <v>152</v>
      </c>
      <c r="FM1079" s="540">
        <v>8</v>
      </c>
      <c r="FN1079" s="540">
        <v>217</v>
      </c>
      <c r="FO1079" s="540">
        <v>40</v>
      </c>
      <c r="FP1079" s="540">
        <v>163</v>
      </c>
      <c r="FQ1079" s="540">
        <v>84</v>
      </c>
      <c r="FR1079" s="540">
        <v>128</v>
      </c>
      <c r="FS1079" s="540">
        <v>9</v>
      </c>
      <c r="FT1079" s="540">
        <v>80</v>
      </c>
      <c r="FU1079" s="540">
        <v>120</v>
      </c>
      <c r="FV1079" s="540">
        <v>44</v>
      </c>
      <c r="FW1079" s="540">
        <v>67</v>
      </c>
      <c r="FX1079" s="540">
        <v>101</v>
      </c>
      <c r="FY1079" s="540">
        <v>139</v>
      </c>
      <c r="FZ1079" s="540">
        <v>15</v>
      </c>
      <c r="GA1079" s="540">
        <v>2</v>
      </c>
      <c r="GB1079" s="540">
        <v>66</v>
      </c>
      <c r="GC1079" s="540">
        <v>94</v>
      </c>
      <c r="GD1079" s="540">
        <v>150</v>
      </c>
      <c r="GE1079" s="540">
        <v>113</v>
      </c>
      <c r="GF1079" s="540">
        <v>162</v>
      </c>
      <c r="GG1079" s="540">
        <v>143</v>
      </c>
      <c r="GH1079" s="540">
        <v>186</v>
      </c>
      <c r="GI1079" s="540">
        <v>109</v>
      </c>
      <c r="GJ1079" s="540">
        <v>83</v>
      </c>
      <c r="GK1079" s="540">
        <v>180</v>
      </c>
      <c r="GL1079" s="540">
        <v>211</v>
      </c>
      <c r="GM1079" s="540">
        <v>136</v>
      </c>
      <c r="GN1079" s="540">
        <v>142</v>
      </c>
      <c r="GO1079" s="540">
        <v>3</v>
      </c>
      <c r="GP1079" s="540">
        <v>42</v>
      </c>
      <c r="GQ1079" s="540">
        <v>86</v>
      </c>
      <c r="GR1079" s="540">
        <v>11</v>
      </c>
      <c r="GS1079" s="540">
        <v>110</v>
      </c>
      <c r="GT1079" s="540">
        <v>141</v>
      </c>
      <c r="GU1079" s="540">
        <v>130</v>
      </c>
      <c r="GV1079" s="540">
        <v>72</v>
      </c>
      <c r="GW1079" s="540">
        <v>53</v>
      </c>
      <c r="GX1079" s="540">
        <v>25</v>
      </c>
      <c r="GY1079" s="540">
        <v>194</v>
      </c>
      <c r="GZ1079" s="540">
        <v>185</v>
      </c>
      <c r="HA1079" s="540">
        <v>212</v>
      </c>
      <c r="HB1079" s="540">
        <v>196</v>
      </c>
      <c r="HC1079" s="540">
        <v>33</v>
      </c>
      <c r="HD1079" s="540">
        <v>49</v>
      </c>
      <c r="HE1079" s="540">
        <v>117</v>
      </c>
      <c r="HF1079" s="540">
        <v>158</v>
      </c>
      <c r="HG1079" s="540">
        <v>216</v>
      </c>
      <c r="HH1079" s="540">
        <v>60</v>
      </c>
      <c r="HI1079" s="540">
        <v>46</v>
      </c>
      <c r="HJ1079" s="540">
        <v>37</v>
      </c>
      <c r="HK1079" s="540">
        <v>5</v>
      </c>
      <c r="HM1079" s="540">
        <v>64</v>
      </c>
      <c r="HN1079" s="540">
        <v>198</v>
      </c>
      <c r="HO1079" s="540">
        <v>92</v>
      </c>
      <c r="HP1079" s="540">
        <v>206</v>
      </c>
    </row>
    <row r="1080" spans="4:225" s="540" customFormat="1" x14ac:dyDescent="0.2">
      <c r="E1080" s="535" t="s">
        <v>159</v>
      </c>
      <c r="F1080" s="540">
        <v>78</v>
      </c>
      <c r="G1080" s="540">
        <v>206</v>
      </c>
      <c r="H1080" s="540">
        <v>218</v>
      </c>
      <c r="I1080" s="540">
        <v>156</v>
      </c>
      <c r="J1080" s="540">
        <v>138</v>
      </c>
      <c r="K1080" s="540">
        <v>100</v>
      </c>
      <c r="L1080" s="540">
        <v>131</v>
      </c>
      <c r="M1080" s="540">
        <v>60</v>
      </c>
      <c r="N1080" s="540">
        <v>27</v>
      </c>
      <c r="O1080" s="540">
        <v>38</v>
      </c>
      <c r="P1080" s="540">
        <v>10</v>
      </c>
      <c r="Q1080" s="540">
        <v>61</v>
      </c>
      <c r="R1080" s="540">
        <v>211</v>
      </c>
      <c r="S1080" s="540">
        <v>210</v>
      </c>
      <c r="T1080" s="540">
        <v>16</v>
      </c>
      <c r="U1080" s="540">
        <v>9</v>
      </c>
      <c r="V1080" s="540">
        <v>48</v>
      </c>
      <c r="W1080" s="540">
        <v>62</v>
      </c>
      <c r="X1080" s="540">
        <v>152</v>
      </c>
      <c r="Y1080" s="540">
        <v>177</v>
      </c>
      <c r="Z1080" s="540">
        <v>94</v>
      </c>
      <c r="AA1080" s="540">
        <v>63</v>
      </c>
      <c r="AB1080" s="540">
        <v>120</v>
      </c>
      <c r="AC1080" s="540">
        <v>165</v>
      </c>
      <c r="AD1080" s="540">
        <v>46</v>
      </c>
      <c r="AE1080" s="540">
        <v>173</v>
      </c>
      <c r="AF1080" s="540">
        <v>68</v>
      </c>
      <c r="AG1080" s="540">
        <v>74</v>
      </c>
      <c r="AH1080" s="540">
        <v>101</v>
      </c>
      <c r="AI1080" s="540">
        <v>133</v>
      </c>
      <c r="AJ1080" s="540">
        <v>199</v>
      </c>
      <c r="AK1080" s="540">
        <v>69</v>
      </c>
      <c r="AL1080" s="540">
        <v>112</v>
      </c>
      <c r="AM1080" s="540">
        <v>201</v>
      </c>
      <c r="AN1080" s="540">
        <v>93</v>
      </c>
      <c r="AO1080" s="540">
        <v>200</v>
      </c>
      <c r="AP1080" s="540">
        <v>119</v>
      </c>
      <c r="AQ1080" s="540">
        <v>104</v>
      </c>
      <c r="AR1080" s="540">
        <v>192</v>
      </c>
      <c r="AS1080" s="540">
        <v>121</v>
      </c>
      <c r="AT1080" s="540">
        <v>155</v>
      </c>
      <c r="AU1080" s="540">
        <v>110</v>
      </c>
      <c r="AV1080" s="540">
        <v>34</v>
      </c>
      <c r="AW1080" s="540">
        <v>25</v>
      </c>
      <c r="AX1080" s="540">
        <v>57</v>
      </c>
      <c r="AY1080" s="540">
        <v>184</v>
      </c>
      <c r="AZ1080" s="540">
        <v>136</v>
      </c>
      <c r="BA1080" s="540">
        <v>76</v>
      </c>
      <c r="BB1080" s="540">
        <v>167</v>
      </c>
      <c r="BC1080" s="540">
        <v>37</v>
      </c>
      <c r="BD1080" s="540">
        <v>90</v>
      </c>
      <c r="BE1080" s="540">
        <v>209</v>
      </c>
      <c r="BF1080" s="540">
        <v>52</v>
      </c>
      <c r="BG1080" s="540">
        <v>117</v>
      </c>
      <c r="BH1080" s="540">
        <v>22</v>
      </c>
      <c r="BI1080" s="540">
        <v>59</v>
      </c>
      <c r="BJ1080" s="540">
        <v>196</v>
      </c>
      <c r="BK1080" s="540">
        <v>160</v>
      </c>
      <c r="BL1080" s="540">
        <v>92</v>
      </c>
      <c r="BM1080" s="540">
        <v>141</v>
      </c>
      <c r="BN1080" s="540">
        <v>20</v>
      </c>
      <c r="BO1080" s="540">
        <v>4</v>
      </c>
      <c r="BP1080" s="540">
        <v>204</v>
      </c>
      <c r="BQ1080" s="540">
        <v>188</v>
      </c>
      <c r="BR1080" s="540">
        <v>33</v>
      </c>
      <c r="BS1080" s="540">
        <v>182</v>
      </c>
      <c r="BT1080" s="540">
        <v>66</v>
      </c>
      <c r="BU1080" s="540">
        <v>87</v>
      </c>
      <c r="BV1080" s="540">
        <v>122</v>
      </c>
      <c r="BW1080" s="540">
        <v>193</v>
      </c>
      <c r="BX1080" s="540">
        <v>128</v>
      </c>
      <c r="BY1080" s="540">
        <v>28</v>
      </c>
      <c r="BZ1080" s="540">
        <v>187</v>
      </c>
      <c r="CA1080" s="540">
        <v>51</v>
      </c>
      <c r="CB1080" s="540">
        <v>168</v>
      </c>
      <c r="CC1080" s="540">
        <v>108</v>
      </c>
      <c r="CD1080" s="540">
        <v>91</v>
      </c>
      <c r="CE1080" s="540">
        <v>96</v>
      </c>
      <c r="CF1080" s="540">
        <v>83</v>
      </c>
      <c r="CG1080" s="540">
        <v>31</v>
      </c>
      <c r="CH1080" s="540">
        <v>53</v>
      </c>
      <c r="CI1080" s="540">
        <v>6</v>
      </c>
      <c r="CJ1080" s="540">
        <v>79</v>
      </c>
      <c r="CK1080" s="540">
        <v>40</v>
      </c>
      <c r="CL1080" s="540">
        <v>153</v>
      </c>
      <c r="CM1080" s="540">
        <v>157</v>
      </c>
      <c r="CN1080" s="540">
        <v>80</v>
      </c>
      <c r="CO1080" s="540">
        <v>71</v>
      </c>
      <c r="CP1080" s="540">
        <v>162</v>
      </c>
      <c r="CQ1080" s="540">
        <v>176</v>
      </c>
      <c r="CR1080" s="540">
        <v>88</v>
      </c>
      <c r="CS1080" s="540">
        <v>217</v>
      </c>
      <c r="CT1080" s="540">
        <v>49</v>
      </c>
      <c r="CU1080" s="540">
        <v>207</v>
      </c>
      <c r="CV1080" s="540">
        <v>181</v>
      </c>
      <c r="CW1080" s="540">
        <v>174</v>
      </c>
      <c r="CX1080" s="540">
        <v>50</v>
      </c>
      <c r="CY1080" s="540">
        <v>17</v>
      </c>
      <c r="CZ1080" s="540">
        <v>208</v>
      </c>
      <c r="DA1080" s="540">
        <v>3</v>
      </c>
      <c r="DB1080" s="540">
        <v>127</v>
      </c>
      <c r="DC1080" s="540">
        <v>114</v>
      </c>
      <c r="DD1080" s="540">
        <v>11</v>
      </c>
      <c r="DE1080" s="540">
        <v>150</v>
      </c>
      <c r="DF1080" s="540">
        <v>82</v>
      </c>
      <c r="DG1080" s="540">
        <v>44</v>
      </c>
      <c r="DH1080" s="540">
        <v>189</v>
      </c>
      <c r="DI1080" s="540">
        <v>12</v>
      </c>
      <c r="DJ1080" s="540">
        <v>203</v>
      </c>
      <c r="DK1080" s="540">
        <v>81</v>
      </c>
      <c r="DL1080" s="540">
        <v>212</v>
      </c>
      <c r="DM1080" s="540">
        <v>65</v>
      </c>
      <c r="DN1080" s="540">
        <v>216</v>
      </c>
      <c r="DO1080" s="540">
        <v>195</v>
      </c>
      <c r="DP1080" s="540">
        <v>166</v>
      </c>
      <c r="DQ1080" s="540">
        <v>15</v>
      </c>
      <c r="DR1080" s="540">
        <v>180</v>
      </c>
      <c r="DS1080" s="540">
        <v>45</v>
      </c>
      <c r="DT1080" s="540">
        <v>97</v>
      </c>
      <c r="DU1080" s="540">
        <v>202</v>
      </c>
      <c r="DV1080" s="540">
        <v>132</v>
      </c>
      <c r="DW1080" s="540">
        <v>130</v>
      </c>
      <c r="DX1080" s="540">
        <v>109</v>
      </c>
      <c r="DY1080" s="540">
        <v>70</v>
      </c>
      <c r="DZ1080" s="540">
        <v>161</v>
      </c>
      <c r="EA1080" s="540">
        <v>143</v>
      </c>
      <c r="EB1080" s="540">
        <v>115</v>
      </c>
      <c r="EC1080" s="540">
        <v>77</v>
      </c>
      <c r="ED1080" s="540">
        <v>205</v>
      </c>
      <c r="EE1080" s="540">
        <v>64</v>
      </c>
      <c r="EF1080" s="540">
        <v>213</v>
      </c>
      <c r="EG1080" s="540">
        <v>158</v>
      </c>
      <c r="EH1080" s="540">
        <v>29</v>
      </c>
      <c r="EI1080" s="540">
        <v>146</v>
      </c>
      <c r="EJ1080" s="540">
        <v>102</v>
      </c>
      <c r="EK1080" s="540">
        <v>5</v>
      </c>
      <c r="EL1080" s="540">
        <v>103</v>
      </c>
      <c r="EM1080" s="540">
        <v>145</v>
      </c>
      <c r="EN1080" s="540">
        <v>116</v>
      </c>
      <c r="EO1080" s="540">
        <v>42</v>
      </c>
      <c r="EP1080" s="540">
        <v>8</v>
      </c>
      <c r="EQ1080" s="540">
        <v>129</v>
      </c>
      <c r="ER1080" s="540">
        <v>26</v>
      </c>
      <c r="ES1080" s="540">
        <v>21</v>
      </c>
      <c r="ET1080" s="540">
        <v>41</v>
      </c>
      <c r="EU1080" s="540">
        <v>175</v>
      </c>
      <c r="EV1080" s="540">
        <v>30</v>
      </c>
      <c r="EW1080" s="540">
        <v>135</v>
      </c>
      <c r="EX1080" s="540">
        <v>43</v>
      </c>
      <c r="EY1080" s="540">
        <v>198</v>
      </c>
      <c r="EZ1080" s="540">
        <v>124</v>
      </c>
      <c r="FA1080" s="540">
        <v>23</v>
      </c>
      <c r="FB1080" s="540">
        <v>85</v>
      </c>
      <c r="FC1080" s="540">
        <v>47</v>
      </c>
      <c r="FD1080" s="540">
        <v>56</v>
      </c>
      <c r="FE1080" s="540">
        <v>214</v>
      </c>
      <c r="FF1080" s="540">
        <v>86</v>
      </c>
      <c r="FG1080" s="540">
        <v>67</v>
      </c>
      <c r="FH1080" s="540">
        <v>215</v>
      </c>
      <c r="FI1080" s="540">
        <v>58</v>
      </c>
      <c r="FJ1080" s="540">
        <v>197</v>
      </c>
      <c r="FK1080" s="540">
        <v>89</v>
      </c>
      <c r="FL1080" s="540">
        <v>170</v>
      </c>
      <c r="FM1080" s="540">
        <v>186</v>
      </c>
      <c r="FN1080" s="540">
        <v>137</v>
      </c>
      <c r="FO1080" s="540">
        <v>148</v>
      </c>
      <c r="FP1080" s="540">
        <v>54</v>
      </c>
      <c r="FQ1080" s="540">
        <v>139</v>
      </c>
      <c r="FR1080" s="540">
        <v>171</v>
      </c>
      <c r="FS1080" s="540">
        <v>163</v>
      </c>
      <c r="FT1080" s="540">
        <v>134</v>
      </c>
      <c r="FU1080" s="540">
        <v>185</v>
      </c>
      <c r="FV1080" s="540">
        <v>172</v>
      </c>
      <c r="FW1080" s="540">
        <v>73</v>
      </c>
      <c r="FX1080" s="540">
        <v>191</v>
      </c>
      <c r="FY1080" s="540">
        <v>84</v>
      </c>
      <c r="FZ1080" s="540">
        <v>154</v>
      </c>
      <c r="GA1080" s="540">
        <v>194</v>
      </c>
      <c r="GB1080" s="540">
        <v>113</v>
      </c>
      <c r="GC1080" s="540">
        <v>126</v>
      </c>
      <c r="GD1080" s="540">
        <v>147</v>
      </c>
      <c r="GE1080" s="540">
        <v>19</v>
      </c>
      <c r="GF1080" s="540">
        <v>107</v>
      </c>
      <c r="GG1080" s="540">
        <v>32</v>
      </c>
      <c r="GH1080" s="540">
        <v>2</v>
      </c>
      <c r="GI1080" s="540">
        <v>18</v>
      </c>
      <c r="GJ1080" s="540">
        <v>159</v>
      </c>
      <c r="GK1080" s="540">
        <v>164</v>
      </c>
      <c r="GL1080" s="540">
        <v>151</v>
      </c>
      <c r="GM1080" s="540">
        <v>1</v>
      </c>
      <c r="GN1080" s="540">
        <v>13</v>
      </c>
      <c r="GO1080" s="540">
        <v>39</v>
      </c>
      <c r="GP1080" s="540">
        <v>105</v>
      </c>
      <c r="GQ1080" s="540">
        <v>35</v>
      </c>
      <c r="GR1080" s="540">
        <v>183</v>
      </c>
      <c r="GS1080" s="540">
        <v>118</v>
      </c>
      <c r="GT1080" s="540">
        <v>125</v>
      </c>
      <c r="GU1080" s="540">
        <v>140</v>
      </c>
      <c r="GV1080" s="540">
        <v>55</v>
      </c>
      <c r="GW1080" s="540">
        <v>36</v>
      </c>
      <c r="GX1080" s="540">
        <v>149</v>
      </c>
      <c r="GY1080" s="540">
        <v>98</v>
      </c>
      <c r="GZ1080" s="540">
        <v>106</v>
      </c>
      <c r="HA1080" s="540">
        <v>95</v>
      </c>
      <c r="HB1080" s="540">
        <v>123</v>
      </c>
      <c r="HC1080" s="540">
        <v>14</v>
      </c>
      <c r="HD1080" s="540">
        <v>179</v>
      </c>
      <c r="HE1080" s="540">
        <v>72</v>
      </c>
      <c r="HF1080" s="540">
        <v>190</v>
      </c>
      <c r="HG1080" s="540">
        <v>24</v>
      </c>
      <c r="HH1080" s="540">
        <v>99</v>
      </c>
      <c r="HI1080" s="540">
        <v>169</v>
      </c>
      <c r="HJ1080" s="540">
        <v>7</v>
      </c>
      <c r="HK1080" s="540">
        <v>142</v>
      </c>
      <c r="HM1080" s="540">
        <v>178</v>
      </c>
      <c r="HN1080" s="540">
        <v>144</v>
      </c>
      <c r="HO1080" s="540">
        <v>111</v>
      </c>
      <c r="HP1080" s="540">
        <v>75</v>
      </c>
    </row>
    <row r="1081" spans="4:225" s="540" customFormat="1" x14ac:dyDescent="0.2"/>
    <row r="1082" spans="4:225" s="540" customFormat="1" x14ac:dyDescent="0.2">
      <c r="D1082" s="539">
        <v>219</v>
      </c>
      <c r="E1082" s="541" t="s">
        <v>179</v>
      </c>
    </row>
    <row r="1083" spans="4:225" s="540" customFormat="1" x14ac:dyDescent="0.2">
      <c r="E1083" s="535" t="s">
        <v>130</v>
      </c>
      <c r="F1083" s="540">
        <v>1</v>
      </c>
      <c r="G1083" s="540">
        <v>2</v>
      </c>
      <c r="H1083" s="540">
        <v>3</v>
      </c>
      <c r="I1083" s="540">
        <v>4</v>
      </c>
      <c r="J1083" s="540">
        <v>5</v>
      </c>
      <c r="K1083" s="540">
        <v>6</v>
      </c>
      <c r="L1083" s="540">
        <v>7</v>
      </c>
      <c r="M1083" s="540">
        <v>8</v>
      </c>
      <c r="N1083" s="540">
        <v>9</v>
      </c>
      <c r="O1083" s="540">
        <v>10</v>
      </c>
      <c r="P1083" s="540">
        <v>11</v>
      </c>
      <c r="Q1083" s="540">
        <v>12</v>
      </c>
      <c r="R1083" s="540">
        <v>13</v>
      </c>
      <c r="S1083" s="540">
        <v>14</v>
      </c>
      <c r="T1083" s="540">
        <v>15</v>
      </c>
      <c r="U1083" s="540">
        <v>16</v>
      </c>
      <c r="V1083" s="540">
        <v>17</v>
      </c>
      <c r="W1083" s="540">
        <v>18</v>
      </c>
      <c r="X1083" s="540">
        <v>19</v>
      </c>
      <c r="Y1083" s="540">
        <v>20</v>
      </c>
      <c r="Z1083" s="540">
        <v>21</v>
      </c>
      <c r="AA1083" s="540">
        <v>22</v>
      </c>
      <c r="AB1083" s="540">
        <v>23</v>
      </c>
      <c r="AC1083" s="540">
        <v>24</v>
      </c>
      <c r="AD1083" s="540">
        <v>25</v>
      </c>
      <c r="AE1083" s="540">
        <v>26</v>
      </c>
      <c r="AF1083" s="540">
        <v>27</v>
      </c>
      <c r="AG1083" s="540">
        <v>28</v>
      </c>
      <c r="AH1083" s="540">
        <v>29</v>
      </c>
      <c r="AI1083" s="540">
        <v>30</v>
      </c>
      <c r="AJ1083" s="540">
        <v>31</v>
      </c>
      <c r="AK1083" s="540">
        <v>32</v>
      </c>
      <c r="AL1083" s="540">
        <v>33</v>
      </c>
      <c r="AM1083" s="540">
        <v>34</v>
      </c>
      <c r="AN1083" s="540">
        <v>35</v>
      </c>
      <c r="AO1083" s="540">
        <v>36</v>
      </c>
      <c r="AP1083" s="540">
        <v>37</v>
      </c>
      <c r="AQ1083" s="540">
        <v>38</v>
      </c>
      <c r="AR1083" s="540">
        <v>39</v>
      </c>
      <c r="AS1083" s="540">
        <v>40</v>
      </c>
      <c r="AT1083" s="540">
        <v>41</v>
      </c>
      <c r="AU1083" s="540">
        <v>42</v>
      </c>
      <c r="AV1083" s="540">
        <v>43</v>
      </c>
      <c r="AW1083" s="540">
        <v>44</v>
      </c>
      <c r="AX1083" s="540">
        <v>45</v>
      </c>
      <c r="AY1083" s="540">
        <v>46</v>
      </c>
      <c r="AZ1083" s="540">
        <v>47</v>
      </c>
      <c r="BA1083" s="540">
        <v>48</v>
      </c>
      <c r="BB1083" s="540">
        <v>49</v>
      </c>
      <c r="BC1083" s="540">
        <v>50</v>
      </c>
      <c r="BD1083" s="540">
        <v>51</v>
      </c>
      <c r="BE1083" s="540">
        <v>52</v>
      </c>
      <c r="BF1083" s="540">
        <v>53</v>
      </c>
      <c r="BG1083" s="540">
        <v>54</v>
      </c>
      <c r="BH1083" s="540">
        <v>55</v>
      </c>
      <c r="BI1083" s="540">
        <v>56</v>
      </c>
      <c r="BJ1083" s="540">
        <v>57</v>
      </c>
      <c r="BK1083" s="540">
        <v>58</v>
      </c>
      <c r="BL1083" s="540">
        <v>59</v>
      </c>
      <c r="BM1083" s="540">
        <v>60</v>
      </c>
      <c r="BN1083" s="540">
        <v>61</v>
      </c>
      <c r="BO1083" s="540">
        <v>62</v>
      </c>
      <c r="BP1083" s="540">
        <v>63</v>
      </c>
      <c r="BQ1083" s="540">
        <v>64</v>
      </c>
      <c r="BR1083" s="540">
        <v>65</v>
      </c>
      <c r="BS1083" s="540">
        <v>66</v>
      </c>
      <c r="BT1083" s="540">
        <v>67</v>
      </c>
      <c r="BU1083" s="540">
        <v>68</v>
      </c>
      <c r="BV1083" s="540">
        <v>69</v>
      </c>
      <c r="BW1083" s="540">
        <v>70</v>
      </c>
      <c r="BX1083" s="540">
        <v>71</v>
      </c>
      <c r="BY1083" s="540">
        <v>72</v>
      </c>
      <c r="BZ1083" s="540">
        <v>73</v>
      </c>
      <c r="CA1083" s="540">
        <v>74</v>
      </c>
      <c r="CB1083" s="540">
        <v>75</v>
      </c>
      <c r="CC1083" s="540">
        <v>76</v>
      </c>
      <c r="CD1083" s="540">
        <v>77</v>
      </c>
      <c r="CE1083" s="540">
        <v>78</v>
      </c>
      <c r="CF1083" s="540">
        <v>79</v>
      </c>
      <c r="CG1083" s="540">
        <v>80</v>
      </c>
      <c r="CH1083" s="540">
        <v>81</v>
      </c>
      <c r="CI1083" s="540">
        <v>82</v>
      </c>
      <c r="CJ1083" s="540">
        <v>83</v>
      </c>
      <c r="CK1083" s="540">
        <v>84</v>
      </c>
      <c r="CL1083" s="540">
        <v>85</v>
      </c>
      <c r="CM1083" s="540">
        <v>86</v>
      </c>
      <c r="CN1083" s="540">
        <v>87</v>
      </c>
      <c r="CO1083" s="540">
        <v>88</v>
      </c>
      <c r="CP1083" s="540">
        <v>89</v>
      </c>
      <c r="CQ1083" s="540">
        <v>90</v>
      </c>
      <c r="CR1083" s="540">
        <v>91</v>
      </c>
      <c r="CS1083" s="540">
        <v>92</v>
      </c>
      <c r="CT1083" s="540">
        <v>93</v>
      </c>
      <c r="CU1083" s="540">
        <v>94</v>
      </c>
      <c r="CV1083" s="540">
        <v>95</v>
      </c>
      <c r="CW1083" s="540">
        <v>96</v>
      </c>
      <c r="CX1083" s="540">
        <v>97</v>
      </c>
      <c r="CY1083" s="540">
        <v>98</v>
      </c>
      <c r="CZ1083" s="540">
        <v>99</v>
      </c>
      <c r="DA1083" s="540">
        <v>100</v>
      </c>
      <c r="DB1083" s="540">
        <v>101</v>
      </c>
      <c r="DC1083" s="540">
        <v>102</v>
      </c>
      <c r="DD1083" s="540">
        <v>103</v>
      </c>
      <c r="DE1083" s="540">
        <v>104</v>
      </c>
      <c r="DF1083" s="540">
        <v>105</v>
      </c>
      <c r="DG1083" s="540">
        <v>106</v>
      </c>
      <c r="DH1083" s="540">
        <v>107</v>
      </c>
      <c r="DI1083" s="540">
        <v>108</v>
      </c>
      <c r="DJ1083" s="540">
        <v>109</v>
      </c>
      <c r="DK1083" s="540">
        <v>110</v>
      </c>
      <c r="DL1083" s="540">
        <v>111</v>
      </c>
      <c r="DM1083" s="540">
        <v>112</v>
      </c>
      <c r="DN1083" s="540">
        <v>113</v>
      </c>
      <c r="DO1083" s="540">
        <v>114</v>
      </c>
      <c r="DP1083" s="540">
        <v>115</v>
      </c>
      <c r="DQ1083" s="540">
        <v>116</v>
      </c>
      <c r="DR1083" s="540">
        <v>117</v>
      </c>
      <c r="DS1083" s="540">
        <v>118</v>
      </c>
      <c r="DT1083" s="540">
        <v>119</v>
      </c>
      <c r="DU1083" s="540">
        <v>120</v>
      </c>
      <c r="DV1083" s="540">
        <v>121</v>
      </c>
      <c r="DW1083" s="540">
        <v>122</v>
      </c>
      <c r="DX1083" s="540">
        <v>123</v>
      </c>
      <c r="DY1083" s="540">
        <v>124</v>
      </c>
      <c r="DZ1083" s="540">
        <v>125</v>
      </c>
      <c r="EA1083" s="540">
        <v>126</v>
      </c>
      <c r="EB1083" s="540">
        <v>127</v>
      </c>
      <c r="EC1083" s="540">
        <v>128</v>
      </c>
      <c r="ED1083" s="540">
        <v>129</v>
      </c>
      <c r="EE1083" s="540">
        <v>130</v>
      </c>
      <c r="EF1083" s="540">
        <v>131</v>
      </c>
      <c r="EG1083" s="540">
        <v>132</v>
      </c>
      <c r="EH1083" s="540">
        <v>133</v>
      </c>
      <c r="EI1083" s="540">
        <v>134</v>
      </c>
      <c r="EJ1083" s="540">
        <v>135</v>
      </c>
      <c r="EK1083" s="540">
        <v>136</v>
      </c>
      <c r="EL1083" s="540">
        <v>137</v>
      </c>
      <c r="EM1083" s="540">
        <v>138</v>
      </c>
      <c r="EN1083" s="540">
        <v>139</v>
      </c>
      <c r="EO1083" s="540">
        <v>140</v>
      </c>
      <c r="EP1083" s="540">
        <v>141</v>
      </c>
      <c r="EQ1083" s="540">
        <v>142</v>
      </c>
      <c r="ER1083" s="540">
        <v>143</v>
      </c>
      <c r="ES1083" s="540">
        <v>144</v>
      </c>
      <c r="ET1083" s="540">
        <v>145</v>
      </c>
      <c r="EU1083" s="540">
        <v>146</v>
      </c>
      <c r="EV1083" s="540">
        <v>147</v>
      </c>
      <c r="EW1083" s="540">
        <v>148</v>
      </c>
      <c r="EX1083" s="540">
        <v>149</v>
      </c>
      <c r="EY1083" s="540">
        <v>150</v>
      </c>
      <c r="EZ1083" s="540">
        <v>151</v>
      </c>
      <c r="FA1083" s="540">
        <v>152</v>
      </c>
      <c r="FB1083" s="540">
        <v>153</v>
      </c>
      <c r="FC1083" s="540">
        <v>154</v>
      </c>
      <c r="FD1083" s="540">
        <v>155</v>
      </c>
      <c r="FE1083" s="540">
        <v>156</v>
      </c>
      <c r="FF1083" s="540">
        <v>157</v>
      </c>
      <c r="FG1083" s="540">
        <v>158</v>
      </c>
      <c r="FH1083" s="540">
        <v>159</v>
      </c>
      <c r="FI1083" s="540">
        <v>160</v>
      </c>
      <c r="FJ1083" s="540">
        <v>161</v>
      </c>
      <c r="FK1083" s="540">
        <v>162</v>
      </c>
      <c r="FL1083" s="540">
        <v>163</v>
      </c>
      <c r="FM1083" s="540">
        <v>164</v>
      </c>
      <c r="FN1083" s="540">
        <v>165</v>
      </c>
      <c r="FO1083" s="540">
        <v>166</v>
      </c>
      <c r="FP1083" s="540">
        <v>167</v>
      </c>
      <c r="FQ1083" s="540">
        <v>168</v>
      </c>
      <c r="FR1083" s="540">
        <v>169</v>
      </c>
      <c r="FS1083" s="540">
        <v>170</v>
      </c>
      <c r="FT1083" s="540">
        <v>171</v>
      </c>
      <c r="FU1083" s="540">
        <v>172</v>
      </c>
      <c r="FV1083" s="540">
        <v>173</v>
      </c>
      <c r="FW1083" s="540">
        <v>174</v>
      </c>
      <c r="FX1083" s="540">
        <v>175</v>
      </c>
      <c r="FY1083" s="540">
        <v>176</v>
      </c>
      <c r="FZ1083" s="540">
        <v>177</v>
      </c>
      <c r="GA1083" s="540">
        <v>178</v>
      </c>
      <c r="GB1083" s="540">
        <v>179</v>
      </c>
      <c r="GC1083" s="540">
        <v>180</v>
      </c>
      <c r="GD1083" s="540">
        <v>181</v>
      </c>
      <c r="GE1083" s="540">
        <v>182</v>
      </c>
      <c r="GF1083" s="540">
        <v>183</v>
      </c>
      <c r="GG1083" s="540">
        <v>184</v>
      </c>
      <c r="GH1083" s="540">
        <v>185</v>
      </c>
      <c r="GI1083" s="540">
        <v>186</v>
      </c>
      <c r="GJ1083" s="540">
        <v>187</v>
      </c>
      <c r="GK1083" s="540">
        <v>188</v>
      </c>
      <c r="GL1083" s="540">
        <v>189</v>
      </c>
      <c r="GM1083" s="540">
        <v>190</v>
      </c>
      <c r="GN1083" s="540">
        <v>191</v>
      </c>
      <c r="GO1083" s="540">
        <v>192</v>
      </c>
      <c r="GP1083" s="540">
        <v>193</v>
      </c>
      <c r="GQ1083" s="540">
        <v>194</v>
      </c>
      <c r="GR1083" s="540">
        <v>195</v>
      </c>
      <c r="GS1083" s="540">
        <v>196</v>
      </c>
      <c r="GT1083" s="540">
        <v>197</v>
      </c>
      <c r="GU1083" s="540">
        <v>198</v>
      </c>
      <c r="GV1083" s="540">
        <v>199</v>
      </c>
      <c r="GW1083" s="540">
        <v>200</v>
      </c>
      <c r="GX1083" s="540">
        <v>201</v>
      </c>
      <c r="GY1083" s="540">
        <v>202</v>
      </c>
      <c r="GZ1083" s="540">
        <v>203</v>
      </c>
      <c r="HA1083" s="540">
        <v>204</v>
      </c>
      <c r="HB1083" s="540">
        <v>205</v>
      </c>
      <c r="HC1083" s="540">
        <v>206</v>
      </c>
      <c r="HD1083" s="540">
        <v>207</v>
      </c>
      <c r="HE1083" s="540">
        <v>208</v>
      </c>
      <c r="HF1083" s="540">
        <v>209</v>
      </c>
      <c r="HG1083" s="540">
        <v>210</v>
      </c>
      <c r="HH1083" s="540">
        <v>211</v>
      </c>
      <c r="HI1083" s="540">
        <v>212</v>
      </c>
      <c r="HJ1083" s="540">
        <v>213</v>
      </c>
      <c r="HK1083" s="540">
        <v>214</v>
      </c>
      <c r="HL1083" s="540">
        <v>215</v>
      </c>
      <c r="HM1083" s="540">
        <v>216</v>
      </c>
      <c r="HN1083" s="540">
        <v>217</v>
      </c>
      <c r="HO1083" s="540">
        <v>218</v>
      </c>
      <c r="HP1083" s="540">
        <v>219</v>
      </c>
    </row>
    <row r="1084" spans="4:225" s="540" customFormat="1" x14ac:dyDescent="0.2">
      <c r="E1084" s="535" t="s">
        <v>157</v>
      </c>
      <c r="F1084" s="540">
        <v>215</v>
      </c>
      <c r="G1084" s="540">
        <v>153</v>
      </c>
      <c r="H1084" s="540">
        <v>180</v>
      </c>
      <c r="I1084" s="540">
        <v>51</v>
      </c>
      <c r="J1084" s="540">
        <v>18</v>
      </c>
      <c r="K1084" s="540">
        <v>32</v>
      </c>
      <c r="L1084" s="540">
        <v>84</v>
      </c>
      <c r="M1084" s="540">
        <v>164</v>
      </c>
      <c r="N1084" s="540">
        <v>160</v>
      </c>
      <c r="O1084" s="540">
        <v>138</v>
      </c>
      <c r="P1084" s="540">
        <v>40</v>
      </c>
      <c r="Q1084" s="540">
        <v>165</v>
      </c>
      <c r="R1084" s="540">
        <v>186</v>
      </c>
      <c r="S1084" s="540">
        <v>206</v>
      </c>
      <c r="T1084" s="540">
        <v>178</v>
      </c>
      <c r="U1084" s="540">
        <v>70</v>
      </c>
      <c r="V1084" s="540">
        <v>83</v>
      </c>
      <c r="W1084" s="540">
        <v>57</v>
      </c>
      <c r="X1084" s="540">
        <v>27</v>
      </c>
      <c r="Y1084" s="540">
        <v>16</v>
      </c>
      <c r="Z1084" s="540">
        <v>39</v>
      </c>
      <c r="AA1084" s="540">
        <v>111</v>
      </c>
      <c r="AB1084" s="540">
        <v>64</v>
      </c>
      <c r="AC1084" s="540">
        <v>158</v>
      </c>
      <c r="AD1084" s="540">
        <v>103</v>
      </c>
      <c r="AE1084" s="540">
        <v>13</v>
      </c>
      <c r="AF1084" s="540">
        <v>100</v>
      </c>
      <c r="AG1084" s="540">
        <v>30</v>
      </c>
      <c r="AH1084" s="540">
        <v>78</v>
      </c>
      <c r="AI1084" s="540">
        <v>179</v>
      </c>
      <c r="AJ1084" s="540">
        <v>134</v>
      </c>
      <c r="AK1084" s="540">
        <v>149</v>
      </c>
      <c r="AL1084" s="540">
        <v>1</v>
      </c>
      <c r="AM1084" s="540">
        <v>37</v>
      </c>
      <c r="AN1084" s="540">
        <v>44</v>
      </c>
      <c r="AO1084" s="540">
        <v>87</v>
      </c>
      <c r="AP1084" s="540">
        <v>193</v>
      </c>
      <c r="AQ1084" s="540">
        <v>184</v>
      </c>
      <c r="AR1084" s="540">
        <v>212</v>
      </c>
      <c r="AS1084" s="540">
        <v>167</v>
      </c>
      <c r="AT1084" s="540">
        <v>195</v>
      </c>
      <c r="AU1084" s="540">
        <v>10</v>
      </c>
      <c r="AV1084" s="540">
        <v>85</v>
      </c>
      <c r="AW1084" s="540">
        <v>190</v>
      </c>
      <c r="AX1084" s="540">
        <v>21</v>
      </c>
      <c r="AY1084" s="540">
        <v>119</v>
      </c>
      <c r="AZ1084" s="540">
        <v>129</v>
      </c>
      <c r="BA1084" s="540">
        <v>12</v>
      </c>
      <c r="BB1084" s="540">
        <v>171</v>
      </c>
      <c r="BC1084" s="540">
        <v>208</v>
      </c>
      <c r="BD1084" s="540">
        <v>162</v>
      </c>
      <c r="BE1084" s="540">
        <v>23</v>
      </c>
      <c r="BF1084" s="540">
        <v>144</v>
      </c>
      <c r="BG1084" s="540">
        <v>17</v>
      </c>
      <c r="BH1084" s="540">
        <v>128</v>
      </c>
      <c r="BI1084" s="540">
        <v>127</v>
      </c>
      <c r="BJ1084" s="540">
        <v>163</v>
      </c>
      <c r="BK1084" s="540">
        <v>109</v>
      </c>
      <c r="BL1084" s="540">
        <v>97</v>
      </c>
      <c r="BM1084" s="540">
        <v>196</v>
      </c>
      <c r="BN1084" s="540">
        <v>130</v>
      </c>
      <c r="BO1084" s="540">
        <v>46</v>
      </c>
      <c r="BP1084" s="540">
        <v>154</v>
      </c>
      <c r="BQ1084" s="540">
        <v>26</v>
      </c>
      <c r="BR1084" s="540">
        <v>106</v>
      </c>
      <c r="BS1084" s="540">
        <v>59</v>
      </c>
      <c r="BT1084" s="540">
        <v>65</v>
      </c>
      <c r="BU1084" s="540">
        <v>89</v>
      </c>
      <c r="BV1084" s="540">
        <v>211</v>
      </c>
      <c r="BW1084" s="540">
        <v>217</v>
      </c>
      <c r="BX1084" s="540">
        <v>185</v>
      </c>
      <c r="BY1084" s="540">
        <v>199</v>
      </c>
      <c r="BZ1084" s="540">
        <v>52</v>
      </c>
      <c r="CA1084" s="540">
        <v>82</v>
      </c>
      <c r="CB1084" s="540">
        <v>147</v>
      </c>
      <c r="CC1084" s="540">
        <v>135</v>
      </c>
      <c r="CD1084" s="540">
        <v>3</v>
      </c>
      <c r="CE1084" s="540">
        <v>192</v>
      </c>
      <c r="CF1084" s="540">
        <v>113</v>
      </c>
      <c r="CG1084" s="540">
        <v>146</v>
      </c>
      <c r="CH1084" s="540">
        <v>214</v>
      </c>
      <c r="CI1084" s="540">
        <v>74</v>
      </c>
      <c r="CJ1084" s="540">
        <v>161</v>
      </c>
      <c r="CK1084" s="540">
        <v>7</v>
      </c>
      <c r="CL1084" s="540">
        <v>58</v>
      </c>
      <c r="CM1084" s="540">
        <v>53</v>
      </c>
      <c r="CN1084" s="540">
        <v>63</v>
      </c>
      <c r="CO1084" s="540">
        <v>42</v>
      </c>
      <c r="CP1084" s="540">
        <v>150</v>
      </c>
      <c r="CQ1084" s="540">
        <v>92</v>
      </c>
      <c r="CR1084" s="540">
        <v>174</v>
      </c>
      <c r="CS1084" s="540">
        <v>188</v>
      </c>
      <c r="CT1084" s="540">
        <v>122</v>
      </c>
      <c r="CU1084" s="540">
        <v>182</v>
      </c>
      <c r="CV1084" s="540">
        <v>169</v>
      </c>
      <c r="CW1084" s="540">
        <v>94</v>
      </c>
      <c r="CX1084" s="540">
        <v>96</v>
      </c>
      <c r="CY1084" s="540">
        <v>194</v>
      </c>
      <c r="CZ1084" s="540">
        <v>86</v>
      </c>
      <c r="DA1084" s="540">
        <v>6</v>
      </c>
      <c r="DB1084" s="540">
        <v>54</v>
      </c>
      <c r="DC1084" s="540">
        <v>145</v>
      </c>
      <c r="DD1084" s="540">
        <v>159</v>
      </c>
      <c r="DE1084" s="540">
        <v>126</v>
      </c>
      <c r="DF1084" s="540">
        <v>136</v>
      </c>
      <c r="DG1084" s="540">
        <v>124</v>
      </c>
      <c r="DH1084" s="540">
        <v>139</v>
      </c>
      <c r="DI1084" s="540">
        <v>116</v>
      </c>
      <c r="DJ1084" s="540">
        <v>170</v>
      </c>
      <c r="DK1084" s="540">
        <v>197</v>
      </c>
      <c r="DL1084" s="540">
        <v>152</v>
      </c>
      <c r="DM1084" s="540">
        <v>43</v>
      </c>
      <c r="DN1084" s="540">
        <v>102</v>
      </c>
      <c r="DO1084" s="540">
        <v>38</v>
      </c>
      <c r="DP1084" s="540">
        <v>72</v>
      </c>
      <c r="DQ1084" s="540">
        <v>132</v>
      </c>
      <c r="DR1084" s="540">
        <v>173</v>
      </c>
      <c r="DS1084" s="540">
        <v>15</v>
      </c>
      <c r="DT1084" s="540">
        <v>88</v>
      </c>
      <c r="DU1084" s="540">
        <v>48</v>
      </c>
      <c r="DV1084" s="540">
        <v>168</v>
      </c>
      <c r="DW1084" s="540">
        <v>156</v>
      </c>
      <c r="DX1084" s="540">
        <v>71</v>
      </c>
      <c r="DY1084" s="540">
        <v>202</v>
      </c>
      <c r="DZ1084" s="540">
        <v>62</v>
      </c>
      <c r="EA1084" s="540">
        <v>210</v>
      </c>
      <c r="EB1084" s="540">
        <v>66</v>
      </c>
      <c r="EC1084" s="540">
        <v>107</v>
      </c>
      <c r="ED1084" s="540">
        <v>47</v>
      </c>
      <c r="EE1084" s="540">
        <v>183</v>
      </c>
      <c r="EF1084" s="540">
        <v>200</v>
      </c>
      <c r="EG1084" s="540">
        <v>176</v>
      </c>
      <c r="EH1084" s="540">
        <v>11</v>
      </c>
      <c r="EI1084" s="540">
        <v>31</v>
      </c>
      <c r="EJ1084" s="540">
        <v>209</v>
      </c>
      <c r="EK1084" s="540">
        <v>5</v>
      </c>
      <c r="EL1084" s="540">
        <v>108</v>
      </c>
      <c r="EM1084" s="540">
        <v>177</v>
      </c>
      <c r="EN1084" s="540">
        <v>143</v>
      </c>
      <c r="EO1084" s="540">
        <v>133</v>
      </c>
      <c r="EP1084" s="540">
        <v>95</v>
      </c>
      <c r="EQ1084" s="540">
        <v>148</v>
      </c>
      <c r="ER1084" s="540">
        <v>9</v>
      </c>
      <c r="ES1084" s="540">
        <v>117</v>
      </c>
      <c r="ET1084" s="540">
        <v>123</v>
      </c>
      <c r="EU1084" s="540">
        <v>80</v>
      </c>
      <c r="EV1084" s="540">
        <v>68</v>
      </c>
      <c r="EW1084" s="540">
        <v>172</v>
      </c>
      <c r="EX1084" s="540">
        <v>61</v>
      </c>
      <c r="EY1084" s="540">
        <v>81</v>
      </c>
      <c r="EZ1084" s="540">
        <v>189</v>
      </c>
      <c r="FA1084" s="540">
        <v>4</v>
      </c>
      <c r="FB1084" s="540">
        <v>90</v>
      </c>
      <c r="FC1084" s="540">
        <v>22</v>
      </c>
      <c r="FD1084" s="540">
        <v>56</v>
      </c>
      <c r="FE1084" s="540">
        <v>93</v>
      </c>
      <c r="FF1084" s="540">
        <v>36</v>
      </c>
      <c r="FG1084" s="540">
        <v>55</v>
      </c>
      <c r="FH1084" s="540">
        <v>8</v>
      </c>
      <c r="FI1084" s="540">
        <v>204</v>
      </c>
      <c r="FJ1084" s="540">
        <v>207</v>
      </c>
      <c r="FK1084" s="540">
        <v>166</v>
      </c>
      <c r="FL1084" s="540">
        <v>75</v>
      </c>
      <c r="FM1084" s="540">
        <v>181</v>
      </c>
      <c r="FN1084" s="540">
        <v>19</v>
      </c>
      <c r="FO1084" s="540">
        <v>67</v>
      </c>
      <c r="FP1084" s="540">
        <v>110</v>
      </c>
      <c r="FQ1084" s="540">
        <v>79</v>
      </c>
      <c r="FR1084" s="540">
        <v>101</v>
      </c>
      <c r="FS1084" s="540">
        <v>141</v>
      </c>
      <c r="FT1084" s="540">
        <v>213</v>
      </c>
      <c r="FU1084" s="540">
        <v>34</v>
      </c>
      <c r="FV1084" s="540">
        <v>50</v>
      </c>
      <c r="FW1084" s="540">
        <v>28</v>
      </c>
      <c r="FX1084" s="540">
        <v>99</v>
      </c>
      <c r="FY1084" s="540">
        <v>73</v>
      </c>
      <c r="FZ1084" s="540">
        <v>115</v>
      </c>
      <c r="GA1084" s="540">
        <v>155</v>
      </c>
      <c r="GB1084" s="540">
        <v>91</v>
      </c>
      <c r="GC1084" s="540">
        <v>77</v>
      </c>
      <c r="GD1084" s="540">
        <v>104</v>
      </c>
      <c r="GE1084" s="540">
        <v>69</v>
      </c>
      <c r="GF1084" s="540">
        <v>157</v>
      </c>
      <c r="GG1084" s="540">
        <v>33</v>
      </c>
      <c r="GH1084" s="540">
        <v>24</v>
      </c>
      <c r="GI1084" s="540">
        <v>35</v>
      </c>
      <c r="GJ1084" s="540">
        <v>203</v>
      </c>
      <c r="GK1084" s="540">
        <v>20</v>
      </c>
      <c r="GL1084" s="540">
        <v>151</v>
      </c>
      <c r="GM1084" s="540">
        <v>216</v>
      </c>
      <c r="GN1084" s="540">
        <v>98</v>
      </c>
      <c r="GO1084" s="540">
        <v>105</v>
      </c>
      <c r="GP1084" s="540">
        <v>25</v>
      </c>
      <c r="GQ1084" s="540">
        <v>201</v>
      </c>
      <c r="GR1084" s="540">
        <v>187</v>
      </c>
      <c r="GS1084" s="540">
        <v>114</v>
      </c>
      <c r="GT1084" s="540">
        <v>218</v>
      </c>
      <c r="GU1084" s="540">
        <v>175</v>
      </c>
      <c r="GV1084" s="540">
        <v>76</v>
      </c>
      <c r="GW1084" s="540">
        <v>131</v>
      </c>
      <c r="GX1084" s="540">
        <v>205</v>
      </c>
      <c r="GY1084" s="540">
        <v>29</v>
      </c>
      <c r="GZ1084" s="540">
        <v>137</v>
      </c>
      <c r="HA1084" s="540">
        <v>112</v>
      </c>
      <c r="HB1084" s="540">
        <v>14</v>
      </c>
      <c r="HC1084" s="540">
        <v>198</v>
      </c>
      <c r="HD1084" s="540">
        <v>219</v>
      </c>
      <c r="HE1084" s="540">
        <v>121</v>
      </c>
      <c r="HF1084" s="540">
        <v>41</v>
      </c>
      <c r="HG1084" s="540">
        <v>191</v>
      </c>
      <c r="HH1084" s="540">
        <v>142</v>
      </c>
      <c r="HI1084" s="540">
        <v>45</v>
      </c>
      <c r="HJ1084" s="540">
        <v>120</v>
      </c>
      <c r="HK1084" s="540">
        <v>2</v>
      </c>
      <c r="HL1084" s="540">
        <v>49</v>
      </c>
      <c r="HM1084" s="540">
        <v>125</v>
      </c>
      <c r="HN1084" s="540">
        <v>118</v>
      </c>
      <c r="HO1084" s="540">
        <v>60</v>
      </c>
      <c r="HP1084" s="540">
        <v>140</v>
      </c>
    </row>
    <row r="1085" spans="4:225" s="540" customFormat="1" x14ac:dyDescent="0.2">
      <c r="E1085" s="535" t="s">
        <v>159</v>
      </c>
      <c r="F1085" s="540">
        <v>217</v>
      </c>
      <c r="G1085" s="540">
        <v>210</v>
      </c>
      <c r="H1085" s="540">
        <v>171</v>
      </c>
      <c r="I1085" s="540">
        <v>146</v>
      </c>
      <c r="J1085" s="540">
        <v>121</v>
      </c>
      <c r="K1085" s="540">
        <v>109</v>
      </c>
      <c r="L1085" s="540">
        <v>133</v>
      </c>
      <c r="M1085" s="540">
        <v>149</v>
      </c>
      <c r="N1085" s="540">
        <v>6</v>
      </c>
      <c r="O1085" s="540">
        <v>71</v>
      </c>
      <c r="P1085" s="540">
        <v>170</v>
      </c>
      <c r="Q1085" s="540">
        <v>138</v>
      </c>
      <c r="R1085" s="540">
        <v>74</v>
      </c>
      <c r="S1085" s="540">
        <v>163</v>
      </c>
      <c r="T1085" s="540">
        <v>211</v>
      </c>
      <c r="U1085" s="540">
        <v>44</v>
      </c>
      <c r="V1085" s="540">
        <v>164</v>
      </c>
      <c r="W1085" s="540">
        <v>181</v>
      </c>
      <c r="X1085" s="540">
        <v>177</v>
      </c>
      <c r="Y1085" s="540">
        <v>122</v>
      </c>
      <c r="Z1085" s="540">
        <v>99</v>
      </c>
      <c r="AA1085" s="540">
        <v>143</v>
      </c>
      <c r="AB1085" s="540">
        <v>86</v>
      </c>
      <c r="AC1085" s="540">
        <v>111</v>
      </c>
      <c r="AD1085" s="540">
        <v>68</v>
      </c>
      <c r="AE1085" s="540">
        <v>4</v>
      </c>
      <c r="AF1085" s="540">
        <v>31</v>
      </c>
      <c r="AG1085" s="540">
        <v>84</v>
      </c>
      <c r="AH1085" s="540">
        <v>118</v>
      </c>
      <c r="AI1085" s="540">
        <v>107</v>
      </c>
      <c r="AJ1085" s="540">
        <v>27</v>
      </c>
      <c r="AK1085" s="540">
        <v>33</v>
      </c>
      <c r="AL1085" s="540">
        <v>59</v>
      </c>
      <c r="AM1085" s="540">
        <v>205</v>
      </c>
      <c r="AN1085" s="540">
        <v>166</v>
      </c>
      <c r="AO1085" s="540">
        <v>17</v>
      </c>
      <c r="AP1085" s="540">
        <v>79</v>
      </c>
      <c r="AQ1085" s="540">
        <v>10</v>
      </c>
      <c r="AR1085" s="540">
        <v>215</v>
      </c>
      <c r="AS1085" s="540">
        <v>91</v>
      </c>
      <c r="AT1085" s="540">
        <v>69</v>
      </c>
      <c r="AU1085" s="540">
        <v>144</v>
      </c>
      <c r="AV1085" s="540">
        <v>200</v>
      </c>
      <c r="AW1085" s="540">
        <v>83</v>
      </c>
      <c r="AX1085" s="540">
        <v>43</v>
      </c>
      <c r="AY1085" s="540">
        <v>208</v>
      </c>
      <c r="AZ1085" s="540">
        <v>15</v>
      </c>
      <c r="BA1085" s="540">
        <v>105</v>
      </c>
      <c r="BB1085" s="540">
        <v>218</v>
      </c>
      <c r="BC1085" s="540">
        <v>203</v>
      </c>
      <c r="BD1085" s="540">
        <v>72</v>
      </c>
      <c r="BE1085" s="540">
        <v>51</v>
      </c>
      <c r="BF1085" s="540">
        <v>139</v>
      </c>
      <c r="BG1085" s="540">
        <v>87</v>
      </c>
      <c r="BH1085" s="540">
        <v>26</v>
      </c>
      <c r="BI1085" s="540">
        <v>160</v>
      </c>
      <c r="BJ1085" s="540">
        <v>154</v>
      </c>
      <c r="BK1085" s="540">
        <v>54</v>
      </c>
      <c r="BL1085" s="540">
        <v>67</v>
      </c>
      <c r="BM1085" s="540">
        <v>63</v>
      </c>
      <c r="BN1085" s="540">
        <v>97</v>
      </c>
      <c r="BO1085" s="540">
        <v>135</v>
      </c>
      <c r="BP1085" s="540">
        <v>7</v>
      </c>
      <c r="BQ1085" s="540">
        <v>106</v>
      </c>
      <c r="BR1085" s="540">
        <v>142</v>
      </c>
      <c r="BS1085" s="540">
        <v>49</v>
      </c>
      <c r="BT1085" s="540">
        <v>64</v>
      </c>
      <c r="BU1085" s="540">
        <v>22</v>
      </c>
      <c r="BV1085" s="540">
        <v>137</v>
      </c>
      <c r="BW1085" s="540">
        <v>104</v>
      </c>
      <c r="BX1085" s="540">
        <v>47</v>
      </c>
      <c r="BY1085" s="540">
        <v>155</v>
      </c>
      <c r="BZ1085" s="540">
        <v>129</v>
      </c>
      <c r="CA1085" s="540">
        <v>141</v>
      </c>
      <c r="CB1085" s="540">
        <v>39</v>
      </c>
      <c r="CC1085" s="540">
        <v>24</v>
      </c>
      <c r="CD1085" s="540">
        <v>88</v>
      </c>
      <c r="CE1085" s="540">
        <v>182</v>
      </c>
      <c r="CF1085" s="540">
        <v>66</v>
      </c>
      <c r="CG1085" s="540">
        <v>214</v>
      </c>
      <c r="CH1085" s="540">
        <v>158</v>
      </c>
      <c r="CI1085" s="540">
        <v>40</v>
      </c>
      <c r="CJ1085" s="540">
        <v>16</v>
      </c>
      <c r="CK1085" s="540">
        <v>116</v>
      </c>
      <c r="CL1085" s="540">
        <v>42</v>
      </c>
      <c r="CM1085" s="540">
        <v>128</v>
      </c>
      <c r="CN1085" s="540">
        <v>58</v>
      </c>
      <c r="CO1085" s="540">
        <v>112</v>
      </c>
      <c r="CP1085" s="540">
        <v>213</v>
      </c>
      <c r="CQ1085" s="540">
        <v>207</v>
      </c>
      <c r="CR1085" s="540">
        <v>30</v>
      </c>
      <c r="CS1085" s="540">
        <v>103</v>
      </c>
      <c r="CT1085" s="540">
        <v>92</v>
      </c>
      <c r="CU1085" s="540">
        <v>173</v>
      </c>
      <c r="CV1085" s="540">
        <v>98</v>
      </c>
      <c r="CW1085" s="540">
        <v>14</v>
      </c>
      <c r="CX1085" s="540">
        <v>178</v>
      </c>
      <c r="CY1085" s="540">
        <v>197</v>
      </c>
      <c r="CZ1085" s="540">
        <v>21</v>
      </c>
      <c r="DA1085" s="540">
        <v>41</v>
      </c>
      <c r="DB1085" s="540">
        <v>29</v>
      </c>
      <c r="DC1085" s="540">
        <v>194</v>
      </c>
      <c r="DD1085" s="540">
        <v>2</v>
      </c>
      <c r="DE1085" s="540">
        <v>161</v>
      </c>
      <c r="DF1085" s="540">
        <v>172</v>
      </c>
      <c r="DG1085" s="540">
        <v>19</v>
      </c>
      <c r="DH1085" s="540">
        <v>8</v>
      </c>
      <c r="DI1085" s="540">
        <v>45</v>
      </c>
      <c r="DJ1085" s="540">
        <v>195</v>
      </c>
      <c r="DK1085" s="540">
        <v>206</v>
      </c>
      <c r="DL1085" s="540">
        <v>209</v>
      </c>
      <c r="DM1085" s="540">
        <v>48</v>
      </c>
      <c r="DN1085" s="540">
        <v>191</v>
      </c>
      <c r="DO1085" s="540">
        <v>148</v>
      </c>
      <c r="DP1085" s="540">
        <v>12</v>
      </c>
      <c r="DQ1085" s="540">
        <v>113</v>
      </c>
      <c r="DR1085" s="540">
        <v>216</v>
      </c>
      <c r="DS1085" s="540">
        <v>62</v>
      </c>
      <c r="DT1085" s="540">
        <v>153</v>
      </c>
      <c r="DU1085" s="540">
        <v>157</v>
      </c>
      <c r="DV1085" s="540">
        <v>115</v>
      </c>
      <c r="DW1085" s="540">
        <v>20</v>
      </c>
      <c r="DX1085" s="540">
        <v>136</v>
      </c>
      <c r="DY1085" s="540">
        <v>93</v>
      </c>
      <c r="DZ1085" s="540">
        <v>76</v>
      </c>
      <c r="EA1085" s="540">
        <v>204</v>
      </c>
      <c r="EB1085" s="540">
        <v>185</v>
      </c>
      <c r="EC1085" s="540">
        <v>94</v>
      </c>
      <c r="ED1085" s="540">
        <v>23</v>
      </c>
      <c r="EE1085" s="540">
        <v>1</v>
      </c>
      <c r="EF1085" s="540">
        <v>212</v>
      </c>
      <c r="EG1085" s="540">
        <v>9</v>
      </c>
      <c r="EH1085" s="540">
        <v>65</v>
      </c>
      <c r="EI1085" s="540">
        <v>56</v>
      </c>
      <c r="EJ1085" s="540">
        <v>174</v>
      </c>
      <c r="EK1085" s="540">
        <v>77</v>
      </c>
      <c r="EL1085" s="540">
        <v>18</v>
      </c>
      <c r="EM1085" s="540">
        <v>130</v>
      </c>
      <c r="EN1085" s="540">
        <v>53</v>
      </c>
      <c r="EO1085" s="540">
        <v>132</v>
      </c>
      <c r="EP1085" s="540">
        <v>150</v>
      </c>
      <c r="EQ1085" s="540">
        <v>89</v>
      </c>
      <c r="ER1085" s="540">
        <v>187</v>
      </c>
      <c r="ES1085" s="540">
        <v>168</v>
      </c>
      <c r="ET1085" s="540">
        <v>192</v>
      </c>
      <c r="EU1085" s="540">
        <v>28</v>
      </c>
      <c r="EV1085" s="540">
        <v>120</v>
      </c>
      <c r="EW1085" s="540">
        <v>114</v>
      </c>
      <c r="EX1085" s="540">
        <v>95</v>
      </c>
      <c r="EY1085" s="540">
        <v>193</v>
      </c>
      <c r="EZ1085" s="540">
        <v>183</v>
      </c>
      <c r="FA1085" s="540">
        <v>85</v>
      </c>
      <c r="FB1085" s="540">
        <v>119</v>
      </c>
      <c r="FC1085" s="540">
        <v>57</v>
      </c>
      <c r="FD1085" s="540">
        <v>108</v>
      </c>
      <c r="FE1085" s="540">
        <v>219</v>
      </c>
      <c r="FF1085" s="540">
        <v>184</v>
      </c>
      <c r="FG1085" s="540">
        <v>81</v>
      </c>
      <c r="FH1085" s="540">
        <v>102</v>
      </c>
      <c r="FI1085" s="540">
        <v>188</v>
      </c>
      <c r="FJ1085" s="540">
        <v>55</v>
      </c>
      <c r="FK1085" s="540">
        <v>123</v>
      </c>
      <c r="FL1085" s="540">
        <v>202</v>
      </c>
      <c r="FM1085" s="540">
        <v>162</v>
      </c>
      <c r="FN1085" s="540">
        <v>3</v>
      </c>
      <c r="FO1085" s="540">
        <v>169</v>
      </c>
      <c r="FP1085" s="540">
        <v>175</v>
      </c>
      <c r="FQ1085" s="540">
        <v>82</v>
      </c>
      <c r="FR1085" s="540">
        <v>152</v>
      </c>
      <c r="FS1085" s="540">
        <v>11</v>
      </c>
      <c r="FT1085" s="540">
        <v>165</v>
      </c>
      <c r="FU1085" s="540">
        <v>201</v>
      </c>
      <c r="FV1085" s="540">
        <v>100</v>
      </c>
      <c r="FW1085" s="540">
        <v>127</v>
      </c>
      <c r="FX1085" s="540">
        <v>134</v>
      </c>
      <c r="FY1085" s="540">
        <v>34</v>
      </c>
      <c r="FZ1085" s="540">
        <v>60</v>
      </c>
      <c r="GA1085" s="540">
        <v>61</v>
      </c>
      <c r="GB1085" s="540">
        <v>198</v>
      </c>
      <c r="GC1085" s="540">
        <v>124</v>
      </c>
      <c r="GD1085" s="540">
        <v>38</v>
      </c>
      <c r="GE1085" s="540">
        <v>78</v>
      </c>
      <c r="GF1085" s="540">
        <v>199</v>
      </c>
      <c r="GG1085" s="540">
        <v>46</v>
      </c>
      <c r="GH1085" s="540">
        <v>176</v>
      </c>
      <c r="GI1085" s="540">
        <v>167</v>
      </c>
      <c r="GJ1085" s="540">
        <v>75</v>
      </c>
      <c r="GK1085" s="540">
        <v>196</v>
      </c>
      <c r="GL1085" s="540">
        <v>186</v>
      </c>
      <c r="GM1085" s="540">
        <v>52</v>
      </c>
      <c r="GN1085" s="540">
        <v>140</v>
      </c>
      <c r="GO1085" s="540">
        <v>50</v>
      </c>
      <c r="GP1085" s="540">
        <v>147</v>
      </c>
      <c r="GQ1085" s="540">
        <v>131</v>
      </c>
      <c r="GR1085" s="540">
        <v>126</v>
      </c>
      <c r="GS1085" s="540">
        <v>190</v>
      </c>
      <c r="GT1085" s="540">
        <v>125</v>
      </c>
      <c r="GU1085" s="540">
        <v>70</v>
      </c>
      <c r="GV1085" s="540">
        <v>80</v>
      </c>
      <c r="GW1085" s="540">
        <v>151</v>
      </c>
      <c r="GX1085" s="540">
        <v>179</v>
      </c>
      <c r="GY1085" s="540">
        <v>189</v>
      </c>
      <c r="GZ1085" s="540">
        <v>145</v>
      </c>
      <c r="HA1085" s="540">
        <v>5</v>
      </c>
      <c r="HB1085" s="540">
        <v>32</v>
      </c>
      <c r="HC1085" s="540">
        <v>90</v>
      </c>
      <c r="HD1085" s="540">
        <v>159</v>
      </c>
      <c r="HE1085" s="540">
        <v>37</v>
      </c>
      <c r="HF1085" s="540">
        <v>13</v>
      </c>
      <c r="HG1085" s="540">
        <v>73</v>
      </c>
      <c r="HH1085" s="540">
        <v>180</v>
      </c>
      <c r="HI1085" s="540">
        <v>101</v>
      </c>
      <c r="HJ1085" s="540">
        <v>35</v>
      </c>
      <c r="HK1085" s="540">
        <v>96</v>
      </c>
      <c r="HL1085" s="540">
        <v>36</v>
      </c>
      <c r="HM1085" s="540">
        <v>117</v>
      </c>
      <c r="HN1085" s="540">
        <v>25</v>
      </c>
      <c r="HO1085" s="540">
        <v>110</v>
      </c>
      <c r="HP1085" s="540">
        <v>156</v>
      </c>
    </row>
    <row r="1086" spans="4:225" s="540" customFormat="1" x14ac:dyDescent="0.2"/>
    <row r="1087" spans="4:225" s="540" customFormat="1" x14ac:dyDescent="0.2">
      <c r="D1087" s="539">
        <v>220</v>
      </c>
      <c r="E1087" s="541" t="s">
        <v>179</v>
      </c>
    </row>
    <row r="1088" spans="4:225" s="540" customFormat="1" x14ac:dyDescent="0.2">
      <c r="E1088" s="535" t="s">
        <v>130</v>
      </c>
      <c r="F1088" s="540">
        <v>1</v>
      </c>
      <c r="G1088" s="540">
        <v>2</v>
      </c>
      <c r="H1088" s="540">
        <v>3</v>
      </c>
      <c r="I1088" s="540">
        <v>4</v>
      </c>
      <c r="J1088" s="540">
        <v>5</v>
      </c>
      <c r="K1088" s="540">
        <v>6</v>
      </c>
      <c r="L1088" s="540">
        <v>7</v>
      </c>
      <c r="M1088" s="540">
        <v>8</v>
      </c>
      <c r="N1088" s="540">
        <v>9</v>
      </c>
      <c r="O1088" s="540">
        <v>10</v>
      </c>
      <c r="P1088" s="540">
        <v>11</v>
      </c>
      <c r="Q1088" s="540">
        <v>12</v>
      </c>
      <c r="R1088" s="540">
        <v>13</v>
      </c>
      <c r="S1088" s="540">
        <v>14</v>
      </c>
      <c r="T1088" s="540">
        <v>15</v>
      </c>
      <c r="U1088" s="540">
        <v>16</v>
      </c>
      <c r="V1088" s="540">
        <v>17</v>
      </c>
      <c r="W1088" s="540">
        <v>18</v>
      </c>
      <c r="X1088" s="540">
        <v>19</v>
      </c>
      <c r="Y1088" s="540">
        <v>20</v>
      </c>
      <c r="Z1088" s="540">
        <v>21</v>
      </c>
      <c r="AA1088" s="540">
        <v>22</v>
      </c>
      <c r="AB1088" s="540">
        <v>23</v>
      </c>
      <c r="AC1088" s="540">
        <v>24</v>
      </c>
      <c r="AD1088" s="540">
        <v>25</v>
      </c>
      <c r="AE1088" s="540">
        <v>26</v>
      </c>
      <c r="AF1088" s="540">
        <v>27</v>
      </c>
      <c r="AG1088" s="540">
        <v>28</v>
      </c>
      <c r="AH1088" s="540">
        <v>29</v>
      </c>
      <c r="AI1088" s="540">
        <v>30</v>
      </c>
      <c r="AJ1088" s="540">
        <v>31</v>
      </c>
      <c r="AK1088" s="540">
        <v>32</v>
      </c>
      <c r="AL1088" s="540">
        <v>33</v>
      </c>
      <c r="AM1088" s="540">
        <v>34</v>
      </c>
      <c r="AN1088" s="540">
        <v>35</v>
      </c>
      <c r="AO1088" s="540">
        <v>36</v>
      </c>
      <c r="AP1088" s="540">
        <v>37</v>
      </c>
      <c r="AQ1088" s="540">
        <v>38</v>
      </c>
      <c r="AR1088" s="540">
        <v>39</v>
      </c>
      <c r="AS1088" s="540">
        <v>40</v>
      </c>
      <c r="AT1088" s="540">
        <v>41</v>
      </c>
      <c r="AU1088" s="540">
        <v>42</v>
      </c>
      <c r="AV1088" s="540">
        <v>43</v>
      </c>
      <c r="AW1088" s="540">
        <v>44</v>
      </c>
      <c r="AX1088" s="540">
        <v>45</v>
      </c>
      <c r="AY1088" s="540">
        <v>46</v>
      </c>
      <c r="AZ1088" s="540">
        <v>47</v>
      </c>
      <c r="BA1088" s="540">
        <v>48</v>
      </c>
      <c r="BB1088" s="540">
        <v>49</v>
      </c>
      <c r="BC1088" s="540">
        <v>50</v>
      </c>
      <c r="BD1088" s="540">
        <v>51</v>
      </c>
      <c r="BE1088" s="540">
        <v>52</v>
      </c>
      <c r="BF1088" s="540">
        <v>53</v>
      </c>
      <c r="BG1088" s="540">
        <v>54</v>
      </c>
      <c r="BH1088" s="540">
        <v>55</v>
      </c>
      <c r="BI1088" s="540">
        <v>56</v>
      </c>
      <c r="BJ1088" s="540">
        <v>57</v>
      </c>
      <c r="BK1088" s="540">
        <v>58</v>
      </c>
      <c r="BL1088" s="540">
        <v>59</v>
      </c>
      <c r="BM1088" s="540">
        <v>60</v>
      </c>
      <c r="BN1088" s="540">
        <v>61</v>
      </c>
      <c r="BO1088" s="540">
        <v>62</v>
      </c>
      <c r="BP1088" s="540">
        <v>63</v>
      </c>
      <c r="BQ1088" s="540">
        <v>64</v>
      </c>
      <c r="BR1088" s="540">
        <v>65</v>
      </c>
      <c r="BS1088" s="540">
        <v>66</v>
      </c>
      <c r="BT1088" s="540">
        <v>67</v>
      </c>
      <c r="BU1088" s="540">
        <v>68</v>
      </c>
      <c r="BV1088" s="540">
        <v>69</v>
      </c>
      <c r="BW1088" s="540">
        <v>70</v>
      </c>
      <c r="BX1088" s="540">
        <v>71</v>
      </c>
      <c r="BY1088" s="540">
        <v>72</v>
      </c>
      <c r="BZ1088" s="540">
        <v>73</v>
      </c>
      <c r="CA1088" s="540">
        <v>74</v>
      </c>
      <c r="CB1088" s="540">
        <v>75</v>
      </c>
      <c r="CC1088" s="540">
        <v>76</v>
      </c>
      <c r="CD1088" s="540">
        <v>77</v>
      </c>
      <c r="CE1088" s="540">
        <v>78</v>
      </c>
      <c r="CF1088" s="540">
        <v>79</v>
      </c>
      <c r="CG1088" s="540">
        <v>80</v>
      </c>
      <c r="CH1088" s="540">
        <v>81</v>
      </c>
      <c r="CI1088" s="540">
        <v>82</v>
      </c>
      <c r="CJ1088" s="540">
        <v>83</v>
      </c>
      <c r="CK1088" s="540">
        <v>84</v>
      </c>
      <c r="CL1088" s="540">
        <v>85</v>
      </c>
      <c r="CM1088" s="540">
        <v>86</v>
      </c>
      <c r="CN1088" s="540">
        <v>87</v>
      </c>
      <c r="CO1088" s="540">
        <v>88</v>
      </c>
      <c r="CP1088" s="540">
        <v>89</v>
      </c>
      <c r="CQ1088" s="540">
        <v>90</v>
      </c>
      <c r="CR1088" s="540">
        <v>91</v>
      </c>
      <c r="CS1088" s="540">
        <v>92</v>
      </c>
      <c r="CT1088" s="540">
        <v>93</v>
      </c>
      <c r="CU1088" s="540">
        <v>94</v>
      </c>
      <c r="CV1088" s="540">
        <v>95</v>
      </c>
      <c r="CW1088" s="540">
        <v>96</v>
      </c>
      <c r="CX1088" s="540">
        <v>97</v>
      </c>
      <c r="CY1088" s="540">
        <v>98</v>
      </c>
      <c r="CZ1088" s="540">
        <v>99</v>
      </c>
      <c r="DA1088" s="540">
        <v>100</v>
      </c>
      <c r="DB1088" s="540">
        <v>101</v>
      </c>
      <c r="DC1088" s="540">
        <v>102</v>
      </c>
      <c r="DD1088" s="540">
        <v>103</v>
      </c>
      <c r="DE1088" s="540">
        <v>104</v>
      </c>
      <c r="DF1088" s="540">
        <v>105</v>
      </c>
      <c r="DG1088" s="540">
        <v>106</v>
      </c>
      <c r="DH1088" s="540">
        <v>107</v>
      </c>
      <c r="DI1088" s="540">
        <v>108</v>
      </c>
      <c r="DJ1088" s="540">
        <v>109</v>
      </c>
      <c r="DK1088" s="540">
        <v>110</v>
      </c>
      <c r="DL1088" s="540">
        <v>111</v>
      </c>
      <c r="DM1088" s="540">
        <v>112</v>
      </c>
      <c r="DN1088" s="540">
        <v>113</v>
      </c>
      <c r="DO1088" s="540">
        <v>114</v>
      </c>
      <c r="DP1088" s="540">
        <v>115</v>
      </c>
      <c r="DQ1088" s="540">
        <v>116</v>
      </c>
      <c r="DR1088" s="540">
        <v>117</v>
      </c>
      <c r="DS1088" s="540">
        <v>118</v>
      </c>
      <c r="DT1088" s="540">
        <v>119</v>
      </c>
      <c r="DU1088" s="540">
        <v>120</v>
      </c>
      <c r="DV1088" s="540">
        <v>121</v>
      </c>
      <c r="DW1088" s="540">
        <v>122</v>
      </c>
      <c r="DX1088" s="540">
        <v>123</v>
      </c>
      <c r="DY1088" s="540">
        <v>124</v>
      </c>
      <c r="DZ1088" s="540">
        <v>125</v>
      </c>
      <c r="EA1088" s="540">
        <v>126</v>
      </c>
      <c r="EB1088" s="540">
        <v>127</v>
      </c>
      <c r="EC1088" s="540">
        <v>128</v>
      </c>
      <c r="ED1088" s="540">
        <v>129</v>
      </c>
      <c r="EE1088" s="540">
        <v>130</v>
      </c>
      <c r="EF1088" s="540">
        <v>131</v>
      </c>
      <c r="EG1088" s="540">
        <v>132</v>
      </c>
      <c r="EH1088" s="540">
        <v>133</v>
      </c>
      <c r="EI1088" s="540">
        <v>134</v>
      </c>
      <c r="EJ1088" s="540">
        <v>135</v>
      </c>
      <c r="EK1088" s="540">
        <v>136</v>
      </c>
      <c r="EL1088" s="540">
        <v>137</v>
      </c>
      <c r="EM1088" s="540">
        <v>138</v>
      </c>
      <c r="EN1088" s="540">
        <v>139</v>
      </c>
      <c r="EO1088" s="540">
        <v>140</v>
      </c>
      <c r="EP1088" s="540">
        <v>141</v>
      </c>
      <c r="EQ1088" s="540">
        <v>142</v>
      </c>
      <c r="ER1088" s="540">
        <v>143</v>
      </c>
      <c r="ES1088" s="540">
        <v>144</v>
      </c>
      <c r="ET1088" s="540">
        <v>145</v>
      </c>
      <c r="EU1088" s="540">
        <v>146</v>
      </c>
      <c r="EV1088" s="540">
        <v>147</v>
      </c>
      <c r="EW1088" s="540">
        <v>148</v>
      </c>
      <c r="EX1088" s="540">
        <v>149</v>
      </c>
      <c r="EY1088" s="540">
        <v>150</v>
      </c>
      <c r="EZ1088" s="540">
        <v>151</v>
      </c>
      <c r="FA1088" s="540">
        <v>152</v>
      </c>
      <c r="FB1088" s="540">
        <v>153</v>
      </c>
      <c r="FC1088" s="540">
        <v>154</v>
      </c>
      <c r="FD1088" s="540">
        <v>155</v>
      </c>
      <c r="FE1088" s="540">
        <v>156</v>
      </c>
      <c r="FF1088" s="540">
        <v>157</v>
      </c>
      <c r="FG1088" s="540">
        <v>158</v>
      </c>
      <c r="FH1088" s="540">
        <v>159</v>
      </c>
      <c r="FI1088" s="540">
        <v>160</v>
      </c>
      <c r="FJ1088" s="540">
        <v>161</v>
      </c>
      <c r="FK1088" s="540">
        <v>162</v>
      </c>
      <c r="FL1088" s="540">
        <v>163</v>
      </c>
      <c r="FM1088" s="540">
        <v>164</v>
      </c>
      <c r="FN1088" s="540">
        <v>165</v>
      </c>
      <c r="FO1088" s="540">
        <v>166</v>
      </c>
      <c r="FP1088" s="540">
        <v>167</v>
      </c>
      <c r="FQ1088" s="540">
        <v>168</v>
      </c>
      <c r="FR1088" s="540">
        <v>169</v>
      </c>
      <c r="FS1088" s="540">
        <v>170</v>
      </c>
      <c r="FT1088" s="540">
        <v>171</v>
      </c>
      <c r="FU1088" s="540">
        <v>172</v>
      </c>
      <c r="FV1088" s="540">
        <v>173</v>
      </c>
      <c r="FW1088" s="540">
        <v>174</v>
      </c>
      <c r="FX1088" s="540">
        <v>175</v>
      </c>
      <c r="FY1088" s="540">
        <v>176</v>
      </c>
      <c r="FZ1088" s="540">
        <v>177</v>
      </c>
      <c r="GA1088" s="540">
        <v>178</v>
      </c>
      <c r="GB1088" s="540">
        <v>179</v>
      </c>
      <c r="GC1088" s="540">
        <v>180</v>
      </c>
      <c r="GD1088" s="540">
        <v>181</v>
      </c>
      <c r="GE1088" s="540">
        <v>182</v>
      </c>
      <c r="GF1088" s="540">
        <v>183</v>
      </c>
      <c r="GG1088" s="540">
        <v>184</v>
      </c>
      <c r="GH1088" s="540">
        <v>185</v>
      </c>
      <c r="GI1088" s="540">
        <v>186</v>
      </c>
      <c r="GJ1088" s="540">
        <v>187</v>
      </c>
      <c r="GK1088" s="540">
        <v>188</v>
      </c>
      <c r="GL1088" s="540">
        <v>189</v>
      </c>
      <c r="GM1088" s="540">
        <v>190</v>
      </c>
      <c r="GN1088" s="540">
        <v>191</v>
      </c>
      <c r="GO1088" s="540">
        <v>192</v>
      </c>
      <c r="GP1088" s="540">
        <v>193</v>
      </c>
      <c r="GQ1088" s="540">
        <v>194</v>
      </c>
      <c r="GR1088" s="540">
        <v>195</v>
      </c>
      <c r="GS1088" s="540">
        <v>196</v>
      </c>
      <c r="GT1088" s="540">
        <v>197</v>
      </c>
      <c r="GU1088" s="540">
        <v>198</v>
      </c>
      <c r="GV1088" s="540">
        <v>199</v>
      </c>
      <c r="GW1088" s="540">
        <v>200</v>
      </c>
      <c r="GX1088" s="540">
        <v>201</v>
      </c>
      <c r="GY1088" s="540">
        <v>202</v>
      </c>
      <c r="GZ1088" s="540">
        <v>203</v>
      </c>
      <c r="HA1088" s="540">
        <v>204</v>
      </c>
      <c r="HB1088" s="540">
        <v>205</v>
      </c>
      <c r="HC1088" s="540">
        <v>206</v>
      </c>
      <c r="HD1088" s="540">
        <v>207</v>
      </c>
      <c r="HE1088" s="540">
        <v>208</v>
      </c>
      <c r="HF1088" s="540">
        <v>209</v>
      </c>
      <c r="HG1088" s="540">
        <v>210</v>
      </c>
      <c r="HH1088" s="540">
        <v>211</v>
      </c>
      <c r="HI1088" s="540">
        <v>212</v>
      </c>
      <c r="HJ1088" s="540">
        <v>213</v>
      </c>
      <c r="HK1088" s="540">
        <v>214</v>
      </c>
      <c r="HL1088" s="540">
        <v>215</v>
      </c>
      <c r="HM1088" s="540">
        <v>216</v>
      </c>
      <c r="HN1088" s="540">
        <v>217</v>
      </c>
      <c r="HO1088" s="540">
        <v>218</v>
      </c>
      <c r="HP1088" s="540">
        <v>219</v>
      </c>
      <c r="HQ1088" s="540">
        <v>220</v>
      </c>
    </row>
    <row r="1089" spans="5:225" s="540" customFormat="1" x14ac:dyDescent="0.2">
      <c r="E1089" s="535" t="s">
        <v>157</v>
      </c>
      <c r="F1089" s="540">
        <v>72</v>
      </c>
      <c r="G1089" s="540">
        <v>60</v>
      </c>
      <c r="H1089" s="540">
        <v>206</v>
      </c>
      <c r="I1089" s="540">
        <v>103</v>
      </c>
      <c r="J1089" s="540">
        <v>121</v>
      </c>
      <c r="K1089" s="540">
        <v>174</v>
      </c>
      <c r="L1089" s="540">
        <v>79</v>
      </c>
      <c r="M1089" s="540">
        <v>162</v>
      </c>
      <c r="N1089" s="540">
        <v>83</v>
      </c>
      <c r="O1089" s="540">
        <v>187</v>
      </c>
      <c r="P1089" s="540">
        <v>9</v>
      </c>
      <c r="Q1089" s="540">
        <v>124</v>
      </c>
      <c r="R1089" s="540">
        <v>65</v>
      </c>
      <c r="S1089" s="540">
        <v>92</v>
      </c>
      <c r="T1089" s="540">
        <v>134</v>
      </c>
      <c r="U1089" s="540">
        <v>183</v>
      </c>
      <c r="V1089" s="540">
        <v>130</v>
      </c>
      <c r="W1089" s="540">
        <v>24</v>
      </c>
      <c r="X1089" s="540">
        <v>31</v>
      </c>
      <c r="Y1089" s="540">
        <v>62</v>
      </c>
      <c r="Z1089" s="540">
        <v>189</v>
      </c>
      <c r="AA1089" s="540">
        <v>165</v>
      </c>
      <c r="AB1089" s="540">
        <v>99</v>
      </c>
      <c r="AC1089" s="540">
        <v>46</v>
      </c>
      <c r="AD1089" s="540">
        <v>151</v>
      </c>
      <c r="AE1089" s="540">
        <v>85</v>
      </c>
      <c r="AF1089" s="540">
        <v>196</v>
      </c>
      <c r="AG1089" s="540">
        <v>204</v>
      </c>
      <c r="AH1089" s="540">
        <v>146</v>
      </c>
      <c r="AI1089" s="540">
        <v>138</v>
      </c>
      <c r="AJ1089" s="540">
        <v>115</v>
      </c>
      <c r="AK1089" s="540">
        <v>75</v>
      </c>
      <c r="AL1089" s="540">
        <v>132</v>
      </c>
      <c r="AM1089" s="540">
        <v>141</v>
      </c>
      <c r="AN1089" s="540">
        <v>36</v>
      </c>
      <c r="AO1089" s="540">
        <v>148</v>
      </c>
      <c r="AP1089" s="540">
        <v>163</v>
      </c>
      <c r="AQ1089" s="540">
        <v>219</v>
      </c>
      <c r="AR1089" s="540">
        <v>211</v>
      </c>
      <c r="AS1089" s="540">
        <v>159</v>
      </c>
      <c r="AT1089" s="540">
        <v>188</v>
      </c>
      <c r="AU1089" s="540">
        <v>104</v>
      </c>
      <c r="AV1089" s="540">
        <v>30</v>
      </c>
      <c r="AW1089" s="540">
        <v>51</v>
      </c>
      <c r="AX1089" s="540">
        <v>119</v>
      </c>
      <c r="AY1089" s="540">
        <v>34</v>
      </c>
      <c r="AZ1089" s="540">
        <v>63</v>
      </c>
      <c r="BA1089" s="540">
        <v>84</v>
      </c>
      <c r="BB1089" s="540">
        <v>13</v>
      </c>
      <c r="BC1089" s="540">
        <v>86</v>
      </c>
      <c r="BD1089" s="540">
        <v>4</v>
      </c>
      <c r="BE1089" s="540">
        <v>144</v>
      </c>
      <c r="BF1089" s="540">
        <v>94</v>
      </c>
      <c r="BG1089" s="540">
        <v>76</v>
      </c>
      <c r="BH1089" s="540">
        <v>111</v>
      </c>
      <c r="BI1089" s="540">
        <v>180</v>
      </c>
      <c r="BJ1089" s="540">
        <v>93</v>
      </c>
      <c r="BK1089" s="540">
        <v>184</v>
      </c>
      <c r="BL1089" s="540">
        <v>21</v>
      </c>
      <c r="BM1089" s="540">
        <v>149</v>
      </c>
      <c r="BN1089" s="540">
        <v>200</v>
      </c>
      <c r="BO1089" s="540">
        <v>191</v>
      </c>
      <c r="BP1089" s="540">
        <v>169</v>
      </c>
      <c r="BQ1089" s="540">
        <v>8</v>
      </c>
      <c r="BR1089" s="540">
        <v>113</v>
      </c>
      <c r="BS1089" s="540">
        <v>139</v>
      </c>
      <c r="BT1089" s="540">
        <v>35</v>
      </c>
      <c r="BU1089" s="540">
        <v>10</v>
      </c>
      <c r="BV1089" s="540">
        <v>26</v>
      </c>
      <c r="BW1089" s="540">
        <v>39</v>
      </c>
      <c r="BX1089" s="540">
        <v>154</v>
      </c>
      <c r="BY1089" s="540">
        <v>74</v>
      </c>
      <c r="BZ1089" s="540">
        <v>205</v>
      </c>
      <c r="CA1089" s="540">
        <v>48</v>
      </c>
      <c r="CB1089" s="540">
        <v>67</v>
      </c>
      <c r="CC1089" s="540">
        <v>167</v>
      </c>
      <c r="CD1089" s="540">
        <v>54</v>
      </c>
      <c r="CE1089" s="540">
        <v>50</v>
      </c>
      <c r="CF1089" s="540">
        <v>97</v>
      </c>
      <c r="CG1089" s="540">
        <v>172</v>
      </c>
      <c r="CH1089" s="540">
        <v>220</v>
      </c>
      <c r="CI1089" s="540">
        <v>69</v>
      </c>
      <c r="CJ1089" s="540">
        <v>19</v>
      </c>
      <c r="CK1089" s="540">
        <v>123</v>
      </c>
      <c r="CL1089" s="540">
        <v>133</v>
      </c>
      <c r="CM1089" s="540">
        <v>90</v>
      </c>
      <c r="CN1089" s="540">
        <v>153</v>
      </c>
      <c r="CO1089" s="540">
        <v>107</v>
      </c>
      <c r="CP1089" s="540">
        <v>142</v>
      </c>
      <c r="CQ1089" s="540">
        <v>212</v>
      </c>
      <c r="CR1089" s="540">
        <v>37</v>
      </c>
      <c r="CS1089" s="540">
        <v>14</v>
      </c>
      <c r="CT1089" s="540">
        <v>70</v>
      </c>
      <c r="CU1089" s="540">
        <v>78</v>
      </c>
      <c r="CV1089" s="540">
        <v>168</v>
      </c>
      <c r="CW1089" s="540">
        <v>120</v>
      </c>
      <c r="CX1089" s="540">
        <v>173</v>
      </c>
      <c r="CY1089" s="540">
        <v>140</v>
      </c>
      <c r="CZ1089" s="540">
        <v>68</v>
      </c>
      <c r="DA1089" s="540">
        <v>52</v>
      </c>
      <c r="DB1089" s="540">
        <v>143</v>
      </c>
      <c r="DC1089" s="540">
        <v>56</v>
      </c>
      <c r="DD1089" s="540">
        <v>77</v>
      </c>
      <c r="DE1089" s="540">
        <v>117</v>
      </c>
      <c r="DF1089" s="540">
        <v>108</v>
      </c>
      <c r="DG1089" s="540">
        <v>199</v>
      </c>
      <c r="DH1089" s="540">
        <v>49</v>
      </c>
      <c r="DI1089" s="540">
        <v>201</v>
      </c>
      <c r="DJ1089" s="540">
        <v>110</v>
      </c>
      <c r="DK1089" s="540">
        <v>101</v>
      </c>
      <c r="DL1089" s="540">
        <v>109</v>
      </c>
      <c r="DM1089" s="540">
        <v>216</v>
      </c>
      <c r="DN1089" s="540">
        <v>116</v>
      </c>
      <c r="DO1089" s="540">
        <v>213</v>
      </c>
      <c r="DP1089" s="540">
        <v>177</v>
      </c>
      <c r="DQ1089" s="540">
        <v>129</v>
      </c>
      <c r="DR1089" s="540">
        <v>45</v>
      </c>
      <c r="DS1089" s="540">
        <v>87</v>
      </c>
      <c r="DT1089" s="540">
        <v>33</v>
      </c>
      <c r="DU1089" s="540">
        <v>202</v>
      </c>
      <c r="DV1089" s="540">
        <v>5</v>
      </c>
      <c r="DW1089" s="540">
        <v>64</v>
      </c>
      <c r="DX1089" s="540">
        <v>127</v>
      </c>
      <c r="DY1089" s="540">
        <v>207</v>
      </c>
      <c r="DZ1089" s="540">
        <v>164</v>
      </c>
      <c r="EA1089" s="540">
        <v>190</v>
      </c>
      <c r="EB1089" s="540">
        <v>128</v>
      </c>
      <c r="EC1089" s="540">
        <v>22</v>
      </c>
      <c r="ED1089" s="540">
        <v>41</v>
      </c>
      <c r="EE1089" s="540">
        <v>17</v>
      </c>
      <c r="EF1089" s="540">
        <v>25</v>
      </c>
      <c r="EG1089" s="540">
        <v>95</v>
      </c>
      <c r="EH1089" s="540">
        <v>89</v>
      </c>
      <c r="EI1089" s="540">
        <v>27</v>
      </c>
      <c r="EJ1089" s="540">
        <v>147</v>
      </c>
      <c r="EK1089" s="540">
        <v>135</v>
      </c>
      <c r="EL1089" s="540">
        <v>156</v>
      </c>
      <c r="EM1089" s="540">
        <v>82</v>
      </c>
      <c r="EN1089" s="540">
        <v>66</v>
      </c>
      <c r="EO1089" s="540">
        <v>181</v>
      </c>
      <c r="EP1089" s="540">
        <v>145</v>
      </c>
      <c r="EQ1089" s="540">
        <v>198</v>
      </c>
      <c r="ER1089" s="540">
        <v>210</v>
      </c>
      <c r="ES1089" s="540">
        <v>100</v>
      </c>
      <c r="ET1089" s="540">
        <v>1</v>
      </c>
      <c r="EU1089" s="540">
        <v>20</v>
      </c>
      <c r="EV1089" s="540">
        <v>208</v>
      </c>
      <c r="EW1089" s="540">
        <v>197</v>
      </c>
      <c r="EX1089" s="540">
        <v>2</v>
      </c>
      <c r="EY1089" s="540">
        <v>32</v>
      </c>
      <c r="EZ1089" s="540">
        <v>150</v>
      </c>
      <c r="FA1089" s="540">
        <v>179</v>
      </c>
      <c r="FB1089" s="540">
        <v>217</v>
      </c>
      <c r="FC1089" s="540">
        <v>102</v>
      </c>
      <c r="FD1089" s="540">
        <v>186</v>
      </c>
      <c r="FE1089" s="540">
        <v>137</v>
      </c>
      <c r="FF1089" s="540">
        <v>106</v>
      </c>
      <c r="FG1089" s="540">
        <v>12</v>
      </c>
      <c r="FH1089" s="540">
        <v>203</v>
      </c>
      <c r="FI1089" s="540">
        <v>29</v>
      </c>
      <c r="FJ1089" s="540">
        <v>53</v>
      </c>
      <c r="FK1089" s="540">
        <v>23</v>
      </c>
      <c r="FL1089" s="540">
        <v>152</v>
      </c>
      <c r="FM1089" s="540">
        <v>158</v>
      </c>
      <c r="FN1089" s="540">
        <v>176</v>
      </c>
      <c r="FO1089" s="540">
        <v>125</v>
      </c>
      <c r="FP1089" s="540">
        <v>193</v>
      </c>
      <c r="FQ1089" s="540">
        <v>55</v>
      </c>
      <c r="FR1089" s="540">
        <v>166</v>
      </c>
      <c r="FS1089" s="540">
        <v>44</v>
      </c>
      <c r="FT1089" s="540">
        <v>88</v>
      </c>
      <c r="FU1089" s="540">
        <v>170</v>
      </c>
      <c r="FV1089" s="540">
        <v>160</v>
      </c>
      <c r="FW1089" s="540">
        <v>6</v>
      </c>
      <c r="FX1089" s="540">
        <v>43</v>
      </c>
      <c r="FY1089" s="540">
        <v>57</v>
      </c>
      <c r="FZ1089" s="540">
        <v>175</v>
      </c>
      <c r="GA1089" s="540">
        <v>16</v>
      </c>
      <c r="GB1089" s="540">
        <v>11</v>
      </c>
      <c r="GC1089" s="540">
        <v>178</v>
      </c>
      <c r="GD1089" s="540">
        <v>215</v>
      </c>
      <c r="GE1089" s="540">
        <v>209</v>
      </c>
      <c r="GF1089" s="540">
        <v>192</v>
      </c>
      <c r="GG1089" s="540">
        <v>58</v>
      </c>
      <c r="GH1089" s="540">
        <v>171</v>
      </c>
      <c r="GI1089" s="540">
        <v>155</v>
      </c>
      <c r="GJ1089" s="540">
        <v>185</v>
      </c>
      <c r="GK1089" s="540">
        <v>42</v>
      </c>
      <c r="GL1089" s="540">
        <v>157</v>
      </c>
      <c r="GM1089" s="540">
        <v>59</v>
      </c>
      <c r="GN1089" s="540">
        <v>214</v>
      </c>
      <c r="GO1089" s="540">
        <v>80</v>
      </c>
      <c r="GP1089" s="540">
        <v>105</v>
      </c>
      <c r="GQ1089" s="540">
        <v>131</v>
      </c>
      <c r="GR1089" s="540">
        <v>91</v>
      </c>
      <c r="GS1089" s="540">
        <v>218</v>
      </c>
      <c r="GT1089" s="540">
        <v>3</v>
      </c>
      <c r="GU1089" s="540">
        <v>96</v>
      </c>
      <c r="GV1089" s="540">
        <v>71</v>
      </c>
      <c r="GW1089" s="540">
        <v>61</v>
      </c>
      <c r="GX1089" s="540">
        <v>194</v>
      </c>
      <c r="GY1089" s="540">
        <v>28</v>
      </c>
      <c r="GZ1089" s="540">
        <v>112</v>
      </c>
      <c r="HA1089" s="540">
        <v>47</v>
      </c>
      <c r="HB1089" s="540">
        <v>122</v>
      </c>
      <c r="HC1089" s="540">
        <v>18</v>
      </c>
      <c r="HD1089" s="540">
        <v>15</v>
      </c>
      <c r="HE1089" s="540">
        <v>7</v>
      </c>
      <c r="HF1089" s="540">
        <v>182</v>
      </c>
      <c r="HG1089" s="540">
        <v>136</v>
      </c>
      <c r="HH1089" s="540">
        <v>73</v>
      </c>
      <c r="HI1089" s="540">
        <v>126</v>
      </c>
      <c r="HJ1089" s="540">
        <v>161</v>
      </c>
      <c r="HK1089" s="540">
        <v>38</v>
      </c>
      <c r="HL1089" s="540">
        <v>98</v>
      </c>
      <c r="HM1089" s="540">
        <v>40</v>
      </c>
      <c r="HN1089" s="540">
        <v>118</v>
      </c>
      <c r="HO1089" s="540">
        <v>114</v>
      </c>
      <c r="HP1089" s="540">
        <v>195</v>
      </c>
      <c r="HQ1089" s="540">
        <v>81</v>
      </c>
    </row>
    <row r="1090" spans="5:225" s="540" customFormat="1" x14ac:dyDescent="0.2">
      <c r="E1090" s="535" t="s">
        <v>159</v>
      </c>
      <c r="F1090" s="540">
        <v>58</v>
      </c>
      <c r="G1090" s="540">
        <v>108</v>
      </c>
      <c r="H1090" s="540">
        <v>141</v>
      </c>
      <c r="I1090" s="540">
        <v>156</v>
      </c>
      <c r="J1090" s="540">
        <v>93</v>
      </c>
      <c r="K1090" s="540">
        <v>69</v>
      </c>
      <c r="L1090" s="540">
        <v>10</v>
      </c>
      <c r="M1090" s="540">
        <v>182</v>
      </c>
      <c r="N1090" s="540">
        <v>155</v>
      </c>
      <c r="O1090" s="540">
        <v>194</v>
      </c>
      <c r="P1090" s="540">
        <v>100</v>
      </c>
      <c r="Q1090" s="540">
        <v>160</v>
      </c>
      <c r="R1090" s="540">
        <v>214</v>
      </c>
      <c r="S1090" s="540">
        <v>20</v>
      </c>
      <c r="T1090" s="540">
        <v>161</v>
      </c>
      <c r="U1090" s="540">
        <v>43</v>
      </c>
      <c r="V1090" s="540">
        <v>76</v>
      </c>
      <c r="W1090" s="540">
        <v>187</v>
      </c>
      <c r="X1090" s="540">
        <v>180</v>
      </c>
      <c r="Y1090" s="540">
        <v>129</v>
      </c>
      <c r="Z1090" s="540">
        <v>158</v>
      </c>
      <c r="AA1090" s="540">
        <v>114</v>
      </c>
      <c r="AB1090" s="540">
        <v>35</v>
      </c>
      <c r="AC1090" s="540">
        <v>61</v>
      </c>
      <c r="AD1090" s="540">
        <v>173</v>
      </c>
      <c r="AE1090" s="540">
        <v>2</v>
      </c>
      <c r="AF1090" s="540">
        <v>65</v>
      </c>
      <c r="AG1090" s="540">
        <v>15</v>
      </c>
      <c r="AH1090" s="540">
        <v>16</v>
      </c>
      <c r="AI1090" s="540">
        <v>106</v>
      </c>
      <c r="AJ1090" s="540">
        <v>29</v>
      </c>
      <c r="AK1090" s="540">
        <v>178</v>
      </c>
      <c r="AL1090" s="540">
        <v>157</v>
      </c>
      <c r="AM1090" s="540">
        <v>101</v>
      </c>
      <c r="AN1090" s="540">
        <v>23</v>
      </c>
      <c r="AO1090" s="540">
        <v>17</v>
      </c>
      <c r="AP1090" s="540">
        <v>189</v>
      </c>
      <c r="AQ1090" s="540">
        <v>212</v>
      </c>
      <c r="AR1090" s="540">
        <v>176</v>
      </c>
      <c r="AS1090" s="540">
        <v>34</v>
      </c>
      <c r="AT1090" s="540">
        <v>134</v>
      </c>
      <c r="AU1090" s="540">
        <v>31</v>
      </c>
      <c r="AV1090" s="540">
        <v>144</v>
      </c>
      <c r="AW1090" s="540">
        <v>90</v>
      </c>
      <c r="AX1090" s="540">
        <v>216</v>
      </c>
      <c r="AY1090" s="540">
        <v>44</v>
      </c>
      <c r="AZ1090" s="540">
        <v>50</v>
      </c>
      <c r="BA1090" s="540">
        <v>142</v>
      </c>
      <c r="BB1090" s="540">
        <v>121</v>
      </c>
      <c r="BC1090" s="540">
        <v>198</v>
      </c>
      <c r="BD1090" s="540">
        <v>168</v>
      </c>
      <c r="BE1090" s="540">
        <v>174</v>
      </c>
      <c r="BF1090" s="540">
        <v>215</v>
      </c>
      <c r="BG1090" s="540">
        <v>188</v>
      </c>
      <c r="BH1090" s="540">
        <v>201</v>
      </c>
      <c r="BI1090" s="540">
        <v>184</v>
      </c>
      <c r="BJ1090" s="540">
        <v>136</v>
      </c>
      <c r="BK1090" s="540">
        <v>179</v>
      </c>
      <c r="BL1090" s="540">
        <v>125</v>
      </c>
      <c r="BM1090" s="540">
        <v>197</v>
      </c>
      <c r="BN1090" s="540">
        <v>172</v>
      </c>
      <c r="BO1090" s="540">
        <v>204</v>
      </c>
      <c r="BP1090" s="540">
        <v>52</v>
      </c>
      <c r="BQ1090" s="540">
        <v>87</v>
      </c>
      <c r="BR1090" s="540">
        <v>162</v>
      </c>
      <c r="BS1090" s="540">
        <v>175</v>
      </c>
      <c r="BT1090" s="540">
        <v>169</v>
      </c>
      <c r="BU1090" s="540">
        <v>60</v>
      </c>
      <c r="BV1090" s="540">
        <v>120</v>
      </c>
      <c r="BW1090" s="540">
        <v>131</v>
      </c>
      <c r="BX1090" s="540">
        <v>13</v>
      </c>
      <c r="BY1090" s="540">
        <v>213</v>
      </c>
      <c r="BZ1090" s="540">
        <v>200</v>
      </c>
      <c r="CA1090" s="540">
        <v>127</v>
      </c>
      <c r="CB1090" s="540">
        <v>208</v>
      </c>
      <c r="CC1090" s="540">
        <v>59</v>
      </c>
      <c r="CD1090" s="540">
        <v>84</v>
      </c>
      <c r="CE1090" s="540">
        <v>11</v>
      </c>
      <c r="CF1090" s="540">
        <v>167</v>
      </c>
      <c r="CG1090" s="540">
        <v>96</v>
      </c>
      <c r="CH1090" s="540">
        <v>70</v>
      </c>
      <c r="CI1090" s="540">
        <v>103</v>
      </c>
      <c r="CJ1090" s="540">
        <v>32</v>
      </c>
      <c r="CK1090" s="540">
        <v>1</v>
      </c>
      <c r="CL1090" s="540">
        <v>6</v>
      </c>
      <c r="CM1090" s="540">
        <v>110</v>
      </c>
      <c r="CN1090" s="540">
        <v>24</v>
      </c>
      <c r="CO1090" s="540">
        <v>97</v>
      </c>
      <c r="CP1090" s="540">
        <v>171</v>
      </c>
      <c r="CQ1090" s="540">
        <v>53</v>
      </c>
      <c r="CR1090" s="540">
        <v>164</v>
      </c>
      <c r="CS1090" s="540">
        <v>111</v>
      </c>
      <c r="CT1090" s="540">
        <v>62</v>
      </c>
      <c r="CU1090" s="540">
        <v>150</v>
      </c>
      <c r="CV1090" s="540">
        <v>66</v>
      </c>
      <c r="CW1090" s="540">
        <v>80</v>
      </c>
      <c r="CX1090" s="540">
        <v>203</v>
      </c>
      <c r="CY1090" s="540">
        <v>95</v>
      </c>
      <c r="CZ1090" s="540">
        <v>218</v>
      </c>
      <c r="DA1090" s="540">
        <v>4</v>
      </c>
      <c r="DB1090" s="540">
        <v>67</v>
      </c>
      <c r="DC1090" s="540">
        <v>123</v>
      </c>
      <c r="DD1090" s="540">
        <v>9</v>
      </c>
      <c r="DE1090" s="540">
        <v>112</v>
      </c>
      <c r="DF1090" s="540">
        <v>118</v>
      </c>
      <c r="DG1090" s="540">
        <v>195</v>
      </c>
      <c r="DH1090" s="540">
        <v>199</v>
      </c>
      <c r="DI1090" s="540">
        <v>145</v>
      </c>
      <c r="DJ1090" s="540">
        <v>135</v>
      </c>
      <c r="DK1090" s="540">
        <v>77</v>
      </c>
      <c r="DL1090" s="540">
        <v>92</v>
      </c>
      <c r="DM1090" s="540">
        <v>30</v>
      </c>
      <c r="DN1090" s="540">
        <v>211</v>
      </c>
      <c r="DO1090" s="540">
        <v>220</v>
      </c>
      <c r="DP1090" s="540">
        <v>137</v>
      </c>
      <c r="DQ1090" s="540">
        <v>99</v>
      </c>
      <c r="DR1090" s="540">
        <v>186</v>
      </c>
      <c r="DS1090" s="540">
        <v>130</v>
      </c>
      <c r="DT1090" s="540">
        <v>73</v>
      </c>
      <c r="DU1090" s="540">
        <v>109</v>
      </c>
      <c r="DV1090" s="540">
        <v>117</v>
      </c>
      <c r="DW1090" s="540">
        <v>89</v>
      </c>
      <c r="DX1090" s="540">
        <v>102</v>
      </c>
      <c r="DY1090" s="540">
        <v>183</v>
      </c>
      <c r="DZ1090" s="540">
        <v>152</v>
      </c>
      <c r="EA1090" s="540">
        <v>159</v>
      </c>
      <c r="EB1090" s="540">
        <v>78</v>
      </c>
      <c r="EC1090" s="540">
        <v>181</v>
      </c>
      <c r="ED1090" s="540">
        <v>12</v>
      </c>
      <c r="EE1090" s="540">
        <v>42</v>
      </c>
      <c r="EF1090" s="540">
        <v>64</v>
      </c>
      <c r="EG1090" s="540">
        <v>68</v>
      </c>
      <c r="EH1090" s="540">
        <v>74</v>
      </c>
      <c r="EI1090" s="540">
        <v>91</v>
      </c>
      <c r="EJ1090" s="540">
        <v>46</v>
      </c>
      <c r="EK1090" s="540">
        <v>133</v>
      </c>
      <c r="EL1090" s="540">
        <v>205</v>
      </c>
      <c r="EM1090" s="540">
        <v>104</v>
      </c>
      <c r="EN1090" s="540">
        <v>151</v>
      </c>
      <c r="EO1090" s="540">
        <v>126</v>
      </c>
      <c r="EP1090" s="540">
        <v>49</v>
      </c>
      <c r="EQ1090" s="540">
        <v>113</v>
      </c>
      <c r="ER1090" s="540">
        <v>185</v>
      </c>
      <c r="ES1090" s="540">
        <v>36</v>
      </c>
      <c r="ET1090" s="540">
        <v>154</v>
      </c>
      <c r="EU1090" s="540">
        <v>48</v>
      </c>
      <c r="EV1090" s="540">
        <v>55</v>
      </c>
      <c r="EW1090" s="540">
        <v>27</v>
      </c>
      <c r="EX1090" s="540">
        <v>196</v>
      </c>
      <c r="EY1090" s="540">
        <v>82</v>
      </c>
      <c r="EZ1090" s="540">
        <v>207</v>
      </c>
      <c r="FA1090" s="540">
        <v>86</v>
      </c>
      <c r="FB1090" s="540">
        <v>146</v>
      </c>
      <c r="FC1090" s="540">
        <v>163</v>
      </c>
      <c r="FD1090" s="540">
        <v>116</v>
      </c>
      <c r="FE1090" s="540">
        <v>209</v>
      </c>
      <c r="FF1090" s="540">
        <v>190</v>
      </c>
      <c r="FG1090" s="540">
        <v>85</v>
      </c>
      <c r="FH1090" s="540">
        <v>57</v>
      </c>
      <c r="FI1090" s="540">
        <v>7</v>
      </c>
      <c r="FJ1090" s="540">
        <v>210</v>
      </c>
      <c r="FK1090" s="540">
        <v>115</v>
      </c>
      <c r="FL1090" s="540">
        <v>54</v>
      </c>
      <c r="FM1090" s="540">
        <v>192</v>
      </c>
      <c r="FN1090" s="540">
        <v>128</v>
      </c>
      <c r="FO1090" s="540">
        <v>47</v>
      </c>
      <c r="FP1090" s="540">
        <v>94</v>
      </c>
      <c r="FQ1090" s="540">
        <v>51</v>
      </c>
      <c r="FR1090" s="540">
        <v>18</v>
      </c>
      <c r="FS1090" s="540">
        <v>56</v>
      </c>
      <c r="FT1090" s="540">
        <v>33</v>
      </c>
      <c r="FU1090" s="540">
        <v>40</v>
      </c>
      <c r="FV1090" s="540">
        <v>14</v>
      </c>
      <c r="FW1090" s="540">
        <v>63</v>
      </c>
      <c r="FX1090" s="540">
        <v>191</v>
      </c>
      <c r="FY1090" s="540">
        <v>39</v>
      </c>
      <c r="FZ1090" s="540">
        <v>140</v>
      </c>
      <c r="GA1090" s="540">
        <v>41</v>
      </c>
      <c r="GB1090" s="540">
        <v>193</v>
      </c>
      <c r="GC1090" s="540">
        <v>153</v>
      </c>
      <c r="GD1090" s="540">
        <v>165</v>
      </c>
      <c r="GE1090" s="540">
        <v>8</v>
      </c>
      <c r="GF1090" s="540">
        <v>124</v>
      </c>
      <c r="GG1090" s="540">
        <v>88</v>
      </c>
      <c r="GH1090" s="540">
        <v>143</v>
      </c>
      <c r="GI1090" s="540">
        <v>149</v>
      </c>
      <c r="GJ1090" s="540">
        <v>105</v>
      </c>
      <c r="GK1090" s="540">
        <v>79</v>
      </c>
      <c r="GL1090" s="540">
        <v>22</v>
      </c>
      <c r="GM1090" s="540">
        <v>139</v>
      </c>
      <c r="GN1090" s="540">
        <v>83</v>
      </c>
      <c r="GO1090" s="540">
        <v>38</v>
      </c>
      <c r="GP1090" s="540">
        <v>147</v>
      </c>
      <c r="GQ1090" s="540">
        <v>72</v>
      </c>
      <c r="GR1090" s="540">
        <v>3</v>
      </c>
      <c r="GS1090" s="540">
        <v>119</v>
      </c>
      <c r="GT1090" s="540">
        <v>138</v>
      </c>
      <c r="GU1090" s="540">
        <v>71</v>
      </c>
      <c r="GV1090" s="540">
        <v>217</v>
      </c>
      <c r="GW1090" s="540">
        <v>37</v>
      </c>
      <c r="GX1090" s="540">
        <v>122</v>
      </c>
      <c r="GY1090" s="540">
        <v>19</v>
      </c>
      <c r="GZ1090" s="540">
        <v>202</v>
      </c>
      <c r="HA1090" s="540">
        <v>5</v>
      </c>
      <c r="HB1090" s="540">
        <v>132</v>
      </c>
      <c r="HC1090" s="540">
        <v>177</v>
      </c>
      <c r="HD1090" s="540">
        <v>98</v>
      </c>
      <c r="HE1090" s="540">
        <v>75</v>
      </c>
      <c r="HF1090" s="540">
        <v>107</v>
      </c>
      <c r="HG1090" s="540">
        <v>28</v>
      </c>
      <c r="HH1090" s="540">
        <v>170</v>
      </c>
      <c r="HI1090" s="540">
        <v>219</v>
      </c>
      <c r="HJ1090" s="540">
        <v>26</v>
      </c>
      <c r="HK1090" s="540">
        <v>206</v>
      </c>
      <c r="HL1090" s="540">
        <v>21</v>
      </c>
      <c r="HM1090" s="540">
        <v>45</v>
      </c>
      <c r="HN1090" s="540">
        <v>81</v>
      </c>
      <c r="HO1090" s="540">
        <v>166</v>
      </c>
      <c r="HP1090" s="540">
        <v>25</v>
      </c>
      <c r="HQ1090" s="540">
        <v>148</v>
      </c>
    </row>
  </sheetData>
  <sheetProtection sheet="1" objects="1" scenarios="1"/>
  <phoneticPr fontId="6"/>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U589"/>
  <sheetViews>
    <sheetView topLeftCell="D1" workbookViewId="0">
      <selection activeCell="D1" sqref="D1"/>
    </sheetView>
  </sheetViews>
  <sheetFormatPr defaultColWidth="3.7109375" defaultRowHeight="12.75" x14ac:dyDescent="0.2"/>
  <cols>
    <col min="1" max="1" width="4.85546875" style="523" hidden="1" customWidth="1"/>
    <col min="2" max="2" width="4.28515625" style="523" hidden="1" customWidth="1"/>
    <col min="3" max="3" width="6.140625" style="523" hidden="1" customWidth="1"/>
    <col min="4" max="4" width="3.85546875" style="523" customWidth="1"/>
    <col min="5" max="5" width="9.42578125" style="523" customWidth="1"/>
    <col min="6" max="255" width="3.7109375" style="523" customWidth="1"/>
    <col min="256" max="16384" width="3.7109375" style="523"/>
  </cols>
  <sheetData>
    <row r="1" spans="1:28" ht="25.5" x14ac:dyDescent="0.2">
      <c r="D1" s="524" t="s">
        <v>175</v>
      </c>
    </row>
    <row r="2" spans="1:28" x14ac:dyDescent="0.2">
      <c r="E2" s="525" t="s">
        <v>269</v>
      </c>
    </row>
    <row r="3" spans="1:28" x14ac:dyDescent="0.2">
      <c r="E3" s="526" t="s">
        <v>176</v>
      </c>
    </row>
    <row r="4" spans="1:28" x14ac:dyDescent="0.2">
      <c r="E4" s="526" t="s">
        <v>177</v>
      </c>
    </row>
    <row r="5" spans="1:28" x14ac:dyDescent="0.2">
      <c r="A5" s="523">
        <f>IF(OR(NOT(ISNUMBER('Tournament Info'!B11)),'Tournament Info'!B11=3),Methuselahs!$A$4,0)</f>
        <v>0</v>
      </c>
      <c r="E5" s="526" t="s">
        <v>178</v>
      </c>
    </row>
    <row r="6" spans="1:28" x14ac:dyDescent="0.2">
      <c r="A6" s="523">
        <f>IF(A5&gt;200,1,IF(A5&gt;=4,(A5-4)*5+ROW(F8),1))</f>
        <v>1</v>
      </c>
      <c r="B6" s="523">
        <f>A6+1</f>
        <v>2</v>
      </c>
    </row>
    <row r="7" spans="1:28" x14ac:dyDescent="0.2">
      <c r="A7" s="523" t="str">
        <f t="shared" ref="A7:B257" ca="1" si="0">IF(INDIRECT(ADDRESS(A$6,ROW()-ROW(A$6)-1+COLUMN($F$8)))&gt;0,INDIRECT(ADDRESS(A$6,ROW()-ROW(A$6)-1+COLUMN($F$8))),"")</f>
        <v/>
      </c>
      <c r="B7" s="523" t="str">
        <f t="shared" ca="1" si="0"/>
        <v/>
      </c>
      <c r="D7" s="544">
        <v>4</v>
      </c>
      <c r="E7" s="545" t="s">
        <v>179</v>
      </c>
      <c r="L7" s="523" t="s">
        <v>187</v>
      </c>
    </row>
    <row r="8" spans="1:28" x14ac:dyDescent="0.2">
      <c r="A8" s="523" t="str">
        <f t="shared" ca="1" si="0"/>
        <v/>
      </c>
      <c r="B8" s="523" t="str">
        <f t="shared" ca="1" si="0"/>
        <v/>
      </c>
      <c r="E8" s="523" t="s">
        <v>130</v>
      </c>
      <c r="F8" s="546">
        <v>1</v>
      </c>
      <c r="G8" s="547">
        <v>2</v>
      </c>
      <c r="H8" s="547">
        <v>3</v>
      </c>
      <c r="I8" s="548">
        <v>4</v>
      </c>
      <c r="L8" s="523" t="s">
        <v>188</v>
      </c>
    </row>
    <row r="9" spans="1:28" x14ac:dyDescent="0.2">
      <c r="A9" s="523" t="str">
        <f t="shared" ca="1" si="0"/>
        <v/>
      </c>
      <c r="B9" s="523" t="str">
        <f t="shared" ca="1" si="0"/>
        <v/>
      </c>
      <c r="E9" s="523" t="s">
        <v>157</v>
      </c>
      <c r="F9" s="549">
        <v>3</v>
      </c>
      <c r="G9" s="550">
        <v>1</v>
      </c>
      <c r="H9" s="550">
        <v>4</v>
      </c>
      <c r="I9" s="551">
        <v>2</v>
      </c>
      <c r="L9" s="523" t="s">
        <v>189</v>
      </c>
      <c r="AB9" s="527" t="s">
        <v>212</v>
      </c>
    </row>
    <row r="10" spans="1:28" x14ac:dyDescent="0.2">
      <c r="A10" s="523" t="str">
        <f t="shared" ca="1" si="0"/>
        <v/>
      </c>
      <c r="B10" s="523" t="str">
        <f t="shared" ca="1" si="0"/>
        <v/>
      </c>
    </row>
    <row r="11" spans="1:28" x14ac:dyDescent="0.2">
      <c r="A11" s="523" t="str">
        <f t="shared" ca="1" si="0"/>
        <v/>
      </c>
      <c r="B11" s="523" t="str">
        <f t="shared" ca="1" si="0"/>
        <v/>
      </c>
      <c r="AB11" s="528" t="s">
        <v>270</v>
      </c>
    </row>
    <row r="12" spans="1:28" x14ac:dyDescent="0.2">
      <c r="A12" s="523" t="str">
        <f t="shared" ca="1" si="0"/>
        <v/>
      </c>
      <c r="B12" s="523" t="str">
        <f t="shared" ca="1" si="0"/>
        <v/>
      </c>
      <c r="D12" s="544">
        <v>5</v>
      </c>
      <c r="E12" s="545" t="s">
        <v>179</v>
      </c>
      <c r="AB12" s="529" t="s">
        <v>271</v>
      </c>
    </row>
    <row r="13" spans="1:28" x14ac:dyDescent="0.2">
      <c r="A13" s="523" t="str">
        <f t="shared" ca="1" si="0"/>
        <v/>
      </c>
      <c r="B13" s="523" t="str">
        <f t="shared" ca="1" si="0"/>
        <v/>
      </c>
      <c r="E13" s="523" t="s">
        <v>130</v>
      </c>
      <c r="F13" s="546">
        <v>1</v>
      </c>
      <c r="G13" s="547">
        <v>2</v>
      </c>
      <c r="H13" s="547">
        <v>3</v>
      </c>
      <c r="I13" s="547">
        <v>4</v>
      </c>
      <c r="J13" s="548">
        <v>5</v>
      </c>
    </row>
    <row r="14" spans="1:28" x14ac:dyDescent="0.2">
      <c r="A14" s="523" t="str">
        <f t="shared" ca="1" si="0"/>
        <v/>
      </c>
      <c r="B14" s="523" t="str">
        <f t="shared" ca="1" si="0"/>
        <v/>
      </c>
      <c r="E14" s="523" t="s">
        <v>157</v>
      </c>
      <c r="F14" s="549">
        <v>2</v>
      </c>
      <c r="G14" s="550">
        <v>5</v>
      </c>
      <c r="H14" s="550">
        <v>3</v>
      </c>
      <c r="I14" s="550">
        <v>1</v>
      </c>
      <c r="J14" s="551">
        <v>4</v>
      </c>
      <c r="AB14" s="530" t="s">
        <v>190</v>
      </c>
    </row>
    <row r="15" spans="1:28" x14ac:dyDescent="0.2">
      <c r="A15" s="523" t="str">
        <f t="shared" ca="1" si="0"/>
        <v/>
      </c>
      <c r="B15" s="523" t="str">
        <f t="shared" ca="1" si="0"/>
        <v/>
      </c>
    </row>
    <row r="16" spans="1:28" x14ac:dyDescent="0.2">
      <c r="A16" s="523" t="str">
        <f t="shared" ca="1" si="0"/>
        <v/>
      </c>
      <c r="B16" s="523" t="str">
        <f t="shared" ca="1" si="0"/>
        <v/>
      </c>
    </row>
    <row r="17" spans="1:28" x14ac:dyDescent="0.2">
      <c r="A17" s="523" t="str">
        <f t="shared" ca="1" si="0"/>
        <v/>
      </c>
      <c r="B17" s="523" t="str">
        <f t="shared" ca="1" si="0"/>
        <v/>
      </c>
      <c r="D17" s="544">
        <v>6</v>
      </c>
      <c r="E17" s="545" t="s">
        <v>180</v>
      </c>
      <c r="AB17" s="528" t="s">
        <v>191</v>
      </c>
    </row>
    <row r="18" spans="1:28" x14ac:dyDescent="0.2">
      <c r="A18" s="523" t="str">
        <f t="shared" ca="1" si="0"/>
        <v/>
      </c>
      <c r="B18" s="523" t="str">
        <f t="shared" ca="1" si="0"/>
        <v/>
      </c>
      <c r="E18" s="523" t="s">
        <v>130</v>
      </c>
      <c r="F18" s="546">
        <v>1</v>
      </c>
      <c r="G18" s="547">
        <v>2</v>
      </c>
      <c r="H18" s="547">
        <v>3</v>
      </c>
      <c r="I18" s="548">
        <v>4</v>
      </c>
      <c r="AB18" s="531" t="s">
        <v>272</v>
      </c>
    </row>
    <row r="19" spans="1:28" x14ac:dyDescent="0.2">
      <c r="A19" s="523" t="str">
        <f t="shared" ca="1" si="0"/>
        <v/>
      </c>
      <c r="B19" s="523" t="str">
        <f t="shared" ca="1" si="0"/>
        <v/>
      </c>
      <c r="E19" s="523" t="s">
        <v>157</v>
      </c>
      <c r="F19" s="552">
        <v>5</v>
      </c>
      <c r="G19" s="547">
        <v>1</v>
      </c>
      <c r="H19" s="547">
        <v>6</v>
      </c>
      <c r="I19" s="548">
        <v>2</v>
      </c>
      <c r="AB19" s="528" t="s">
        <v>192</v>
      </c>
    </row>
    <row r="20" spans="1:28" x14ac:dyDescent="0.2">
      <c r="A20" s="523" t="str">
        <f t="shared" ca="1" si="0"/>
        <v/>
      </c>
      <c r="B20" s="523" t="str">
        <f t="shared" ca="1" si="0"/>
        <v/>
      </c>
      <c r="E20" s="523" t="s">
        <v>159</v>
      </c>
      <c r="F20" s="546">
        <v>6</v>
      </c>
      <c r="G20" s="553">
        <v>4</v>
      </c>
      <c r="H20" s="553">
        <v>5</v>
      </c>
      <c r="I20" s="548">
        <v>3</v>
      </c>
      <c r="AB20" s="528" t="s">
        <v>193</v>
      </c>
    </row>
    <row r="21" spans="1:28" x14ac:dyDescent="0.2">
      <c r="A21" s="523" t="str">
        <f t="shared" ca="1" si="0"/>
        <v/>
      </c>
      <c r="B21" s="523" t="str">
        <f t="shared" ca="1" si="0"/>
        <v/>
      </c>
      <c r="AB21" s="528" t="s">
        <v>194</v>
      </c>
    </row>
    <row r="22" spans="1:28" x14ac:dyDescent="0.2">
      <c r="A22" s="523" t="str">
        <f t="shared" ca="1" si="0"/>
        <v/>
      </c>
      <c r="B22" s="523" t="str">
        <f t="shared" ca="1" si="0"/>
        <v/>
      </c>
      <c r="D22" s="544">
        <v>7</v>
      </c>
      <c r="E22" s="545" t="s">
        <v>180</v>
      </c>
      <c r="AB22" s="528" t="s">
        <v>195</v>
      </c>
    </row>
    <row r="23" spans="1:28" x14ac:dyDescent="0.2">
      <c r="A23" s="523" t="str">
        <f t="shared" ca="1" si="0"/>
        <v/>
      </c>
      <c r="B23" s="523" t="str">
        <f t="shared" ca="1" si="0"/>
        <v/>
      </c>
      <c r="E23" s="523" t="s">
        <v>130</v>
      </c>
      <c r="F23" s="546">
        <v>1</v>
      </c>
      <c r="G23" s="547">
        <v>2</v>
      </c>
      <c r="H23" s="547">
        <v>3</v>
      </c>
      <c r="I23" s="547">
        <v>4</v>
      </c>
      <c r="J23" s="548">
        <v>5</v>
      </c>
      <c r="AB23" s="528" t="s">
        <v>196</v>
      </c>
    </row>
    <row r="24" spans="1:28" x14ac:dyDescent="0.2">
      <c r="A24" s="523" t="str">
        <f t="shared" ca="1" si="0"/>
        <v/>
      </c>
      <c r="B24" s="523" t="str">
        <f t="shared" ca="1" si="0"/>
        <v/>
      </c>
      <c r="E24" s="523" t="s">
        <v>157</v>
      </c>
      <c r="F24" s="554">
        <v>6</v>
      </c>
      <c r="G24" s="555">
        <v>1</v>
      </c>
      <c r="H24" s="555">
        <v>7</v>
      </c>
      <c r="I24" s="556">
        <v>2</v>
      </c>
      <c r="AB24" s="528" t="s">
        <v>197</v>
      </c>
    </row>
    <row r="25" spans="1:28" x14ac:dyDescent="0.2">
      <c r="A25" s="523" t="str">
        <f t="shared" ca="1" si="0"/>
        <v/>
      </c>
      <c r="B25" s="523" t="str">
        <f t="shared" ca="1" si="0"/>
        <v/>
      </c>
      <c r="E25" s="523" t="s">
        <v>159</v>
      </c>
      <c r="F25" s="546">
        <v>5</v>
      </c>
      <c r="G25" s="553">
        <v>7</v>
      </c>
      <c r="H25" s="553">
        <v>4</v>
      </c>
      <c r="I25" s="553">
        <v>6</v>
      </c>
      <c r="J25" s="548">
        <v>3</v>
      </c>
      <c r="AB25" s="528" t="s">
        <v>198</v>
      </c>
    </row>
    <row r="26" spans="1:28" x14ac:dyDescent="0.2">
      <c r="A26" s="523" t="str">
        <f t="shared" ca="1" si="0"/>
        <v/>
      </c>
      <c r="B26" s="523" t="str">
        <f t="shared" ca="1" si="0"/>
        <v/>
      </c>
    </row>
    <row r="27" spans="1:28" x14ac:dyDescent="0.2">
      <c r="A27" s="523" t="str">
        <f t="shared" ca="1" si="0"/>
        <v/>
      </c>
      <c r="B27" s="523" t="str">
        <f t="shared" ca="1" si="0"/>
        <v/>
      </c>
      <c r="D27" s="544">
        <v>8</v>
      </c>
      <c r="E27" s="545" t="s">
        <v>179</v>
      </c>
      <c r="AB27" s="528" t="s">
        <v>199</v>
      </c>
    </row>
    <row r="28" spans="1:28" x14ac:dyDescent="0.2">
      <c r="A28" s="523" t="str">
        <f t="shared" ca="1" si="0"/>
        <v/>
      </c>
      <c r="B28" s="523" t="str">
        <f t="shared" ca="1" si="0"/>
        <v/>
      </c>
      <c r="E28" s="523" t="s">
        <v>130</v>
      </c>
      <c r="F28" s="546">
        <v>1</v>
      </c>
      <c r="G28" s="547">
        <v>2</v>
      </c>
      <c r="H28" s="547">
        <v>3</v>
      </c>
      <c r="I28" s="548">
        <v>4</v>
      </c>
      <c r="K28" s="546">
        <v>5</v>
      </c>
      <c r="L28" s="547">
        <v>6</v>
      </c>
      <c r="M28" s="547">
        <v>7</v>
      </c>
      <c r="N28" s="548">
        <v>8</v>
      </c>
    </row>
    <row r="29" spans="1:28" x14ac:dyDescent="0.2">
      <c r="A29" s="523" t="str">
        <f t="shared" ca="1" si="0"/>
        <v/>
      </c>
      <c r="B29" s="523" t="str">
        <f t="shared" ca="1" si="0"/>
        <v/>
      </c>
      <c r="E29" s="523" t="s">
        <v>157</v>
      </c>
      <c r="F29" s="546">
        <v>7</v>
      </c>
      <c r="G29" s="553">
        <v>1</v>
      </c>
      <c r="H29" s="553">
        <v>8</v>
      </c>
      <c r="I29" s="548">
        <v>2</v>
      </c>
      <c r="K29" s="546">
        <v>3</v>
      </c>
      <c r="L29" s="553">
        <v>5</v>
      </c>
      <c r="M29" s="553">
        <v>4</v>
      </c>
      <c r="N29" s="548">
        <v>6</v>
      </c>
      <c r="AB29" s="528" t="s">
        <v>200</v>
      </c>
    </row>
    <row r="30" spans="1:28" x14ac:dyDescent="0.2">
      <c r="A30" s="523" t="str">
        <f t="shared" ca="1" si="0"/>
        <v/>
      </c>
      <c r="B30" s="523" t="str">
        <f t="shared" ca="1" si="0"/>
        <v/>
      </c>
      <c r="AB30" s="528" t="s">
        <v>201</v>
      </c>
    </row>
    <row r="31" spans="1:28" x14ac:dyDescent="0.2">
      <c r="A31" s="523" t="str">
        <f t="shared" ca="1" si="0"/>
        <v/>
      </c>
      <c r="B31" s="523" t="str">
        <f t="shared" ca="1" si="0"/>
        <v/>
      </c>
      <c r="AB31" s="528" t="s">
        <v>202</v>
      </c>
    </row>
    <row r="32" spans="1:28" x14ac:dyDescent="0.2">
      <c r="A32" s="523" t="str">
        <f t="shared" ca="1" si="0"/>
        <v/>
      </c>
      <c r="B32" s="523" t="str">
        <f t="shared" ca="1" si="0"/>
        <v/>
      </c>
      <c r="D32" s="544">
        <v>9</v>
      </c>
      <c r="E32" s="545" t="s">
        <v>179</v>
      </c>
      <c r="AB32" s="528" t="s">
        <v>203</v>
      </c>
    </row>
    <row r="33" spans="1:28" x14ac:dyDescent="0.2">
      <c r="A33" s="523" t="str">
        <f t="shared" ca="1" si="0"/>
        <v/>
      </c>
      <c r="B33" s="523" t="str">
        <f t="shared" ca="1" si="0"/>
        <v/>
      </c>
      <c r="E33" s="523" t="s">
        <v>130</v>
      </c>
      <c r="F33" s="546">
        <v>1</v>
      </c>
      <c r="G33" s="547">
        <v>2</v>
      </c>
      <c r="H33" s="547">
        <v>3</v>
      </c>
      <c r="I33" s="547">
        <v>4</v>
      </c>
      <c r="J33" s="548">
        <v>5</v>
      </c>
      <c r="K33" s="546">
        <v>6</v>
      </c>
      <c r="L33" s="547">
        <v>7</v>
      </c>
      <c r="M33" s="547">
        <v>8</v>
      </c>
      <c r="N33" s="548">
        <v>9</v>
      </c>
      <c r="AB33" s="528" t="s">
        <v>204</v>
      </c>
    </row>
    <row r="34" spans="1:28" x14ac:dyDescent="0.2">
      <c r="A34" s="523" t="str">
        <f t="shared" ca="1" si="0"/>
        <v/>
      </c>
      <c r="B34" s="523" t="str">
        <f t="shared" ca="1" si="0"/>
        <v/>
      </c>
      <c r="E34" s="523" t="s">
        <v>157</v>
      </c>
      <c r="F34" s="546">
        <v>9</v>
      </c>
      <c r="G34" s="553">
        <v>4</v>
      </c>
      <c r="H34" s="553">
        <v>2</v>
      </c>
      <c r="I34" s="553">
        <v>5</v>
      </c>
      <c r="J34" s="548">
        <v>6</v>
      </c>
      <c r="K34" s="546">
        <v>8</v>
      </c>
      <c r="L34" s="553">
        <v>3</v>
      </c>
      <c r="M34" s="553">
        <v>7</v>
      </c>
      <c r="N34" s="548">
        <v>1</v>
      </c>
    </row>
    <row r="35" spans="1:28" x14ac:dyDescent="0.2">
      <c r="A35" s="523" t="str">
        <f t="shared" ca="1" si="0"/>
        <v/>
      </c>
      <c r="B35" s="523" t="str">
        <f t="shared" ca="1" si="0"/>
        <v/>
      </c>
      <c r="AB35" s="528" t="s">
        <v>205</v>
      </c>
    </row>
    <row r="36" spans="1:28" x14ac:dyDescent="0.2">
      <c r="A36" s="523" t="str">
        <f t="shared" ca="1" si="0"/>
        <v/>
      </c>
      <c r="B36" s="523" t="str">
        <f t="shared" ca="1" si="0"/>
        <v/>
      </c>
    </row>
    <row r="37" spans="1:28" x14ac:dyDescent="0.2">
      <c r="A37" s="523" t="str">
        <f t="shared" ca="1" si="0"/>
        <v/>
      </c>
      <c r="B37" s="523" t="str">
        <f t="shared" ca="1" si="0"/>
        <v/>
      </c>
      <c r="D37" s="544">
        <v>10</v>
      </c>
      <c r="E37" s="545" t="s">
        <v>179</v>
      </c>
      <c r="AB37" s="528" t="s">
        <v>206</v>
      </c>
    </row>
    <row r="38" spans="1:28" x14ac:dyDescent="0.2">
      <c r="A38" s="523" t="str">
        <f t="shared" ca="1" si="0"/>
        <v/>
      </c>
      <c r="B38" s="523" t="str">
        <f t="shared" ca="1" si="0"/>
        <v/>
      </c>
      <c r="E38" s="523" t="s">
        <v>130</v>
      </c>
      <c r="F38" s="546">
        <v>1</v>
      </c>
      <c r="G38" s="547">
        <v>2</v>
      </c>
      <c r="H38" s="547">
        <v>3</v>
      </c>
      <c r="I38" s="547">
        <v>4</v>
      </c>
      <c r="J38" s="548">
        <v>5</v>
      </c>
      <c r="K38" s="557">
        <v>6</v>
      </c>
      <c r="L38" s="547">
        <v>7</v>
      </c>
      <c r="M38" s="547">
        <v>8</v>
      </c>
      <c r="N38" s="547">
        <v>9</v>
      </c>
      <c r="O38" s="548">
        <v>10</v>
      </c>
    </row>
    <row r="39" spans="1:28" x14ac:dyDescent="0.2">
      <c r="A39" s="523" t="str">
        <f t="shared" ca="1" si="0"/>
        <v/>
      </c>
      <c r="B39" s="523" t="str">
        <f t="shared" ca="1" si="0"/>
        <v/>
      </c>
      <c r="E39" s="523" t="s">
        <v>157</v>
      </c>
      <c r="F39" s="546">
        <v>4</v>
      </c>
      <c r="G39" s="553">
        <v>9</v>
      </c>
      <c r="H39" s="553">
        <v>2</v>
      </c>
      <c r="I39" s="553">
        <v>7</v>
      </c>
      <c r="J39" s="548">
        <v>1</v>
      </c>
      <c r="K39" s="557">
        <v>10</v>
      </c>
      <c r="L39" s="553">
        <v>3</v>
      </c>
      <c r="M39" s="553">
        <v>5</v>
      </c>
      <c r="N39" s="553">
        <v>6</v>
      </c>
      <c r="O39" s="548">
        <v>8</v>
      </c>
    </row>
    <row r="40" spans="1:28" x14ac:dyDescent="0.2">
      <c r="A40" s="523" t="str">
        <f t="shared" ca="1" si="0"/>
        <v/>
      </c>
      <c r="B40" s="523" t="str">
        <f t="shared" ca="1" si="0"/>
        <v/>
      </c>
      <c r="AB40" s="528" t="s">
        <v>207</v>
      </c>
    </row>
    <row r="41" spans="1:28" x14ac:dyDescent="0.2">
      <c r="A41" s="523" t="str">
        <f t="shared" ca="1" si="0"/>
        <v/>
      </c>
      <c r="B41" s="523" t="str">
        <f t="shared" ca="1" si="0"/>
        <v/>
      </c>
      <c r="AB41" s="528" t="s">
        <v>208</v>
      </c>
    </row>
    <row r="42" spans="1:28" x14ac:dyDescent="0.2">
      <c r="A42" s="523" t="str">
        <f t="shared" ca="1" si="0"/>
        <v/>
      </c>
      <c r="B42" s="523" t="str">
        <f t="shared" ca="1" si="0"/>
        <v/>
      </c>
      <c r="D42" s="544">
        <v>11</v>
      </c>
      <c r="E42" s="545" t="s">
        <v>180</v>
      </c>
    </row>
    <row r="43" spans="1:28" x14ac:dyDescent="0.2">
      <c r="A43" s="523" t="str">
        <f t="shared" ca="1" si="0"/>
        <v/>
      </c>
      <c r="B43" s="523" t="str">
        <f t="shared" ca="1" si="0"/>
        <v/>
      </c>
      <c r="E43" s="523" t="s">
        <v>130</v>
      </c>
      <c r="F43" s="546">
        <v>1</v>
      </c>
      <c r="G43" s="547">
        <v>2</v>
      </c>
      <c r="H43" s="547">
        <v>3</v>
      </c>
      <c r="I43" s="547">
        <v>4</v>
      </c>
      <c r="J43" s="548">
        <v>5</v>
      </c>
      <c r="K43" s="557">
        <v>6</v>
      </c>
      <c r="L43" s="547">
        <v>7</v>
      </c>
      <c r="M43" s="547">
        <v>8</v>
      </c>
      <c r="N43" s="548">
        <v>9</v>
      </c>
      <c r="AB43" s="528" t="s">
        <v>209</v>
      </c>
    </row>
    <row r="44" spans="1:28" x14ac:dyDescent="0.2">
      <c r="A44" s="523" t="str">
        <f t="shared" ca="1" si="0"/>
        <v/>
      </c>
      <c r="B44" s="523" t="str">
        <f t="shared" ca="1" si="0"/>
        <v/>
      </c>
      <c r="E44" s="523" t="s">
        <v>157</v>
      </c>
      <c r="F44" s="552">
        <v>7</v>
      </c>
      <c r="G44" s="547">
        <v>9</v>
      </c>
      <c r="H44" s="547">
        <v>11</v>
      </c>
      <c r="I44" s="547">
        <v>8</v>
      </c>
      <c r="J44" s="548">
        <v>10</v>
      </c>
      <c r="AB44" s="528" t="s">
        <v>214</v>
      </c>
    </row>
    <row r="45" spans="1:28" x14ac:dyDescent="0.2">
      <c r="A45" s="523" t="str">
        <f t="shared" ca="1" si="0"/>
        <v/>
      </c>
      <c r="B45" s="523" t="str">
        <f t="shared" ca="1" si="0"/>
        <v/>
      </c>
      <c r="E45" s="523" t="s">
        <v>159</v>
      </c>
      <c r="F45" s="546">
        <v>10</v>
      </c>
      <c r="G45" s="553">
        <v>1</v>
      </c>
      <c r="H45" s="553">
        <v>4</v>
      </c>
      <c r="I45" s="548">
        <v>2</v>
      </c>
      <c r="K45" s="557">
        <v>11</v>
      </c>
      <c r="L45" s="553">
        <v>6</v>
      </c>
      <c r="M45" s="553">
        <v>5</v>
      </c>
      <c r="N45" s="558">
        <v>3</v>
      </c>
      <c r="AB45" s="528" t="s">
        <v>210</v>
      </c>
    </row>
    <row r="46" spans="1:28" ht="15" x14ac:dyDescent="0.2">
      <c r="A46" s="523" t="str">
        <f t="shared" ca="1" si="0"/>
        <v/>
      </c>
      <c r="B46" s="523" t="str">
        <f t="shared" ca="1" si="0"/>
        <v/>
      </c>
      <c r="AB46" s="533" t="s">
        <v>215</v>
      </c>
    </row>
    <row r="47" spans="1:28" x14ac:dyDescent="0.2">
      <c r="A47" s="523" t="str">
        <f t="shared" ca="1" si="0"/>
        <v/>
      </c>
      <c r="B47" s="523" t="str">
        <f t="shared" ca="1" si="0"/>
        <v/>
      </c>
      <c r="D47" s="544">
        <v>12</v>
      </c>
      <c r="E47" s="545" t="s">
        <v>179</v>
      </c>
      <c r="AB47" s="534" t="s">
        <v>211</v>
      </c>
    </row>
    <row r="48" spans="1:28" x14ac:dyDescent="0.2">
      <c r="A48" s="523" t="str">
        <f t="shared" ca="1" si="0"/>
        <v/>
      </c>
      <c r="B48" s="523" t="str">
        <f t="shared" ca="1" si="0"/>
        <v/>
      </c>
      <c r="E48" s="523" t="s">
        <v>130</v>
      </c>
      <c r="F48" s="546">
        <v>1</v>
      </c>
      <c r="G48" s="547">
        <v>2</v>
      </c>
      <c r="H48" s="547">
        <v>3</v>
      </c>
      <c r="I48" s="548">
        <v>4</v>
      </c>
      <c r="K48" s="546">
        <v>5</v>
      </c>
      <c r="L48" s="547">
        <v>6</v>
      </c>
      <c r="M48" s="547">
        <v>7</v>
      </c>
      <c r="N48" s="548">
        <v>8</v>
      </c>
      <c r="P48" s="546">
        <v>9</v>
      </c>
      <c r="Q48" s="547">
        <v>10</v>
      </c>
      <c r="R48" s="547">
        <v>11</v>
      </c>
      <c r="S48" s="548">
        <v>12</v>
      </c>
    </row>
    <row r="49" spans="1:20" x14ac:dyDescent="0.2">
      <c r="A49" s="523" t="str">
        <f t="shared" ca="1" si="0"/>
        <v/>
      </c>
      <c r="B49" s="523" t="str">
        <f t="shared" ca="1" si="0"/>
        <v/>
      </c>
      <c r="E49" s="523" t="s">
        <v>157</v>
      </c>
      <c r="F49" s="546">
        <v>4</v>
      </c>
      <c r="G49" s="553">
        <v>11</v>
      </c>
      <c r="H49" s="553">
        <v>9</v>
      </c>
      <c r="I49" s="548">
        <v>5</v>
      </c>
      <c r="K49" s="546">
        <v>8</v>
      </c>
      <c r="L49" s="553">
        <v>3</v>
      </c>
      <c r="M49" s="553">
        <v>1</v>
      </c>
      <c r="N49" s="548">
        <v>10</v>
      </c>
      <c r="P49" s="546">
        <v>12</v>
      </c>
      <c r="Q49" s="553">
        <v>7</v>
      </c>
      <c r="R49" s="553">
        <v>2</v>
      </c>
      <c r="S49" s="548">
        <v>6</v>
      </c>
    </row>
    <row r="50" spans="1:20" x14ac:dyDescent="0.2">
      <c r="A50" s="523" t="str">
        <f t="shared" ca="1" si="0"/>
        <v/>
      </c>
      <c r="B50" s="523" t="str">
        <f t="shared" ca="1" si="0"/>
        <v/>
      </c>
    </row>
    <row r="51" spans="1:20" x14ac:dyDescent="0.2">
      <c r="A51" s="523" t="str">
        <f t="shared" ca="1" si="0"/>
        <v/>
      </c>
      <c r="B51" s="523" t="str">
        <f t="shared" ca="1" si="0"/>
        <v/>
      </c>
    </row>
    <row r="52" spans="1:20" x14ac:dyDescent="0.2">
      <c r="A52" s="523" t="str">
        <f t="shared" ca="1" si="0"/>
        <v/>
      </c>
      <c r="B52" s="523" t="str">
        <f t="shared" ca="1" si="0"/>
        <v/>
      </c>
      <c r="D52" s="544">
        <v>13</v>
      </c>
      <c r="E52" s="545" t="s">
        <v>179</v>
      </c>
    </row>
    <row r="53" spans="1:20" x14ac:dyDescent="0.2">
      <c r="A53" s="523" t="str">
        <f t="shared" ca="1" si="0"/>
        <v/>
      </c>
      <c r="B53" s="523" t="str">
        <f t="shared" ca="1" si="0"/>
        <v/>
      </c>
      <c r="E53" s="523" t="s">
        <v>130</v>
      </c>
      <c r="F53" s="546">
        <v>1</v>
      </c>
      <c r="G53" s="547">
        <v>2</v>
      </c>
      <c r="H53" s="547">
        <v>3</v>
      </c>
      <c r="I53" s="547">
        <v>4</v>
      </c>
      <c r="J53" s="548">
        <v>5</v>
      </c>
      <c r="K53" s="557">
        <v>6</v>
      </c>
      <c r="L53" s="547">
        <v>7</v>
      </c>
      <c r="M53" s="547">
        <v>8</v>
      </c>
      <c r="N53" s="548">
        <v>9</v>
      </c>
      <c r="P53" s="546">
        <v>10</v>
      </c>
      <c r="Q53" s="547">
        <v>11</v>
      </c>
      <c r="R53" s="547">
        <v>12</v>
      </c>
      <c r="S53" s="548">
        <v>13</v>
      </c>
    </row>
    <row r="54" spans="1:20" x14ac:dyDescent="0.2">
      <c r="A54" s="523" t="str">
        <f t="shared" ca="1" si="0"/>
        <v/>
      </c>
      <c r="B54" s="523" t="str">
        <f t="shared" ca="1" si="0"/>
        <v/>
      </c>
      <c r="E54" s="523" t="s">
        <v>157</v>
      </c>
      <c r="F54" s="546">
        <v>4</v>
      </c>
      <c r="G54" s="553">
        <v>13</v>
      </c>
      <c r="H54" s="553">
        <v>6</v>
      </c>
      <c r="I54" s="553">
        <v>12</v>
      </c>
      <c r="J54" s="548">
        <v>7</v>
      </c>
      <c r="K54" s="557">
        <v>3</v>
      </c>
      <c r="L54" s="553">
        <v>8</v>
      </c>
      <c r="M54" s="553">
        <v>2</v>
      </c>
      <c r="N54" s="548">
        <v>10</v>
      </c>
      <c r="P54" s="546">
        <v>11</v>
      </c>
      <c r="Q54" s="553">
        <v>5</v>
      </c>
      <c r="R54" s="553">
        <v>9</v>
      </c>
      <c r="S54" s="548">
        <v>1</v>
      </c>
    </row>
    <row r="55" spans="1:20" x14ac:dyDescent="0.2">
      <c r="A55" s="523" t="str">
        <f t="shared" ca="1" si="0"/>
        <v/>
      </c>
      <c r="B55" s="523" t="str">
        <f t="shared" ca="1" si="0"/>
        <v/>
      </c>
    </row>
    <row r="56" spans="1:20" x14ac:dyDescent="0.2">
      <c r="A56" s="523" t="str">
        <f t="shared" ca="1" si="0"/>
        <v/>
      </c>
      <c r="B56" s="523" t="str">
        <f t="shared" ca="1" si="0"/>
        <v/>
      </c>
    </row>
    <row r="57" spans="1:20" x14ac:dyDescent="0.2">
      <c r="A57" s="523" t="str">
        <f t="shared" ca="1" si="0"/>
        <v/>
      </c>
      <c r="B57" s="523" t="str">
        <f t="shared" ca="1" si="0"/>
        <v/>
      </c>
      <c r="D57" s="544">
        <v>14</v>
      </c>
      <c r="E57" s="545" t="s">
        <v>179</v>
      </c>
    </row>
    <row r="58" spans="1:20" x14ac:dyDescent="0.2">
      <c r="A58" s="523" t="str">
        <f t="shared" ca="1" si="0"/>
        <v/>
      </c>
      <c r="B58" s="523" t="str">
        <f t="shared" ca="1" si="0"/>
        <v/>
      </c>
      <c r="E58" s="523" t="s">
        <v>130</v>
      </c>
      <c r="F58" s="546">
        <v>1</v>
      </c>
      <c r="G58" s="547">
        <v>2</v>
      </c>
      <c r="H58" s="547">
        <v>3</v>
      </c>
      <c r="I58" s="547">
        <v>4</v>
      </c>
      <c r="J58" s="548">
        <v>5</v>
      </c>
      <c r="K58" s="557">
        <v>6</v>
      </c>
      <c r="L58" s="547">
        <v>7</v>
      </c>
      <c r="M58" s="547">
        <v>8</v>
      </c>
      <c r="N58" s="547">
        <v>9</v>
      </c>
      <c r="O58" s="548">
        <v>10</v>
      </c>
      <c r="P58" s="557">
        <v>11</v>
      </c>
      <c r="Q58" s="547">
        <v>12</v>
      </c>
      <c r="R58" s="547">
        <v>13</v>
      </c>
      <c r="S58" s="548">
        <v>14</v>
      </c>
    </row>
    <row r="59" spans="1:20" x14ac:dyDescent="0.2">
      <c r="A59" s="523" t="str">
        <f t="shared" ca="1" si="0"/>
        <v/>
      </c>
      <c r="B59" s="523" t="str">
        <f t="shared" ca="1" si="0"/>
        <v/>
      </c>
      <c r="E59" s="523" t="s">
        <v>157</v>
      </c>
      <c r="F59" s="546">
        <v>5</v>
      </c>
      <c r="G59" s="553">
        <v>3</v>
      </c>
      <c r="H59" s="553">
        <v>12</v>
      </c>
      <c r="I59" s="553">
        <v>7</v>
      </c>
      <c r="J59" s="548">
        <v>11</v>
      </c>
      <c r="K59" s="557">
        <v>9</v>
      </c>
      <c r="L59" s="553">
        <v>13</v>
      </c>
      <c r="M59" s="553">
        <v>2</v>
      </c>
      <c r="N59" s="553">
        <v>8</v>
      </c>
      <c r="O59" s="548">
        <v>1</v>
      </c>
      <c r="P59" s="557">
        <v>14</v>
      </c>
      <c r="Q59" s="553">
        <v>10</v>
      </c>
      <c r="R59" s="553">
        <v>4</v>
      </c>
      <c r="S59" s="548">
        <v>6</v>
      </c>
    </row>
    <row r="60" spans="1:20" x14ac:dyDescent="0.2">
      <c r="A60" s="523" t="str">
        <f t="shared" ca="1" si="0"/>
        <v/>
      </c>
      <c r="B60" s="523" t="str">
        <f t="shared" ca="1" si="0"/>
        <v/>
      </c>
    </row>
    <row r="61" spans="1:20" x14ac:dyDescent="0.2">
      <c r="A61" s="523" t="str">
        <f t="shared" ca="1" si="0"/>
        <v/>
      </c>
      <c r="B61" s="523" t="str">
        <f t="shared" ca="1" si="0"/>
        <v/>
      </c>
    </row>
    <row r="62" spans="1:20" x14ac:dyDescent="0.2">
      <c r="A62" s="523" t="str">
        <f t="shared" ca="1" si="0"/>
        <v/>
      </c>
      <c r="B62" s="523" t="str">
        <f t="shared" ca="1" si="0"/>
        <v/>
      </c>
      <c r="D62" s="544">
        <v>15</v>
      </c>
      <c r="E62" s="545" t="s">
        <v>179</v>
      </c>
    </row>
    <row r="63" spans="1:20" x14ac:dyDescent="0.2">
      <c r="A63" s="523" t="str">
        <f t="shared" ca="1" si="0"/>
        <v/>
      </c>
      <c r="B63" s="523" t="str">
        <f t="shared" ca="1" si="0"/>
        <v/>
      </c>
      <c r="E63" s="523" t="s">
        <v>130</v>
      </c>
      <c r="F63" s="546">
        <v>1</v>
      </c>
      <c r="G63" s="547">
        <v>2</v>
      </c>
      <c r="H63" s="547">
        <v>3</v>
      </c>
      <c r="I63" s="547">
        <v>4</v>
      </c>
      <c r="J63" s="548">
        <v>5</v>
      </c>
      <c r="K63" s="557">
        <v>6</v>
      </c>
      <c r="L63" s="547">
        <v>7</v>
      </c>
      <c r="M63" s="547">
        <v>8</v>
      </c>
      <c r="N63" s="547">
        <v>9</v>
      </c>
      <c r="O63" s="548">
        <v>10</v>
      </c>
      <c r="P63" s="557">
        <v>11</v>
      </c>
      <c r="Q63" s="547">
        <v>12</v>
      </c>
      <c r="R63" s="547">
        <v>13</v>
      </c>
      <c r="S63" s="547">
        <v>14</v>
      </c>
      <c r="T63" s="548">
        <v>15</v>
      </c>
    </row>
    <row r="64" spans="1:20" x14ac:dyDescent="0.2">
      <c r="A64" s="523" t="str">
        <f t="shared" ca="1" si="0"/>
        <v/>
      </c>
      <c r="B64" s="523" t="str">
        <f t="shared" ca="1" si="0"/>
        <v/>
      </c>
      <c r="E64" s="523" t="s">
        <v>157</v>
      </c>
      <c r="F64" s="546">
        <v>9</v>
      </c>
      <c r="G64" s="553">
        <v>13</v>
      </c>
      <c r="H64" s="553">
        <v>7</v>
      </c>
      <c r="I64" s="553">
        <v>11</v>
      </c>
      <c r="J64" s="548">
        <v>1</v>
      </c>
      <c r="K64" s="557">
        <v>14</v>
      </c>
      <c r="L64" s="553">
        <v>5</v>
      </c>
      <c r="M64" s="553">
        <v>12</v>
      </c>
      <c r="N64" s="553">
        <v>6</v>
      </c>
      <c r="O64" s="548">
        <v>2</v>
      </c>
      <c r="P64" s="557">
        <v>15</v>
      </c>
      <c r="Q64" s="553">
        <v>4</v>
      </c>
      <c r="R64" s="553">
        <v>10</v>
      </c>
      <c r="S64" s="553">
        <v>8</v>
      </c>
      <c r="T64" s="548">
        <v>3</v>
      </c>
    </row>
    <row r="65" spans="1:24" x14ac:dyDescent="0.2">
      <c r="A65" s="523" t="str">
        <f t="shared" ca="1" si="0"/>
        <v/>
      </c>
      <c r="B65" s="523" t="str">
        <f t="shared" ca="1" si="0"/>
        <v/>
      </c>
    </row>
    <row r="66" spans="1:24" x14ac:dyDescent="0.2">
      <c r="A66" s="523" t="str">
        <f t="shared" ca="1" si="0"/>
        <v/>
      </c>
      <c r="B66" s="523" t="str">
        <f t="shared" ca="1" si="0"/>
        <v/>
      </c>
    </row>
    <row r="67" spans="1:24" x14ac:dyDescent="0.2">
      <c r="A67" s="523" t="str">
        <f t="shared" ca="1" si="0"/>
        <v/>
      </c>
      <c r="B67" s="523" t="str">
        <f t="shared" ca="1" si="0"/>
        <v/>
      </c>
      <c r="D67" s="544">
        <v>16</v>
      </c>
      <c r="E67" s="545" t="s">
        <v>179</v>
      </c>
    </row>
    <row r="68" spans="1:24" x14ac:dyDescent="0.2">
      <c r="A68" s="523" t="str">
        <f t="shared" ca="1" si="0"/>
        <v/>
      </c>
      <c r="B68" s="523" t="str">
        <f t="shared" ca="1" si="0"/>
        <v/>
      </c>
      <c r="E68" s="523" t="s">
        <v>130</v>
      </c>
      <c r="F68" s="546">
        <v>1</v>
      </c>
      <c r="G68" s="547">
        <v>2</v>
      </c>
      <c r="H68" s="547">
        <v>3</v>
      </c>
      <c r="I68" s="548">
        <v>4</v>
      </c>
      <c r="K68" s="546">
        <v>5</v>
      </c>
      <c r="L68" s="547">
        <v>6</v>
      </c>
      <c r="M68" s="547">
        <v>7</v>
      </c>
      <c r="N68" s="548">
        <v>8</v>
      </c>
      <c r="P68" s="546">
        <v>9</v>
      </c>
      <c r="Q68" s="547">
        <v>10</v>
      </c>
      <c r="R68" s="547">
        <v>11</v>
      </c>
      <c r="S68" s="548">
        <v>12</v>
      </c>
      <c r="U68" s="546">
        <v>13</v>
      </c>
      <c r="V68" s="547">
        <v>14</v>
      </c>
      <c r="W68" s="547">
        <v>15</v>
      </c>
      <c r="X68" s="548">
        <v>16</v>
      </c>
    </row>
    <row r="69" spans="1:24" x14ac:dyDescent="0.2">
      <c r="A69" s="523" t="str">
        <f t="shared" ca="1" si="0"/>
        <v/>
      </c>
      <c r="B69" s="523" t="str">
        <f t="shared" ca="1" si="0"/>
        <v/>
      </c>
      <c r="E69" s="523" t="s">
        <v>157</v>
      </c>
      <c r="F69" s="546">
        <v>16</v>
      </c>
      <c r="G69" s="553">
        <v>11</v>
      </c>
      <c r="H69" s="553">
        <v>6</v>
      </c>
      <c r="I69" s="548">
        <v>1</v>
      </c>
      <c r="K69" s="546">
        <v>12</v>
      </c>
      <c r="L69" s="553">
        <v>15</v>
      </c>
      <c r="M69" s="553">
        <v>2</v>
      </c>
      <c r="N69" s="548">
        <v>5</v>
      </c>
      <c r="P69" s="546">
        <v>8</v>
      </c>
      <c r="Q69" s="553">
        <v>3</v>
      </c>
      <c r="R69" s="553">
        <v>14</v>
      </c>
      <c r="S69" s="548">
        <v>9</v>
      </c>
      <c r="U69" s="546">
        <v>4</v>
      </c>
      <c r="V69" s="553">
        <v>7</v>
      </c>
      <c r="W69" s="553">
        <v>10</v>
      </c>
      <c r="X69" s="548">
        <v>13</v>
      </c>
    </row>
    <row r="70" spans="1:24" x14ac:dyDescent="0.2">
      <c r="A70" s="523" t="str">
        <f t="shared" ca="1" si="0"/>
        <v/>
      </c>
      <c r="B70" s="523" t="str">
        <f t="shared" ca="1" si="0"/>
        <v/>
      </c>
    </row>
    <row r="71" spans="1:24" x14ac:dyDescent="0.2">
      <c r="A71" s="523" t="str">
        <f t="shared" ca="1" si="0"/>
        <v/>
      </c>
      <c r="B71" s="523" t="str">
        <f t="shared" ca="1" si="0"/>
        <v/>
      </c>
    </row>
    <row r="72" spans="1:24" x14ac:dyDescent="0.2">
      <c r="A72" s="523" t="str">
        <f t="shared" ca="1" si="0"/>
        <v/>
      </c>
      <c r="B72" s="523" t="str">
        <f t="shared" ca="1" si="0"/>
        <v/>
      </c>
      <c r="D72" s="544">
        <v>17</v>
      </c>
      <c r="E72" s="545" t="s">
        <v>179</v>
      </c>
    </row>
    <row r="73" spans="1:24" x14ac:dyDescent="0.2">
      <c r="A73" s="523" t="str">
        <f t="shared" ca="1" si="0"/>
        <v/>
      </c>
      <c r="B73" s="523" t="str">
        <f t="shared" ca="1" si="0"/>
        <v/>
      </c>
      <c r="E73" s="523" t="s">
        <v>130</v>
      </c>
      <c r="F73" s="546">
        <v>1</v>
      </c>
      <c r="G73" s="547">
        <v>2</v>
      </c>
      <c r="H73" s="547">
        <v>3</v>
      </c>
      <c r="I73" s="547">
        <v>4</v>
      </c>
      <c r="J73" s="548">
        <v>5</v>
      </c>
      <c r="K73" s="557">
        <v>6</v>
      </c>
      <c r="L73" s="547">
        <v>7</v>
      </c>
      <c r="M73" s="547">
        <v>8</v>
      </c>
      <c r="N73" s="548">
        <v>9</v>
      </c>
      <c r="P73" s="546">
        <v>10</v>
      </c>
      <c r="Q73" s="547">
        <v>11</v>
      </c>
      <c r="R73" s="547">
        <v>12</v>
      </c>
      <c r="S73" s="548">
        <v>13</v>
      </c>
      <c r="U73" s="546">
        <v>14</v>
      </c>
      <c r="V73" s="547">
        <v>15</v>
      </c>
      <c r="W73" s="547">
        <v>16</v>
      </c>
      <c r="X73" s="548">
        <v>17</v>
      </c>
    </row>
    <row r="74" spans="1:24" x14ac:dyDescent="0.2">
      <c r="A74" s="523" t="str">
        <f t="shared" ca="1" si="0"/>
        <v/>
      </c>
      <c r="B74" s="523" t="str">
        <f t="shared" ca="1" si="0"/>
        <v/>
      </c>
      <c r="E74" s="523" t="s">
        <v>157</v>
      </c>
      <c r="F74" s="546">
        <v>5</v>
      </c>
      <c r="G74" s="553">
        <v>3</v>
      </c>
      <c r="H74" s="553">
        <v>7</v>
      </c>
      <c r="I74" s="553">
        <v>14</v>
      </c>
      <c r="J74" s="548">
        <v>10</v>
      </c>
      <c r="K74" s="557">
        <v>4</v>
      </c>
      <c r="L74" s="553">
        <v>12</v>
      </c>
      <c r="M74" s="553">
        <v>15</v>
      </c>
      <c r="N74" s="548">
        <v>6</v>
      </c>
      <c r="P74" s="546">
        <v>9</v>
      </c>
      <c r="Q74" s="553">
        <v>16</v>
      </c>
      <c r="R74" s="553">
        <v>11</v>
      </c>
      <c r="S74" s="548">
        <v>1</v>
      </c>
      <c r="U74" s="546">
        <v>17</v>
      </c>
      <c r="V74" s="553">
        <v>13</v>
      </c>
      <c r="W74" s="553">
        <v>2</v>
      </c>
      <c r="X74" s="548">
        <v>8</v>
      </c>
    </row>
    <row r="75" spans="1:24" x14ac:dyDescent="0.2">
      <c r="A75" s="523" t="str">
        <f t="shared" ca="1" si="0"/>
        <v/>
      </c>
      <c r="B75" s="523" t="str">
        <f t="shared" ca="1" si="0"/>
        <v/>
      </c>
    </row>
    <row r="76" spans="1:24" x14ac:dyDescent="0.2">
      <c r="A76" s="523" t="str">
        <f t="shared" ca="1" si="0"/>
        <v/>
      </c>
      <c r="B76" s="523" t="str">
        <f t="shared" ca="1" si="0"/>
        <v/>
      </c>
    </row>
    <row r="77" spans="1:24" x14ac:dyDescent="0.2">
      <c r="A77" s="523" t="str">
        <f t="shared" ca="1" si="0"/>
        <v/>
      </c>
      <c r="B77" s="523" t="str">
        <f t="shared" ca="1" si="0"/>
        <v/>
      </c>
      <c r="D77" s="544">
        <v>18</v>
      </c>
      <c r="E77" s="545" t="s">
        <v>179</v>
      </c>
    </row>
    <row r="78" spans="1:24" x14ac:dyDescent="0.2">
      <c r="A78" s="523" t="str">
        <f t="shared" ca="1" si="0"/>
        <v/>
      </c>
      <c r="B78" s="523" t="str">
        <f t="shared" ca="1" si="0"/>
        <v/>
      </c>
      <c r="E78" s="523" t="s">
        <v>130</v>
      </c>
      <c r="F78" s="546">
        <v>1</v>
      </c>
      <c r="G78" s="547">
        <v>2</v>
      </c>
      <c r="H78" s="547">
        <v>3</v>
      </c>
      <c r="I78" s="547">
        <v>4</v>
      </c>
      <c r="J78" s="548">
        <v>5</v>
      </c>
      <c r="K78" s="557">
        <v>6</v>
      </c>
      <c r="L78" s="547">
        <v>7</v>
      </c>
      <c r="M78" s="547">
        <v>8</v>
      </c>
      <c r="N78" s="547">
        <v>9</v>
      </c>
      <c r="O78" s="548">
        <v>10</v>
      </c>
      <c r="P78" s="557">
        <v>11</v>
      </c>
      <c r="Q78" s="547">
        <v>12</v>
      </c>
      <c r="R78" s="547">
        <v>13</v>
      </c>
      <c r="S78" s="548">
        <v>14</v>
      </c>
      <c r="U78" s="546">
        <v>15</v>
      </c>
      <c r="V78" s="547">
        <v>16</v>
      </c>
      <c r="W78" s="547">
        <v>17</v>
      </c>
      <c r="X78" s="548">
        <v>18</v>
      </c>
    </row>
    <row r="79" spans="1:24" x14ac:dyDescent="0.2">
      <c r="A79" s="523" t="str">
        <f t="shared" ca="1" si="0"/>
        <v/>
      </c>
      <c r="B79" s="523" t="str">
        <f t="shared" ca="1" si="0"/>
        <v/>
      </c>
      <c r="E79" s="523" t="s">
        <v>157</v>
      </c>
      <c r="F79" s="546">
        <v>9</v>
      </c>
      <c r="G79" s="553">
        <v>5</v>
      </c>
      <c r="H79" s="553">
        <v>7</v>
      </c>
      <c r="I79" s="553">
        <v>15</v>
      </c>
      <c r="J79" s="548">
        <v>11</v>
      </c>
      <c r="K79" s="557">
        <v>4</v>
      </c>
      <c r="L79" s="553">
        <v>13</v>
      </c>
      <c r="M79" s="553">
        <v>16</v>
      </c>
      <c r="N79" s="553">
        <v>6</v>
      </c>
      <c r="O79" s="548">
        <v>1</v>
      </c>
      <c r="P79" s="557">
        <v>10</v>
      </c>
      <c r="Q79" s="553">
        <v>17</v>
      </c>
      <c r="R79" s="553">
        <v>12</v>
      </c>
      <c r="S79" s="548">
        <v>2</v>
      </c>
      <c r="U79" s="546">
        <v>18</v>
      </c>
      <c r="V79" s="553">
        <v>8</v>
      </c>
      <c r="W79" s="553">
        <v>14</v>
      </c>
      <c r="X79" s="548">
        <v>3</v>
      </c>
    </row>
    <row r="80" spans="1:24" x14ac:dyDescent="0.2">
      <c r="A80" s="523" t="str">
        <f t="shared" ca="1" si="0"/>
        <v/>
      </c>
      <c r="B80" s="523" t="str">
        <f t="shared" ca="1" si="0"/>
        <v/>
      </c>
    </row>
    <row r="81" spans="1:29" x14ac:dyDescent="0.2">
      <c r="A81" s="523" t="str">
        <f t="shared" ca="1" si="0"/>
        <v/>
      </c>
      <c r="B81" s="523" t="str">
        <f t="shared" ca="1" si="0"/>
        <v/>
      </c>
    </row>
    <row r="82" spans="1:29" x14ac:dyDescent="0.2">
      <c r="A82" s="523" t="str">
        <f t="shared" ca="1" si="0"/>
        <v/>
      </c>
      <c r="B82" s="523" t="str">
        <f t="shared" ca="1" si="0"/>
        <v/>
      </c>
      <c r="D82" s="544">
        <v>19</v>
      </c>
      <c r="E82" s="545" t="s">
        <v>179</v>
      </c>
    </row>
    <row r="83" spans="1:29" x14ac:dyDescent="0.2">
      <c r="A83" s="523" t="str">
        <f t="shared" ca="1" si="0"/>
        <v/>
      </c>
      <c r="B83" s="523" t="str">
        <f t="shared" ca="1" si="0"/>
        <v/>
      </c>
      <c r="E83" s="523" t="s">
        <v>130</v>
      </c>
      <c r="F83" s="546">
        <v>1</v>
      </c>
      <c r="G83" s="547">
        <v>2</v>
      </c>
      <c r="H83" s="547">
        <v>3</v>
      </c>
      <c r="I83" s="547">
        <v>4</v>
      </c>
      <c r="J83" s="548">
        <v>5</v>
      </c>
      <c r="K83" s="557">
        <v>6</v>
      </c>
      <c r="L83" s="547">
        <v>7</v>
      </c>
      <c r="M83" s="547">
        <v>8</v>
      </c>
      <c r="N83" s="547">
        <v>9</v>
      </c>
      <c r="O83" s="548">
        <v>10</v>
      </c>
      <c r="P83" s="557">
        <v>11</v>
      </c>
      <c r="Q83" s="547">
        <v>12</v>
      </c>
      <c r="R83" s="547">
        <v>13</v>
      </c>
      <c r="S83" s="547">
        <v>14</v>
      </c>
      <c r="T83" s="548">
        <v>15</v>
      </c>
      <c r="U83" s="557">
        <v>16</v>
      </c>
      <c r="V83" s="547">
        <v>17</v>
      </c>
      <c r="W83" s="547">
        <v>18</v>
      </c>
      <c r="X83" s="548">
        <v>19</v>
      </c>
    </row>
    <row r="84" spans="1:29" x14ac:dyDescent="0.2">
      <c r="A84" s="523" t="str">
        <f t="shared" ca="1" si="0"/>
        <v/>
      </c>
      <c r="B84" s="523" t="str">
        <f t="shared" ca="1" si="0"/>
        <v/>
      </c>
      <c r="E84" s="523" t="s">
        <v>157</v>
      </c>
      <c r="F84" s="546">
        <v>4</v>
      </c>
      <c r="G84" s="553">
        <v>18</v>
      </c>
      <c r="H84" s="553">
        <v>7</v>
      </c>
      <c r="I84" s="553">
        <v>11</v>
      </c>
      <c r="J84" s="548">
        <v>6</v>
      </c>
      <c r="K84" s="557">
        <v>19</v>
      </c>
      <c r="L84" s="553">
        <v>9</v>
      </c>
      <c r="M84" s="553">
        <v>12</v>
      </c>
      <c r="N84" s="553">
        <v>3</v>
      </c>
      <c r="O84" s="548">
        <v>1</v>
      </c>
      <c r="P84" s="557">
        <v>15</v>
      </c>
      <c r="Q84" s="553">
        <v>13</v>
      </c>
      <c r="R84" s="553">
        <v>17</v>
      </c>
      <c r="S84" s="553">
        <v>2</v>
      </c>
      <c r="T84" s="548">
        <v>8</v>
      </c>
      <c r="U84" s="557">
        <v>14</v>
      </c>
      <c r="V84" s="553">
        <v>10</v>
      </c>
      <c r="W84" s="553">
        <v>5</v>
      </c>
      <c r="X84" s="548">
        <v>16</v>
      </c>
    </row>
    <row r="85" spans="1:29" x14ac:dyDescent="0.2">
      <c r="A85" s="523" t="str">
        <f t="shared" ca="1" si="0"/>
        <v/>
      </c>
      <c r="B85" s="523" t="str">
        <f t="shared" ca="1" si="0"/>
        <v/>
      </c>
    </row>
    <row r="86" spans="1:29" x14ac:dyDescent="0.2">
      <c r="A86" s="523" t="str">
        <f t="shared" ca="1" si="0"/>
        <v/>
      </c>
      <c r="B86" s="523" t="str">
        <f t="shared" ca="1" si="0"/>
        <v/>
      </c>
    </row>
    <row r="87" spans="1:29" x14ac:dyDescent="0.2">
      <c r="A87" s="523" t="str">
        <f t="shared" ca="1" si="0"/>
        <v/>
      </c>
      <c r="B87" s="523" t="str">
        <f t="shared" ca="1" si="0"/>
        <v/>
      </c>
      <c r="D87" s="544">
        <v>20</v>
      </c>
      <c r="E87" s="545" t="s">
        <v>179</v>
      </c>
    </row>
    <row r="88" spans="1:29" x14ac:dyDescent="0.2">
      <c r="A88" s="523" t="str">
        <f t="shared" ca="1" si="0"/>
        <v/>
      </c>
      <c r="B88" s="523" t="str">
        <f t="shared" ca="1" si="0"/>
        <v/>
      </c>
      <c r="E88" s="523" t="s">
        <v>130</v>
      </c>
      <c r="F88" s="546">
        <v>1</v>
      </c>
      <c r="G88" s="547">
        <v>2</v>
      </c>
      <c r="H88" s="547">
        <v>3</v>
      </c>
      <c r="I88" s="547">
        <v>4</v>
      </c>
      <c r="J88" s="548">
        <v>5</v>
      </c>
      <c r="K88" s="557">
        <v>6</v>
      </c>
      <c r="L88" s="547">
        <v>7</v>
      </c>
      <c r="M88" s="547">
        <v>8</v>
      </c>
      <c r="N88" s="547">
        <v>9</v>
      </c>
      <c r="O88" s="548">
        <v>10</v>
      </c>
      <c r="P88" s="557">
        <v>11</v>
      </c>
      <c r="Q88" s="547">
        <v>12</v>
      </c>
      <c r="R88" s="547">
        <v>13</v>
      </c>
      <c r="S88" s="547">
        <v>14</v>
      </c>
      <c r="T88" s="548">
        <v>15</v>
      </c>
      <c r="U88" s="557">
        <v>16</v>
      </c>
      <c r="V88" s="547">
        <v>17</v>
      </c>
      <c r="W88" s="547">
        <v>18</v>
      </c>
      <c r="X88" s="547">
        <v>19</v>
      </c>
      <c r="Y88" s="548">
        <v>20</v>
      </c>
    </row>
    <row r="89" spans="1:29" x14ac:dyDescent="0.2">
      <c r="A89" s="523" t="str">
        <f t="shared" ca="1" si="0"/>
        <v/>
      </c>
      <c r="B89" s="523" t="str">
        <f t="shared" ca="1" si="0"/>
        <v/>
      </c>
      <c r="E89" s="523" t="s">
        <v>157</v>
      </c>
      <c r="F89" s="546">
        <v>9</v>
      </c>
      <c r="G89" s="553">
        <v>4</v>
      </c>
      <c r="H89" s="553">
        <v>12</v>
      </c>
      <c r="I89" s="553">
        <v>16</v>
      </c>
      <c r="J89" s="548">
        <v>11</v>
      </c>
      <c r="K89" s="557">
        <v>14</v>
      </c>
      <c r="L89" s="553">
        <v>18</v>
      </c>
      <c r="M89" s="553">
        <v>7</v>
      </c>
      <c r="N89" s="553">
        <v>2</v>
      </c>
      <c r="O89" s="548">
        <v>6</v>
      </c>
      <c r="P89" s="557">
        <v>19</v>
      </c>
      <c r="Q89" s="553">
        <v>10</v>
      </c>
      <c r="R89" s="553">
        <v>17</v>
      </c>
      <c r="S89" s="553">
        <v>13</v>
      </c>
      <c r="T89" s="548">
        <v>1</v>
      </c>
      <c r="U89" s="557">
        <v>20</v>
      </c>
      <c r="V89" s="553">
        <v>15</v>
      </c>
      <c r="W89" s="553">
        <v>5</v>
      </c>
      <c r="X89" s="553">
        <v>8</v>
      </c>
      <c r="Y89" s="548">
        <v>3</v>
      </c>
    </row>
    <row r="90" spans="1:29" x14ac:dyDescent="0.2">
      <c r="A90" s="523" t="str">
        <f t="shared" ca="1" si="0"/>
        <v/>
      </c>
      <c r="B90" s="523" t="str">
        <f t="shared" ca="1" si="0"/>
        <v/>
      </c>
    </row>
    <row r="91" spans="1:29" x14ac:dyDescent="0.2">
      <c r="A91" s="523" t="str">
        <f t="shared" ca="1" si="0"/>
        <v/>
      </c>
      <c r="B91" s="523" t="str">
        <f t="shared" ca="1" si="0"/>
        <v/>
      </c>
    </row>
    <row r="92" spans="1:29" x14ac:dyDescent="0.2">
      <c r="A92" s="523" t="str">
        <f t="shared" ca="1" si="0"/>
        <v/>
      </c>
      <c r="B92" s="523" t="str">
        <f t="shared" ca="1" si="0"/>
        <v/>
      </c>
      <c r="D92" s="544">
        <v>21</v>
      </c>
      <c r="E92" s="544" t="s">
        <v>179</v>
      </c>
    </row>
    <row r="93" spans="1:29" x14ac:dyDescent="0.2">
      <c r="A93" s="523" t="str">
        <f t="shared" ca="1" si="0"/>
        <v/>
      </c>
      <c r="B93" s="523" t="str">
        <f t="shared" ca="1" si="0"/>
        <v/>
      </c>
      <c r="E93" s="523" t="s">
        <v>130</v>
      </c>
      <c r="F93" s="546">
        <v>1</v>
      </c>
      <c r="G93" s="547">
        <v>2</v>
      </c>
      <c r="H93" s="547">
        <v>3</v>
      </c>
      <c r="I93" s="547">
        <v>4</v>
      </c>
      <c r="J93" s="548">
        <v>5</v>
      </c>
      <c r="K93" s="546">
        <v>6</v>
      </c>
      <c r="L93" s="547">
        <v>7</v>
      </c>
      <c r="M93" s="547">
        <v>8</v>
      </c>
      <c r="N93" s="548">
        <v>9</v>
      </c>
      <c r="P93" s="546">
        <v>10</v>
      </c>
      <c r="Q93" s="547">
        <v>11</v>
      </c>
      <c r="R93" s="547">
        <v>12</v>
      </c>
      <c r="S93" s="548">
        <v>13</v>
      </c>
      <c r="U93" s="546">
        <v>14</v>
      </c>
      <c r="V93" s="547">
        <v>15</v>
      </c>
      <c r="W93" s="547">
        <v>16</v>
      </c>
      <c r="X93" s="548">
        <v>17</v>
      </c>
      <c r="Z93" s="546">
        <v>18</v>
      </c>
      <c r="AA93" s="547">
        <v>19</v>
      </c>
      <c r="AB93" s="547">
        <v>20</v>
      </c>
      <c r="AC93" s="548">
        <v>21</v>
      </c>
    </row>
    <row r="94" spans="1:29" x14ac:dyDescent="0.2">
      <c r="A94" s="523" t="str">
        <f t="shared" ca="1" si="0"/>
        <v/>
      </c>
      <c r="B94" s="523" t="str">
        <f t="shared" ca="1" si="0"/>
        <v/>
      </c>
      <c r="E94" s="523" t="s">
        <v>157</v>
      </c>
      <c r="F94" s="546">
        <v>4</v>
      </c>
      <c r="G94" s="547">
        <v>16</v>
      </c>
      <c r="H94" s="547">
        <v>19</v>
      </c>
      <c r="I94" s="547">
        <v>10</v>
      </c>
      <c r="J94" s="548">
        <v>8</v>
      </c>
      <c r="K94" s="546">
        <v>5</v>
      </c>
      <c r="L94" s="547">
        <v>12</v>
      </c>
      <c r="M94" s="547">
        <v>7</v>
      </c>
      <c r="N94" s="548">
        <v>18</v>
      </c>
      <c r="P94" s="546">
        <v>13</v>
      </c>
      <c r="Q94" s="547">
        <v>20</v>
      </c>
      <c r="R94" s="547">
        <v>2</v>
      </c>
      <c r="S94" s="548">
        <v>14</v>
      </c>
      <c r="U94" s="546">
        <v>21</v>
      </c>
      <c r="V94" s="547">
        <v>9</v>
      </c>
      <c r="W94" s="547">
        <v>15</v>
      </c>
      <c r="X94" s="548">
        <v>1</v>
      </c>
      <c r="Z94" s="546">
        <v>17</v>
      </c>
      <c r="AA94" s="547">
        <v>3</v>
      </c>
      <c r="AB94" s="547">
        <v>11</v>
      </c>
      <c r="AC94" s="548">
        <v>6</v>
      </c>
    </row>
    <row r="95" spans="1:29" x14ac:dyDescent="0.2">
      <c r="A95" s="523" t="str">
        <f t="shared" ca="1" si="0"/>
        <v/>
      </c>
      <c r="B95" s="523" t="str">
        <f t="shared" ca="1" si="0"/>
        <v/>
      </c>
    </row>
    <row r="96" spans="1:29" s="532" customFormat="1" x14ac:dyDescent="0.2">
      <c r="A96" s="523" t="str">
        <f t="shared" ca="1" si="0"/>
        <v/>
      </c>
      <c r="B96" s="523" t="str">
        <f t="shared" ca="1" si="0"/>
        <v/>
      </c>
    </row>
    <row r="97" spans="1:29" x14ac:dyDescent="0.2">
      <c r="A97" s="523" t="str">
        <f t="shared" ca="1" si="0"/>
        <v/>
      </c>
      <c r="B97" s="523" t="str">
        <f t="shared" ca="1" si="0"/>
        <v/>
      </c>
      <c r="D97" s="544">
        <v>22</v>
      </c>
      <c r="E97" s="544" t="s">
        <v>179</v>
      </c>
    </row>
    <row r="98" spans="1:29" x14ac:dyDescent="0.2">
      <c r="A98" s="523" t="str">
        <f t="shared" ca="1" si="0"/>
        <v/>
      </c>
      <c r="B98" s="523" t="str">
        <f t="shared" ca="1" si="0"/>
        <v/>
      </c>
      <c r="E98" s="523" t="s">
        <v>130</v>
      </c>
      <c r="F98" s="546">
        <v>1</v>
      </c>
      <c r="G98" s="547">
        <v>2</v>
      </c>
      <c r="H98" s="547">
        <v>3</v>
      </c>
      <c r="I98" s="547">
        <v>4</v>
      </c>
      <c r="J98" s="548">
        <v>5</v>
      </c>
      <c r="K98" s="546">
        <v>6</v>
      </c>
      <c r="L98" s="547">
        <v>7</v>
      </c>
      <c r="M98" s="547">
        <v>8</v>
      </c>
      <c r="N98" s="547">
        <v>9</v>
      </c>
      <c r="O98" s="548">
        <v>10</v>
      </c>
      <c r="P98" s="546">
        <v>11</v>
      </c>
      <c r="Q98" s="547">
        <v>12</v>
      </c>
      <c r="R98" s="547">
        <v>13</v>
      </c>
      <c r="S98" s="548">
        <v>14</v>
      </c>
      <c r="U98" s="546">
        <v>15</v>
      </c>
      <c r="V98" s="547">
        <v>16</v>
      </c>
      <c r="W98" s="547">
        <v>17</v>
      </c>
      <c r="X98" s="548">
        <v>18</v>
      </c>
      <c r="Z98" s="546">
        <v>19</v>
      </c>
      <c r="AA98" s="547">
        <v>20</v>
      </c>
      <c r="AB98" s="547">
        <v>21</v>
      </c>
      <c r="AC98" s="548">
        <v>22</v>
      </c>
    </row>
    <row r="99" spans="1:29" x14ac:dyDescent="0.2">
      <c r="A99" s="523" t="str">
        <f t="shared" ca="1" si="0"/>
        <v/>
      </c>
      <c r="B99" s="523" t="str">
        <f t="shared" ca="1" si="0"/>
        <v/>
      </c>
      <c r="E99" s="523" t="s">
        <v>157</v>
      </c>
      <c r="F99" s="546">
        <v>5</v>
      </c>
      <c r="G99" s="547">
        <v>17</v>
      </c>
      <c r="H99" s="547">
        <v>7</v>
      </c>
      <c r="I99" s="547">
        <v>19</v>
      </c>
      <c r="J99" s="548">
        <v>11</v>
      </c>
      <c r="K99" s="546">
        <v>14</v>
      </c>
      <c r="L99" s="547">
        <v>8</v>
      </c>
      <c r="M99" s="547">
        <v>20</v>
      </c>
      <c r="N99" s="547">
        <v>1</v>
      </c>
      <c r="O99" s="548">
        <v>15</v>
      </c>
      <c r="P99" s="546">
        <v>22</v>
      </c>
      <c r="Q99" s="547">
        <v>13</v>
      </c>
      <c r="R99" s="547">
        <v>4</v>
      </c>
      <c r="S99" s="548">
        <v>6</v>
      </c>
      <c r="U99" s="546">
        <v>18</v>
      </c>
      <c r="V99" s="547">
        <v>21</v>
      </c>
      <c r="W99" s="547">
        <v>10</v>
      </c>
      <c r="X99" s="548">
        <v>2</v>
      </c>
      <c r="Z99" s="546">
        <v>9</v>
      </c>
      <c r="AA99" s="547">
        <v>3</v>
      </c>
      <c r="AB99" s="547">
        <v>16</v>
      </c>
      <c r="AC99" s="548">
        <v>12</v>
      </c>
    </row>
    <row r="100" spans="1:29" x14ac:dyDescent="0.2">
      <c r="A100" s="523" t="str">
        <f t="shared" ca="1" si="0"/>
        <v/>
      </c>
      <c r="B100" s="523" t="str">
        <f t="shared" ca="1" si="0"/>
        <v/>
      </c>
    </row>
    <row r="101" spans="1:29" s="532" customFormat="1" x14ac:dyDescent="0.2">
      <c r="A101" s="523" t="str">
        <f t="shared" ca="1" si="0"/>
        <v/>
      </c>
      <c r="B101" s="523" t="str">
        <f t="shared" ca="1" si="0"/>
        <v/>
      </c>
    </row>
    <row r="102" spans="1:29" x14ac:dyDescent="0.2">
      <c r="A102" s="523" t="str">
        <f t="shared" ca="1" si="0"/>
        <v/>
      </c>
      <c r="B102" s="523" t="str">
        <f t="shared" ca="1" si="0"/>
        <v/>
      </c>
      <c r="D102" s="544">
        <v>23</v>
      </c>
      <c r="E102" s="544" t="s">
        <v>179</v>
      </c>
    </row>
    <row r="103" spans="1:29" x14ac:dyDescent="0.2">
      <c r="A103" s="523" t="str">
        <f t="shared" ca="1" si="0"/>
        <v/>
      </c>
      <c r="B103" s="523" t="str">
        <f t="shared" ca="1" si="0"/>
        <v/>
      </c>
      <c r="E103" s="523" t="s">
        <v>130</v>
      </c>
      <c r="F103" s="546">
        <v>1</v>
      </c>
      <c r="G103" s="547">
        <v>2</v>
      </c>
      <c r="H103" s="547">
        <v>3</v>
      </c>
      <c r="I103" s="547">
        <v>4</v>
      </c>
      <c r="J103" s="548">
        <v>5</v>
      </c>
      <c r="K103" s="546">
        <v>6</v>
      </c>
      <c r="L103" s="547">
        <v>7</v>
      </c>
      <c r="M103" s="547">
        <v>8</v>
      </c>
      <c r="N103" s="547">
        <v>9</v>
      </c>
      <c r="O103" s="548">
        <v>10</v>
      </c>
      <c r="P103" s="546">
        <v>11</v>
      </c>
      <c r="Q103" s="547">
        <v>12</v>
      </c>
      <c r="R103" s="547">
        <v>13</v>
      </c>
      <c r="S103" s="547">
        <v>14</v>
      </c>
      <c r="T103" s="548">
        <v>15</v>
      </c>
      <c r="U103" s="546">
        <v>16</v>
      </c>
      <c r="V103" s="547">
        <v>17</v>
      </c>
      <c r="W103" s="547">
        <v>18</v>
      </c>
      <c r="X103" s="548">
        <v>19</v>
      </c>
      <c r="Z103" s="546">
        <v>20</v>
      </c>
      <c r="AA103" s="547">
        <v>21</v>
      </c>
      <c r="AB103" s="547">
        <v>22</v>
      </c>
      <c r="AC103" s="548">
        <v>23</v>
      </c>
    </row>
    <row r="104" spans="1:29" x14ac:dyDescent="0.2">
      <c r="A104" s="523" t="str">
        <f t="shared" ca="1" si="0"/>
        <v/>
      </c>
      <c r="B104" s="523" t="str">
        <f t="shared" ca="1" si="0"/>
        <v/>
      </c>
      <c r="E104" s="523" t="s">
        <v>157</v>
      </c>
      <c r="F104" s="546">
        <v>5</v>
      </c>
      <c r="G104" s="547">
        <v>22</v>
      </c>
      <c r="H104" s="547">
        <v>7</v>
      </c>
      <c r="I104" s="547">
        <v>11</v>
      </c>
      <c r="J104" s="548">
        <v>16</v>
      </c>
      <c r="K104" s="546">
        <v>19</v>
      </c>
      <c r="L104" s="547">
        <v>9</v>
      </c>
      <c r="M104" s="547">
        <v>12</v>
      </c>
      <c r="N104" s="547">
        <v>20</v>
      </c>
      <c r="O104" s="548">
        <v>1</v>
      </c>
      <c r="P104" s="546">
        <v>4</v>
      </c>
      <c r="Q104" s="547">
        <v>8</v>
      </c>
      <c r="R104" s="547">
        <v>15</v>
      </c>
      <c r="S104" s="547">
        <v>18</v>
      </c>
      <c r="T104" s="548">
        <v>21</v>
      </c>
      <c r="U104" s="546">
        <v>14</v>
      </c>
      <c r="V104" s="547">
        <v>3</v>
      </c>
      <c r="W104" s="547">
        <v>23</v>
      </c>
      <c r="X104" s="548">
        <v>6</v>
      </c>
      <c r="Z104" s="546">
        <v>10</v>
      </c>
      <c r="AA104" s="547">
        <v>13</v>
      </c>
      <c r="AB104" s="547">
        <v>17</v>
      </c>
      <c r="AC104" s="548">
        <v>2</v>
      </c>
    </row>
    <row r="105" spans="1:29" x14ac:dyDescent="0.2">
      <c r="A105" s="523" t="str">
        <f t="shared" ca="1" si="0"/>
        <v/>
      </c>
      <c r="B105" s="523" t="str">
        <f t="shared" ca="1" si="0"/>
        <v/>
      </c>
    </row>
    <row r="106" spans="1:29" s="532" customFormat="1" x14ac:dyDescent="0.2">
      <c r="A106" s="523" t="str">
        <f t="shared" ca="1" si="0"/>
        <v/>
      </c>
      <c r="B106" s="523" t="str">
        <f t="shared" ca="1" si="0"/>
        <v/>
      </c>
    </row>
    <row r="107" spans="1:29" x14ac:dyDescent="0.2">
      <c r="A107" s="523" t="str">
        <f t="shared" ca="1" si="0"/>
        <v/>
      </c>
      <c r="B107" s="523" t="str">
        <f t="shared" ca="1" si="0"/>
        <v/>
      </c>
      <c r="D107" s="544">
        <v>24</v>
      </c>
      <c r="E107" s="544" t="s">
        <v>179</v>
      </c>
    </row>
    <row r="108" spans="1:29" x14ac:dyDescent="0.2">
      <c r="A108" s="523" t="str">
        <f t="shared" ca="1" si="0"/>
        <v/>
      </c>
      <c r="B108" s="523" t="str">
        <f t="shared" ca="1" si="0"/>
        <v/>
      </c>
      <c r="E108" s="523" t="s">
        <v>130</v>
      </c>
      <c r="F108" s="546">
        <v>1</v>
      </c>
      <c r="G108" s="547">
        <v>2</v>
      </c>
      <c r="H108" s="547">
        <v>3</v>
      </c>
      <c r="I108" s="547">
        <v>4</v>
      </c>
      <c r="J108" s="548">
        <v>5</v>
      </c>
      <c r="K108" s="546">
        <v>6</v>
      </c>
      <c r="L108" s="547">
        <v>7</v>
      </c>
      <c r="M108" s="547">
        <v>8</v>
      </c>
      <c r="N108" s="547">
        <v>9</v>
      </c>
      <c r="O108" s="548">
        <v>10</v>
      </c>
      <c r="P108" s="546">
        <v>11</v>
      </c>
      <c r="Q108" s="547">
        <v>12</v>
      </c>
      <c r="R108" s="547">
        <v>13</v>
      </c>
      <c r="S108" s="547">
        <v>14</v>
      </c>
      <c r="T108" s="548">
        <v>15</v>
      </c>
      <c r="U108" s="546">
        <v>16</v>
      </c>
      <c r="V108" s="547">
        <v>17</v>
      </c>
      <c r="W108" s="547">
        <v>18</v>
      </c>
      <c r="X108" s="547">
        <v>19</v>
      </c>
      <c r="Y108" s="548">
        <v>20</v>
      </c>
      <c r="Z108" s="546">
        <v>21</v>
      </c>
      <c r="AA108" s="547">
        <v>22</v>
      </c>
      <c r="AB108" s="547">
        <v>23</v>
      </c>
      <c r="AC108" s="548">
        <v>24</v>
      </c>
    </row>
    <row r="109" spans="1:29" x14ac:dyDescent="0.2">
      <c r="A109" s="523" t="str">
        <f t="shared" ca="1" si="0"/>
        <v/>
      </c>
      <c r="B109" s="523" t="str">
        <f t="shared" ca="1" si="0"/>
        <v/>
      </c>
      <c r="E109" s="523" t="s">
        <v>157</v>
      </c>
      <c r="F109" s="546">
        <v>10</v>
      </c>
      <c r="G109" s="547">
        <v>23</v>
      </c>
      <c r="H109" s="547">
        <v>17</v>
      </c>
      <c r="I109" s="547">
        <v>1</v>
      </c>
      <c r="J109" s="548">
        <v>11</v>
      </c>
      <c r="K109" s="546">
        <v>4</v>
      </c>
      <c r="L109" s="547">
        <v>9</v>
      </c>
      <c r="M109" s="547">
        <v>15</v>
      </c>
      <c r="N109" s="547">
        <v>18</v>
      </c>
      <c r="O109" s="548">
        <v>21</v>
      </c>
      <c r="P109" s="546">
        <v>5</v>
      </c>
      <c r="Q109" s="547">
        <v>20</v>
      </c>
      <c r="R109" s="547">
        <v>22</v>
      </c>
      <c r="S109" s="547">
        <v>6</v>
      </c>
      <c r="T109" s="548">
        <v>13</v>
      </c>
      <c r="U109" s="546">
        <v>24</v>
      </c>
      <c r="V109" s="547">
        <v>3</v>
      </c>
      <c r="W109" s="547">
        <v>12</v>
      </c>
      <c r="X109" s="547">
        <v>16</v>
      </c>
      <c r="Y109" s="548">
        <v>8</v>
      </c>
      <c r="Z109" s="546">
        <v>14</v>
      </c>
      <c r="AA109" s="547">
        <v>19</v>
      </c>
      <c r="AB109" s="547">
        <v>2</v>
      </c>
      <c r="AC109" s="548">
        <v>7</v>
      </c>
    </row>
    <row r="110" spans="1:29" x14ac:dyDescent="0.2">
      <c r="A110" s="523" t="str">
        <f t="shared" ca="1" si="0"/>
        <v/>
      </c>
      <c r="B110" s="523" t="str">
        <f t="shared" ca="1" si="0"/>
        <v/>
      </c>
    </row>
    <row r="111" spans="1:29" s="532" customFormat="1" x14ac:dyDescent="0.2">
      <c r="A111" s="523" t="str">
        <f t="shared" ca="1" si="0"/>
        <v/>
      </c>
      <c r="B111" s="523" t="str">
        <f t="shared" ca="1" si="0"/>
        <v/>
      </c>
    </row>
    <row r="112" spans="1:29" x14ac:dyDescent="0.2">
      <c r="A112" s="523" t="str">
        <f t="shared" ca="1" si="0"/>
        <v/>
      </c>
      <c r="B112" s="523" t="str">
        <f t="shared" ca="1" si="0"/>
        <v/>
      </c>
      <c r="D112" s="544">
        <v>25</v>
      </c>
      <c r="E112" s="544" t="s">
        <v>179</v>
      </c>
    </row>
    <row r="113" spans="1:34" x14ac:dyDescent="0.2">
      <c r="A113" s="523" t="str">
        <f t="shared" ca="1" si="0"/>
        <v/>
      </c>
      <c r="B113" s="523" t="str">
        <f t="shared" ca="1" si="0"/>
        <v/>
      </c>
      <c r="E113" s="523" t="s">
        <v>130</v>
      </c>
      <c r="F113" s="546">
        <v>1</v>
      </c>
      <c r="G113" s="547">
        <v>2</v>
      </c>
      <c r="H113" s="547">
        <v>3</v>
      </c>
      <c r="I113" s="547">
        <v>4</v>
      </c>
      <c r="J113" s="548">
        <v>5</v>
      </c>
      <c r="K113" s="546">
        <v>6</v>
      </c>
      <c r="L113" s="547">
        <v>7</v>
      </c>
      <c r="M113" s="547">
        <v>8</v>
      </c>
      <c r="N113" s="547">
        <v>9</v>
      </c>
      <c r="O113" s="548">
        <v>10</v>
      </c>
      <c r="P113" s="546">
        <v>11</v>
      </c>
      <c r="Q113" s="547">
        <v>12</v>
      </c>
      <c r="R113" s="547">
        <v>13</v>
      </c>
      <c r="S113" s="547">
        <v>14</v>
      </c>
      <c r="T113" s="548">
        <v>15</v>
      </c>
      <c r="U113" s="546">
        <v>16</v>
      </c>
      <c r="V113" s="547">
        <v>17</v>
      </c>
      <c r="W113" s="547">
        <v>18</v>
      </c>
      <c r="X113" s="547">
        <v>19</v>
      </c>
      <c r="Y113" s="548">
        <v>20</v>
      </c>
      <c r="Z113" s="546">
        <v>21</v>
      </c>
      <c r="AA113" s="547">
        <v>22</v>
      </c>
      <c r="AB113" s="547">
        <v>23</v>
      </c>
      <c r="AC113" s="547">
        <v>24</v>
      </c>
      <c r="AD113" s="548">
        <v>25</v>
      </c>
    </row>
    <row r="114" spans="1:34" x14ac:dyDescent="0.2">
      <c r="A114" s="523" t="str">
        <f t="shared" ca="1" si="0"/>
        <v/>
      </c>
      <c r="B114" s="523" t="str">
        <f t="shared" ca="1" si="0"/>
        <v/>
      </c>
      <c r="E114" s="523" t="s">
        <v>157</v>
      </c>
      <c r="F114" s="546">
        <v>10</v>
      </c>
      <c r="G114" s="547">
        <v>14</v>
      </c>
      <c r="H114" s="547">
        <v>22</v>
      </c>
      <c r="I114" s="547">
        <v>18</v>
      </c>
      <c r="J114" s="548">
        <v>1</v>
      </c>
      <c r="K114" s="546">
        <v>15</v>
      </c>
      <c r="L114" s="547">
        <v>19</v>
      </c>
      <c r="M114" s="547">
        <v>2</v>
      </c>
      <c r="N114" s="547">
        <v>23</v>
      </c>
      <c r="O114" s="548">
        <v>6</v>
      </c>
      <c r="P114" s="546">
        <v>20</v>
      </c>
      <c r="Q114" s="547">
        <v>24</v>
      </c>
      <c r="R114" s="547">
        <v>7</v>
      </c>
      <c r="S114" s="547">
        <v>3</v>
      </c>
      <c r="T114" s="548">
        <v>11</v>
      </c>
      <c r="U114" s="546">
        <v>25</v>
      </c>
      <c r="V114" s="547">
        <v>4</v>
      </c>
      <c r="W114" s="547">
        <v>12</v>
      </c>
      <c r="X114" s="547">
        <v>8</v>
      </c>
      <c r="Y114" s="548">
        <v>16</v>
      </c>
      <c r="Z114" s="546">
        <v>5</v>
      </c>
      <c r="AA114" s="547">
        <v>9</v>
      </c>
      <c r="AB114" s="547">
        <v>17</v>
      </c>
      <c r="AC114" s="547">
        <v>13</v>
      </c>
      <c r="AD114" s="548">
        <v>21</v>
      </c>
    </row>
    <row r="115" spans="1:34" x14ac:dyDescent="0.2">
      <c r="A115" s="523" t="str">
        <f t="shared" ca="1" si="0"/>
        <v/>
      </c>
      <c r="B115" s="523" t="str">
        <f t="shared" ca="1" si="0"/>
        <v/>
      </c>
    </row>
    <row r="116" spans="1:34" s="532" customFormat="1" x14ac:dyDescent="0.2">
      <c r="A116" s="523" t="str">
        <f t="shared" ca="1" si="0"/>
        <v/>
      </c>
      <c r="B116" s="523" t="str">
        <f t="shared" ca="1" si="0"/>
        <v/>
      </c>
    </row>
    <row r="117" spans="1:34" x14ac:dyDescent="0.2">
      <c r="A117" s="523" t="str">
        <f t="shared" ca="1" si="0"/>
        <v/>
      </c>
      <c r="B117" s="523" t="str">
        <f t="shared" ca="1" si="0"/>
        <v/>
      </c>
      <c r="D117" s="544">
        <v>26</v>
      </c>
      <c r="E117" s="544" t="s">
        <v>179</v>
      </c>
    </row>
    <row r="118" spans="1:34" x14ac:dyDescent="0.2">
      <c r="A118" s="523" t="str">
        <f t="shared" ca="1" si="0"/>
        <v/>
      </c>
      <c r="B118" s="523" t="str">
        <f t="shared" ca="1" si="0"/>
        <v/>
      </c>
      <c r="E118" s="523" t="s">
        <v>130</v>
      </c>
      <c r="F118" s="546">
        <v>1</v>
      </c>
      <c r="G118" s="547">
        <v>2</v>
      </c>
      <c r="H118" s="547">
        <v>3</v>
      </c>
      <c r="I118" s="547">
        <v>4</v>
      </c>
      <c r="J118" s="548">
        <v>5</v>
      </c>
      <c r="K118" s="546">
        <v>6</v>
      </c>
      <c r="L118" s="547">
        <v>7</v>
      </c>
      <c r="M118" s="547">
        <v>8</v>
      </c>
      <c r="N118" s="547">
        <v>9</v>
      </c>
      <c r="O118" s="548">
        <v>10</v>
      </c>
      <c r="P118" s="546">
        <v>11</v>
      </c>
      <c r="Q118" s="547">
        <v>12</v>
      </c>
      <c r="R118" s="547">
        <v>13</v>
      </c>
      <c r="S118" s="548">
        <v>14</v>
      </c>
      <c r="U118" s="546">
        <v>15</v>
      </c>
      <c r="V118" s="547">
        <v>16</v>
      </c>
      <c r="W118" s="547">
        <v>17</v>
      </c>
      <c r="X118" s="548">
        <v>18</v>
      </c>
      <c r="Z118" s="546">
        <v>19</v>
      </c>
      <c r="AA118" s="547">
        <v>20</v>
      </c>
      <c r="AB118" s="547">
        <v>21</v>
      </c>
      <c r="AC118" s="548">
        <v>22</v>
      </c>
      <c r="AE118" s="546">
        <v>23</v>
      </c>
      <c r="AF118" s="547">
        <v>24</v>
      </c>
      <c r="AG118" s="547">
        <v>25</v>
      </c>
      <c r="AH118" s="548">
        <v>26</v>
      </c>
    </row>
    <row r="119" spans="1:34" x14ac:dyDescent="0.2">
      <c r="A119" s="523" t="str">
        <f t="shared" ca="1" si="0"/>
        <v/>
      </c>
      <c r="B119" s="523" t="str">
        <f t="shared" ca="1" si="0"/>
        <v/>
      </c>
      <c r="E119" s="523" t="s">
        <v>157</v>
      </c>
      <c r="F119" s="546">
        <v>26</v>
      </c>
      <c r="G119" s="547">
        <v>21</v>
      </c>
      <c r="H119" s="547">
        <v>7</v>
      </c>
      <c r="I119" s="547">
        <v>11</v>
      </c>
      <c r="J119" s="548">
        <v>15</v>
      </c>
      <c r="K119" s="546">
        <v>5</v>
      </c>
      <c r="L119" s="547">
        <v>25</v>
      </c>
      <c r="M119" s="547">
        <v>12</v>
      </c>
      <c r="N119" s="547">
        <v>19</v>
      </c>
      <c r="O119" s="548">
        <v>16</v>
      </c>
      <c r="P119" s="546">
        <v>4</v>
      </c>
      <c r="Q119" s="547">
        <v>22</v>
      </c>
      <c r="R119" s="547">
        <v>10</v>
      </c>
      <c r="S119" s="548">
        <v>23</v>
      </c>
      <c r="U119" s="546">
        <v>18</v>
      </c>
      <c r="V119" s="547">
        <v>13</v>
      </c>
      <c r="W119" s="547">
        <v>2</v>
      </c>
      <c r="X119" s="548">
        <v>6</v>
      </c>
      <c r="Z119" s="546">
        <v>9</v>
      </c>
      <c r="AA119" s="547">
        <v>17</v>
      </c>
      <c r="AB119" s="547">
        <v>24</v>
      </c>
      <c r="AC119" s="548">
        <v>3</v>
      </c>
      <c r="AE119" s="546">
        <v>14</v>
      </c>
      <c r="AF119" s="547">
        <v>8</v>
      </c>
      <c r="AG119" s="547">
        <v>20</v>
      </c>
      <c r="AH119" s="548">
        <v>1</v>
      </c>
    </row>
    <row r="120" spans="1:34" x14ac:dyDescent="0.2">
      <c r="A120" s="523" t="str">
        <f t="shared" ca="1" si="0"/>
        <v/>
      </c>
      <c r="B120" s="523" t="str">
        <f t="shared" ca="1" si="0"/>
        <v/>
      </c>
    </row>
    <row r="121" spans="1:34" s="532" customFormat="1" x14ac:dyDescent="0.2">
      <c r="A121" s="523" t="str">
        <f t="shared" ca="1" si="0"/>
        <v/>
      </c>
      <c r="B121" s="523" t="str">
        <f t="shared" ca="1" si="0"/>
        <v/>
      </c>
    </row>
    <row r="122" spans="1:34" x14ac:dyDescent="0.2">
      <c r="A122" s="523" t="str">
        <f t="shared" ca="1" si="0"/>
        <v/>
      </c>
      <c r="B122" s="523" t="str">
        <f t="shared" ca="1" si="0"/>
        <v/>
      </c>
      <c r="D122" s="544">
        <v>27</v>
      </c>
      <c r="E122" s="544" t="s">
        <v>179</v>
      </c>
    </row>
    <row r="123" spans="1:34" x14ac:dyDescent="0.2">
      <c r="A123" s="523" t="str">
        <f t="shared" ca="1" si="0"/>
        <v/>
      </c>
      <c r="B123" s="523" t="str">
        <f t="shared" ca="1" si="0"/>
        <v/>
      </c>
      <c r="E123" s="523" t="s">
        <v>130</v>
      </c>
      <c r="F123" s="546">
        <v>1</v>
      </c>
      <c r="G123" s="547">
        <v>2</v>
      </c>
      <c r="H123" s="547">
        <v>3</v>
      </c>
      <c r="I123" s="547">
        <v>4</v>
      </c>
      <c r="J123" s="548">
        <v>5</v>
      </c>
      <c r="K123" s="546">
        <v>6</v>
      </c>
      <c r="L123" s="547">
        <v>7</v>
      </c>
      <c r="M123" s="547">
        <v>8</v>
      </c>
      <c r="N123" s="547">
        <v>9</v>
      </c>
      <c r="O123" s="548">
        <v>10</v>
      </c>
      <c r="P123" s="546">
        <v>11</v>
      </c>
      <c r="Q123" s="547">
        <v>12</v>
      </c>
      <c r="R123" s="547">
        <v>13</v>
      </c>
      <c r="S123" s="547">
        <v>14</v>
      </c>
      <c r="T123" s="548">
        <v>15</v>
      </c>
      <c r="U123" s="546">
        <v>16</v>
      </c>
      <c r="V123" s="547">
        <v>17</v>
      </c>
      <c r="W123" s="547">
        <v>18</v>
      </c>
      <c r="X123" s="548">
        <v>19</v>
      </c>
      <c r="Z123" s="546">
        <v>20</v>
      </c>
      <c r="AA123" s="547">
        <v>21</v>
      </c>
      <c r="AB123" s="547">
        <v>22</v>
      </c>
      <c r="AC123" s="548">
        <v>23</v>
      </c>
      <c r="AE123" s="546">
        <v>24</v>
      </c>
      <c r="AF123" s="547">
        <v>25</v>
      </c>
      <c r="AG123" s="547">
        <v>26</v>
      </c>
      <c r="AH123" s="548">
        <v>27</v>
      </c>
    </row>
    <row r="124" spans="1:34" x14ac:dyDescent="0.2">
      <c r="A124" s="523" t="str">
        <f t="shared" ca="1" si="0"/>
        <v/>
      </c>
      <c r="B124" s="523" t="str">
        <f t="shared" ca="1" si="0"/>
        <v/>
      </c>
      <c r="E124" s="523" t="s">
        <v>157</v>
      </c>
      <c r="F124" s="546">
        <v>23</v>
      </c>
      <c r="G124" s="547">
        <v>8</v>
      </c>
      <c r="H124" s="547">
        <v>4</v>
      </c>
      <c r="I124" s="547">
        <v>16</v>
      </c>
      <c r="J124" s="548">
        <v>24</v>
      </c>
      <c r="K124" s="546">
        <v>10</v>
      </c>
      <c r="L124" s="547">
        <v>19</v>
      </c>
      <c r="M124" s="547">
        <v>12</v>
      </c>
      <c r="N124" s="547">
        <v>26</v>
      </c>
      <c r="O124" s="548">
        <v>20</v>
      </c>
      <c r="P124" s="546">
        <v>15</v>
      </c>
      <c r="Q124" s="547">
        <v>18</v>
      </c>
      <c r="R124" s="547">
        <v>27</v>
      </c>
      <c r="S124" s="547">
        <v>2</v>
      </c>
      <c r="T124" s="548">
        <v>21</v>
      </c>
      <c r="U124" s="546">
        <v>9</v>
      </c>
      <c r="V124" s="547">
        <v>3</v>
      </c>
      <c r="W124" s="547">
        <v>17</v>
      </c>
      <c r="X124" s="548">
        <v>11</v>
      </c>
      <c r="Z124" s="546">
        <v>22</v>
      </c>
      <c r="AA124" s="547">
        <v>14</v>
      </c>
      <c r="AB124" s="547">
        <v>7</v>
      </c>
      <c r="AC124" s="548">
        <v>1</v>
      </c>
      <c r="AE124" s="546">
        <v>5</v>
      </c>
      <c r="AF124" s="547">
        <v>13</v>
      </c>
      <c r="AG124" s="547">
        <v>25</v>
      </c>
      <c r="AH124" s="548">
        <v>6</v>
      </c>
    </row>
    <row r="125" spans="1:34" x14ac:dyDescent="0.2">
      <c r="A125" s="523" t="str">
        <f t="shared" ca="1" si="0"/>
        <v/>
      </c>
      <c r="B125" s="523" t="str">
        <f t="shared" ca="1" si="0"/>
        <v/>
      </c>
    </row>
    <row r="126" spans="1:34" s="532" customFormat="1" x14ac:dyDescent="0.2">
      <c r="A126" s="523" t="str">
        <f t="shared" ca="1" si="0"/>
        <v/>
      </c>
      <c r="B126" s="523" t="str">
        <f t="shared" ca="1" si="0"/>
        <v/>
      </c>
    </row>
    <row r="127" spans="1:34" x14ac:dyDescent="0.2">
      <c r="A127" s="523" t="str">
        <f t="shared" ca="1" si="0"/>
        <v/>
      </c>
      <c r="B127" s="523" t="str">
        <f t="shared" ca="1" si="0"/>
        <v/>
      </c>
      <c r="D127" s="544">
        <v>28</v>
      </c>
      <c r="E127" s="544" t="s">
        <v>179</v>
      </c>
    </row>
    <row r="128" spans="1:34" x14ac:dyDescent="0.2">
      <c r="A128" s="523" t="str">
        <f t="shared" ca="1" si="0"/>
        <v/>
      </c>
      <c r="B128" s="523" t="str">
        <f t="shared" ca="1" si="0"/>
        <v/>
      </c>
      <c r="E128" s="523" t="s">
        <v>130</v>
      </c>
      <c r="F128" s="546">
        <v>1</v>
      </c>
      <c r="G128" s="547">
        <v>2</v>
      </c>
      <c r="H128" s="547">
        <v>3</v>
      </c>
      <c r="I128" s="547">
        <v>4</v>
      </c>
      <c r="J128" s="548">
        <v>5</v>
      </c>
      <c r="K128" s="546">
        <v>6</v>
      </c>
      <c r="L128" s="547">
        <v>7</v>
      </c>
      <c r="M128" s="547">
        <v>8</v>
      </c>
      <c r="N128" s="547">
        <v>9</v>
      </c>
      <c r="O128" s="548">
        <v>10</v>
      </c>
      <c r="P128" s="546">
        <v>11</v>
      </c>
      <c r="Q128" s="547">
        <v>12</v>
      </c>
      <c r="R128" s="547">
        <v>13</v>
      </c>
      <c r="S128" s="547">
        <v>14</v>
      </c>
      <c r="T128" s="548">
        <v>15</v>
      </c>
      <c r="U128" s="546">
        <v>16</v>
      </c>
      <c r="V128" s="547">
        <v>17</v>
      </c>
      <c r="W128" s="547">
        <v>18</v>
      </c>
      <c r="X128" s="547">
        <v>19</v>
      </c>
      <c r="Y128" s="548">
        <v>20</v>
      </c>
      <c r="Z128" s="546">
        <v>21</v>
      </c>
      <c r="AA128" s="547">
        <v>22</v>
      </c>
      <c r="AB128" s="547">
        <v>23</v>
      </c>
      <c r="AC128" s="548">
        <v>24</v>
      </c>
      <c r="AE128" s="546">
        <v>25</v>
      </c>
      <c r="AF128" s="547">
        <v>26</v>
      </c>
      <c r="AG128" s="547">
        <v>27</v>
      </c>
      <c r="AH128" s="548">
        <v>28</v>
      </c>
    </row>
    <row r="129" spans="1:39" x14ac:dyDescent="0.2">
      <c r="A129" s="523" t="str">
        <f t="shared" ca="1" si="0"/>
        <v/>
      </c>
      <c r="B129" s="523" t="str">
        <f t="shared" ca="1" si="0"/>
        <v/>
      </c>
      <c r="E129" s="523" t="s">
        <v>157</v>
      </c>
      <c r="F129" s="546">
        <v>4</v>
      </c>
      <c r="G129" s="547">
        <v>27</v>
      </c>
      <c r="H129" s="547">
        <v>7</v>
      </c>
      <c r="I129" s="547">
        <v>21</v>
      </c>
      <c r="J129" s="548">
        <v>13</v>
      </c>
      <c r="K129" s="546">
        <v>19</v>
      </c>
      <c r="L129" s="547">
        <v>24</v>
      </c>
      <c r="M129" s="547">
        <v>14</v>
      </c>
      <c r="N129" s="547">
        <v>26</v>
      </c>
      <c r="O129" s="548">
        <v>1</v>
      </c>
      <c r="P129" s="546">
        <v>15</v>
      </c>
      <c r="Q129" s="547">
        <v>23</v>
      </c>
      <c r="R129" s="547">
        <v>17</v>
      </c>
      <c r="S129" s="547">
        <v>25</v>
      </c>
      <c r="T129" s="548">
        <v>6</v>
      </c>
      <c r="U129" s="546">
        <v>9</v>
      </c>
      <c r="V129" s="547">
        <v>5</v>
      </c>
      <c r="W129" s="547">
        <v>28</v>
      </c>
      <c r="X129" s="547">
        <v>22</v>
      </c>
      <c r="Y129" s="548">
        <v>16</v>
      </c>
      <c r="Z129" s="546">
        <v>20</v>
      </c>
      <c r="AA129" s="547">
        <v>8</v>
      </c>
      <c r="AB129" s="547">
        <v>12</v>
      </c>
      <c r="AC129" s="548">
        <v>3</v>
      </c>
      <c r="AE129" s="546">
        <v>10</v>
      </c>
      <c r="AF129" s="547">
        <v>18</v>
      </c>
      <c r="AG129" s="547">
        <v>2</v>
      </c>
      <c r="AH129" s="548">
        <v>11</v>
      </c>
    </row>
    <row r="130" spans="1:39" x14ac:dyDescent="0.2">
      <c r="A130" s="523" t="str">
        <f t="shared" ca="1" si="0"/>
        <v/>
      </c>
      <c r="B130" s="523" t="str">
        <f t="shared" ca="1" si="0"/>
        <v/>
      </c>
    </row>
    <row r="131" spans="1:39" s="532" customFormat="1" x14ac:dyDescent="0.2">
      <c r="A131" s="523" t="str">
        <f t="shared" ca="1" si="0"/>
        <v/>
      </c>
      <c r="B131" s="523" t="str">
        <f t="shared" ca="1" si="0"/>
        <v/>
      </c>
    </row>
    <row r="132" spans="1:39" x14ac:dyDescent="0.2">
      <c r="A132" s="523" t="str">
        <f t="shared" ca="1" si="0"/>
        <v/>
      </c>
      <c r="B132" s="523" t="str">
        <f t="shared" ca="1" si="0"/>
        <v/>
      </c>
      <c r="D132" s="544">
        <v>29</v>
      </c>
      <c r="E132" s="544" t="s">
        <v>179</v>
      </c>
    </row>
    <row r="133" spans="1:39" x14ac:dyDescent="0.2">
      <c r="A133" s="523" t="str">
        <f t="shared" ca="1" si="0"/>
        <v/>
      </c>
      <c r="B133" s="523" t="str">
        <f t="shared" ca="1" si="0"/>
        <v/>
      </c>
      <c r="E133" s="523" t="s">
        <v>130</v>
      </c>
      <c r="F133" s="546">
        <v>1</v>
      </c>
      <c r="G133" s="547">
        <v>2</v>
      </c>
      <c r="H133" s="547">
        <v>3</v>
      </c>
      <c r="I133" s="547">
        <v>4</v>
      </c>
      <c r="J133" s="548">
        <v>5</v>
      </c>
      <c r="K133" s="546">
        <v>6</v>
      </c>
      <c r="L133" s="547">
        <v>7</v>
      </c>
      <c r="M133" s="547">
        <v>8</v>
      </c>
      <c r="N133" s="547">
        <v>9</v>
      </c>
      <c r="O133" s="548">
        <v>10</v>
      </c>
      <c r="P133" s="546">
        <v>11</v>
      </c>
      <c r="Q133" s="547">
        <v>12</v>
      </c>
      <c r="R133" s="547">
        <v>13</v>
      </c>
      <c r="S133" s="547">
        <v>14</v>
      </c>
      <c r="T133" s="548">
        <v>15</v>
      </c>
      <c r="U133" s="546">
        <v>16</v>
      </c>
      <c r="V133" s="547">
        <v>17</v>
      </c>
      <c r="W133" s="547">
        <v>18</v>
      </c>
      <c r="X133" s="547">
        <v>19</v>
      </c>
      <c r="Y133" s="548">
        <v>20</v>
      </c>
      <c r="Z133" s="546">
        <v>21</v>
      </c>
      <c r="AA133" s="547">
        <v>22</v>
      </c>
      <c r="AB133" s="547">
        <v>23</v>
      </c>
      <c r="AC133" s="547">
        <v>24</v>
      </c>
      <c r="AD133" s="548">
        <v>25</v>
      </c>
      <c r="AE133" s="546">
        <v>26</v>
      </c>
      <c r="AF133" s="547">
        <v>27</v>
      </c>
      <c r="AG133" s="547">
        <v>28</v>
      </c>
      <c r="AH133" s="548">
        <v>29</v>
      </c>
    </row>
    <row r="134" spans="1:39" x14ac:dyDescent="0.2">
      <c r="A134" s="523" t="str">
        <f t="shared" ca="1" si="0"/>
        <v/>
      </c>
      <c r="B134" s="523" t="str">
        <f t="shared" ca="1" si="0"/>
        <v/>
      </c>
      <c r="E134" s="523" t="s">
        <v>157</v>
      </c>
      <c r="F134" s="546">
        <v>20</v>
      </c>
      <c r="G134" s="547">
        <v>25</v>
      </c>
      <c r="H134" s="547">
        <v>5</v>
      </c>
      <c r="I134" s="547">
        <v>12</v>
      </c>
      <c r="J134" s="548">
        <v>6</v>
      </c>
      <c r="K134" s="546">
        <v>10</v>
      </c>
      <c r="L134" s="547">
        <v>18</v>
      </c>
      <c r="M134" s="547">
        <v>14</v>
      </c>
      <c r="N134" s="547">
        <v>22</v>
      </c>
      <c r="O134" s="548">
        <v>28</v>
      </c>
      <c r="P134" s="546">
        <v>19</v>
      </c>
      <c r="Q134" s="547">
        <v>4</v>
      </c>
      <c r="R134" s="547">
        <v>27</v>
      </c>
      <c r="S134" s="547">
        <v>8</v>
      </c>
      <c r="T134" s="548">
        <v>21</v>
      </c>
      <c r="U134" s="546">
        <v>29</v>
      </c>
      <c r="V134" s="547">
        <v>23</v>
      </c>
      <c r="W134" s="547">
        <v>2</v>
      </c>
      <c r="X134" s="547">
        <v>16</v>
      </c>
      <c r="Y134" s="548">
        <v>13</v>
      </c>
      <c r="Z134" s="546">
        <v>15</v>
      </c>
      <c r="AA134" s="547">
        <v>9</v>
      </c>
      <c r="AB134" s="547">
        <v>17</v>
      </c>
      <c r="AC134" s="547">
        <v>1</v>
      </c>
      <c r="AD134" s="548">
        <v>26</v>
      </c>
      <c r="AE134" s="546">
        <v>24</v>
      </c>
      <c r="AF134" s="547">
        <v>3</v>
      </c>
      <c r="AG134" s="547">
        <v>7</v>
      </c>
      <c r="AH134" s="548">
        <v>11</v>
      </c>
    </row>
    <row r="135" spans="1:39" x14ac:dyDescent="0.2">
      <c r="A135" s="523" t="str">
        <f t="shared" ca="1" si="0"/>
        <v/>
      </c>
      <c r="B135" s="523" t="str">
        <f t="shared" ca="1" si="0"/>
        <v/>
      </c>
    </row>
    <row r="136" spans="1:39" s="532" customFormat="1" x14ac:dyDescent="0.2">
      <c r="A136" s="523" t="str">
        <f t="shared" ca="1" si="0"/>
        <v/>
      </c>
      <c r="B136" s="523" t="str">
        <f t="shared" ca="1" si="0"/>
        <v/>
      </c>
    </row>
    <row r="137" spans="1:39" x14ac:dyDescent="0.2">
      <c r="A137" s="523" t="str">
        <f t="shared" ca="1" si="0"/>
        <v/>
      </c>
      <c r="B137" s="523" t="str">
        <f t="shared" ca="1" si="0"/>
        <v/>
      </c>
      <c r="D137" s="544">
        <v>30</v>
      </c>
      <c r="E137" s="544" t="s">
        <v>179</v>
      </c>
    </row>
    <row r="138" spans="1:39" x14ac:dyDescent="0.2">
      <c r="A138" s="523" t="str">
        <f t="shared" ca="1" si="0"/>
        <v/>
      </c>
      <c r="B138" s="523" t="str">
        <f t="shared" ca="1" si="0"/>
        <v/>
      </c>
      <c r="E138" s="523" t="s">
        <v>130</v>
      </c>
      <c r="F138" s="546">
        <v>1</v>
      </c>
      <c r="G138" s="547">
        <v>2</v>
      </c>
      <c r="H138" s="547">
        <v>3</v>
      </c>
      <c r="I138" s="547">
        <v>4</v>
      </c>
      <c r="J138" s="548">
        <v>5</v>
      </c>
      <c r="K138" s="546">
        <v>6</v>
      </c>
      <c r="L138" s="547">
        <v>7</v>
      </c>
      <c r="M138" s="547">
        <v>8</v>
      </c>
      <c r="N138" s="547">
        <v>9</v>
      </c>
      <c r="O138" s="548">
        <v>10</v>
      </c>
      <c r="P138" s="546">
        <v>11</v>
      </c>
      <c r="Q138" s="547">
        <v>12</v>
      </c>
      <c r="R138" s="547">
        <v>13</v>
      </c>
      <c r="S138" s="547">
        <v>14</v>
      </c>
      <c r="T138" s="548">
        <v>15</v>
      </c>
      <c r="U138" s="546">
        <v>16</v>
      </c>
      <c r="V138" s="547">
        <v>17</v>
      </c>
      <c r="W138" s="547">
        <v>18</v>
      </c>
      <c r="X138" s="547">
        <v>19</v>
      </c>
      <c r="Y138" s="548">
        <v>20</v>
      </c>
      <c r="Z138" s="546">
        <v>21</v>
      </c>
      <c r="AA138" s="547">
        <v>22</v>
      </c>
      <c r="AB138" s="547">
        <v>23</v>
      </c>
      <c r="AC138" s="547">
        <v>24</v>
      </c>
      <c r="AD138" s="548">
        <v>25</v>
      </c>
      <c r="AE138" s="546">
        <v>26</v>
      </c>
      <c r="AF138" s="547">
        <v>27</v>
      </c>
      <c r="AG138" s="547">
        <v>28</v>
      </c>
      <c r="AH138" s="547">
        <v>29</v>
      </c>
      <c r="AI138" s="548">
        <v>30</v>
      </c>
    </row>
    <row r="139" spans="1:39" x14ac:dyDescent="0.2">
      <c r="A139" s="523" t="str">
        <f t="shared" ca="1" si="0"/>
        <v/>
      </c>
      <c r="B139" s="523" t="str">
        <f t="shared" ca="1" si="0"/>
        <v/>
      </c>
      <c r="E139" s="523" t="s">
        <v>157</v>
      </c>
      <c r="F139" s="546">
        <v>5</v>
      </c>
      <c r="G139" s="547">
        <v>18</v>
      </c>
      <c r="H139" s="547">
        <v>12</v>
      </c>
      <c r="I139" s="547">
        <v>21</v>
      </c>
      <c r="J139" s="548">
        <v>8</v>
      </c>
      <c r="K139" s="546">
        <v>10</v>
      </c>
      <c r="L139" s="547">
        <v>14</v>
      </c>
      <c r="M139" s="547">
        <v>17</v>
      </c>
      <c r="N139" s="547">
        <v>1</v>
      </c>
      <c r="O139" s="548">
        <v>26</v>
      </c>
      <c r="P139" s="546">
        <v>20</v>
      </c>
      <c r="Q139" s="547">
        <v>25</v>
      </c>
      <c r="R139" s="547">
        <v>30</v>
      </c>
      <c r="S139" s="547">
        <v>6</v>
      </c>
      <c r="T139" s="548">
        <v>3</v>
      </c>
      <c r="U139" s="546">
        <v>9</v>
      </c>
      <c r="V139" s="547">
        <v>23</v>
      </c>
      <c r="W139" s="547">
        <v>29</v>
      </c>
      <c r="X139" s="547">
        <v>16</v>
      </c>
      <c r="Y139" s="548">
        <v>11</v>
      </c>
      <c r="Z139" s="546">
        <v>15</v>
      </c>
      <c r="AA139" s="547">
        <v>28</v>
      </c>
      <c r="AB139" s="547">
        <v>19</v>
      </c>
      <c r="AC139" s="547">
        <v>22</v>
      </c>
      <c r="AD139" s="548">
        <v>2</v>
      </c>
      <c r="AE139" s="546">
        <v>24</v>
      </c>
      <c r="AF139" s="547">
        <v>4</v>
      </c>
      <c r="AG139" s="547">
        <v>7</v>
      </c>
      <c r="AH139" s="547">
        <v>27</v>
      </c>
      <c r="AI139" s="548">
        <v>13</v>
      </c>
    </row>
    <row r="140" spans="1:39" x14ac:dyDescent="0.2">
      <c r="A140" s="523" t="str">
        <f t="shared" ca="1" si="0"/>
        <v/>
      </c>
      <c r="B140" s="523" t="str">
        <f t="shared" ca="1" si="0"/>
        <v/>
      </c>
    </row>
    <row r="141" spans="1:39" s="532" customFormat="1" x14ac:dyDescent="0.2">
      <c r="A141" s="523" t="str">
        <f t="shared" ca="1" si="0"/>
        <v/>
      </c>
      <c r="B141" s="523" t="str">
        <f t="shared" ca="1" si="0"/>
        <v/>
      </c>
    </row>
    <row r="142" spans="1:39" x14ac:dyDescent="0.2">
      <c r="A142" s="523" t="str">
        <f t="shared" ca="1" si="0"/>
        <v/>
      </c>
      <c r="B142" s="523" t="str">
        <f t="shared" ca="1" si="0"/>
        <v/>
      </c>
      <c r="D142" s="544">
        <v>31</v>
      </c>
      <c r="E142" s="544" t="s">
        <v>179</v>
      </c>
    </row>
    <row r="143" spans="1:39" x14ac:dyDescent="0.2">
      <c r="A143" s="523" t="str">
        <f t="shared" ca="1" si="0"/>
        <v/>
      </c>
      <c r="B143" s="523" t="str">
        <f t="shared" ca="1" si="0"/>
        <v/>
      </c>
      <c r="E143" s="523" t="s">
        <v>130</v>
      </c>
      <c r="F143" s="546">
        <v>1</v>
      </c>
      <c r="G143" s="547">
        <v>2</v>
      </c>
      <c r="H143" s="547">
        <v>3</v>
      </c>
      <c r="I143" s="547">
        <v>4</v>
      </c>
      <c r="J143" s="548">
        <v>5</v>
      </c>
      <c r="K143" s="546">
        <v>6</v>
      </c>
      <c r="L143" s="547">
        <v>7</v>
      </c>
      <c r="M143" s="547">
        <v>8</v>
      </c>
      <c r="N143" s="547">
        <v>9</v>
      </c>
      <c r="O143" s="548">
        <v>10</v>
      </c>
      <c r="P143" s="546">
        <v>11</v>
      </c>
      <c r="Q143" s="547">
        <v>12</v>
      </c>
      <c r="R143" s="547">
        <v>13</v>
      </c>
      <c r="S143" s="547">
        <v>14</v>
      </c>
      <c r="T143" s="548">
        <v>15</v>
      </c>
      <c r="U143" s="546">
        <v>16</v>
      </c>
      <c r="V143" s="547">
        <v>17</v>
      </c>
      <c r="W143" s="547">
        <v>18</v>
      </c>
      <c r="X143" s="548">
        <v>19</v>
      </c>
      <c r="Z143" s="546">
        <v>20</v>
      </c>
      <c r="AA143" s="547">
        <v>21</v>
      </c>
      <c r="AB143" s="547">
        <v>22</v>
      </c>
      <c r="AC143" s="548">
        <v>23</v>
      </c>
      <c r="AE143" s="546">
        <v>24</v>
      </c>
      <c r="AF143" s="547">
        <v>25</v>
      </c>
      <c r="AG143" s="547">
        <v>26</v>
      </c>
      <c r="AH143" s="548">
        <v>27</v>
      </c>
      <c r="AJ143" s="546">
        <v>28</v>
      </c>
      <c r="AK143" s="547">
        <v>29</v>
      </c>
      <c r="AL143" s="547">
        <v>30</v>
      </c>
      <c r="AM143" s="548">
        <v>31</v>
      </c>
    </row>
    <row r="144" spans="1:39" x14ac:dyDescent="0.2">
      <c r="A144" s="523" t="str">
        <f t="shared" ca="1" si="0"/>
        <v/>
      </c>
      <c r="B144" s="523" t="str">
        <f t="shared" ca="1" si="0"/>
        <v/>
      </c>
      <c r="E144" s="523" t="s">
        <v>157</v>
      </c>
      <c r="F144" s="546">
        <v>27</v>
      </c>
      <c r="G144" s="547">
        <v>22</v>
      </c>
      <c r="H144" s="547">
        <v>7</v>
      </c>
      <c r="I144" s="547">
        <v>16</v>
      </c>
      <c r="J144" s="548">
        <v>30</v>
      </c>
      <c r="K144" s="546">
        <v>31</v>
      </c>
      <c r="L144" s="547">
        <v>18</v>
      </c>
      <c r="M144" s="547">
        <v>15</v>
      </c>
      <c r="N144" s="547">
        <v>20</v>
      </c>
      <c r="O144" s="548">
        <v>25</v>
      </c>
      <c r="P144" s="546">
        <v>5</v>
      </c>
      <c r="Q144" s="547">
        <v>26</v>
      </c>
      <c r="R144" s="547">
        <v>21</v>
      </c>
      <c r="S144" s="547">
        <v>17</v>
      </c>
      <c r="T144" s="548">
        <v>28</v>
      </c>
      <c r="U144" s="546">
        <v>4</v>
      </c>
      <c r="V144" s="547">
        <v>19</v>
      </c>
      <c r="W144" s="547">
        <v>11</v>
      </c>
      <c r="X144" s="548">
        <v>6</v>
      </c>
      <c r="Z144" s="546">
        <v>9</v>
      </c>
      <c r="AA144" s="547">
        <v>13</v>
      </c>
      <c r="AB144" s="547">
        <v>24</v>
      </c>
      <c r="AC144" s="548">
        <v>3</v>
      </c>
      <c r="AE144" s="546">
        <v>14</v>
      </c>
      <c r="AF144" s="547">
        <v>10</v>
      </c>
      <c r="AG144" s="547">
        <v>29</v>
      </c>
      <c r="AH144" s="548">
        <v>1</v>
      </c>
      <c r="AJ144" s="546">
        <v>23</v>
      </c>
      <c r="AK144" s="547">
        <v>8</v>
      </c>
      <c r="AL144" s="547">
        <v>12</v>
      </c>
      <c r="AM144" s="548">
        <v>2</v>
      </c>
    </row>
    <row r="145" spans="1:39" x14ac:dyDescent="0.2">
      <c r="A145" s="523" t="str">
        <f t="shared" ca="1" si="0"/>
        <v/>
      </c>
      <c r="B145" s="523" t="str">
        <f t="shared" ca="1" si="0"/>
        <v/>
      </c>
    </row>
    <row r="146" spans="1:39" s="532" customFormat="1" x14ac:dyDescent="0.2">
      <c r="A146" s="523" t="str">
        <f t="shared" ca="1" si="0"/>
        <v/>
      </c>
      <c r="B146" s="523" t="str">
        <f t="shared" ca="1" si="0"/>
        <v/>
      </c>
    </row>
    <row r="147" spans="1:39" x14ac:dyDescent="0.2">
      <c r="A147" s="523" t="str">
        <f t="shared" ca="1" si="0"/>
        <v/>
      </c>
      <c r="B147" s="523" t="str">
        <f t="shared" ca="1" si="0"/>
        <v/>
      </c>
      <c r="D147" s="544">
        <v>32</v>
      </c>
      <c r="E147" s="544" t="s">
        <v>179</v>
      </c>
    </row>
    <row r="148" spans="1:39" x14ac:dyDescent="0.2">
      <c r="A148" s="523" t="str">
        <f t="shared" ca="1" si="0"/>
        <v/>
      </c>
      <c r="B148" s="523" t="str">
        <f t="shared" ca="1" si="0"/>
        <v/>
      </c>
      <c r="E148" s="523" t="s">
        <v>130</v>
      </c>
      <c r="F148" s="546">
        <v>1</v>
      </c>
      <c r="G148" s="547">
        <v>2</v>
      </c>
      <c r="H148" s="547">
        <v>3</v>
      </c>
      <c r="I148" s="547">
        <v>4</v>
      </c>
      <c r="J148" s="548">
        <v>5</v>
      </c>
      <c r="K148" s="546">
        <v>6</v>
      </c>
      <c r="L148" s="547">
        <v>7</v>
      </c>
      <c r="M148" s="547">
        <v>8</v>
      </c>
      <c r="N148" s="547">
        <v>9</v>
      </c>
      <c r="O148" s="548">
        <v>10</v>
      </c>
      <c r="P148" s="546">
        <v>11</v>
      </c>
      <c r="Q148" s="547">
        <v>12</v>
      </c>
      <c r="R148" s="547">
        <v>13</v>
      </c>
      <c r="S148" s="547">
        <v>14</v>
      </c>
      <c r="T148" s="548">
        <v>15</v>
      </c>
      <c r="U148" s="546">
        <v>16</v>
      </c>
      <c r="V148" s="547">
        <v>17</v>
      </c>
      <c r="W148" s="547">
        <v>18</v>
      </c>
      <c r="X148" s="547">
        <v>19</v>
      </c>
      <c r="Y148" s="548">
        <v>20</v>
      </c>
      <c r="Z148" s="546">
        <v>21</v>
      </c>
      <c r="AA148" s="547">
        <v>22</v>
      </c>
      <c r="AB148" s="547">
        <v>23</v>
      </c>
      <c r="AC148" s="548">
        <v>24</v>
      </c>
      <c r="AE148" s="546">
        <v>25</v>
      </c>
      <c r="AF148" s="547">
        <v>26</v>
      </c>
      <c r="AG148" s="547">
        <v>27</v>
      </c>
      <c r="AH148" s="548">
        <v>28</v>
      </c>
      <c r="AJ148" s="546">
        <v>29</v>
      </c>
      <c r="AK148" s="547">
        <v>30</v>
      </c>
      <c r="AL148" s="547">
        <v>31</v>
      </c>
      <c r="AM148" s="548">
        <v>32</v>
      </c>
    </row>
    <row r="149" spans="1:39" x14ac:dyDescent="0.2">
      <c r="A149" s="523" t="str">
        <f t="shared" ca="1" si="0"/>
        <v/>
      </c>
      <c r="B149" s="523" t="str">
        <f t="shared" ca="1" si="0"/>
        <v/>
      </c>
      <c r="E149" s="523" t="s">
        <v>157</v>
      </c>
      <c r="F149" s="546">
        <v>24</v>
      </c>
      <c r="G149" s="547">
        <v>19</v>
      </c>
      <c r="H149" s="547">
        <v>12</v>
      </c>
      <c r="I149" s="547">
        <v>31</v>
      </c>
      <c r="J149" s="548">
        <v>26</v>
      </c>
      <c r="K149" s="546">
        <v>28</v>
      </c>
      <c r="L149" s="547">
        <v>9</v>
      </c>
      <c r="M149" s="547">
        <v>22</v>
      </c>
      <c r="N149" s="547">
        <v>29</v>
      </c>
      <c r="O149" s="548">
        <v>16</v>
      </c>
      <c r="P149" s="546">
        <v>10</v>
      </c>
      <c r="Q149" s="547">
        <v>3</v>
      </c>
      <c r="R149" s="547">
        <v>32</v>
      </c>
      <c r="S149" s="547">
        <v>27</v>
      </c>
      <c r="T149" s="548">
        <v>21</v>
      </c>
      <c r="U149" s="546">
        <v>14</v>
      </c>
      <c r="V149" s="547">
        <v>23</v>
      </c>
      <c r="W149" s="547">
        <v>30</v>
      </c>
      <c r="X149" s="547">
        <v>2</v>
      </c>
      <c r="Y149" s="548">
        <v>25</v>
      </c>
      <c r="Z149" s="546">
        <v>5</v>
      </c>
      <c r="AA149" s="547">
        <v>8</v>
      </c>
      <c r="AB149" s="547">
        <v>17</v>
      </c>
      <c r="AC149" s="548">
        <v>11</v>
      </c>
      <c r="AE149" s="546">
        <v>4</v>
      </c>
      <c r="AF149" s="547">
        <v>15</v>
      </c>
      <c r="AG149" s="547">
        <v>7</v>
      </c>
      <c r="AH149" s="548">
        <v>18</v>
      </c>
      <c r="AJ149" s="546">
        <v>20</v>
      </c>
      <c r="AK149" s="547">
        <v>13</v>
      </c>
      <c r="AL149" s="547">
        <v>1</v>
      </c>
      <c r="AM149" s="548">
        <v>6</v>
      </c>
    </row>
    <row r="150" spans="1:39" x14ac:dyDescent="0.2">
      <c r="A150" s="523" t="str">
        <f t="shared" ca="1" si="0"/>
        <v/>
      </c>
      <c r="B150" s="523" t="str">
        <f t="shared" ca="1" si="0"/>
        <v/>
      </c>
    </row>
    <row r="151" spans="1:39" s="532" customFormat="1" x14ac:dyDescent="0.2">
      <c r="A151" s="523" t="str">
        <f t="shared" ca="1" si="0"/>
        <v/>
      </c>
      <c r="B151" s="523" t="str">
        <f t="shared" ca="1" si="0"/>
        <v/>
      </c>
    </row>
    <row r="152" spans="1:39" x14ac:dyDescent="0.2">
      <c r="A152" s="523" t="str">
        <f t="shared" ca="1" si="0"/>
        <v/>
      </c>
      <c r="B152" s="523" t="str">
        <f t="shared" ca="1" si="0"/>
        <v/>
      </c>
      <c r="D152" s="544">
        <v>33</v>
      </c>
      <c r="E152" s="544" t="s">
        <v>179</v>
      </c>
    </row>
    <row r="153" spans="1:39" x14ac:dyDescent="0.2">
      <c r="A153" s="523" t="str">
        <f t="shared" ca="1" si="0"/>
        <v/>
      </c>
      <c r="B153" s="523" t="str">
        <f t="shared" ca="1" si="0"/>
        <v/>
      </c>
      <c r="E153" s="523" t="s">
        <v>130</v>
      </c>
      <c r="F153" s="546">
        <v>1</v>
      </c>
      <c r="G153" s="547">
        <v>2</v>
      </c>
      <c r="H153" s="547">
        <v>3</v>
      </c>
      <c r="I153" s="547">
        <v>4</v>
      </c>
      <c r="J153" s="548">
        <v>5</v>
      </c>
      <c r="K153" s="546">
        <v>6</v>
      </c>
      <c r="L153" s="547">
        <v>7</v>
      </c>
      <c r="M153" s="547">
        <v>8</v>
      </c>
      <c r="N153" s="547">
        <v>9</v>
      </c>
      <c r="O153" s="548">
        <v>10</v>
      </c>
      <c r="P153" s="546">
        <v>11</v>
      </c>
      <c r="Q153" s="547">
        <v>12</v>
      </c>
      <c r="R153" s="547">
        <v>13</v>
      </c>
      <c r="S153" s="547">
        <v>14</v>
      </c>
      <c r="T153" s="548">
        <v>15</v>
      </c>
      <c r="U153" s="546">
        <v>16</v>
      </c>
      <c r="V153" s="547">
        <v>17</v>
      </c>
      <c r="W153" s="547">
        <v>18</v>
      </c>
      <c r="X153" s="547">
        <v>19</v>
      </c>
      <c r="Y153" s="548">
        <v>20</v>
      </c>
      <c r="Z153" s="546">
        <v>21</v>
      </c>
      <c r="AA153" s="547">
        <v>22</v>
      </c>
      <c r="AB153" s="547">
        <v>23</v>
      </c>
      <c r="AC153" s="547">
        <v>24</v>
      </c>
      <c r="AD153" s="548">
        <v>25</v>
      </c>
      <c r="AE153" s="546">
        <v>26</v>
      </c>
      <c r="AF153" s="547">
        <v>27</v>
      </c>
      <c r="AG153" s="547">
        <v>28</v>
      </c>
      <c r="AH153" s="548">
        <v>29</v>
      </c>
      <c r="AJ153" s="546">
        <v>30</v>
      </c>
      <c r="AK153" s="547">
        <v>31</v>
      </c>
      <c r="AL153" s="547">
        <v>32</v>
      </c>
      <c r="AM153" s="548">
        <v>33</v>
      </c>
    </row>
    <row r="154" spans="1:39" x14ac:dyDescent="0.2">
      <c r="A154" s="523" t="str">
        <f t="shared" ca="1" si="0"/>
        <v/>
      </c>
      <c r="B154" s="523" t="str">
        <f t="shared" ca="1" si="0"/>
        <v/>
      </c>
      <c r="E154" s="523" t="s">
        <v>157</v>
      </c>
      <c r="F154" s="546">
        <v>24</v>
      </c>
      <c r="G154" s="547">
        <v>20</v>
      </c>
      <c r="H154" s="547">
        <v>27</v>
      </c>
      <c r="I154" s="547">
        <v>30</v>
      </c>
      <c r="J154" s="548">
        <v>1</v>
      </c>
      <c r="K154" s="546">
        <v>10</v>
      </c>
      <c r="L154" s="547">
        <v>32</v>
      </c>
      <c r="M154" s="547">
        <v>29</v>
      </c>
      <c r="N154" s="547">
        <v>17</v>
      </c>
      <c r="O154" s="548">
        <v>12</v>
      </c>
      <c r="P154" s="546">
        <v>19</v>
      </c>
      <c r="Q154" s="547">
        <v>8</v>
      </c>
      <c r="R154" s="547">
        <v>31</v>
      </c>
      <c r="S154" s="547">
        <v>2</v>
      </c>
      <c r="T154" s="548">
        <v>23</v>
      </c>
      <c r="U154" s="546">
        <v>25</v>
      </c>
      <c r="V154" s="547">
        <v>18</v>
      </c>
      <c r="W154" s="547">
        <v>7</v>
      </c>
      <c r="X154" s="547">
        <v>28</v>
      </c>
      <c r="Y154" s="548">
        <v>11</v>
      </c>
      <c r="Z154" s="546">
        <v>5</v>
      </c>
      <c r="AA154" s="547">
        <v>33</v>
      </c>
      <c r="AB154" s="547">
        <v>15</v>
      </c>
      <c r="AC154" s="547">
        <v>21</v>
      </c>
      <c r="AD154" s="548">
        <v>26</v>
      </c>
      <c r="AE154" s="546">
        <v>14</v>
      </c>
      <c r="AF154" s="547">
        <v>3</v>
      </c>
      <c r="AG154" s="547">
        <v>22</v>
      </c>
      <c r="AH154" s="548">
        <v>6</v>
      </c>
      <c r="AJ154" s="546">
        <v>9</v>
      </c>
      <c r="AK154" s="547">
        <v>13</v>
      </c>
      <c r="AL154" s="547">
        <v>4</v>
      </c>
      <c r="AM154" s="548">
        <v>16</v>
      </c>
    </row>
    <row r="155" spans="1:39" x14ac:dyDescent="0.2">
      <c r="A155" s="523" t="str">
        <f t="shared" ca="1" si="0"/>
        <v/>
      </c>
      <c r="B155" s="523" t="str">
        <f t="shared" ca="1" si="0"/>
        <v/>
      </c>
    </row>
    <row r="156" spans="1:39" s="532" customFormat="1" x14ac:dyDescent="0.2">
      <c r="A156" s="523" t="str">
        <f t="shared" ca="1" si="0"/>
        <v/>
      </c>
      <c r="B156" s="523" t="str">
        <f t="shared" ca="1" si="0"/>
        <v/>
      </c>
    </row>
    <row r="157" spans="1:39" x14ac:dyDescent="0.2">
      <c r="A157" s="523" t="str">
        <f t="shared" ca="1" si="0"/>
        <v/>
      </c>
      <c r="B157" s="523" t="str">
        <f t="shared" ca="1" si="0"/>
        <v/>
      </c>
      <c r="D157" s="544">
        <v>34</v>
      </c>
      <c r="E157" s="544" t="s">
        <v>179</v>
      </c>
    </row>
    <row r="158" spans="1:39" x14ac:dyDescent="0.2">
      <c r="A158" s="523" t="str">
        <f t="shared" ca="1" si="0"/>
        <v/>
      </c>
      <c r="B158" s="523" t="str">
        <f t="shared" ca="1" si="0"/>
        <v/>
      </c>
      <c r="E158" s="523" t="s">
        <v>130</v>
      </c>
      <c r="F158" s="546">
        <v>1</v>
      </c>
      <c r="G158" s="547">
        <v>2</v>
      </c>
      <c r="H158" s="547">
        <v>3</v>
      </c>
      <c r="I158" s="547">
        <v>4</v>
      </c>
      <c r="J158" s="548">
        <v>5</v>
      </c>
      <c r="K158" s="546">
        <v>6</v>
      </c>
      <c r="L158" s="547">
        <v>7</v>
      </c>
      <c r="M158" s="547">
        <v>8</v>
      </c>
      <c r="N158" s="547">
        <v>9</v>
      </c>
      <c r="O158" s="548">
        <v>10</v>
      </c>
      <c r="P158" s="546">
        <v>11</v>
      </c>
      <c r="Q158" s="547">
        <v>12</v>
      </c>
      <c r="R158" s="547">
        <v>13</v>
      </c>
      <c r="S158" s="547">
        <v>14</v>
      </c>
      <c r="T158" s="548">
        <v>15</v>
      </c>
      <c r="U158" s="546">
        <v>16</v>
      </c>
      <c r="V158" s="547">
        <v>17</v>
      </c>
      <c r="W158" s="547">
        <v>18</v>
      </c>
      <c r="X158" s="547">
        <v>19</v>
      </c>
      <c r="Y158" s="548">
        <v>20</v>
      </c>
      <c r="Z158" s="546">
        <v>21</v>
      </c>
      <c r="AA158" s="547">
        <v>22</v>
      </c>
      <c r="AB158" s="547">
        <v>23</v>
      </c>
      <c r="AC158" s="547">
        <v>24</v>
      </c>
      <c r="AD158" s="548">
        <v>25</v>
      </c>
      <c r="AE158" s="546">
        <v>26</v>
      </c>
      <c r="AF158" s="547">
        <v>27</v>
      </c>
      <c r="AG158" s="547">
        <v>28</v>
      </c>
      <c r="AH158" s="547">
        <v>29</v>
      </c>
      <c r="AI158" s="548">
        <v>30</v>
      </c>
      <c r="AJ158" s="546">
        <v>31</v>
      </c>
      <c r="AK158" s="547">
        <v>32</v>
      </c>
      <c r="AL158" s="547">
        <v>33</v>
      </c>
      <c r="AM158" s="548">
        <v>34</v>
      </c>
    </row>
    <row r="159" spans="1:39" x14ac:dyDescent="0.2">
      <c r="A159" s="523" t="str">
        <f t="shared" ca="1" si="0"/>
        <v/>
      </c>
      <c r="B159" s="523" t="str">
        <f t="shared" ca="1" si="0"/>
        <v/>
      </c>
      <c r="E159" s="523" t="s">
        <v>157</v>
      </c>
      <c r="F159" s="546">
        <v>24</v>
      </c>
      <c r="G159" s="547">
        <v>8</v>
      </c>
      <c r="H159" s="547">
        <v>30</v>
      </c>
      <c r="I159" s="547">
        <v>33</v>
      </c>
      <c r="J159" s="548">
        <v>1</v>
      </c>
      <c r="K159" s="546">
        <v>10</v>
      </c>
      <c r="L159" s="547">
        <v>29</v>
      </c>
      <c r="M159" s="547">
        <v>12</v>
      </c>
      <c r="N159" s="547">
        <v>31</v>
      </c>
      <c r="O159" s="548">
        <v>17</v>
      </c>
      <c r="P159" s="546">
        <v>4</v>
      </c>
      <c r="Q159" s="547">
        <v>14</v>
      </c>
      <c r="R159" s="547">
        <v>7</v>
      </c>
      <c r="S159" s="547">
        <v>21</v>
      </c>
      <c r="T159" s="548">
        <v>26</v>
      </c>
      <c r="U159" s="546">
        <v>34</v>
      </c>
      <c r="V159" s="547">
        <v>13</v>
      </c>
      <c r="W159" s="547">
        <v>9</v>
      </c>
      <c r="X159" s="547">
        <v>28</v>
      </c>
      <c r="Y159" s="548">
        <v>16</v>
      </c>
      <c r="Z159" s="546">
        <v>5</v>
      </c>
      <c r="AA159" s="547">
        <v>19</v>
      </c>
      <c r="AB159" s="547">
        <v>27</v>
      </c>
      <c r="AC159" s="547">
        <v>23</v>
      </c>
      <c r="AD159" s="548">
        <v>11</v>
      </c>
      <c r="AE159" s="546">
        <v>25</v>
      </c>
      <c r="AF159" s="547">
        <v>18</v>
      </c>
      <c r="AG159" s="547">
        <v>15</v>
      </c>
      <c r="AH159" s="547">
        <v>2</v>
      </c>
      <c r="AI159" s="548">
        <v>32</v>
      </c>
      <c r="AJ159" s="546">
        <v>20</v>
      </c>
      <c r="AK159" s="547">
        <v>3</v>
      </c>
      <c r="AL159" s="547">
        <v>22</v>
      </c>
      <c r="AM159" s="548">
        <v>6</v>
      </c>
    </row>
    <row r="160" spans="1:39" x14ac:dyDescent="0.2">
      <c r="A160" s="523" t="str">
        <f t="shared" ca="1" si="0"/>
        <v/>
      </c>
      <c r="B160" s="523" t="str">
        <f t="shared" ca="1" si="0"/>
        <v/>
      </c>
    </row>
    <row r="161" spans="1:44" s="532" customFormat="1" x14ac:dyDescent="0.2">
      <c r="A161" s="523" t="str">
        <f t="shared" ca="1" si="0"/>
        <v/>
      </c>
      <c r="B161" s="523" t="str">
        <f t="shared" ca="1" si="0"/>
        <v/>
      </c>
    </row>
    <row r="162" spans="1:44" x14ac:dyDescent="0.2">
      <c r="A162" s="523" t="str">
        <f t="shared" ca="1" si="0"/>
        <v/>
      </c>
      <c r="B162" s="523" t="str">
        <f t="shared" ca="1" si="0"/>
        <v/>
      </c>
      <c r="D162" s="544">
        <v>35</v>
      </c>
      <c r="E162" s="544" t="s">
        <v>179</v>
      </c>
    </row>
    <row r="163" spans="1:44" x14ac:dyDescent="0.2">
      <c r="A163" s="523" t="str">
        <f t="shared" ca="1" si="0"/>
        <v/>
      </c>
      <c r="B163" s="523" t="str">
        <f t="shared" ca="1" si="0"/>
        <v/>
      </c>
      <c r="E163" s="523" t="s">
        <v>130</v>
      </c>
      <c r="F163" s="546">
        <v>1</v>
      </c>
      <c r="G163" s="547">
        <v>2</v>
      </c>
      <c r="H163" s="547">
        <v>3</v>
      </c>
      <c r="I163" s="547">
        <v>4</v>
      </c>
      <c r="J163" s="548">
        <v>5</v>
      </c>
      <c r="K163" s="546">
        <v>6</v>
      </c>
      <c r="L163" s="547">
        <v>7</v>
      </c>
      <c r="M163" s="547">
        <v>8</v>
      </c>
      <c r="N163" s="547">
        <v>9</v>
      </c>
      <c r="O163" s="548">
        <v>10</v>
      </c>
      <c r="P163" s="546">
        <v>11</v>
      </c>
      <c r="Q163" s="547">
        <v>12</v>
      </c>
      <c r="R163" s="547">
        <v>13</v>
      </c>
      <c r="S163" s="547">
        <v>14</v>
      </c>
      <c r="T163" s="548">
        <v>15</v>
      </c>
      <c r="U163" s="546">
        <v>16</v>
      </c>
      <c r="V163" s="547">
        <v>17</v>
      </c>
      <c r="W163" s="547">
        <v>18</v>
      </c>
      <c r="X163" s="547">
        <v>19</v>
      </c>
      <c r="Y163" s="548">
        <v>20</v>
      </c>
      <c r="Z163" s="546">
        <v>21</v>
      </c>
      <c r="AA163" s="547">
        <v>22</v>
      </c>
      <c r="AB163" s="547">
        <v>23</v>
      </c>
      <c r="AC163" s="547">
        <v>24</v>
      </c>
      <c r="AD163" s="548">
        <v>25</v>
      </c>
      <c r="AE163" s="546">
        <v>26</v>
      </c>
      <c r="AF163" s="547">
        <v>27</v>
      </c>
      <c r="AG163" s="547">
        <v>28</v>
      </c>
      <c r="AH163" s="547">
        <v>29</v>
      </c>
      <c r="AI163" s="548">
        <v>30</v>
      </c>
      <c r="AJ163" s="546">
        <v>31</v>
      </c>
      <c r="AK163" s="547">
        <v>32</v>
      </c>
      <c r="AL163" s="547">
        <v>33</v>
      </c>
      <c r="AM163" s="547">
        <v>34</v>
      </c>
      <c r="AN163" s="548">
        <v>35</v>
      </c>
    </row>
    <row r="164" spans="1:44" x14ac:dyDescent="0.2">
      <c r="A164" s="523" t="str">
        <f t="shared" ca="1" si="0"/>
        <v/>
      </c>
      <c r="B164" s="523" t="str">
        <f t="shared" ca="1" si="0"/>
        <v/>
      </c>
      <c r="E164" s="523" t="s">
        <v>157</v>
      </c>
      <c r="F164" s="546">
        <v>34</v>
      </c>
      <c r="G164" s="547">
        <v>20</v>
      </c>
      <c r="H164" s="547">
        <v>30</v>
      </c>
      <c r="I164" s="547">
        <v>1</v>
      </c>
      <c r="J164" s="548">
        <v>13</v>
      </c>
      <c r="K164" s="546">
        <v>24</v>
      </c>
      <c r="L164" s="547">
        <v>18</v>
      </c>
      <c r="M164" s="547">
        <v>7</v>
      </c>
      <c r="N164" s="547">
        <v>26</v>
      </c>
      <c r="O164" s="548">
        <v>31</v>
      </c>
      <c r="P164" s="546">
        <v>14</v>
      </c>
      <c r="Q164" s="547">
        <v>25</v>
      </c>
      <c r="R164" s="547">
        <v>5</v>
      </c>
      <c r="S164" s="547">
        <v>6</v>
      </c>
      <c r="T164" s="548">
        <v>28</v>
      </c>
      <c r="U164" s="546">
        <v>35</v>
      </c>
      <c r="V164" s="547">
        <v>15</v>
      </c>
      <c r="W164" s="547">
        <v>27</v>
      </c>
      <c r="X164" s="547">
        <v>16</v>
      </c>
      <c r="Y164" s="548">
        <v>22</v>
      </c>
      <c r="Z164" s="546">
        <v>29</v>
      </c>
      <c r="AA164" s="547">
        <v>33</v>
      </c>
      <c r="AB164" s="547">
        <v>2</v>
      </c>
      <c r="AC164" s="547">
        <v>8</v>
      </c>
      <c r="AD164" s="548">
        <v>17</v>
      </c>
      <c r="AE164" s="546">
        <v>19</v>
      </c>
      <c r="AF164" s="547">
        <v>3</v>
      </c>
      <c r="AG164" s="547">
        <v>9</v>
      </c>
      <c r="AH164" s="547">
        <v>23</v>
      </c>
      <c r="AI164" s="548">
        <v>12</v>
      </c>
      <c r="AJ164" s="546">
        <v>10</v>
      </c>
      <c r="AK164" s="547">
        <v>4</v>
      </c>
      <c r="AL164" s="547">
        <v>32</v>
      </c>
      <c r="AM164" s="547">
        <v>11</v>
      </c>
      <c r="AN164" s="548">
        <v>21</v>
      </c>
    </row>
    <row r="165" spans="1:44" x14ac:dyDescent="0.2">
      <c r="A165" s="523" t="str">
        <f t="shared" ca="1" si="0"/>
        <v/>
      </c>
      <c r="B165" s="523" t="str">
        <f t="shared" ca="1" si="0"/>
        <v/>
      </c>
    </row>
    <row r="166" spans="1:44" s="532" customFormat="1" x14ac:dyDescent="0.2">
      <c r="A166" s="523" t="str">
        <f t="shared" ca="1" si="0"/>
        <v/>
      </c>
      <c r="B166" s="523" t="str">
        <f t="shared" ca="1" si="0"/>
        <v/>
      </c>
    </row>
    <row r="167" spans="1:44" x14ac:dyDescent="0.2">
      <c r="A167" s="523" t="str">
        <f t="shared" ca="1" si="0"/>
        <v/>
      </c>
      <c r="B167" s="523" t="str">
        <f t="shared" ca="1" si="0"/>
        <v/>
      </c>
      <c r="D167" s="544">
        <v>36</v>
      </c>
      <c r="E167" s="544" t="s">
        <v>179</v>
      </c>
    </row>
    <row r="168" spans="1:44" x14ac:dyDescent="0.2">
      <c r="A168" s="523" t="str">
        <f t="shared" ca="1" si="0"/>
        <v/>
      </c>
      <c r="B168" s="523" t="str">
        <f t="shared" ca="1" si="0"/>
        <v/>
      </c>
      <c r="E168" s="523" t="s">
        <v>130</v>
      </c>
      <c r="F168" s="546">
        <v>1</v>
      </c>
      <c r="G168" s="547">
        <v>2</v>
      </c>
      <c r="H168" s="547">
        <v>3</v>
      </c>
      <c r="I168" s="547">
        <v>4</v>
      </c>
      <c r="J168" s="548">
        <v>5</v>
      </c>
      <c r="K168" s="546">
        <v>6</v>
      </c>
      <c r="L168" s="547">
        <v>7</v>
      </c>
      <c r="M168" s="547">
        <v>8</v>
      </c>
      <c r="N168" s="547">
        <v>9</v>
      </c>
      <c r="O168" s="548">
        <v>10</v>
      </c>
      <c r="P168" s="546">
        <v>11</v>
      </c>
      <c r="Q168" s="547">
        <v>12</v>
      </c>
      <c r="R168" s="547">
        <v>13</v>
      </c>
      <c r="S168" s="547">
        <v>14</v>
      </c>
      <c r="T168" s="548">
        <v>15</v>
      </c>
      <c r="U168" s="546">
        <v>16</v>
      </c>
      <c r="V168" s="547">
        <v>17</v>
      </c>
      <c r="W168" s="547">
        <v>18</v>
      </c>
      <c r="X168" s="547">
        <v>19</v>
      </c>
      <c r="Y168" s="548">
        <v>20</v>
      </c>
      <c r="Z168" s="546">
        <v>21</v>
      </c>
      <c r="AA168" s="547">
        <v>22</v>
      </c>
      <c r="AB168" s="547">
        <v>23</v>
      </c>
      <c r="AC168" s="548">
        <v>24</v>
      </c>
      <c r="AE168" s="546">
        <v>25</v>
      </c>
      <c r="AF168" s="547">
        <v>26</v>
      </c>
      <c r="AG168" s="547">
        <v>27</v>
      </c>
      <c r="AH168" s="548">
        <v>28</v>
      </c>
      <c r="AJ168" s="546">
        <v>29</v>
      </c>
      <c r="AK168" s="547">
        <v>30</v>
      </c>
      <c r="AL168" s="547">
        <v>31</v>
      </c>
      <c r="AM168" s="548">
        <v>32</v>
      </c>
      <c r="AO168" s="546">
        <v>33</v>
      </c>
      <c r="AP168" s="547">
        <v>34</v>
      </c>
      <c r="AQ168" s="547">
        <v>35</v>
      </c>
      <c r="AR168" s="548">
        <v>36</v>
      </c>
    </row>
    <row r="169" spans="1:44" x14ac:dyDescent="0.2">
      <c r="A169" s="523" t="str">
        <f t="shared" ca="1" si="0"/>
        <v/>
      </c>
      <c r="B169" s="523" t="str">
        <f t="shared" ca="1" si="0"/>
        <v/>
      </c>
      <c r="E169" s="523" t="s">
        <v>157</v>
      </c>
      <c r="F169" s="546">
        <v>36</v>
      </c>
      <c r="G169" s="547">
        <v>24</v>
      </c>
      <c r="H169" s="547">
        <v>30</v>
      </c>
      <c r="I169" s="547">
        <v>12</v>
      </c>
      <c r="J169" s="548">
        <v>25</v>
      </c>
      <c r="K169" s="546">
        <v>32</v>
      </c>
      <c r="L169" s="547">
        <v>35</v>
      </c>
      <c r="M169" s="547">
        <v>26</v>
      </c>
      <c r="N169" s="547">
        <v>16</v>
      </c>
      <c r="O169" s="548">
        <v>21</v>
      </c>
      <c r="P169" s="546">
        <v>27</v>
      </c>
      <c r="Q169" s="547">
        <v>4</v>
      </c>
      <c r="R169" s="547">
        <v>29</v>
      </c>
      <c r="S169" s="547">
        <v>22</v>
      </c>
      <c r="T169" s="548">
        <v>33</v>
      </c>
      <c r="U169" s="546">
        <v>28</v>
      </c>
      <c r="V169" s="547">
        <v>9</v>
      </c>
      <c r="W169" s="547">
        <v>34</v>
      </c>
      <c r="X169" s="547">
        <v>31</v>
      </c>
      <c r="Y169" s="548">
        <v>23</v>
      </c>
      <c r="Z169" s="546">
        <v>5</v>
      </c>
      <c r="AA169" s="547">
        <v>14</v>
      </c>
      <c r="AB169" s="547">
        <v>17</v>
      </c>
      <c r="AC169" s="548">
        <v>8</v>
      </c>
      <c r="AE169" s="546">
        <v>13</v>
      </c>
      <c r="AF169" s="547">
        <v>18</v>
      </c>
      <c r="AG169" s="547">
        <v>1</v>
      </c>
      <c r="AH169" s="548">
        <v>6</v>
      </c>
      <c r="AJ169" s="546">
        <v>19</v>
      </c>
      <c r="AK169" s="547">
        <v>3</v>
      </c>
      <c r="AL169" s="547">
        <v>10</v>
      </c>
      <c r="AM169" s="548">
        <v>11</v>
      </c>
      <c r="AO169" s="546">
        <v>15</v>
      </c>
      <c r="AP169" s="547">
        <v>20</v>
      </c>
      <c r="AQ169" s="547">
        <v>7</v>
      </c>
      <c r="AR169" s="548">
        <v>2</v>
      </c>
    </row>
    <row r="170" spans="1:44" x14ac:dyDescent="0.2">
      <c r="A170" s="523" t="str">
        <f t="shared" ca="1" si="0"/>
        <v/>
      </c>
      <c r="B170" s="523" t="str">
        <f t="shared" ca="1" si="0"/>
        <v/>
      </c>
    </row>
    <row r="171" spans="1:44" s="532" customFormat="1" x14ac:dyDescent="0.2">
      <c r="A171" s="523" t="str">
        <f t="shared" ca="1" si="0"/>
        <v/>
      </c>
      <c r="B171" s="523" t="str">
        <f t="shared" ca="1" si="0"/>
        <v/>
      </c>
    </row>
    <row r="172" spans="1:44" x14ac:dyDescent="0.2">
      <c r="A172" s="523" t="str">
        <f t="shared" ca="1" si="0"/>
        <v/>
      </c>
      <c r="B172" s="523" t="str">
        <f t="shared" ca="1" si="0"/>
        <v/>
      </c>
      <c r="D172" s="544">
        <v>37</v>
      </c>
      <c r="E172" s="544" t="s">
        <v>179</v>
      </c>
    </row>
    <row r="173" spans="1:44" x14ac:dyDescent="0.2">
      <c r="A173" s="523" t="str">
        <f t="shared" ca="1" si="0"/>
        <v/>
      </c>
      <c r="B173" s="523" t="str">
        <f t="shared" ca="1" si="0"/>
        <v/>
      </c>
      <c r="E173" s="523" t="s">
        <v>130</v>
      </c>
      <c r="F173" s="546">
        <v>1</v>
      </c>
      <c r="G173" s="547">
        <v>2</v>
      </c>
      <c r="H173" s="547">
        <v>3</v>
      </c>
      <c r="I173" s="547">
        <v>4</v>
      </c>
      <c r="J173" s="548">
        <v>5</v>
      </c>
      <c r="K173" s="546">
        <v>6</v>
      </c>
      <c r="L173" s="547">
        <v>7</v>
      </c>
      <c r="M173" s="547">
        <v>8</v>
      </c>
      <c r="N173" s="547">
        <v>9</v>
      </c>
      <c r="O173" s="548">
        <v>10</v>
      </c>
      <c r="P173" s="546">
        <v>11</v>
      </c>
      <c r="Q173" s="547">
        <v>12</v>
      </c>
      <c r="R173" s="547">
        <v>13</v>
      </c>
      <c r="S173" s="547">
        <v>14</v>
      </c>
      <c r="T173" s="548">
        <v>15</v>
      </c>
      <c r="U173" s="546">
        <v>16</v>
      </c>
      <c r="V173" s="547">
        <v>17</v>
      </c>
      <c r="W173" s="547">
        <v>18</v>
      </c>
      <c r="X173" s="547">
        <v>19</v>
      </c>
      <c r="Y173" s="548">
        <v>20</v>
      </c>
      <c r="Z173" s="546">
        <v>21</v>
      </c>
      <c r="AA173" s="547">
        <v>22</v>
      </c>
      <c r="AB173" s="547">
        <v>23</v>
      </c>
      <c r="AC173" s="547">
        <v>24</v>
      </c>
      <c r="AD173" s="548">
        <v>25</v>
      </c>
      <c r="AE173" s="546">
        <v>26</v>
      </c>
      <c r="AF173" s="547">
        <v>27</v>
      </c>
      <c r="AG173" s="547">
        <v>28</v>
      </c>
      <c r="AH173" s="548">
        <v>29</v>
      </c>
      <c r="AJ173" s="546">
        <v>30</v>
      </c>
      <c r="AK173" s="547">
        <v>31</v>
      </c>
      <c r="AL173" s="547">
        <v>32</v>
      </c>
      <c r="AM173" s="548">
        <v>33</v>
      </c>
      <c r="AO173" s="546">
        <v>34</v>
      </c>
      <c r="AP173" s="547">
        <v>35</v>
      </c>
      <c r="AQ173" s="547">
        <v>36</v>
      </c>
      <c r="AR173" s="548">
        <v>37</v>
      </c>
    </row>
    <row r="174" spans="1:44" x14ac:dyDescent="0.2">
      <c r="A174" s="523" t="str">
        <f t="shared" ca="1" si="0"/>
        <v/>
      </c>
      <c r="B174" s="523" t="str">
        <f t="shared" ca="1" si="0"/>
        <v/>
      </c>
      <c r="E174" s="523" t="s">
        <v>157</v>
      </c>
      <c r="F174" s="546">
        <v>9</v>
      </c>
      <c r="G174" s="547">
        <v>36</v>
      </c>
      <c r="H174" s="547">
        <v>31</v>
      </c>
      <c r="I174" s="547">
        <v>1</v>
      </c>
      <c r="J174" s="548">
        <v>28</v>
      </c>
      <c r="K174" s="546">
        <v>14</v>
      </c>
      <c r="L174" s="547">
        <v>23</v>
      </c>
      <c r="M174" s="547">
        <v>10</v>
      </c>
      <c r="N174" s="547">
        <v>34</v>
      </c>
      <c r="O174" s="548">
        <v>26</v>
      </c>
      <c r="P174" s="546">
        <v>25</v>
      </c>
      <c r="Q174" s="547">
        <v>29</v>
      </c>
      <c r="R174" s="547">
        <v>12</v>
      </c>
      <c r="S174" s="547">
        <v>6</v>
      </c>
      <c r="T174" s="548">
        <v>30</v>
      </c>
      <c r="U174" s="546">
        <v>37</v>
      </c>
      <c r="V174" s="547">
        <v>32</v>
      </c>
      <c r="W174" s="547">
        <v>27</v>
      </c>
      <c r="X174" s="547">
        <v>18</v>
      </c>
      <c r="Y174" s="548">
        <v>11</v>
      </c>
      <c r="Z174" s="546">
        <v>33</v>
      </c>
      <c r="AA174" s="547">
        <v>3</v>
      </c>
      <c r="AB174" s="547">
        <v>7</v>
      </c>
      <c r="AC174" s="547">
        <v>35</v>
      </c>
      <c r="AD174" s="548">
        <v>17</v>
      </c>
      <c r="AE174" s="546">
        <v>5</v>
      </c>
      <c r="AF174" s="547">
        <v>8</v>
      </c>
      <c r="AG174" s="547">
        <v>19</v>
      </c>
      <c r="AH174" s="548">
        <v>21</v>
      </c>
      <c r="AJ174" s="546">
        <v>15</v>
      </c>
      <c r="AK174" s="547">
        <v>20</v>
      </c>
      <c r="AL174" s="547">
        <v>2</v>
      </c>
      <c r="AM174" s="548">
        <v>22</v>
      </c>
      <c r="AO174" s="546">
        <v>4</v>
      </c>
      <c r="AP174" s="547">
        <v>13</v>
      </c>
      <c r="AQ174" s="547">
        <v>24</v>
      </c>
      <c r="AR174" s="548">
        <v>16</v>
      </c>
    </row>
    <row r="175" spans="1:44" x14ac:dyDescent="0.2">
      <c r="A175" s="523" t="str">
        <f t="shared" ca="1" si="0"/>
        <v/>
      </c>
      <c r="B175" s="523" t="str">
        <f t="shared" ca="1" si="0"/>
        <v/>
      </c>
    </row>
    <row r="176" spans="1:44" s="532" customFormat="1" x14ac:dyDescent="0.2">
      <c r="A176" s="523" t="str">
        <f t="shared" ca="1" si="0"/>
        <v/>
      </c>
      <c r="B176" s="523" t="str">
        <f t="shared" ca="1" si="0"/>
        <v/>
      </c>
    </row>
    <row r="177" spans="1:45" x14ac:dyDescent="0.2">
      <c r="A177" s="523" t="str">
        <f t="shared" ca="1" si="0"/>
        <v/>
      </c>
      <c r="B177" s="523" t="str">
        <f t="shared" ca="1" si="0"/>
        <v/>
      </c>
      <c r="D177" s="544">
        <v>38</v>
      </c>
      <c r="E177" s="544" t="s">
        <v>179</v>
      </c>
    </row>
    <row r="178" spans="1:45" x14ac:dyDescent="0.2">
      <c r="A178" s="523" t="str">
        <f t="shared" ca="1" si="0"/>
        <v/>
      </c>
      <c r="B178" s="523" t="str">
        <f t="shared" ca="1" si="0"/>
        <v/>
      </c>
      <c r="E178" s="523" t="s">
        <v>130</v>
      </c>
      <c r="F178" s="546">
        <v>1</v>
      </c>
      <c r="G178" s="547">
        <v>2</v>
      </c>
      <c r="H178" s="547">
        <v>3</v>
      </c>
      <c r="I178" s="547">
        <v>4</v>
      </c>
      <c r="J178" s="548">
        <v>5</v>
      </c>
      <c r="K178" s="546">
        <v>6</v>
      </c>
      <c r="L178" s="547">
        <v>7</v>
      </c>
      <c r="M178" s="547">
        <v>8</v>
      </c>
      <c r="N178" s="547">
        <v>9</v>
      </c>
      <c r="O178" s="548">
        <v>10</v>
      </c>
      <c r="P178" s="546">
        <v>11</v>
      </c>
      <c r="Q178" s="547">
        <v>12</v>
      </c>
      <c r="R178" s="547">
        <v>13</v>
      </c>
      <c r="S178" s="547">
        <v>14</v>
      </c>
      <c r="T178" s="548">
        <v>15</v>
      </c>
      <c r="U178" s="546">
        <v>16</v>
      </c>
      <c r="V178" s="547">
        <v>17</v>
      </c>
      <c r="W178" s="547">
        <v>18</v>
      </c>
      <c r="X178" s="547">
        <v>19</v>
      </c>
      <c r="Y178" s="548">
        <v>20</v>
      </c>
      <c r="Z178" s="546">
        <v>21</v>
      </c>
      <c r="AA178" s="547">
        <v>22</v>
      </c>
      <c r="AB178" s="547">
        <v>23</v>
      </c>
      <c r="AC178" s="547">
        <v>24</v>
      </c>
      <c r="AD178" s="548">
        <v>25</v>
      </c>
      <c r="AE178" s="546">
        <v>26</v>
      </c>
      <c r="AF178" s="547">
        <v>27</v>
      </c>
      <c r="AG178" s="547">
        <v>28</v>
      </c>
      <c r="AH178" s="547">
        <v>29</v>
      </c>
      <c r="AI178" s="548">
        <v>30</v>
      </c>
      <c r="AJ178" s="546">
        <v>31</v>
      </c>
      <c r="AK178" s="547">
        <v>32</v>
      </c>
      <c r="AL178" s="547">
        <v>33</v>
      </c>
      <c r="AM178" s="548">
        <v>34</v>
      </c>
      <c r="AO178" s="546">
        <v>35</v>
      </c>
      <c r="AP178" s="547">
        <v>36</v>
      </c>
      <c r="AQ178" s="547">
        <v>37</v>
      </c>
      <c r="AR178" s="548">
        <v>38</v>
      </c>
    </row>
    <row r="179" spans="1:45" x14ac:dyDescent="0.2">
      <c r="A179" s="523" t="str">
        <f t="shared" ca="1" si="0"/>
        <v/>
      </c>
      <c r="B179" s="523" t="str">
        <f t="shared" ca="1" si="0"/>
        <v/>
      </c>
      <c r="E179" s="523" t="s">
        <v>157</v>
      </c>
      <c r="F179" s="546">
        <v>20</v>
      </c>
      <c r="G179" s="547">
        <v>8</v>
      </c>
      <c r="H179" s="547">
        <v>22</v>
      </c>
      <c r="I179" s="547">
        <v>11</v>
      </c>
      <c r="J179" s="548">
        <v>26</v>
      </c>
      <c r="K179" s="546">
        <v>10</v>
      </c>
      <c r="L179" s="547">
        <v>25</v>
      </c>
      <c r="M179" s="547">
        <v>38</v>
      </c>
      <c r="N179" s="547">
        <v>1</v>
      </c>
      <c r="O179" s="548">
        <v>31</v>
      </c>
      <c r="P179" s="546">
        <v>4</v>
      </c>
      <c r="Q179" s="547">
        <v>15</v>
      </c>
      <c r="R179" s="547">
        <v>36</v>
      </c>
      <c r="S179" s="547">
        <v>6</v>
      </c>
      <c r="T179" s="548">
        <v>16</v>
      </c>
      <c r="U179" s="546">
        <v>14</v>
      </c>
      <c r="V179" s="547">
        <v>23</v>
      </c>
      <c r="W179" s="547">
        <v>30</v>
      </c>
      <c r="X179" s="547">
        <v>33</v>
      </c>
      <c r="Y179" s="548">
        <v>37</v>
      </c>
      <c r="Z179" s="546">
        <v>29</v>
      </c>
      <c r="AA179" s="547">
        <v>24</v>
      </c>
      <c r="AB179" s="547">
        <v>32</v>
      </c>
      <c r="AC179" s="547">
        <v>12</v>
      </c>
      <c r="AD179" s="548">
        <v>17</v>
      </c>
      <c r="AE179" s="546">
        <v>5</v>
      </c>
      <c r="AF179" s="547">
        <v>13</v>
      </c>
      <c r="AG179" s="547">
        <v>34</v>
      </c>
      <c r="AH179" s="547">
        <v>27</v>
      </c>
      <c r="AI179" s="548">
        <v>35</v>
      </c>
      <c r="AJ179" s="546">
        <v>19</v>
      </c>
      <c r="AK179" s="547">
        <v>3</v>
      </c>
      <c r="AL179" s="547">
        <v>7</v>
      </c>
      <c r="AM179" s="548">
        <v>21</v>
      </c>
      <c r="AO179" s="546">
        <v>9</v>
      </c>
      <c r="AP179" s="547">
        <v>28</v>
      </c>
      <c r="AQ179" s="547">
        <v>2</v>
      </c>
      <c r="AR179" s="548">
        <v>18</v>
      </c>
    </row>
    <row r="180" spans="1:45" x14ac:dyDescent="0.2">
      <c r="A180" s="523" t="str">
        <f t="shared" ca="1" si="0"/>
        <v/>
      </c>
      <c r="B180" s="523" t="str">
        <f t="shared" ca="1" si="0"/>
        <v/>
      </c>
    </row>
    <row r="181" spans="1:45" s="532" customFormat="1" x14ac:dyDescent="0.2">
      <c r="A181" s="523" t="str">
        <f t="shared" ca="1" si="0"/>
        <v/>
      </c>
      <c r="B181" s="523" t="str">
        <f t="shared" ca="1" si="0"/>
        <v/>
      </c>
    </row>
    <row r="182" spans="1:45" x14ac:dyDescent="0.2">
      <c r="A182" s="523" t="str">
        <f t="shared" ca="1" si="0"/>
        <v/>
      </c>
      <c r="B182" s="523" t="str">
        <f t="shared" ca="1" si="0"/>
        <v/>
      </c>
      <c r="D182" s="544">
        <v>39</v>
      </c>
      <c r="E182" s="544" t="s">
        <v>179</v>
      </c>
    </row>
    <row r="183" spans="1:45" x14ac:dyDescent="0.2">
      <c r="A183" s="523" t="str">
        <f t="shared" ca="1" si="0"/>
        <v/>
      </c>
      <c r="B183" s="523" t="str">
        <f t="shared" ca="1" si="0"/>
        <v/>
      </c>
      <c r="E183" s="523" t="s">
        <v>130</v>
      </c>
      <c r="F183" s="546">
        <v>1</v>
      </c>
      <c r="G183" s="547">
        <v>2</v>
      </c>
      <c r="H183" s="547">
        <v>3</v>
      </c>
      <c r="I183" s="547">
        <v>4</v>
      </c>
      <c r="J183" s="548">
        <v>5</v>
      </c>
      <c r="K183" s="546">
        <v>6</v>
      </c>
      <c r="L183" s="547">
        <v>7</v>
      </c>
      <c r="M183" s="547">
        <v>8</v>
      </c>
      <c r="N183" s="547">
        <v>9</v>
      </c>
      <c r="O183" s="548">
        <v>10</v>
      </c>
      <c r="P183" s="546">
        <v>11</v>
      </c>
      <c r="Q183" s="547">
        <v>12</v>
      </c>
      <c r="R183" s="547">
        <v>13</v>
      </c>
      <c r="S183" s="547">
        <v>14</v>
      </c>
      <c r="T183" s="548">
        <v>15</v>
      </c>
      <c r="U183" s="546">
        <v>16</v>
      </c>
      <c r="V183" s="547">
        <v>17</v>
      </c>
      <c r="W183" s="547">
        <v>18</v>
      </c>
      <c r="X183" s="547">
        <v>19</v>
      </c>
      <c r="Y183" s="548">
        <v>20</v>
      </c>
      <c r="Z183" s="546">
        <v>21</v>
      </c>
      <c r="AA183" s="547">
        <v>22</v>
      </c>
      <c r="AB183" s="547">
        <v>23</v>
      </c>
      <c r="AC183" s="547">
        <v>24</v>
      </c>
      <c r="AD183" s="548">
        <v>25</v>
      </c>
      <c r="AE183" s="546">
        <v>26</v>
      </c>
      <c r="AF183" s="547">
        <v>27</v>
      </c>
      <c r="AG183" s="547">
        <v>28</v>
      </c>
      <c r="AH183" s="547">
        <v>29</v>
      </c>
      <c r="AI183" s="548">
        <v>30</v>
      </c>
      <c r="AJ183" s="546">
        <v>31</v>
      </c>
      <c r="AK183" s="547">
        <v>32</v>
      </c>
      <c r="AL183" s="547">
        <v>33</v>
      </c>
      <c r="AM183" s="547">
        <v>34</v>
      </c>
      <c r="AN183" s="548">
        <v>35</v>
      </c>
      <c r="AO183" s="546">
        <v>36</v>
      </c>
      <c r="AP183" s="547">
        <v>37</v>
      </c>
      <c r="AQ183" s="547">
        <v>38</v>
      </c>
      <c r="AR183" s="548">
        <v>39</v>
      </c>
    </row>
    <row r="184" spans="1:45" x14ac:dyDescent="0.2">
      <c r="A184" s="523" t="str">
        <f t="shared" ca="1" si="0"/>
        <v/>
      </c>
      <c r="B184" s="523" t="str">
        <f t="shared" ca="1" si="0"/>
        <v/>
      </c>
      <c r="E184" s="523" t="s">
        <v>157</v>
      </c>
      <c r="F184" s="546">
        <v>19</v>
      </c>
      <c r="G184" s="547">
        <v>30</v>
      </c>
      <c r="H184" s="547">
        <v>4</v>
      </c>
      <c r="I184" s="547">
        <v>36</v>
      </c>
      <c r="J184" s="548">
        <v>21</v>
      </c>
      <c r="K184" s="546">
        <v>29</v>
      </c>
      <c r="L184" s="547">
        <v>14</v>
      </c>
      <c r="M184" s="547">
        <v>37</v>
      </c>
      <c r="N184" s="547">
        <v>23</v>
      </c>
      <c r="O184" s="548">
        <v>6</v>
      </c>
      <c r="P184" s="546">
        <v>35</v>
      </c>
      <c r="Q184" s="547">
        <v>25</v>
      </c>
      <c r="R184" s="547">
        <v>17</v>
      </c>
      <c r="S184" s="547">
        <v>11</v>
      </c>
      <c r="T184" s="548">
        <v>8</v>
      </c>
      <c r="U184" s="546">
        <v>15</v>
      </c>
      <c r="V184" s="547">
        <v>18</v>
      </c>
      <c r="W184" s="547">
        <v>5</v>
      </c>
      <c r="X184" s="547">
        <v>27</v>
      </c>
      <c r="Y184" s="548">
        <v>32</v>
      </c>
      <c r="Z184" s="546">
        <v>9</v>
      </c>
      <c r="AA184" s="547">
        <v>33</v>
      </c>
      <c r="AB184" s="547">
        <v>22</v>
      </c>
      <c r="AC184" s="547">
        <v>16</v>
      </c>
      <c r="AD184" s="548">
        <v>1</v>
      </c>
      <c r="AE184" s="546">
        <v>24</v>
      </c>
      <c r="AF184" s="547">
        <v>39</v>
      </c>
      <c r="AG184" s="547">
        <v>12</v>
      </c>
      <c r="AH184" s="547">
        <v>7</v>
      </c>
      <c r="AI184" s="548">
        <v>31</v>
      </c>
      <c r="AJ184" s="546">
        <v>10</v>
      </c>
      <c r="AK184" s="547">
        <v>13</v>
      </c>
      <c r="AL184" s="547">
        <v>2</v>
      </c>
      <c r="AM184" s="547">
        <v>26</v>
      </c>
      <c r="AN184" s="548">
        <v>38</v>
      </c>
      <c r="AO184" s="546">
        <v>34</v>
      </c>
      <c r="AP184" s="547">
        <v>3</v>
      </c>
      <c r="AQ184" s="547">
        <v>20</v>
      </c>
      <c r="AR184" s="548">
        <v>28</v>
      </c>
    </row>
    <row r="185" spans="1:45" x14ac:dyDescent="0.2">
      <c r="A185" s="523" t="str">
        <f t="shared" ca="1" si="0"/>
        <v/>
      </c>
      <c r="B185" s="523" t="str">
        <f t="shared" ca="1" si="0"/>
        <v/>
      </c>
    </row>
    <row r="186" spans="1:45" s="532" customFormat="1" x14ac:dyDescent="0.2">
      <c r="A186" s="523" t="str">
        <f t="shared" ca="1" si="0"/>
        <v/>
      </c>
      <c r="B186" s="523" t="str">
        <f t="shared" ca="1" si="0"/>
        <v/>
      </c>
    </row>
    <row r="187" spans="1:45" x14ac:dyDescent="0.2">
      <c r="A187" s="523" t="str">
        <f t="shared" ca="1" si="0"/>
        <v/>
      </c>
      <c r="B187" s="523" t="str">
        <f t="shared" ca="1" si="0"/>
        <v/>
      </c>
      <c r="D187" s="544">
        <v>40</v>
      </c>
      <c r="E187" s="544" t="s">
        <v>179</v>
      </c>
    </row>
    <row r="188" spans="1:45" x14ac:dyDescent="0.2">
      <c r="A188" s="523" t="str">
        <f t="shared" ca="1" si="0"/>
        <v/>
      </c>
      <c r="B188" s="523" t="str">
        <f t="shared" ca="1" si="0"/>
        <v/>
      </c>
      <c r="E188" s="523" t="s">
        <v>130</v>
      </c>
      <c r="F188" s="546">
        <v>1</v>
      </c>
      <c r="G188" s="547">
        <v>2</v>
      </c>
      <c r="H188" s="547">
        <v>3</v>
      </c>
      <c r="I188" s="547">
        <v>4</v>
      </c>
      <c r="J188" s="548">
        <v>5</v>
      </c>
      <c r="K188" s="546">
        <v>6</v>
      </c>
      <c r="L188" s="547">
        <v>7</v>
      </c>
      <c r="M188" s="547">
        <v>8</v>
      </c>
      <c r="N188" s="547">
        <v>9</v>
      </c>
      <c r="O188" s="548">
        <v>10</v>
      </c>
      <c r="P188" s="546">
        <v>11</v>
      </c>
      <c r="Q188" s="547">
        <v>12</v>
      </c>
      <c r="R188" s="547">
        <v>13</v>
      </c>
      <c r="S188" s="547">
        <v>14</v>
      </c>
      <c r="T188" s="548">
        <v>15</v>
      </c>
      <c r="U188" s="546">
        <v>16</v>
      </c>
      <c r="V188" s="547">
        <v>17</v>
      </c>
      <c r="W188" s="547">
        <v>18</v>
      </c>
      <c r="X188" s="547">
        <v>19</v>
      </c>
      <c r="Y188" s="548">
        <v>20</v>
      </c>
      <c r="Z188" s="546">
        <v>21</v>
      </c>
      <c r="AA188" s="547">
        <v>22</v>
      </c>
      <c r="AB188" s="547">
        <v>23</v>
      </c>
      <c r="AC188" s="547">
        <v>24</v>
      </c>
      <c r="AD188" s="548">
        <v>25</v>
      </c>
      <c r="AE188" s="546">
        <v>26</v>
      </c>
      <c r="AF188" s="547">
        <v>27</v>
      </c>
      <c r="AG188" s="547">
        <v>28</v>
      </c>
      <c r="AH188" s="547">
        <v>29</v>
      </c>
      <c r="AI188" s="548">
        <v>30</v>
      </c>
      <c r="AJ188" s="546">
        <v>31</v>
      </c>
      <c r="AK188" s="547">
        <v>32</v>
      </c>
      <c r="AL188" s="547">
        <v>33</v>
      </c>
      <c r="AM188" s="547">
        <v>34</v>
      </c>
      <c r="AN188" s="548">
        <v>35</v>
      </c>
      <c r="AO188" s="546">
        <v>36</v>
      </c>
      <c r="AP188" s="547">
        <v>37</v>
      </c>
      <c r="AQ188" s="547">
        <v>38</v>
      </c>
      <c r="AR188" s="547">
        <v>39</v>
      </c>
      <c r="AS188" s="548">
        <v>40</v>
      </c>
    </row>
    <row r="189" spans="1:45" x14ac:dyDescent="0.2">
      <c r="A189" s="523" t="str">
        <f t="shared" ca="1" si="0"/>
        <v/>
      </c>
      <c r="B189" s="523" t="str">
        <f t="shared" ca="1" si="0"/>
        <v/>
      </c>
      <c r="E189" s="523" t="s">
        <v>157</v>
      </c>
      <c r="F189" s="546">
        <v>39</v>
      </c>
      <c r="G189" s="547">
        <v>13</v>
      </c>
      <c r="H189" s="547">
        <v>34</v>
      </c>
      <c r="I189" s="547">
        <v>1</v>
      </c>
      <c r="J189" s="548">
        <v>6</v>
      </c>
      <c r="K189" s="546">
        <v>5</v>
      </c>
      <c r="L189" s="547">
        <v>38</v>
      </c>
      <c r="M189" s="547">
        <v>30</v>
      </c>
      <c r="N189" s="547">
        <v>7</v>
      </c>
      <c r="O189" s="548">
        <v>21</v>
      </c>
      <c r="P189" s="546">
        <v>4</v>
      </c>
      <c r="Q189" s="547">
        <v>8</v>
      </c>
      <c r="R189" s="547">
        <v>32</v>
      </c>
      <c r="S189" s="547">
        <v>12</v>
      </c>
      <c r="T189" s="548">
        <v>18</v>
      </c>
      <c r="U189" s="546">
        <v>19</v>
      </c>
      <c r="V189" s="547">
        <v>28</v>
      </c>
      <c r="W189" s="547">
        <v>9</v>
      </c>
      <c r="X189" s="547">
        <v>2</v>
      </c>
      <c r="Y189" s="548">
        <v>22</v>
      </c>
      <c r="Z189" s="546">
        <v>10</v>
      </c>
      <c r="AA189" s="547">
        <v>29</v>
      </c>
      <c r="AB189" s="547">
        <v>20</v>
      </c>
      <c r="AC189" s="547">
        <v>31</v>
      </c>
      <c r="AD189" s="548">
        <v>37</v>
      </c>
      <c r="AE189" s="546">
        <v>24</v>
      </c>
      <c r="AF189" s="547">
        <v>14</v>
      </c>
      <c r="AG189" s="547">
        <v>17</v>
      </c>
      <c r="AH189" s="547">
        <v>36</v>
      </c>
      <c r="AI189" s="548">
        <v>26</v>
      </c>
      <c r="AJ189" s="546">
        <v>15</v>
      </c>
      <c r="AK189" s="547">
        <v>33</v>
      </c>
      <c r="AL189" s="547">
        <v>40</v>
      </c>
      <c r="AM189" s="547">
        <v>3</v>
      </c>
      <c r="AN189" s="548">
        <v>23</v>
      </c>
      <c r="AO189" s="546">
        <v>35</v>
      </c>
      <c r="AP189" s="547">
        <v>25</v>
      </c>
      <c r="AQ189" s="547">
        <v>27</v>
      </c>
      <c r="AR189" s="547">
        <v>11</v>
      </c>
      <c r="AS189" s="548">
        <v>16</v>
      </c>
    </row>
    <row r="190" spans="1:45" x14ac:dyDescent="0.2">
      <c r="A190" s="523" t="str">
        <f t="shared" ca="1" si="0"/>
        <v/>
      </c>
      <c r="B190" s="523" t="str">
        <f t="shared" ca="1" si="0"/>
        <v/>
      </c>
    </row>
    <row r="191" spans="1:45" s="532" customFormat="1" x14ac:dyDescent="0.2">
      <c r="A191" s="523" t="str">
        <f t="shared" ca="1" si="0"/>
        <v/>
      </c>
      <c r="B191" s="523" t="str">
        <f t="shared" ca="1" si="0"/>
        <v/>
      </c>
    </row>
    <row r="192" spans="1:45" x14ac:dyDescent="0.2">
      <c r="A192" s="523" t="str">
        <f t="shared" ca="1" si="0"/>
        <v/>
      </c>
      <c r="B192" s="523" t="str">
        <f t="shared" ca="1" si="0"/>
        <v/>
      </c>
      <c r="D192" s="544">
        <v>41</v>
      </c>
      <c r="E192" s="544" t="s">
        <v>179</v>
      </c>
    </row>
    <row r="193" spans="1:49" x14ac:dyDescent="0.2">
      <c r="A193" s="523" t="str">
        <f t="shared" ca="1" si="0"/>
        <v/>
      </c>
      <c r="B193" s="523" t="str">
        <f t="shared" ca="1" si="0"/>
        <v/>
      </c>
      <c r="E193" s="523" t="s">
        <v>130</v>
      </c>
      <c r="F193" s="546">
        <v>1</v>
      </c>
      <c r="G193" s="547">
        <v>2</v>
      </c>
      <c r="H193" s="547">
        <v>3</v>
      </c>
      <c r="I193" s="547">
        <v>4</v>
      </c>
      <c r="J193" s="548">
        <v>5</v>
      </c>
      <c r="K193" s="546">
        <v>6</v>
      </c>
      <c r="L193" s="547">
        <v>7</v>
      </c>
      <c r="M193" s="547">
        <v>8</v>
      </c>
      <c r="N193" s="547">
        <v>9</v>
      </c>
      <c r="O193" s="548">
        <v>10</v>
      </c>
      <c r="P193" s="546">
        <v>11</v>
      </c>
      <c r="Q193" s="547">
        <v>12</v>
      </c>
      <c r="R193" s="547">
        <v>13</v>
      </c>
      <c r="S193" s="547">
        <v>14</v>
      </c>
      <c r="T193" s="548">
        <v>15</v>
      </c>
      <c r="U193" s="546">
        <v>16</v>
      </c>
      <c r="V193" s="547">
        <v>17</v>
      </c>
      <c r="W193" s="547">
        <v>18</v>
      </c>
      <c r="X193" s="547">
        <v>19</v>
      </c>
      <c r="Y193" s="548">
        <v>20</v>
      </c>
      <c r="Z193" s="546">
        <v>21</v>
      </c>
      <c r="AA193" s="547">
        <v>22</v>
      </c>
      <c r="AB193" s="547">
        <v>23</v>
      </c>
      <c r="AC193" s="547">
        <v>24</v>
      </c>
      <c r="AD193" s="548">
        <v>25</v>
      </c>
      <c r="AE193" s="546">
        <v>26</v>
      </c>
      <c r="AF193" s="547">
        <v>27</v>
      </c>
      <c r="AG193" s="547">
        <v>28</v>
      </c>
      <c r="AH193" s="548">
        <v>29</v>
      </c>
      <c r="AJ193" s="546">
        <v>30</v>
      </c>
      <c r="AK193" s="547">
        <v>31</v>
      </c>
      <c r="AL193" s="547">
        <v>32</v>
      </c>
      <c r="AM193" s="548">
        <v>33</v>
      </c>
      <c r="AO193" s="546">
        <v>34</v>
      </c>
      <c r="AP193" s="547">
        <v>35</v>
      </c>
      <c r="AQ193" s="547">
        <v>36</v>
      </c>
      <c r="AR193" s="548">
        <v>37</v>
      </c>
      <c r="AT193" s="546">
        <v>38</v>
      </c>
      <c r="AU193" s="547">
        <v>39</v>
      </c>
      <c r="AV193" s="547">
        <v>40</v>
      </c>
      <c r="AW193" s="548">
        <v>41</v>
      </c>
    </row>
    <row r="194" spans="1:49" x14ac:dyDescent="0.2">
      <c r="A194" s="523" t="str">
        <f t="shared" ca="1" si="0"/>
        <v/>
      </c>
      <c r="B194" s="523" t="str">
        <f t="shared" ca="1" si="0"/>
        <v/>
      </c>
      <c r="E194" s="523" t="s">
        <v>157</v>
      </c>
      <c r="F194" s="546">
        <v>24</v>
      </c>
      <c r="G194" s="547">
        <v>33</v>
      </c>
      <c r="H194" s="547">
        <v>39</v>
      </c>
      <c r="I194" s="547">
        <v>26</v>
      </c>
      <c r="J194" s="548">
        <v>11</v>
      </c>
      <c r="K194" s="546">
        <v>37</v>
      </c>
      <c r="L194" s="547">
        <v>23</v>
      </c>
      <c r="M194" s="547">
        <v>27</v>
      </c>
      <c r="N194" s="547">
        <v>38</v>
      </c>
      <c r="O194" s="548">
        <v>30</v>
      </c>
      <c r="P194" s="546">
        <v>14</v>
      </c>
      <c r="Q194" s="547">
        <v>28</v>
      </c>
      <c r="R194" s="547">
        <v>5</v>
      </c>
      <c r="S194" s="547">
        <v>40</v>
      </c>
      <c r="T194" s="548">
        <v>36</v>
      </c>
      <c r="U194" s="546">
        <v>41</v>
      </c>
      <c r="V194" s="547">
        <v>29</v>
      </c>
      <c r="W194" s="547">
        <v>2</v>
      </c>
      <c r="X194" s="547">
        <v>31</v>
      </c>
      <c r="Y194" s="548">
        <v>34</v>
      </c>
      <c r="Z194" s="546">
        <v>10</v>
      </c>
      <c r="AA194" s="547">
        <v>32</v>
      </c>
      <c r="AB194" s="547">
        <v>20</v>
      </c>
      <c r="AC194" s="547">
        <v>1</v>
      </c>
      <c r="AD194" s="548">
        <v>35</v>
      </c>
      <c r="AE194" s="546">
        <v>4</v>
      </c>
      <c r="AF194" s="547">
        <v>13</v>
      </c>
      <c r="AG194" s="547">
        <v>17</v>
      </c>
      <c r="AH194" s="548">
        <v>6</v>
      </c>
      <c r="AJ194" s="546">
        <v>19</v>
      </c>
      <c r="AK194" s="547">
        <v>3</v>
      </c>
      <c r="AL194" s="547">
        <v>7</v>
      </c>
      <c r="AM194" s="548">
        <v>21</v>
      </c>
      <c r="AO194" s="546">
        <v>15</v>
      </c>
      <c r="AP194" s="547">
        <v>18</v>
      </c>
      <c r="AQ194" s="547">
        <v>22</v>
      </c>
      <c r="AR194" s="548">
        <v>8</v>
      </c>
      <c r="AT194" s="546">
        <v>9</v>
      </c>
      <c r="AU194" s="547">
        <v>25</v>
      </c>
      <c r="AV194" s="547">
        <v>12</v>
      </c>
      <c r="AW194" s="548">
        <v>16</v>
      </c>
    </row>
    <row r="195" spans="1:49" x14ac:dyDescent="0.2">
      <c r="A195" s="523" t="str">
        <f t="shared" ca="1" si="0"/>
        <v/>
      </c>
      <c r="B195" s="523" t="str">
        <f t="shared" ca="1" si="0"/>
        <v/>
      </c>
    </row>
    <row r="196" spans="1:49" s="532" customFormat="1" x14ac:dyDescent="0.2">
      <c r="A196" s="523" t="str">
        <f t="shared" ca="1" si="0"/>
        <v/>
      </c>
      <c r="B196" s="523" t="str">
        <f t="shared" ca="1" si="0"/>
        <v/>
      </c>
    </row>
    <row r="197" spans="1:49" x14ac:dyDescent="0.2">
      <c r="A197" s="523" t="str">
        <f t="shared" ca="1" si="0"/>
        <v/>
      </c>
      <c r="B197" s="523" t="str">
        <f t="shared" ca="1" si="0"/>
        <v/>
      </c>
      <c r="D197" s="544">
        <v>42</v>
      </c>
      <c r="E197" s="544" t="s">
        <v>179</v>
      </c>
    </row>
    <row r="198" spans="1:49" x14ac:dyDescent="0.2">
      <c r="A198" s="523" t="str">
        <f t="shared" ca="1" si="0"/>
        <v/>
      </c>
      <c r="B198" s="523" t="str">
        <f t="shared" ca="1" si="0"/>
        <v/>
      </c>
      <c r="E198" s="523" t="s">
        <v>130</v>
      </c>
      <c r="F198" s="546">
        <v>1</v>
      </c>
      <c r="G198" s="547">
        <v>2</v>
      </c>
      <c r="H198" s="547">
        <v>3</v>
      </c>
      <c r="I198" s="547">
        <v>4</v>
      </c>
      <c r="J198" s="548">
        <v>5</v>
      </c>
      <c r="K198" s="546">
        <v>6</v>
      </c>
      <c r="L198" s="547">
        <v>7</v>
      </c>
      <c r="M198" s="547">
        <v>8</v>
      </c>
      <c r="N198" s="547">
        <v>9</v>
      </c>
      <c r="O198" s="548">
        <v>10</v>
      </c>
      <c r="P198" s="546">
        <v>11</v>
      </c>
      <c r="Q198" s="547">
        <v>12</v>
      </c>
      <c r="R198" s="547">
        <v>13</v>
      </c>
      <c r="S198" s="547">
        <v>14</v>
      </c>
      <c r="T198" s="548">
        <v>15</v>
      </c>
      <c r="U198" s="546">
        <v>16</v>
      </c>
      <c r="V198" s="547">
        <v>17</v>
      </c>
      <c r="W198" s="547">
        <v>18</v>
      </c>
      <c r="X198" s="547">
        <v>19</v>
      </c>
      <c r="Y198" s="548">
        <v>20</v>
      </c>
      <c r="Z198" s="546">
        <v>21</v>
      </c>
      <c r="AA198" s="547">
        <v>22</v>
      </c>
      <c r="AB198" s="547">
        <v>23</v>
      </c>
      <c r="AC198" s="547">
        <v>24</v>
      </c>
      <c r="AD198" s="548">
        <v>25</v>
      </c>
      <c r="AE198" s="546">
        <v>26</v>
      </c>
      <c r="AF198" s="547">
        <v>27</v>
      </c>
      <c r="AG198" s="547">
        <v>28</v>
      </c>
      <c r="AH198" s="547">
        <v>29</v>
      </c>
      <c r="AI198" s="548">
        <v>30</v>
      </c>
      <c r="AJ198" s="546">
        <v>31</v>
      </c>
      <c r="AK198" s="547">
        <v>32</v>
      </c>
      <c r="AL198" s="547">
        <v>33</v>
      </c>
      <c r="AM198" s="548">
        <v>34</v>
      </c>
      <c r="AO198" s="546">
        <v>35</v>
      </c>
      <c r="AP198" s="547">
        <v>36</v>
      </c>
      <c r="AQ198" s="547">
        <v>37</v>
      </c>
      <c r="AR198" s="548">
        <v>38</v>
      </c>
      <c r="AT198" s="546">
        <v>39</v>
      </c>
      <c r="AU198" s="547">
        <v>40</v>
      </c>
      <c r="AV198" s="547">
        <v>41</v>
      </c>
      <c r="AW198" s="548">
        <v>42</v>
      </c>
    </row>
    <row r="199" spans="1:49" x14ac:dyDescent="0.2">
      <c r="A199" s="523" t="str">
        <f t="shared" ca="1" si="0"/>
        <v/>
      </c>
      <c r="B199" s="523" t="str">
        <f t="shared" ca="1" si="0"/>
        <v/>
      </c>
      <c r="E199" s="523" t="s">
        <v>157</v>
      </c>
      <c r="F199" s="546">
        <v>42</v>
      </c>
      <c r="G199" s="547">
        <v>25</v>
      </c>
      <c r="H199" s="547">
        <v>34</v>
      </c>
      <c r="I199" s="547">
        <v>16</v>
      </c>
      <c r="J199" s="548">
        <v>35</v>
      </c>
      <c r="K199" s="546">
        <v>9</v>
      </c>
      <c r="L199" s="547">
        <v>33</v>
      </c>
      <c r="M199" s="547">
        <v>36</v>
      </c>
      <c r="N199" s="547">
        <v>13</v>
      </c>
      <c r="O199" s="548">
        <v>28</v>
      </c>
      <c r="P199" s="546">
        <v>19</v>
      </c>
      <c r="Q199" s="547">
        <v>37</v>
      </c>
      <c r="R199" s="547">
        <v>12</v>
      </c>
      <c r="S199" s="547">
        <v>3</v>
      </c>
      <c r="T199" s="548">
        <v>26</v>
      </c>
      <c r="U199" s="546">
        <v>38</v>
      </c>
      <c r="V199" s="547">
        <v>41</v>
      </c>
      <c r="W199" s="547">
        <v>27</v>
      </c>
      <c r="X199" s="547">
        <v>32</v>
      </c>
      <c r="Y199" s="548">
        <v>6</v>
      </c>
      <c r="Z199" s="546">
        <v>30</v>
      </c>
      <c r="AA199" s="547">
        <v>8</v>
      </c>
      <c r="AB199" s="547">
        <v>22</v>
      </c>
      <c r="AC199" s="547">
        <v>39</v>
      </c>
      <c r="AD199" s="548">
        <v>31</v>
      </c>
      <c r="AE199" s="546">
        <v>5</v>
      </c>
      <c r="AF199" s="547">
        <v>29</v>
      </c>
      <c r="AG199" s="547">
        <v>40</v>
      </c>
      <c r="AH199" s="547">
        <v>18</v>
      </c>
      <c r="AI199" s="548">
        <v>23</v>
      </c>
      <c r="AJ199" s="546">
        <v>10</v>
      </c>
      <c r="AK199" s="547">
        <v>4</v>
      </c>
      <c r="AL199" s="547">
        <v>17</v>
      </c>
      <c r="AM199" s="548">
        <v>11</v>
      </c>
      <c r="AO199" s="546">
        <v>15</v>
      </c>
      <c r="AP199" s="547">
        <v>20</v>
      </c>
      <c r="AQ199" s="547">
        <v>2</v>
      </c>
      <c r="AR199" s="548">
        <v>21</v>
      </c>
      <c r="AT199" s="546">
        <v>14</v>
      </c>
      <c r="AU199" s="547">
        <v>24</v>
      </c>
      <c r="AV199" s="547">
        <v>7</v>
      </c>
      <c r="AW199" s="548">
        <v>1</v>
      </c>
    </row>
    <row r="200" spans="1:49" x14ac:dyDescent="0.2">
      <c r="A200" s="523" t="str">
        <f t="shared" ca="1" si="0"/>
        <v/>
      </c>
      <c r="B200" s="523" t="str">
        <f t="shared" ca="1" si="0"/>
        <v/>
      </c>
    </row>
    <row r="201" spans="1:49" s="532" customFormat="1" x14ac:dyDescent="0.2">
      <c r="A201" s="523" t="str">
        <f t="shared" ca="1" si="0"/>
        <v/>
      </c>
      <c r="B201" s="523" t="str">
        <f t="shared" ca="1" si="0"/>
        <v/>
      </c>
    </row>
    <row r="202" spans="1:49" x14ac:dyDescent="0.2">
      <c r="A202" s="523" t="str">
        <f t="shared" ca="1" si="0"/>
        <v/>
      </c>
      <c r="B202" s="523" t="str">
        <f t="shared" ca="1" si="0"/>
        <v/>
      </c>
      <c r="D202" s="544">
        <v>43</v>
      </c>
      <c r="E202" s="544" t="s">
        <v>179</v>
      </c>
    </row>
    <row r="203" spans="1:49" x14ac:dyDescent="0.2">
      <c r="A203" s="523" t="str">
        <f t="shared" ca="1" si="0"/>
        <v/>
      </c>
      <c r="B203" s="523" t="str">
        <f t="shared" ca="1" si="0"/>
        <v/>
      </c>
      <c r="E203" s="523" t="s">
        <v>130</v>
      </c>
      <c r="F203" s="546">
        <v>1</v>
      </c>
      <c r="G203" s="547">
        <v>2</v>
      </c>
      <c r="H203" s="547">
        <v>3</v>
      </c>
      <c r="I203" s="547">
        <v>4</v>
      </c>
      <c r="J203" s="548">
        <v>5</v>
      </c>
      <c r="K203" s="546">
        <v>6</v>
      </c>
      <c r="L203" s="547">
        <v>7</v>
      </c>
      <c r="M203" s="547">
        <v>8</v>
      </c>
      <c r="N203" s="547">
        <v>9</v>
      </c>
      <c r="O203" s="548">
        <v>10</v>
      </c>
      <c r="P203" s="546">
        <v>11</v>
      </c>
      <c r="Q203" s="547">
        <v>12</v>
      </c>
      <c r="R203" s="547">
        <v>13</v>
      </c>
      <c r="S203" s="547">
        <v>14</v>
      </c>
      <c r="T203" s="548">
        <v>15</v>
      </c>
      <c r="U203" s="546">
        <v>16</v>
      </c>
      <c r="V203" s="547">
        <v>17</v>
      </c>
      <c r="W203" s="547">
        <v>18</v>
      </c>
      <c r="X203" s="547">
        <v>19</v>
      </c>
      <c r="Y203" s="548">
        <v>20</v>
      </c>
      <c r="Z203" s="546">
        <v>21</v>
      </c>
      <c r="AA203" s="547">
        <v>22</v>
      </c>
      <c r="AB203" s="547">
        <v>23</v>
      </c>
      <c r="AC203" s="547">
        <v>24</v>
      </c>
      <c r="AD203" s="548">
        <v>25</v>
      </c>
      <c r="AE203" s="546">
        <v>26</v>
      </c>
      <c r="AF203" s="547">
        <v>27</v>
      </c>
      <c r="AG203" s="547">
        <v>28</v>
      </c>
      <c r="AH203" s="547">
        <v>29</v>
      </c>
      <c r="AI203" s="548">
        <v>30</v>
      </c>
      <c r="AJ203" s="546">
        <v>31</v>
      </c>
      <c r="AK203" s="547">
        <v>32</v>
      </c>
      <c r="AL203" s="547">
        <v>33</v>
      </c>
      <c r="AM203" s="547">
        <v>34</v>
      </c>
      <c r="AN203" s="548">
        <v>35</v>
      </c>
      <c r="AO203" s="546">
        <v>36</v>
      </c>
      <c r="AP203" s="547">
        <v>37</v>
      </c>
      <c r="AQ203" s="547">
        <v>38</v>
      </c>
      <c r="AR203" s="548">
        <v>39</v>
      </c>
      <c r="AT203" s="546">
        <v>40</v>
      </c>
      <c r="AU203" s="547">
        <v>41</v>
      </c>
      <c r="AV203" s="547">
        <v>42</v>
      </c>
      <c r="AW203" s="548">
        <v>43</v>
      </c>
    </row>
    <row r="204" spans="1:49" x14ac:dyDescent="0.2">
      <c r="A204" s="523" t="str">
        <f t="shared" ca="1" si="0"/>
        <v/>
      </c>
      <c r="B204" s="523" t="str">
        <f t="shared" ca="1" si="0"/>
        <v/>
      </c>
      <c r="E204" s="523" t="s">
        <v>157</v>
      </c>
      <c r="F204" s="546">
        <v>19</v>
      </c>
      <c r="G204" s="547">
        <v>35</v>
      </c>
      <c r="H204" s="547">
        <v>27</v>
      </c>
      <c r="I204" s="547">
        <v>11</v>
      </c>
      <c r="J204" s="548">
        <v>36</v>
      </c>
      <c r="K204" s="546">
        <v>5</v>
      </c>
      <c r="L204" s="547">
        <v>42</v>
      </c>
      <c r="M204" s="547">
        <v>7</v>
      </c>
      <c r="N204" s="547">
        <v>21</v>
      </c>
      <c r="O204" s="548">
        <v>17</v>
      </c>
      <c r="P204" s="546">
        <v>4</v>
      </c>
      <c r="Q204" s="547">
        <v>38</v>
      </c>
      <c r="R204" s="547">
        <v>15</v>
      </c>
      <c r="S204" s="547">
        <v>18</v>
      </c>
      <c r="T204" s="548">
        <v>6</v>
      </c>
      <c r="U204" s="546">
        <v>39</v>
      </c>
      <c r="V204" s="547">
        <v>23</v>
      </c>
      <c r="W204" s="547">
        <v>14</v>
      </c>
      <c r="X204" s="547">
        <v>1</v>
      </c>
      <c r="Y204" s="548">
        <v>16</v>
      </c>
      <c r="Z204" s="546">
        <v>9</v>
      </c>
      <c r="AA204" s="547">
        <v>28</v>
      </c>
      <c r="AB204" s="547">
        <v>12</v>
      </c>
      <c r="AC204" s="547">
        <v>40</v>
      </c>
      <c r="AD204" s="548">
        <v>31</v>
      </c>
      <c r="AE204" s="546">
        <v>10</v>
      </c>
      <c r="AF204" s="547">
        <v>33</v>
      </c>
      <c r="AG204" s="547">
        <v>43</v>
      </c>
      <c r="AH204" s="547">
        <v>22</v>
      </c>
      <c r="AI204" s="548">
        <v>37</v>
      </c>
      <c r="AJ204" s="546">
        <v>25</v>
      </c>
      <c r="AK204" s="547">
        <v>3</v>
      </c>
      <c r="AL204" s="547">
        <v>34</v>
      </c>
      <c r="AM204" s="547">
        <v>41</v>
      </c>
      <c r="AN204" s="548">
        <v>26</v>
      </c>
      <c r="AO204" s="546">
        <v>30</v>
      </c>
      <c r="AP204" s="547">
        <v>13</v>
      </c>
      <c r="AQ204" s="547">
        <v>20</v>
      </c>
      <c r="AR204" s="548">
        <v>8</v>
      </c>
      <c r="AT204" s="546">
        <v>24</v>
      </c>
      <c r="AU204" s="547">
        <v>29</v>
      </c>
      <c r="AV204" s="547">
        <v>2</v>
      </c>
      <c r="AW204" s="548">
        <v>32</v>
      </c>
    </row>
    <row r="205" spans="1:49" x14ac:dyDescent="0.2">
      <c r="A205" s="523" t="str">
        <f t="shared" ca="1" si="0"/>
        <v/>
      </c>
      <c r="B205" s="523" t="str">
        <f t="shared" ca="1" si="0"/>
        <v/>
      </c>
    </row>
    <row r="206" spans="1:49" s="532" customFormat="1" x14ac:dyDescent="0.2">
      <c r="A206" s="523" t="str">
        <f t="shared" ca="1" si="0"/>
        <v/>
      </c>
      <c r="B206" s="523" t="str">
        <f t="shared" ca="1" si="0"/>
        <v/>
      </c>
    </row>
    <row r="207" spans="1:49" x14ac:dyDescent="0.2">
      <c r="A207" s="523" t="str">
        <f t="shared" ca="1" si="0"/>
        <v/>
      </c>
      <c r="B207" s="523" t="str">
        <f t="shared" ca="1" si="0"/>
        <v/>
      </c>
      <c r="D207" s="544">
        <v>44</v>
      </c>
      <c r="E207" s="544" t="s">
        <v>179</v>
      </c>
    </row>
    <row r="208" spans="1:49" x14ac:dyDescent="0.2">
      <c r="A208" s="523" t="str">
        <f t="shared" ca="1" si="0"/>
        <v/>
      </c>
      <c r="B208" s="523" t="str">
        <f t="shared" ca="1" si="0"/>
        <v/>
      </c>
      <c r="E208" s="523" t="s">
        <v>130</v>
      </c>
      <c r="F208" s="546">
        <v>1</v>
      </c>
      <c r="G208" s="547">
        <v>2</v>
      </c>
      <c r="H208" s="547">
        <v>3</v>
      </c>
      <c r="I208" s="547">
        <v>4</v>
      </c>
      <c r="J208" s="548">
        <v>5</v>
      </c>
      <c r="K208" s="546">
        <v>6</v>
      </c>
      <c r="L208" s="547">
        <v>7</v>
      </c>
      <c r="M208" s="547">
        <v>8</v>
      </c>
      <c r="N208" s="547">
        <v>9</v>
      </c>
      <c r="O208" s="548">
        <v>10</v>
      </c>
      <c r="P208" s="546">
        <v>11</v>
      </c>
      <c r="Q208" s="547">
        <v>12</v>
      </c>
      <c r="R208" s="547">
        <v>13</v>
      </c>
      <c r="S208" s="547">
        <v>14</v>
      </c>
      <c r="T208" s="548">
        <v>15</v>
      </c>
      <c r="U208" s="546">
        <v>16</v>
      </c>
      <c r="V208" s="547">
        <v>17</v>
      </c>
      <c r="W208" s="547">
        <v>18</v>
      </c>
      <c r="X208" s="547">
        <v>19</v>
      </c>
      <c r="Y208" s="548">
        <v>20</v>
      </c>
      <c r="Z208" s="546">
        <v>21</v>
      </c>
      <c r="AA208" s="547">
        <v>22</v>
      </c>
      <c r="AB208" s="547">
        <v>23</v>
      </c>
      <c r="AC208" s="547">
        <v>24</v>
      </c>
      <c r="AD208" s="548">
        <v>25</v>
      </c>
      <c r="AE208" s="546">
        <v>26</v>
      </c>
      <c r="AF208" s="547">
        <v>27</v>
      </c>
      <c r="AG208" s="547">
        <v>28</v>
      </c>
      <c r="AH208" s="547">
        <v>29</v>
      </c>
      <c r="AI208" s="548">
        <v>30</v>
      </c>
      <c r="AJ208" s="546">
        <v>31</v>
      </c>
      <c r="AK208" s="547">
        <v>32</v>
      </c>
      <c r="AL208" s="547">
        <v>33</v>
      </c>
      <c r="AM208" s="547">
        <v>34</v>
      </c>
      <c r="AN208" s="548">
        <v>35</v>
      </c>
      <c r="AO208" s="546">
        <v>36</v>
      </c>
      <c r="AP208" s="547">
        <v>37</v>
      </c>
      <c r="AQ208" s="547">
        <v>38</v>
      </c>
      <c r="AR208" s="547">
        <v>39</v>
      </c>
      <c r="AS208" s="548">
        <v>40</v>
      </c>
      <c r="AT208" s="546">
        <v>41</v>
      </c>
      <c r="AU208" s="547">
        <v>42</v>
      </c>
      <c r="AV208" s="547">
        <v>43</v>
      </c>
      <c r="AW208" s="548">
        <v>44</v>
      </c>
    </row>
    <row r="209" spans="1:54" x14ac:dyDescent="0.2">
      <c r="A209" s="523" t="str">
        <f t="shared" ca="1" si="0"/>
        <v/>
      </c>
      <c r="B209" s="523" t="str">
        <f t="shared" ca="1" si="0"/>
        <v/>
      </c>
      <c r="E209" s="523" t="s">
        <v>157</v>
      </c>
      <c r="F209" s="546">
        <v>29</v>
      </c>
      <c r="G209" s="547">
        <v>8</v>
      </c>
      <c r="H209" s="547">
        <v>37</v>
      </c>
      <c r="I209" s="547">
        <v>21</v>
      </c>
      <c r="J209" s="548">
        <v>41</v>
      </c>
      <c r="K209" s="546">
        <v>39</v>
      </c>
      <c r="L209" s="547">
        <v>25</v>
      </c>
      <c r="M209" s="547">
        <v>44</v>
      </c>
      <c r="N209" s="547">
        <v>26</v>
      </c>
      <c r="O209" s="548">
        <v>11</v>
      </c>
      <c r="P209" s="546">
        <v>35</v>
      </c>
      <c r="Q209" s="547">
        <v>15</v>
      </c>
      <c r="R209" s="547">
        <v>30</v>
      </c>
      <c r="S209" s="547">
        <v>16</v>
      </c>
      <c r="T209" s="548">
        <v>2</v>
      </c>
      <c r="U209" s="546">
        <v>14</v>
      </c>
      <c r="V209" s="547">
        <v>23</v>
      </c>
      <c r="W209" s="547">
        <v>17</v>
      </c>
      <c r="X209" s="547">
        <v>33</v>
      </c>
      <c r="Y209" s="548">
        <v>27</v>
      </c>
      <c r="Z209" s="546">
        <v>4</v>
      </c>
      <c r="AA209" s="547">
        <v>28</v>
      </c>
      <c r="AB209" s="547">
        <v>9</v>
      </c>
      <c r="AC209" s="547">
        <v>38</v>
      </c>
      <c r="AD209" s="548">
        <v>18</v>
      </c>
      <c r="AE209" s="546">
        <v>20</v>
      </c>
      <c r="AF209" s="547">
        <v>40</v>
      </c>
      <c r="AG209" s="547">
        <v>22</v>
      </c>
      <c r="AH209" s="547">
        <v>43</v>
      </c>
      <c r="AI209" s="548">
        <v>32</v>
      </c>
      <c r="AJ209" s="546">
        <v>5</v>
      </c>
      <c r="AK209" s="547">
        <v>13</v>
      </c>
      <c r="AL209" s="547">
        <v>42</v>
      </c>
      <c r="AM209" s="547">
        <v>31</v>
      </c>
      <c r="AN209" s="548">
        <v>6</v>
      </c>
      <c r="AO209" s="546">
        <v>10</v>
      </c>
      <c r="AP209" s="547">
        <v>19</v>
      </c>
      <c r="AQ209" s="547">
        <v>24</v>
      </c>
      <c r="AR209" s="547">
        <v>1</v>
      </c>
      <c r="AS209" s="548">
        <v>36</v>
      </c>
      <c r="AT209" s="546">
        <v>34</v>
      </c>
      <c r="AU209" s="547">
        <v>3</v>
      </c>
      <c r="AV209" s="547">
        <v>7</v>
      </c>
      <c r="AW209" s="548">
        <v>12</v>
      </c>
    </row>
    <row r="210" spans="1:54" x14ac:dyDescent="0.2">
      <c r="A210" s="523" t="str">
        <f t="shared" ca="1" si="0"/>
        <v/>
      </c>
      <c r="B210" s="523" t="str">
        <f t="shared" ca="1" si="0"/>
        <v/>
      </c>
    </row>
    <row r="211" spans="1:54" s="532" customFormat="1" x14ac:dyDescent="0.2">
      <c r="A211" s="523" t="str">
        <f t="shared" ca="1" si="0"/>
        <v/>
      </c>
      <c r="B211" s="523" t="str">
        <f t="shared" ca="1" si="0"/>
        <v/>
      </c>
    </row>
    <row r="212" spans="1:54" x14ac:dyDescent="0.2">
      <c r="A212" s="523" t="str">
        <f t="shared" ca="1" si="0"/>
        <v/>
      </c>
      <c r="B212" s="523" t="str">
        <f t="shared" ca="1" si="0"/>
        <v/>
      </c>
      <c r="D212" s="544">
        <v>45</v>
      </c>
      <c r="E212" s="544" t="s">
        <v>179</v>
      </c>
    </row>
    <row r="213" spans="1:54" x14ac:dyDescent="0.2">
      <c r="A213" s="523" t="str">
        <f t="shared" ca="1" si="0"/>
        <v/>
      </c>
      <c r="B213" s="523" t="str">
        <f t="shared" ca="1" si="0"/>
        <v/>
      </c>
      <c r="E213" s="523" t="s">
        <v>130</v>
      </c>
      <c r="F213" s="546">
        <v>1</v>
      </c>
      <c r="G213" s="547">
        <v>2</v>
      </c>
      <c r="H213" s="547">
        <v>3</v>
      </c>
      <c r="I213" s="547">
        <v>4</v>
      </c>
      <c r="J213" s="548">
        <v>5</v>
      </c>
      <c r="K213" s="546">
        <v>6</v>
      </c>
      <c r="L213" s="547">
        <v>7</v>
      </c>
      <c r="M213" s="547">
        <v>8</v>
      </c>
      <c r="N213" s="547">
        <v>9</v>
      </c>
      <c r="O213" s="548">
        <v>10</v>
      </c>
      <c r="P213" s="546">
        <v>11</v>
      </c>
      <c r="Q213" s="547">
        <v>12</v>
      </c>
      <c r="R213" s="547">
        <v>13</v>
      </c>
      <c r="S213" s="547">
        <v>14</v>
      </c>
      <c r="T213" s="548">
        <v>15</v>
      </c>
      <c r="U213" s="546">
        <v>16</v>
      </c>
      <c r="V213" s="547">
        <v>17</v>
      </c>
      <c r="W213" s="547">
        <v>18</v>
      </c>
      <c r="X213" s="547">
        <v>19</v>
      </c>
      <c r="Y213" s="548">
        <v>20</v>
      </c>
      <c r="Z213" s="546">
        <v>21</v>
      </c>
      <c r="AA213" s="547">
        <v>22</v>
      </c>
      <c r="AB213" s="547">
        <v>23</v>
      </c>
      <c r="AC213" s="547">
        <v>24</v>
      </c>
      <c r="AD213" s="548">
        <v>25</v>
      </c>
      <c r="AE213" s="546">
        <v>26</v>
      </c>
      <c r="AF213" s="547">
        <v>27</v>
      </c>
      <c r="AG213" s="547">
        <v>28</v>
      </c>
      <c r="AH213" s="547">
        <v>29</v>
      </c>
      <c r="AI213" s="548">
        <v>30</v>
      </c>
      <c r="AJ213" s="546">
        <v>31</v>
      </c>
      <c r="AK213" s="547">
        <v>32</v>
      </c>
      <c r="AL213" s="547">
        <v>33</v>
      </c>
      <c r="AM213" s="547">
        <v>34</v>
      </c>
      <c r="AN213" s="548">
        <v>35</v>
      </c>
      <c r="AO213" s="546">
        <v>36</v>
      </c>
      <c r="AP213" s="547">
        <v>37</v>
      </c>
      <c r="AQ213" s="547">
        <v>38</v>
      </c>
      <c r="AR213" s="547">
        <v>39</v>
      </c>
      <c r="AS213" s="548">
        <v>40</v>
      </c>
      <c r="AT213" s="546">
        <v>41</v>
      </c>
      <c r="AU213" s="547">
        <v>42</v>
      </c>
      <c r="AV213" s="547">
        <v>43</v>
      </c>
      <c r="AW213" s="547">
        <v>44</v>
      </c>
      <c r="AX213" s="548">
        <v>45</v>
      </c>
    </row>
    <row r="214" spans="1:54" x14ac:dyDescent="0.2">
      <c r="A214" s="523" t="str">
        <f t="shared" ca="1" si="0"/>
        <v/>
      </c>
      <c r="B214" s="523" t="str">
        <f t="shared" ca="1" si="0"/>
        <v/>
      </c>
      <c r="E214" s="523" t="s">
        <v>157</v>
      </c>
      <c r="F214" s="546">
        <v>24</v>
      </c>
      <c r="G214" s="547">
        <v>34</v>
      </c>
      <c r="H214" s="547">
        <v>40</v>
      </c>
      <c r="I214" s="547">
        <v>16</v>
      </c>
      <c r="J214" s="548">
        <v>1</v>
      </c>
      <c r="K214" s="546">
        <v>39</v>
      </c>
      <c r="L214" s="547">
        <v>5</v>
      </c>
      <c r="M214" s="547">
        <v>35</v>
      </c>
      <c r="N214" s="547">
        <v>11</v>
      </c>
      <c r="O214" s="548">
        <v>26</v>
      </c>
      <c r="P214" s="546">
        <v>25</v>
      </c>
      <c r="Q214" s="547">
        <v>30</v>
      </c>
      <c r="R214" s="547">
        <v>7</v>
      </c>
      <c r="S214" s="547">
        <v>12</v>
      </c>
      <c r="T214" s="548">
        <v>33</v>
      </c>
      <c r="U214" s="546">
        <v>15</v>
      </c>
      <c r="V214" s="547">
        <v>3</v>
      </c>
      <c r="W214" s="547">
        <v>42</v>
      </c>
      <c r="X214" s="547">
        <v>28</v>
      </c>
      <c r="Y214" s="548">
        <v>36</v>
      </c>
      <c r="Z214" s="546">
        <v>14</v>
      </c>
      <c r="AA214" s="547">
        <v>9</v>
      </c>
      <c r="AB214" s="547">
        <v>32</v>
      </c>
      <c r="AC214" s="547">
        <v>41</v>
      </c>
      <c r="AD214" s="548">
        <v>17</v>
      </c>
      <c r="AE214" s="546">
        <v>10</v>
      </c>
      <c r="AF214" s="547">
        <v>13</v>
      </c>
      <c r="AG214" s="547">
        <v>20</v>
      </c>
      <c r="AH214" s="547">
        <v>38</v>
      </c>
      <c r="AI214" s="548">
        <v>43</v>
      </c>
      <c r="AJ214" s="546">
        <v>29</v>
      </c>
      <c r="AK214" s="547">
        <v>23</v>
      </c>
      <c r="AL214" s="547">
        <v>37</v>
      </c>
      <c r="AM214" s="547">
        <v>2</v>
      </c>
      <c r="AN214" s="548">
        <v>8</v>
      </c>
      <c r="AO214" s="546">
        <v>19</v>
      </c>
      <c r="AP214" s="547">
        <v>44</v>
      </c>
      <c r="AQ214" s="547">
        <v>27</v>
      </c>
      <c r="AR214" s="547">
        <v>6</v>
      </c>
      <c r="AS214" s="548">
        <v>21</v>
      </c>
      <c r="AT214" s="546">
        <v>45</v>
      </c>
      <c r="AU214" s="547">
        <v>4</v>
      </c>
      <c r="AV214" s="547">
        <v>22</v>
      </c>
      <c r="AW214" s="547">
        <v>18</v>
      </c>
      <c r="AX214" s="548">
        <v>31</v>
      </c>
    </row>
    <row r="215" spans="1:54" x14ac:dyDescent="0.2">
      <c r="A215" s="523" t="str">
        <f t="shared" ca="1" si="0"/>
        <v/>
      </c>
      <c r="B215" s="523" t="str">
        <f t="shared" ca="1" si="0"/>
        <v/>
      </c>
    </row>
    <row r="216" spans="1:54" s="532" customFormat="1" x14ac:dyDescent="0.2">
      <c r="A216" s="523" t="str">
        <f t="shared" ca="1" si="0"/>
        <v/>
      </c>
      <c r="B216" s="523" t="str">
        <f t="shared" ca="1" si="0"/>
        <v/>
      </c>
    </row>
    <row r="217" spans="1:54" x14ac:dyDescent="0.2">
      <c r="A217" s="523" t="str">
        <f t="shared" ca="1" si="0"/>
        <v/>
      </c>
      <c r="B217" s="523" t="str">
        <f t="shared" ca="1" si="0"/>
        <v/>
      </c>
      <c r="D217" s="544">
        <v>46</v>
      </c>
      <c r="E217" s="544" t="s">
        <v>179</v>
      </c>
    </row>
    <row r="218" spans="1:54" x14ac:dyDescent="0.2">
      <c r="A218" s="523" t="str">
        <f t="shared" ca="1" si="0"/>
        <v/>
      </c>
      <c r="B218" s="523" t="str">
        <f t="shared" ca="1" si="0"/>
        <v/>
      </c>
      <c r="E218" s="523" t="s">
        <v>130</v>
      </c>
      <c r="F218" s="546">
        <v>1</v>
      </c>
      <c r="G218" s="547">
        <v>2</v>
      </c>
      <c r="H218" s="547">
        <v>3</v>
      </c>
      <c r="I218" s="547">
        <v>4</v>
      </c>
      <c r="J218" s="548">
        <v>5</v>
      </c>
      <c r="K218" s="546">
        <v>6</v>
      </c>
      <c r="L218" s="547">
        <v>7</v>
      </c>
      <c r="M218" s="547">
        <v>8</v>
      </c>
      <c r="N218" s="547">
        <v>9</v>
      </c>
      <c r="O218" s="548">
        <v>10</v>
      </c>
      <c r="P218" s="546">
        <v>11</v>
      </c>
      <c r="Q218" s="547">
        <v>12</v>
      </c>
      <c r="R218" s="547">
        <v>13</v>
      </c>
      <c r="S218" s="547">
        <v>14</v>
      </c>
      <c r="T218" s="548">
        <v>15</v>
      </c>
      <c r="U218" s="546">
        <v>16</v>
      </c>
      <c r="V218" s="547">
        <v>17</v>
      </c>
      <c r="W218" s="547">
        <v>18</v>
      </c>
      <c r="X218" s="547">
        <v>19</v>
      </c>
      <c r="Y218" s="548">
        <v>20</v>
      </c>
      <c r="Z218" s="546">
        <v>21</v>
      </c>
      <c r="AA218" s="547">
        <v>22</v>
      </c>
      <c r="AB218" s="547">
        <v>23</v>
      </c>
      <c r="AC218" s="547">
        <v>24</v>
      </c>
      <c r="AD218" s="548">
        <v>25</v>
      </c>
      <c r="AE218" s="546">
        <v>26</v>
      </c>
      <c r="AF218" s="547">
        <v>27</v>
      </c>
      <c r="AG218" s="547">
        <v>28</v>
      </c>
      <c r="AH218" s="547">
        <v>29</v>
      </c>
      <c r="AI218" s="548">
        <v>30</v>
      </c>
      <c r="AJ218" s="546">
        <v>31</v>
      </c>
      <c r="AK218" s="547">
        <v>32</v>
      </c>
      <c r="AL218" s="547">
        <v>33</v>
      </c>
      <c r="AM218" s="548">
        <v>34</v>
      </c>
      <c r="AO218" s="546">
        <v>35</v>
      </c>
      <c r="AP218" s="547">
        <v>36</v>
      </c>
      <c r="AQ218" s="547">
        <v>37</v>
      </c>
      <c r="AR218" s="548">
        <v>38</v>
      </c>
      <c r="AT218" s="546">
        <v>39</v>
      </c>
      <c r="AU218" s="547">
        <v>40</v>
      </c>
      <c r="AV218" s="547">
        <v>41</v>
      </c>
      <c r="AW218" s="548">
        <v>42</v>
      </c>
      <c r="AY218" s="546">
        <v>43</v>
      </c>
      <c r="AZ218" s="547">
        <v>44</v>
      </c>
      <c r="BA218" s="547">
        <v>45</v>
      </c>
      <c r="BB218" s="548">
        <v>46</v>
      </c>
    </row>
    <row r="219" spans="1:54" x14ac:dyDescent="0.2">
      <c r="A219" s="523" t="str">
        <f t="shared" ca="1" si="0"/>
        <v/>
      </c>
      <c r="B219" s="523" t="str">
        <f t="shared" ca="1" si="0"/>
        <v/>
      </c>
      <c r="E219" s="523" t="s">
        <v>157</v>
      </c>
      <c r="F219" s="546">
        <v>42</v>
      </c>
      <c r="G219" s="547">
        <v>37</v>
      </c>
      <c r="H219" s="547">
        <v>44</v>
      </c>
      <c r="I219" s="547">
        <v>26</v>
      </c>
      <c r="J219" s="548">
        <v>33</v>
      </c>
      <c r="K219" s="546">
        <v>34</v>
      </c>
      <c r="L219" s="547">
        <v>13</v>
      </c>
      <c r="M219" s="547">
        <v>24</v>
      </c>
      <c r="N219" s="547">
        <v>35</v>
      </c>
      <c r="O219" s="548">
        <v>2</v>
      </c>
      <c r="P219" s="546">
        <v>30</v>
      </c>
      <c r="Q219" s="547">
        <v>45</v>
      </c>
      <c r="R219" s="547">
        <v>20</v>
      </c>
      <c r="S219" s="547">
        <v>41</v>
      </c>
      <c r="T219" s="548">
        <v>21</v>
      </c>
      <c r="U219" s="546">
        <v>46</v>
      </c>
      <c r="V219" s="547">
        <v>8</v>
      </c>
      <c r="W219" s="547">
        <v>40</v>
      </c>
      <c r="X219" s="547">
        <v>31</v>
      </c>
      <c r="Y219" s="548">
        <v>11</v>
      </c>
      <c r="Z219" s="546">
        <v>15</v>
      </c>
      <c r="AA219" s="547">
        <v>10</v>
      </c>
      <c r="AB219" s="547">
        <v>36</v>
      </c>
      <c r="AC219" s="547">
        <v>23</v>
      </c>
      <c r="AD219" s="548">
        <v>43</v>
      </c>
      <c r="AE219" s="546">
        <v>38</v>
      </c>
      <c r="AF219" s="547">
        <v>28</v>
      </c>
      <c r="AG219" s="547">
        <v>32</v>
      </c>
      <c r="AH219" s="547">
        <v>6</v>
      </c>
      <c r="AI219" s="548">
        <v>39</v>
      </c>
      <c r="AJ219" s="546">
        <v>29</v>
      </c>
      <c r="AK219" s="547">
        <v>18</v>
      </c>
      <c r="AL219" s="547">
        <v>5</v>
      </c>
      <c r="AM219" s="548">
        <v>12</v>
      </c>
      <c r="AO219" s="546">
        <v>9</v>
      </c>
      <c r="AP219" s="547">
        <v>3</v>
      </c>
      <c r="AQ219" s="547">
        <v>22</v>
      </c>
      <c r="AR219" s="548">
        <v>16</v>
      </c>
      <c r="AT219" s="546">
        <v>19</v>
      </c>
      <c r="AU219" s="547">
        <v>14</v>
      </c>
      <c r="AV219" s="547">
        <v>7</v>
      </c>
      <c r="AW219" s="548">
        <v>1</v>
      </c>
      <c r="AY219" s="546">
        <v>4</v>
      </c>
      <c r="AZ219" s="547">
        <v>25</v>
      </c>
      <c r="BA219" s="547">
        <v>27</v>
      </c>
      <c r="BB219" s="548">
        <v>17</v>
      </c>
    </row>
    <row r="220" spans="1:54" x14ac:dyDescent="0.2">
      <c r="A220" s="523" t="str">
        <f t="shared" ca="1" si="0"/>
        <v/>
      </c>
      <c r="B220" s="523" t="str">
        <f t="shared" ca="1" si="0"/>
        <v/>
      </c>
    </row>
    <row r="221" spans="1:54" s="532" customFormat="1" x14ac:dyDescent="0.2">
      <c r="A221" s="523" t="str">
        <f t="shared" ca="1" si="0"/>
        <v/>
      </c>
      <c r="B221" s="523" t="str">
        <f t="shared" ca="1" si="0"/>
        <v/>
      </c>
    </row>
    <row r="222" spans="1:54" x14ac:dyDescent="0.2">
      <c r="A222" s="523" t="str">
        <f t="shared" ca="1" si="0"/>
        <v/>
      </c>
      <c r="B222" s="523" t="str">
        <f t="shared" ca="1" si="0"/>
        <v/>
      </c>
      <c r="D222" s="544">
        <v>47</v>
      </c>
      <c r="E222" s="544" t="s">
        <v>179</v>
      </c>
    </row>
    <row r="223" spans="1:54" x14ac:dyDescent="0.2">
      <c r="A223" s="523" t="str">
        <f t="shared" ca="1" si="0"/>
        <v/>
      </c>
      <c r="B223" s="523" t="str">
        <f t="shared" ca="1" si="0"/>
        <v/>
      </c>
      <c r="E223" s="523" t="s">
        <v>130</v>
      </c>
      <c r="F223" s="546">
        <v>1</v>
      </c>
      <c r="G223" s="547">
        <v>2</v>
      </c>
      <c r="H223" s="547">
        <v>3</v>
      </c>
      <c r="I223" s="547">
        <v>4</v>
      </c>
      <c r="J223" s="548">
        <v>5</v>
      </c>
      <c r="K223" s="546">
        <v>6</v>
      </c>
      <c r="L223" s="547">
        <v>7</v>
      </c>
      <c r="M223" s="547">
        <v>8</v>
      </c>
      <c r="N223" s="547">
        <v>9</v>
      </c>
      <c r="O223" s="548">
        <v>10</v>
      </c>
      <c r="P223" s="546">
        <v>11</v>
      </c>
      <c r="Q223" s="547">
        <v>12</v>
      </c>
      <c r="R223" s="547">
        <v>13</v>
      </c>
      <c r="S223" s="547">
        <v>14</v>
      </c>
      <c r="T223" s="548">
        <v>15</v>
      </c>
      <c r="U223" s="546">
        <v>16</v>
      </c>
      <c r="V223" s="547">
        <v>17</v>
      </c>
      <c r="W223" s="547">
        <v>18</v>
      </c>
      <c r="X223" s="547">
        <v>19</v>
      </c>
      <c r="Y223" s="548">
        <v>20</v>
      </c>
      <c r="Z223" s="546">
        <v>21</v>
      </c>
      <c r="AA223" s="547">
        <v>22</v>
      </c>
      <c r="AB223" s="547">
        <v>23</v>
      </c>
      <c r="AC223" s="547">
        <v>24</v>
      </c>
      <c r="AD223" s="548">
        <v>25</v>
      </c>
      <c r="AE223" s="546">
        <v>26</v>
      </c>
      <c r="AF223" s="547">
        <v>27</v>
      </c>
      <c r="AG223" s="547">
        <v>28</v>
      </c>
      <c r="AH223" s="547">
        <v>29</v>
      </c>
      <c r="AI223" s="548">
        <v>30</v>
      </c>
      <c r="AJ223" s="546">
        <v>31</v>
      </c>
      <c r="AK223" s="547">
        <v>32</v>
      </c>
      <c r="AL223" s="547">
        <v>33</v>
      </c>
      <c r="AM223" s="547">
        <v>34</v>
      </c>
      <c r="AN223" s="548">
        <v>35</v>
      </c>
      <c r="AO223" s="546">
        <v>36</v>
      </c>
      <c r="AP223" s="547">
        <v>37</v>
      </c>
      <c r="AQ223" s="547">
        <v>38</v>
      </c>
      <c r="AR223" s="548">
        <v>39</v>
      </c>
      <c r="AT223" s="546">
        <v>40</v>
      </c>
      <c r="AU223" s="547">
        <v>41</v>
      </c>
      <c r="AV223" s="547">
        <v>42</v>
      </c>
      <c r="AW223" s="548">
        <v>43</v>
      </c>
      <c r="AY223" s="546">
        <v>44</v>
      </c>
      <c r="AZ223" s="547">
        <v>45</v>
      </c>
      <c r="BA223" s="547">
        <v>46</v>
      </c>
      <c r="BB223" s="548">
        <v>47</v>
      </c>
    </row>
    <row r="224" spans="1:54" x14ac:dyDescent="0.2">
      <c r="A224" s="523" t="str">
        <f t="shared" ca="1" si="0"/>
        <v/>
      </c>
      <c r="B224" s="523" t="str">
        <f t="shared" ca="1" si="0"/>
        <v/>
      </c>
      <c r="E224" s="523" t="s">
        <v>157</v>
      </c>
      <c r="F224" s="546">
        <v>29</v>
      </c>
      <c r="G224" s="547">
        <v>42</v>
      </c>
      <c r="H224" s="547">
        <v>10</v>
      </c>
      <c r="I224" s="547">
        <v>13</v>
      </c>
      <c r="J224" s="548">
        <v>45</v>
      </c>
      <c r="K224" s="546">
        <v>19</v>
      </c>
      <c r="L224" s="547">
        <v>46</v>
      </c>
      <c r="M224" s="547">
        <v>41</v>
      </c>
      <c r="N224" s="547">
        <v>27</v>
      </c>
      <c r="O224" s="548">
        <v>32</v>
      </c>
      <c r="P224" s="546">
        <v>4</v>
      </c>
      <c r="Q224" s="547">
        <v>33</v>
      </c>
      <c r="R224" s="547">
        <v>17</v>
      </c>
      <c r="S224" s="547">
        <v>22</v>
      </c>
      <c r="T224" s="548">
        <v>11</v>
      </c>
      <c r="U224" s="546">
        <v>34</v>
      </c>
      <c r="V224" s="547">
        <v>47</v>
      </c>
      <c r="W224" s="547">
        <v>37</v>
      </c>
      <c r="X224" s="547">
        <v>6</v>
      </c>
      <c r="Y224" s="548">
        <v>16</v>
      </c>
      <c r="Z224" s="546">
        <v>25</v>
      </c>
      <c r="AA224" s="547">
        <v>3</v>
      </c>
      <c r="AB224" s="547">
        <v>14</v>
      </c>
      <c r="AC224" s="547">
        <v>26</v>
      </c>
      <c r="AD224" s="548">
        <v>36</v>
      </c>
      <c r="AE224" s="546">
        <v>9</v>
      </c>
      <c r="AF224" s="547">
        <v>30</v>
      </c>
      <c r="AG224" s="547">
        <v>5</v>
      </c>
      <c r="AH224" s="547">
        <v>40</v>
      </c>
      <c r="AI224" s="548">
        <v>38</v>
      </c>
      <c r="AJ224" s="546">
        <v>43</v>
      </c>
      <c r="AK224" s="547">
        <v>39</v>
      </c>
      <c r="AL224" s="547">
        <v>12</v>
      </c>
      <c r="AM224" s="547">
        <v>44</v>
      </c>
      <c r="AN224" s="548">
        <v>8</v>
      </c>
      <c r="AO224" s="546">
        <v>24</v>
      </c>
      <c r="AP224" s="547">
        <v>18</v>
      </c>
      <c r="AQ224" s="547">
        <v>35</v>
      </c>
      <c r="AR224" s="548">
        <v>1</v>
      </c>
      <c r="AT224" s="546">
        <v>15</v>
      </c>
      <c r="AU224" s="547">
        <v>28</v>
      </c>
      <c r="AV224" s="547">
        <v>2</v>
      </c>
      <c r="AW224" s="548">
        <v>21</v>
      </c>
      <c r="AY224" s="546">
        <v>20</v>
      </c>
      <c r="AZ224" s="547">
        <v>23</v>
      </c>
      <c r="BA224" s="547">
        <v>7</v>
      </c>
      <c r="BB224" s="548">
        <v>31</v>
      </c>
    </row>
    <row r="225" spans="1:55" x14ac:dyDescent="0.2">
      <c r="A225" s="523" t="str">
        <f t="shared" ca="1" si="0"/>
        <v/>
      </c>
      <c r="B225" s="523" t="str">
        <f t="shared" ca="1" si="0"/>
        <v/>
      </c>
    </row>
    <row r="226" spans="1:55" s="532" customFormat="1" x14ac:dyDescent="0.2">
      <c r="A226" s="523" t="str">
        <f t="shared" ca="1" si="0"/>
        <v/>
      </c>
      <c r="B226" s="523" t="str">
        <f t="shared" ca="1" si="0"/>
        <v/>
      </c>
    </row>
    <row r="227" spans="1:55" x14ac:dyDescent="0.2">
      <c r="A227" s="523" t="str">
        <f t="shared" ca="1" si="0"/>
        <v/>
      </c>
      <c r="B227" s="523" t="str">
        <f t="shared" ca="1" si="0"/>
        <v/>
      </c>
      <c r="D227" s="544">
        <v>48</v>
      </c>
      <c r="E227" s="544" t="s">
        <v>179</v>
      </c>
    </row>
    <row r="228" spans="1:55" x14ac:dyDescent="0.2">
      <c r="A228" s="523" t="str">
        <f t="shared" ca="1" si="0"/>
        <v/>
      </c>
      <c r="B228" s="523" t="str">
        <f t="shared" ca="1" si="0"/>
        <v/>
      </c>
      <c r="E228" s="523" t="s">
        <v>130</v>
      </c>
      <c r="F228" s="546">
        <v>1</v>
      </c>
      <c r="G228" s="547">
        <v>2</v>
      </c>
      <c r="H228" s="547">
        <v>3</v>
      </c>
      <c r="I228" s="547">
        <v>4</v>
      </c>
      <c r="J228" s="548">
        <v>5</v>
      </c>
      <c r="K228" s="546">
        <v>6</v>
      </c>
      <c r="L228" s="547">
        <v>7</v>
      </c>
      <c r="M228" s="547">
        <v>8</v>
      </c>
      <c r="N228" s="547">
        <v>9</v>
      </c>
      <c r="O228" s="548">
        <v>10</v>
      </c>
      <c r="P228" s="546">
        <v>11</v>
      </c>
      <c r="Q228" s="547">
        <v>12</v>
      </c>
      <c r="R228" s="547">
        <v>13</v>
      </c>
      <c r="S228" s="547">
        <v>14</v>
      </c>
      <c r="T228" s="548">
        <v>15</v>
      </c>
      <c r="U228" s="546">
        <v>16</v>
      </c>
      <c r="V228" s="547">
        <v>17</v>
      </c>
      <c r="W228" s="547">
        <v>18</v>
      </c>
      <c r="X228" s="547">
        <v>19</v>
      </c>
      <c r="Y228" s="548">
        <v>20</v>
      </c>
      <c r="Z228" s="546">
        <v>21</v>
      </c>
      <c r="AA228" s="547">
        <v>22</v>
      </c>
      <c r="AB228" s="547">
        <v>23</v>
      </c>
      <c r="AC228" s="548">
        <v>24</v>
      </c>
      <c r="AD228" s="523">
        <v>25</v>
      </c>
      <c r="AE228" s="546">
        <v>26</v>
      </c>
      <c r="AF228" s="547">
        <v>27</v>
      </c>
      <c r="AG228" s="547">
        <v>28</v>
      </c>
      <c r="AH228" s="547">
        <v>29</v>
      </c>
      <c r="AI228" s="547">
        <v>30</v>
      </c>
      <c r="AJ228" s="548">
        <v>31</v>
      </c>
      <c r="AK228" s="546">
        <v>32</v>
      </c>
      <c r="AL228" s="547">
        <v>33</v>
      </c>
      <c r="AM228" s="547">
        <v>34</v>
      </c>
      <c r="AN228" s="547">
        <v>35</v>
      </c>
      <c r="AO228" s="548">
        <v>36</v>
      </c>
      <c r="AP228" s="546">
        <v>37</v>
      </c>
      <c r="AQ228" s="547">
        <v>38</v>
      </c>
      <c r="AR228" s="547">
        <v>39</v>
      </c>
      <c r="AS228" s="547">
        <v>40</v>
      </c>
      <c r="AT228" s="548">
        <v>41</v>
      </c>
      <c r="AU228" s="546">
        <v>42</v>
      </c>
      <c r="AV228" s="547">
        <v>43</v>
      </c>
      <c r="AW228" s="547">
        <v>44</v>
      </c>
      <c r="AY228" s="546">
        <v>45</v>
      </c>
      <c r="AZ228" s="547">
        <v>46</v>
      </c>
      <c r="BA228" s="547">
        <v>47</v>
      </c>
      <c r="BB228" s="548">
        <v>48</v>
      </c>
    </row>
    <row r="229" spans="1:55" x14ac:dyDescent="0.2">
      <c r="A229" s="523" t="str">
        <f t="shared" ca="1" si="0"/>
        <v/>
      </c>
      <c r="B229" s="523" t="str">
        <f t="shared" ca="1" si="0"/>
        <v/>
      </c>
      <c r="E229" s="523" t="s">
        <v>157</v>
      </c>
      <c r="F229" s="546">
        <v>48</v>
      </c>
      <c r="G229" s="547">
        <v>28</v>
      </c>
      <c r="H229" s="547">
        <v>22</v>
      </c>
      <c r="I229" s="547">
        <v>42</v>
      </c>
      <c r="J229" s="548">
        <v>32</v>
      </c>
      <c r="K229" s="546">
        <v>5</v>
      </c>
      <c r="L229" s="547">
        <v>24</v>
      </c>
      <c r="M229" s="547">
        <v>29</v>
      </c>
      <c r="N229" s="547">
        <v>36</v>
      </c>
      <c r="O229" s="548">
        <v>46</v>
      </c>
      <c r="P229" s="546">
        <v>30</v>
      </c>
      <c r="Q229" s="547">
        <v>38</v>
      </c>
      <c r="R229" s="547">
        <v>10</v>
      </c>
      <c r="S229" s="547">
        <v>21</v>
      </c>
      <c r="T229" s="548">
        <v>3</v>
      </c>
      <c r="U229" s="546">
        <v>20</v>
      </c>
      <c r="V229" s="547">
        <v>43</v>
      </c>
      <c r="W229" s="547">
        <v>27</v>
      </c>
      <c r="X229" s="547">
        <v>8</v>
      </c>
      <c r="Y229" s="548">
        <v>45</v>
      </c>
      <c r="Z229" s="546">
        <v>34</v>
      </c>
      <c r="AA229" s="547">
        <v>15</v>
      </c>
      <c r="AB229" s="547">
        <v>37</v>
      </c>
      <c r="AC229" s="548">
        <v>41</v>
      </c>
      <c r="AD229" s="523">
        <v>26</v>
      </c>
      <c r="AE229" s="546">
        <v>39</v>
      </c>
      <c r="AF229" s="547">
        <v>35</v>
      </c>
      <c r="AG229" s="547">
        <v>2</v>
      </c>
      <c r="AH229" s="547">
        <v>6</v>
      </c>
      <c r="AI229" s="547">
        <v>11</v>
      </c>
      <c r="AJ229" s="548">
        <v>44</v>
      </c>
      <c r="AK229" s="546">
        <v>23</v>
      </c>
      <c r="AL229" s="547">
        <v>12</v>
      </c>
      <c r="AM229" s="547">
        <v>1</v>
      </c>
      <c r="AN229" s="547">
        <v>17</v>
      </c>
      <c r="AO229" s="548">
        <v>9</v>
      </c>
      <c r="AP229" s="546">
        <v>47</v>
      </c>
      <c r="AQ229" s="547">
        <v>40</v>
      </c>
      <c r="AR229" s="547">
        <v>31</v>
      </c>
      <c r="AS229" s="547">
        <v>18</v>
      </c>
      <c r="AT229" s="548">
        <v>14</v>
      </c>
      <c r="AU229" s="546">
        <v>33</v>
      </c>
      <c r="AV229" s="547">
        <v>7</v>
      </c>
      <c r="AW229" s="547">
        <v>16</v>
      </c>
      <c r="AY229" s="546">
        <v>25</v>
      </c>
      <c r="AZ229" s="547">
        <v>4</v>
      </c>
      <c r="BA229" s="547">
        <v>19</v>
      </c>
      <c r="BB229" s="548">
        <v>13</v>
      </c>
    </row>
    <row r="230" spans="1:55" x14ac:dyDescent="0.2">
      <c r="A230" s="523" t="str">
        <f t="shared" ca="1" si="0"/>
        <v/>
      </c>
      <c r="B230" s="523" t="str">
        <f t="shared" ca="1" si="0"/>
        <v/>
      </c>
    </row>
    <row r="231" spans="1:55" s="532" customFormat="1" x14ac:dyDescent="0.2">
      <c r="A231" s="523" t="str">
        <f t="shared" ca="1" si="0"/>
        <v/>
      </c>
      <c r="B231" s="523" t="str">
        <f t="shared" ca="1" si="0"/>
        <v/>
      </c>
    </row>
    <row r="232" spans="1:55" x14ac:dyDescent="0.2">
      <c r="A232" s="523" t="str">
        <f t="shared" ca="1" si="0"/>
        <v/>
      </c>
      <c r="B232" s="523" t="str">
        <f t="shared" ca="1" si="0"/>
        <v/>
      </c>
      <c r="D232" s="544">
        <v>49</v>
      </c>
      <c r="E232" s="544" t="s">
        <v>179</v>
      </c>
    </row>
    <row r="233" spans="1:55" x14ac:dyDescent="0.2">
      <c r="A233" s="523" t="str">
        <f t="shared" ca="1" si="0"/>
        <v/>
      </c>
      <c r="B233" s="523" t="str">
        <f t="shared" ca="1" si="0"/>
        <v/>
      </c>
      <c r="E233" s="523" t="s">
        <v>130</v>
      </c>
      <c r="F233" s="546">
        <v>1</v>
      </c>
      <c r="G233" s="547">
        <v>2</v>
      </c>
      <c r="H233" s="547">
        <v>3</v>
      </c>
      <c r="I233" s="547">
        <v>4</v>
      </c>
      <c r="J233" s="548">
        <v>5</v>
      </c>
      <c r="K233" s="546">
        <v>6</v>
      </c>
      <c r="L233" s="547">
        <v>7</v>
      </c>
      <c r="M233" s="547">
        <v>8</v>
      </c>
      <c r="N233" s="547">
        <v>9</v>
      </c>
      <c r="O233" s="548">
        <v>10</v>
      </c>
      <c r="P233" s="546">
        <v>11</v>
      </c>
      <c r="Q233" s="547">
        <v>12</v>
      </c>
      <c r="R233" s="547">
        <v>13</v>
      </c>
      <c r="S233" s="547">
        <v>14</v>
      </c>
      <c r="T233" s="548">
        <v>15</v>
      </c>
      <c r="U233" s="546">
        <v>16</v>
      </c>
      <c r="V233" s="547">
        <v>17</v>
      </c>
      <c r="W233" s="547">
        <v>18</v>
      </c>
      <c r="X233" s="547">
        <v>19</v>
      </c>
      <c r="Y233" s="548">
        <v>20</v>
      </c>
      <c r="Z233" s="546">
        <v>21</v>
      </c>
      <c r="AA233" s="547">
        <v>22</v>
      </c>
      <c r="AB233" s="547">
        <v>23</v>
      </c>
      <c r="AC233" s="547">
        <v>24</v>
      </c>
      <c r="AD233" s="548">
        <v>25</v>
      </c>
      <c r="AE233" s="546">
        <v>26</v>
      </c>
      <c r="AF233" s="547">
        <v>27</v>
      </c>
      <c r="AG233" s="547">
        <v>28</v>
      </c>
      <c r="AH233" s="547">
        <v>29</v>
      </c>
      <c r="AI233" s="548">
        <v>30</v>
      </c>
      <c r="AJ233" s="546">
        <v>31</v>
      </c>
      <c r="AK233" s="547">
        <v>32</v>
      </c>
      <c r="AL233" s="547">
        <v>33</v>
      </c>
      <c r="AM233" s="547">
        <v>34</v>
      </c>
      <c r="AN233" s="548">
        <v>35</v>
      </c>
      <c r="AO233" s="546">
        <v>36</v>
      </c>
      <c r="AP233" s="547">
        <v>37</v>
      </c>
      <c r="AQ233" s="547">
        <v>38</v>
      </c>
      <c r="AR233" s="547">
        <v>39</v>
      </c>
      <c r="AS233" s="548">
        <v>40</v>
      </c>
      <c r="AT233" s="546">
        <v>41</v>
      </c>
      <c r="AU233" s="547">
        <v>42</v>
      </c>
      <c r="AV233" s="547">
        <v>43</v>
      </c>
      <c r="AW233" s="547">
        <v>44</v>
      </c>
      <c r="AX233" s="548">
        <v>45</v>
      </c>
      <c r="AY233" s="546">
        <v>46</v>
      </c>
      <c r="AZ233" s="547">
        <v>47</v>
      </c>
      <c r="BA233" s="547">
        <v>48</v>
      </c>
      <c r="BB233" s="548">
        <v>49</v>
      </c>
    </row>
    <row r="234" spans="1:55" x14ac:dyDescent="0.2">
      <c r="A234" s="523" t="str">
        <f t="shared" ca="1" si="0"/>
        <v/>
      </c>
      <c r="B234" s="523" t="str">
        <f t="shared" ca="1" si="0"/>
        <v/>
      </c>
      <c r="E234" s="523" t="s">
        <v>157</v>
      </c>
      <c r="F234" s="546">
        <v>9</v>
      </c>
      <c r="G234" s="547">
        <v>39</v>
      </c>
      <c r="H234" s="547">
        <v>2</v>
      </c>
      <c r="I234" s="547">
        <v>22</v>
      </c>
      <c r="J234" s="548">
        <v>17</v>
      </c>
      <c r="K234" s="546">
        <v>49</v>
      </c>
      <c r="L234" s="547">
        <v>18</v>
      </c>
      <c r="M234" s="547">
        <v>42</v>
      </c>
      <c r="N234" s="547">
        <v>21</v>
      </c>
      <c r="O234" s="548">
        <v>6</v>
      </c>
      <c r="P234" s="546">
        <v>44</v>
      </c>
      <c r="Q234" s="547">
        <v>8</v>
      </c>
      <c r="R234" s="547">
        <v>25</v>
      </c>
      <c r="S234" s="547">
        <v>11</v>
      </c>
      <c r="T234" s="548">
        <v>1</v>
      </c>
      <c r="U234" s="546">
        <v>4</v>
      </c>
      <c r="V234" s="547">
        <v>13</v>
      </c>
      <c r="W234" s="547">
        <v>27</v>
      </c>
      <c r="X234" s="547">
        <v>33</v>
      </c>
      <c r="Y234" s="548">
        <v>23</v>
      </c>
      <c r="Z234" s="546">
        <v>19</v>
      </c>
      <c r="AA234" s="547">
        <v>14</v>
      </c>
      <c r="AB234" s="547">
        <v>47</v>
      </c>
      <c r="AC234" s="547">
        <v>36</v>
      </c>
      <c r="AD234" s="548">
        <v>41</v>
      </c>
      <c r="AE234" s="546">
        <v>29</v>
      </c>
      <c r="AF234" s="547">
        <v>20</v>
      </c>
      <c r="AG234" s="547">
        <v>37</v>
      </c>
      <c r="AH234" s="547">
        <v>3</v>
      </c>
      <c r="AI234" s="548">
        <v>46</v>
      </c>
      <c r="AJ234" s="546">
        <v>10</v>
      </c>
      <c r="AK234" s="547">
        <v>48</v>
      </c>
      <c r="AL234" s="547">
        <v>32</v>
      </c>
      <c r="AM234" s="547">
        <v>38</v>
      </c>
      <c r="AN234" s="548">
        <v>16</v>
      </c>
      <c r="AO234" s="546">
        <v>5</v>
      </c>
      <c r="AP234" s="547">
        <v>30</v>
      </c>
      <c r="AQ234" s="547">
        <v>45</v>
      </c>
      <c r="AR234" s="547">
        <v>12</v>
      </c>
      <c r="AS234" s="548">
        <v>31</v>
      </c>
      <c r="AT234" s="546">
        <v>34</v>
      </c>
      <c r="AU234" s="547">
        <v>40</v>
      </c>
      <c r="AV234" s="547">
        <v>15</v>
      </c>
      <c r="AW234" s="547">
        <v>7</v>
      </c>
      <c r="AX234" s="548">
        <v>28</v>
      </c>
      <c r="AY234" s="546">
        <v>24</v>
      </c>
      <c r="AZ234" s="547">
        <v>43</v>
      </c>
      <c r="BA234" s="547">
        <v>35</v>
      </c>
      <c r="BB234" s="548">
        <v>26</v>
      </c>
    </row>
    <row r="235" spans="1:55" x14ac:dyDescent="0.2">
      <c r="A235" s="523" t="str">
        <f t="shared" ca="1" si="0"/>
        <v/>
      </c>
      <c r="B235" s="523" t="str">
        <f t="shared" ca="1" si="0"/>
        <v/>
      </c>
    </row>
    <row r="236" spans="1:55" s="532" customFormat="1" x14ac:dyDescent="0.2">
      <c r="A236" s="523" t="str">
        <f t="shared" ca="1" si="0"/>
        <v/>
      </c>
      <c r="B236" s="523" t="str">
        <f t="shared" ca="1" si="0"/>
        <v/>
      </c>
    </row>
    <row r="237" spans="1:55" x14ac:dyDescent="0.2">
      <c r="A237" s="523" t="str">
        <f t="shared" ca="1" si="0"/>
        <v/>
      </c>
      <c r="B237" s="523" t="str">
        <f t="shared" ca="1" si="0"/>
        <v/>
      </c>
      <c r="D237" s="544">
        <v>50</v>
      </c>
      <c r="E237" s="544" t="s">
        <v>179</v>
      </c>
    </row>
    <row r="238" spans="1:55" x14ac:dyDescent="0.2">
      <c r="A238" s="523" t="str">
        <f t="shared" ca="1" si="0"/>
        <v/>
      </c>
      <c r="B238" s="523" t="str">
        <f t="shared" ca="1" si="0"/>
        <v/>
      </c>
      <c r="E238" s="523" t="s">
        <v>130</v>
      </c>
      <c r="F238" s="546">
        <v>1</v>
      </c>
      <c r="G238" s="547">
        <v>2</v>
      </c>
      <c r="H238" s="547">
        <v>3</v>
      </c>
      <c r="I238" s="547">
        <v>4</v>
      </c>
      <c r="J238" s="548">
        <v>5</v>
      </c>
      <c r="K238" s="546">
        <v>6</v>
      </c>
      <c r="L238" s="547">
        <v>7</v>
      </c>
      <c r="M238" s="547">
        <v>8</v>
      </c>
      <c r="N238" s="547">
        <v>9</v>
      </c>
      <c r="O238" s="548">
        <v>10</v>
      </c>
      <c r="P238" s="546">
        <v>11</v>
      </c>
      <c r="Q238" s="547">
        <v>12</v>
      </c>
      <c r="R238" s="547">
        <v>13</v>
      </c>
      <c r="S238" s="547">
        <v>14</v>
      </c>
      <c r="T238" s="548">
        <v>15</v>
      </c>
      <c r="U238" s="546">
        <v>16</v>
      </c>
      <c r="V238" s="547">
        <v>17</v>
      </c>
      <c r="W238" s="547">
        <v>18</v>
      </c>
      <c r="X238" s="547">
        <v>19</v>
      </c>
      <c r="Y238" s="548">
        <v>20</v>
      </c>
      <c r="Z238" s="546">
        <v>21</v>
      </c>
      <c r="AA238" s="547">
        <v>22</v>
      </c>
      <c r="AB238" s="547">
        <v>23</v>
      </c>
      <c r="AC238" s="547">
        <v>24</v>
      </c>
      <c r="AD238" s="548">
        <v>25</v>
      </c>
      <c r="AE238" s="546">
        <v>26</v>
      </c>
      <c r="AF238" s="547">
        <v>27</v>
      </c>
      <c r="AG238" s="547">
        <v>28</v>
      </c>
      <c r="AH238" s="547">
        <v>29</v>
      </c>
      <c r="AI238" s="548">
        <v>30</v>
      </c>
      <c r="AJ238" s="546">
        <v>31</v>
      </c>
      <c r="AK238" s="547">
        <v>32</v>
      </c>
      <c r="AL238" s="547">
        <v>33</v>
      </c>
      <c r="AM238" s="547">
        <v>34</v>
      </c>
      <c r="AN238" s="548">
        <v>35</v>
      </c>
      <c r="AO238" s="546">
        <v>36</v>
      </c>
      <c r="AP238" s="547">
        <v>37</v>
      </c>
      <c r="AQ238" s="547">
        <v>38</v>
      </c>
      <c r="AR238" s="547">
        <v>39</v>
      </c>
      <c r="AS238" s="548">
        <v>40</v>
      </c>
      <c r="AT238" s="546">
        <v>41</v>
      </c>
      <c r="AU238" s="547">
        <v>42</v>
      </c>
      <c r="AV238" s="547">
        <v>43</v>
      </c>
      <c r="AW238" s="547">
        <v>44</v>
      </c>
      <c r="AX238" s="548">
        <v>45</v>
      </c>
      <c r="AY238" s="546">
        <v>46</v>
      </c>
      <c r="AZ238" s="547">
        <v>47</v>
      </c>
      <c r="BA238" s="547">
        <v>48</v>
      </c>
      <c r="BB238" s="547">
        <v>49</v>
      </c>
      <c r="BC238" s="548">
        <v>50</v>
      </c>
    </row>
    <row r="239" spans="1:55" x14ac:dyDescent="0.2">
      <c r="A239" s="523" t="str">
        <f t="shared" ca="1" si="0"/>
        <v/>
      </c>
      <c r="B239" s="523" t="str">
        <f t="shared" ca="1" si="0"/>
        <v/>
      </c>
      <c r="E239" s="523" t="s">
        <v>157</v>
      </c>
      <c r="F239" s="546">
        <v>10</v>
      </c>
      <c r="G239" s="547">
        <v>23</v>
      </c>
      <c r="H239" s="547">
        <v>47</v>
      </c>
      <c r="I239" s="547">
        <v>33</v>
      </c>
      <c r="J239" s="548">
        <v>43</v>
      </c>
      <c r="K239" s="546">
        <v>5</v>
      </c>
      <c r="L239" s="547">
        <v>20</v>
      </c>
      <c r="M239" s="547">
        <v>7</v>
      </c>
      <c r="N239" s="547">
        <v>48</v>
      </c>
      <c r="O239" s="548">
        <v>38</v>
      </c>
      <c r="P239" s="546">
        <v>45</v>
      </c>
      <c r="Q239" s="547">
        <v>49</v>
      </c>
      <c r="R239" s="547">
        <v>9</v>
      </c>
      <c r="S239" s="547">
        <v>32</v>
      </c>
      <c r="T239" s="548">
        <v>36</v>
      </c>
      <c r="U239" s="546">
        <v>35</v>
      </c>
      <c r="V239" s="547">
        <v>8</v>
      </c>
      <c r="W239" s="547">
        <v>17</v>
      </c>
      <c r="X239" s="547">
        <v>28</v>
      </c>
      <c r="Y239" s="548">
        <v>42</v>
      </c>
      <c r="Z239" s="546">
        <v>44</v>
      </c>
      <c r="AA239" s="547">
        <v>39</v>
      </c>
      <c r="AB239" s="547">
        <v>2</v>
      </c>
      <c r="AC239" s="547">
        <v>46</v>
      </c>
      <c r="AD239" s="548">
        <v>31</v>
      </c>
      <c r="AE239" s="546">
        <v>24</v>
      </c>
      <c r="AF239" s="547">
        <v>19</v>
      </c>
      <c r="AG239" s="547">
        <v>50</v>
      </c>
      <c r="AH239" s="547">
        <v>1</v>
      </c>
      <c r="AI239" s="548">
        <v>11</v>
      </c>
      <c r="AJ239" s="546">
        <v>25</v>
      </c>
      <c r="AK239" s="547">
        <v>30</v>
      </c>
      <c r="AL239" s="547">
        <v>37</v>
      </c>
      <c r="AM239" s="547">
        <v>41</v>
      </c>
      <c r="AN239" s="548">
        <v>12</v>
      </c>
      <c r="AO239" s="546">
        <v>15</v>
      </c>
      <c r="AP239" s="547">
        <v>29</v>
      </c>
      <c r="AQ239" s="547">
        <v>34</v>
      </c>
      <c r="AR239" s="547">
        <v>16</v>
      </c>
      <c r="AS239" s="548">
        <v>22</v>
      </c>
      <c r="AT239" s="546">
        <v>4</v>
      </c>
      <c r="AU239" s="547">
        <v>13</v>
      </c>
      <c r="AV239" s="547">
        <v>27</v>
      </c>
      <c r="AW239" s="547">
        <v>21</v>
      </c>
      <c r="AX239" s="548">
        <v>6</v>
      </c>
      <c r="AY239" s="546">
        <v>14</v>
      </c>
      <c r="AZ239" s="547">
        <v>3</v>
      </c>
      <c r="BA239" s="547">
        <v>40</v>
      </c>
      <c r="BB239" s="547">
        <v>26</v>
      </c>
      <c r="BC239" s="548">
        <v>18</v>
      </c>
    </row>
    <row r="240" spans="1:55" x14ac:dyDescent="0.2">
      <c r="A240" s="523" t="str">
        <f t="shared" ca="1" si="0"/>
        <v/>
      </c>
      <c r="B240" s="523" t="str">
        <f t="shared" ca="1" si="0"/>
        <v/>
      </c>
    </row>
    <row r="241" spans="1:59" s="532" customFormat="1" x14ac:dyDescent="0.2">
      <c r="A241" s="523" t="str">
        <f t="shared" ca="1" si="0"/>
        <v/>
      </c>
      <c r="B241" s="523" t="str">
        <f t="shared" ca="1" si="0"/>
        <v/>
      </c>
    </row>
    <row r="242" spans="1:59" x14ac:dyDescent="0.2">
      <c r="A242" s="523" t="str">
        <f t="shared" ca="1" si="0"/>
        <v/>
      </c>
      <c r="B242" s="523" t="str">
        <f t="shared" ca="1" si="0"/>
        <v/>
      </c>
      <c r="D242" s="544">
        <v>51</v>
      </c>
      <c r="E242" s="544" t="s">
        <v>179</v>
      </c>
    </row>
    <row r="243" spans="1:59" x14ac:dyDescent="0.2">
      <c r="A243" s="523" t="str">
        <f t="shared" ca="1" si="0"/>
        <v/>
      </c>
      <c r="B243" s="523" t="str">
        <f t="shared" ca="1" si="0"/>
        <v/>
      </c>
      <c r="E243" s="523" t="s">
        <v>130</v>
      </c>
      <c r="F243" s="523">
        <v>1</v>
      </c>
      <c r="G243" s="523">
        <v>2</v>
      </c>
      <c r="H243" s="523">
        <v>3</v>
      </c>
      <c r="I243" s="523">
        <v>4</v>
      </c>
      <c r="J243" s="523">
        <v>5</v>
      </c>
      <c r="K243" s="523">
        <v>6</v>
      </c>
      <c r="L243" s="523">
        <v>7</v>
      </c>
      <c r="M243" s="523">
        <v>8</v>
      </c>
      <c r="N243" s="523">
        <v>9</v>
      </c>
      <c r="O243" s="523">
        <v>10</v>
      </c>
      <c r="P243" s="523">
        <v>11</v>
      </c>
      <c r="Q243" s="523">
        <v>12</v>
      </c>
      <c r="R243" s="523">
        <v>13</v>
      </c>
      <c r="S243" s="523">
        <v>14</v>
      </c>
      <c r="T243" s="523">
        <v>15</v>
      </c>
      <c r="U243" s="523">
        <v>16</v>
      </c>
      <c r="V243" s="523">
        <v>17</v>
      </c>
      <c r="W243" s="523">
        <v>18</v>
      </c>
      <c r="X243" s="523">
        <v>19</v>
      </c>
      <c r="Y243" s="523">
        <v>20</v>
      </c>
      <c r="Z243" s="523">
        <v>21</v>
      </c>
      <c r="AA243" s="523">
        <v>22</v>
      </c>
      <c r="AB243" s="523">
        <v>23</v>
      </c>
      <c r="AC243" s="523">
        <v>24</v>
      </c>
      <c r="AD243" s="523">
        <v>25</v>
      </c>
      <c r="AE243" s="523">
        <v>26</v>
      </c>
      <c r="AF243" s="523">
        <v>27</v>
      </c>
      <c r="AG243" s="523">
        <v>28</v>
      </c>
      <c r="AH243" s="523">
        <v>29</v>
      </c>
      <c r="AI243" s="523">
        <v>30</v>
      </c>
      <c r="AJ243" s="523">
        <v>31</v>
      </c>
      <c r="AK243" s="523">
        <v>32</v>
      </c>
      <c r="AL243" s="523">
        <v>33</v>
      </c>
      <c r="AM243" s="523">
        <v>34</v>
      </c>
      <c r="AN243" s="523">
        <v>35</v>
      </c>
      <c r="AO243" s="523">
        <v>36</v>
      </c>
      <c r="AP243" s="523">
        <v>37</v>
      </c>
      <c r="AQ243" s="523">
        <v>38</v>
      </c>
      <c r="AR243" s="523">
        <v>39</v>
      </c>
      <c r="AT243" s="523">
        <v>40</v>
      </c>
      <c r="AU243" s="523">
        <v>41</v>
      </c>
      <c r="AV243" s="523">
        <v>42</v>
      </c>
      <c r="AW243" s="523">
        <v>43</v>
      </c>
      <c r="AY243" s="523">
        <v>44</v>
      </c>
      <c r="AZ243" s="523">
        <v>45</v>
      </c>
      <c r="BA243" s="523">
        <v>46</v>
      </c>
      <c r="BB243" s="523">
        <v>47</v>
      </c>
      <c r="BD243" s="523">
        <v>48</v>
      </c>
      <c r="BE243" s="523">
        <v>49</v>
      </c>
      <c r="BF243" s="523">
        <v>50</v>
      </c>
      <c r="BG243" s="523">
        <v>51</v>
      </c>
    </row>
    <row r="244" spans="1:59" x14ac:dyDescent="0.2">
      <c r="A244" s="523" t="str">
        <f t="shared" ca="1" si="0"/>
        <v/>
      </c>
      <c r="B244" s="523" t="str">
        <f t="shared" ca="1" si="0"/>
        <v/>
      </c>
      <c r="E244" s="523" t="s">
        <v>157</v>
      </c>
      <c r="F244" s="523">
        <v>51</v>
      </c>
      <c r="G244" s="523">
        <v>18</v>
      </c>
      <c r="H244" s="523">
        <v>7</v>
      </c>
      <c r="I244" s="523">
        <v>28</v>
      </c>
      <c r="J244" s="523">
        <v>21</v>
      </c>
      <c r="K244" s="523">
        <v>47</v>
      </c>
      <c r="L244" s="523">
        <v>42</v>
      </c>
      <c r="M244" s="523">
        <v>32</v>
      </c>
      <c r="N244" s="523">
        <v>17</v>
      </c>
      <c r="O244" s="523">
        <v>26</v>
      </c>
      <c r="P244" s="523">
        <v>5</v>
      </c>
      <c r="Q244" s="523">
        <v>38</v>
      </c>
      <c r="R244" s="523">
        <v>29</v>
      </c>
      <c r="S244" s="523">
        <v>16</v>
      </c>
      <c r="T244" s="523">
        <v>45</v>
      </c>
      <c r="U244" s="523">
        <v>14</v>
      </c>
      <c r="V244" s="523">
        <v>46</v>
      </c>
      <c r="W244" s="523">
        <v>22</v>
      </c>
      <c r="X244" s="523">
        <v>40</v>
      </c>
      <c r="Y244" s="523">
        <v>50</v>
      </c>
      <c r="Z244" s="523">
        <v>15</v>
      </c>
      <c r="AA244" s="523">
        <v>3</v>
      </c>
      <c r="AB244" s="523">
        <v>39</v>
      </c>
      <c r="AC244" s="523">
        <v>31</v>
      </c>
      <c r="AD244" s="523">
        <v>48</v>
      </c>
      <c r="AE244" s="523">
        <v>10</v>
      </c>
      <c r="AF244" s="523">
        <v>43</v>
      </c>
      <c r="AG244" s="523">
        <v>37</v>
      </c>
      <c r="AH244" s="523">
        <v>44</v>
      </c>
      <c r="AI244" s="523">
        <v>49</v>
      </c>
      <c r="AJ244" s="523">
        <v>24</v>
      </c>
      <c r="AK244" s="523">
        <v>8</v>
      </c>
      <c r="AL244" s="523">
        <v>41</v>
      </c>
      <c r="AM244" s="523">
        <v>11</v>
      </c>
      <c r="AN244" s="523">
        <v>36</v>
      </c>
      <c r="AO244" s="523">
        <v>9</v>
      </c>
      <c r="AP244" s="523">
        <v>33</v>
      </c>
      <c r="AQ244" s="523">
        <v>20</v>
      </c>
      <c r="AR244" s="523">
        <v>1</v>
      </c>
      <c r="AT244" s="523">
        <v>4</v>
      </c>
      <c r="AU244" s="523">
        <v>23</v>
      </c>
      <c r="AV244" s="523">
        <v>19</v>
      </c>
      <c r="AW244" s="523">
        <v>12</v>
      </c>
      <c r="AY244" s="523">
        <v>35</v>
      </c>
      <c r="AZ244" s="523">
        <v>13</v>
      </c>
      <c r="BA244" s="523">
        <v>25</v>
      </c>
      <c r="BB244" s="523">
        <v>27</v>
      </c>
      <c r="BD244" s="523">
        <v>34</v>
      </c>
      <c r="BE244" s="523">
        <v>30</v>
      </c>
      <c r="BF244" s="523">
        <v>2</v>
      </c>
      <c r="BG244" s="523">
        <v>6</v>
      </c>
    </row>
    <row r="245" spans="1:59" x14ac:dyDescent="0.2">
      <c r="A245" s="523" t="str">
        <f t="shared" ca="1" si="0"/>
        <v/>
      </c>
      <c r="B245" s="523" t="str">
        <f t="shared" ca="1" si="0"/>
        <v/>
      </c>
    </row>
    <row r="246" spans="1:59" x14ac:dyDescent="0.2">
      <c r="A246" s="523" t="str">
        <f t="shared" ca="1" si="0"/>
        <v/>
      </c>
      <c r="B246" s="523" t="str">
        <f t="shared" ca="1" si="0"/>
        <v/>
      </c>
    </row>
    <row r="247" spans="1:59" x14ac:dyDescent="0.2">
      <c r="A247" s="523" t="str">
        <f t="shared" ca="1" si="0"/>
        <v/>
      </c>
      <c r="B247" s="523" t="str">
        <f t="shared" ca="1" si="0"/>
        <v/>
      </c>
      <c r="D247" s="544">
        <v>52</v>
      </c>
      <c r="E247" s="544" t="s">
        <v>179</v>
      </c>
    </row>
    <row r="248" spans="1:59" x14ac:dyDescent="0.2">
      <c r="A248" s="523" t="str">
        <f t="shared" ca="1" si="0"/>
        <v/>
      </c>
      <c r="B248" s="523" t="str">
        <f t="shared" ca="1" si="0"/>
        <v/>
      </c>
      <c r="E248" s="523" t="s">
        <v>130</v>
      </c>
      <c r="F248" s="523">
        <v>1</v>
      </c>
      <c r="G248" s="523">
        <v>2</v>
      </c>
      <c r="H248" s="523">
        <v>3</v>
      </c>
      <c r="I248" s="523">
        <v>4</v>
      </c>
      <c r="J248" s="523">
        <v>5</v>
      </c>
      <c r="K248" s="523">
        <v>6</v>
      </c>
      <c r="L248" s="523">
        <v>7</v>
      </c>
      <c r="M248" s="523">
        <v>8</v>
      </c>
      <c r="N248" s="523">
        <v>9</v>
      </c>
      <c r="O248" s="523">
        <v>10</v>
      </c>
      <c r="P248" s="523">
        <v>11</v>
      </c>
      <c r="Q248" s="523">
        <v>12</v>
      </c>
      <c r="R248" s="523">
        <v>13</v>
      </c>
      <c r="S248" s="523">
        <v>14</v>
      </c>
      <c r="T248" s="523">
        <v>15</v>
      </c>
      <c r="U248" s="523">
        <v>16</v>
      </c>
      <c r="V248" s="523">
        <v>17</v>
      </c>
      <c r="W248" s="523">
        <v>18</v>
      </c>
      <c r="X248" s="523">
        <v>19</v>
      </c>
      <c r="Y248" s="523">
        <v>20</v>
      </c>
      <c r="Z248" s="523">
        <v>21</v>
      </c>
      <c r="AA248" s="523">
        <v>22</v>
      </c>
      <c r="AB248" s="523">
        <v>23</v>
      </c>
      <c r="AC248" s="523">
        <v>24</v>
      </c>
      <c r="AD248" s="523">
        <v>25</v>
      </c>
      <c r="AE248" s="523">
        <v>26</v>
      </c>
      <c r="AF248" s="523">
        <v>27</v>
      </c>
      <c r="AG248" s="523">
        <v>28</v>
      </c>
      <c r="AH248" s="523">
        <v>29</v>
      </c>
      <c r="AI248" s="523">
        <v>30</v>
      </c>
      <c r="AJ248" s="523">
        <v>31</v>
      </c>
      <c r="AK248" s="523">
        <v>32</v>
      </c>
      <c r="AL248" s="523">
        <v>33</v>
      </c>
      <c r="AM248" s="523">
        <v>34</v>
      </c>
      <c r="AN248" s="523">
        <v>35</v>
      </c>
      <c r="AO248" s="523">
        <v>36</v>
      </c>
      <c r="AP248" s="523">
        <v>37</v>
      </c>
      <c r="AQ248" s="523">
        <v>38</v>
      </c>
      <c r="AR248" s="523">
        <v>39</v>
      </c>
      <c r="AS248" s="523">
        <v>40</v>
      </c>
      <c r="AT248" s="523">
        <v>41</v>
      </c>
      <c r="AU248" s="523">
        <v>42</v>
      </c>
      <c r="AV248" s="523">
        <v>43</v>
      </c>
      <c r="AW248" s="523">
        <v>44</v>
      </c>
      <c r="AY248" s="523">
        <v>45</v>
      </c>
      <c r="AZ248" s="523">
        <v>46</v>
      </c>
      <c r="BA248" s="523">
        <v>47</v>
      </c>
      <c r="BB248" s="523">
        <v>48</v>
      </c>
      <c r="BD248" s="523">
        <v>49</v>
      </c>
      <c r="BE248" s="523">
        <v>50</v>
      </c>
      <c r="BF248" s="523">
        <v>51</v>
      </c>
      <c r="BG248" s="523">
        <v>52</v>
      </c>
    </row>
    <row r="249" spans="1:59" x14ac:dyDescent="0.2">
      <c r="A249" s="523" t="str">
        <f t="shared" ca="1" si="0"/>
        <v/>
      </c>
      <c r="B249" s="523" t="str">
        <f t="shared" ca="1" si="0"/>
        <v/>
      </c>
      <c r="E249" s="523" t="s">
        <v>157</v>
      </c>
      <c r="F249" s="523">
        <v>24</v>
      </c>
      <c r="G249" s="523">
        <v>33</v>
      </c>
      <c r="H249" s="523">
        <v>17</v>
      </c>
      <c r="I249" s="523">
        <v>26</v>
      </c>
      <c r="J249" s="523">
        <v>41</v>
      </c>
      <c r="K249" s="523">
        <v>29</v>
      </c>
      <c r="L249" s="523">
        <v>15</v>
      </c>
      <c r="M249" s="523">
        <v>22</v>
      </c>
      <c r="N249" s="523">
        <v>31</v>
      </c>
      <c r="O249" s="523">
        <v>16</v>
      </c>
      <c r="P249" s="523">
        <v>20</v>
      </c>
      <c r="Q249" s="523">
        <v>43</v>
      </c>
      <c r="R249" s="523">
        <v>25</v>
      </c>
      <c r="S249" s="523">
        <v>27</v>
      </c>
      <c r="T249" s="523">
        <v>7</v>
      </c>
      <c r="U249" s="523">
        <v>48</v>
      </c>
      <c r="V249" s="523">
        <v>3</v>
      </c>
      <c r="W249" s="523">
        <v>19</v>
      </c>
      <c r="X249" s="523">
        <v>51</v>
      </c>
      <c r="Y249" s="523">
        <v>11</v>
      </c>
      <c r="Z249" s="523">
        <v>34</v>
      </c>
      <c r="AA249" s="523">
        <v>38</v>
      </c>
      <c r="AB249" s="523">
        <v>42</v>
      </c>
      <c r="AC249" s="523">
        <v>1</v>
      </c>
      <c r="AD249" s="523">
        <v>45</v>
      </c>
      <c r="AE249" s="523">
        <v>9</v>
      </c>
      <c r="AF249" s="523">
        <v>35</v>
      </c>
      <c r="AG249" s="523">
        <v>52</v>
      </c>
      <c r="AH249" s="523">
        <v>18</v>
      </c>
      <c r="AI249" s="523">
        <v>2</v>
      </c>
      <c r="AJ249" s="523">
        <v>4</v>
      </c>
      <c r="AK249" s="523">
        <v>13</v>
      </c>
      <c r="AL249" s="523">
        <v>46</v>
      </c>
      <c r="AM249" s="523">
        <v>28</v>
      </c>
      <c r="AN249" s="523">
        <v>49</v>
      </c>
      <c r="AO249" s="523">
        <v>44</v>
      </c>
      <c r="AP249" s="523">
        <v>47</v>
      </c>
      <c r="AQ249" s="523">
        <v>50</v>
      </c>
      <c r="AR249" s="523">
        <v>37</v>
      </c>
      <c r="AS249" s="523">
        <v>6</v>
      </c>
      <c r="AT249" s="523">
        <v>10</v>
      </c>
      <c r="AU249" s="523">
        <v>23</v>
      </c>
      <c r="AV249" s="523">
        <v>40</v>
      </c>
      <c r="AW249" s="523">
        <v>12</v>
      </c>
      <c r="AY249" s="523">
        <v>5</v>
      </c>
      <c r="AZ249" s="523">
        <v>8</v>
      </c>
      <c r="BA249" s="523">
        <v>32</v>
      </c>
      <c r="BB249" s="523">
        <v>36</v>
      </c>
      <c r="BD249" s="523">
        <v>30</v>
      </c>
      <c r="BE249" s="523">
        <v>14</v>
      </c>
      <c r="BF249" s="523">
        <v>39</v>
      </c>
      <c r="BG249" s="523">
        <v>21</v>
      </c>
    </row>
    <row r="250" spans="1:59" x14ac:dyDescent="0.2">
      <c r="A250" s="523" t="str">
        <f t="shared" ca="1" si="0"/>
        <v/>
      </c>
      <c r="B250" s="523" t="str">
        <f t="shared" ca="1" si="0"/>
        <v/>
      </c>
    </row>
    <row r="251" spans="1:59" x14ac:dyDescent="0.2">
      <c r="A251" s="523" t="str">
        <f t="shared" ca="1" si="0"/>
        <v/>
      </c>
      <c r="B251" s="523" t="str">
        <f t="shared" ca="1" si="0"/>
        <v/>
      </c>
    </row>
    <row r="252" spans="1:59" x14ac:dyDescent="0.2">
      <c r="A252" s="523" t="str">
        <f t="shared" ca="1" si="0"/>
        <v/>
      </c>
      <c r="B252" s="523" t="str">
        <f t="shared" ca="1" si="0"/>
        <v/>
      </c>
      <c r="D252" s="544">
        <v>53</v>
      </c>
      <c r="E252" s="544" t="s">
        <v>179</v>
      </c>
    </row>
    <row r="253" spans="1:59" x14ac:dyDescent="0.2">
      <c r="A253" s="523" t="str">
        <f t="shared" ca="1" si="0"/>
        <v/>
      </c>
      <c r="B253" s="523" t="str">
        <f t="shared" ca="1" si="0"/>
        <v/>
      </c>
      <c r="E253" s="523" t="s">
        <v>130</v>
      </c>
      <c r="F253" s="523">
        <v>1</v>
      </c>
      <c r="G253" s="523">
        <v>2</v>
      </c>
      <c r="H253" s="523">
        <v>3</v>
      </c>
      <c r="I253" s="523">
        <v>4</v>
      </c>
      <c r="J253" s="523">
        <v>5</v>
      </c>
      <c r="K253" s="523">
        <v>6</v>
      </c>
      <c r="L253" s="523">
        <v>7</v>
      </c>
      <c r="M253" s="523">
        <v>8</v>
      </c>
      <c r="N253" s="523">
        <v>9</v>
      </c>
      <c r="O253" s="523">
        <v>10</v>
      </c>
      <c r="P253" s="523">
        <v>11</v>
      </c>
      <c r="Q253" s="523">
        <v>12</v>
      </c>
      <c r="R253" s="523">
        <v>13</v>
      </c>
      <c r="S253" s="523">
        <v>14</v>
      </c>
      <c r="T253" s="523">
        <v>15</v>
      </c>
      <c r="U253" s="523">
        <v>16</v>
      </c>
      <c r="V253" s="523">
        <v>17</v>
      </c>
      <c r="W253" s="523">
        <v>18</v>
      </c>
      <c r="X253" s="523">
        <v>19</v>
      </c>
      <c r="Y253" s="523">
        <v>20</v>
      </c>
      <c r="Z253" s="523">
        <v>21</v>
      </c>
      <c r="AA253" s="523">
        <v>22</v>
      </c>
      <c r="AB253" s="523">
        <v>23</v>
      </c>
      <c r="AC253" s="523">
        <v>24</v>
      </c>
      <c r="AD253" s="523">
        <v>25</v>
      </c>
      <c r="AE253" s="523">
        <v>26</v>
      </c>
      <c r="AF253" s="523">
        <v>27</v>
      </c>
      <c r="AG253" s="523">
        <v>28</v>
      </c>
      <c r="AH253" s="523">
        <v>29</v>
      </c>
      <c r="AI253" s="523">
        <v>30</v>
      </c>
      <c r="AJ253" s="523">
        <v>31</v>
      </c>
      <c r="AK253" s="523">
        <v>32</v>
      </c>
      <c r="AL253" s="523">
        <v>33</v>
      </c>
      <c r="AM253" s="523">
        <v>34</v>
      </c>
      <c r="AN253" s="523">
        <v>35</v>
      </c>
      <c r="AO253" s="523">
        <v>36</v>
      </c>
      <c r="AP253" s="523">
        <v>37</v>
      </c>
      <c r="AQ253" s="523">
        <v>38</v>
      </c>
      <c r="AR253" s="523">
        <v>39</v>
      </c>
      <c r="AS253" s="523">
        <v>40</v>
      </c>
      <c r="AT253" s="523">
        <v>41</v>
      </c>
      <c r="AU253" s="523">
        <v>42</v>
      </c>
      <c r="AV253" s="523">
        <v>43</v>
      </c>
      <c r="AW253" s="523">
        <v>44</v>
      </c>
      <c r="AX253" s="523">
        <v>45</v>
      </c>
      <c r="AY253" s="523">
        <v>46</v>
      </c>
      <c r="AZ253" s="523">
        <v>47</v>
      </c>
      <c r="BA253" s="523">
        <v>48</v>
      </c>
      <c r="BB253" s="523">
        <v>49</v>
      </c>
      <c r="BD253" s="523">
        <v>50</v>
      </c>
      <c r="BE253" s="523">
        <v>51</v>
      </c>
      <c r="BF253" s="523">
        <v>52</v>
      </c>
      <c r="BG253" s="523">
        <v>53</v>
      </c>
    </row>
    <row r="254" spans="1:59" x14ac:dyDescent="0.2">
      <c r="A254" s="523" t="str">
        <f t="shared" ca="1" si="0"/>
        <v/>
      </c>
      <c r="B254" s="523" t="str">
        <f t="shared" ca="1" si="0"/>
        <v/>
      </c>
      <c r="E254" s="523" t="s">
        <v>157</v>
      </c>
      <c r="F254" s="523">
        <v>24</v>
      </c>
      <c r="G254" s="523">
        <v>45</v>
      </c>
      <c r="H254" s="523">
        <v>17</v>
      </c>
      <c r="I254" s="523">
        <v>11</v>
      </c>
      <c r="J254" s="523">
        <v>8</v>
      </c>
      <c r="K254" s="523">
        <v>39</v>
      </c>
      <c r="L254" s="523">
        <v>28</v>
      </c>
      <c r="M254" s="523">
        <v>42</v>
      </c>
      <c r="N254" s="523">
        <v>18</v>
      </c>
      <c r="O254" s="523">
        <v>1</v>
      </c>
      <c r="P254" s="523">
        <v>40</v>
      </c>
      <c r="Q254" s="523">
        <v>43</v>
      </c>
      <c r="R254" s="523">
        <v>51</v>
      </c>
      <c r="S254" s="523">
        <v>31</v>
      </c>
      <c r="T254" s="523">
        <v>16</v>
      </c>
      <c r="U254" s="523">
        <v>4</v>
      </c>
      <c r="V254" s="523">
        <v>52</v>
      </c>
      <c r="W254" s="523">
        <v>32</v>
      </c>
      <c r="X254" s="523">
        <v>46</v>
      </c>
      <c r="Y254" s="523">
        <v>26</v>
      </c>
      <c r="Z254" s="523">
        <v>30</v>
      </c>
      <c r="AA254" s="523">
        <v>9</v>
      </c>
      <c r="AB254" s="523">
        <v>19</v>
      </c>
      <c r="AC254" s="523">
        <v>3</v>
      </c>
      <c r="AD254" s="523">
        <v>48</v>
      </c>
      <c r="AE254" s="523">
        <v>14</v>
      </c>
      <c r="AF254" s="523">
        <v>49</v>
      </c>
      <c r="AG254" s="523">
        <v>7</v>
      </c>
      <c r="AH254" s="523">
        <v>23</v>
      </c>
      <c r="AI254" s="523">
        <v>2</v>
      </c>
      <c r="AJ254" s="523">
        <v>10</v>
      </c>
      <c r="AK254" s="523">
        <v>33</v>
      </c>
      <c r="AL254" s="523">
        <v>53</v>
      </c>
      <c r="AM254" s="523">
        <v>41</v>
      </c>
      <c r="AN254" s="523">
        <v>21</v>
      </c>
      <c r="AO254" s="523">
        <v>15</v>
      </c>
      <c r="AP254" s="523">
        <v>38</v>
      </c>
      <c r="AQ254" s="523">
        <v>27</v>
      </c>
      <c r="AR254" s="523">
        <v>47</v>
      </c>
      <c r="AS254" s="523">
        <v>50</v>
      </c>
      <c r="AT254" s="523">
        <v>34</v>
      </c>
      <c r="AU254" s="523">
        <v>5</v>
      </c>
      <c r="AV254" s="523">
        <v>29</v>
      </c>
      <c r="AW254" s="523">
        <v>22</v>
      </c>
      <c r="AX254" s="523">
        <v>36</v>
      </c>
      <c r="AY254" s="523">
        <v>35</v>
      </c>
      <c r="AZ254" s="523">
        <v>13</v>
      </c>
      <c r="BA254" s="523">
        <v>25</v>
      </c>
      <c r="BB254" s="523">
        <v>37</v>
      </c>
      <c r="BD254" s="523">
        <v>20</v>
      </c>
      <c r="BE254" s="523">
        <v>44</v>
      </c>
      <c r="BF254" s="523">
        <v>12</v>
      </c>
      <c r="BG254" s="523">
        <v>6</v>
      </c>
    </row>
    <row r="255" spans="1:59" x14ac:dyDescent="0.2">
      <c r="A255" s="523" t="str">
        <f t="shared" ca="1" si="0"/>
        <v/>
      </c>
      <c r="B255" s="523" t="str">
        <f t="shared" ca="1" si="0"/>
        <v/>
      </c>
    </row>
    <row r="256" spans="1:59" x14ac:dyDescent="0.2">
      <c r="A256" s="523" t="str">
        <f t="shared" ca="1" si="0"/>
        <v/>
      </c>
      <c r="B256" s="523" t="str">
        <f t="shared" ca="1" si="0"/>
        <v/>
      </c>
    </row>
    <row r="257" spans="1:64" x14ac:dyDescent="0.2">
      <c r="A257" s="523" t="str">
        <f t="shared" ca="1" si="0"/>
        <v/>
      </c>
      <c r="B257" s="523" t="str">
        <f t="shared" ca="1" si="0"/>
        <v/>
      </c>
      <c r="D257" s="544">
        <v>54</v>
      </c>
      <c r="E257" s="544" t="s">
        <v>179</v>
      </c>
    </row>
    <row r="258" spans="1:64" x14ac:dyDescent="0.2">
      <c r="E258" s="523" t="s">
        <v>130</v>
      </c>
      <c r="F258" s="523">
        <v>1</v>
      </c>
      <c r="G258" s="523">
        <v>2</v>
      </c>
      <c r="H258" s="523">
        <v>3</v>
      </c>
      <c r="I258" s="523">
        <v>4</v>
      </c>
      <c r="J258" s="523">
        <v>5</v>
      </c>
      <c r="K258" s="523">
        <v>6</v>
      </c>
      <c r="L258" s="523">
        <v>7</v>
      </c>
      <c r="M258" s="523">
        <v>8</v>
      </c>
      <c r="N258" s="523">
        <v>9</v>
      </c>
      <c r="O258" s="523">
        <v>10</v>
      </c>
      <c r="P258" s="523">
        <v>11</v>
      </c>
      <c r="Q258" s="523">
        <v>12</v>
      </c>
      <c r="R258" s="523">
        <v>13</v>
      </c>
      <c r="S258" s="523">
        <v>14</v>
      </c>
      <c r="T258" s="523">
        <v>15</v>
      </c>
      <c r="U258" s="523">
        <v>16</v>
      </c>
      <c r="V258" s="523">
        <v>17</v>
      </c>
      <c r="W258" s="523">
        <v>18</v>
      </c>
      <c r="X258" s="523">
        <v>19</v>
      </c>
      <c r="Y258" s="523">
        <v>20</v>
      </c>
      <c r="Z258" s="523">
        <v>21</v>
      </c>
      <c r="AA258" s="523">
        <v>22</v>
      </c>
      <c r="AB258" s="523">
        <v>23</v>
      </c>
      <c r="AC258" s="523">
        <v>24</v>
      </c>
      <c r="AD258" s="523">
        <v>25</v>
      </c>
      <c r="AE258" s="523">
        <v>26</v>
      </c>
      <c r="AF258" s="523">
        <v>27</v>
      </c>
      <c r="AG258" s="523">
        <v>28</v>
      </c>
      <c r="AH258" s="523">
        <v>29</v>
      </c>
      <c r="AI258" s="523">
        <v>30</v>
      </c>
      <c r="AJ258" s="523">
        <v>31</v>
      </c>
      <c r="AK258" s="523">
        <v>32</v>
      </c>
      <c r="AL258" s="523">
        <v>33</v>
      </c>
      <c r="AM258" s="523">
        <v>34</v>
      </c>
      <c r="AN258" s="523">
        <v>35</v>
      </c>
      <c r="AO258" s="523">
        <v>36</v>
      </c>
      <c r="AP258" s="523">
        <v>37</v>
      </c>
      <c r="AQ258" s="523">
        <v>38</v>
      </c>
      <c r="AR258" s="523">
        <v>39</v>
      </c>
      <c r="AS258" s="523">
        <v>40</v>
      </c>
      <c r="AT258" s="523">
        <v>41</v>
      </c>
      <c r="AU258" s="523">
        <v>42</v>
      </c>
      <c r="AV258" s="523">
        <v>43</v>
      </c>
      <c r="AW258" s="523">
        <v>44</v>
      </c>
      <c r="AX258" s="523">
        <v>45</v>
      </c>
      <c r="AY258" s="523">
        <v>46</v>
      </c>
      <c r="AZ258" s="523">
        <v>47</v>
      </c>
      <c r="BA258" s="523">
        <v>48</v>
      </c>
      <c r="BB258" s="523">
        <v>49</v>
      </c>
      <c r="BC258" s="523">
        <v>50</v>
      </c>
      <c r="BD258" s="523">
        <v>51</v>
      </c>
      <c r="BE258" s="523">
        <v>52</v>
      </c>
      <c r="BF258" s="523">
        <v>53</v>
      </c>
      <c r="BG258" s="523">
        <v>54</v>
      </c>
    </row>
    <row r="259" spans="1:64" x14ac:dyDescent="0.2">
      <c r="E259" s="523" t="s">
        <v>157</v>
      </c>
      <c r="F259" s="523">
        <v>5</v>
      </c>
      <c r="G259" s="523">
        <v>40</v>
      </c>
      <c r="H259" s="523">
        <v>12</v>
      </c>
      <c r="I259" s="523">
        <v>52</v>
      </c>
      <c r="J259" s="523">
        <v>31</v>
      </c>
      <c r="K259" s="523">
        <v>45</v>
      </c>
      <c r="L259" s="523">
        <v>15</v>
      </c>
      <c r="M259" s="523">
        <v>19</v>
      </c>
      <c r="N259" s="523">
        <v>6</v>
      </c>
      <c r="O259" s="523">
        <v>2</v>
      </c>
      <c r="P259" s="523">
        <v>14</v>
      </c>
      <c r="Q259" s="523">
        <v>3</v>
      </c>
      <c r="R259" s="523">
        <v>7</v>
      </c>
      <c r="S259" s="523">
        <v>41</v>
      </c>
      <c r="T259" s="523">
        <v>47</v>
      </c>
      <c r="U259" s="523">
        <v>44</v>
      </c>
      <c r="V259" s="523">
        <v>53</v>
      </c>
      <c r="W259" s="523">
        <v>20</v>
      </c>
      <c r="X259" s="523">
        <v>1</v>
      </c>
      <c r="Y259" s="523">
        <v>27</v>
      </c>
      <c r="Z259" s="523">
        <v>30</v>
      </c>
      <c r="AA259" s="523">
        <v>9</v>
      </c>
      <c r="AB259" s="523">
        <v>32</v>
      </c>
      <c r="AC259" s="523">
        <v>51</v>
      </c>
      <c r="AD259" s="523">
        <v>23</v>
      </c>
      <c r="AE259" s="523">
        <v>50</v>
      </c>
      <c r="AF259" s="523">
        <v>13</v>
      </c>
      <c r="AG259" s="523">
        <v>34</v>
      </c>
      <c r="AH259" s="523">
        <v>26</v>
      </c>
      <c r="AI259" s="523">
        <v>18</v>
      </c>
      <c r="AJ259" s="523">
        <v>4</v>
      </c>
      <c r="AK259" s="523">
        <v>25</v>
      </c>
      <c r="AL259" s="523">
        <v>10</v>
      </c>
      <c r="AM259" s="523">
        <v>28</v>
      </c>
      <c r="AN259" s="523">
        <v>36</v>
      </c>
      <c r="AO259" s="523">
        <v>49</v>
      </c>
      <c r="AP259" s="523">
        <v>33</v>
      </c>
      <c r="AQ259" s="523">
        <v>42</v>
      </c>
      <c r="AR259" s="523">
        <v>17</v>
      </c>
      <c r="AS259" s="523">
        <v>37</v>
      </c>
      <c r="AT259" s="523">
        <v>35</v>
      </c>
      <c r="AU259" s="523">
        <v>38</v>
      </c>
      <c r="AV259" s="523">
        <v>29</v>
      </c>
      <c r="AW259" s="523">
        <v>21</v>
      </c>
      <c r="AX259" s="523">
        <v>46</v>
      </c>
      <c r="AY259" s="523">
        <v>54</v>
      </c>
      <c r="AZ259" s="523">
        <v>8</v>
      </c>
      <c r="BA259" s="523">
        <v>24</v>
      </c>
      <c r="BB259" s="523">
        <v>16</v>
      </c>
      <c r="BC259" s="523">
        <v>43</v>
      </c>
      <c r="BD259" s="523">
        <v>39</v>
      </c>
      <c r="BE259" s="523">
        <v>48</v>
      </c>
      <c r="BF259" s="523">
        <v>22</v>
      </c>
      <c r="BG259" s="523">
        <v>11</v>
      </c>
    </row>
    <row r="262" spans="1:64" x14ac:dyDescent="0.2">
      <c r="D262" s="544">
        <v>55</v>
      </c>
      <c r="E262" s="544" t="s">
        <v>179</v>
      </c>
    </row>
    <row r="263" spans="1:64" x14ac:dyDescent="0.2">
      <c r="E263" s="523" t="s">
        <v>130</v>
      </c>
      <c r="F263" s="523">
        <v>1</v>
      </c>
      <c r="G263" s="523">
        <v>2</v>
      </c>
      <c r="H263" s="523">
        <v>3</v>
      </c>
      <c r="I263" s="523">
        <v>4</v>
      </c>
      <c r="J263" s="523">
        <v>5</v>
      </c>
      <c r="K263" s="523">
        <v>6</v>
      </c>
      <c r="L263" s="523">
        <v>7</v>
      </c>
      <c r="M263" s="523">
        <v>8</v>
      </c>
      <c r="N263" s="523">
        <v>9</v>
      </c>
      <c r="O263" s="523">
        <v>10</v>
      </c>
      <c r="P263" s="523">
        <v>11</v>
      </c>
      <c r="Q263" s="523">
        <v>12</v>
      </c>
      <c r="R263" s="523">
        <v>13</v>
      </c>
      <c r="S263" s="523">
        <v>14</v>
      </c>
      <c r="T263" s="523">
        <v>15</v>
      </c>
      <c r="U263" s="523">
        <v>16</v>
      </c>
      <c r="V263" s="523">
        <v>17</v>
      </c>
      <c r="W263" s="523">
        <v>18</v>
      </c>
      <c r="X263" s="523">
        <v>19</v>
      </c>
      <c r="Y263" s="523">
        <v>20</v>
      </c>
      <c r="Z263" s="523">
        <v>21</v>
      </c>
      <c r="AA263" s="523">
        <v>22</v>
      </c>
      <c r="AB263" s="523">
        <v>23</v>
      </c>
      <c r="AC263" s="523">
        <v>24</v>
      </c>
      <c r="AD263" s="523">
        <v>25</v>
      </c>
      <c r="AE263" s="523">
        <v>26</v>
      </c>
      <c r="AF263" s="523">
        <v>27</v>
      </c>
      <c r="AG263" s="523">
        <v>28</v>
      </c>
      <c r="AH263" s="523">
        <v>29</v>
      </c>
      <c r="AI263" s="523">
        <v>30</v>
      </c>
      <c r="AJ263" s="523">
        <v>31</v>
      </c>
      <c r="AK263" s="523">
        <v>32</v>
      </c>
      <c r="AL263" s="523">
        <v>33</v>
      </c>
      <c r="AM263" s="523">
        <v>34</v>
      </c>
      <c r="AN263" s="523">
        <v>35</v>
      </c>
      <c r="AO263" s="523">
        <v>36</v>
      </c>
      <c r="AP263" s="523">
        <v>37</v>
      </c>
      <c r="AQ263" s="523">
        <v>38</v>
      </c>
      <c r="AR263" s="523">
        <v>39</v>
      </c>
      <c r="AS263" s="523">
        <v>40</v>
      </c>
      <c r="AT263" s="523">
        <v>41</v>
      </c>
      <c r="AU263" s="523">
        <v>42</v>
      </c>
      <c r="AV263" s="523">
        <v>43</v>
      </c>
      <c r="AW263" s="523">
        <v>44</v>
      </c>
      <c r="AX263" s="523">
        <v>45</v>
      </c>
      <c r="AY263" s="523">
        <v>46</v>
      </c>
      <c r="AZ263" s="523">
        <v>47</v>
      </c>
      <c r="BA263" s="523">
        <v>48</v>
      </c>
      <c r="BB263" s="523">
        <v>49</v>
      </c>
      <c r="BC263" s="523">
        <v>50</v>
      </c>
      <c r="BD263" s="523">
        <v>51</v>
      </c>
      <c r="BE263" s="523">
        <v>52</v>
      </c>
      <c r="BF263" s="523">
        <v>53</v>
      </c>
      <c r="BG263" s="523">
        <v>54</v>
      </c>
      <c r="BH263" s="523">
        <v>55</v>
      </c>
    </row>
    <row r="264" spans="1:64" x14ac:dyDescent="0.2">
      <c r="E264" s="523" t="s">
        <v>157</v>
      </c>
      <c r="F264" s="523">
        <v>45</v>
      </c>
      <c r="G264" s="523">
        <v>53</v>
      </c>
      <c r="H264" s="523">
        <v>4</v>
      </c>
      <c r="I264" s="523">
        <v>46</v>
      </c>
      <c r="J264" s="523">
        <v>12</v>
      </c>
      <c r="K264" s="523">
        <v>39</v>
      </c>
      <c r="L264" s="523">
        <v>10</v>
      </c>
      <c r="M264" s="523">
        <v>34</v>
      </c>
      <c r="N264" s="523">
        <v>42</v>
      </c>
      <c r="O264" s="523">
        <v>26</v>
      </c>
      <c r="P264" s="523">
        <v>35</v>
      </c>
      <c r="Q264" s="523">
        <v>49</v>
      </c>
      <c r="R264" s="523">
        <v>25</v>
      </c>
      <c r="S264" s="523">
        <v>37</v>
      </c>
      <c r="T264" s="523">
        <v>52</v>
      </c>
      <c r="U264" s="523">
        <v>15</v>
      </c>
      <c r="V264" s="523">
        <v>55</v>
      </c>
      <c r="W264" s="523">
        <v>24</v>
      </c>
      <c r="X264" s="523">
        <v>33</v>
      </c>
      <c r="Y264" s="523">
        <v>6</v>
      </c>
      <c r="Z264" s="523">
        <v>54</v>
      </c>
      <c r="AA264" s="523">
        <v>43</v>
      </c>
      <c r="AB264" s="523">
        <v>50</v>
      </c>
      <c r="AC264" s="523">
        <v>16</v>
      </c>
      <c r="AD264" s="523">
        <v>7</v>
      </c>
      <c r="AE264" s="523">
        <v>40</v>
      </c>
      <c r="AF264" s="523">
        <v>8</v>
      </c>
      <c r="AG264" s="523">
        <v>17</v>
      </c>
      <c r="AH264" s="523">
        <v>41</v>
      </c>
      <c r="AI264" s="523">
        <v>51</v>
      </c>
      <c r="AJ264" s="523">
        <v>5</v>
      </c>
      <c r="AK264" s="523">
        <v>23</v>
      </c>
      <c r="AL264" s="523">
        <v>27</v>
      </c>
      <c r="AM264" s="523">
        <v>18</v>
      </c>
      <c r="AN264" s="523">
        <v>11</v>
      </c>
      <c r="AO264" s="523">
        <v>30</v>
      </c>
      <c r="AP264" s="523">
        <v>13</v>
      </c>
      <c r="AQ264" s="523">
        <v>32</v>
      </c>
      <c r="AR264" s="523">
        <v>38</v>
      </c>
      <c r="AS264" s="523">
        <v>1</v>
      </c>
      <c r="AT264" s="523">
        <v>14</v>
      </c>
      <c r="AU264" s="523">
        <v>29</v>
      </c>
      <c r="AV264" s="523">
        <v>22</v>
      </c>
      <c r="AW264" s="523">
        <v>48</v>
      </c>
      <c r="AX264" s="523">
        <v>2</v>
      </c>
      <c r="AY264" s="523">
        <v>19</v>
      </c>
      <c r="AZ264" s="523">
        <v>44</v>
      </c>
      <c r="BA264" s="523">
        <v>47</v>
      </c>
      <c r="BB264" s="523">
        <v>21</v>
      </c>
      <c r="BC264" s="523">
        <v>31</v>
      </c>
      <c r="BD264" s="523">
        <v>20</v>
      </c>
      <c r="BE264" s="523">
        <v>3</v>
      </c>
      <c r="BF264" s="523">
        <v>9</v>
      </c>
      <c r="BG264" s="523">
        <v>36</v>
      </c>
      <c r="BH264" s="523">
        <v>28</v>
      </c>
    </row>
    <row r="267" spans="1:64" x14ac:dyDescent="0.2">
      <c r="D267" s="544">
        <v>56</v>
      </c>
      <c r="E267" s="544" t="s">
        <v>179</v>
      </c>
    </row>
    <row r="268" spans="1:64" x14ac:dyDescent="0.2">
      <c r="E268" s="523" t="s">
        <v>130</v>
      </c>
      <c r="F268" s="523">
        <v>1</v>
      </c>
      <c r="G268" s="523">
        <v>2</v>
      </c>
      <c r="H268" s="523">
        <v>3</v>
      </c>
      <c r="I268" s="523">
        <v>4</v>
      </c>
      <c r="J268" s="523">
        <v>5</v>
      </c>
      <c r="K268" s="523">
        <v>6</v>
      </c>
      <c r="L268" s="523">
        <v>7</v>
      </c>
      <c r="M268" s="523">
        <v>8</v>
      </c>
      <c r="N268" s="523">
        <v>9</v>
      </c>
      <c r="O268" s="523">
        <v>10</v>
      </c>
      <c r="P268" s="523">
        <v>11</v>
      </c>
      <c r="Q268" s="523">
        <v>12</v>
      </c>
      <c r="R268" s="523">
        <v>13</v>
      </c>
      <c r="S268" s="523">
        <v>14</v>
      </c>
      <c r="T268" s="523">
        <v>15</v>
      </c>
      <c r="U268" s="523">
        <v>16</v>
      </c>
      <c r="V268" s="523">
        <v>17</v>
      </c>
      <c r="W268" s="523">
        <v>18</v>
      </c>
      <c r="X268" s="523">
        <v>19</v>
      </c>
      <c r="Y268" s="523">
        <v>20</v>
      </c>
      <c r="Z268" s="523">
        <v>21</v>
      </c>
      <c r="AA268" s="523">
        <v>22</v>
      </c>
      <c r="AB268" s="523">
        <v>23</v>
      </c>
      <c r="AC268" s="523">
        <v>24</v>
      </c>
      <c r="AD268" s="523">
        <v>25</v>
      </c>
      <c r="AE268" s="523">
        <v>26</v>
      </c>
      <c r="AF268" s="523">
        <v>27</v>
      </c>
      <c r="AG268" s="523">
        <v>28</v>
      </c>
      <c r="AH268" s="523">
        <v>29</v>
      </c>
      <c r="AI268" s="523">
        <v>30</v>
      </c>
      <c r="AJ268" s="523">
        <v>31</v>
      </c>
      <c r="AK268" s="523">
        <v>32</v>
      </c>
      <c r="AL268" s="523">
        <v>33</v>
      </c>
      <c r="AM268" s="523">
        <v>34</v>
      </c>
      <c r="AN268" s="523">
        <v>35</v>
      </c>
      <c r="AO268" s="523">
        <v>36</v>
      </c>
      <c r="AP268" s="523">
        <v>37</v>
      </c>
      <c r="AQ268" s="523">
        <v>38</v>
      </c>
      <c r="AR268" s="523">
        <v>39</v>
      </c>
      <c r="AS268" s="523">
        <v>40</v>
      </c>
      <c r="AT268" s="523">
        <v>41</v>
      </c>
      <c r="AU268" s="523">
        <v>42</v>
      </c>
      <c r="AV268" s="523">
        <v>43</v>
      </c>
      <c r="AW268" s="523">
        <v>44</v>
      </c>
      <c r="AY268" s="523">
        <v>45</v>
      </c>
      <c r="AZ268" s="523">
        <v>46</v>
      </c>
      <c r="BA268" s="523">
        <v>47</v>
      </c>
      <c r="BB268" s="523">
        <v>48</v>
      </c>
      <c r="BD268" s="523">
        <v>49</v>
      </c>
      <c r="BE268" s="523">
        <v>50</v>
      </c>
      <c r="BF268" s="523">
        <v>51</v>
      </c>
      <c r="BG268" s="523">
        <v>52</v>
      </c>
      <c r="BI268" s="523">
        <v>53</v>
      </c>
      <c r="BJ268" s="523">
        <v>54</v>
      </c>
      <c r="BK268" s="523">
        <v>55</v>
      </c>
      <c r="BL268" s="523">
        <v>56</v>
      </c>
    </row>
    <row r="269" spans="1:64" x14ac:dyDescent="0.2">
      <c r="E269" s="523" t="s">
        <v>157</v>
      </c>
      <c r="F269" s="523">
        <v>5</v>
      </c>
      <c r="G269" s="523">
        <v>55</v>
      </c>
      <c r="H269" s="523">
        <v>35</v>
      </c>
      <c r="I269" s="523">
        <v>45</v>
      </c>
      <c r="J269" s="523">
        <v>50</v>
      </c>
      <c r="K269" s="523">
        <v>39</v>
      </c>
      <c r="L269" s="523">
        <v>44</v>
      </c>
      <c r="M269" s="523">
        <v>17</v>
      </c>
      <c r="N269" s="523">
        <v>28</v>
      </c>
      <c r="O269" s="523">
        <v>53</v>
      </c>
      <c r="P269" s="523">
        <v>29</v>
      </c>
      <c r="Q269" s="523">
        <v>43</v>
      </c>
      <c r="R269" s="523">
        <v>48</v>
      </c>
      <c r="S269" s="523">
        <v>49</v>
      </c>
      <c r="T269" s="523">
        <v>16</v>
      </c>
      <c r="U269" s="523">
        <v>25</v>
      </c>
      <c r="V269" s="523">
        <v>47</v>
      </c>
      <c r="W269" s="523">
        <v>2</v>
      </c>
      <c r="X269" s="523">
        <v>8</v>
      </c>
      <c r="Y269" s="523">
        <v>31</v>
      </c>
      <c r="Z269" s="523">
        <v>9</v>
      </c>
      <c r="AA269" s="523">
        <v>23</v>
      </c>
      <c r="AB269" s="523">
        <v>42</v>
      </c>
      <c r="AC269" s="523">
        <v>11</v>
      </c>
      <c r="AD269" s="523">
        <v>54</v>
      </c>
      <c r="AE269" s="523">
        <v>4</v>
      </c>
      <c r="AF269" s="523">
        <v>38</v>
      </c>
      <c r="AG269" s="523">
        <v>22</v>
      </c>
      <c r="AH269" s="523">
        <v>51</v>
      </c>
      <c r="AI269" s="523">
        <v>32</v>
      </c>
      <c r="AJ269" s="523">
        <v>14</v>
      </c>
      <c r="AK269" s="523">
        <v>30</v>
      </c>
      <c r="AL269" s="523">
        <v>46</v>
      </c>
      <c r="AM269" s="523">
        <v>36</v>
      </c>
      <c r="AN269" s="523">
        <v>41</v>
      </c>
      <c r="AO269" s="523">
        <v>56</v>
      </c>
      <c r="AP269" s="523">
        <v>52</v>
      </c>
      <c r="AQ269" s="523">
        <v>37</v>
      </c>
      <c r="AR269" s="523">
        <v>13</v>
      </c>
      <c r="AS269" s="523">
        <v>6</v>
      </c>
      <c r="AT269" s="523">
        <v>19</v>
      </c>
      <c r="AU269" s="523">
        <v>24</v>
      </c>
      <c r="AV269" s="523">
        <v>12</v>
      </c>
      <c r="AW269" s="523">
        <v>7</v>
      </c>
      <c r="AY269" s="523">
        <v>40</v>
      </c>
      <c r="AZ269" s="523">
        <v>3</v>
      </c>
      <c r="BA269" s="523">
        <v>27</v>
      </c>
      <c r="BB269" s="523">
        <v>21</v>
      </c>
      <c r="BD269" s="523">
        <v>15</v>
      </c>
      <c r="BE269" s="523">
        <v>33</v>
      </c>
      <c r="BF269" s="523">
        <v>20</v>
      </c>
      <c r="BG269" s="523">
        <v>26</v>
      </c>
      <c r="BI269" s="523">
        <v>10</v>
      </c>
      <c r="BJ269" s="523">
        <v>18</v>
      </c>
      <c r="BK269" s="523">
        <v>34</v>
      </c>
      <c r="BL269" s="523">
        <v>1</v>
      </c>
    </row>
    <row r="272" spans="1:64" x14ac:dyDescent="0.2">
      <c r="D272" s="544">
        <v>57</v>
      </c>
      <c r="E272" s="544" t="s">
        <v>179</v>
      </c>
    </row>
    <row r="273" spans="4:65" x14ac:dyDescent="0.2">
      <c r="E273" s="523" t="s">
        <v>130</v>
      </c>
      <c r="F273" s="523">
        <v>1</v>
      </c>
      <c r="G273" s="523">
        <v>2</v>
      </c>
      <c r="H273" s="523">
        <v>3</v>
      </c>
      <c r="I273" s="523">
        <v>4</v>
      </c>
      <c r="J273" s="523">
        <v>5</v>
      </c>
      <c r="K273" s="523">
        <v>6</v>
      </c>
      <c r="L273" s="523">
        <v>7</v>
      </c>
      <c r="M273" s="523">
        <v>8</v>
      </c>
      <c r="N273" s="523">
        <v>9</v>
      </c>
      <c r="O273" s="523">
        <v>10</v>
      </c>
      <c r="P273" s="523">
        <v>11</v>
      </c>
      <c r="Q273" s="523">
        <v>12</v>
      </c>
      <c r="R273" s="523">
        <v>13</v>
      </c>
      <c r="S273" s="523">
        <v>14</v>
      </c>
      <c r="T273" s="523">
        <v>15</v>
      </c>
      <c r="U273" s="523">
        <v>16</v>
      </c>
      <c r="V273" s="523">
        <v>17</v>
      </c>
      <c r="W273" s="523">
        <v>18</v>
      </c>
      <c r="X273" s="523">
        <v>19</v>
      </c>
      <c r="Y273" s="523">
        <v>20</v>
      </c>
      <c r="Z273" s="523">
        <v>21</v>
      </c>
      <c r="AA273" s="523">
        <v>22</v>
      </c>
      <c r="AB273" s="523">
        <v>23</v>
      </c>
      <c r="AC273" s="523">
        <v>24</v>
      </c>
      <c r="AD273" s="523">
        <v>25</v>
      </c>
      <c r="AE273" s="523">
        <v>26</v>
      </c>
      <c r="AF273" s="523">
        <v>27</v>
      </c>
      <c r="AG273" s="523">
        <v>28</v>
      </c>
      <c r="AH273" s="523">
        <v>29</v>
      </c>
      <c r="AI273" s="523">
        <v>30</v>
      </c>
      <c r="AJ273" s="523">
        <v>31</v>
      </c>
      <c r="AK273" s="523">
        <v>32</v>
      </c>
      <c r="AL273" s="523">
        <v>33</v>
      </c>
      <c r="AM273" s="523">
        <v>34</v>
      </c>
      <c r="AN273" s="523">
        <v>35</v>
      </c>
      <c r="AO273" s="523">
        <v>36</v>
      </c>
      <c r="AP273" s="523">
        <v>37</v>
      </c>
      <c r="AQ273" s="523">
        <v>38</v>
      </c>
      <c r="AR273" s="523">
        <v>39</v>
      </c>
      <c r="AS273" s="523">
        <v>40</v>
      </c>
      <c r="AT273" s="523">
        <v>41</v>
      </c>
      <c r="AU273" s="523">
        <v>42</v>
      </c>
      <c r="AV273" s="523">
        <v>43</v>
      </c>
      <c r="AW273" s="523">
        <v>44</v>
      </c>
      <c r="AX273" s="523">
        <v>45</v>
      </c>
      <c r="AY273" s="523">
        <v>46</v>
      </c>
      <c r="AZ273" s="523">
        <v>47</v>
      </c>
      <c r="BA273" s="523">
        <v>48</v>
      </c>
      <c r="BB273" s="523">
        <v>49</v>
      </c>
      <c r="BD273" s="523">
        <v>50</v>
      </c>
      <c r="BE273" s="523">
        <v>51</v>
      </c>
      <c r="BF273" s="523">
        <v>52</v>
      </c>
      <c r="BG273" s="523">
        <v>53</v>
      </c>
      <c r="BI273" s="523">
        <v>54</v>
      </c>
      <c r="BJ273" s="523">
        <v>55</v>
      </c>
      <c r="BK273" s="523">
        <v>56</v>
      </c>
      <c r="BL273" s="523">
        <v>57</v>
      </c>
    </row>
    <row r="274" spans="4:65" x14ac:dyDescent="0.2">
      <c r="E274" s="523" t="s">
        <v>157</v>
      </c>
      <c r="F274" s="523">
        <v>14</v>
      </c>
      <c r="G274" s="523">
        <v>33</v>
      </c>
      <c r="H274" s="523">
        <v>55</v>
      </c>
      <c r="I274" s="523">
        <v>8</v>
      </c>
      <c r="J274" s="523">
        <v>21</v>
      </c>
      <c r="K274" s="523">
        <v>20</v>
      </c>
      <c r="L274" s="523">
        <v>56</v>
      </c>
      <c r="M274" s="523">
        <v>37</v>
      </c>
      <c r="N274" s="523">
        <v>3</v>
      </c>
      <c r="O274" s="523">
        <v>31</v>
      </c>
      <c r="P274" s="523">
        <v>40</v>
      </c>
      <c r="Q274" s="523">
        <v>57</v>
      </c>
      <c r="R274" s="523">
        <v>30</v>
      </c>
      <c r="S274" s="523">
        <v>50</v>
      </c>
      <c r="T274" s="523">
        <v>47</v>
      </c>
      <c r="U274" s="523">
        <v>39</v>
      </c>
      <c r="V274" s="523">
        <v>49</v>
      </c>
      <c r="W274" s="523">
        <v>19</v>
      </c>
      <c r="X274" s="523">
        <v>1</v>
      </c>
      <c r="Y274" s="523">
        <v>26</v>
      </c>
      <c r="Z274" s="523">
        <v>5</v>
      </c>
      <c r="AA274" s="523">
        <v>48</v>
      </c>
      <c r="AB274" s="523">
        <v>42</v>
      </c>
      <c r="AC274" s="523">
        <v>12</v>
      </c>
      <c r="AD274" s="523">
        <v>54</v>
      </c>
      <c r="AE274" s="523">
        <v>44</v>
      </c>
      <c r="AF274" s="523">
        <v>23</v>
      </c>
      <c r="AG274" s="523">
        <v>2</v>
      </c>
      <c r="AH274" s="523">
        <v>51</v>
      </c>
      <c r="AI274" s="523">
        <v>27</v>
      </c>
      <c r="AJ274" s="523">
        <v>10</v>
      </c>
      <c r="AK274" s="523">
        <v>52</v>
      </c>
      <c r="AL274" s="523">
        <v>17</v>
      </c>
      <c r="AM274" s="523">
        <v>46</v>
      </c>
      <c r="AN274" s="523">
        <v>36</v>
      </c>
      <c r="AO274" s="523">
        <v>35</v>
      </c>
      <c r="AP274" s="523">
        <v>9</v>
      </c>
      <c r="AQ274" s="523">
        <v>53</v>
      </c>
      <c r="AR274" s="523">
        <v>41</v>
      </c>
      <c r="AS274" s="523">
        <v>11</v>
      </c>
      <c r="AT274" s="523">
        <v>25</v>
      </c>
      <c r="AU274" s="523">
        <v>13</v>
      </c>
      <c r="AV274" s="523">
        <v>45</v>
      </c>
      <c r="AW274" s="523">
        <v>6</v>
      </c>
      <c r="AX274" s="523">
        <v>18</v>
      </c>
      <c r="AY274" s="523">
        <v>34</v>
      </c>
      <c r="AZ274" s="523">
        <v>43</v>
      </c>
      <c r="BA274" s="523">
        <v>22</v>
      </c>
      <c r="BB274" s="523">
        <v>16</v>
      </c>
      <c r="BD274" s="523">
        <v>15</v>
      </c>
      <c r="BE274" s="523">
        <v>29</v>
      </c>
      <c r="BF274" s="523">
        <v>4</v>
      </c>
      <c r="BG274" s="523">
        <v>38</v>
      </c>
      <c r="BI274" s="523">
        <v>24</v>
      </c>
      <c r="BJ274" s="523">
        <v>28</v>
      </c>
      <c r="BK274" s="523">
        <v>7</v>
      </c>
      <c r="BL274" s="523">
        <v>32</v>
      </c>
    </row>
    <row r="277" spans="4:65" x14ac:dyDescent="0.2">
      <c r="D277" s="544">
        <v>58</v>
      </c>
      <c r="E277" s="544" t="s">
        <v>179</v>
      </c>
    </row>
    <row r="278" spans="4:65" x14ac:dyDescent="0.2">
      <c r="E278" s="523" t="s">
        <v>130</v>
      </c>
      <c r="F278" s="523">
        <v>1</v>
      </c>
      <c r="G278" s="523">
        <v>2</v>
      </c>
      <c r="H278" s="523">
        <v>3</v>
      </c>
      <c r="I278" s="523">
        <v>4</v>
      </c>
      <c r="J278" s="523">
        <v>5</v>
      </c>
      <c r="K278" s="523">
        <v>6</v>
      </c>
      <c r="L278" s="523">
        <v>7</v>
      </c>
      <c r="M278" s="523">
        <v>8</v>
      </c>
      <c r="N278" s="523">
        <v>9</v>
      </c>
      <c r="O278" s="523">
        <v>10</v>
      </c>
      <c r="P278" s="523">
        <v>11</v>
      </c>
      <c r="Q278" s="523">
        <v>12</v>
      </c>
      <c r="R278" s="523">
        <v>13</v>
      </c>
      <c r="S278" s="523">
        <v>14</v>
      </c>
      <c r="T278" s="523">
        <v>15</v>
      </c>
      <c r="U278" s="523">
        <v>16</v>
      </c>
      <c r="V278" s="523">
        <v>17</v>
      </c>
      <c r="W278" s="523">
        <v>18</v>
      </c>
      <c r="X278" s="523">
        <v>19</v>
      </c>
      <c r="Y278" s="523">
        <v>20</v>
      </c>
      <c r="Z278" s="523">
        <v>21</v>
      </c>
      <c r="AA278" s="523">
        <v>22</v>
      </c>
      <c r="AB278" s="523">
        <v>23</v>
      </c>
      <c r="AC278" s="523">
        <v>24</v>
      </c>
      <c r="AD278" s="523">
        <v>25</v>
      </c>
      <c r="AE278" s="523">
        <v>26</v>
      </c>
      <c r="AF278" s="523">
        <v>27</v>
      </c>
      <c r="AG278" s="523">
        <v>28</v>
      </c>
      <c r="AH278" s="523">
        <v>29</v>
      </c>
      <c r="AI278" s="523">
        <v>30</v>
      </c>
      <c r="AJ278" s="523">
        <v>31</v>
      </c>
      <c r="AK278" s="523">
        <v>32</v>
      </c>
      <c r="AL278" s="523">
        <v>33</v>
      </c>
      <c r="AM278" s="523">
        <v>34</v>
      </c>
      <c r="AN278" s="523">
        <v>35</v>
      </c>
      <c r="AO278" s="523">
        <v>36</v>
      </c>
      <c r="AP278" s="523">
        <v>37</v>
      </c>
      <c r="AQ278" s="523">
        <v>38</v>
      </c>
      <c r="AR278" s="523">
        <v>39</v>
      </c>
      <c r="AS278" s="523">
        <v>40</v>
      </c>
      <c r="AT278" s="523">
        <v>41</v>
      </c>
      <c r="AU278" s="523">
        <v>42</v>
      </c>
      <c r="AV278" s="523">
        <v>43</v>
      </c>
      <c r="AW278" s="523">
        <v>44</v>
      </c>
      <c r="AX278" s="523">
        <v>45</v>
      </c>
      <c r="AY278" s="523">
        <v>46</v>
      </c>
      <c r="AZ278" s="523">
        <v>47</v>
      </c>
      <c r="BA278" s="523">
        <v>48</v>
      </c>
      <c r="BB278" s="523">
        <v>49</v>
      </c>
      <c r="BC278" s="523">
        <v>50</v>
      </c>
      <c r="BD278" s="523">
        <v>51</v>
      </c>
      <c r="BE278" s="523">
        <v>52</v>
      </c>
      <c r="BF278" s="523">
        <v>53</v>
      </c>
      <c r="BG278" s="523">
        <v>54</v>
      </c>
      <c r="BI278" s="523">
        <v>55</v>
      </c>
      <c r="BJ278" s="523">
        <v>56</v>
      </c>
      <c r="BK278" s="523">
        <v>57</v>
      </c>
      <c r="BL278" s="523">
        <v>58</v>
      </c>
    </row>
    <row r="279" spans="4:65" x14ac:dyDescent="0.2">
      <c r="E279" s="523" t="s">
        <v>157</v>
      </c>
      <c r="F279" s="523">
        <v>24</v>
      </c>
      <c r="G279" s="523">
        <v>43</v>
      </c>
      <c r="H279" s="523">
        <v>34</v>
      </c>
      <c r="I279" s="523">
        <v>8</v>
      </c>
      <c r="J279" s="523">
        <v>46</v>
      </c>
      <c r="K279" s="523">
        <v>45</v>
      </c>
      <c r="L279" s="523">
        <v>40</v>
      </c>
      <c r="M279" s="523">
        <v>50</v>
      </c>
      <c r="N279" s="523">
        <v>1</v>
      </c>
      <c r="O279" s="523">
        <v>26</v>
      </c>
      <c r="P279" s="523">
        <v>44</v>
      </c>
      <c r="Q279" s="523">
        <v>18</v>
      </c>
      <c r="R279" s="523">
        <v>22</v>
      </c>
      <c r="S279" s="523">
        <v>52</v>
      </c>
      <c r="T279" s="523">
        <v>11</v>
      </c>
      <c r="U279" s="523">
        <v>30</v>
      </c>
      <c r="V279" s="523">
        <v>33</v>
      </c>
      <c r="W279" s="523">
        <v>42</v>
      </c>
      <c r="X279" s="523">
        <v>51</v>
      </c>
      <c r="Y279" s="523">
        <v>38</v>
      </c>
      <c r="Z279" s="523">
        <v>20</v>
      </c>
      <c r="AA279" s="523">
        <v>13</v>
      </c>
      <c r="AB279" s="523">
        <v>7</v>
      </c>
      <c r="AC279" s="523">
        <v>41</v>
      </c>
      <c r="AD279" s="523">
        <v>36</v>
      </c>
      <c r="AE279" s="523">
        <v>35</v>
      </c>
      <c r="AF279" s="523">
        <v>15</v>
      </c>
      <c r="AG279" s="523">
        <v>27</v>
      </c>
      <c r="AH279" s="523">
        <v>57</v>
      </c>
      <c r="AI279" s="523">
        <v>16</v>
      </c>
      <c r="AJ279" s="523">
        <v>25</v>
      </c>
      <c r="AK279" s="523">
        <v>53</v>
      </c>
      <c r="AL279" s="523">
        <v>32</v>
      </c>
      <c r="AM279" s="523">
        <v>37</v>
      </c>
      <c r="AN279" s="523">
        <v>55</v>
      </c>
      <c r="AO279" s="523">
        <v>54</v>
      </c>
      <c r="AP279" s="523">
        <v>49</v>
      </c>
      <c r="AQ279" s="523">
        <v>9</v>
      </c>
      <c r="AR279" s="523">
        <v>2</v>
      </c>
      <c r="AS279" s="523">
        <v>28</v>
      </c>
      <c r="AT279" s="523">
        <v>14</v>
      </c>
      <c r="AU279" s="523">
        <v>19</v>
      </c>
      <c r="AV279" s="523">
        <v>56</v>
      </c>
      <c r="AW279" s="523">
        <v>3</v>
      </c>
      <c r="AX279" s="523">
        <v>31</v>
      </c>
      <c r="AY279" s="523">
        <v>4</v>
      </c>
      <c r="AZ279" s="523">
        <v>58</v>
      </c>
      <c r="BA279" s="523">
        <v>47</v>
      </c>
      <c r="BB279" s="523">
        <v>6</v>
      </c>
      <c r="BC279" s="523">
        <v>21</v>
      </c>
      <c r="BD279" s="523">
        <v>5</v>
      </c>
      <c r="BE279" s="523">
        <v>23</v>
      </c>
      <c r="BF279" s="523">
        <v>17</v>
      </c>
      <c r="BG279" s="523">
        <v>12</v>
      </c>
      <c r="BI279" s="523">
        <v>10</v>
      </c>
      <c r="BJ279" s="523">
        <v>29</v>
      </c>
      <c r="BK279" s="523">
        <v>39</v>
      </c>
      <c r="BL279" s="523">
        <v>48</v>
      </c>
    </row>
    <row r="282" spans="4:65" x14ac:dyDescent="0.2">
      <c r="D282" s="544">
        <v>59</v>
      </c>
      <c r="E282" s="544" t="s">
        <v>179</v>
      </c>
    </row>
    <row r="283" spans="4:65" x14ac:dyDescent="0.2">
      <c r="E283" s="523" t="s">
        <v>130</v>
      </c>
      <c r="F283" s="523">
        <v>1</v>
      </c>
      <c r="G283" s="523">
        <v>2</v>
      </c>
      <c r="H283" s="523">
        <v>3</v>
      </c>
      <c r="I283" s="523">
        <v>4</v>
      </c>
      <c r="J283" s="523">
        <v>5</v>
      </c>
      <c r="K283" s="523">
        <v>6</v>
      </c>
      <c r="L283" s="523">
        <v>7</v>
      </c>
      <c r="M283" s="523">
        <v>8</v>
      </c>
      <c r="N283" s="523">
        <v>9</v>
      </c>
      <c r="O283" s="523">
        <v>10</v>
      </c>
      <c r="P283" s="523">
        <v>11</v>
      </c>
      <c r="Q283" s="523">
        <v>12</v>
      </c>
      <c r="R283" s="523">
        <v>13</v>
      </c>
      <c r="S283" s="523">
        <v>14</v>
      </c>
      <c r="T283" s="523">
        <v>15</v>
      </c>
      <c r="U283" s="523">
        <v>16</v>
      </c>
      <c r="V283" s="523">
        <v>17</v>
      </c>
      <c r="W283" s="523">
        <v>18</v>
      </c>
      <c r="X283" s="523">
        <v>19</v>
      </c>
      <c r="Y283" s="523">
        <v>20</v>
      </c>
      <c r="Z283" s="523">
        <v>21</v>
      </c>
      <c r="AA283" s="523">
        <v>22</v>
      </c>
      <c r="AB283" s="523">
        <v>23</v>
      </c>
      <c r="AC283" s="523">
        <v>24</v>
      </c>
      <c r="AD283" s="523">
        <v>25</v>
      </c>
      <c r="AE283" s="523">
        <v>26</v>
      </c>
      <c r="AF283" s="523">
        <v>27</v>
      </c>
      <c r="AG283" s="523">
        <v>28</v>
      </c>
      <c r="AH283" s="523">
        <v>29</v>
      </c>
      <c r="AI283" s="523">
        <v>30</v>
      </c>
      <c r="AJ283" s="523">
        <v>31</v>
      </c>
      <c r="AK283" s="523">
        <v>32</v>
      </c>
      <c r="AL283" s="523">
        <v>33</v>
      </c>
      <c r="AM283" s="523">
        <v>34</v>
      </c>
      <c r="AN283" s="523">
        <v>35</v>
      </c>
      <c r="AO283" s="523">
        <v>36</v>
      </c>
      <c r="AP283" s="523">
        <v>37</v>
      </c>
      <c r="AQ283" s="523">
        <v>38</v>
      </c>
      <c r="AR283" s="523">
        <v>39</v>
      </c>
      <c r="AS283" s="523">
        <v>40</v>
      </c>
      <c r="AT283" s="523">
        <v>41</v>
      </c>
      <c r="AU283" s="523">
        <v>42</v>
      </c>
      <c r="AV283" s="523">
        <v>43</v>
      </c>
      <c r="AW283" s="523">
        <v>44</v>
      </c>
      <c r="AX283" s="523">
        <v>45</v>
      </c>
      <c r="AY283" s="523">
        <v>46</v>
      </c>
      <c r="AZ283" s="523">
        <v>47</v>
      </c>
      <c r="BA283" s="523">
        <v>48</v>
      </c>
      <c r="BB283" s="523">
        <v>49</v>
      </c>
      <c r="BC283" s="523">
        <v>50</v>
      </c>
      <c r="BD283" s="523">
        <v>51</v>
      </c>
      <c r="BE283" s="523">
        <v>52</v>
      </c>
      <c r="BF283" s="523">
        <v>53</v>
      </c>
      <c r="BG283" s="523">
        <v>54</v>
      </c>
      <c r="BH283" s="523">
        <v>55</v>
      </c>
      <c r="BI283" s="523">
        <v>56</v>
      </c>
      <c r="BJ283" s="523">
        <v>57</v>
      </c>
      <c r="BK283" s="523">
        <v>58</v>
      </c>
      <c r="BL283" s="523">
        <v>59</v>
      </c>
    </row>
    <row r="284" spans="4:65" x14ac:dyDescent="0.2">
      <c r="E284" s="523" t="s">
        <v>157</v>
      </c>
      <c r="F284" s="523">
        <v>50</v>
      </c>
      <c r="G284" s="523">
        <v>25</v>
      </c>
      <c r="H284" s="523">
        <v>55</v>
      </c>
      <c r="I284" s="523">
        <v>3</v>
      </c>
      <c r="J284" s="523">
        <v>43</v>
      </c>
      <c r="K284" s="523">
        <v>40</v>
      </c>
      <c r="L284" s="523">
        <v>54</v>
      </c>
      <c r="M284" s="523">
        <v>42</v>
      </c>
      <c r="N284" s="523">
        <v>17</v>
      </c>
      <c r="O284" s="523">
        <v>6</v>
      </c>
      <c r="P284" s="523">
        <v>35</v>
      </c>
      <c r="Q284" s="523">
        <v>23</v>
      </c>
      <c r="R284" s="523">
        <v>12</v>
      </c>
      <c r="S284" s="523">
        <v>26</v>
      </c>
      <c r="T284" s="523">
        <v>1</v>
      </c>
      <c r="U284" s="523">
        <v>39</v>
      </c>
      <c r="V284" s="523">
        <v>9</v>
      </c>
      <c r="W284" s="523">
        <v>2</v>
      </c>
      <c r="X284" s="523">
        <v>21</v>
      </c>
      <c r="Y284" s="523">
        <v>46</v>
      </c>
      <c r="Z284" s="523">
        <v>10</v>
      </c>
      <c r="AA284" s="523">
        <v>59</v>
      </c>
      <c r="AB284" s="523">
        <v>37</v>
      </c>
      <c r="AC284" s="523">
        <v>16</v>
      </c>
      <c r="AD284" s="523">
        <v>48</v>
      </c>
      <c r="AE284" s="523">
        <v>14</v>
      </c>
      <c r="AF284" s="523">
        <v>24</v>
      </c>
      <c r="AG284" s="523">
        <v>27</v>
      </c>
      <c r="AH284" s="523">
        <v>51</v>
      </c>
      <c r="AI284" s="523">
        <v>33</v>
      </c>
      <c r="AJ284" s="523">
        <v>49</v>
      </c>
      <c r="AK284" s="523">
        <v>18</v>
      </c>
      <c r="AL284" s="523">
        <v>57</v>
      </c>
      <c r="AM284" s="523">
        <v>41</v>
      </c>
      <c r="AN284" s="523">
        <v>11</v>
      </c>
      <c r="AO284" s="523">
        <v>44</v>
      </c>
      <c r="AP284" s="523">
        <v>15</v>
      </c>
      <c r="AQ284" s="523">
        <v>47</v>
      </c>
      <c r="AR284" s="523">
        <v>28</v>
      </c>
      <c r="AS284" s="523">
        <v>56</v>
      </c>
      <c r="AT284" s="523">
        <v>34</v>
      </c>
      <c r="AU284" s="523">
        <v>4</v>
      </c>
      <c r="AV284" s="523">
        <v>29</v>
      </c>
      <c r="AW284" s="523">
        <v>7</v>
      </c>
      <c r="AX284" s="523">
        <v>53</v>
      </c>
      <c r="AY284" s="523">
        <v>45</v>
      </c>
      <c r="AZ284" s="523">
        <v>38</v>
      </c>
      <c r="BA284" s="523">
        <v>32</v>
      </c>
      <c r="BB284" s="523">
        <v>8</v>
      </c>
      <c r="BC284" s="523">
        <v>13</v>
      </c>
      <c r="BD284" s="523">
        <v>30</v>
      </c>
      <c r="BE284" s="523">
        <v>58</v>
      </c>
      <c r="BF284" s="523">
        <v>20</v>
      </c>
      <c r="BG284" s="523">
        <v>36</v>
      </c>
      <c r="BH284" s="523">
        <v>31</v>
      </c>
      <c r="BI284" s="523">
        <v>19</v>
      </c>
      <c r="BJ284" s="523">
        <v>5</v>
      </c>
      <c r="BK284" s="523">
        <v>52</v>
      </c>
      <c r="BL284" s="523">
        <v>22</v>
      </c>
    </row>
    <row r="287" spans="4:65" x14ac:dyDescent="0.2">
      <c r="D287" s="544">
        <v>60</v>
      </c>
      <c r="E287" s="544" t="s">
        <v>179</v>
      </c>
    </row>
    <row r="288" spans="4:65" x14ac:dyDescent="0.2">
      <c r="E288" s="523" t="s">
        <v>130</v>
      </c>
      <c r="F288" s="523">
        <v>1</v>
      </c>
      <c r="G288" s="523">
        <v>2</v>
      </c>
      <c r="H288" s="523">
        <v>3</v>
      </c>
      <c r="I288" s="523">
        <v>4</v>
      </c>
      <c r="J288" s="523">
        <v>5</v>
      </c>
      <c r="K288" s="523">
        <v>6</v>
      </c>
      <c r="L288" s="523">
        <v>7</v>
      </c>
      <c r="M288" s="523">
        <v>8</v>
      </c>
      <c r="N288" s="523">
        <v>9</v>
      </c>
      <c r="O288" s="523">
        <v>10</v>
      </c>
      <c r="P288" s="523">
        <v>11</v>
      </c>
      <c r="Q288" s="523">
        <v>12</v>
      </c>
      <c r="R288" s="523">
        <v>13</v>
      </c>
      <c r="S288" s="523">
        <v>14</v>
      </c>
      <c r="T288" s="523">
        <v>15</v>
      </c>
      <c r="U288" s="523">
        <v>16</v>
      </c>
      <c r="V288" s="523">
        <v>17</v>
      </c>
      <c r="W288" s="523">
        <v>18</v>
      </c>
      <c r="X288" s="523">
        <v>19</v>
      </c>
      <c r="Y288" s="523">
        <v>20</v>
      </c>
      <c r="Z288" s="523">
        <v>21</v>
      </c>
      <c r="AA288" s="523">
        <v>22</v>
      </c>
      <c r="AB288" s="523">
        <v>23</v>
      </c>
      <c r="AC288" s="523">
        <v>24</v>
      </c>
      <c r="AD288" s="523">
        <v>25</v>
      </c>
      <c r="AE288" s="523">
        <v>26</v>
      </c>
      <c r="AF288" s="523">
        <v>27</v>
      </c>
      <c r="AG288" s="523">
        <v>28</v>
      </c>
      <c r="AH288" s="523">
        <v>29</v>
      </c>
      <c r="AI288" s="523">
        <v>30</v>
      </c>
      <c r="AJ288" s="523">
        <v>31</v>
      </c>
      <c r="AK288" s="523">
        <v>32</v>
      </c>
      <c r="AL288" s="523">
        <v>33</v>
      </c>
      <c r="AM288" s="523">
        <v>34</v>
      </c>
      <c r="AN288" s="523">
        <v>35</v>
      </c>
      <c r="AO288" s="523">
        <v>36</v>
      </c>
      <c r="AP288" s="523">
        <v>37</v>
      </c>
      <c r="AQ288" s="523">
        <v>38</v>
      </c>
      <c r="AR288" s="523">
        <v>39</v>
      </c>
      <c r="AS288" s="523">
        <v>40</v>
      </c>
      <c r="AT288" s="523">
        <v>41</v>
      </c>
      <c r="AU288" s="523">
        <v>42</v>
      </c>
      <c r="AV288" s="523">
        <v>43</v>
      </c>
      <c r="AW288" s="523">
        <v>44</v>
      </c>
      <c r="AX288" s="523">
        <v>45</v>
      </c>
      <c r="AY288" s="523">
        <v>46</v>
      </c>
      <c r="AZ288" s="523">
        <v>47</v>
      </c>
      <c r="BA288" s="523">
        <v>48</v>
      </c>
      <c r="BB288" s="523">
        <v>49</v>
      </c>
      <c r="BC288" s="523">
        <v>50</v>
      </c>
      <c r="BD288" s="523">
        <v>51</v>
      </c>
      <c r="BE288" s="523">
        <v>52</v>
      </c>
      <c r="BF288" s="523">
        <v>53</v>
      </c>
      <c r="BG288" s="523">
        <v>54</v>
      </c>
      <c r="BH288" s="523">
        <v>55</v>
      </c>
      <c r="BI288" s="523">
        <v>56</v>
      </c>
      <c r="BJ288" s="523">
        <v>57</v>
      </c>
      <c r="BK288" s="523">
        <v>58</v>
      </c>
      <c r="BL288" s="523">
        <v>59</v>
      </c>
      <c r="BM288" s="523">
        <v>60</v>
      </c>
    </row>
    <row r="289" spans="4:69" x14ac:dyDescent="0.2">
      <c r="E289" s="523" t="s">
        <v>157</v>
      </c>
      <c r="F289" s="523">
        <v>55</v>
      </c>
      <c r="G289" s="523">
        <v>34</v>
      </c>
      <c r="H289" s="523">
        <v>29</v>
      </c>
      <c r="I289" s="523">
        <v>3</v>
      </c>
      <c r="J289" s="523">
        <v>41</v>
      </c>
      <c r="K289" s="523">
        <v>50</v>
      </c>
      <c r="L289" s="523">
        <v>40</v>
      </c>
      <c r="M289" s="523">
        <v>44</v>
      </c>
      <c r="N289" s="523">
        <v>21</v>
      </c>
      <c r="O289" s="523">
        <v>16</v>
      </c>
      <c r="P289" s="523">
        <v>60</v>
      </c>
      <c r="Q289" s="523">
        <v>53</v>
      </c>
      <c r="R289" s="523">
        <v>45</v>
      </c>
      <c r="S289" s="523">
        <v>1</v>
      </c>
      <c r="T289" s="523">
        <v>26</v>
      </c>
      <c r="U289" s="523">
        <v>10</v>
      </c>
      <c r="V289" s="523">
        <v>14</v>
      </c>
      <c r="W289" s="523">
        <v>4</v>
      </c>
      <c r="X289" s="523">
        <v>36</v>
      </c>
      <c r="Y289" s="523">
        <v>48</v>
      </c>
      <c r="Z289" s="523">
        <v>9</v>
      </c>
      <c r="AA289" s="523">
        <v>15</v>
      </c>
      <c r="AB289" s="523">
        <v>24</v>
      </c>
      <c r="AC289" s="523">
        <v>17</v>
      </c>
      <c r="AD289" s="523">
        <v>31</v>
      </c>
      <c r="AE289" s="523">
        <v>20</v>
      </c>
      <c r="AF289" s="523">
        <v>58</v>
      </c>
      <c r="AG289" s="523">
        <v>52</v>
      </c>
      <c r="AH289" s="523">
        <v>11</v>
      </c>
      <c r="AI289" s="523">
        <v>2</v>
      </c>
      <c r="AJ289" s="523">
        <v>54</v>
      </c>
      <c r="AK289" s="523">
        <v>28</v>
      </c>
      <c r="AL289" s="523">
        <v>42</v>
      </c>
      <c r="AM289" s="523">
        <v>7</v>
      </c>
      <c r="AN289" s="523">
        <v>33</v>
      </c>
      <c r="AO289" s="523">
        <v>19</v>
      </c>
      <c r="AP289" s="523">
        <v>8</v>
      </c>
      <c r="AQ289" s="523">
        <v>30</v>
      </c>
      <c r="AR289" s="523">
        <v>56</v>
      </c>
      <c r="AS289" s="523">
        <v>22</v>
      </c>
      <c r="AT289" s="523">
        <v>25</v>
      </c>
      <c r="AU289" s="523">
        <v>18</v>
      </c>
      <c r="AV289" s="523">
        <v>39</v>
      </c>
      <c r="AW289" s="523">
        <v>27</v>
      </c>
      <c r="AX289" s="523">
        <v>47</v>
      </c>
      <c r="AY289" s="523">
        <v>59</v>
      </c>
      <c r="AZ289" s="523">
        <v>49</v>
      </c>
      <c r="BA289" s="523">
        <v>32</v>
      </c>
      <c r="BB289" s="523">
        <v>13</v>
      </c>
      <c r="BC289" s="523">
        <v>51</v>
      </c>
      <c r="BD289" s="523">
        <v>5</v>
      </c>
      <c r="BE289" s="523">
        <v>43</v>
      </c>
      <c r="BF289" s="523">
        <v>12</v>
      </c>
      <c r="BG289" s="523">
        <v>38</v>
      </c>
      <c r="BH289" s="523">
        <v>57</v>
      </c>
      <c r="BI289" s="523">
        <v>35</v>
      </c>
      <c r="BJ289" s="523">
        <v>23</v>
      </c>
      <c r="BK289" s="523">
        <v>37</v>
      </c>
      <c r="BL289" s="523">
        <v>46</v>
      </c>
      <c r="BM289" s="523">
        <v>6</v>
      </c>
    </row>
    <row r="292" spans="4:69" x14ac:dyDescent="0.2">
      <c r="D292" s="544">
        <v>61</v>
      </c>
      <c r="E292" s="544" t="s">
        <v>179</v>
      </c>
    </row>
    <row r="293" spans="4:69" x14ac:dyDescent="0.2">
      <c r="E293" s="523" t="s">
        <v>130</v>
      </c>
      <c r="F293" s="523">
        <v>1</v>
      </c>
      <c r="G293" s="523">
        <v>2</v>
      </c>
      <c r="H293" s="523">
        <v>3</v>
      </c>
      <c r="I293" s="523">
        <v>4</v>
      </c>
      <c r="J293" s="523">
        <v>5</v>
      </c>
      <c r="K293" s="523">
        <v>6</v>
      </c>
      <c r="L293" s="523">
        <v>7</v>
      </c>
      <c r="M293" s="523">
        <v>8</v>
      </c>
      <c r="N293" s="523">
        <v>9</v>
      </c>
      <c r="O293" s="523">
        <v>10</v>
      </c>
      <c r="P293" s="523">
        <v>11</v>
      </c>
      <c r="Q293" s="523">
        <v>12</v>
      </c>
      <c r="R293" s="523">
        <v>13</v>
      </c>
      <c r="S293" s="523">
        <v>14</v>
      </c>
      <c r="T293" s="523">
        <v>15</v>
      </c>
      <c r="U293" s="523">
        <v>16</v>
      </c>
      <c r="V293" s="523">
        <v>17</v>
      </c>
      <c r="W293" s="523">
        <v>18</v>
      </c>
      <c r="X293" s="523">
        <v>19</v>
      </c>
      <c r="Y293" s="523">
        <v>20</v>
      </c>
      <c r="Z293" s="523">
        <v>21</v>
      </c>
      <c r="AA293" s="523">
        <v>22</v>
      </c>
      <c r="AB293" s="523">
        <v>23</v>
      </c>
      <c r="AC293" s="523">
        <v>24</v>
      </c>
      <c r="AD293" s="523">
        <v>25</v>
      </c>
      <c r="AE293" s="523">
        <v>26</v>
      </c>
      <c r="AF293" s="523">
        <v>27</v>
      </c>
      <c r="AG293" s="523">
        <v>28</v>
      </c>
      <c r="AH293" s="523">
        <v>29</v>
      </c>
      <c r="AI293" s="523">
        <v>30</v>
      </c>
      <c r="AJ293" s="523">
        <v>31</v>
      </c>
      <c r="AK293" s="523">
        <v>32</v>
      </c>
      <c r="AL293" s="523">
        <v>33</v>
      </c>
      <c r="AM293" s="523">
        <v>34</v>
      </c>
      <c r="AN293" s="523">
        <v>35</v>
      </c>
      <c r="AO293" s="523">
        <v>36</v>
      </c>
      <c r="AP293" s="523">
        <v>37</v>
      </c>
      <c r="AQ293" s="523">
        <v>38</v>
      </c>
      <c r="AR293" s="523">
        <v>39</v>
      </c>
      <c r="AS293" s="523">
        <v>40</v>
      </c>
      <c r="AT293" s="523">
        <v>41</v>
      </c>
      <c r="AU293" s="523">
        <v>42</v>
      </c>
      <c r="AV293" s="523">
        <v>43</v>
      </c>
      <c r="AW293" s="523">
        <v>44</v>
      </c>
      <c r="AX293" s="523">
        <v>45</v>
      </c>
      <c r="AY293" s="523">
        <v>46</v>
      </c>
      <c r="AZ293" s="523">
        <v>47</v>
      </c>
      <c r="BA293" s="523">
        <v>48</v>
      </c>
      <c r="BB293" s="523">
        <v>49</v>
      </c>
      <c r="BD293" s="523">
        <v>50</v>
      </c>
      <c r="BE293" s="523">
        <v>51</v>
      </c>
      <c r="BF293" s="523">
        <v>52</v>
      </c>
      <c r="BG293" s="523">
        <v>53</v>
      </c>
      <c r="BI293" s="523">
        <v>54</v>
      </c>
      <c r="BJ293" s="523">
        <v>55</v>
      </c>
      <c r="BK293" s="523">
        <v>56</v>
      </c>
      <c r="BL293" s="523">
        <v>57</v>
      </c>
      <c r="BN293" s="523">
        <v>58</v>
      </c>
      <c r="BO293" s="523">
        <v>59</v>
      </c>
      <c r="BP293" s="523">
        <v>60</v>
      </c>
      <c r="BQ293" s="523">
        <v>61</v>
      </c>
    </row>
    <row r="294" spans="4:69" x14ac:dyDescent="0.2">
      <c r="E294" s="523" t="s">
        <v>157</v>
      </c>
      <c r="F294" s="523">
        <v>10</v>
      </c>
      <c r="G294" s="523">
        <v>48</v>
      </c>
      <c r="H294" s="523">
        <v>32</v>
      </c>
      <c r="I294" s="523">
        <v>58</v>
      </c>
      <c r="J294" s="523">
        <v>28</v>
      </c>
      <c r="K294" s="523">
        <v>29</v>
      </c>
      <c r="L294" s="523">
        <v>4</v>
      </c>
      <c r="M294" s="523">
        <v>24</v>
      </c>
      <c r="N294" s="523">
        <v>41</v>
      </c>
      <c r="O294" s="523">
        <v>17</v>
      </c>
      <c r="P294" s="523">
        <v>40</v>
      </c>
      <c r="Q294" s="523">
        <v>57</v>
      </c>
      <c r="R294" s="523">
        <v>7</v>
      </c>
      <c r="S294" s="523">
        <v>2</v>
      </c>
      <c r="T294" s="523">
        <v>51</v>
      </c>
      <c r="U294" s="523">
        <v>5</v>
      </c>
      <c r="V294" s="523">
        <v>52</v>
      </c>
      <c r="W294" s="523">
        <v>35</v>
      </c>
      <c r="X294" s="523">
        <v>60</v>
      </c>
      <c r="Y294" s="523">
        <v>54</v>
      </c>
      <c r="Z294" s="523">
        <v>61</v>
      </c>
      <c r="AA294" s="523">
        <v>30</v>
      </c>
      <c r="AB294" s="523">
        <v>34</v>
      </c>
      <c r="AC294" s="523">
        <v>16</v>
      </c>
      <c r="AD294" s="523">
        <v>46</v>
      </c>
      <c r="AE294" s="523">
        <v>39</v>
      </c>
      <c r="AF294" s="523">
        <v>19</v>
      </c>
      <c r="AG294" s="523">
        <v>42</v>
      </c>
      <c r="AH294" s="523">
        <v>11</v>
      </c>
      <c r="AI294" s="523">
        <v>55</v>
      </c>
      <c r="AJ294" s="523">
        <v>25</v>
      </c>
      <c r="AK294" s="523">
        <v>3</v>
      </c>
      <c r="AL294" s="523">
        <v>59</v>
      </c>
      <c r="AM294" s="523">
        <v>36</v>
      </c>
      <c r="AN294" s="523">
        <v>8</v>
      </c>
      <c r="AO294" s="523">
        <v>49</v>
      </c>
      <c r="AP294" s="523">
        <v>56</v>
      </c>
      <c r="AQ294" s="523">
        <v>53</v>
      </c>
      <c r="AR294" s="523">
        <v>21</v>
      </c>
      <c r="AS294" s="523">
        <v>26</v>
      </c>
      <c r="AT294" s="523">
        <v>14</v>
      </c>
      <c r="AU294" s="523">
        <v>23</v>
      </c>
      <c r="AV294" s="523">
        <v>47</v>
      </c>
      <c r="AW294" s="523">
        <v>50</v>
      </c>
      <c r="AX294" s="523">
        <v>31</v>
      </c>
      <c r="AY294" s="523">
        <v>9</v>
      </c>
      <c r="AZ294" s="523">
        <v>43</v>
      </c>
      <c r="BA294" s="523">
        <v>27</v>
      </c>
      <c r="BB294" s="523">
        <v>12</v>
      </c>
      <c r="BD294" s="523">
        <v>44</v>
      </c>
      <c r="BE294" s="523">
        <v>33</v>
      </c>
      <c r="BF294" s="523">
        <v>22</v>
      </c>
      <c r="BG294" s="523">
        <v>38</v>
      </c>
      <c r="BI294" s="523">
        <v>20</v>
      </c>
      <c r="BJ294" s="523">
        <v>13</v>
      </c>
      <c r="BK294" s="523">
        <v>45</v>
      </c>
      <c r="BL294" s="523">
        <v>6</v>
      </c>
      <c r="BN294" s="523">
        <v>15</v>
      </c>
      <c r="BO294" s="523">
        <v>18</v>
      </c>
      <c r="BP294" s="523">
        <v>37</v>
      </c>
      <c r="BQ294" s="523">
        <v>1</v>
      </c>
    </row>
    <row r="297" spans="4:69" x14ac:dyDescent="0.2">
      <c r="D297" s="544">
        <v>62</v>
      </c>
      <c r="E297" s="544" t="s">
        <v>179</v>
      </c>
    </row>
    <row r="298" spans="4:69" x14ac:dyDescent="0.2">
      <c r="E298" s="523" t="s">
        <v>130</v>
      </c>
      <c r="F298" s="523">
        <v>1</v>
      </c>
      <c r="G298" s="523">
        <v>2</v>
      </c>
      <c r="H298" s="523">
        <v>3</v>
      </c>
      <c r="I298" s="523">
        <v>4</v>
      </c>
      <c r="J298" s="523">
        <v>5</v>
      </c>
      <c r="K298" s="523">
        <v>6</v>
      </c>
      <c r="L298" s="523">
        <v>7</v>
      </c>
      <c r="M298" s="523">
        <v>8</v>
      </c>
      <c r="N298" s="523">
        <v>9</v>
      </c>
      <c r="O298" s="523">
        <v>10</v>
      </c>
      <c r="P298" s="523">
        <v>11</v>
      </c>
      <c r="Q298" s="523">
        <v>12</v>
      </c>
      <c r="R298" s="523">
        <v>13</v>
      </c>
      <c r="S298" s="523">
        <v>14</v>
      </c>
      <c r="T298" s="523">
        <v>15</v>
      </c>
      <c r="U298" s="523">
        <v>16</v>
      </c>
      <c r="V298" s="523">
        <v>17</v>
      </c>
      <c r="W298" s="523">
        <v>18</v>
      </c>
      <c r="X298" s="523">
        <v>19</v>
      </c>
      <c r="Y298" s="523">
        <v>20</v>
      </c>
      <c r="Z298" s="523">
        <v>21</v>
      </c>
      <c r="AA298" s="523">
        <v>22</v>
      </c>
      <c r="AB298" s="523">
        <v>23</v>
      </c>
      <c r="AC298" s="523">
        <v>24</v>
      </c>
      <c r="AD298" s="523">
        <v>25</v>
      </c>
      <c r="AE298" s="523">
        <v>26</v>
      </c>
      <c r="AF298" s="523">
        <v>27</v>
      </c>
      <c r="AG298" s="523">
        <v>28</v>
      </c>
      <c r="AH298" s="523">
        <v>29</v>
      </c>
      <c r="AI298" s="523">
        <v>30</v>
      </c>
      <c r="AJ298" s="523">
        <v>31</v>
      </c>
      <c r="AK298" s="523">
        <v>32</v>
      </c>
      <c r="AL298" s="523">
        <v>33</v>
      </c>
      <c r="AM298" s="523">
        <v>34</v>
      </c>
      <c r="AN298" s="523">
        <v>35</v>
      </c>
      <c r="AO298" s="523">
        <v>36</v>
      </c>
      <c r="AP298" s="523">
        <v>37</v>
      </c>
      <c r="AQ298" s="523">
        <v>38</v>
      </c>
      <c r="AR298" s="523">
        <v>39</v>
      </c>
      <c r="AS298" s="523">
        <v>40</v>
      </c>
      <c r="AT298" s="523">
        <v>41</v>
      </c>
      <c r="AU298" s="523">
        <v>42</v>
      </c>
      <c r="AV298" s="523">
        <v>43</v>
      </c>
      <c r="AW298" s="523">
        <v>44</v>
      </c>
      <c r="AX298" s="523">
        <v>45</v>
      </c>
      <c r="AY298" s="523">
        <v>46</v>
      </c>
      <c r="AZ298" s="523">
        <v>47</v>
      </c>
      <c r="BA298" s="523">
        <v>48</v>
      </c>
      <c r="BB298" s="523">
        <v>49</v>
      </c>
      <c r="BC298" s="523">
        <v>50</v>
      </c>
      <c r="BD298" s="523">
        <v>51</v>
      </c>
      <c r="BE298" s="523">
        <v>52</v>
      </c>
      <c r="BF298" s="523">
        <v>53</v>
      </c>
      <c r="BG298" s="523">
        <v>54</v>
      </c>
      <c r="BI298" s="523">
        <v>55</v>
      </c>
      <c r="BJ298" s="523">
        <v>56</v>
      </c>
      <c r="BK298" s="523">
        <v>57</v>
      </c>
      <c r="BL298" s="523">
        <v>58</v>
      </c>
      <c r="BN298" s="523">
        <v>59</v>
      </c>
      <c r="BO298" s="523">
        <v>60</v>
      </c>
      <c r="BP298" s="523">
        <v>61</v>
      </c>
      <c r="BQ298" s="523">
        <v>62</v>
      </c>
    </row>
    <row r="299" spans="4:69" x14ac:dyDescent="0.2">
      <c r="E299" s="523" t="s">
        <v>157</v>
      </c>
      <c r="F299" s="523">
        <v>20</v>
      </c>
      <c r="G299" s="523">
        <v>58</v>
      </c>
      <c r="H299" s="523">
        <v>15</v>
      </c>
      <c r="I299" s="523">
        <v>6</v>
      </c>
      <c r="J299" s="523">
        <v>51</v>
      </c>
      <c r="K299" s="523">
        <v>9</v>
      </c>
      <c r="L299" s="523">
        <v>13</v>
      </c>
      <c r="M299" s="523">
        <v>47</v>
      </c>
      <c r="N299" s="523">
        <v>53</v>
      </c>
      <c r="O299" s="523">
        <v>22</v>
      </c>
      <c r="P299" s="523">
        <v>34</v>
      </c>
      <c r="Q299" s="523">
        <v>23</v>
      </c>
      <c r="R299" s="523">
        <v>54</v>
      </c>
      <c r="S299" s="523">
        <v>11</v>
      </c>
      <c r="T299" s="523">
        <v>16</v>
      </c>
      <c r="U299" s="523">
        <v>4</v>
      </c>
      <c r="V299" s="523">
        <v>48</v>
      </c>
      <c r="W299" s="523">
        <v>56</v>
      </c>
      <c r="X299" s="523">
        <v>59</v>
      </c>
      <c r="Y299" s="523">
        <v>27</v>
      </c>
      <c r="Z299" s="523">
        <v>19</v>
      </c>
      <c r="AA299" s="523">
        <v>62</v>
      </c>
      <c r="AB299" s="523">
        <v>12</v>
      </c>
      <c r="AC299" s="523">
        <v>1</v>
      </c>
      <c r="AD299" s="523">
        <v>36</v>
      </c>
      <c r="AE299" s="523">
        <v>14</v>
      </c>
      <c r="AF299" s="523">
        <v>8</v>
      </c>
      <c r="AG299" s="523">
        <v>24</v>
      </c>
      <c r="AH299" s="523">
        <v>28</v>
      </c>
      <c r="AI299" s="523">
        <v>37</v>
      </c>
      <c r="AJ299" s="523">
        <v>44</v>
      </c>
      <c r="AK299" s="523">
        <v>38</v>
      </c>
      <c r="AL299" s="523">
        <v>2</v>
      </c>
      <c r="AM299" s="523">
        <v>21</v>
      </c>
      <c r="AN299" s="523">
        <v>52</v>
      </c>
      <c r="AO299" s="523">
        <v>25</v>
      </c>
      <c r="AP299" s="523">
        <v>35</v>
      </c>
      <c r="AQ299" s="523">
        <v>39</v>
      </c>
      <c r="AR299" s="523">
        <v>41</v>
      </c>
      <c r="AS299" s="523">
        <v>61</v>
      </c>
      <c r="AT299" s="523">
        <v>50</v>
      </c>
      <c r="AU299" s="523">
        <v>57</v>
      </c>
      <c r="AV299" s="523">
        <v>10</v>
      </c>
      <c r="AW299" s="523">
        <v>31</v>
      </c>
      <c r="AX299" s="523">
        <v>60</v>
      </c>
      <c r="AY299" s="523">
        <v>5</v>
      </c>
      <c r="AZ299" s="523">
        <v>43</v>
      </c>
      <c r="BA299" s="523">
        <v>32</v>
      </c>
      <c r="BB299" s="523">
        <v>55</v>
      </c>
      <c r="BC299" s="523">
        <v>26</v>
      </c>
      <c r="BD299" s="523">
        <v>29</v>
      </c>
      <c r="BE299" s="523">
        <v>33</v>
      </c>
      <c r="BF299" s="523">
        <v>17</v>
      </c>
      <c r="BG299" s="523">
        <v>46</v>
      </c>
      <c r="BI299" s="523">
        <v>49</v>
      </c>
      <c r="BJ299" s="523">
        <v>3</v>
      </c>
      <c r="BK299" s="523">
        <v>42</v>
      </c>
      <c r="BL299" s="523">
        <v>18</v>
      </c>
      <c r="BN299" s="523">
        <v>30</v>
      </c>
      <c r="BO299" s="523">
        <v>45</v>
      </c>
      <c r="BP299" s="523">
        <v>40</v>
      </c>
      <c r="BQ299" s="523">
        <v>7</v>
      </c>
    </row>
    <row r="302" spans="4:69" x14ac:dyDescent="0.2">
      <c r="D302" s="544">
        <v>63</v>
      </c>
      <c r="E302" s="544" t="s">
        <v>179</v>
      </c>
    </row>
    <row r="303" spans="4:69" x14ac:dyDescent="0.2">
      <c r="E303" s="523" t="s">
        <v>130</v>
      </c>
      <c r="F303" s="523">
        <v>1</v>
      </c>
      <c r="G303" s="523">
        <v>2</v>
      </c>
      <c r="H303" s="523">
        <v>3</v>
      </c>
      <c r="I303" s="523">
        <v>4</v>
      </c>
      <c r="J303" s="523">
        <v>5</v>
      </c>
      <c r="K303" s="523">
        <v>6</v>
      </c>
      <c r="L303" s="523">
        <v>7</v>
      </c>
      <c r="M303" s="523">
        <v>8</v>
      </c>
      <c r="N303" s="523">
        <v>9</v>
      </c>
      <c r="O303" s="523">
        <v>10</v>
      </c>
      <c r="P303" s="523">
        <v>11</v>
      </c>
      <c r="Q303" s="523">
        <v>12</v>
      </c>
      <c r="R303" s="523">
        <v>13</v>
      </c>
      <c r="S303" s="523">
        <v>14</v>
      </c>
      <c r="T303" s="523">
        <v>15</v>
      </c>
      <c r="U303" s="523">
        <v>16</v>
      </c>
      <c r="V303" s="523">
        <v>17</v>
      </c>
      <c r="W303" s="523">
        <v>18</v>
      </c>
      <c r="X303" s="523">
        <v>19</v>
      </c>
      <c r="Y303" s="523">
        <v>20</v>
      </c>
      <c r="Z303" s="523">
        <v>21</v>
      </c>
      <c r="AA303" s="523">
        <v>22</v>
      </c>
      <c r="AB303" s="523">
        <v>23</v>
      </c>
      <c r="AC303" s="523">
        <v>24</v>
      </c>
      <c r="AD303" s="523">
        <v>25</v>
      </c>
      <c r="AE303" s="523">
        <v>26</v>
      </c>
      <c r="AF303" s="523">
        <v>27</v>
      </c>
      <c r="AG303" s="523">
        <v>28</v>
      </c>
      <c r="AH303" s="523">
        <v>29</v>
      </c>
      <c r="AI303" s="523">
        <v>30</v>
      </c>
      <c r="AJ303" s="523">
        <v>31</v>
      </c>
      <c r="AK303" s="523">
        <v>32</v>
      </c>
      <c r="AL303" s="523">
        <v>33</v>
      </c>
      <c r="AM303" s="523">
        <v>34</v>
      </c>
      <c r="AN303" s="523">
        <v>35</v>
      </c>
      <c r="AO303" s="523">
        <v>36</v>
      </c>
      <c r="AP303" s="523">
        <v>37</v>
      </c>
      <c r="AQ303" s="523">
        <v>38</v>
      </c>
      <c r="AR303" s="523">
        <v>39</v>
      </c>
      <c r="AS303" s="523">
        <v>40</v>
      </c>
      <c r="AT303" s="523">
        <v>41</v>
      </c>
      <c r="AU303" s="523">
        <v>42</v>
      </c>
      <c r="AV303" s="523">
        <v>43</v>
      </c>
      <c r="AW303" s="523">
        <v>44</v>
      </c>
      <c r="AX303" s="523">
        <v>45</v>
      </c>
      <c r="AY303" s="523">
        <v>46</v>
      </c>
      <c r="AZ303" s="523">
        <v>47</v>
      </c>
      <c r="BA303" s="523">
        <v>48</v>
      </c>
      <c r="BB303" s="523">
        <v>49</v>
      </c>
      <c r="BC303" s="523">
        <v>50</v>
      </c>
      <c r="BD303" s="523">
        <v>51</v>
      </c>
      <c r="BE303" s="523">
        <v>52</v>
      </c>
      <c r="BF303" s="523">
        <v>53</v>
      </c>
      <c r="BG303" s="523">
        <v>54</v>
      </c>
      <c r="BH303" s="523">
        <v>55</v>
      </c>
      <c r="BI303" s="523">
        <v>56</v>
      </c>
      <c r="BJ303" s="523">
        <v>57</v>
      </c>
      <c r="BK303" s="523">
        <v>58</v>
      </c>
      <c r="BL303" s="523">
        <v>59</v>
      </c>
      <c r="BN303" s="523">
        <v>60</v>
      </c>
      <c r="BO303" s="523">
        <v>61</v>
      </c>
      <c r="BP303" s="523">
        <v>62</v>
      </c>
      <c r="BQ303" s="523">
        <v>63</v>
      </c>
    </row>
    <row r="304" spans="4:69" x14ac:dyDescent="0.2">
      <c r="E304" s="523" t="s">
        <v>157</v>
      </c>
      <c r="F304" s="523">
        <v>39</v>
      </c>
      <c r="G304" s="523">
        <v>15</v>
      </c>
      <c r="H304" s="523">
        <v>55</v>
      </c>
      <c r="I304" s="523">
        <v>31</v>
      </c>
      <c r="J304" s="523">
        <v>7</v>
      </c>
      <c r="K304" s="523">
        <v>54</v>
      </c>
      <c r="L304" s="523">
        <v>49</v>
      </c>
      <c r="M304" s="523">
        <v>57</v>
      </c>
      <c r="N304" s="523">
        <v>41</v>
      </c>
      <c r="O304" s="523">
        <v>3</v>
      </c>
      <c r="P304" s="523">
        <v>29</v>
      </c>
      <c r="Q304" s="523">
        <v>59</v>
      </c>
      <c r="R304" s="523">
        <v>25</v>
      </c>
      <c r="S304" s="523">
        <v>43</v>
      </c>
      <c r="T304" s="523">
        <v>11</v>
      </c>
      <c r="U304" s="523">
        <v>30</v>
      </c>
      <c r="V304" s="523">
        <v>45</v>
      </c>
      <c r="W304" s="523">
        <v>37</v>
      </c>
      <c r="X304" s="523">
        <v>58</v>
      </c>
      <c r="Y304" s="523">
        <v>12</v>
      </c>
      <c r="Z304" s="523">
        <v>4</v>
      </c>
      <c r="AA304" s="523">
        <v>24</v>
      </c>
      <c r="AB304" s="523">
        <v>32</v>
      </c>
      <c r="AC304" s="523">
        <v>42</v>
      </c>
      <c r="AD304" s="523">
        <v>13</v>
      </c>
      <c r="AE304" s="523">
        <v>34</v>
      </c>
      <c r="AF304" s="523">
        <v>28</v>
      </c>
      <c r="AG304" s="523">
        <v>2</v>
      </c>
      <c r="AH304" s="523">
        <v>8</v>
      </c>
      <c r="AI304" s="523">
        <v>46</v>
      </c>
      <c r="AJ304" s="523">
        <v>19</v>
      </c>
      <c r="AK304" s="523">
        <v>23</v>
      </c>
      <c r="AL304" s="523">
        <v>61</v>
      </c>
      <c r="AM304" s="523">
        <v>56</v>
      </c>
      <c r="AN304" s="523">
        <v>33</v>
      </c>
      <c r="AO304" s="523">
        <v>50</v>
      </c>
      <c r="AP304" s="523">
        <v>53</v>
      </c>
      <c r="AQ304" s="523">
        <v>27</v>
      </c>
      <c r="AR304" s="523">
        <v>1</v>
      </c>
      <c r="AS304" s="523">
        <v>60</v>
      </c>
      <c r="AT304" s="523">
        <v>9</v>
      </c>
      <c r="AU304" s="523">
        <v>18</v>
      </c>
      <c r="AV304" s="523">
        <v>47</v>
      </c>
      <c r="AW304" s="523">
        <v>62</v>
      </c>
      <c r="AX304" s="523">
        <v>51</v>
      </c>
      <c r="AY304" s="523">
        <v>35</v>
      </c>
      <c r="AZ304" s="523">
        <v>14</v>
      </c>
      <c r="BA304" s="523">
        <v>52</v>
      </c>
      <c r="BB304" s="523">
        <v>26</v>
      </c>
      <c r="BC304" s="523">
        <v>36</v>
      </c>
      <c r="BD304" s="523">
        <v>63</v>
      </c>
      <c r="BE304" s="523">
        <v>38</v>
      </c>
      <c r="BF304" s="523">
        <v>44</v>
      </c>
      <c r="BG304" s="523">
        <v>6</v>
      </c>
      <c r="BH304" s="523">
        <v>16</v>
      </c>
      <c r="BI304" s="523">
        <v>40</v>
      </c>
      <c r="BJ304" s="523">
        <v>10</v>
      </c>
      <c r="BK304" s="523">
        <v>17</v>
      </c>
      <c r="BL304" s="523">
        <v>21</v>
      </c>
      <c r="BN304" s="523">
        <v>20</v>
      </c>
      <c r="BO304" s="523">
        <v>5</v>
      </c>
      <c r="BP304" s="523">
        <v>22</v>
      </c>
      <c r="BQ304" s="523">
        <v>48</v>
      </c>
    </row>
    <row r="307" spans="4:74" x14ac:dyDescent="0.2">
      <c r="D307" s="544">
        <v>64</v>
      </c>
      <c r="E307" s="544" t="s">
        <v>179</v>
      </c>
    </row>
    <row r="308" spans="4:74" x14ac:dyDescent="0.2">
      <c r="E308" s="523" t="s">
        <v>130</v>
      </c>
      <c r="F308" s="523">
        <v>1</v>
      </c>
      <c r="G308" s="523">
        <v>2</v>
      </c>
      <c r="H308" s="523">
        <v>3</v>
      </c>
      <c r="I308" s="523">
        <v>4</v>
      </c>
      <c r="J308" s="523">
        <v>5</v>
      </c>
      <c r="K308" s="523">
        <v>6</v>
      </c>
      <c r="L308" s="523">
        <v>7</v>
      </c>
      <c r="M308" s="523">
        <v>8</v>
      </c>
      <c r="N308" s="523">
        <v>9</v>
      </c>
      <c r="O308" s="523">
        <v>10</v>
      </c>
      <c r="P308" s="523">
        <v>11</v>
      </c>
      <c r="Q308" s="523">
        <v>12</v>
      </c>
      <c r="R308" s="523">
        <v>13</v>
      </c>
      <c r="S308" s="523">
        <v>14</v>
      </c>
      <c r="T308" s="523">
        <v>15</v>
      </c>
      <c r="U308" s="523">
        <v>16</v>
      </c>
      <c r="V308" s="523">
        <v>17</v>
      </c>
      <c r="W308" s="523">
        <v>18</v>
      </c>
      <c r="X308" s="523">
        <v>19</v>
      </c>
      <c r="Y308" s="523">
        <v>20</v>
      </c>
      <c r="Z308" s="523">
        <v>21</v>
      </c>
      <c r="AA308" s="523">
        <v>22</v>
      </c>
      <c r="AB308" s="523">
        <v>23</v>
      </c>
      <c r="AC308" s="523">
        <v>24</v>
      </c>
      <c r="AD308" s="523">
        <v>25</v>
      </c>
      <c r="AE308" s="523">
        <v>26</v>
      </c>
      <c r="AF308" s="523">
        <v>27</v>
      </c>
      <c r="AG308" s="523">
        <v>28</v>
      </c>
      <c r="AH308" s="523">
        <v>29</v>
      </c>
      <c r="AI308" s="523">
        <v>30</v>
      </c>
      <c r="AJ308" s="523">
        <v>31</v>
      </c>
      <c r="AK308" s="523">
        <v>32</v>
      </c>
      <c r="AL308" s="523">
        <v>33</v>
      </c>
      <c r="AM308" s="523">
        <v>34</v>
      </c>
      <c r="AN308" s="523">
        <v>35</v>
      </c>
      <c r="AO308" s="523">
        <v>36</v>
      </c>
      <c r="AP308" s="523">
        <v>37</v>
      </c>
      <c r="AQ308" s="523">
        <v>38</v>
      </c>
      <c r="AR308" s="523">
        <v>39</v>
      </c>
      <c r="AS308" s="523">
        <v>40</v>
      </c>
      <c r="AT308" s="523">
        <v>41</v>
      </c>
      <c r="AU308" s="523">
        <v>42</v>
      </c>
      <c r="AV308" s="523">
        <v>43</v>
      </c>
      <c r="AW308" s="523">
        <v>44</v>
      </c>
      <c r="AX308" s="523">
        <v>45</v>
      </c>
      <c r="AY308" s="523">
        <v>46</v>
      </c>
      <c r="AZ308" s="523">
        <v>47</v>
      </c>
      <c r="BA308" s="523">
        <v>48</v>
      </c>
      <c r="BB308" s="523">
        <v>49</v>
      </c>
      <c r="BC308" s="523">
        <v>50</v>
      </c>
      <c r="BD308" s="523">
        <v>51</v>
      </c>
      <c r="BE308" s="523">
        <v>52</v>
      </c>
      <c r="BF308" s="523">
        <v>53</v>
      </c>
      <c r="BG308" s="523">
        <v>54</v>
      </c>
      <c r="BH308" s="523">
        <v>55</v>
      </c>
      <c r="BI308" s="523">
        <v>56</v>
      </c>
      <c r="BJ308" s="523">
        <v>57</v>
      </c>
      <c r="BK308" s="523">
        <v>58</v>
      </c>
      <c r="BL308" s="523">
        <v>59</v>
      </c>
      <c r="BM308" s="523">
        <v>60</v>
      </c>
      <c r="BN308" s="523">
        <v>61</v>
      </c>
      <c r="BO308" s="523">
        <v>62</v>
      </c>
      <c r="BP308" s="523">
        <v>63</v>
      </c>
      <c r="BQ308" s="523">
        <v>64</v>
      </c>
    </row>
    <row r="309" spans="4:74" x14ac:dyDescent="0.2">
      <c r="E309" s="523" t="s">
        <v>157</v>
      </c>
      <c r="F309" s="523">
        <v>55</v>
      </c>
      <c r="G309" s="523">
        <v>28</v>
      </c>
      <c r="H309" s="523">
        <v>42</v>
      </c>
      <c r="I309" s="523">
        <v>1</v>
      </c>
      <c r="J309" s="523">
        <v>61</v>
      </c>
      <c r="K309" s="523">
        <v>10</v>
      </c>
      <c r="L309" s="523">
        <v>19</v>
      </c>
      <c r="M309" s="523">
        <v>45</v>
      </c>
      <c r="N309" s="523">
        <v>11</v>
      </c>
      <c r="O309" s="523">
        <v>46</v>
      </c>
      <c r="P309" s="523">
        <v>9</v>
      </c>
      <c r="Q309" s="523">
        <v>33</v>
      </c>
      <c r="R309" s="523">
        <v>29</v>
      </c>
      <c r="S309" s="523">
        <v>51</v>
      </c>
      <c r="T309" s="523">
        <v>58</v>
      </c>
      <c r="U309" s="523">
        <v>60</v>
      </c>
      <c r="V309" s="523">
        <v>24</v>
      </c>
      <c r="W309" s="523">
        <v>20</v>
      </c>
      <c r="X309" s="523">
        <v>7</v>
      </c>
      <c r="Y309" s="523">
        <v>62</v>
      </c>
      <c r="Z309" s="523">
        <v>40</v>
      </c>
      <c r="AA309" s="523">
        <v>14</v>
      </c>
      <c r="AB309" s="523">
        <v>59</v>
      </c>
      <c r="AC309" s="523">
        <v>53</v>
      </c>
      <c r="AD309" s="523">
        <v>2</v>
      </c>
      <c r="AE309" s="523">
        <v>30</v>
      </c>
      <c r="AF309" s="523">
        <v>8</v>
      </c>
      <c r="AG309" s="523">
        <v>57</v>
      </c>
      <c r="AH309" s="523">
        <v>13</v>
      </c>
      <c r="AI309" s="523">
        <v>37</v>
      </c>
      <c r="AJ309" s="523">
        <v>25</v>
      </c>
      <c r="AK309" s="523">
        <v>18</v>
      </c>
      <c r="AL309" s="523">
        <v>47</v>
      </c>
      <c r="AM309" s="523">
        <v>41</v>
      </c>
      <c r="AN309" s="523">
        <v>36</v>
      </c>
      <c r="AO309" s="523">
        <v>35</v>
      </c>
      <c r="AP309" s="523">
        <v>4</v>
      </c>
      <c r="AQ309" s="523">
        <v>22</v>
      </c>
      <c r="AR309" s="523">
        <v>12</v>
      </c>
      <c r="AS309" s="523">
        <v>16</v>
      </c>
      <c r="AT309" s="523">
        <v>34</v>
      </c>
      <c r="AU309" s="523">
        <v>63</v>
      </c>
      <c r="AV309" s="523">
        <v>54</v>
      </c>
      <c r="AW309" s="523">
        <v>38</v>
      </c>
      <c r="AX309" s="523">
        <v>21</v>
      </c>
      <c r="AY309" s="523">
        <v>64</v>
      </c>
      <c r="AZ309" s="523">
        <v>3</v>
      </c>
      <c r="BA309" s="523">
        <v>15</v>
      </c>
      <c r="BB309" s="523">
        <v>31</v>
      </c>
      <c r="BC309" s="523">
        <v>6</v>
      </c>
      <c r="BD309" s="523">
        <v>49</v>
      </c>
      <c r="BE309" s="523">
        <v>23</v>
      </c>
      <c r="BF309" s="523">
        <v>44</v>
      </c>
      <c r="BG309" s="523">
        <v>56</v>
      </c>
      <c r="BH309" s="523">
        <v>26</v>
      </c>
      <c r="BI309" s="523">
        <v>50</v>
      </c>
      <c r="BJ309" s="523">
        <v>43</v>
      </c>
      <c r="BK309" s="523">
        <v>27</v>
      </c>
      <c r="BL309" s="523">
        <v>17</v>
      </c>
      <c r="BM309" s="523">
        <v>32</v>
      </c>
      <c r="BN309" s="523">
        <v>39</v>
      </c>
      <c r="BO309" s="523">
        <v>5</v>
      </c>
      <c r="BP309" s="523">
        <v>52</v>
      </c>
      <c r="BQ309" s="523">
        <v>48</v>
      </c>
    </row>
    <row r="312" spans="4:74" x14ac:dyDescent="0.2">
      <c r="D312" s="544">
        <v>65</v>
      </c>
      <c r="E312" s="544" t="s">
        <v>179</v>
      </c>
    </row>
    <row r="313" spans="4:74" x14ac:dyDescent="0.2">
      <c r="E313" s="523" t="s">
        <v>130</v>
      </c>
      <c r="F313" s="523">
        <v>1</v>
      </c>
      <c r="G313" s="523">
        <v>2</v>
      </c>
      <c r="H313" s="523">
        <v>3</v>
      </c>
      <c r="I313" s="523">
        <v>4</v>
      </c>
      <c r="J313" s="523">
        <v>5</v>
      </c>
      <c r="K313" s="523">
        <v>6</v>
      </c>
      <c r="L313" s="523">
        <v>7</v>
      </c>
      <c r="M313" s="523">
        <v>8</v>
      </c>
      <c r="N313" s="523">
        <v>9</v>
      </c>
      <c r="O313" s="523">
        <v>10</v>
      </c>
      <c r="P313" s="523">
        <v>11</v>
      </c>
      <c r="Q313" s="523">
        <v>12</v>
      </c>
      <c r="R313" s="523">
        <v>13</v>
      </c>
      <c r="S313" s="523">
        <v>14</v>
      </c>
      <c r="T313" s="523">
        <v>15</v>
      </c>
      <c r="U313" s="523">
        <v>16</v>
      </c>
      <c r="V313" s="523">
        <v>17</v>
      </c>
      <c r="W313" s="523">
        <v>18</v>
      </c>
      <c r="X313" s="523">
        <v>19</v>
      </c>
      <c r="Y313" s="523">
        <v>20</v>
      </c>
      <c r="Z313" s="523">
        <v>21</v>
      </c>
      <c r="AA313" s="523">
        <v>22</v>
      </c>
      <c r="AB313" s="523">
        <v>23</v>
      </c>
      <c r="AC313" s="523">
        <v>24</v>
      </c>
      <c r="AD313" s="523">
        <v>25</v>
      </c>
      <c r="AE313" s="523">
        <v>26</v>
      </c>
      <c r="AF313" s="523">
        <v>27</v>
      </c>
      <c r="AG313" s="523">
        <v>28</v>
      </c>
      <c r="AH313" s="523">
        <v>29</v>
      </c>
      <c r="AI313" s="523">
        <v>30</v>
      </c>
      <c r="AJ313" s="523">
        <v>31</v>
      </c>
      <c r="AK313" s="523">
        <v>32</v>
      </c>
      <c r="AL313" s="523">
        <v>33</v>
      </c>
      <c r="AM313" s="523">
        <v>34</v>
      </c>
      <c r="AN313" s="523">
        <v>35</v>
      </c>
      <c r="AO313" s="523">
        <v>36</v>
      </c>
      <c r="AP313" s="523">
        <v>37</v>
      </c>
      <c r="AQ313" s="523">
        <v>38</v>
      </c>
      <c r="AR313" s="523">
        <v>39</v>
      </c>
      <c r="AS313" s="523">
        <v>40</v>
      </c>
      <c r="AT313" s="523">
        <v>41</v>
      </c>
      <c r="AU313" s="523">
        <v>42</v>
      </c>
      <c r="AV313" s="523">
        <v>43</v>
      </c>
      <c r="AW313" s="523">
        <v>44</v>
      </c>
      <c r="AX313" s="523">
        <v>45</v>
      </c>
      <c r="AY313" s="523">
        <v>46</v>
      </c>
      <c r="AZ313" s="523">
        <v>47</v>
      </c>
      <c r="BA313" s="523">
        <v>48</v>
      </c>
      <c r="BB313" s="523">
        <v>49</v>
      </c>
      <c r="BC313" s="523">
        <v>50</v>
      </c>
      <c r="BD313" s="523">
        <v>51</v>
      </c>
      <c r="BE313" s="523">
        <v>52</v>
      </c>
      <c r="BF313" s="523">
        <v>53</v>
      </c>
      <c r="BG313" s="523">
        <v>54</v>
      </c>
      <c r="BH313" s="523">
        <v>55</v>
      </c>
      <c r="BI313" s="523">
        <v>56</v>
      </c>
      <c r="BJ313" s="523">
        <v>57</v>
      </c>
      <c r="BK313" s="523">
        <v>58</v>
      </c>
      <c r="BL313" s="523">
        <v>59</v>
      </c>
      <c r="BM313" s="523">
        <v>60</v>
      </c>
      <c r="BN313" s="523">
        <v>61</v>
      </c>
      <c r="BO313" s="523">
        <v>62</v>
      </c>
      <c r="BP313" s="523">
        <v>63</v>
      </c>
      <c r="BQ313" s="523">
        <v>64</v>
      </c>
      <c r="BR313" s="523">
        <v>65</v>
      </c>
    </row>
    <row r="314" spans="4:74" x14ac:dyDescent="0.2">
      <c r="E314" s="523" t="s">
        <v>157</v>
      </c>
      <c r="F314" s="523">
        <v>5</v>
      </c>
      <c r="G314" s="523">
        <v>25</v>
      </c>
      <c r="H314" s="523">
        <v>49</v>
      </c>
      <c r="I314" s="523">
        <v>17</v>
      </c>
      <c r="J314" s="523">
        <v>12</v>
      </c>
      <c r="K314" s="523">
        <v>64</v>
      </c>
      <c r="L314" s="523">
        <v>13</v>
      </c>
      <c r="M314" s="523">
        <v>42</v>
      </c>
      <c r="N314" s="523">
        <v>26</v>
      </c>
      <c r="O314" s="523">
        <v>22</v>
      </c>
      <c r="P314" s="523">
        <v>20</v>
      </c>
      <c r="Q314" s="523">
        <v>29</v>
      </c>
      <c r="R314" s="523">
        <v>9</v>
      </c>
      <c r="S314" s="523">
        <v>3</v>
      </c>
      <c r="T314" s="523">
        <v>57</v>
      </c>
      <c r="U314" s="523">
        <v>55</v>
      </c>
      <c r="V314" s="523">
        <v>10</v>
      </c>
      <c r="W314" s="523">
        <v>24</v>
      </c>
      <c r="X314" s="523">
        <v>48</v>
      </c>
      <c r="Y314" s="523">
        <v>11</v>
      </c>
      <c r="Z314" s="523">
        <v>60</v>
      </c>
      <c r="AA314" s="523">
        <v>53</v>
      </c>
      <c r="AB314" s="523">
        <v>30</v>
      </c>
      <c r="AC314" s="523">
        <v>2</v>
      </c>
      <c r="AD314" s="523">
        <v>31</v>
      </c>
      <c r="AE314" s="523">
        <v>65</v>
      </c>
      <c r="AF314" s="523">
        <v>58</v>
      </c>
      <c r="AG314" s="523">
        <v>34</v>
      </c>
      <c r="AH314" s="523">
        <v>28</v>
      </c>
      <c r="AI314" s="523">
        <v>36</v>
      </c>
      <c r="AJ314" s="523">
        <v>15</v>
      </c>
      <c r="AK314" s="523">
        <v>44</v>
      </c>
      <c r="AL314" s="523">
        <v>19</v>
      </c>
      <c r="AM314" s="523">
        <v>38</v>
      </c>
      <c r="AN314" s="523">
        <v>1</v>
      </c>
      <c r="AO314" s="523">
        <v>54</v>
      </c>
      <c r="AP314" s="523">
        <v>33</v>
      </c>
      <c r="AQ314" s="523">
        <v>47</v>
      </c>
      <c r="AR314" s="523">
        <v>41</v>
      </c>
      <c r="AS314" s="523">
        <v>61</v>
      </c>
      <c r="AT314" s="523">
        <v>39</v>
      </c>
      <c r="AU314" s="523">
        <v>8</v>
      </c>
      <c r="AV314" s="523">
        <v>52</v>
      </c>
      <c r="AW314" s="523">
        <v>32</v>
      </c>
      <c r="AX314" s="523">
        <v>46</v>
      </c>
      <c r="AY314" s="523">
        <v>35</v>
      </c>
      <c r="AZ314" s="523">
        <v>63</v>
      </c>
      <c r="BA314" s="523">
        <v>37</v>
      </c>
      <c r="BB314" s="523">
        <v>16</v>
      </c>
      <c r="BC314" s="523">
        <v>27</v>
      </c>
      <c r="BD314" s="523">
        <v>14</v>
      </c>
      <c r="BE314" s="523">
        <v>43</v>
      </c>
      <c r="BF314" s="523">
        <v>62</v>
      </c>
      <c r="BG314" s="523">
        <v>56</v>
      </c>
      <c r="BH314" s="523">
        <v>21</v>
      </c>
      <c r="BI314" s="523">
        <v>4</v>
      </c>
      <c r="BJ314" s="523">
        <v>23</v>
      </c>
      <c r="BK314" s="523">
        <v>50</v>
      </c>
      <c r="BL314" s="523">
        <v>7</v>
      </c>
      <c r="BM314" s="523">
        <v>51</v>
      </c>
      <c r="BN314" s="523">
        <v>40</v>
      </c>
      <c r="BO314" s="523">
        <v>45</v>
      </c>
      <c r="BP314" s="523">
        <v>59</v>
      </c>
      <c r="BQ314" s="523">
        <v>6</v>
      </c>
      <c r="BR314" s="523">
        <v>18</v>
      </c>
    </row>
    <row r="317" spans="4:74" x14ac:dyDescent="0.2">
      <c r="D317" s="544">
        <v>66</v>
      </c>
      <c r="E317" s="544" t="s">
        <v>179</v>
      </c>
    </row>
    <row r="318" spans="4:74" x14ac:dyDescent="0.2">
      <c r="E318" s="523" t="s">
        <v>130</v>
      </c>
      <c r="F318" s="523">
        <v>1</v>
      </c>
      <c r="G318" s="523">
        <v>2</v>
      </c>
      <c r="H318" s="523">
        <v>3</v>
      </c>
      <c r="I318" s="523">
        <v>4</v>
      </c>
      <c r="J318" s="523">
        <v>5</v>
      </c>
      <c r="K318" s="523">
        <v>6</v>
      </c>
      <c r="L318" s="523">
        <v>7</v>
      </c>
      <c r="M318" s="523">
        <v>8</v>
      </c>
      <c r="N318" s="523">
        <v>9</v>
      </c>
      <c r="O318" s="523">
        <v>10</v>
      </c>
      <c r="P318" s="523">
        <v>11</v>
      </c>
      <c r="Q318" s="523">
        <v>12</v>
      </c>
      <c r="R318" s="523">
        <v>13</v>
      </c>
      <c r="S318" s="523">
        <v>14</v>
      </c>
      <c r="T318" s="523">
        <v>15</v>
      </c>
      <c r="U318" s="523">
        <v>16</v>
      </c>
      <c r="V318" s="523">
        <v>17</v>
      </c>
      <c r="W318" s="523">
        <v>18</v>
      </c>
      <c r="X318" s="523">
        <v>19</v>
      </c>
      <c r="Y318" s="523">
        <v>20</v>
      </c>
      <c r="Z318" s="523">
        <v>21</v>
      </c>
      <c r="AA318" s="523">
        <v>22</v>
      </c>
      <c r="AB318" s="523">
        <v>23</v>
      </c>
      <c r="AC318" s="523">
        <v>24</v>
      </c>
      <c r="AD318" s="523">
        <v>25</v>
      </c>
      <c r="AE318" s="523">
        <v>26</v>
      </c>
      <c r="AF318" s="523">
        <v>27</v>
      </c>
      <c r="AG318" s="523">
        <v>28</v>
      </c>
      <c r="AH318" s="523">
        <v>29</v>
      </c>
      <c r="AI318" s="523">
        <v>30</v>
      </c>
      <c r="AJ318" s="523">
        <v>31</v>
      </c>
      <c r="AK318" s="523">
        <v>32</v>
      </c>
      <c r="AL318" s="523">
        <v>33</v>
      </c>
      <c r="AM318" s="523">
        <v>34</v>
      </c>
      <c r="AN318" s="523">
        <v>35</v>
      </c>
      <c r="AO318" s="523">
        <v>36</v>
      </c>
      <c r="AP318" s="523">
        <v>37</v>
      </c>
      <c r="AQ318" s="523">
        <v>38</v>
      </c>
      <c r="AR318" s="523">
        <v>39</v>
      </c>
      <c r="AS318" s="523">
        <v>40</v>
      </c>
      <c r="AT318" s="523">
        <v>41</v>
      </c>
      <c r="AU318" s="523">
        <v>42</v>
      </c>
      <c r="AV318" s="523">
        <v>43</v>
      </c>
      <c r="AW318" s="523">
        <v>44</v>
      </c>
      <c r="AX318" s="523">
        <v>45</v>
      </c>
      <c r="AY318" s="523">
        <v>46</v>
      </c>
      <c r="AZ318" s="523">
        <v>47</v>
      </c>
      <c r="BA318" s="523">
        <v>48</v>
      </c>
      <c r="BB318" s="523">
        <v>49</v>
      </c>
      <c r="BC318" s="523">
        <v>50</v>
      </c>
      <c r="BD318" s="523">
        <v>51</v>
      </c>
      <c r="BE318" s="523">
        <v>52</v>
      </c>
      <c r="BF318" s="523">
        <v>53</v>
      </c>
      <c r="BG318" s="523">
        <v>54</v>
      </c>
      <c r="BI318" s="523">
        <v>55</v>
      </c>
      <c r="BJ318" s="523">
        <v>56</v>
      </c>
      <c r="BK318" s="523">
        <v>57</v>
      </c>
      <c r="BL318" s="523">
        <v>58</v>
      </c>
      <c r="BN318" s="523">
        <v>59</v>
      </c>
      <c r="BO318" s="523">
        <v>60</v>
      </c>
      <c r="BP318" s="523">
        <v>61</v>
      </c>
      <c r="BQ318" s="523">
        <v>62</v>
      </c>
      <c r="BS318" s="523">
        <v>63</v>
      </c>
      <c r="BT318" s="523">
        <v>64</v>
      </c>
      <c r="BU318" s="523">
        <v>65</v>
      </c>
      <c r="BV318" s="523">
        <v>66</v>
      </c>
    </row>
    <row r="319" spans="4:74" x14ac:dyDescent="0.2">
      <c r="E319" s="523" t="s">
        <v>157</v>
      </c>
      <c r="F319" s="523">
        <v>15</v>
      </c>
      <c r="G319" s="523">
        <v>8</v>
      </c>
      <c r="H319" s="523">
        <v>45</v>
      </c>
      <c r="I319" s="523">
        <v>28</v>
      </c>
      <c r="J319" s="523">
        <v>17</v>
      </c>
      <c r="K319" s="523">
        <v>44</v>
      </c>
      <c r="L319" s="523">
        <v>49</v>
      </c>
      <c r="M319" s="523">
        <v>2</v>
      </c>
      <c r="N319" s="523">
        <v>59</v>
      </c>
      <c r="O319" s="523">
        <v>16</v>
      </c>
      <c r="P319" s="523">
        <v>58</v>
      </c>
      <c r="Q319" s="523">
        <v>38</v>
      </c>
      <c r="R319" s="523">
        <v>52</v>
      </c>
      <c r="S319" s="523">
        <v>26</v>
      </c>
      <c r="T319" s="523">
        <v>63</v>
      </c>
      <c r="U319" s="523">
        <v>40</v>
      </c>
      <c r="V319" s="523">
        <v>4</v>
      </c>
      <c r="W319" s="523">
        <v>60</v>
      </c>
      <c r="X319" s="523">
        <v>55</v>
      </c>
      <c r="Y319" s="523">
        <v>41</v>
      </c>
      <c r="Z319" s="523">
        <v>35</v>
      </c>
      <c r="AA319" s="523">
        <v>3</v>
      </c>
      <c r="AB319" s="523">
        <v>62</v>
      </c>
      <c r="AC319" s="523">
        <v>65</v>
      </c>
      <c r="AD319" s="523">
        <v>11</v>
      </c>
      <c r="AE319" s="523">
        <v>29</v>
      </c>
      <c r="AF319" s="523">
        <v>61</v>
      </c>
      <c r="AG319" s="523">
        <v>22</v>
      </c>
      <c r="AH319" s="523">
        <v>53</v>
      </c>
      <c r="AI319" s="523">
        <v>1</v>
      </c>
      <c r="AJ319" s="523">
        <v>20</v>
      </c>
      <c r="AK319" s="523">
        <v>48</v>
      </c>
      <c r="AL319" s="523">
        <v>56</v>
      </c>
      <c r="AM319" s="523">
        <v>51</v>
      </c>
      <c r="AN319" s="523">
        <v>21</v>
      </c>
      <c r="AO319" s="523">
        <v>54</v>
      </c>
      <c r="AP319" s="523">
        <v>25</v>
      </c>
      <c r="AQ319" s="523">
        <v>66</v>
      </c>
      <c r="AR319" s="523">
        <v>32</v>
      </c>
      <c r="AS319" s="523">
        <v>46</v>
      </c>
      <c r="AT319" s="523">
        <v>9</v>
      </c>
      <c r="AU319" s="523">
        <v>18</v>
      </c>
      <c r="AV319" s="523">
        <v>30</v>
      </c>
      <c r="AW319" s="523">
        <v>57</v>
      </c>
      <c r="AX319" s="523">
        <v>12</v>
      </c>
      <c r="AY319" s="523">
        <v>10</v>
      </c>
      <c r="AZ319" s="523">
        <v>50</v>
      </c>
      <c r="BA319" s="523">
        <v>42</v>
      </c>
      <c r="BB319" s="523">
        <v>31</v>
      </c>
      <c r="BC319" s="523">
        <v>64</v>
      </c>
      <c r="BD319" s="523">
        <v>24</v>
      </c>
      <c r="BE319" s="523">
        <v>43</v>
      </c>
      <c r="BF319" s="523">
        <v>7</v>
      </c>
      <c r="BG319" s="523">
        <v>36</v>
      </c>
      <c r="BI319" s="523">
        <v>34</v>
      </c>
      <c r="BJ319" s="523">
        <v>14</v>
      </c>
      <c r="BK319" s="523">
        <v>37</v>
      </c>
      <c r="BL319" s="523">
        <v>47</v>
      </c>
      <c r="BN319" s="523">
        <v>5</v>
      </c>
      <c r="BO319" s="523">
        <v>33</v>
      </c>
      <c r="BP319" s="523">
        <v>27</v>
      </c>
      <c r="BQ319" s="523">
        <v>23</v>
      </c>
      <c r="BS319" s="523">
        <v>19</v>
      </c>
      <c r="BT319" s="523">
        <v>13</v>
      </c>
      <c r="BU319" s="523">
        <v>39</v>
      </c>
      <c r="BV319" s="523">
        <v>6</v>
      </c>
    </row>
    <row r="322" spans="4:74" x14ac:dyDescent="0.2">
      <c r="D322" s="544">
        <v>67</v>
      </c>
      <c r="E322" s="544" t="s">
        <v>179</v>
      </c>
    </row>
    <row r="323" spans="4:74" x14ac:dyDescent="0.2">
      <c r="E323" s="523" t="s">
        <v>130</v>
      </c>
      <c r="F323" s="523">
        <v>1</v>
      </c>
      <c r="G323" s="523">
        <v>2</v>
      </c>
      <c r="H323" s="523">
        <v>3</v>
      </c>
      <c r="I323" s="523">
        <v>4</v>
      </c>
      <c r="J323" s="523">
        <v>5</v>
      </c>
      <c r="K323" s="523">
        <v>6</v>
      </c>
      <c r="L323" s="523">
        <v>7</v>
      </c>
      <c r="M323" s="523">
        <v>8</v>
      </c>
      <c r="N323" s="523">
        <v>9</v>
      </c>
      <c r="O323" s="523">
        <v>10</v>
      </c>
      <c r="P323" s="523">
        <v>11</v>
      </c>
      <c r="Q323" s="523">
        <v>12</v>
      </c>
      <c r="R323" s="523">
        <v>13</v>
      </c>
      <c r="S323" s="523">
        <v>14</v>
      </c>
      <c r="T323" s="523">
        <v>15</v>
      </c>
      <c r="U323" s="523">
        <v>16</v>
      </c>
      <c r="V323" s="523">
        <v>17</v>
      </c>
      <c r="W323" s="523">
        <v>18</v>
      </c>
      <c r="X323" s="523">
        <v>19</v>
      </c>
      <c r="Y323" s="523">
        <v>20</v>
      </c>
      <c r="Z323" s="523">
        <v>21</v>
      </c>
      <c r="AA323" s="523">
        <v>22</v>
      </c>
      <c r="AB323" s="523">
        <v>23</v>
      </c>
      <c r="AC323" s="523">
        <v>24</v>
      </c>
      <c r="AD323" s="523">
        <v>25</v>
      </c>
      <c r="AE323" s="523">
        <v>26</v>
      </c>
      <c r="AF323" s="523">
        <v>27</v>
      </c>
      <c r="AG323" s="523">
        <v>28</v>
      </c>
      <c r="AH323" s="523">
        <v>29</v>
      </c>
      <c r="AI323" s="523">
        <v>30</v>
      </c>
      <c r="AJ323" s="523">
        <v>31</v>
      </c>
      <c r="AK323" s="523">
        <v>32</v>
      </c>
      <c r="AL323" s="523">
        <v>33</v>
      </c>
      <c r="AM323" s="523">
        <v>34</v>
      </c>
      <c r="AN323" s="523">
        <v>35</v>
      </c>
      <c r="AO323" s="523">
        <v>36</v>
      </c>
      <c r="AP323" s="523">
        <v>37</v>
      </c>
      <c r="AQ323" s="523">
        <v>38</v>
      </c>
      <c r="AR323" s="523">
        <v>39</v>
      </c>
      <c r="AS323" s="523">
        <v>40</v>
      </c>
      <c r="AT323" s="523">
        <v>41</v>
      </c>
      <c r="AU323" s="523">
        <v>42</v>
      </c>
      <c r="AV323" s="523">
        <v>43</v>
      </c>
      <c r="AW323" s="523">
        <v>44</v>
      </c>
      <c r="AX323" s="523">
        <v>45</v>
      </c>
      <c r="AY323" s="523">
        <v>46</v>
      </c>
      <c r="AZ323" s="523">
        <v>47</v>
      </c>
      <c r="BA323" s="523">
        <v>48</v>
      </c>
      <c r="BB323" s="523">
        <v>49</v>
      </c>
      <c r="BC323" s="523">
        <v>50</v>
      </c>
      <c r="BD323" s="523">
        <v>51</v>
      </c>
      <c r="BE323" s="523">
        <v>52</v>
      </c>
      <c r="BF323" s="523">
        <v>53</v>
      </c>
      <c r="BG323" s="523">
        <v>54</v>
      </c>
      <c r="BH323" s="523">
        <v>55</v>
      </c>
      <c r="BI323" s="523">
        <v>56</v>
      </c>
      <c r="BJ323" s="523">
        <v>57</v>
      </c>
      <c r="BK323" s="523">
        <v>58</v>
      </c>
      <c r="BL323" s="523">
        <v>59</v>
      </c>
      <c r="BN323" s="523">
        <v>60</v>
      </c>
      <c r="BO323" s="523">
        <v>61</v>
      </c>
      <c r="BP323" s="523">
        <v>62</v>
      </c>
      <c r="BQ323" s="523">
        <v>63</v>
      </c>
      <c r="BS323" s="523">
        <v>64</v>
      </c>
      <c r="BT323" s="523">
        <v>65</v>
      </c>
      <c r="BU323" s="523">
        <v>66</v>
      </c>
      <c r="BV323" s="523">
        <v>67</v>
      </c>
    </row>
    <row r="324" spans="4:74" x14ac:dyDescent="0.2">
      <c r="E324" s="523" t="s">
        <v>157</v>
      </c>
      <c r="F324" s="523">
        <v>24</v>
      </c>
      <c r="G324" s="523">
        <v>44</v>
      </c>
      <c r="H324" s="523">
        <v>52</v>
      </c>
      <c r="I324" s="523">
        <v>12</v>
      </c>
      <c r="J324" s="523">
        <v>62</v>
      </c>
      <c r="K324" s="523">
        <v>4</v>
      </c>
      <c r="L324" s="523">
        <v>55</v>
      </c>
      <c r="M324" s="523">
        <v>37</v>
      </c>
      <c r="N324" s="523">
        <v>23</v>
      </c>
      <c r="O324" s="523">
        <v>17</v>
      </c>
      <c r="P324" s="523">
        <v>14</v>
      </c>
      <c r="Q324" s="523">
        <v>8</v>
      </c>
      <c r="R324" s="523">
        <v>22</v>
      </c>
      <c r="S324" s="523">
        <v>51</v>
      </c>
      <c r="T324" s="523">
        <v>31</v>
      </c>
      <c r="U324" s="523">
        <v>29</v>
      </c>
      <c r="V324" s="523">
        <v>38</v>
      </c>
      <c r="W324" s="523">
        <v>25</v>
      </c>
      <c r="X324" s="523">
        <v>6</v>
      </c>
      <c r="Y324" s="523">
        <v>64</v>
      </c>
      <c r="Z324" s="523">
        <v>34</v>
      </c>
      <c r="AA324" s="523">
        <v>45</v>
      </c>
      <c r="AB324" s="523">
        <v>47</v>
      </c>
      <c r="AC324" s="523">
        <v>21</v>
      </c>
      <c r="AD324" s="523">
        <v>36</v>
      </c>
      <c r="AE324" s="523">
        <v>63</v>
      </c>
      <c r="AF324" s="523">
        <v>33</v>
      </c>
      <c r="AG324" s="523">
        <v>54</v>
      </c>
      <c r="AH324" s="523">
        <v>3</v>
      </c>
      <c r="AI324" s="523">
        <v>56</v>
      </c>
      <c r="AJ324" s="523">
        <v>15</v>
      </c>
      <c r="AK324" s="523">
        <v>66</v>
      </c>
      <c r="AL324" s="523">
        <v>61</v>
      </c>
      <c r="AM324" s="523">
        <v>32</v>
      </c>
      <c r="AN324" s="523">
        <v>46</v>
      </c>
      <c r="AO324" s="523">
        <v>9</v>
      </c>
      <c r="AP324" s="523">
        <v>67</v>
      </c>
      <c r="AQ324" s="523">
        <v>59</v>
      </c>
      <c r="AR324" s="523">
        <v>41</v>
      </c>
      <c r="AS324" s="523">
        <v>1</v>
      </c>
      <c r="AT324" s="523">
        <v>35</v>
      </c>
      <c r="AU324" s="523">
        <v>48</v>
      </c>
      <c r="AV324" s="523">
        <v>65</v>
      </c>
      <c r="AW324" s="523">
        <v>2</v>
      </c>
      <c r="AX324" s="523">
        <v>26</v>
      </c>
      <c r="AY324" s="523">
        <v>10</v>
      </c>
      <c r="AZ324" s="523">
        <v>20</v>
      </c>
      <c r="BA324" s="523">
        <v>57</v>
      </c>
      <c r="BB324" s="523">
        <v>53</v>
      </c>
      <c r="BC324" s="523">
        <v>60</v>
      </c>
      <c r="BD324" s="523">
        <v>40</v>
      </c>
      <c r="BE324" s="523">
        <v>49</v>
      </c>
      <c r="BF324" s="523">
        <v>42</v>
      </c>
      <c r="BG324" s="523">
        <v>28</v>
      </c>
      <c r="BH324" s="523">
        <v>58</v>
      </c>
      <c r="BI324" s="523">
        <v>30</v>
      </c>
      <c r="BJ324" s="523">
        <v>18</v>
      </c>
      <c r="BK324" s="523">
        <v>50</v>
      </c>
      <c r="BL324" s="523">
        <v>11</v>
      </c>
      <c r="BN324" s="523">
        <v>19</v>
      </c>
      <c r="BO324" s="523">
        <v>13</v>
      </c>
      <c r="BP324" s="523">
        <v>27</v>
      </c>
      <c r="BQ324" s="523">
        <v>7</v>
      </c>
      <c r="BS324" s="523">
        <v>5</v>
      </c>
      <c r="BT324" s="523">
        <v>43</v>
      </c>
      <c r="BU324" s="523">
        <v>39</v>
      </c>
      <c r="BV324" s="523">
        <v>16</v>
      </c>
    </row>
    <row r="327" spans="4:74" x14ac:dyDescent="0.2">
      <c r="D327" s="544">
        <v>68</v>
      </c>
      <c r="E327" s="544" t="s">
        <v>179</v>
      </c>
    </row>
    <row r="328" spans="4:74" x14ac:dyDescent="0.2">
      <c r="E328" s="523" t="s">
        <v>130</v>
      </c>
      <c r="F328" s="523">
        <v>1</v>
      </c>
      <c r="G328" s="523">
        <v>2</v>
      </c>
      <c r="H328" s="523">
        <v>3</v>
      </c>
      <c r="I328" s="523">
        <v>4</v>
      </c>
      <c r="J328" s="523">
        <v>5</v>
      </c>
      <c r="K328" s="523">
        <v>6</v>
      </c>
      <c r="L328" s="523">
        <v>7</v>
      </c>
      <c r="M328" s="523">
        <v>8</v>
      </c>
      <c r="N328" s="523">
        <v>9</v>
      </c>
      <c r="O328" s="523">
        <v>10</v>
      </c>
      <c r="P328" s="523">
        <v>11</v>
      </c>
      <c r="Q328" s="523">
        <v>12</v>
      </c>
      <c r="R328" s="523">
        <v>13</v>
      </c>
      <c r="S328" s="523">
        <v>14</v>
      </c>
      <c r="T328" s="523">
        <v>15</v>
      </c>
      <c r="U328" s="523">
        <v>16</v>
      </c>
      <c r="V328" s="523">
        <v>17</v>
      </c>
      <c r="W328" s="523">
        <v>18</v>
      </c>
      <c r="X328" s="523">
        <v>19</v>
      </c>
      <c r="Y328" s="523">
        <v>20</v>
      </c>
      <c r="Z328" s="523">
        <v>21</v>
      </c>
      <c r="AA328" s="523">
        <v>22</v>
      </c>
      <c r="AB328" s="523">
        <v>23</v>
      </c>
      <c r="AC328" s="523">
        <v>24</v>
      </c>
      <c r="AD328" s="523">
        <v>25</v>
      </c>
      <c r="AE328" s="523">
        <v>26</v>
      </c>
      <c r="AF328" s="523">
        <v>27</v>
      </c>
      <c r="AG328" s="523">
        <v>28</v>
      </c>
      <c r="AH328" s="523">
        <v>29</v>
      </c>
      <c r="AI328" s="523">
        <v>30</v>
      </c>
      <c r="AJ328" s="523">
        <v>31</v>
      </c>
      <c r="AK328" s="523">
        <v>32</v>
      </c>
      <c r="AL328" s="523">
        <v>33</v>
      </c>
      <c r="AM328" s="523">
        <v>34</v>
      </c>
      <c r="AN328" s="523">
        <v>35</v>
      </c>
      <c r="AO328" s="523">
        <v>36</v>
      </c>
      <c r="AP328" s="523">
        <v>37</v>
      </c>
      <c r="AQ328" s="523">
        <v>38</v>
      </c>
      <c r="AR328" s="523">
        <v>39</v>
      </c>
      <c r="AS328" s="523">
        <v>40</v>
      </c>
      <c r="AT328" s="523">
        <v>41</v>
      </c>
      <c r="AU328" s="523">
        <v>42</v>
      </c>
      <c r="AV328" s="523">
        <v>43</v>
      </c>
      <c r="AW328" s="523">
        <v>44</v>
      </c>
      <c r="AX328" s="523">
        <v>45</v>
      </c>
      <c r="AY328" s="523">
        <v>46</v>
      </c>
      <c r="AZ328" s="523">
        <v>47</v>
      </c>
      <c r="BA328" s="523">
        <v>48</v>
      </c>
      <c r="BB328" s="523">
        <v>49</v>
      </c>
      <c r="BC328" s="523">
        <v>50</v>
      </c>
      <c r="BD328" s="523">
        <v>51</v>
      </c>
      <c r="BE328" s="523">
        <v>52</v>
      </c>
      <c r="BF328" s="523">
        <v>53</v>
      </c>
      <c r="BG328" s="523">
        <v>54</v>
      </c>
      <c r="BH328" s="523">
        <v>55</v>
      </c>
      <c r="BI328" s="523">
        <v>56</v>
      </c>
      <c r="BJ328" s="523">
        <v>57</v>
      </c>
      <c r="BK328" s="523">
        <v>58</v>
      </c>
      <c r="BL328" s="523">
        <v>59</v>
      </c>
      <c r="BM328" s="523">
        <v>60</v>
      </c>
      <c r="BN328" s="523">
        <v>61</v>
      </c>
      <c r="BO328" s="523">
        <v>62</v>
      </c>
      <c r="BP328" s="523">
        <v>63</v>
      </c>
      <c r="BQ328" s="523">
        <v>64</v>
      </c>
      <c r="BS328" s="523">
        <v>65</v>
      </c>
      <c r="BT328" s="523">
        <v>66</v>
      </c>
      <c r="BU328" s="523">
        <v>67</v>
      </c>
      <c r="BV328" s="523">
        <v>68</v>
      </c>
    </row>
    <row r="329" spans="4:74" x14ac:dyDescent="0.2">
      <c r="E329" s="523" t="s">
        <v>157</v>
      </c>
      <c r="F329" s="523">
        <v>19</v>
      </c>
      <c r="G329" s="523">
        <v>8</v>
      </c>
      <c r="H329" s="523">
        <v>57</v>
      </c>
      <c r="I329" s="523">
        <v>61</v>
      </c>
      <c r="J329" s="523">
        <v>31</v>
      </c>
      <c r="K329" s="523">
        <v>44</v>
      </c>
      <c r="L329" s="523">
        <v>64</v>
      </c>
      <c r="M329" s="523">
        <v>15</v>
      </c>
      <c r="N329" s="523">
        <v>2</v>
      </c>
      <c r="O329" s="523">
        <v>47</v>
      </c>
      <c r="P329" s="523">
        <v>39</v>
      </c>
      <c r="Q329" s="523">
        <v>28</v>
      </c>
      <c r="R329" s="523">
        <v>5</v>
      </c>
      <c r="S329" s="523">
        <v>33</v>
      </c>
      <c r="T329" s="523">
        <v>67</v>
      </c>
      <c r="U329" s="523">
        <v>34</v>
      </c>
      <c r="V329" s="523">
        <v>59</v>
      </c>
      <c r="W329" s="523">
        <v>4</v>
      </c>
      <c r="X329" s="523">
        <v>63</v>
      </c>
      <c r="Y329" s="523">
        <v>21</v>
      </c>
      <c r="Z329" s="523">
        <v>20</v>
      </c>
      <c r="AA329" s="523">
        <v>54</v>
      </c>
      <c r="AB329" s="523">
        <v>22</v>
      </c>
      <c r="AC329" s="523">
        <v>46</v>
      </c>
      <c r="AD329" s="523">
        <v>11</v>
      </c>
      <c r="AE329" s="523">
        <v>50</v>
      </c>
      <c r="AF329" s="523">
        <v>13</v>
      </c>
      <c r="AG329" s="523">
        <v>27</v>
      </c>
      <c r="AH329" s="523">
        <v>53</v>
      </c>
      <c r="AI329" s="523">
        <v>41</v>
      </c>
      <c r="AJ329" s="523">
        <v>29</v>
      </c>
      <c r="AK329" s="523">
        <v>49</v>
      </c>
      <c r="AL329" s="523">
        <v>14</v>
      </c>
      <c r="AM329" s="523">
        <v>36</v>
      </c>
      <c r="AN329" s="523">
        <v>1</v>
      </c>
      <c r="AO329" s="523">
        <v>55</v>
      </c>
      <c r="AP329" s="523">
        <v>48</v>
      </c>
      <c r="AQ329" s="523">
        <v>42</v>
      </c>
      <c r="AR329" s="523">
        <v>65</v>
      </c>
      <c r="AS329" s="523">
        <v>56</v>
      </c>
      <c r="AT329" s="523">
        <v>30</v>
      </c>
      <c r="AU329" s="523">
        <v>23</v>
      </c>
      <c r="AV329" s="523">
        <v>62</v>
      </c>
      <c r="AW329" s="523">
        <v>6</v>
      </c>
      <c r="AX329" s="523">
        <v>38</v>
      </c>
      <c r="AY329" s="523">
        <v>68</v>
      </c>
      <c r="AZ329" s="523">
        <v>10</v>
      </c>
      <c r="BA329" s="523">
        <v>37</v>
      </c>
      <c r="BB329" s="523">
        <v>26</v>
      </c>
      <c r="BC329" s="523">
        <v>16</v>
      </c>
      <c r="BD329" s="523">
        <v>60</v>
      </c>
      <c r="BE329" s="523">
        <v>3</v>
      </c>
      <c r="BF329" s="523">
        <v>12</v>
      </c>
      <c r="BG329" s="523">
        <v>66</v>
      </c>
      <c r="BH329" s="523">
        <v>17</v>
      </c>
      <c r="BI329" s="523">
        <v>24</v>
      </c>
      <c r="BJ329" s="523">
        <v>40</v>
      </c>
      <c r="BK329" s="523">
        <v>9</v>
      </c>
      <c r="BL329" s="523">
        <v>43</v>
      </c>
      <c r="BM329" s="523">
        <v>51</v>
      </c>
      <c r="BN329" s="523">
        <v>45</v>
      </c>
      <c r="BO329" s="523">
        <v>25</v>
      </c>
      <c r="BP329" s="523">
        <v>32</v>
      </c>
      <c r="BQ329" s="523">
        <v>7</v>
      </c>
      <c r="BS329" s="523">
        <v>35</v>
      </c>
      <c r="BT329" s="523">
        <v>58</v>
      </c>
      <c r="BU329" s="523">
        <v>52</v>
      </c>
      <c r="BV329" s="523">
        <v>18</v>
      </c>
    </row>
    <row r="332" spans="4:74" x14ac:dyDescent="0.2">
      <c r="D332" s="544">
        <v>69</v>
      </c>
      <c r="E332" s="544" t="s">
        <v>179</v>
      </c>
    </row>
    <row r="333" spans="4:74" x14ac:dyDescent="0.2">
      <c r="E333" s="523" t="s">
        <v>130</v>
      </c>
      <c r="F333" s="523">
        <v>1</v>
      </c>
      <c r="G333" s="523">
        <v>2</v>
      </c>
      <c r="H333" s="523">
        <v>3</v>
      </c>
      <c r="I333" s="523">
        <v>4</v>
      </c>
      <c r="J333" s="523">
        <v>5</v>
      </c>
      <c r="K333" s="523">
        <v>6</v>
      </c>
      <c r="L333" s="523">
        <v>7</v>
      </c>
      <c r="M333" s="523">
        <v>8</v>
      </c>
      <c r="N333" s="523">
        <v>9</v>
      </c>
      <c r="O333" s="523">
        <v>10</v>
      </c>
      <c r="P333" s="523">
        <v>11</v>
      </c>
      <c r="Q333" s="523">
        <v>12</v>
      </c>
      <c r="R333" s="523">
        <v>13</v>
      </c>
      <c r="S333" s="523">
        <v>14</v>
      </c>
      <c r="T333" s="523">
        <v>15</v>
      </c>
      <c r="U333" s="523">
        <v>16</v>
      </c>
      <c r="V333" s="523">
        <v>17</v>
      </c>
      <c r="W333" s="523">
        <v>18</v>
      </c>
      <c r="X333" s="523">
        <v>19</v>
      </c>
      <c r="Y333" s="523">
        <v>20</v>
      </c>
      <c r="Z333" s="523">
        <v>21</v>
      </c>
      <c r="AA333" s="523">
        <v>22</v>
      </c>
      <c r="AB333" s="523">
        <v>23</v>
      </c>
      <c r="AC333" s="523">
        <v>24</v>
      </c>
      <c r="AD333" s="523">
        <v>25</v>
      </c>
      <c r="AE333" s="523">
        <v>26</v>
      </c>
      <c r="AF333" s="523">
        <v>27</v>
      </c>
      <c r="AG333" s="523">
        <v>28</v>
      </c>
      <c r="AH333" s="523">
        <v>29</v>
      </c>
      <c r="AI333" s="523">
        <v>30</v>
      </c>
      <c r="AJ333" s="523">
        <v>31</v>
      </c>
      <c r="AK333" s="523">
        <v>32</v>
      </c>
      <c r="AL333" s="523">
        <v>33</v>
      </c>
      <c r="AM333" s="523">
        <v>34</v>
      </c>
      <c r="AN333" s="523">
        <v>35</v>
      </c>
      <c r="AO333" s="523">
        <v>36</v>
      </c>
      <c r="AP333" s="523">
        <v>37</v>
      </c>
      <c r="AQ333" s="523">
        <v>38</v>
      </c>
      <c r="AR333" s="523">
        <v>39</v>
      </c>
      <c r="AS333" s="523">
        <v>40</v>
      </c>
      <c r="AT333" s="523">
        <v>41</v>
      </c>
      <c r="AU333" s="523">
        <v>42</v>
      </c>
      <c r="AV333" s="523">
        <v>43</v>
      </c>
      <c r="AW333" s="523">
        <v>44</v>
      </c>
      <c r="AX333" s="523">
        <v>45</v>
      </c>
      <c r="AY333" s="523">
        <v>46</v>
      </c>
      <c r="AZ333" s="523">
        <v>47</v>
      </c>
      <c r="BA333" s="523">
        <v>48</v>
      </c>
      <c r="BB333" s="523">
        <v>49</v>
      </c>
      <c r="BC333" s="523">
        <v>50</v>
      </c>
      <c r="BD333" s="523">
        <v>51</v>
      </c>
      <c r="BE333" s="523">
        <v>52</v>
      </c>
      <c r="BF333" s="523">
        <v>53</v>
      </c>
      <c r="BG333" s="523">
        <v>54</v>
      </c>
      <c r="BH333" s="523">
        <v>55</v>
      </c>
      <c r="BI333" s="523">
        <v>56</v>
      </c>
      <c r="BJ333" s="523">
        <v>57</v>
      </c>
      <c r="BK333" s="523">
        <v>58</v>
      </c>
      <c r="BL333" s="523">
        <v>59</v>
      </c>
      <c r="BM333" s="523">
        <v>60</v>
      </c>
      <c r="BN333" s="523">
        <v>61</v>
      </c>
      <c r="BO333" s="523">
        <v>62</v>
      </c>
      <c r="BP333" s="523">
        <v>63</v>
      </c>
      <c r="BQ333" s="523">
        <v>64</v>
      </c>
      <c r="BR333" s="523">
        <v>65</v>
      </c>
      <c r="BS333" s="523">
        <v>66</v>
      </c>
      <c r="BT333" s="523">
        <v>67</v>
      </c>
      <c r="BU333" s="523">
        <v>68</v>
      </c>
      <c r="BV333" s="523">
        <v>69</v>
      </c>
    </row>
    <row r="334" spans="4:74" x14ac:dyDescent="0.2">
      <c r="E334" s="523" t="s">
        <v>157</v>
      </c>
      <c r="F334" s="523">
        <v>40</v>
      </c>
      <c r="G334" s="523">
        <v>30</v>
      </c>
      <c r="H334" s="523">
        <v>67</v>
      </c>
      <c r="I334" s="523">
        <v>1</v>
      </c>
      <c r="J334" s="523">
        <v>18</v>
      </c>
      <c r="K334" s="523">
        <v>69</v>
      </c>
      <c r="L334" s="523">
        <v>20</v>
      </c>
      <c r="M334" s="523">
        <v>10</v>
      </c>
      <c r="N334" s="523">
        <v>52</v>
      </c>
      <c r="O334" s="523">
        <v>46</v>
      </c>
      <c r="P334" s="523">
        <v>5</v>
      </c>
      <c r="Q334" s="523">
        <v>28</v>
      </c>
      <c r="R334" s="523">
        <v>54</v>
      </c>
      <c r="S334" s="523">
        <v>61</v>
      </c>
      <c r="T334" s="523">
        <v>6</v>
      </c>
      <c r="U334" s="523">
        <v>64</v>
      </c>
      <c r="V334" s="523">
        <v>23</v>
      </c>
      <c r="W334" s="523">
        <v>12</v>
      </c>
      <c r="X334" s="523">
        <v>58</v>
      </c>
      <c r="Y334" s="523">
        <v>7</v>
      </c>
      <c r="Z334" s="523">
        <v>19</v>
      </c>
      <c r="AA334" s="523">
        <v>48</v>
      </c>
      <c r="AB334" s="523">
        <v>22</v>
      </c>
      <c r="AC334" s="523">
        <v>33</v>
      </c>
      <c r="AD334" s="523">
        <v>68</v>
      </c>
      <c r="AE334" s="523">
        <v>9</v>
      </c>
      <c r="AF334" s="523">
        <v>60</v>
      </c>
      <c r="AG334" s="523">
        <v>17</v>
      </c>
      <c r="AH334" s="523">
        <v>38</v>
      </c>
      <c r="AI334" s="523">
        <v>42</v>
      </c>
      <c r="AJ334" s="523">
        <v>15</v>
      </c>
      <c r="AK334" s="523">
        <v>3</v>
      </c>
      <c r="AL334" s="523">
        <v>62</v>
      </c>
      <c r="AM334" s="523">
        <v>51</v>
      </c>
      <c r="AN334" s="523">
        <v>32</v>
      </c>
      <c r="AO334" s="523">
        <v>59</v>
      </c>
      <c r="AP334" s="523">
        <v>43</v>
      </c>
      <c r="AQ334" s="523">
        <v>24</v>
      </c>
      <c r="AR334" s="523">
        <v>8</v>
      </c>
      <c r="AS334" s="523">
        <v>31</v>
      </c>
      <c r="AT334" s="523">
        <v>14</v>
      </c>
      <c r="AU334" s="523">
        <v>55</v>
      </c>
      <c r="AV334" s="523">
        <v>27</v>
      </c>
      <c r="AW334" s="523">
        <v>41</v>
      </c>
      <c r="AX334" s="523">
        <v>56</v>
      </c>
      <c r="AY334" s="523">
        <v>50</v>
      </c>
      <c r="AZ334" s="523">
        <v>13</v>
      </c>
      <c r="BA334" s="523">
        <v>35</v>
      </c>
      <c r="BB334" s="523">
        <v>16</v>
      </c>
      <c r="BC334" s="523">
        <v>37</v>
      </c>
      <c r="BD334" s="523">
        <v>4</v>
      </c>
      <c r="BE334" s="523">
        <v>44</v>
      </c>
      <c r="BF334" s="523">
        <v>47</v>
      </c>
      <c r="BG334" s="523">
        <v>11</v>
      </c>
      <c r="BH334" s="523">
        <v>26</v>
      </c>
      <c r="BI334" s="523">
        <v>45</v>
      </c>
      <c r="BJ334" s="523">
        <v>39</v>
      </c>
      <c r="BK334" s="523">
        <v>2</v>
      </c>
      <c r="BL334" s="523">
        <v>21</v>
      </c>
      <c r="BM334" s="523">
        <v>66</v>
      </c>
      <c r="BN334" s="523">
        <v>29</v>
      </c>
      <c r="BO334" s="523">
        <v>34</v>
      </c>
      <c r="BP334" s="523">
        <v>49</v>
      </c>
      <c r="BQ334" s="523">
        <v>63</v>
      </c>
      <c r="BR334" s="523">
        <v>57</v>
      </c>
      <c r="BS334" s="523">
        <v>65</v>
      </c>
      <c r="BT334" s="523">
        <v>53</v>
      </c>
      <c r="BU334" s="523">
        <v>25</v>
      </c>
      <c r="BV334" s="523">
        <v>36</v>
      </c>
    </row>
    <row r="337" spans="4:79" x14ac:dyDescent="0.2">
      <c r="D337" s="544">
        <v>70</v>
      </c>
      <c r="E337" s="544" t="s">
        <v>179</v>
      </c>
    </row>
    <row r="338" spans="4:79" x14ac:dyDescent="0.2">
      <c r="E338" s="523" t="s">
        <v>130</v>
      </c>
      <c r="F338" s="523">
        <v>1</v>
      </c>
      <c r="G338" s="523">
        <v>2</v>
      </c>
      <c r="H338" s="523">
        <v>3</v>
      </c>
      <c r="I338" s="523">
        <v>4</v>
      </c>
      <c r="J338" s="523">
        <v>5</v>
      </c>
      <c r="K338" s="523">
        <v>6</v>
      </c>
      <c r="L338" s="523">
        <v>7</v>
      </c>
      <c r="M338" s="523">
        <v>8</v>
      </c>
      <c r="N338" s="523">
        <v>9</v>
      </c>
      <c r="O338" s="523">
        <v>10</v>
      </c>
      <c r="P338" s="523">
        <v>11</v>
      </c>
      <c r="Q338" s="523">
        <v>12</v>
      </c>
      <c r="R338" s="523">
        <v>13</v>
      </c>
      <c r="S338" s="523">
        <v>14</v>
      </c>
      <c r="T338" s="523">
        <v>15</v>
      </c>
      <c r="U338" s="523">
        <v>16</v>
      </c>
      <c r="V338" s="523">
        <v>17</v>
      </c>
      <c r="W338" s="523">
        <v>18</v>
      </c>
      <c r="X338" s="523">
        <v>19</v>
      </c>
      <c r="Y338" s="523">
        <v>20</v>
      </c>
      <c r="Z338" s="523">
        <v>21</v>
      </c>
      <c r="AA338" s="523">
        <v>22</v>
      </c>
      <c r="AB338" s="523">
        <v>23</v>
      </c>
      <c r="AC338" s="523">
        <v>24</v>
      </c>
      <c r="AD338" s="523">
        <v>25</v>
      </c>
      <c r="AE338" s="523">
        <v>26</v>
      </c>
      <c r="AF338" s="523">
        <v>27</v>
      </c>
      <c r="AG338" s="523">
        <v>28</v>
      </c>
      <c r="AH338" s="523">
        <v>29</v>
      </c>
      <c r="AI338" s="523">
        <v>30</v>
      </c>
      <c r="AJ338" s="523">
        <v>31</v>
      </c>
      <c r="AK338" s="523">
        <v>32</v>
      </c>
      <c r="AL338" s="523">
        <v>33</v>
      </c>
      <c r="AM338" s="523">
        <v>34</v>
      </c>
      <c r="AN338" s="523">
        <v>35</v>
      </c>
      <c r="AO338" s="523">
        <v>36</v>
      </c>
      <c r="AP338" s="523">
        <v>37</v>
      </c>
      <c r="AQ338" s="523">
        <v>38</v>
      </c>
      <c r="AR338" s="523">
        <v>39</v>
      </c>
      <c r="AS338" s="523">
        <v>40</v>
      </c>
      <c r="AT338" s="523">
        <v>41</v>
      </c>
      <c r="AU338" s="523">
        <v>42</v>
      </c>
      <c r="AV338" s="523">
        <v>43</v>
      </c>
      <c r="AW338" s="523">
        <v>44</v>
      </c>
      <c r="AX338" s="523">
        <v>45</v>
      </c>
      <c r="AY338" s="523">
        <v>46</v>
      </c>
      <c r="AZ338" s="523">
        <v>47</v>
      </c>
      <c r="BA338" s="523">
        <v>48</v>
      </c>
      <c r="BB338" s="523">
        <v>49</v>
      </c>
      <c r="BC338" s="523">
        <v>50</v>
      </c>
      <c r="BD338" s="523">
        <v>51</v>
      </c>
      <c r="BE338" s="523">
        <v>52</v>
      </c>
      <c r="BF338" s="523">
        <v>53</v>
      </c>
      <c r="BG338" s="523">
        <v>54</v>
      </c>
      <c r="BH338" s="523">
        <v>55</v>
      </c>
      <c r="BI338" s="523">
        <v>56</v>
      </c>
      <c r="BJ338" s="523">
        <v>57</v>
      </c>
      <c r="BK338" s="523">
        <v>58</v>
      </c>
      <c r="BL338" s="523">
        <v>59</v>
      </c>
      <c r="BM338" s="523">
        <v>60</v>
      </c>
      <c r="BN338" s="523">
        <v>61</v>
      </c>
      <c r="BO338" s="523">
        <v>62</v>
      </c>
      <c r="BP338" s="523">
        <v>63</v>
      </c>
      <c r="BQ338" s="523">
        <v>64</v>
      </c>
      <c r="BR338" s="523">
        <v>65</v>
      </c>
      <c r="BS338" s="523">
        <v>66</v>
      </c>
      <c r="BT338" s="523">
        <v>67</v>
      </c>
      <c r="BU338" s="523">
        <v>68</v>
      </c>
      <c r="BV338" s="523">
        <v>69</v>
      </c>
      <c r="BW338" s="523">
        <v>70</v>
      </c>
    </row>
    <row r="339" spans="4:79" x14ac:dyDescent="0.2">
      <c r="E339" s="523" t="s">
        <v>157</v>
      </c>
      <c r="F339" s="523">
        <v>40</v>
      </c>
      <c r="G339" s="523">
        <v>53</v>
      </c>
      <c r="H339" s="523">
        <v>9</v>
      </c>
      <c r="I339" s="523">
        <v>18</v>
      </c>
      <c r="J339" s="523">
        <v>67</v>
      </c>
      <c r="K339" s="523">
        <v>50</v>
      </c>
      <c r="L339" s="523">
        <v>69</v>
      </c>
      <c r="M339" s="523">
        <v>52</v>
      </c>
      <c r="N339" s="523">
        <v>61</v>
      </c>
      <c r="O339" s="523">
        <v>37</v>
      </c>
      <c r="P339" s="523">
        <v>55</v>
      </c>
      <c r="Q339" s="523">
        <v>43</v>
      </c>
      <c r="R339" s="523">
        <v>17</v>
      </c>
      <c r="S339" s="523">
        <v>13</v>
      </c>
      <c r="T339" s="523">
        <v>48</v>
      </c>
      <c r="U339" s="523">
        <v>54</v>
      </c>
      <c r="V339" s="523">
        <v>8</v>
      </c>
      <c r="W339" s="523">
        <v>42</v>
      </c>
      <c r="X339" s="523">
        <v>57</v>
      </c>
      <c r="Y339" s="523">
        <v>32</v>
      </c>
      <c r="Z339" s="523">
        <v>10</v>
      </c>
      <c r="AA339" s="523">
        <v>29</v>
      </c>
      <c r="AB339" s="523">
        <v>12</v>
      </c>
      <c r="AC339" s="523">
        <v>41</v>
      </c>
      <c r="AD339" s="523">
        <v>66</v>
      </c>
      <c r="AE339" s="523">
        <v>4</v>
      </c>
      <c r="AF339" s="523">
        <v>23</v>
      </c>
      <c r="AG339" s="523">
        <v>59</v>
      </c>
      <c r="AH339" s="523">
        <v>38</v>
      </c>
      <c r="AI339" s="523">
        <v>46</v>
      </c>
      <c r="AJ339" s="523">
        <v>34</v>
      </c>
      <c r="AK339" s="523">
        <v>60</v>
      </c>
      <c r="AL339" s="523">
        <v>25</v>
      </c>
      <c r="AM339" s="523">
        <v>68</v>
      </c>
      <c r="AN339" s="523">
        <v>11</v>
      </c>
      <c r="AO339" s="523">
        <v>35</v>
      </c>
      <c r="AP339" s="523">
        <v>14</v>
      </c>
      <c r="AQ339" s="523">
        <v>62</v>
      </c>
      <c r="AR339" s="523">
        <v>36</v>
      </c>
      <c r="AS339" s="523">
        <v>1</v>
      </c>
      <c r="AT339" s="523">
        <v>44</v>
      </c>
      <c r="AU339" s="523">
        <v>70</v>
      </c>
      <c r="AV339" s="523">
        <v>24</v>
      </c>
      <c r="AW339" s="523">
        <v>26</v>
      </c>
      <c r="AX339" s="523">
        <v>58</v>
      </c>
      <c r="AY339" s="523">
        <v>39</v>
      </c>
      <c r="AZ339" s="523">
        <v>63</v>
      </c>
      <c r="BA339" s="523">
        <v>27</v>
      </c>
      <c r="BB339" s="523">
        <v>56</v>
      </c>
      <c r="BC339" s="523">
        <v>31</v>
      </c>
      <c r="BD339" s="523">
        <v>5</v>
      </c>
      <c r="BE339" s="523">
        <v>30</v>
      </c>
      <c r="BF339" s="523">
        <v>65</v>
      </c>
      <c r="BG339" s="523">
        <v>6</v>
      </c>
      <c r="BH339" s="523">
        <v>21</v>
      </c>
      <c r="BI339" s="523">
        <v>49</v>
      </c>
      <c r="BJ339" s="523">
        <v>33</v>
      </c>
      <c r="BK339" s="523">
        <v>20</v>
      </c>
      <c r="BL339" s="523">
        <v>2</v>
      </c>
      <c r="BM339" s="523">
        <v>7</v>
      </c>
      <c r="BN339" s="523">
        <v>45</v>
      </c>
      <c r="BO339" s="523">
        <v>3</v>
      </c>
      <c r="BP339" s="523">
        <v>64</v>
      </c>
      <c r="BQ339" s="523">
        <v>16</v>
      </c>
      <c r="BR339" s="523">
        <v>28</v>
      </c>
      <c r="BS339" s="523">
        <v>19</v>
      </c>
      <c r="BT339" s="523">
        <v>15</v>
      </c>
      <c r="BU339" s="523">
        <v>47</v>
      </c>
      <c r="BV339" s="523">
        <v>51</v>
      </c>
      <c r="BW339" s="523">
        <v>22</v>
      </c>
    </row>
    <row r="342" spans="4:79" x14ac:dyDescent="0.2">
      <c r="D342" s="544">
        <v>71</v>
      </c>
      <c r="E342" s="544" t="s">
        <v>179</v>
      </c>
    </row>
    <row r="343" spans="4:79" x14ac:dyDescent="0.2">
      <c r="E343" s="523" t="s">
        <v>130</v>
      </c>
      <c r="F343" s="523">
        <v>1</v>
      </c>
      <c r="G343" s="523">
        <v>2</v>
      </c>
      <c r="H343" s="523">
        <v>3</v>
      </c>
      <c r="I343" s="523">
        <v>4</v>
      </c>
      <c r="J343" s="523">
        <v>5</v>
      </c>
      <c r="K343" s="523">
        <v>6</v>
      </c>
      <c r="L343" s="523">
        <v>7</v>
      </c>
      <c r="M343" s="523">
        <v>8</v>
      </c>
      <c r="N343" s="523">
        <v>9</v>
      </c>
      <c r="O343" s="523">
        <v>10</v>
      </c>
      <c r="P343" s="523">
        <v>11</v>
      </c>
      <c r="Q343" s="523">
        <v>12</v>
      </c>
      <c r="R343" s="523">
        <v>13</v>
      </c>
      <c r="S343" s="523">
        <v>14</v>
      </c>
      <c r="T343" s="523">
        <v>15</v>
      </c>
      <c r="U343" s="523">
        <v>16</v>
      </c>
      <c r="V343" s="523">
        <v>17</v>
      </c>
      <c r="W343" s="523">
        <v>18</v>
      </c>
      <c r="X343" s="523">
        <v>19</v>
      </c>
      <c r="Y343" s="523">
        <v>20</v>
      </c>
      <c r="Z343" s="523">
        <v>21</v>
      </c>
      <c r="AA343" s="523">
        <v>22</v>
      </c>
      <c r="AB343" s="523">
        <v>23</v>
      </c>
      <c r="AC343" s="523">
        <v>24</v>
      </c>
      <c r="AD343" s="523">
        <v>25</v>
      </c>
      <c r="AE343" s="523">
        <v>26</v>
      </c>
      <c r="AF343" s="523">
        <v>27</v>
      </c>
      <c r="AG343" s="523">
        <v>28</v>
      </c>
      <c r="AH343" s="523">
        <v>29</v>
      </c>
      <c r="AI343" s="523">
        <v>30</v>
      </c>
      <c r="AJ343" s="523">
        <v>31</v>
      </c>
      <c r="AK343" s="523">
        <v>32</v>
      </c>
      <c r="AL343" s="523">
        <v>33</v>
      </c>
      <c r="AM343" s="523">
        <v>34</v>
      </c>
      <c r="AN343" s="523">
        <v>35</v>
      </c>
      <c r="AO343" s="523">
        <v>36</v>
      </c>
      <c r="AP343" s="523">
        <v>37</v>
      </c>
      <c r="AQ343" s="523">
        <v>38</v>
      </c>
      <c r="AR343" s="523">
        <v>39</v>
      </c>
      <c r="AS343" s="523">
        <v>40</v>
      </c>
      <c r="AT343" s="523">
        <v>41</v>
      </c>
      <c r="AU343" s="523">
        <v>42</v>
      </c>
      <c r="AV343" s="523">
        <v>43</v>
      </c>
      <c r="AW343" s="523">
        <v>44</v>
      </c>
      <c r="AX343" s="523">
        <v>45</v>
      </c>
      <c r="AY343" s="523">
        <v>46</v>
      </c>
      <c r="AZ343" s="523">
        <v>47</v>
      </c>
      <c r="BA343" s="523">
        <v>48</v>
      </c>
      <c r="BB343" s="523">
        <v>49</v>
      </c>
      <c r="BC343" s="523">
        <v>50</v>
      </c>
      <c r="BD343" s="523">
        <v>51</v>
      </c>
      <c r="BE343" s="523">
        <v>52</v>
      </c>
      <c r="BF343" s="523">
        <v>53</v>
      </c>
      <c r="BG343" s="523">
        <v>54</v>
      </c>
      <c r="BH343" s="523">
        <v>55</v>
      </c>
      <c r="BI343" s="523">
        <v>56</v>
      </c>
      <c r="BJ343" s="523">
        <v>57</v>
      </c>
      <c r="BK343" s="523">
        <v>58</v>
      </c>
      <c r="BL343" s="523">
        <v>59</v>
      </c>
      <c r="BN343" s="523">
        <v>60</v>
      </c>
      <c r="BO343" s="523">
        <v>61</v>
      </c>
      <c r="BP343" s="523">
        <v>62</v>
      </c>
      <c r="BQ343" s="523">
        <v>63</v>
      </c>
      <c r="BS343" s="523">
        <v>64</v>
      </c>
      <c r="BT343" s="523">
        <v>65</v>
      </c>
      <c r="BU343" s="523">
        <v>66</v>
      </c>
      <c r="BV343" s="523">
        <v>67</v>
      </c>
      <c r="BX343" s="523">
        <v>68</v>
      </c>
      <c r="BY343" s="523">
        <v>69</v>
      </c>
      <c r="BZ343" s="523">
        <v>70</v>
      </c>
      <c r="CA343" s="523">
        <v>71</v>
      </c>
    </row>
    <row r="344" spans="4:79" x14ac:dyDescent="0.2">
      <c r="E344" s="523" t="s">
        <v>157</v>
      </c>
      <c r="F344" s="523">
        <v>24</v>
      </c>
      <c r="G344" s="523">
        <v>48</v>
      </c>
      <c r="H344" s="523">
        <v>44</v>
      </c>
      <c r="I344" s="523">
        <v>64</v>
      </c>
      <c r="J344" s="523">
        <v>16</v>
      </c>
      <c r="K344" s="523">
        <v>71</v>
      </c>
      <c r="L344" s="523">
        <v>58</v>
      </c>
      <c r="M344" s="523">
        <v>20</v>
      </c>
      <c r="N344" s="523">
        <v>46</v>
      </c>
      <c r="O344" s="523">
        <v>36</v>
      </c>
      <c r="P344" s="523">
        <v>55</v>
      </c>
      <c r="Q344" s="523">
        <v>9</v>
      </c>
      <c r="R344" s="523">
        <v>2</v>
      </c>
      <c r="S344" s="523">
        <v>70</v>
      </c>
      <c r="T344" s="523">
        <v>21</v>
      </c>
      <c r="U344" s="523">
        <v>63</v>
      </c>
      <c r="V344" s="523">
        <v>33</v>
      </c>
      <c r="W344" s="523">
        <v>27</v>
      </c>
      <c r="X344" s="523">
        <v>13</v>
      </c>
      <c r="Y344" s="523">
        <v>8</v>
      </c>
      <c r="Z344" s="523">
        <v>39</v>
      </c>
      <c r="AA344" s="523">
        <v>45</v>
      </c>
      <c r="AB344" s="523">
        <v>17</v>
      </c>
      <c r="AC344" s="523">
        <v>61</v>
      </c>
      <c r="AD344" s="523">
        <v>51</v>
      </c>
      <c r="AE344" s="523">
        <v>40</v>
      </c>
      <c r="AF344" s="523">
        <v>67</v>
      </c>
      <c r="AG344" s="523">
        <v>69</v>
      </c>
      <c r="AH344" s="523">
        <v>26</v>
      </c>
      <c r="AI344" s="523">
        <v>53</v>
      </c>
      <c r="AJ344" s="523">
        <v>50</v>
      </c>
      <c r="AK344" s="523">
        <v>59</v>
      </c>
      <c r="AL344" s="523">
        <v>32</v>
      </c>
      <c r="AM344" s="523">
        <v>66</v>
      </c>
      <c r="AN344" s="523">
        <v>60</v>
      </c>
      <c r="AO344" s="523">
        <v>49</v>
      </c>
      <c r="AP344" s="523">
        <v>15</v>
      </c>
      <c r="AQ344" s="523">
        <v>7</v>
      </c>
      <c r="AR344" s="523">
        <v>68</v>
      </c>
      <c r="AS344" s="523">
        <v>62</v>
      </c>
      <c r="AT344" s="523">
        <v>34</v>
      </c>
      <c r="AU344" s="523">
        <v>29</v>
      </c>
      <c r="AV344" s="523">
        <v>47</v>
      </c>
      <c r="AW344" s="523">
        <v>1</v>
      </c>
      <c r="AX344" s="523">
        <v>22</v>
      </c>
      <c r="AY344" s="523">
        <v>14</v>
      </c>
      <c r="AZ344" s="523">
        <v>18</v>
      </c>
      <c r="BA344" s="523">
        <v>57</v>
      </c>
      <c r="BB344" s="523">
        <v>41</v>
      </c>
      <c r="BC344" s="523">
        <v>38</v>
      </c>
      <c r="BD344" s="523">
        <v>19</v>
      </c>
      <c r="BE344" s="523">
        <v>43</v>
      </c>
      <c r="BF344" s="523">
        <v>65</v>
      </c>
      <c r="BG344" s="523">
        <v>56</v>
      </c>
      <c r="BH344" s="523">
        <v>11</v>
      </c>
      <c r="BI344" s="523">
        <v>54</v>
      </c>
      <c r="BJ344" s="523">
        <v>3</v>
      </c>
      <c r="BK344" s="523">
        <v>12</v>
      </c>
      <c r="BL344" s="523">
        <v>6</v>
      </c>
      <c r="BN344" s="523">
        <v>30</v>
      </c>
      <c r="BO344" s="523">
        <v>5</v>
      </c>
      <c r="BP344" s="523">
        <v>37</v>
      </c>
      <c r="BQ344" s="523">
        <v>52</v>
      </c>
      <c r="BS344" s="523">
        <v>35</v>
      </c>
      <c r="BT344" s="523">
        <v>10</v>
      </c>
      <c r="BU344" s="523">
        <v>42</v>
      </c>
      <c r="BV344" s="523">
        <v>23</v>
      </c>
      <c r="BX344" s="523">
        <v>4</v>
      </c>
      <c r="BY344" s="523">
        <v>28</v>
      </c>
      <c r="BZ344" s="523">
        <v>25</v>
      </c>
      <c r="CA344" s="523">
        <v>31</v>
      </c>
    </row>
    <row r="347" spans="4:79" x14ac:dyDescent="0.2">
      <c r="D347" s="544">
        <v>72</v>
      </c>
      <c r="E347" s="544" t="s">
        <v>179</v>
      </c>
    </row>
    <row r="348" spans="4:79" x14ac:dyDescent="0.2">
      <c r="E348" s="523" t="s">
        <v>130</v>
      </c>
      <c r="F348" s="523">
        <v>1</v>
      </c>
      <c r="G348" s="523">
        <v>2</v>
      </c>
      <c r="H348" s="523">
        <v>3</v>
      </c>
      <c r="I348" s="523">
        <v>4</v>
      </c>
      <c r="J348" s="523">
        <v>5</v>
      </c>
      <c r="K348" s="523">
        <v>6</v>
      </c>
      <c r="L348" s="523">
        <v>7</v>
      </c>
      <c r="M348" s="523">
        <v>8</v>
      </c>
      <c r="N348" s="523">
        <v>9</v>
      </c>
      <c r="O348" s="523">
        <v>10</v>
      </c>
      <c r="P348" s="523">
        <v>11</v>
      </c>
      <c r="Q348" s="523">
        <v>12</v>
      </c>
      <c r="R348" s="523">
        <v>13</v>
      </c>
      <c r="S348" s="523">
        <v>14</v>
      </c>
      <c r="T348" s="523">
        <v>15</v>
      </c>
      <c r="U348" s="523">
        <v>16</v>
      </c>
      <c r="V348" s="523">
        <v>17</v>
      </c>
      <c r="W348" s="523">
        <v>18</v>
      </c>
      <c r="X348" s="523">
        <v>19</v>
      </c>
      <c r="Y348" s="523">
        <v>20</v>
      </c>
      <c r="Z348" s="523">
        <v>21</v>
      </c>
      <c r="AA348" s="523">
        <v>22</v>
      </c>
      <c r="AB348" s="523">
        <v>23</v>
      </c>
      <c r="AC348" s="523">
        <v>24</v>
      </c>
      <c r="AD348" s="523">
        <v>25</v>
      </c>
      <c r="AE348" s="523">
        <v>26</v>
      </c>
      <c r="AF348" s="523">
        <v>27</v>
      </c>
      <c r="AG348" s="523">
        <v>28</v>
      </c>
      <c r="AH348" s="523">
        <v>29</v>
      </c>
      <c r="AI348" s="523">
        <v>30</v>
      </c>
      <c r="AJ348" s="523">
        <v>31</v>
      </c>
      <c r="AK348" s="523">
        <v>32</v>
      </c>
      <c r="AL348" s="523">
        <v>33</v>
      </c>
      <c r="AM348" s="523">
        <v>34</v>
      </c>
      <c r="AN348" s="523">
        <v>35</v>
      </c>
      <c r="AO348" s="523">
        <v>36</v>
      </c>
      <c r="AP348" s="523">
        <v>37</v>
      </c>
      <c r="AQ348" s="523">
        <v>38</v>
      </c>
      <c r="AR348" s="523">
        <v>39</v>
      </c>
      <c r="AS348" s="523">
        <v>40</v>
      </c>
      <c r="AT348" s="523">
        <v>41</v>
      </c>
      <c r="AU348" s="523">
        <v>42</v>
      </c>
      <c r="AV348" s="523">
        <v>43</v>
      </c>
      <c r="AW348" s="523">
        <v>44</v>
      </c>
      <c r="AX348" s="523">
        <v>45</v>
      </c>
      <c r="AY348" s="523">
        <v>46</v>
      </c>
      <c r="AZ348" s="523">
        <v>47</v>
      </c>
      <c r="BA348" s="523">
        <v>48</v>
      </c>
      <c r="BB348" s="523">
        <v>49</v>
      </c>
      <c r="BC348" s="523">
        <v>50</v>
      </c>
      <c r="BD348" s="523">
        <v>51</v>
      </c>
      <c r="BE348" s="523">
        <v>52</v>
      </c>
      <c r="BF348" s="523">
        <v>53</v>
      </c>
      <c r="BG348" s="523">
        <v>54</v>
      </c>
      <c r="BH348" s="523">
        <v>55</v>
      </c>
      <c r="BI348" s="523">
        <v>56</v>
      </c>
      <c r="BJ348" s="523">
        <v>57</v>
      </c>
      <c r="BK348" s="523">
        <v>58</v>
      </c>
      <c r="BL348" s="523">
        <v>59</v>
      </c>
      <c r="BM348" s="523">
        <v>60</v>
      </c>
      <c r="BN348" s="523">
        <v>61</v>
      </c>
      <c r="BO348" s="523">
        <v>62</v>
      </c>
      <c r="BP348" s="523">
        <v>63</v>
      </c>
      <c r="BQ348" s="523">
        <v>64</v>
      </c>
      <c r="BS348" s="523">
        <v>65</v>
      </c>
      <c r="BT348" s="523">
        <v>66</v>
      </c>
      <c r="BU348" s="523">
        <v>67</v>
      </c>
      <c r="BV348" s="523">
        <v>68</v>
      </c>
      <c r="BX348" s="523">
        <v>69</v>
      </c>
      <c r="BY348" s="523">
        <v>70</v>
      </c>
      <c r="BZ348" s="523">
        <v>71</v>
      </c>
      <c r="CA348" s="523">
        <v>72</v>
      </c>
    </row>
    <row r="349" spans="4:79" x14ac:dyDescent="0.2">
      <c r="E349" s="523" t="s">
        <v>157</v>
      </c>
      <c r="F349" s="523">
        <v>10</v>
      </c>
      <c r="G349" s="523">
        <v>63</v>
      </c>
      <c r="H349" s="523">
        <v>52</v>
      </c>
      <c r="I349" s="523">
        <v>37</v>
      </c>
      <c r="J349" s="523">
        <v>42</v>
      </c>
      <c r="K349" s="523">
        <v>30</v>
      </c>
      <c r="L349" s="523">
        <v>72</v>
      </c>
      <c r="M349" s="523">
        <v>49</v>
      </c>
      <c r="N349" s="523">
        <v>41</v>
      </c>
      <c r="O349" s="523">
        <v>51</v>
      </c>
      <c r="P349" s="523">
        <v>44</v>
      </c>
      <c r="Q349" s="523">
        <v>59</v>
      </c>
      <c r="R349" s="523">
        <v>64</v>
      </c>
      <c r="S349" s="523">
        <v>70</v>
      </c>
      <c r="T349" s="523">
        <v>8</v>
      </c>
      <c r="U349" s="523">
        <v>29</v>
      </c>
      <c r="V349" s="523">
        <v>13</v>
      </c>
      <c r="W349" s="523">
        <v>47</v>
      </c>
      <c r="X349" s="523">
        <v>36</v>
      </c>
      <c r="Y349" s="523">
        <v>53</v>
      </c>
      <c r="Z349" s="523">
        <v>20</v>
      </c>
      <c r="AA349" s="523">
        <v>48</v>
      </c>
      <c r="AB349" s="523">
        <v>2</v>
      </c>
      <c r="AC349" s="523">
        <v>26</v>
      </c>
      <c r="AD349" s="523">
        <v>43</v>
      </c>
      <c r="AE349" s="523">
        <v>4</v>
      </c>
      <c r="AF349" s="523">
        <v>34</v>
      </c>
      <c r="AG349" s="523">
        <v>62</v>
      </c>
      <c r="AH349" s="523">
        <v>16</v>
      </c>
      <c r="AI349" s="523">
        <v>71</v>
      </c>
      <c r="AJ349" s="523">
        <v>39</v>
      </c>
      <c r="AK349" s="523">
        <v>18</v>
      </c>
      <c r="AL349" s="523">
        <v>22</v>
      </c>
      <c r="AM349" s="523">
        <v>27</v>
      </c>
      <c r="AN349" s="523">
        <v>46</v>
      </c>
      <c r="AO349" s="523">
        <v>54</v>
      </c>
      <c r="AP349" s="523">
        <v>3</v>
      </c>
      <c r="AQ349" s="523">
        <v>68</v>
      </c>
      <c r="AR349" s="523">
        <v>6</v>
      </c>
      <c r="AS349" s="523">
        <v>17</v>
      </c>
      <c r="AT349" s="523">
        <v>15</v>
      </c>
      <c r="AU349" s="523">
        <v>45</v>
      </c>
      <c r="AV349" s="523">
        <v>25</v>
      </c>
      <c r="AW349" s="523">
        <v>56</v>
      </c>
      <c r="AX349" s="523">
        <v>31</v>
      </c>
      <c r="AY349" s="523">
        <v>19</v>
      </c>
      <c r="AZ349" s="523">
        <v>40</v>
      </c>
      <c r="BA349" s="523">
        <v>14</v>
      </c>
      <c r="BB349" s="523">
        <v>23</v>
      </c>
      <c r="BC349" s="523">
        <v>65</v>
      </c>
      <c r="BD349" s="523">
        <v>35</v>
      </c>
      <c r="BE349" s="523">
        <v>58</v>
      </c>
      <c r="BF349" s="523">
        <v>66</v>
      </c>
      <c r="BG349" s="523">
        <v>1</v>
      </c>
      <c r="BH349" s="523">
        <v>21</v>
      </c>
      <c r="BI349" s="523">
        <v>55</v>
      </c>
      <c r="BJ349" s="523">
        <v>67</v>
      </c>
      <c r="BK349" s="523">
        <v>7</v>
      </c>
      <c r="BL349" s="523">
        <v>61</v>
      </c>
      <c r="BM349" s="523">
        <v>69</v>
      </c>
      <c r="BN349" s="523">
        <v>5</v>
      </c>
      <c r="BO349" s="523">
        <v>9</v>
      </c>
      <c r="BP349" s="523">
        <v>12</v>
      </c>
      <c r="BQ349" s="523">
        <v>32</v>
      </c>
      <c r="BS349" s="523">
        <v>50</v>
      </c>
      <c r="BT349" s="523">
        <v>33</v>
      </c>
      <c r="BU349" s="523">
        <v>57</v>
      </c>
      <c r="BV349" s="523">
        <v>28</v>
      </c>
      <c r="BX349" s="523">
        <v>60</v>
      </c>
      <c r="BY349" s="523">
        <v>38</v>
      </c>
      <c r="BZ349" s="523">
        <v>24</v>
      </c>
      <c r="CA349" s="523">
        <v>11</v>
      </c>
    </row>
    <row r="352" spans="4:79" x14ac:dyDescent="0.2">
      <c r="D352" s="544">
        <v>73</v>
      </c>
      <c r="E352" s="544" t="s">
        <v>179</v>
      </c>
    </row>
    <row r="353" spans="4:84" x14ac:dyDescent="0.2">
      <c r="E353" s="523" t="s">
        <v>130</v>
      </c>
      <c r="F353" s="523">
        <v>1</v>
      </c>
      <c r="G353" s="523">
        <v>2</v>
      </c>
      <c r="H353" s="523">
        <v>3</v>
      </c>
      <c r="I353" s="523">
        <v>4</v>
      </c>
      <c r="J353" s="523">
        <v>5</v>
      </c>
      <c r="K353" s="523">
        <v>6</v>
      </c>
      <c r="L353" s="523">
        <v>7</v>
      </c>
      <c r="M353" s="523">
        <v>8</v>
      </c>
      <c r="N353" s="523">
        <v>9</v>
      </c>
      <c r="O353" s="523">
        <v>10</v>
      </c>
      <c r="P353" s="523">
        <v>11</v>
      </c>
      <c r="Q353" s="523">
        <v>12</v>
      </c>
      <c r="R353" s="523">
        <v>13</v>
      </c>
      <c r="S353" s="523">
        <v>14</v>
      </c>
      <c r="T353" s="523">
        <v>15</v>
      </c>
      <c r="U353" s="523">
        <v>16</v>
      </c>
      <c r="V353" s="523">
        <v>17</v>
      </c>
      <c r="W353" s="523">
        <v>18</v>
      </c>
      <c r="X353" s="523">
        <v>19</v>
      </c>
      <c r="Y353" s="523">
        <v>20</v>
      </c>
      <c r="Z353" s="523">
        <v>21</v>
      </c>
      <c r="AA353" s="523">
        <v>22</v>
      </c>
      <c r="AB353" s="523">
        <v>23</v>
      </c>
      <c r="AC353" s="523">
        <v>24</v>
      </c>
      <c r="AD353" s="523">
        <v>25</v>
      </c>
      <c r="AE353" s="523">
        <v>26</v>
      </c>
      <c r="AF353" s="523">
        <v>27</v>
      </c>
      <c r="AG353" s="523">
        <v>28</v>
      </c>
      <c r="AH353" s="523">
        <v>29</v>
      </c>
      <c r="AI353" s="523">
        <v>30</v>
      </c>
      <c r="AJ353" s="523">
        <v>31</v>
      </c>
      <c r="AK353" s="523">
        <v>32</v>
      </c>
      <c r="AL353" s="523">
        <v>33</v>
      </c>
      <c r="AM353" s="523">
        <v>34</v>
      </c>
      <c r="AN353" s="523">
        <v>35</v>
      </c>
      <c r="AO353" s="523">
        <v>36</v>
      </c>
      <c r="AP353" s="523">
        <v>37</v>
      </c>
      <c r="AQ353" s="523">
        <v>38</v>
      </c>
      <c r="AR353" s="523">
        <v>39</v>
      </c>
      <c r="AS353" s="523">
        <v>40</v>
      </c>
      <c r="AT353" s="523">
        <v>41</v>
      </c>
      <c r="AU353" s="523">
        <v>42</v>
      </c>
      <c r="AV353" s="523">
        <v>43</v>
      </c>
      <c r="AW353" s="523">
        <v>44</v>
      </c>
      <c r="AX353" s="523">
        <v>45</v>
      </c>
      <c r="AY353" s="523">
        <v>46</v>
      </c>
      <c r="AZ353" s="523">
        <v>47</v>
      </c>
      <c r="BA353" s="523">
        <v>48</v>
      </c>
      <c r="BB353" s="523">
        <v>49</v>
      </c>
      <c r="BC353" s="523">
        <v>50</v>
      </c>
      <c r="BD353" s="523">
        <v>51</v>
      </c>
      <c r="BE353" s="523">
        <v>52</v>
      </c>
      <c r="BF353" s="523">
        <v>53</v>
      </c>
      <c r="BG353" s="523">
        <v>54</v>
      </c>
      <c r="BH353" s="523">
        <v>55</v>
      </c>
      <c r="BI353" s="523">
        <v>56</v>
      </c>
      <c r="BJ353" s="523">
        <v>57</v>
      </c>
      <c r="BK353" s="523">
        <v>58</v>
      </c>
      <c r="BL353" s="523">
        <v>59</v>
      </c>
      <c r="BM353" s="523">
        <v>60</v>
      </c>
      <c r="BN353" s="523">
        <v>61</v>
      </c>
      <c r="BO353" s="523">
        <v>62</v>
      </c>
      <c r="BP353" s="523">
        <v>63</v>
      </c>
      <c r="BQ353" s="523">
        <v>64</v>
      </c>
      <c r="BR353" s="523">
        <v>65</v>
      </c>
      <c r="BS353" s="523">
        <v>66</v>
      </c>
      <c r="BT353" s="523">
        <v>67</v>
      </c>
      <c r="BU353" s="523">
        <v>68</v>
      </c>
      <c r="BV353" s="523">
        <v>69</v>
      </c>
      <c r="BX353" s="523">
        <v>70</v>
      </c>
      <c r="BY353" s="523">
        <v>71</v>
      </c>
      <c r="BZ353" s="523">
        <v>72</v>
      </c>
      <c r="CA353" s="523">
        <v>73</v>
      </c>
    </row>
    <row r="354" spans="4:84" x14ac:dyDescent="0.2">
      <c r="E354" s="523" t="s">
        <v>157</v>
      </c>
      <c r="F354" s="523">
        <v>4</v>
      </c>
      <c r="G354" s="523">
        <v>72</v>
      </c>
      <c r="H354" s="523">
        <v>62</v>
      </c>
      <c r="I354" s="523">
        <v>43</v>
      </c>
      <c r="J354" s="523">
        <v>31</v>
      </c>
      <c r="K354" s="523">
        <v>34</v>
      </c>
      <c r="L354" s="523">
        <v>53</v>
      </c>
      <c r="M354" s="523">
        <v>2</v>
      </c>
      <c r="N354" s="523">
        <v>67</v>
      </c>
      <c r="O354" s="523">
        <v>18</v>
      </c>
      <c r="P354" s="523">
        <v>45</v>
      </c>
      <c r="Q354" s="523">
        <v>48</v>
      </c>
      <c r="R354" s="523">
        <v>37</v>
      </c>
      <c r="S354" s="523">
        <v>1</v>
      </c>
      <c r="T354" s="523">
        <v>51</v>
      </c>
      <c r="U354" s="523">
        <v>59</v>
      </c>
      <c r="V354" s="523">
        <v>9</v>
      </c>
      <c r="W354" s="523">
        <v>20</v>
      </c>
      <c r="X354" s="523">
        <v>71</v>
      </c>
      <c r="Y354" s="523">
        <v>22</v>
      </c>
      <c r="Z354" s="523">
        <v>39</v>
      </c>
      <c r="AA354" s="523">
        <v>68</v>
      </c>
      <c r="AB354" s="523">
        <v>12</v>
      </c>
      <c r="AC354" s="523">
        <v>47</v>
      </c>
      <c r="AD354" s="523">
        <v>52</v>
      </c>
      <c r="AE354" s="523">
        <v>14</v>
      </c>
      <c r="AF354" s="523">
        <v>65</v>
      </c>
      <c r="AG354" s="523">
        <v>42</v>
      </c>
      <c r="AH354" s="523">
        <v>6</v>
      </c>
      <c r="AI354" s="523">
        <v>26</v>
      </c>
      <c r="AJ354" s="523">
        <v>10</v>
      </c>
      <c r="AK354" s="523">
        <v>58</v>
      </c>
      <c r="AL354" s="523">
        <v>69</v>
      </c>
      <c r="AM354" s="523">
        <v>36</v>
      </c>
      <c r="AN354" s="523">
        <v>27</v>
      </c>
      <c r="AO354" s="523">
        <v>25</v>
      </c>
      <c r="AP354" s="523">
        <v>33</v>
      </c>
      <c r="AQ354" s="523">
        <v>7</v>
      </c>
      <c r="AR354" s="523">
        <v>3</v>
      </c>
      <c r="AS354" s="523">
        <v>46</v>
      </c>
      <c r="AT354" s="523">
        <v>35</v>
      </c>
      <c r="AU354" s="523">
        <v>28</v>
      </c>
      <c r="AV354" s="523">
        <v>60</v>
      </c>
      <c r="AW354" s="523">
        <v>21</v>
      </c>
      <c r="AX354" s="523">
        <v>66</v>
      </c>
      <c r="AY354" s="523">
        <v>30</v>
      </c>
      <c r="AZ354" s="523">
        <v>24</v>
      </c>
      <c r="BA354" s="523">
        <v>17</v>
      </c>
      <c r="BB354" s="523">
        <v>41</v>
      </c>
      <c r="BC354" s="523">
        <v>57</v>
      </c>
      <c r="BD354" s="523">
        <v>40</v>
      </c>
      <c r="BE354" s="523">
        <v>13</v>
      </c>
      <c r="BF354" s="523">
        <v>49</v>
      </c>
      <c r="BG354" s="523">
        <v>70</v>
      </c>
      <c r="BH354" s="523">
        <v>61</v>
      </c>
      <c r="BI354" s="523">
        <v>15</v>
      </c>
      <c r="BJ354" s="523">
        <v>50</v>
      </c>
      <c r="BK354" s="523">
        <v>32</v>
      </c>
      <c r="BL354" s="523">
        <v>16</v>
      </c>
      <c r="BM354" s="523">
        <v>38</v>
      </c>
      <c r="BN354" s="523">
        <v>29</v>
      </c>
      <c r="BO354" s="523">
        <v>5</v>
      </c>
      <c r="BP354" s="523">
        <v>73</v>
      </c>
      <c r="BQ354" s="523">
        <v>63</v>
      </c>
      <c r="BR354" s="523">
        <v>8</v>
      </c>
      <c r="BS354" s="523">
        <v>64</v>
      </c>
      <c r="BT354" s="523">
        <v>54</v>
      </c>
      <c r="BU354" s="523">
        <v>19</v>
      </c>
      <c r="BV354" s="523">
        <v>11</v>
      </c>
      <c r="BX354" s="523">
        <v>44</v>
      </c>
      <c r="BY354" s="523">
        <v>23</v>
      </c>
      <c r="BZ354" s="523">
        <v>55</v>
      </c>
      <c r="CA354" s="523">
        <v>56</v>
      </c>
    </row>
    <row r="357" spans="4:84" x14ac:dyDescent="0.2">
      <c r="D357" s="544">
        <v>74</v>
      </c>
      <c r="E357" s="544" t="s">
        <v>179</v>
      </c>
    </row>
    <row r="358" spans="4:84" x14ac:dyDescent="0.2">
      <c r="E358" s="523" t="s">
        <v>130</v>
      </c>
      <c r="F358" s="523">
        <v>1</v>
      </c>
      <c r="G358" s="523">
        <v>2</v>
      </c>
      <c r="H358" s="523">
        <v>3</v>
      </c>
      <c r="I358" s="523">
        <v>4</v>
      </c>
      <c r="J358" s="523">
        <v>5</v>
      </c>
      <c r="K358" s="523">
        <v>6</v>
      </c>
      <c r="L358" s="523">
        <v>7</v>
      </c>
      <c r="M358" s="523">
        <v>8</v>
      </c>
      <c r="N358" s="523">
        <v>9</v>
      </c>
      <c r="O358" s="523">
        <v>10</v>
      </c>
      <c r="P358" s="523">
        <v>11</v>
      </c>
      <c r="Q358" s="523">
        <v>12</v>
      </c>
      <c r="R358" s="523">
        <v>13</v>
      </c>
      <c r="S358" s="523">
        <v>14</v>
      </c>
      <c r="T358" s="523">
        <v>15</v>
      </c>
      <c r="U358" s="523">
        <v>16</v>
      </c>
      <c r="V358" s="523">
        <v>17</v>
      </c>
      <c r="W358" s="523">
        <v>18</v>
      </c>
      <c r="X358" s="523">
        <v>19</v>
      </c>
      <c r="Y358" s="523">
        <v>20</v>
      </c>
      <c r="Z358" s="523">
        <v>21</v>
      </c>
      <c r="AA358" s="523">
        <v>22</v>
      </c>
      <c r="AB358" s="523">
        <v>23</v>
      </c>
      <c r="AC358" s="523">
        <v>24</v>
      </c>
      <c r="AD358" s="523">
        <v>25</v>
      </c>
      <c r="AE358" s="523">
        <v>26</v>
      </c>
      <c r="AF358" s="523">
        <v>27</v>
      </c>
      <c r="AG358" s="523">
        <v>28</v>
      </c>
      <c r="AH358" s="523">
        <v>29</v>
      </c>
      <c r="AI358" s="523">
        <v>30</v>
      </c>
      <c r="AJ358" s="523">
        <v>31</v>
      </c>
      <c r="AK358" s="523">
        <v>32</v>
      </c>
      <c r="AL358" s="523">
        <v>33</v>
      </c>
      <c r="AM358" s="523">
        <v>34</v>
      </c>
      <c r="AN358" s="523">
        <v>35</v>
      </c>
      <c r="AO358" s="523">
        <v>36</v>
      </c>
      <c r="AP358" s="523">
        <v>37</v>
      </c>
      <c r="AQ358" s="523">
        <v>38</v>
      </c>
      <c r="AR358" s="523">
        <v>39</v>
      </c>
      <c r="AS358" s="523">
        <v>40</v>
      </c>
      <c r="AT358" s="523">
        <v>41</v>
      </c>
      <c r="AU358" s="523">
        <v>42</v>
      </c>
      <c r="AV358" s="523">
        <v>43</v>
      </c>
      <c r="AW358" s="523">
        <v>44</v>
      </c>
      <c r="AX358" s="523">
        <v>45</v>
      </c>
      <c r="AY358" s="523">
        <v>46</v>
      </c>
      <c r="AZ358" s="523">
        <v>47</v>
      </c>
      <c r="BA358" s="523">
        <v>48</v>
      </c>
      <c r="BB358" s="523">
        <v>49</v>
      </c>
      <c r="BC358" s="523">
        <v>50</v>
      </c>
      <c r="BD358" s="523">
        <v>51</v>
      </c>
      <c r="BE358" s="523">
        <v>52</v>
      </c>
      <c r="BF358" s="523">
        <v>53</v>
      </c>
      <c r="BG358" s="523">
        <v>54</v>
      </c>
      <c r="BH358" s="523">
        <v>55</v>
      </c>
      <c r="BI358" s="523">
        <v>56</v>
      </c>
      <c r="BJ358" s="523">
        <v>57</v>
      </c>
      <c r="BK358" s="523">
        <v>58</v>
      </c>
      <c r="BL358" s="523">
        <v>59</v>
      </c>
      <c r="BM358" s="523">
        <v>60</v>
      </c>
      <c r="BN358" s="523">
        <v>61</v>
      </c>
      <c r="BO358" s="523">
        <v>62</v>
      </c>
      <c r="BP358" s="523">
        <v>63</v>
      </c>
      <c r="BQ358" s="523">
        <v>64</v>
      </c>
      <c r="BR358" s="523">
        <v>65</v>
      </c>
      <c r="BS358" s="523">
        <v>66</v>
      </c>
      <c r="BT358" s="523">
        <v>67</v>
      </c>
      <c r="BU358" s="523">
        <v>68</v>
      </c>
      <c r="BV358" s="523">
        <v>69</v>
      </c>
      <c r="BW358" s="523">
        <v>70</v>
      </c>
      <c r="BX358" s="523">
        <v>71</v>
      </c>
      <c r="BY358" s="523">
        <v>72</v>
      </c>
      <c r="BZ358" s="523">
        <v>73</v>
      </c>
      <c r="CA358" s="523">
        <v>74</v>
      </c>
    </row>
    <row r="359" spans="4:84" x14ac:dyDescent="0.2">
      <c r="E359" s="523" t="s">
        <v>157</v>
      </c>
      <c r="F359" s="523">
        <v>59</v>
      </c>
      <c r="G359" s="523">
        <v>5</v>
      </c>
      <c r="H359" s="523">
        <v>62</v>
      </c>
      <c r="I359" s="523">
        <v>11</v>
      </c>
      <c r="J359" s="523">
        <v>18</v>
      </c>
      <c r="K359" s="523">
        <v>39</v>
      </c>
      <c r="L359" s="523">
        <v>13</v>
      </c>
      <c r="M359" s="523">
        <v>57</v>
      </c>
      <c r="N359" s="523">
        <v>33</v>
      </c>
      <c r="O359" s="523">
        <v>16</v>
      </c>
      <c r="P359" s="523">
        <v>9</v>
      </c>
      <c r="Q359" s="523">
        <v>38</v>
      </c>
      <c r="R359" s="523">
        <v>35</v>
      </c>
      <c r="S359" s="523">
        <v>48</v>
      </c>
      <c r="T359" s="523">
        <v>52</v>
      </c>
      <c r="U359" s="523">
        <v>44</v>
      </c>
      <c r="V359" s="523">
        <v>29</v>
      </c>
      <c r="W359" s="523">
        <v>25</v>
      </c>
      <c r="X359" s="523">
        <v>68</v>
      </c>
      <c r="Y359" s="523">
        <v>37</v>
      </c>
      <c r="Z359" s="523">
        <v>69</v>
      </c>
      <c r="AA359" s="523">
        <v>24</v>
      </c>
      <c r="AB359" s="523">
        <v>4</v>
      </c>
      <c r="AC359" s="523">
        <v>28</v>
      </c>
      <c r="AD359" s="523">
        <v>36</v>
      </c>
      <c r="AE359" s="523">
        <v>64</v>
      </c>
      <c r="AF359" s="523">
        <v>45</v>
      </c>
      <c r="AG359" s="523">
        <v>12</v>
      </c>
      <c r="AH359" s="523">
        <v>51</v>
      </c>
      <c r="AI359" s="523">
        <v>72</v>
      </c>
      <c r="AJ359" s="523">
        <v>60</v>
      </c>
      <c r="AK359" s="523">
        <v>73</v>
      </c>
      <c r="AL359" s="523">
        <v>7</v>
      </c>
      <c r="AM359" s="523">
        <v>61</v>
      </c>
      <c r="AN359" s="523">
        <v>23</v>
      </c>
      <c r="AO359" s="523">
        <v>55</v>
      </c>
      <c r="AP359" s="523">
        <v>20</v>
      </c>
      <c r="AQ359" s="523">
        <v>42</v>
      </c>
      <c r="AR359" s="523">
        <v>31</v>
      </c>
      <c r="AS359" s="523">
        <v>1</v>
      </c>
      <c r="AT359" s="523">
        <v>74</v>
      </c>
      <c r="AU359" s="523">
        <v>70</v>
      </c>
      <c r="AV359" s="523">
        <v>17</v>
      </c>
      <c r="AW359" s="523">
        <v>41</v>
      </c>
      <c r="AX359" s="523">
        <v>26</v>
      </c>
      <c r="AY359" s="523">
        <v>15</v>
      </c>
      <c r="AZ359" s="523">
        <v>3</v>
      </c>
      <c r="BA359" s="523">
        <v>22</v>
      </c>
      <c r="BB359" s="523">
        <v>27</v>
      </c>
      <c r="BC359" s="523">
        <v>43</v>
      </c>
      <c r="BD359" s="523">
        <v>10</v>
      </c>
      <c r="BE359" s="523">
        <v>58</v>
      </c>
      <c r="BF359" s="523">
        <v>40</v>
      </c>
      <c r="BG359" s="523">
        <v>63</v>
      </c>
      <c r="BH359" s="523">
        <v>2</v>
      </c>
      <c r="BI359" s="523">
        <v>30</v>
      </c>
      <c r="BJ359" s="523">
        <v>8</v>
      </c>
      <c r="BK359" s="523">
        <v>14</v>
      </c>
      <c r="BL359" s="523">
        <v>46</v>
      </c>
      <c r="BM359" s="523">
        <v>32</v>
      </c>
      <c r="BN359" s="523">
        <v>34</v>
      </c>
      <c r="BO359" s="523">
        <v>53</v>
      </c>
      <c r="BP359" s="523">
        <v>47</v>
      </c>
      <c r="BQ359" s="523">
        <v>56</v>
      </c>
      <c r="BR359" s="523">
        <v>6</v>
      </c>
      <c r="BS359" s="523">
        <v>54</v>
      </c>
      <c r="BT359" s="523">
        <v>50</v>
      </c>
      <c r="BU359" s="523">
        <v>19</v>
      </c>
      <c r="BV359" s="523">
        <v>71</v>
      </c>
      <c r="BW359" s="523">
        <v>66</v>
      </c>
      <c r="BX359" s="523">
        <v>65</v>
      </c>
      <c r="BY359" s="523">
        <v>49</v>
      </c>
      <c r="BZ359" s="523">
        <v>67</v>
      </c>
      <c r="CA359" s="523">
        <v>21</v>
      </c>
    </row>
    <row r="362" spans="4:84" x14ac:dyDescent="0.2">
      <c r="D362" s="544">
        <v>75</v>
      </c>
      <c r="E362" s="544" t="s">
        <v>179</v>
      </c>
    </row>
    <row r="363" spans="4:84" x14ac:dyDescent="0.2">
      <c r="E363" s="523" t="s">
        <v>130</v>
      </c>
      <c r="F363" s="523">
        <v>1</v>
      </c>
      <c r="G363" s="523">
        <v>2</v>
      </c>
      <c r="H363" s="523">
        <v>3</v>
      </c>
      <c r="I363" s="523">
        <v>4</v>
      </c>
      <c r="J363" s="523">
        <v>5</v>
      </c>
      <c r="K363" s="523">
        <v>6</v>
      </c>
      <c r="L363" s="523">
        <v>7</v>
      </c>
      <c r="M363" s="523">
        <v>8</v>
      </c>
      <c r="N363" s="523">
        <v>9</v>
      </c>
      <c r="O363" s="523">
        <v>10</v>
      </c>
      <c r="P363" s="523">
        <v>11</v>
      </c>
      <c r="Q363" s="523">
        <v>12</v>
      </c>
      <c r="R363" s="523">
        <v>13</v>
      </c>
      <c r="S363" s="523">
        <v>14</v>
      </c>
      <c r="T363" s="523">
        <v>15</v>
      </c>
      <c r="U363" s="523">
        <v>16</v>
      </c>
      <c r="V363" s="523">
        <v>17</v>
      </c>
      <c r="W363" s="523">
        <v>18</v>
      </c>
      <c r="X363" s="523">
        <v>19</v>
      </c>
      <c r="Y363" s="523">
        <v>20</v>
      </c>
      <c r="Z363" s="523">
        <v>21</v>
      </c>
      <c r="AA363" s="523">
        <v>22</v>
      </c>
      <c r="AB363" s="523">
        <v>23</v>
      </c>
      <c r="AC363" s="523">
        <v>24</v>
      </c>
      <c r="AD363" s="523">
        <v>25</v>
      </c>
      <c r="AE363" s="523">
        <v>26</v>
      </c>
      <c r="AF363" s="523">
        <v>27</v>
      </c>
      <c r="AG363" s="523">
        <v>28</v>
      </c>
      <c r="AH363" s="523">
        <v>29</v>
      </c>
      <c r="AI363" s="523">
        <v>30</v>
      </c>
      <c r="AJ363" s="523">
        <v>31</v>
      </c>
      <c r="AK363" s="523">
        <v>32</v>
      </c>
      <c r="AL363" s="523">
        <v>33</v>
      </c>
      <c r="AM363" s="523">
        <v>34</v>
      </c>
      <c r="AN363" s="523">
        <v>35</v>
      </c>
      <c r="AO363" s="523">
        <v>36</v>
      </c>
      <c r="AP363" s="523">
        <v>37</v>
      </c>
      <c r="AQ363" s="523">
        <v>38</v>
      </c>
      <c r="AR363" s="523">
        <v>39</v>
      </c>
      <c r="AS363" s="523">
        <v>40</v>
      </c>
      <c r="AT363" s="523">
        <v>41</v>
      </c>
      <c r="AU363" s="523">
        <v>42</v>
      </c>
      <c r="AV363" s="523">
        <v>43</v>
      </c>
      <c r="AW363" s="523">
        <v>44</v>
      </c>
      <c r="AX363" s="523">
        <v>45</v>
      </c>
      <c r="AY363" s="523">
        <v>46</v>
      </c>
      <c r="AZ363" s="523">
        <v>47</v>
      </c>
      <c r="BA363" s="523">
        <v>48</v>
      </c>
      <c r="BB363" s="523">
        <v>49</v>
      </c>
      <c r="BC363" s="523">
        <v>50</v>
      </c>
      <c r="BD363" s="523">
        <v>51</v>
      </c>
      <c r="BE363" s="523">
        <v>52</v>
      </c>
      <c r="BF363" s="523">
        <v>53</v>
      </c>
      <c r="BG363" s="523">
        <v>54</v>
      </c>
      <c r="BH363" s="523">
        <v>55</v>
      </c>
      <c r="BI363" s="523">
        <v>56</v>
      </c>
      <c r="BJ363" s="523">
        <v>57</v>
      </c>
      <c r="BK363" s="523">
        <v>58</v>
      </c>
      <c r="BL363" s="523">
        <v>59</v>
      </c>
      <c r="BM363" s="523">
        <v>60</v>
      </c>
      <c r="BN363" s="523">
        <v>61</v>
      </c>
      <c r="BO363" s="523">
        <v>62</v>
      </c>
      <c r="BP363" s="523">
        <v>63</v>
      </c>
      <c r="BQ363" s="523">
        <v>64</v>
      </c>
      <c r="BR363" s="523">
        <v>65</v>
      </c>
      <c r="BS363" s="523">
        <v>66</v>
      </c>
      <c r="BT363" s="523">
        <v>67</v>
      </c>
      <c r="BU363" s="523">
        <v>68</v>
      </c>
      <c r="BV363" s="523">
        <v>69</v>
      </c>
      <c r="BW363" s="523">
        <v>70</v>
      </c>
      <c r="BX363" s="523">
        <v>71</v>
      </c>
      <c r="BY363" s="523">
        <v>72</v>
      </c>
      <c r="BZ363" s="523">
        <v>73</v>
      </c>
      <c r="CA363" s="523">
        <v>74</v>
      </c>
      <c r="CB363" s="523">
        <v>75</v>
      </c>
    </row>
    <row r="364" spans="4:84" x14ac:dyDescent="0.2">
      <c r="E364" s="523" t="s">
        <v>157</v>
      </c>
      <c r="F364" s="523">
        <v>20</v>
      </c>
      <c r="G364" s="523">
        <v>38</v>
      </c>
      <c r="H364" s="523">
        <v>57</v>
      </c>
      <c r="I364" s="523">
        <v>53</v>
      </c>
      <c r="J364" s="523">
        <v>13</v>
      </c>
      <c r="K364" s="523">
        <v>4</v>
      </c>
      <c r="L364" s="523">
        <v>39</v>
      </c>
      <c r="M364" s="523">
        <v>75</v>
      </c>
      <c r="N364" s="523">
        <v>56</v>
      </c>
      <c r="O364" s="523">
        <v>41</v>
      </c>
      <c r="P364" s="523">
        <v>14</v>
      </c>
      <c r="Q364" s="523">
        <v>45</v>
      </c>
      <c r="R364" s="523">
        <v>32</v>
      </c>
      <c r="S364" s="523">
        <v>36</v>
      </c>
      <c r="T364" s="523">
        <v>52</v>
      </c>
      <c r="U364" s="523">
        <v>69</v>
      </c>
      <c r="V364" s="523">
        <v>40</v>
      </c>
      <c r="W364" s="523">
        <v>64</v>
      </c>
      <c r="X364" s="523">
        <v>21</v>
      </c>
      <c r="Y364" s="523">
        <v>1</v>
      </c>
      <c r="Z364" s="523">
        <v>44</v>
      </c>
      <c r="AA364" s="523">
        <v>49</v>
      </c>
      <c r="AB364" s="523">
        <v>9</v>
      </c>
      <c r="AC364" s="523">
        <v>51</v>
      </c>
      <c r="AD364" s="523">
        <v>71</v>
      </c>
      <c r="AE364" s="523">
        <v>29</v>
      </c>
      <c r="AF364" s="523">
        <v>54</v>
      </c>
      <c r="AG364" s="523">
        <v>12</v>
      </c>
      <c r="AH364" s="523">
        <v>66</v>
      </c>
      <c r="AI364" s="523">
        <v>22</v>
      </c>
      <c r="AJ364" s="523">
        <v>74</v>
      </c>
      <c r="AK364" s="523">
        <v>5</v>
      </c>
      <c r="AL364" s="523">
        <v>47</v>
      </c>
      <c r="AM364" s="523">
        <v>7</v>
      </c>
      <c r="AN364" s="523">
        <v>43</v>
      </c>
      <c r="AO364" s="523">
        <v>50</v>
      </c>
      <c r="AP364" s="523">
        <v>70</v>
      </c>
      <c r="AQ364" s="523">
        <v>55</v>
      </c>
      <c r="AR364" s="523">
        <v>26</v>
      </c>
      <c r="AS364" s="523">
        <v>8</v>
      </c>
      <c r="AT364" s="523">
        <v>10</v>
      </c>
      <c r="AU364" s="523">
        <v>73</v>
      </c>
      <c r="AV364" s="523">
        <v>65</v>
      </c>
      <c r="AW364" s="523">
        <v>11</v>
      </c>
      <c r="AX364" s="523">
        <v>46</v>
      </c>
      <c r="AY364" s="523">
        <v>59</v>
      </c>
      <c r="AZ364" s="523">
        <v>33</v>
      </c>
      <c r="BA364" s="523">
        <v>62</v>
      </c>
      <c r="BB364" s="523">
        <v>27</v>
      </c>
      <c r="BC364" s="523">
        <v>16</v>
      </c>
      <c r="BD364" s="523">
        <v>15</v>
      </c>
      <c r="BE364" s="523">
        <v>28</v>
      </c>
      <c r="BF364" s="523">
        <v>60</v>
      </c>
      <c r="BG364" s="523">
        <v>17</v>
      </c>
      <c r="BH364" s="523">
        <v>61</v>
      </c>
      <c r="BI364" s="523">
        <v>24</v>
      </c>
      <c r="BJ364" s="523">
        <v>3</v>
      </c>
      <c r="BK364" s="523">
        <v>42</v>
      </c>
      <c r="BL364" s="523">
        <v>48</v>
      </c>
      <c r="BM364" s="523">
        <v>67</v>
      </c>
      <c r="BN364" s="523">
        <v>30</v>
      </c>
      <c r="BO364" s="523">
        <v>35</v>
      </c>
      <c r="BP364" s="523">
        <v>2</v>
      </c>
      <c r="BQ364" s="523">
        <v>18</v>
      </c>
      <c r="BR364" s="523">
        <v>6</v>
      </c>
      <c r="BS364" s="523">
        <v>34</v>
      </c>
      <c r="BT364" s="523">
        <v>23</v>
      </c>
      <c r="BU364" s="523">
        <v>72</v>
      </c>
      <c r="BV364" s="523">
        <v>58</v>
      </c>
      <c r="BW364" s="523">
        <v>37</v>
      </c>
      <c r="BX364" s="523">
        <v>25</v>
      </c>
      <c r="BY364" s="523">
        <v>63</v>
      </c>
      <c r="BZ364" s="523">
        <v>19</v>
      </c>
      <c r="CA364" s="523">
        <v>31</v>
      </c>
      <c r="CB364" s="523">
        <v>68</v>
      </c>
    </row>
    <row r="367" spans="4:84" x14ac:dyDescent="0.2">
      <c r="D367" s="544">
        <v>76</v>
      </c>
      <c r="E367" s="544" t="s">
        <v>179</v>
      </c>
    </row>
    <row r="368" spans="4:84" x14ac:dyDescent="0.2">
      <c r="E368" s="523" t="s">
        <v>130</v>
      </c>
      <c r="F368" s="523">
        <v>1</v>
      </c>
      <c r="G368" s="523">
        <v>2</v>
      </c>
      <c r="H368" s="523">
        <v>3</v>
      </c>
      <c r="I368" s="523">
        <v>4</v>
      </c>
      <c r="J368" s="523">
        <v>5</v>
      </c>
      <c r="K368" s="523">
        <v>6</v>
      </c>
      <c r="L368" s="523">
        <v>7</v>
      </c>
      <c r="M368" s="523">
        <v>8</v>
      </c>
      <c r="N368" s="523">
        <v>9</v>
      </c>
      <c r="O368" s="523">
        <v>10</v>
      </c>
      <c r="P368" s="523">
        <v>11</v>
      </c>
      <c r="Q368" s="523">
        <v>12</v>
      </c>
      <c r="R368" s="523">
        <v>13</v>
      </c>
      <c r="S368" s="523">
        <v>14</v>
      </c>
      <c r="T368" s="523">
        <v>15</v>
      </c>
      <c r="U368" s="523">
        <v>16</v>
      </c>
      <c r="V368" s="523">
        <v>17</v>
      </c>
      <c r="W368" s="523">
        <v>18</v>
      </c>
      <c r="X368" s="523">
        <v>19</v>
      </c>
      <c r="Y368" s="523">
        <v>20</v>
      </c>
      <c r="Z368" s="523">
        <v>21</v>
      </c>
      <c r="AA368" s="523">
        <v>22</v>
      </c>
      <c r="AB368" s="523">
        <v>23</v>
      </c>
      <c r="AC368" s="523">
        <v>24</v>
      </c>
      <c r="AD368" s="523">
        <v>25</v>
      </c>
      <c r="AE368" s="523">
        <v>26</v>
      </c>
      <c r="AF368" s="523">
        <v>27</v>
      </c>
      <c r="AG368" s="523">
        <v>28</v>
      </c>
      <c r="AH368" s="523">
        <v>29</v>
      </c>
      <c r="AI368" s="523">
        <v>30</v>
      </c>
      <c r="AJ368" s="523">
        <v>31</v>
      </c>
      <c r="AK368" s="523">
        <v>32</v>
      </c>
      <c r="AL368" s="523">
        <v>33</v>
      </c>
      <c r="AM368" s="523">
        <v>34</v>
      </c>
      <c r="AN368" s="523">
        <v>35</v>
      </c>
      <c r="AO368" s="523">
        <v>36</v>
      </c>
      <c r="AP368" s="523">
        <v>37</v>
      </c>
      <c r="AQ368" s="523">
        <v>38</v>
      </c>
      <c r="AR368" s="523">
        <v>39</v>
      </c>
      <c r="AS368" s="523">
        <v>40</v>
      </c>
      <c r="AT368" s="523">
        <v>41</v>
      </c>
      <c r="AU368" s="523">
        <v>42</v>
      </c>
      <c r="AV368" s="523">
        <v>43</v>
      </c>
      <c r="AW368" s="523">
        <v>44</v>
      </c>
      <c r="AX368" s="523">
        <v>45</v>
      </c>
      <c r="AY368" s="523">
        <v>46</v>
      </c>
      <c r="AZ368" s="523">
        <v>47</v>
      </c>
      <c r="BA368" s="523">
        <v>48</v>
      </c>
      <c r="BB368" s="523">
        <v>49</v>
      </c>
      <c r="BC368" s="523">
        <v>50</v>
      </c>
      <c r="BD368" s="523">
        <v>51</v>
      </c>
      <c r="BE368" s="523">
        <v>52</v>
      </c>
      <c r="BF368" s="523">
        <v>53</v>
      </c>
      <c r="BG368" s="523">
        <v>54</v>
      </c>
      <c r="BH368" s="523">
        <v>55</v>
      </c>
      <c r="BI368" s="523">
        <v>56</v>
      </c>
      <c r="BJ368" s="523">
        <v>57</v>
      </c>
      <c r="BK368" s="523">
        <v>58</v>
      </c>
      <c r="BL368" s="523">
        <v>59</v>
      </c>
      <c r="BM368" s="523">
        <v>60</v>
      </c>
      <c r="BN368" s="523">
        <v>61</v>
      </c>
      <c r="BO368" s="523">
        <v>62</v>
      </c>
      <c r="BP368" s="523">
        <v>63</v>
      </c>
      <c r="BQ368" s="523">
        <v>64</v>
      </c>
      <c r="BS368" s="523">
        <v>65</v>
      </c>
      <c r="BT368" s="523">
        <v>66</v>
      </c>
      <c r="BU368" s="523">
        <v>67</v>
      </c>
      <c r="BV368" s="523">
        <v>68</v>
      </c>
      <c r="BX368" s="523">
        <v>69</v>
      </c>
      <c r="BY368" s="523">
        <v>70</v>
      </c>
      <c r="BZ368" s="523">
        <v>71</v>
      </c>
      <c r="CA368" s="523">
        <v>72</v>
      </c>
      <c r="CC368" s="523">
        <v>73</v>
      </c>
      <c r="CD368" s="523">
        <v>74</v>
      </c>
      <c r="CE368" s="523">
        <v>75</v>
      </c>
      <c r="CF368" s="523">
        <v>76</v>
      </c>
    </row>
    <row r="369" spans="4:84" x14ac:dyDescent="0.2">
      <c r="E369" s="523" t="s">
        <v>157</v>
      </c>
      <c r="F369" s="523">
        <v>19</v>
      </c>
      <c r="G369" s="523">
        <v>8</v>
      </c>
      <c r="H369" s="523">
        <v>32</v>
      </c>
      <c r="I369" s="523">
        <v>74</v>
      </c>
      <c r="J369" s="523">
        <v>13</v>
      </c>
      <c r="K369" s="523">
        <v>9</v>
      </c>
      <c r="L369" s="523">
        <v>34</v>
      </c>
      <c r="M369" s="523">
        <v>27</v>
      </c>
      <c r="N369" s="523">
        <v>23</v>
      </c>
      <c r="O369" s="523">
        <v>63</v>
      </c>
      <c r="P369" s="523">
        <v>68</v>
      </c>
      <c r="Q369" s="523">
        <v>10</v>
      </c>
      <c r="R369" s="523">
        <v>2</v>
      </c>
      <c r="S369" s="523">
        <v>73</v>
      </c>
      <c r="T369" s="523">
        <v>36</v>
      </c>
      <c r="U369" s="523">
        <v>54</v>
      </c>
      <c r="V369" s="523">
        <v>75</v>
      </c>
      <c r="W369" s="523">
        <v>37</v>
      </c>
      <c r="X369" s="523">
        <v>1</v>
      </c>
      <c r="Y369" s="523">
        <v>6</v>
      </c>
      <c r="Z369" s="523">
        <v>45</v>
      </c>
      <c r="AA369" s="523">
        <v>3</v>
      </c>
      <c r="AB369" s="523">
        <v>47</v>
      </c>
      <c r="AC369" s="523">
        <v>61</v>
      </c>
      <c r="AD369" s="523">
        <v>38</v>
      </c>
      <c r="AE369" s="523">
        <v>59</v>
      </c>
      <c r="AF369" s="523">
        <v>24</v>
      </c>
      <c r="AG369" s="523">
        <v>20</v>
      </c>
      <c r="AH369" s="523">
        <v>65</v>
      </c>
      <c r="AI369" s="523">
        <v>41</v>
      </c>
      <c r="AJ369" s="523">
        <v>5</v>
      </c>
      <c r="AK369" s="523">
        <v>49</v>
      </c>
      <c r="AL369" s="523">
        <v>64</v>
      </c>
      <c r="AM369" s="523">
        <v>69</v>
      </c>
      <c r="AN369" s="523">
        <v>31</v>
      </c>
      <c r="AO369" s="523">
        <v>44</v>
      </c>
      <c r="AP369" s="523">
        <v>33</v>
      </c>
      <c r="AQ369" s="523">
        <v>50</v>
      </c>
      <c r="AR369" s="523">
        <v>51</v>
      </c>
      <c r="AS369" s="523">
        <v>16</v>
      </c>
      <c r="AT369" s="523">
        <v>25</v>
      </c>
      <c r="AU369" s="523">
        <v>67</v>
      </c>
      <c r="AV369" s="523">
        <v>70</v>
      </c>
      <c r="AW369" s="523">
        <v>56</v>
      </c>
      <c r="AX369" s="523">
        <v>26</v>
      </c>
      <c r="AY369" s="523">
        <v>60</v>
      </c>
      <c r="AZ369" s="523">
        <v>28</v>
      </c>
      <c r="BA369" s="523">
        <v>62</v>
      </c>
      <c r="BB369" s="523">
        <v>21</v>
      </c>
      <c r="BC369" s="523">
        <v>66</v>
      </c>
      <c r="BD369" s="523">
        <v>55</v>
      </c>
      <c r="BE369" s="523">
        <v>72</v>
      </c>
      <c r="BF369" s="523">
        <v>14</v>
      </c>
      <c r="BG369" s="523">
        <v>18</v>
      </c>
      <c r="BH369" s="523">
        <v>46</v>
      </c>
      <c r="BI369" s="523">
        <v>76</v>
      </c>
      <c r="BJ369" s="523">
        <v>71</v>
      </c>
      <c r="BK369" s="523">
        <v>42</v>
      </c>
      <c r="BL369" s="523">
        <v>57</v>
      </c>
      <c r="BM369" s="523">
        <v>22</v>
      </c>
      <c r="BN369" s="523">
        <v>40</v>
      </c>
      <c r="BO369" s="523">
        <v>43</v>
      </c>
      <c r="BP369" s="523">
        <v>15</v>
      </c>
      <c r="BQ369" s="523">
        <v>52</v>
      </c>
      <c r="BS369" s="523">
        <v>35</v>
      </c>
      <c r="BT369" s="523">
        <v>30</v>
      </c>
      <c r="BU369" s="523">
        <v>7</v>
      </c>
      <c r="BV369" s="523">
        <v>11</v>
      </c>
      <c r="BX369" s="523">
        <v>39</v>
      </c>
      <c r="BY369" s="523">
        <v>48</v>
      </c>
      <c r="BZ369" s="523">
        <v>12</v>
      </c>
      <c r="CA369" s="523">
        <v>53</v>
      </c>
      <c r="CC369" s="523">
        <v>29</v>
      </c>
      <c r="CD369" s="523">
        <v>4</v>
      </c>
      <c r="CE369" s="523">
        <v>17</v>
      </c>
      <c r="CF369" s="523">
        <v>58</v>
      </c>
    </row>
    <row r="372" spans="4:84" x14ac:dyDescent="0.2">
      <c r="D372" s="544">
        <v>77</v>
      </c>
      <c r="E372" s="544" t="s">
        <v>179</v>
      </c>
    </row>
    <row r="373" spans="4:84" x14ac:dyDescent="0.2">
      <c r="E373" s="523" t="s">
        <v>130</v>
      </c>
      <c r="F373" s="523">
        <v>1</v>
      </c>
      <c r="G373" s="523">
        <v>2</v>
      </c>
      <c r="H373" s="523">
        <v>3</v>
      </c>
      <c r="I373" s="523">
        <v>4</v>
      </c>
      <c r="J373" s="523">
        <v>5</v>
      </c>
      <c r="K373" s="523">
        <v>6</v>
      </c>
      <c r="L373" s="523">
        <v>7</v>
      </c>
      <c r="M373" s="523">
        <v>8</v>
      </c>
      <c r="N373" s="523">
        <v>9</v>
      </c>
      <c r="O373" s="523">
        <v>10</v>
      </c>
      <c r="P373" s="523">
        <v>11</v>
      </c>
      <c r="Q373" s="523">
        <v>12</v>
      </c>
      <c r="R373" s="523">
        <v>13</v>
      </c>
      <c r="S373" s="523">
        <v>14</v>
      </c>
      <c r="T373" s="523">
        <v>15</v>
      </c>
      <c r="U373" s="523">
        <v>16</v>
      </c>
      <c r="V373" s="523">
        <v>17</v>
      </c>
      <c r="W373" s="523">
        <v>18</v>
      </c>
      <c r="X373" s="523">
        <v>19</v>
      </c>
      <c r="Y373" s="523">
        <v>20</v>
      </c>
      <c r="Z373" s="523">
        <v>21</v>
      </c>
      <c r="AA373" s="523">
        <v>22</v>
      </c>
      <c r="AB373" s="523">
        <v>23</v>
      </c>
      <c r="AC373" s="523">
        <v>24</v>
      </c>
      <c r="AD373" s="523">
        <v>25</v>
      </c>
      <c r="AE373" s="523">
        <v>26</v>
      </c>
      <c r="AF373" s="523">
        <v>27</v>
      </c>
      <c r="AG373" s="523">
        <v>28</v>
      </c>
      <c r="AH373" s="523">
        <v>29</v>
      </c>
      <c r="AI373" s="523">
        <v>30</v>
      </c>
      <c r="AJ373" s="523">
        <v>31</v>
      </c>
      <c r="AK373" s="523">
        <v>32</v>
      </c>
      <c r="AL373" s="523">
        <v>33</v>
      </c>
      <c r="AM373" s="523">
        <v>34</v>
      </c>
      <c r="AN373" s="523">
        <v>35</v>
      </c>
      <c r="AO373" s="523">
        <v>36</v>
      </c>
      <c r="AP373" s="523">
        <v>37</v>
      </c>
      <c r="AQ373" s="523">
        <v>38</v>
      </c>
      <c r="AR373" s="523">
        <v>39</v>
      </c>
      <c r="AS373" s="523">
        <v>40</v>
      </c>
      <c r="AT373" s="523">
        <v>41</v>
      </c>
      <c r="AU373" s="523">
        <v>42</v>
      </c>
      <c r="AV373" s="523">
        <v>43</v>
      </c>
      <c r="AW373" s="523">
        <v>44</v>
      </c>
      <c r="AX373" s="523">
        <v>45</v>
      </c>
      <c r="AY373" s="523">
        <v>46</v>
      </c>
      <c r="AZ373" s="523">
        <v>47</v>
      </c>
      <c r="BA373" s="523">
        <v>48</v>
      </c>
      <c r="BB373" s="523">
        <v>49</v>
      </c>
      <c r="BC373" s="523">
        <v>50</v>
      </c>
      <c r="BD373" s="523">
        <v>51</v>
      </c>
      <c r="BE373" s="523">
        <v>52</v>
      </c>
      <c r="BF373" s="523">
        <v>53</v>
      </c>
      <c r="BG373" s="523">
        <v>54</v>
      </c>
      <c r="BH373" s="523">
        <v>55</v>
      </c>
      <c r="BI373" s="523">
        <v>56</v>
      </c>
      <c r="BJ373" s="523">
        <v>57</v>
      </c>
      <c r="BK373" s="523">
        <v>58</v>
      </c>
      <c r="BL373" s="523">
        <v>59</v>
      </c>
      <c r="BM373" s="523">
        <v>60</v>
      </c>
      <c r="BN373" s="523">
        <v>61</v>
      </c>
      <c r="BO373" s="523">
        <v>62</v>
      </c>
      <c r="BP373" s="523">
        <v>63</v>
      </c>
      <c r="BQ373" s="523">
        <v>64</v>
      </c>
      <c r="BR373" s="523">
        <v>65</v>
      </c>
      <c r="BS373" s="523">
        <v>66</v>
      </c>
      <c r="BT373" s="523">
        <v>67</v>
      </c>
      <c r="BU373" s="523">
        <v>68</v>
      </c>
      <c r="BV373" s="523">
        <v>69</v>
      </c>
      <c r="BX373" s="523">
        <v>70</v>
      </c>
      <c r="BY373" s="523">
        <v>71</v>
      </c>
      <c r="BZ373" s="523">
        <v>72</v>
      </c>
      <c r="CA373" s="523">
        <v>73</v>
      </c>
      <c r="CC373" s="523">
        <v>74</v>
      </c>
      <c r="CD373" s="523">
        <v>75</v>
      </c>
      <c r="CE373" s="523">
        <v>76</v>
      </c>
      <c r="CF373" s="523">
        <v>77</v>
      </c>
    </row>
    <row r="374" spans="4:84" x14ac:dyDescent="0.2">
      <c r="E374" s="523" t="s">
        <v>157</v>
      </c>
      <c r="F374" s="523">
        <v>25</v>
      </c>
      <c r="G374" s="523">
        <v>10</v>
      </c>
      <c r="H374" s="523">
        <v>52</v>
      </c>
      <c r="I374" s="523">
        <v>26</v>
      </c>
      <c r="J374" s="523">
        <v>36</v>
      </c>
      <c r="K374" s="523">
        <v>30</v>
      </c>
      <c r="L374" s="523">
        <v>8</v>
      </c>
      <c r="M374" s="523">
        <v>73</v>
      </c>
      <c r="N374" s="523">
        <v>31</v>
      </c>
      <c r="O374" s="523">
        <v>61</v>
      </c>
      <c r="P374" s="523">
        <v>59</v>
      </c>
      <c r="Q374" s="523">
        <v>43</v>
      </c>
      <c r="R374" s="523">
        <v>12</v>
      </c>
      <c r="S374" s="523">
        <v>46</v>
      </c>
      <c r="T374" s="523">
        <v>75</v>
      </c>
      <c r="U374" s="523">
        <v>55</v>
      </c>
      <c r="V374" s="523">
        <v>33</v>
      </c>
      <c r="W374" s="523">
        <v>62</v>
      </c>
      <c r="X374" s="523">
        <v>41</v>
      </c>
      <c r="Y374" s="523">
        <v>74</v>
      </c>
      <c r="Z374" s="523">
        <v>54</v>
      </c>
      <c r="AA374" s="523">
        <v>64</v>
      </c>
      <c r="AB374" s="523">
        <v>17</v>
      </c>
      <c r="AC374" s="523">
        <v>2</v>
      </c>
      <c r="AD374" s="523">
        <v>70</v>
      </c>
      <c r="AE374" s="523">
        <v>9</v>
      </c>
      <c r="AF374" s="523">
        <v>5</v>
      </c>
      <c r="AG374" s="523">
        <v>49</v>
      </c>
      <c r="AH374" s="523">
        <v>66</v>
      </c>
      <c r="AI374" s="523">
        <v>38</v>
      </c>
      <c r="AJ374" s="523">
        <v>34</v>
      </c>
      <c r="AK374" s="523">
        <v>58</v>
      </c>
      <c r="AL374" s="523">
        <v>4</v>
      </c>
      <c r="AM374" s="523">
        <v>22</v>
      </c>
      <c r="AN374" s="523">
        <v>6</v>
      </c>
      <c r="AO374" s="523">
        <v>24</v>
      </c>
      <c r="AP374" s="523">
        <v>63</v>
      </c>
      <c r="AQ374" s="523">
        <v>57</v>
      </c>
      <c r="AR374" s="523">
        <v>11</v>
      </c>
      <c r="AS374" s="523">
        <v>76</v>
      </c>
      <c r="AT374" s="523">
        <v>19</v>
      </c>
      <c r="AU374" s="523">
        <v>77</v>
      </c>
      <c r="AV374" s="523">
        <v>69</v>
      </c>
      <c r="AW374" s="523">
        <v>32</v>
      </c>
      <c r="AX374" s="523">
        <v>42</v>
      </c>
      <c r="AY374" s="523">
        <v>39</v>
      </c>
      <c r="AZ374" s="523">
        <v>28</v>
      </c>
      <c r="BA374" s="523">
        <v>35</v>
      </c>
      <c r="BB374" s="523">
        <v>16</v>
      </c>
      <c r="BC374" s="523">
        <v>71</v>
      </c>
      <c r="BD374" s="523">
        <v>60</v>
      </c>
      <c r="BE374" s="523">
        <v>50</v>
      </c>
      <c r="BF374" s="523">
        <v>27</v>
      </c>
      <c r="BG374" s="523">
        <v>21</v>
      </c>
      <c r="BH374" s="523">
        <v>51</v>
      </c>
      <c r="BI374" s="523">
        <v>45</v>
      </c>
      <c r="BJ374" s="523">
        <v>72</v>
      </c>
      <c r="BK374" s="523">
        <v>37</v>
      </c>
      <c r="BL374" s="523">
        <v>68</v>
      </c>
      <c r="BM374" s="523">
        <v>1</v>
      </c>
      <c r="BN374" s="523">
        <v>40</v>
      </c>
      <c r="BO374" s="523">
        <v>18</v>
      </c>
      <c r="BP374" s="523">
        <v>14</v>
      </c>
      <c r="BQ374" s="523">
        <v>67</v>
      </c>
      <c r="BR374" s="523">
        <v>56</v>
      </c>
      <c r="BS374" s="523">
        <v>29</v>
      </c>
      <c r="BT374" s="523">
        <v>13</v>
      </c>
      <c r="BU374" s="523">
        <v>7</v>
      </c>
      <c r="BV374" s="523">
        <v>53</v>
      </c>
      <c r="BX374" s="523">
        <v>15</v>
      </c>
      <c r="BY374" s="523">
        <v>23</v>
      </c>
      <c r="BZ374" s="523">
        <v>65</v>
      </c>
      <c r="CA374" s="523">
        <v>47</v>
      </c>
      <c r="CC374" s="523">
        <v>20</v>
      </c>
      <c r="CD374" s="523">
        <v>3</v>
      </c>
      <c r="CE374" s="523">
        <v>44</v>
      </c>
      <c r="CF374" s="523">
        <v>48</v>
      </c>
    </row>
    <row r="377" spans="4:84" x14ac:dyDescent="0.2">
      <c r="D377" s="544">
        <v>78</v>
      </c>
      <c r="E377" s="544" t="s">
        <v>179</v>
      </c>
    </row>
    <row r="378" spans="4:84" x14ac:dyDescent="0.2">
      <c r="E378" s="523" t="s">
        <v>130</v>
      </c>
      <c r="F378" s="523">
        <v>1</v>
      </c>
      <c r="G378" s="523">
        <v>2</v>
      </c>
      <c r="H378" s="523">
        <v>3</v>
      </c>
      <c r="I378" s="523">
        <v>4</v>
      </c>
      <c r="J378" s="523">
        <v>5</v>
      </c>
      <c r="K378" s="523">
        <v>6</v>
      </c>
      <c r="L378" s="523">
        <v>7</v>
      </c>
      <c r="M378" s="523">
        <v>8</v>
      </c>
      <c r="N378" s="523">
        <v>9</v>
      </c>
      <c r="O378" s="523">
        <v>10</v>
      </c>
      <c r="P378" s="523">
        <v>11</v>
      </c>
      <c r="Q378" s="523">
        <v>12</v>
      </c>
      <c r="R378" s="523">
        <v>13</v>
      </c>
      <c r="S378" s="523">
        <v>14</v>
      </c>
      <c r="T378" s="523">
        <v>15</v>
      </c>
      <c r="U378" s="523">
        <v>16</v>
      </c>
      <c r="V378" s="523">
        <v>17</v>
      </c>
      <c r="W378" s="523">
        <v>18</v>
      </c>
      <c r="X378" s="523">
        <v>19</v>
      </c>
      <c r="Y378" s="523">
        <v>20</v>
      </c>
      <c r="Z378" s="523">
        <v>21</v>
      </c>
      <c r="AA378" s="523">
        <v>22</v>
      </c>
      <c r="AB378" s="523">
        <v>23</v>
      </c>
      <c r="AC378" s="523">
        <v>24</v>
      </c>
      <c r="AD378" s="523">
        <v>25</v>
      </c>
      <c r="AE378" s="523">
        <v>26</v>
      </c>
      <c r="AF378" s="523">
        <v>27</v>
      </c>
      <c r="AG378" s="523">
        <v>28</v>
      </c>
      <c r="AH378" s="523">
        <v>29</v>
      </c>
      <c r="AI378" s="523">
        <v>30</v>
      </c>
      <c r="AJ378" s="523">
        <v>31</v>
      </c>
      <c r="AK378" s="523">
        <v>32</v>
      </c>
      <c r="AL378" s="523">
        <v>33</v>
      </c>
      <c r="AM378" s="523">
        <v>34</v>
      </c>
      <c r="AN378" s="523">
        <v>35</v>
      </c>
      <c r="AO378" s="523">
        <v>36</v>
      </c>
      <c r="AP378" s="523">
        <v>37</v>
      </c>
      <c r="AQ378" s="523">
        <v>38</v>
      </c>
      <c r="AR378" s="523">
        <v>39</v>
      </c>
      <c r="AS378" s="523">
        <v>40</v>
      </c>
      <c r="AT378" s="523">
        <v>41</v>
      </c>
      <c r="AU378" s="523">
        <v>42</v>
      </c>
      <c r="AV378" s="523">
        <v>43</v>
      </c>
      <c r="AW378" s="523">
        <v>44</v>
      </c>
      <c r="AX378" s="523">
        <v>45</v>
      </c>
      <c r="AY378" s="523">
        <v>46</v>
      </c>
      <c r="AZ378" s="523">
        <v>47</v>
      </c>
      <c r="BA378" s="523">
        <v>48</v>
      </c>
      <c r="BB378" s="523">
        <v>49</v>
      </c>
      <c r="BC378" s="523">
        <v>50</v>
      </c>
      <c r="BD378" s="523">
        <v>51</v>
      </c>
      <c r="BE378" s="523">
        <v>52</v>
      </c>
      <c r="BF378" s="523">
        <v>53</v>
      </c>
      <c r="BG378" s="523">
        <v>54</v>
      </c>
      <c r="BH378" s="523">
        <v>55</v>
      </c>
      <c r="BI378" s="523">
        <v>56</v>
      </c>
      <c r="BJ378" s="523">
        <v>57</v>
      </c>
      <c r="BK378" s="523">
        <v>58</v>
      </c>
      <c r="BL378" s="523">
        <v>59</v>
      </c>
      <c r="BM378" s="523">
        <v>60</v>
      </c>
      <c r="BN378" s="523">
        <v>61</v>
      </c>
      <c r="BO378" s="523">
        <v>62</v>
      </c>
      <c r="BP378" s="523">
        <v>63</v>
      </c>
      <c r="BQ378" s="523">
        <v>64</v>
      </c>
      <c r="BR378" s="523">
        <v>65</v>
      </c>
      <c r="BS378" s="523">
        <v>66</v>
      </c>
      <c r="BT378" s="523">
        <v>67</v>
      </c>
      <c r="BU378" s="523">
        <v>68</v>
      </c>
      <c r="BV378" s="523">
        <v>69</v>
      </c>
      <c r="BW378" s="523">
        <v>70</v>
      </c>
      <c r="BX378" s="523">
        <v>71</v>
      </c>
      <c r="BY378" s="523">
        <v>72</v>
      </c>
      <c r="BZ378" s="523">
        <v>73</v>
      </c>
      <c r="CA378" s="523">
        <v>74</v>
      </c>
      <c r="CC378" s="523">
        <v>75</v>
      </c>
      <c r="CD378" s="523">
        <v>76</v>
      </c>
      <c r="CE378" s="523">
        <v>77</v>
      </c>
      <c r="CF378" s="523">
        <v>78</v>
      </c>
    </row>
    <row r="379" spans="4:84" x14ac:dyDescent="0.2">
      <c r="E379" s="523" t="s">
        <v>157</v>
      </c>
      <c r="F379" s="523">
        <v>44</v>
      </c>
      <c r="G379" s="523">
        <v>48</v>
      </c>
      <c r="H379" s="523">
        <v>72</v>
      </c>
      <c r="I379" s="523">
        <v>32</v>
      </c>
      <c r="J379" s="523">
        <v>51</v>
      </c>
      <c r="K379" s="523">
        <v>4</v>
      </c>
      <c r="L379" s="523">
        <v>13</v>
      </c>
      <c r="M379" s="523">
        <v>37</v>
      </c>
      <c r="N379" s="523">
        <v>28</v>
      </c>
      <c r="O379" s="523">
        <v>75</v>
      </c>
      <c r="P379" s="523">
        <v>14</v>
      </c>
      <c r="Q379" s="523">
        <v>73</v>
      </c>
      <c r="R379" s="523">
        <v>7</v>
      </c>
      <c r="S379" s="523">
        <v>53</v>
      </c>
      <c r="T379" s="523">
        <v>26</v>
      </c>
      <c r="U379" s="523">
        <v>5</v>
      </c>
      <c r="V379" s="523">
        <v>69</v>
      </c>
      <c r="W379" s="523">
        <v>64</v>
      </c>
      <c r="X379" s="523">
        <v>71</v>
      </c>
      <c r="Y379" s="523">
        <v>36</v>
      </c>
      <c r="Z379" s="523">
        <v>50</v>
      </c>
      <c r="AA379" s="523">
        <v>8</v>
      </c>
      <c r="AB379" s="523">
        <v>27</v>
      </c>
      <c r="AC379" s="523">
        <v>17</v>
      </c>
      <c r="AD379" s="523">
        <v>2</v>
      </c>
      <c r="AE379" s="523">
        <v>70</v>
      </c>
      <c r="AF379" s="523">
        <v>23</v>
      </c>
      <c r="AG379" s="523">
        <v>62</v>
      </c>
      <c r="AH379" s="523">
        <v>77</v>
      </c>
      <c r="AI379" s="523">
        <v>43</v>
      </c>
      <c r="AJ379" s="523">
        <v>55</v>
      </c>
      <c r="AK379" s="523">
        <v>38</v>
      </c>
      <c r="AL379" s="523">
        <v>20</v>
      </c>
      <c r="AM379" s="523">
        <v>46</v>
      </c>
      <c r="AN379" s="523">
        <v>68</v>
      </c>
      <c r="AO379" s="523">
        <v>30</v>
      </c>
      <c r="AP379" s="523">
        <v>40</v>
      </c>
      <c r="AQ379" s="523">
        <v>15</v>
      </c>
      <c r="AR379" s="523">
        <v>6</v>
      </c>
      <c r="AS379" s="523">
        <v>61</v>
      </c>
      <c r="AT379" s="523">
        <v>29</v>
      </c>
      <c r="AU379" s="523">
        <v>78</v>
      </c>
      <c r="AV379" s="523">
        <v>74</v>
      </c>
      <c r="AW379" s="523">
        <v>57</v>
      </c>
      <c r="AX379" s="523">
        <v>11</v>
      </c>
      <c r="AY379" s="523">
        <v>9</v>
      </c>
      <c r="AZ379" s="523">
        <v>34</v>
      </c>
      <c r="BA379" s="523">
        <v>52</v>
      </c>
      <c r="BB379" s="523">
        <v>58</v>
      </c>
      <c r="BC379" s="523">
        <v>16</v>
      </c>
      <c r="BD379" s="523">
        <v>25</v>
      </c>
      <c r="BE379" s="523">
        <v>3</v>
      </c>
      <c r="BF379" s="523">
        <v>65</v>
      </c>
      <c r="BG379" s="523">
        <v>66</v>
      </c>
      <c r="BH379" s="523">
        <v>12</v>
      </c>
      <c r="BI379" s="523">
        <v>19</v>
      </c>
      <c r="BJ379" s="523">
        <v>63</v>
      </c>
      <c r="BK379" s="523">
        <v>76</v>
      </c>
      <c r="BL379" s="523">
        <v>41</v>
      </c>
      <c r="BM379" s="523">
        <v>47</v>
      </c>
      <c r="BN379" s="523">
        <v>24</v>
      </c>
      <c r="BO379" s="523">
        <v>49</v>
      </c>
      <c r="BP379" s="523">
        <v>42</v>
      </c>
      <c r="BQ379" s="523">
        <v>31</v>
      </c>
      <c r="BR379" s="523">
        <v>56</v>
      </c>
      <c r="BS379" s="523">
        <v>39</v>
      </c>
      <c r="BT379" s="523">
        <v>59</v>
      </c>
      <c r="BU379" s="523">
        <v>35</v>
      </c>
      <c r="BV379" s="523">
        <v>67</v>
      </c>
      <c r="BW379" s="523">
        <v>1</v>
      </c>
      <c r="BX379" s="523">
        <v>45</v>
      </c>
      <c r="BY379" s="523">
        <v>18</v>
      </c>
      <c r="BZ379" s="523">
        <v>22</v>
      </c>
      <c r="CA379" s="523">
        <v>33</v>
      </c>
      <c r="CC379" s="523">
        <v>10</v>
      </c>
      <c r="CD379" s="523">
        <v>54</v>
      </c>
      <c r="CE379" s="523">
        <v>60</v>
      </c>
      <c r="CF379" s="523">
        <v>21</v>
      </c>
    </row>
    <row r="382" spans="4:84" x14ac:dyDescent="0.2">
      <c r="D382" s="544">
        <v>79</v>
      </c>
      <c r="E382" s="544" t="s">
        <v>179</v>
      </c>
    </row>
    <row r="383" spans="4:84" x14ac:dyDescent="0.2">
      <c r="E383" s="523" t="s">
        <v>130</v>
      </c>
      <c r="F383" s="523">
        <v>1</v>
      </c>
      <c r="G383" s="523">
        <v>2</v>
      </c>
      <c r="H383" s="523">
        <v>3</v>
      </c>
      <c r="I383" s="523">
        <v>4</v>
      </c>
      <c r="J383" s="523">
        <v>5</v>
      </c>
      <c r="K383" s="523">
        <v>6</v>
      </c>
      <c r="L383" s="523">
        <v>7</v>
      </c>
      <c r="M383" s="523">
        <v>8</v>
      </c>
      <c r="N383" s="523">
        <v>9</v>
      </c>
      <c r="O383" s="523">
        <v>10</v>
      </c>
      <c r="P383" s="523">
        <v>11</v>
      </c>
      <c r="Q383" s="523">
        <v>12</v>
      </c>
      <c r="R383" s="523">
        <v>13</v>
      </c>
      <c r="S383" s="523">
        <v>14</v>
      </c>
      <c r="T383" s="523">
        <v>15</v>
      </c>
      <c r="U383" s="523">
        <v>16</v>
      </c>
      <c r="V383" s="523">
        <v>17</v>
      </c>
      <c r="W383" s="523">
        <v>18</v>
      </c>
      <c r="X383" s="523">
        <v>19</v>
      </c>
      <c r="Y383" s="523">
        <v>20</v>
      </c>
      <c r="Z383" s="523">
        <v>21</v>
      </c>
      <c r="AA383" s="523">
        <v>22</v>
      </c>
      <c r="AB383" s="523">
        <v>23</v>
      </c>
      <c r="AC383" s="523">
        <v>24</v>
      </c>
      <c r="AD383" s="523">
        <v>25</v>
      </c>
      <c r="AE383" s="523">
        <v>26</v>
      </c>
      <c r="AF383" s="523">
        <v>27</v>
      </c>
      <c r="AG383" s="523">
        <v>28</v>
      </c>
      <c r="AH383" s="523">
        <v>29</v>
      </c>
      <c r="AI383" s="523">
        <v>30</v>
      </c>
      <c r="AJ383" s="523">
        <v>31</v>
      </c>
      <c r="AK383" s="523">
        <v>32</v>
      </c>
      <c r="AL383" s="523">
        <v>33</v>
      </c>
      <c r="AM383" s="523">
        <v>34</v>
      </c>
      <c r="AN383" s="523">
        <v>35</v>
      </c>
      <c r="AO383" s="523">
        <v>36</v>
      </c>
      <c r="AP383" s="523">
        <v>37</v>
      </c>
      <c r="AQ383" s="523">
        <v>38</v>
      </c>
      <c r="AR383" s="523">
        <v>39</v>
      </c>
      <c r="AS383" s="523">
        <v>40</v>
      </c>
      <c r="AT383" s="523">
        <v>41</v>
      </c>
      <c r="AU383" s="523">
        <v>42</v>
      </c>
      <c r="AV383" s="523">
        <v>43</v>
      </c>
      <c r="AW383" s="523">
        <v>44</v>
      </c>
      <c r="AX383" s="523">
        <v>45</v>
      </c>
      <c r="AY383" s="523">
        <v>46</v>
      </c>
      <c r="AZ383" s="523">
        <v>47</v>
      </c>
      <c r="BA383" s="523">
        <v>48</v>
      </c>
      <c r="BB383" s="523">
        <v>49</v>
      </c>
      <c r="BC383" s="523">
        <v>50</v>
      </c>
      <c r="BD383" s="523">
        <v>51</v>
      </c>
      <c r="BE383" s="523">
        <v>52</v>
      </c>
      <c r="BF383" s="523">
        <v>53</v>
      </c>
      <c r="BG383" s="523">
        <v>54</v>
      </c>
      <c r="BH383" s="523">
        <v>55</v>
      </c>
      <c r="BI383" s="523">
        <v>56</v>
      </c>
      <c r="BJ383" s="523">
        <v>57</v>
      </c>
      <c r="BK383" s="523">
        <v>58</v>
      </c>
      <c r="BL383" s="523">
        <v>59</v>
      </c>
      <c r="BM383" s="523">
        <v>60</v>
      </c>
      <c r="BN383" s="523">
        <v>61</v>
      </c>
      <c r="BO383" s="523">
        <v>62</v>
      </c>
      <c r="BP383" s="523">
        <v>63</v>
      </c>
      <c r="BQ383" s="523">
        <v>64</v>
      </c>
      <c r="BR383" s="523">
        <v>65</v>
      </c>
      <c r="BS383" s="523">
        <v>66</v>
      </c>
      <c r="BT383" s="523">
        <v>67</v>
      </c>
      <c r="BU383" s="523">
        <v>68</v>
      </c>
      <c r="BV383" s="523">
        <v>69</v>
      </c>
      <c r="BW383" s="523">
        <v>70</v>
      </c>
      <c r="BX383" s="523">
        <v>71</v>
      </c>
      <c r="BY383" s="523">
        <v>72</v>
      </c>
      <c r="BZ383" s="523">
        <v>73</v>
      </c>
      <c r="CA383" s="523">
        <v>74</v>
      </c>
      <c r="CB383" s="523">
        <v>75</v>
      </c>
      <c r="CC383" s="523">
        <v>76</v>
      </c>
      <c r="CD383" s="523">
        <v>77</v>
      </c>
      <c r="CE383" s="523">
        <v>78</v>
      </c>
      <c r="CF383" s="523">
        <v>79</v>
      </c>
    </row>
    <row r="384" spans="4:84" x14ac:dyDescent="0.2">
      <c r="E384" s="523" t="s">
        <v>157</v>
      </c>
      <c r="F384" s="523">
        <v>55</v>
      </c>
      <c r="G384" s="523">
        <v>20</v>
      </c>
      <c r="H384" s="523">
        <v>40</v>
      </c>
      <c r="I384" s="523">
        <v>58</v>
      </c>
      <c r="J384" s="523">
        <v>66</v>
      </c>
      <c r="K384" s="523">
        <v>15</v>
      </c>
      <c r="L384" s="523">
        <v>63</v>
      </c>
      <c r="M384" s="523">
        <v>27</v>
      </c>
      <c r="N384" s="523">
        <v>41</v>
      </c>
      <c r="O384" s="523">
        <v>72</v>
      </c>
      <c r="P384" s="523">
        <v>19</v>
      </c>
      <c r="Q384" s="523">
        <v>73</v>
      </c>
      <c r="R384" s="523">
        <v>67</v>
      </c>
      <c r="S384" s="523">
        <v>31</v>
      </c>
      <c r="T384" s="523">
        <v>1</v>
      </c>
      <c r="U384" s="523">
        <v>70</v>
      </c>
      <c r="V384" s="523">
        <v>53</v>
      </c>
      <c r="W384" s="523">
        <v>7</v>
      </c>
      <c r="X384" s="523">
        <v>21</v>
      </c>
      <c r="Y384" s="523">
        <v>76</v>
      </c>
      <c r="Z384" s="523">
        <v>25</v>
      </c>
      <c r="AA384" s="523">
        <v>68</v>
      </c>
      <c r="AB384" s="523">
        <v>9</v>
      </c>
      <c r="AC384" s="523">
        <v>37</v>
      </c>
      <c r="AD384" s="523">
        <v>16</v>
      </c>
      <c r="AE384" s="523">
        <v>44</v>
      </c>
      <c r="AF384" s="523">
        <v>8</v>
      </c>
      <c r="AG384" s="523">
        <v>14</v>
      </c>
      <c r="AH384" s="523">
        <v>46</v>
      </c>
      <c r="AI384" s="523">
        <v>33</v>
      </c>
      <c r="AJ384" s="523">
        <v>74</v>
      </c>
      <c r="AK384" s="523">
        <v>64</v>
      </c>
      <c r="AL384" s="523">
        <v>79</v>
      </c>
      <c r="AM384" s="523">
        <v>43</v>
      </c>
      <c r="AN384" s="523">
        <v>18</v>
      </c>
      <c r="AO384" s="523">
        <v>50</v>
      </c>
      <c r="AP384" s="523">
        <v>24</v>
      </c>
      <c r="AQ384" s="523">
        <v>4</v>
      </c>
      <c r="AR384" s="523">
        <v>61</v>
      </c>
      <c r="AS384" s="523">
        <v>71</v>
      </c>
      <c r="AT384" s="523">
        <v>69</v>
      </c>
      <c r="AU384" s="523">
        <v>23</v>
      </c>
      <c r="AV384" s="523">
        <v>47</v>
      </c>
      <c r="AW384" s="523">
        <v>52</v>
      </c>
      <c r="AX384" s="523">
        <v>57</v>
      </c>
      <c r="AY384" s="523">
        <v>54</v>
      </c>
      <c r="AZ384" s="523">
        <v>45</v>
      </c>
      <c r="BA384" s="523">
        <v>35</v>
      </c>
      <c r="BB384" s="523">
        <v>78</v>
      </c>
      <c r="BC384" s="523">
        <v>6</v>
      </c>
      <c r="BD384" s="523">
        <v>75</v>
      </c>
      <c r="BE384" s="523">
        <v>5</v>
      </c>
      <c r="BF384" s="523">
        <v>17</v>
      </c>
      <c r="BG384" s="523">
        <v>56</v>
      </c>
      <c r="BH384" s="523">
        <v>36</v>
      </c>
      <c r="BI384" s="523">
        <v>29</v>
      </c>
      <c r="BJ384" s="523">
        <v>49</v>
      </c>
      <c r="BK384" s="523">
        <v>42</v>
      </c>
      <c r="BL384" s="523">
        <v>13</v>
      </c>
      <c r="BM384" s="523">
        <v>77</v>
      </c>
      <c r="BN384" s="523">
        <v>60</v>
      </c>
      <c r="BO384" s="523">
        <v>48</v>
      </c>
      <c r="BP384" s="523">
        <v>65</v>
      </c>
      <c r="BQ384" s="523">
        <v>32</v>
      </c>
      <c r="BR384" s="523">
        <v>3</v>
      </c>
      <c r="BS384" s="523">
        <v>10</v>
      </c>
      <c r="BT384" s="523">
        <v>28</v>
      </c>
      <c r="BU384" s="523">
        <v>59</v>
      </c>
      <c r="BV384" s="523">
        <v>22</v>
      </c>
      <c r="BW384" s="523">
        <v>11</v>
      </c>
      <c r="BX384" s="523">
        <v>30</v>
      </c>
      <c r="BY384" s="523">
        <v>38</v>
      </c>
      <c r="BZ384" s="523">
        <v>2</v>
      </c>
      <c r="CA384" s="523">
        <v>62</v>
      </c>
      <c r="CB384" s="523">
        <v>51</v>
      </c>
      <c r="CC384" s="523">
        <v>34</v>
      </c>
      <c r="CD384" s="523">
        <v>39</v>
      </c>
      <c r="CE384" s="523">
        <v>12</v>
      </c>
      <c r="CF384" s="523">
        <v>26</v>
      </c>
    </row>
    <row r="387" spans="4:89" x14ac:dyDescent="0.2">
      <c r="D387" s="544">
        <v>80</v>
      </c>
      <c r="E387" s="544" t="s">
        <v>179</v>
      </c>
    </row>
    <row r="388" spans="4:89" x14ac:dyDescent="0.2">
      <c r="E388" s="523" t="s">
        <v>130</v>
      </c>
      <c r="F388" s="523">
        <v>1</v>
      </c>
      <c r="G388" s="523">
        <v>2</v>
      </c>
      <c r="H388" s="523">
        <v>3</v>
      </c>
      <c r="I388" s="523">
        <v>4</v>
      </c>
      <c r="J388" s="523">
        <v>5</v>
      </c>
      <c r="K388" s="523">
        <v>6</v>
      </c>
      <c r="L388" s="523">
        <v>7</v>
      </c>
      <c r="M388" s="523">
        <v>8</v>
      </c>
      <c r="N388" s="523">
        <v>9</v>
      </c>
      <c r="O388" s="523">
        <v>10</v>
      </c>
      <c r="P388" s="523">
        <v>11</v>
      </c>
      <c r="Q388" s="523">
        <v>12</v>
      </c>
      <c r="R388" s="523">
        <v>13</v>
      </c>
      <c r="S388" s="523">
        <v>14</v>
      </c>
      <c r="T388" s="523">
        <v>15</v>
      </c>
      <c r="U388" s="523">
        <v>16</v>
      </c>
      <c r="V388" s="523">
        <v>17</v>
      </c>
      <c r="W388" s="523">
        <v>18</v>
      </c>
      <c r="X388" s="523">
        <v>19</v>
      </c>
      <c r="Y388" s="523">
        <v>20</v>
      </c>
      <c r="Z388" s="523">
        <v>21</v>
      </c>
      <c r="AA388" s="523">
        <v>22</v>
      </c>
      <c r="AB388" s="523">
        <v>23</v>
      </c>
      <c r="AC388" s="523">
        <v>24</v>
      </c>
      <c r="AD388" s="523">
        <v>25</v>
      </c>
      <c r="AE388" s="523">
        <v>26</v>
      </c>
      <c r="AF388" s="523">
        <v>27</v>
      </c>
      <c r="AG388" s="523">
        <v>28</v>
      </c>
      <c r="AH388" s="523">
        <v>29</v>
      </c>
      <c r="AI388" s="523">
        <v>30</v>
      </c>
      <c r="AJ388" s="523">
        <v>31</v>
      </c>
      <c r="AK388" s="523">
        <v>32</v>
      </c>
      <c r="AL388" s="523">
        <v>33</v>
      </c>
      <c r="AM388" s="523">
        <v>34</v>
      </c>
      <c r="AN388" s="523">
        <v>35</v>
      </c>
      <c r="AO388" s="523">
        <v>36</v>
      </c>
      <c r="AP388" s="523">
        <v>37</v>
      </c>
      <c r="AQ388" s="523">
        <v>38</v>
      </c>
      <c r="AR388" s="523">
        <v>39</v>
      </c>
      <c r="AS388" s="523">
        <v>40</v>
      </c>
      <c r="AT388" s="523">
        <v>41</v>
      </c>
      <c r="AU388" s="523">
        <v>42</v>
      </c>
      <c r="AV388" s="523">
        <v>43</v>
      </c>
      <c r="AW388" s="523">
        <v>44</v>
      </c>
      <c r="AX388" s="523">
        <v>45</v>
      </c>
      <c r="AY388" s="523">
        <v>46</v>
      </c>
      <c r="AZ388" s="523">
        <v>47</v>
      </c>
      <c r="BA388" s="523">
        <v>48</v>
      </c>
      <c r="BB388" s="523">
        <v>49</v>
      </c>
      <c r="BC388" s="523">
        <v>50</v>
      </c>
      <c r="BD388" s="523">
        <v>51</v>
      </c>
      <c r="BE388" s="523">
        <v>52</v>
      </c>
      <c r="BF388" s="523">
        <v>53</v>
      </c>
      <c r="BG388" s="523">
        <v>54</v>
      </c>
      <c r="BH388" s="523">
        <v>55</v>
      </c>
      <c r="BI388" s="523">
        <v>56</v>
      </c>
      <c r="BJ388" s="523">
        <v>57</v>
      </c>
      <c r="BK388" s="523">
        <v>58</v>
      </c>
      <c r="BL388" s="523">
        <v>59</v>
      </c>
      <c r="BM388" s="523">
        <v>60</v>
      </c>
      <c r="BN388" s="523">
        <v>61</v>
      </c>
      <c r="BO388" s="523">
        <v>62</v>
      </c>
      <c r="BP388" s="523">
        <v>63</v>
      </c>
      <c r="BQ388" s="523">
        <v>64</v>
      </c>
      <c r="BR388" s="523">
        <v>65</v>
      </c>
      <c r="BS388" s="523">
        <v>66</v>
      </c>
      <c r="BT388" s="523">
        <v>67</v>
      </c>
      <c r="BU388" s="523">
        <v>68</v>
      </c>
      <c r="BV388" s="523">
        <v>69</v>
      </c>
      <c r="BW388" s="523">
        <v>70</v>
      </c>
      <c r="BX388" s="523">
        <v>71</v>
      </c>
      <c r="BY388" s="523">
        <v>72</v>
      </c>
      <c r="BZ388" s="523">
        <v>73</v>
      </c>
      <c r="CA388" s="523">
        <v>74</v>
      </c>
      <c r="CB388" s="523">
        <v>75</v>
      </c>
      <c r="CC388" s="523">
        <v>76</v>
      </c>
      <c r="CD388" s="523">
        <v>77</v>
      </c>
      <c r="CE388" s="523">
        <v>78</v>
      </c>
      <c r="CF388" s="523">
        <v>79</v>
      </c>
      <c r="CG388" s="523">
        <v>80</v>
      </c>
    </row>
    <row r="389" spans="4:89" x14ac:dyDescent="0.2">
      <c r="E389" s="523" t="s">
        <v>157</v>
      </c>
      <c r="F389" s="523">
        <v>40</v>
      </c>
      <c r="G389" s="523">
        <v>20</v>
      </c>
      <c r="H389" s="523">
        <v>27</v>
      </c>
      <c r="I389" s="523">
        <v>57</v>
      </c>
      <c r="J389" s="523">
        <v>23</v>
      </c>
      <c r="K389" s="523">
        <v>34</v>
      </c>
      <c r="L389" s="523">
        <v>14</v>
      </c>
      <c r="M389" s="523">
        <v>17</v>
      </c>
      <c r="N389" s="523">
        <v>28</v>
      </c>
      <c r="O389" s="523">
        <v>48</v>
      </c>
      <c r="P389" s="523">
        <v>29</v>
      </c>
      <c r="Q389" s="523">
        <v>25</v>
      </c>
      <c r="R389" s="523">
        <v>9</v>
      </c>
      <c r="S389" s="523">
        <v>61</v>
      </c>
      <c r="T389" s="523">
        <v>72</v>
      </c>
      <c r="U389" s="523">
        <v>24</v>
      </c>
      <c r="V389" s="523">
        <v>69</v>
      </c>
      <c r="W389" s="523">
        <v>5</v>
      </c>
      <c r="X389" s="523">
        <v>7</v>
      </c>
      <c r="Y389" s="523">
        <v>37</v>
      </c>
      <c r="Z389" s="523">
        <v>45</v>
      </c>
      <c r="AA389" s="523">
        <v>63</v>
      </c>
      <c r="AB389" s="523">
        <v>67</v>
      </c>
      <c r="AC389" s="523">
        <v>51</v>
      </c>
      <c r="AD389" s="523">
        <v>36</v>
      </c>
      <c r="AE389" s="523">
        <v>4</v>
      </c>
      <c r="AF389" s="523">
        <v>78</v>
      </c>
      <c r="AG389" s="523">
        <v>70</v>
      </c>
      <c r="AH389" s="523">
        <v>11</v>
      </c>
      <c r="AI389" s="523">
        <v>46</v>
      </c>
      <c r="AJ389" s="523">
        <v>55</v>
      </c>
      <c r="AK389" s="523">
        <v>75</v>
      </c>
      <c r="AL389" s="523">
        <v>19</v>
      </c>
      <c r="AM389" s="523">
        <v>12</v>
      </c>
      <c r="AN389" s="523">
        <v>3</v>
      </c>
      <c r="AO389" s="523">
        <v>44</v>
      </c>
      <c r="AP389" s="523">
        <v>38</v>
      </c>
      <c r="AQ389" s="523">
        <v>2</v>
      </c>
      <c r="AR389" s="523">
        <v>22</v>
      </c>
      <c r="AS389" s="523">
        <v>76</v>
      </c>
      <c r="AT389" s="523">
        <v>64</v>
      </c>
      <c r="AU389" s="523">
        <v>18</v>
      </c>
      <c r="AV389" s="523">
        <v>15</v>
      </c>
      <c r="AW389" s="523">
        <v>1</v>
      </c>
      <c r="AX389" s="523">
        <v>21</v>
      </c>
      <c r="AY389" s="523">
        <v>30</v>
      </c>
      <c r="AZ389" s="523">
        <v>39</v>
      </c>
      <c r="BA389" s="523">
        <v>77</v>
      </c>
      <c r="BB389" s="523">
        <v>58</v>
      </c>
      <c r="BC389" s="523">
        <v>33</v>
      </c>
      <c r="BD389" s="523">
        <v>49</v>
      </c>
      <c r="BE389" s="523">
        <v>53</v>
      </c>
      <c r="BF389" s="523">
        <v>59</v>
      </c>
      <c r="BG389" s="523">
        <v>73</v>
      </c>
      <c r="BH389" s="523">
        <v>16</v>
      </c>
      <c r="BI389" s="523">
        <v>65</v>
      </c>
      <c r="BJ389" s="523">
        <v>60</v>
      </c>
      <c r="BK389" s="523">
        <v>42</v>
      </c>
      <c r="BL389" s="523">
        <v>68</v>
      </c>
      <c r="BM389" s="523">
        <v>8</v>
      </c>
      <c r="BN389" s="523">
        <v>50</v>
      </c>
      <c r="BO389" s="523">
        <v>79</v>
      </c>
      <c r="BP389" s="523">
        <v>32</v>
      </c>
      <c r="BQ389" s="523">
        <v>6</v>
      </c>
      <c r="BR389" s="523">
        <v>56</v>
      </c>
      <c r="BS389" s="523">
        <v>80</v>
      </c>
      <c r="BT389" s="523">
        <v>43</v>
      </c>
      <c r="BU389" s="523">
        <v>52</v>
      </c>
      <c r="BV389" s="523">
        <v>47</v>
      </c>
      <c r="BW389" s="523">
        <v>31</v>
      </c>
      <c r="BX389" s="523">
        <v>10</v>
      </c>
      <c r="BY389" s="523">
        <v>35</v>
      </c>
      <c r="BZ389" s="523">
        <v>54</v>
      </c>
      <c r="CA389" s="523">
        <v>66</v>
      </c>
      <c r="CB389" s="523">
        <v>71</v>
      </c>
      <c r="CC389" s="523">
        <v>74</v>
      </c>
      <c r="CD389" s="523">
        <v>13</v>
      </c>
      <c r="CE389" s="523">
        <v>62</v>
      </c>
      <c r="CF389" s="523">
        <v>41</v>
      </c>
      <c r="CG389" s="523">
        <v>26</v>
      </c>
    </row>
    <row r="392" spans="4:89" x14ac:dyDescent="0.2">
      <c r="D392" s="544">
        <v>81</v>
      </c>
      <c r="E392" s="544" t="s">
        <v>179</v>
      </c>
    </row>
    <row r="393" spans="4:89" x14ac:dyDescent="0.2">
      <c r="E393" s="523" t="s">
        <v>130</v>
      </c>
      <c r="F393" s="523">
        <v>1</v>
      </c>
      <c r="G393" s="523">
        <v>2</v>
      </c>
      <c r="H393" s="523">
        <v>3</v>
      </c>
      <c r="I393" s="523">
        <v>4</v>
      </c>
      <c r="J393" s="523">
        <v>5</v>
      </c>
      <c r="K393" s="523">
        <v>6</v>
      </c>
      <c r="L393" s="523">
        <v>7</v>
      </c>
      <c r="M393" s="523">
        <v>8</v>
      </c>
      <c r="N393" s="523">
        <v>9</v>
      </c>
      <c r="O393" s="523">
        <v>10</v>
      </c>
      <c r="P393" s="523">
        <v>11</v>
      </c>
      <c r="Q393" s="523">
        <v>12</v>
      </c>
      <c r="R393" s="523">
        <v>13</v>
      </c>
      <c r="S393" s="523">
        <v>14</v>
      </c>
      <c r="T393" s="523">
        <v>15</v>
      </c>
      <c r="U393" s="523">
        <v>16</v>
      </c>
      <c r="V393" s="523">
        <v>17</v>
      </c>
      <c r="W393" s="523">
        <v>18</v>
      </c>
      <c r="X393" s="523">
        <v>19</v>
      </c>
      <c r="Y393" s="523">
        <v>20</v>
      </c>
      <c r="Z393" s="523">
        <v>21</v>
      </c>
      <c r="AA393" s="523">
        <v>22</v>
      </c>
      <c r="AB393" s="523">
        <v>23</v>
      </c>
      <c r="AC393" s="523">
        <v>24</v>
      </c>
      <c r="AD393" s="523">
        <v>25</v>
      </c>
      <c r="AE393" s="523">
        <v>26</v>
      </c>
      <c r="AF393" s="523">
        <v>27</v>
      </c>
      <c r="AG393" s="523">
        <v>28</v>
      </c>
      <c r="AH393" s="523">
        <v>29</v>
      </c>
      <c r="AI393" s="523">
        <v>30</v>
      </c>
      <c r="AJ393" s="523">
        <v>31</v>
      </c>
      <c r="AK393" s="523">
        <v>32</v>
      </c>
      <c r="AL393" s="523">
        <v>33</v>
      </c>
      <c r="AM393" s="523">
        <v>34</v>
      </c>
      <c r="AN393" s="523">
        <v>35</v>
      </c>
      <c r="AO393" s="523">
        <v>36</v>
      </c>
      <c r="AP393" s="523">
        <v>37</v>
      </c>
      <c r="AQ393" s="523">
        <v>38</v>
      </c>
      <c r="AR393" s="523">
        <v>39</v>
      </c>
      <c r="AS393" s="523">
        <v>40</v>
      </c>
      <c r="AT393" s="523">
        <v>41</v>
      </c>
      <c r="AU393" s="523">
        <v>42</v>
      </c>
      <c r="AV393" s="523">
        <v>43</v>
      </c>
      <c r="AW393" s="523">
        <v>44</v>
      </c>
      <c r="AX393" s="523">
        <v>45</v>
      </c>
      <c r="AY393" s="523">
        <v>46</v>
      </c>
      <c r="AZ393" s="523">
        <v>47</v>
      </c>
      <c r="BA393" s="523">
        <v>48</v>
      </c>
      <c r="BB393" s="523">
        <v>49</v>
      </c>
      <c r="BC393" s="523">
        <v>50</v>
      </c>
      <c r="BD393" s="523">
        <v>51</v>
      </c>
      <c r="BE393" s="523">
        <v>52</v>
      </c>
      <c r="BF393" s="523">
        <v>53</v>
      </c>
      <c r="BG393" s="523">
        <v>54</v>
      </c>
      <c r="BH393" s="523">
        <v>55</v>
      </c>
      <c r="BI393" s="523">
        <v>56</v>
      </c>
      <c r="BJ393" s="523">
        <v>57</v>
      </c>
      <c r="BK393" s="523">
        <v>58</v>
      </c>
      <c r="BL393" s="523">
        <v>59</v>
      </c>
      <c r="BM393" s="523">
        <v>60</v>
      </c>
      <c r="BN393" s="523">
        <v>61</v>
      </c>
      <c r="BO393" s="523">
        <v>62</v>
      </c>
      <c r="BP393" s="523">
        <v>63</v>
      </c>
      <c r="BQ393" s="523">
        <v>64</v>
      </c>
      <c r="BR393" s="523">
        <v>65</v>
      </c>
      <c r="BS393" s="523">
        <v>66</v>
      </c>
      <c r="BT393" s="523">
        <v>67</v>
      </c>
      <c r="BU393" s="523">
        <v>68</v>
      </c>
      <c r="BV393" s="523">
        <v>69</v>
      </c>
      <c r="BX393" s="523">
        <v>70</v>
      </c>
      <c r="BY393" s="523">
        <v>71</v>
      </c>
      <c r="BZ393" s="523">
        <v>72</v>
      </c>
      <c r="CA393" s="523">
        <v>73</v>
      </c>
      <c r="CC393" s="523">
        <v>74</v>
      </c>
      <c r="CD393" s="523">
        <v>75</v>
      </c>
      <c r="CE393" s="523">
        <v>76</v>
      </c>
      <c r="CF393" s="523">
        <v>77</v>
      </c>
      <c r="CH393" s="523">
        <v>78</v>
      </c>
      <c r="CI393" s="523">
        <v>79</v>
      </c>
      <c r="CJ393" s="523">
        <v>80</v>
      </c>
      <c r="CK393" s="523">
        <v>81</v>
      </c>
    </row>
    <row r="394" spans="4:89" x14ac:dyDescent="0.2">
      <c r="E394" s="523" t="s">
        <v>157</v>
      </c>
      <c r="F394" s="523">
        <v>39</v>
      </c>
      <c r="G394" s="523">
        <v>80</v>
      </c>
      <c r="H394" s="523">
        <v>75</v>
      </c>
      <c r="I394" s="523">
        <v>31</v>
      </c>
      <c r="J394" s="523">
        <v>70</v>
      </c>
      <c r="K394" s="523">
        <v>59</v>
      </c>
      <c r="L394" s="523">
        <v>68</v>
      </c>
      <c r="M394" s="523">
        <v>65</v>
      </c>
      <c r="N394" s="523">
        <v>74</v>
      </c>
      <c r="O394" s="523">
        <v>43</v>
      </c>
      <c r="P394" s="523">
        <v>25</v>
      </c>
      <c r="Q394" s="523">
        <v>18</v>
      </c>
      <c r="R394" s="523">
        <v>67</v>
      </c>
      <c r="S394" s="523">
        <v>51</v>
      </c>
      <c r="T394" s="523">
        <v>79</v>
      </c>
      <c r="U394" s="523">
        <v>19</v>
      </c>
      <c r="V394" s="523">
        <v>72</v>
      </c>
      <c r="W394" s="523">
        <v>32</v>
      </c>
      <c r="X394" s="523">
        <v>61</v>
      </c>
      <c r="Y394" s="523">
        <v>46</v>
      </c>
      <c r="Z394" s="523">
        <v>64</v>
      </c>
      <c r="AA394" s="523">
        <v>29</v>
      </c>
      <c r="AB394" s="523">
        <v>22</v>
      </c>
      <c r="AC394" s="523">
        <v>36</v>
      </c>
      <c r="AD394" s="523">
        <v>17</v>
      </c>
      <c r="AE394" s="523">
        <v>77</v>
      </c>
      <c r="AF394" s="523">
        <v>53</v>
      </c>
      <c r="AG394" s="523">
        <v>12</v>
      </c>
      <c r="AH394" s="523">
        <v>66</v>
      </c>
      <c r="AI394" s="523">
        <v>56</v>
      </c>
      <c r="AJ394" s="523">
        <v>15</v>
      </c>
      <c r="AK394" s="523">
        <v>76</v>
      </c>
      <c r="AL394" s="523">
        <v>57</v>
      </c>
      <c r="AM394" s="523">
        <v>48</v>
      </c>
      <c r="AN394" s="523">
        <v>78</v>
      </c>
      <c r="AO394" s="523">
        <v>45</v>
      </c>
      <c r="AP394" s="523">
        <v>20</v>
      </c>
      <c r="AQ394" s="523">
        <v>71</v>
      </c>
      <c r="AR394" s="523">
        <v>1</v>
      </c>
      <c r="AS394" s="523">
        <v>47</v>
      </c>
      <c r="AT394" s="523">
        <v>49</v>
      </c>
      <c r="AU394" s="523">
        <v>73</v>
      </c>
      <c r="AV394" s="523">
        <v>35</v>
      </c>
      <c r="AW394" s="523">
        <v>2</v>
      </c>
      <c r="AX394" s="523">
        <v>16</v>
      </c>
      <c r="AY394" s="523">
        <v>10</v>
      </c>
      <c r="AZ394" s="523">
        <v>13</v>
      </c>
      <c r="BA394" s="523">
        <v>37</v>
      </c>
      <c r="BB394" s="523">
        <v>41</v>
      </c>
      <c r="BC394" s="523">
        <v>26</v>
      </c>
      <c r="BD394" s="523">
        <v>34</v>
      </c>
      <c r="BE394" s="523">
        <v>23</v>
      </c>
      <c r="BF394" s="523">
        <v>81</v>
      </c>
      <c r="BG394" s="523">
        <v>52</v>
      </c>
      <c r="BH394" s="523">
        <v>42</v>
      </c>
      <c r="BI394" s="523">
        <v>30</v>
      </c>
      <c r="BJ394" s="523">
        <v>3</v>
      </c>
      <c r="BK394" s="523">
        <v>54</v>
      </c>
      <c r="BL394" s="523">
        <v>6</v>
      </c>
      <c r="BM394" s="523">
        <v>62</v>
      </c>
      <c r="BN394" s="523">
        <v>60</v>
      </c>
      <c r="BO394" s="523">
        <v>40</v>
      </c>
      <c r="BP394" s="523">
        <v>69</v>
      </c>
      <c r="BQ394" s="523">
        <v>21</v>
      </c>
      <c r="BR394" s="523">
        <v>11</v>
      </c>
      <c r="BS394" s="523">
        <v>4</v>
      </c>
      <c r="BT394" s="523">
        <v>28</v>
      </c>
      <c r="BU394" s="523">
        <v>7</v>
      </c>
      <c r="BV394" s="523">
        <v>63</v>
      </c>
      <c r="BX394" s="523">
        <v>5</v>
      </c>
      <c r="BY394" s="523">
        <v>33</v>
      </c>
      <c r="BZ394" s="523">
        <v>27</v>
      </c>
      <c r="CA394" s="523">
        <v>58</v>
      </c>
      <c r="CC394" s="523">
        <v>9</v>
      </c>
      <c r="CD394" s="523">
        <v>55</v>
      </c>
      <c r="CE394" s="523">
        <v>14</v>
      </c>
      <c r="CF394" s="523">
        <v>38</v>
      </c>
      <c r="CH394" s="523">
        <v>24</v>
      </c>
      <c r="CI394" s="523">
        <v>50</v>
      </c>
      <c r="CJ394" s="523">
        <v>44</v>
      </c>
      <c r="CK394" s="523">
        <v>8</v>
      </c>
    </row>
    <row r="397" spans="4:89" x14ac:dyDescent="0.2">
      <c r="D397" s="544">
        <v>82</v>
      </c>
      <c r="E397" s="544" t="s">
        <v>179</v>
      </c>
    </row>
    <row r="398" spans="4:89" x14ac:dyDescent="0.2">
      <c r="E398" s="523" t="s">
        <v>130</v>
      </c>
      <c r="F398" s="523">
        <v>1</v>
      </c>
      <c r="G398" s="523">
        <v>2</v>
      </c>
      <c r="H398" s="523">
        <v>3</v>
      </c>
      <c r="I398" s="523">
        <v>4</v>
      </c>
      <c r="J398" s="523">
        <v>5</v>
      </c>
      <c r="K398" s="523">
        <v>6</v>
      </c>
      <c r="L398" s="523">
        <v>7</v>
      </c>
      <c r="M398" s="523">
        <v>8</v>
      </c>
      <c r="N398" s="523">
        <v>9</v>
      </c>
      <c r="O398" s="523">
        <v>10</v>
      </c>
      <c r="P398" s="523">
        <v>11</v>
      </c>
      <c r="Q398" s="523">
        <v>12</v>
      </c>
      <c r="R398" s="523">
        <v>13</v>
      </c>
      <c r="S398" s="523">
        <v>14</v>
      </c>
      <c r="T398" s="523">
        <v>15</v>
      </c>
      <c r="U398" s="523">
        <v>16</v>
      </c>
      <c r="V398" s="523">
        <v>17</v>
      </c>
      <c r="W398" s="523">
        <v>18</v>
      </c>
      <c r="X398" s="523">
        <v>19</v>
      </c>
      <c r="Y398" s="523">
        <v>20</v>
      </c>
      <c r="Z398" s="523">
        <v>21</v>
      </c>
      <c r="AA398" s="523">
        <v>22</v>
      </c>
      <c r="AB398" s="523">
        <v>23</v>
      </c>
      <c r="AC398" s="523">
        <v>24</v>
      </c>
      <c r="AD398" s="523">
        <v>25</v>
      </c>
      <c r="AE398" s="523">
        <v>26</v>
      </c>
      <c r="AF398" s="523">
        <v>27</v>
      </c>
      <c r="AG398" s="523">
        <v>28</v>
      </c>
      <c r="AH398" s="523">
        <v>29</v>
      </c>
      <c r="AI398" s="523">
        <v>30</v>
      </c>
      <c r="AJ398" s="523">
        <v>31</v>
      </c>
      <c r="AK398" s="523">
        <v>32</v>
      </c>
      <c r="AL398" s="523">
        <v>33</v>
      </c>
      <c r="AM398" s="523">
        <v>34</v>
      </c>
      <c r="AN398" s="523">
        <v>35</v>
      </c>
      <c r="AO398" s="523">
        <v>36</v>
      </c>
      <c r="AP398" s="523">
        <v>37</v>
      </c>
      <c r="AQ398" s="523">
        <v>38</v>
      </c>
      <c r="AR398" s="523">
        <v>39</v>
      </c>
      <c r="AS398" s="523">
        <v>40</v>
      </c>
      <c r="AT398" s="523">
        <v>41</v>
      </c>
      <c r="AU398" s="523">
        <v>42</v>
      </c>
      <c r="AV398" s="523">
        <v>43</v>
      </c>
      <c r="AW398" s="523">
        <v>44</v>
      </c>
      <c r="AX398" s="523">
        <v>45</v>
      </c>
      <c r="AY398" s="523">
        <v>46</v>
      </c>
      <c r="AZ398" s="523">
        <v>47</v>
      </c>
      <c r="BA398" s="523">
        <v>48</v>
      </c>
      <c r="BB398" s="523">
        <v>49</v>
      </c>
      <c r="BC398" s="523">
        <v>50</v>
      </c>
      <c r="BD398" s="523">
        <v>51</v>
      </c>
      <c r="BE398" s="523">
        <v>52</v>
      </c>
      <c r="BF398" s="523">
        <v>53</v>
      </c>
      <c r="BG398" s="523">
        <v>54</v>
      </c>
      <c r="BH398" s="523">
        <v>55</v>
      </c>
      <c r="BI398" s="523">
        <v>56</v>
      </c>
      <c r="BJ398" s="523">
        <v>57</v>
      </c>
      <c r="BK398" s="523">
        <v>58</v>
      </c>
      <c r="BL398" s="523">
        <v>59</v>
      </c>
      <c r="BM398" s="523">
        <v>60</v>
      </c>
      <c r="BN398" s="523">
        <v>61</v>
      </c>
      <c r="BO398" s="523">
        <v>62</v>
      </c>
      <c r="BP398" s="523">
        <v>63</v>
      </c>
      <c r="BQ398" s="523">
        <v>64</v>
      </c>
      <c r="BR398" s="523">
        <v>65</v>
      </c>
      <c r="BS398" s="523">
        <v>66</v>
      </c>
      <c r="BT398" s="523">
        <v>67</v>
      </c>
      <c r="BU398" s="523">
        <v>68</v>
      </c>
      <c r="BV398" s="523">
        <v>69</v>
      </c>
      <c r="BW398" s="523">
        <v>70</v>
      </c>
      <c r="BX398" s="523">
        <v>71</v>
      </c>
      <c r="BY398" s="523">
        <v>72</v>
      </c>
      <c r="BZ398" s="523">
        <v>73</v>
      </c>
      <c r="CA398" s="523">
        <v>74</v>
      </c>
      <c r="CC398" s="523">
        <v>75</v>
      </c>
      <c r="CD398" s="523">
        <v>76</v>
      </c>
      <c r="CE398" s="523">
        <v>77</v>
      </c>
      <c r="CF398" s="523">
        <v>78</v>
      </c>
      <c r="CH398" s="523">
        <v>79</v>
      </c>
      <c r="CI398" s="523">
        <v>80</v>
      </c>
      <c r="CJ398" s="523">
        <v>81</v>
      </c>
      <c r="CK398" s="523">
        <v>82</v>
      </c>
    </row>
    <row r="399" spans="4:89" x14ac:dyDescent="0.2">
      <c r="E399" s="523" t="s">
        <v>157</v>
      </c>
      <c r="F399" s="523">
        <v>55</v>
      </c>
      <c r="G399" s="523">
        <v>60</v>
      </c>
      <c r="H399" s="523">
        <v>34</v>
      </c>
      <c r="I399" s="523">
        <v>62</v>
      </c>
      <c r="J399" s="523">
        <v>11</v>
      </c>
      <c r="K399" s="523">
        <v>65</v>
      </c>
      <c r="L399" s="523">
        <v>45</v>
      </c>
      <c r="M399" s="523">
        <v>2</v>
      </c>
      <c r="N399" s="523">
        <v>47</v>
      </c>
      <c r="O399" s="523">
        <v>27</v>
      </c>
      <c r="P399" s="523">
        <v>44</v>
      </c>
      <c r="Q399" s="523">
        <v>13</v>
      </c>
      <c r="R399" s="523">
        <v>76</v>
      </c>
      <c r="S399" s="523">
        <v>3</v>
      </c>
      <c r="T399" s="523">
        <v>16</v>
      </c>
      <c r="U399" s="523">
        <v>39</v>
      </c>
      <c r="V399" s="523">
        <v>48</v>
      </c>
      <c r="W399" s="523">
        <v>80</v>
      </c>
      <c r="X399" s="523">
        <v>21</v>
      </c>
      <c r="Y399" s="523">
        <v>31</v>
      </c>
      <c r="Z399" s="523">
        <v>74</v>
      </c>
      <c r="AA399" s="523">
        <v>81</v>
      </c>
      <c r="AB399" s="523">
        <v>40</v>
      </c>
      <c r="AC399" s="523">
        <v>1</v>
      </c>
      <c r="AD399" s="523">
        <v>46</v>
      </c>
      <c r="AE399" s="523">
        <v>49</v>
      </c>
      <c r="AF399" s="523">
        <v>28</v>
      </c>
      <c r="AG399" s="523">
        <v>10</v>
      </c>
      <c r="AH399" s="523">
        <v>53</v>
      </c>
      <c r="AI399" s="523">
        <v>56</v>
      </c>
      <c r="AJ399" s="523">
        <v>59</v>
      </c>
      <c r="AK399" s="523">
        <v>78</v>
      </c>
      <c r="AL399" s="523">
        <v>67</v>
      </c>
      <c r="AM399" s="523">
        <v>41</v>
      </c>
      <c r="AN399" s="523">
        <v>71</v>
      </c>
      <c r="AO399" s="523">
        <v>14</v>
      </c>
      <c r="AP399" s="523">
        <v>63</v>
      </c>
      <c r="AQ399" s="523">
        <v>52</v>
      </c>
      <c r="AR399" s="523">
        <v>66</v>
      </c>
      <c r="AS399" s="523">
        <v>7</v>
      </c>
      <c r="AT399" s="523">
        <v>25</v>
      </c>
      <c r="AU399" s="523">
        <v>15</v>
      </c>
      <c r="AV399" s="523">
        <v>17</v>
      </c>
      <c r="AW399" s="523">
        <v>79</v>
      </c>
      <c r="AX399" s="523">
        <v>75</v>
      </c>
      <c r="AY399" s="523">
        <v>50</v>
      </c>
      <c r="AZ399" s="523">
        <v>43</v>
      </c>
      <c r="BA399" s="523">
        <v>69</v>
      </c>
      <c r="BB399" s="523">
        <v>26</v>
      </c>
      <c r="BC399" s="523">
        <v>37</v>
      </c>
      <c r="BD399" s="523">
        <v>19</v>
      </c>
      <c r="BE399" s="523">
        <v>23</v>
      </c>
      <c r="BF399" s="523">
        <v>29</v>
      </c>
      <c r="BG399" s="523">
        <v>51</v>
      </c>
      <c r="BH399" s="523">
        <v>61</v>
      </c>
      <c r="BI399" s="523">
        <v>5</v>
      </c>
      <c r="BJ399" s="523">
        <v>77</v>
      </c>
      <c r="BK399" s="523">
        <v>64</v>
      </c>
      <c r="BL399" s="523">
        <v>73</v>
      </c>
      <c r="BM399" s="523">
        <v>6</v>
      </c>
      <c r="BN399" s="523">
        <v>82</v>
      </c>
      <c r="BO399" s="523">
        <v>8</v>
      </c>
      <c r="BP399" s="523">
        <v>22</v>
      </c>
      <c r="BQ399" s="523">
        <v>18</v>
      </c>
      <c r="BR399" s="523">
        <v>68</v>
      </c>
      <c r="BS399" s="523">
        <v>4</v>
      </c>
      <c r="BT399" s="523">
        <v>33</v>
      </c>
      <c r="BU399" s="523">
        <v>72</v>
      </c>
      <c r="BV399" s="523">
        <v>38</v>
      </c>
      <c r="BW399" s="523">
        <v>42</v>
      </c>
      <c r="BX399" s="523">
        <v>35</v>
      </c>
      <c r="BY399" s="523">
        <v>24</v>
      </c>
      <c r="BZ399" s="523">
        <v>30</v>
      </c>
      <c r="CA399" s="523">
        <v>57</v>
      </c>
      <c r="CC399" s="523">
        <v>9</v>
      </c>
      <c r="CD399" s="523">
        <v>58</v>
      </c>
      <c r="CE399" s="523">
        <v>54</v>
      </c>
      <c r="CF399" s="523">
        <v>36</v>
      </c>
      <c r="CH399" s="523">
        <v>70</v>
      </c>
      <c r="CI399" s="523">
        <v>20</v>
      </c>
      <c r="CJ399" s="523">
        <v>32</v>
      </c>
      <c r="CK399" s="523">
        <v>12</v>
      </c>
    </row>
    <row r="402" spans="4:90" x14ac:dyDescent="0.2">
      <c r="D402" s="544">
        <v>83</v>
      </c>
      <c r="E402" s="544" t="s">
        <v>179</v>
      </c>
    </row>
    <row r="403" spans="4:90" x14ac:dyDescent="0.2">
      <c r="E403" s="523" t="s">
        <v>130</v>
      </c>
      <c r="F403" s="523">
        <v>1</v>
      </c>
      <c r="G403" s="523">
        <v>2</v>
      </c>
      <c r="H403" s="523">
        <v>3</v>
      </c>
      <c r="I403" s="523">
        <v>4</v>
      </c>
      <c r="J403" s="523">
        <v>5</v>
      </c>
      <c r="K403" s="523">
        <v>6</v>
      </c>
      <c r="L403" s="523">
        <v>7</v>
      </c>
      <c r="M403" s="523">
        <v>8</v>
      </c>
      <c r="N403" s="523">
        <v>9</v>
      </c>
      <c r="O403" s="523">
        <v>10</v>
      </c>
      <c r="P403" s="523">
        <v>11</v>
      </c>
      <c r="Q403" s="523">
        <v>12</v>
      </c>
      <c r="R403" s="523">
        <v>13</v>
      </c>
      <c r="S403" s="523">
        <v>14</v>
      </c>
      <c r="T403" s="523">
        <v>15</v>
      </c>
      <c r="U403" s="523">
        <v>16</v>
      </c>
      <c r="V403" s="523">
        <v>17</v>
      </c>
      <c r="W403" s="523">
        <v>18</v>
      </c>
      <c r="X403" s="523">
        <v>19</v>
      </c>
      <c r="Y403" s="523">
        <v>20</v>
      </c>
      <c r="Z403" s="523">
        <v>21</v>
      </c>
      <c r="AA403" s="523">
        <v>22</v>
      </c>
      <c r="AB403" s="523">
        <v>23</v>
      </c>
      <c r="AC403" s="523">
        <v>24</v>
      </c>
      <c r="AD403" s="523">
        <v>25</v>
      </c>
      <c r="AE403" s="523">
        <v>26</v>
      </c>
      <c r="AF403" s="523">
        <v>27</v>
      </c>
      <c r="AG403" s="523">
        <v>28</v>
      </c>
      <c r="AH403" s="523">
        <v>29</v>
      </c>
      <c r="AI403" s="523">
        <v>30</v>
      </c>
      <c r="AJ403" s="523">
        <v>31</v>
      </c>
      <c r="AK403" s="523">
        <v>32</v>
      </c>
      <c r="AL403" s="523">
        <v>33</v>
      </c>
      <c r="AM403" s="523">
        <v>34</v>
      </c>
      <c r="AN403" s="523">
        <v>35</v>
      </c>
      <c r="AO403" s="523">
        <v>36</v>
      </c>
      <c r="AP403" s="523">
        <v>37</v>
      </c>
      <c r="AQ403" s="523">
        <v>38</v>
      </c>
      <c r="AR403" s="523">
        <v>39</v>
      </c>
      <c r="AS403" s="523">
        <v>40</v>
      </c>
      <c r="AT403" s="523">
        <v>41</v>
      </c>
      <c r="AU403" s="523">
        <v>42</v>
      </c>
      <c r="AV403" s="523">
        <v>43</v>
      </c>
      <c r="AW403" s="523">
        <v>44</v>
      </c>
      <c r="AX403" s="523">
        <v>45</v>
      </c>
      <c r="AY403" s="523">
        <v>46</v>
      </c>
      <c r="AZ403" s="523">
        <v>47</v>
      </c>
      <c r="BA403" s="523">
        <v>48</v>
      </c>
      <c r="BB403" s="523">
        <v>49</v>
      </c>
      <c r="BC403" s="523">
        <v>50</v>
      </c>
      <c r="BD403" s="523">
        <v>51</v>
      </c>
      <c r="BE403" s="523">
        <v>52</v>
      </c>
      <c r="BF403" s="523">
        <v>53</v>
      </c>
      <c r="BG403" s="523">
        <v>54</v>
      </c>
      <c r="BH403" s="523">
        <v>55</v>
      </c>
      <c r="BI403" s="523">
        <v>56</v>
      </c>
      <c r="BJ403" s="523">
        <v>57</v>
      </c>
      <c r="BK403" s="523">
        <v>58</v>
      </c>
      <c r="BL403" s="523">
        <v>59</v>
      </c>
      <c r="BM403" s="523">
        <v>60</v>
      </c>
      <c r="BN403" s="523">
        <v>61</v>
      </c>
      <c r="BO403" s="523">
        <v>62</v>
      </c>
      <c r="BP403" s="523">
        <v>63</v>
      </c>
      <c r="BQ403" s="523">
        <v>64</v>
      </c>
      <c r="BR403" s="523">
        <v>65</v>
      </c>
      <c r="BS403" s="523">
        <v>66</v>
      </c>
      <c r="BT403" s="523">
        <v>67</v>
      </c>
      <c r="BU403" s="523">
        <v>68</v>
      </c>
      <c r="BV403" s="523">
        <v>69</v>
      </c>
      <c r="BW403" s="523">
        <v>70</v>
      </c>
      <c r="BX403" s="523">
        <v>71</v>
      </c>
      <c r="BY403" s="523">
        <v>72</v>
      </c>
      <c r="BZ403" s="523">
        <v>73</v>
      </c>
      <c r="CA403" s="523">
        <v>74</v>
      </c>
      <c r="CB403" s="523">
        <v>75</v>
      </c>
      <c r="CC403" s="523">
        <v>76</v>
      </c>
      <c r="CD403" s="523">
        <v>77</v>
      </c>
      <c r="CE403" s="523">
        <v>78</v>
      </c>
      <c r="CF403" s="523">
        <v>79</v>
      </c>
      <c r="CH403" s="523">
        <v>80</v>
      </c>
      <c r="CI403" s="523">
        <v>81</v>
      </c>
      <c r="CJ403" s="523">
        <v>82</v>
      </c>
      <c r="CK403" s="523">
        <v>83</v>
      </c>
    </row>
    <row r="404" spans="4:90" x14ac:dyDescent="0.2">
      <c r="E404" s="523" t="s">
        <v>157</v>
      </c>
      <c r="F404" s="523">
        <v>45</v>
      </c>
      <c r="G404" s="523">
        <v>48</v>
      </c>
      <c r="H404" s="523">
        <v>40</v>
      </c>
      <c r="I404" s="523">
        <v>26</v>
      </c>
      <c r="J404" s="523">
        <v>7</v>
      </c>
      <c r="K404" s="523">
        <v>30</v>
      </c>
      <c r="L404" s="523">
        <v>53</v>
      </c>
      <c r="M404" s="523">
        <v>35</v>
      </c>
      <c r="N404" s="523">
        <v>56</v>
      </c>
      <c r="O404" s="523">
        <v>80</v>
      </c>
      <c r="P404" s="523">
        <v>60</v>
      </c>
      <c r="Q404" s="523">
        <v>5</v>
      </c>
      <c r="R404" s="523">
        <v>27</v>
      </c>
      <c r="S404" s="523">
        <v>77</v>
      </c>
      <c r="T404" s="523">
        <v>6</v>
      </c>
      <c r="U404" s="523">
        <v>69</v>
      </c>
      <c r="V404" s="523">
        <v>74</v>
      </c>
      <c r="W404" s="523">
        <v>4</v>
      </c>
      <c r="X404" s="523">
        <v>43</v>
      </c>
      <c r="Y404" s="523">
        <v>57</v>
      </c>
      <c r="Z404" s="523">
        <v>44</v>
      </c>
      <c r="AA404" s="523">
        <v>38</v>
      </c>
      <c r="AB404" s="523">
        <v>83</v>
      </c>
      <c r="AC404" s="523">
        <v>12</v>
      </c>
      <c r="AD404" s="523">
        <v>33</v>
      </c>
      <c r="AE404" s="523">
        <v>49</v>
      </c>
      <c r="AF404" s="523">
        <v>29</v>
      </c>
      <c r="AG404" s="523">
        <v>52</v>
      </c>
      <c r="AH404" s="523">
        <v>23</v>
      </c>
      <c r="AI404" s="523">
        <v>72</v>
      </c>
      <c r="AJ404" s="523">
        <v>10</v>
      </c>
      <c r="AK404" s="523">
        <v>78</v>
      </c>
      <c r="AL404" s="523">
        <v>17</v>
      </c>
      <c r="AM404" s="523">
        <v>3</v>
      </c>
      <c r="AN404" s="523">
        <v>13</v>
      </c>
      <c r="AO404" s="523">
        <v>64</v>
      </c>
      <c r="AP404" s="523">
        <v>18</v>
      </c>
      <c r="AQ404" s="523">
        <v>9</v>
      </c>
      <c r="AR404" s="523">
        <v>66</v>
      </c>
      <c r="AS404" s="523">
        <v>36</v>
      </c>
      <c r="AT404" s="523">
        <v>55</v>
      </c>
      <c r="AU404" s="523">
        <v>8</v>
      </c>
      <c r="AV404" s="523">
        <v>2</v>
      </c>
      <c r="AW404" s="523">
        <v>67</v>
      </c>
      <c r="AX404" s="523">
        <v>82</v>
      </c>
      <c r="AY404" s="523">
        <v>54</v>
      </c>
      <c r="AZ404" s="523">
        <v>63</v>
      </c>
      <c r="BA404" s="523">
        <v>37</v>
      </c>
      <c r="BB404" s="523">
        <v>47</v>
      </c>
      <c r="BC404" s="523">
        <v>21</v>
      </c>
      <c r="BD404" s="523">
        <v>15</v>
      </c>
      <c r="BE404" s="523">
        <v>28</v>
      </c>
      <c r="BF404" s="523">
        <v>34</v>
      </c>
      <c r="BG404" s="523">
        <v>51</v>
      </c>
      <c r="BH404" s="523">
        <v>22</v>
      </c>
      <c r="BI404" s="523">
        <v>79</v>
      </c>
      <c r="BJ404" s="523">
        <v>58</v>
      </c>
      <c r="BK404" s="523">
        <v>20</v>
      </c>
      <c r="BL404" s="523">
        <v>71</v>
      </c>
      <c r="BM404" s="523">
        <v>61</v>
      </c>
      <c r="BN404" s="523">
        <v>25</v>
      </c>
      <c r="BO404" s="523">
        <v>70</v>
      </c>
      <c r="BP404" s="523">
        <v>39</v>
      </c>
      <c r="BQ404" s="523">
        <v>1</v>
      </c>
      <c r="BR404" s="523">
        <v>46</v>
      </c>
      <c r="BS404" s="523">
        <v>50</v>
      </c>
      <c r="BT404" s="523">
        <v>73</v>
      </c>
      <c r="BU404" s="523">
        <v>42</v>
      </c>
      <c r="BV404" s="523">
        <v>16</v>
      </c>
      <c r="BW404" s="523">
        <v>76</v>
      </c>
      <c r="BX404" s="523">
        <v>59</v>
      </c>
      <c r="BY404" s="523">
        <v>68</v>
      </c>
      <c r="BZ404" s="523">
        <v>62</v>
      </c>
      <c r="CA404" s="523">
        <v>31</v>
      </c>
      <c r="CB404" s="523">
        <v>81</v>
      </c>
      <c r="CC404" s="523">
        <v>19</v>
      </c>
      <c r="CD404" s="523">
        <v>14</v>
      </c>
      <c r="CE404" s="523">
        <v>32</v>
      </c>
      <c r="CF404" s="523">
        <v>41</v>
      </c>
      <c r="CH404" s="523">
        <v>24</v>
      </c>
      <c r="CI404" s="523">
        <v>65</v>
      </c>
      <c r="CJ404" s="523">
        <v>75</v>
      </c>
      <c r="CK404" s="523">
        <v>11</v>
      </c>
    </row>
    <row r="407" spans="4:90" x14ac:dyDescent="0.2">
      <c r="D407" s="544">
        <v>84</v>
      </c>
      <c r="E407" s="544" t="s">
        <v>179</v>
      </c>
    </row>
    <row r="408" spans="4:90" x14ac:dyDescent="0.2">
      <c r="E408" s="523" t="s">
        <v>130</v>
      </c>
      <c r="F408" s="523">
        <v>1</v>
      </c>
      <c r="G408" s="523">
        <v>2</v>
      </c>
      <c r="H408" s="523">
        <v>3</v>
      </c>
      <c r="I408" s="523">
        <v>4</v>
      </c>
      <c r="J408" s="523">
        <v>5</v>
      </c>
      <c r="K408" s="523">
        <v>6</v>
      </c>
      <c r="L408" s="523">
        <v>7</v>
      </c>
      <c r="M408" s="523">
        <v>8</v>
      </c>
      <c r="N408" s="523">
        <v>9</v>
      </c>
      <c r="O408" s="523">
        <v>10</v>
      </c>
      <c r="P408" s="523">
        <v>11</v>
      </c>
      <c r="Q408" s="523">
        <v>12</v>
      </c>
      <c r="R408" s="523">
        <v>13</v>
      </c>
      <c r="S408" s="523">
        <v>14</v>
      </c>
      <c r="T408" s="523">
        <v>15</v>
      </c>
      <c r="U408" s="523">
        <v>16</v>
      </c>
      <c r="V408" s="523">
        <v>17</v>
      </c>
      <c r="W408" s="523">
        <v>18</v>
      </c>
      <c r="X408" s="523">
        <v>19</v>
      </c>
      <c r="Y408" s="523">
        <v>20</v>
      </c>
      <c r="Z408" s="523">
        <v>21</v>
      </c>
      <c r="AA408" s="523">
        <v>22</v>
      </c>
      <c r="AB408" s="523">
        <v>23</v>
      </c>
      <c r="AC408" s="523">
        <v>24</v>
      </c>
      <c r="AD408" s="523">
        <v>25</v>
      </c>
      <c r="AE408" s="523">
        <v>26</v>
      </c>
      <c r="AF408" s="523">
        <v>27</v>
      </c>
      <c r="AG408" s="523">
        <v>28</v>
      </c>
      <c r="AH408" s="523">
        <v>29</v>
      </c>
      <c r="AI408" s="523">
        <v>30</v>
      </c>
      <c r="AJ408" s="523">
        <v>31</v>
      </c>
      <c r="AK408" s="523">
        <v>32</v>
      </c>
      <c r="AL408" s="523">
        <v>33</v>
      </c>
      <c r="AM408" s="523">
        <v>34</v>
      </c>
      <c r="AN408" s="523">
        <v>35</v>
      </c>
      <c r="AO408" s="523">
        <v>36</v>
      </c>
      <c r="AP408" s="523">
        <v>37</v>
      </c>
      <c r="AQ408" s="523">
        <v>38</v>
      </c>
      <c r="AR408" s="523">
        <v>39</v>
      </c>
      <c r="AS408" s="523">
        <v>40</v>
      </c>
      <c r="AT408" s="523">
        <v>41</v>
      </c>
      <c r="AU408" s="523">
        <v>42</v>
      </c>
      <c r="AV408" s="523">
        <v>43</v>
      </c>
      <c r="AW408" s="523">
        <v>44</v>
      </c>
      <c r="AX408" s="523">
        <v>45</v>
      </c>
      <c r="AY408" s="523">
        <v>46</v>
      </c>
      <c r="AZ408" s="523">
        <v>47</v>
      </c>
      <c r="BA408" s="523">
        <v>48</v>
      </c>
      <c r="BB408" s="523">
        <v>49</v>
      </c>
      <c r="BC408" s="523">
        <v>50</v>
      </c>
      <c r="BD408" s="523">
        <v>51</v>
      </c>
      <c r="BE408" s="523">
        <v>52</v>
      </c>
      <c r="BF408" s="523">
        <v>53</v>
      </c>
      <c r="BG408" s="523">
        <v>54</v>
      </c>
      <c r="BH408" s="523">
        <v>55</v>
      </c>
      <c r="BI408" s="523">
        <v>56</v>
      </c>
      <c r="BJ408" s="523">
        <v>57</v>
      </c>
      <c r="BK408" s="523">
        <v>58</v>
      </c>
      <c r="BL408" s="523">
        <v>59</v>
      </c>
      <c r="BM408" s="523">
        <v>60</v>
      </c>
      <c r="BN408" s="523">
        <v>61</v>
      </c>
      <c r="BO408" s="523">
        <v>62</v>
      </c>
      <c r="BP408" s="523">
        <v>63</v>
      </c>
      <c r="BQ408" s="523">
        <v>64</v>
      </c>
      <c r="BR408" s="523">
        <v>65</v>
      </c>
      <c r="BS408" s="523">
        <v>66</v>
      </c>
      <c r="BT408" s="523">
        <v>67</v>
      </c>
      <c r="BU408" s="523">
        <v>68</v>
      </c>
      <c r="BV408" s="523">
        <v>69</v>
      </c>
      <c r="BW408" s="523">
        <v>70</v>
      </c>
      <c r="BX408" s="523">
        <v>71</v>
      </c>
      <c r="BY408" s="523">
        <v>72</v>
      </c>
      <c r="BZ408" s="523">
        <v>73</v>
      </c>
      <c r="CA408" s="523">
        <v>74</v>
      </c>
      <c r="CB408" s="523">
        <v>75</v>
      </c>
      <c r="CC408" s="523">
        <v>76</v>
      </c>
      <c r="CD408" s="523">
        <v>77</v>
      </c>
      <c r="CE408" s="523">
        <v>78</v>
      </c>
      <c r="CF408" s="523">
        <v>79</v>
      </c>
      <c r="CG408" s="523">
        <v>80</v>
      </c>
      <c r="CH408" s="523">
        <v>81</v>
      </c>
      <c r="CI408" s="523">
        <v>82</v>
      </c>
      <c r="CJ408" s="523">
        <v>83</v>
      </c>
      <c r="CK408" s="523">
        <v>84</v>
      </c>
    </row>
    <row r="409" spans="4:90" x14ac:dyDescent="0.2">
      <c r="E409" s="523" t="s">
        <v>157</v>
      </c>
      <c r="F409" s="523">
        <v>40</v>
      </c>
      <c r="G409" s="523">
        <v>59</v>
      </c>
      <c r="H409" s="523">
        <v>32</v>
      </c>
      <c r="I409" s="523">
        <v>26</v>
      </c>
      <c r="J409" s="523">
        <v>83</v>
      </c>
      <c r="K409" s="523">
        <v>9</v>
      </c>
      <c r="L409" s="523">
        <v>64</v>
      </c>
      <c r="M409" s="523">
        <v>57</v>
      </c>
      <c r="N409" s="523">
        <v>17</v>
      </c>
      <c r="O409" s="523">
        <v>31</v>
      </c>
      <c r="P409" s="523">
        <v>74</v>
      </c>
      <c r="Q409" s="523">
        <v>28</v>
      </c>
      <c r="R409" s="523">
        <v>69</v>
      </c>
      <c r="S409" s="523">
        <v>21</v>
      </c>
      <c r="T409" s="523">
        <v>6</v>
      </c>
      <c r="U409" s="523">
        <v>60</v>
      </c>
      <c r="V409" s="523">
        <v>35</v>
      </c>
      <c r="W409" s="523">
        <v>15</v>
      </c>
      <c r="X409" s="523">
        <v>71</v>
      </c>
      <c r="Y409" s="523">
        <v>1</v>
      </c>
      <c r="Z409" s="523">
        <v>14</v>
      </c>
      <c r="AA409" s="523">
        <v>23</v>
      </c>
      <c r="AB409" s="523">
        <v>70</v>
      </c>
      <c r="AC409" s="523">
        <v>46</v>
      </c>
      <c r="AD409" s="523">
        <v>51</v>
      </c>
      <c r="AE409" s="523">
        <v>29</v>
      </c>
      <c r="AF409" s="523">
        <v>68</v>
      </c>
      <c r="AG409" s="523">
        <v>7</v>
      </c>
      <c r="AH409" s="523">
        <v>77</v>
      </c>
      <c r="AI409" s="523">
        <v>36</v>
      </c>
      <c r="AJ409" s="523">
        <v>34</v>
      </c>
      <c r="AK409" s="523">
        <v>3</v>
      </c>
      <c r="AL409" s="523">
        <v>42</v>
      </c>
      <c r="AM409" s="523">
        <v>73</v>
      </c>
      <c r="AN409" s="523">
        <v>56</v>
      </c>
      <c r="AO409" s="523">
        <v>55</v>
      </c>
      <c r="AP409" s="523">
        <v>50</v>
      </c>
      <c r="AQ409" s="523">
        <v>44</v>
      </c>
      <c r="AR409" s="523">
        <v>82</v>
      </c>
      <c r="AS409" s="523">
        <v>33</v>
      </c>
      <c r="AT409" s="523">
        <v>54</v>
      </c>
      <c r="AU409" s="523">
        <v>20</v>
      </c>
      <c r="AV409" s="523">
        <v>27</v>
      </c>
      <c r="AW409" s="523">
        <v>58</v>
      </c>
      <c r="AX409" s="523">
        <v>11</v>
      </c>
      <c r="AY409" s="523">
        <v>5</v>
      </c>
      <c r="AZ409" s="523">
        <v>78</v>
      </c>
      <c r="BA409" s="523">
        <v>84</v>
      </c>
      <c r="BB409" s="523">
        <v>63</v>
      </c>
      <c r="BC409" s="523">
        <v>13</v>
      </c>
      <c r="BD409" s="523">
        <v>4</v>
      </c>
      <c r="BE409" s="523">
        <v>38</v>
      </c>
      <c r="BF409" s="523">
        <v>75</v>
      </c>
      <c r="BG409" s="523">
        <v>67</v>
      </c>
      <c r="BH409" s="523">
        <v>43</v>
      </c>
      <c r="BI409" s="523">
        <v>80</v>
      </c>
      <c r="BJ409" s="523">
        <v>8</v>
      </c>
      <c r="BK409" s="523">
        <v>47</v>
      </c>
      <c r="BL409" s="523">
        <v>2</v>
      </c>
      <c r="BM409" s="523">
        <v>12</v>
      </c>
      <c r="BN409" s="523">
        <v>10</v>
      </c>
      <c r="BO409" s="523">
        <v>53</v>
      </c>
      <c r="BP409" s="523">
        <v>49</v>
      </c>
      <c r="BQ409" s="523">
        <v>81</v>
      </c>
      <c r="BR409" s="523">
        <v>76</v>
      </c>
      <c r="BS409" s="523">
        <v>25</v>
      </c>
      <c r="BT409" s="523">
        <v>18</v>
      </c>
      <c r="BU409" s="523">
        <v>62</v>
      </c>
      <c r="BV409" s="523">
        <v>37</v>
      </c>
      <c r="BW409" s="523">
        <v>48</v>
      </c>
      <c r="BX409" s="523">
        <v>39</v>
      </c>
      <c r="BY409" s="523">
        <v>79</v>
      </c>
      <c r="BZ409" s="523">
        <v>22</v>
      </c>
      <c r="CA409" s="523">
        <v>66</v>
      </c>
      <c r="CB409" s="523">
        <v>41</v>
      </c>
      <c r="CC409" s="523">
        <v>19</v>
      </c>
      <c r="CD409" s="523">
        <v>24</v>
      </c>
      <c r="CE409" s="523">
        <v>45</v>
      </c>
      <c r="CF409" s="523">
        <v>72</v>
      </c>
      <c r="CG409" s="523">
        <v>61</v>
      </c>
      <c r="CH409" s="523">
        <v>30</v>
      </c>
      <c r="CI409" s="523">
        <v>65</v>
      </c>
      <c r="CJ409" s="523">
        <v>52</v>
      </c>
      <c r="CK409" s="523">
        <v>16</v>
      </c>
    </row>
    <row r="412" spans="4:90" x14ac:dyDescent="0.2">
      <c r="D412" s="544">
        <v>85</v>
      </c>
      <c r="E412" s="544" t="s">
        <v>179</v>
      </c>
    </row>
    <row r="413" spans="4:90" x14ac:dyDescent="0.2">
      <c r="E413" s="523" t="s">
        <v>130</v>
      </c>
      <c r="F413" s="523">
        <v>1</v>
      </c>
      <c r="G413" s="523">
        <v>2</v>
      </c>
      <c r="H413" s="523">
        <v>3</v>
      </c>
      <c r="I413" s="523">
        <v>4</v>
      </c>
      <c r="J413" s="523">
        <v>5</v>
      </c>
      <c r="K413" s="523">
        <v>6</v>
      </c>
      <c r="L413" s="523">
        <v>7</v>
      </c>
      <c r="M413" s="523">
        <v>8</v>
      </c>
      <c r="N413" s="523">
        <v>9</v>
      </c>
      <c r="O413" s="523">
        <v>10</v>
      </c>
      <c r="P413" s="523">
        <v>11</v>
      </c>
      <c r="Q413" s="523">
        <v>12</v>
      </c>
      <c r="R413" s="523">
        <v>13</v>
      </c>
      <c r="S413" s="523">
        <v>14</v>
      </c>
      <c r="T413" s="523">
        <v>15</v>
      </c>
      <c r="U413" s="523">
        <v>16</v>
      </c>
      <c r="V413" s="523">
        <v>17</v>
      </c>
      <c r="W413" s="523">
        <v>18</v>
      </c>
      <c r="X413" s="523">
        <v>19</v>
      </c>
      <c r="Y413" s="523">
        <v>20</v>
      </c>
      <c r="Z413" s="523">
        <v>21</v>
      </c>
      <c r="AA413" s="523">
        <v>22</v>
      </c>
      <c r="AB413" s="523">
        <v>23</v>
      </c>
      <c r="AC413" s="523">
        <v>24</v>
      </c>
      <c r="AD413" s="523">
        <v>25</v>
      </c>
      <c r="AE413" s="523">
        <v>26</v>
      </c>
      <c r="AF413" s="523">
        <v>27</v>
      </c>
      <c r="AG413" s="523">
        <v>28</v>
      </c>
      <c r="AH413" s="523">
        <v>29</v>
      </c>
      <c r="AI413" s="523">
        <v>30</v>
      </c>
      <c r="AJ413" s="523">
        <v>31</v>
      </c>
      <c r="AK413" s="523">
        <v>32</v>
      </c>
      <c r="AL413" s="523">
        <v>33</v>
      </c>
      <c r="AM413" s="523">
        <v>34</v>
      </c>
      <c r="AN413" s="523">
        <v>35</v>
      </c>
      <c r="AO413" s="523">
        <v>36</v>
      </c>
      <c r="AP413" s="523">
        <v>37</v>
      </c>
      <c r="AQ413" s="523">
        <v>38</v>
      </c>
      <c r="AR413" s="523">
        <v>39</v>
      </c>
      <c r="AS413" s="523">
        <v>40</v>
      </c>
      <c r="AT413" s="523">
        <v>41</v>
      </c>
      <c r="AU413" s="523">
        <v>42</v>
      </c>
      <c r="AV413" s="523">
        <v>43</v>
      </c>
      <c r="AW413" s="523">
        <v>44</v>
      </c>
      <c r="AX413" s="523">
        <v>45</v>
      </c>
      <c r="AY413" s="523">
        <v>46</v>
      </c>
      <c r="AZ413" s="523">
        <v>47</v>
      </c>
      <c r="BA413" s="523">
        <v>48</v>
      </c>
      <c r="BB413" s="523">
        <v>49</v>
      </c>
      <c r="BC413" s="523">
        <v>50</v>
      </c>
      <c r="BD413" s="523">
        <v>51</v>
      </c>
      <c r="BE413" s="523">
        <v>52</v>
      </c>
      <c r="BF413" s="523">
        <v>53</v>
      </c>
      <c r="BG413" s="523">
        <v>54</v>
      </c>
      <c r="BH413" s="523">
        <v>55</v>
      </c>
      <c r="BI413" s="523">
        <v>56</v>
      </c>
      <c r="BJ413" s="523">
        <v>57</v>
      </c>
      <c r="BK413" s="523">
        <v>58</v>
      </c>
      <c r="BL413" s="523">
        <v>59</v>
      </c>
      <c r="BM413" s="523">
        <v>60</v>
      </c>
      <c r="BN413" s="523">
        <v>61</v>
      </c>
      <c r="BO413" s="523">
        <v>62</v>
      </c>
      <c r="BP413" s="523">
        <v>63</v>
      </c>
      <c r="BQ413" s="523">
        <v>64</v>
      </c>
      <c r="BR413" s="523">
        <v>65</v>
      </c>
      <c r="BS413" s="523">
        <v>66</v>
      </c>
      <c r="BT413" s="523">
        <v>67</v>
      </c>
      <c r="BU413" s="523">
        <v>68</v>
      </c>
      <c r="BV413" s="523">
        <v>69</v>
      </c>
      <c r="BW413" s="523">
        <v>70</v>
      </c>
      <c r="BX413" s="523">
        <v>71</v>
      </c>
      <c r="BY413" s="523">
        <v>72</v>
      </c>
      <c r="BZ413" s="523">
        <v>73</v>
      </c>
      <c r="CA413" s="523">
        <v>74</v>
      </c>
      <c r="CB413" s="523">
        <v>75</v>
      </c>
      <c r="CC413" s="523">
        <v>76</v>
      </c>
      <c r="CD413" s="523">
        <v>77</v>
      </c>
      <c r="CE413" s="523">
        <v>78</v>
      </c>
      <c r="CF413" s="523">
        <v>79</v>
      </c>
      <c r="CG413" s="523">
        <v>80</v>
      </c>
      <c r="CH413" s="523">
        <v>81</v>
      </c>
      <c r="CI413" s="523">
        <v>82</v>
      </c>
      <c r="CJ413" s="523">
        <v>83</v>
      </c>
      <c r="CK413" s="523">
        <v>84</v>
      </c>
      <c r="CL413" s="523">
        <v>85</v>
      </c>
    </row>
    <row r="414" spans="4:90" x14ac:dyDescent="0.2">
      <c r="E414" s="523" t="s">
        <v>157</v>
      </c>
      <c r="F414" s="523">
        <v>84</v>
      </c>
      <c r="G414" s="523">
        <v>45</v>
      </c>
      <c r="H414" s="523">
        <v>35</v>
      </c>
      <c r="I414" s="523">
        <v>56</v>
      </c>
      <c r="J414" s="523">
        <v>26</v>
      </c>
      <c r="K414" s="523">
        <v>65</v>
      </c>
      <c r="L414" s="523">
        <v>83</v>
      </c>
      <c r="M414" s="523">
        <v>42</v>
      </c>
      <c r="N414" s="523">
        <v>52</v>
      </c>
      <c r="O414" s="523">
        <v>33</v>
      </c>
      <c r="P414" s="523">
        <v>34</v>
      </c>
      <c r="Q414" s="523">
        <v>50</v>
      </c>
      <c r="R414" s="523">
        <v>20</v>
      </c>
      <c r="S414" s="523">
        <v>27</v>
      </c>
      <c r="T414" s="523">
        <v>67</v>
      </c>
      <c r="U414" s="523">
        <v>75</v>
      </c>
      <c r="V414" s="523">
        <v>85</v>
      </c>
      <c r="W414" s="523">
        <v>47</v>
      </c>
      <c r="X414" s="523">
        <v>68</v>
      </c>
      <c r="Y414" s="523">
        <v>13</v>
      </c>
      <c r="Z414" s="523">
        <v>15</v>
      </c>
      <c r="AA414" s="523">
        <v>24</v>
      </c>
      <c r="AB414" s="523">
        <v>72</v>
      </c>
      <c r="AC414" s="523">
        <v>3</v>
      </c>
      <c r="AD414" s="523">
        <v>6</v>
      </c>
      <c r="AE414" s="523">
        <v>5</v>
      </c>
      <c r="AF414" s="523">
        <v>78</v>
      </c>
      <c r="AG414" s="523">
        <v>17</v>
      </c>
      <c r="AH414" s="523">
        <v>48</v>
      </c>
      <c r="AI414" s="523">
        <v>11</v>
      </c>
      <c r="AJ414" s="523">
        <v>30</v>
      </c>
      <c r="AK414" s="523">
        <v>40</v>
      </c>
      <c r="AL414" s="523">
        <v>82</v>
      </c>
      <c r="AM414" s="523">
        <v>58</v>
      </c>
      <c r="AN414" s="523">
        <v>41</v>
      </c>
      <c r="AO414" s="523">
        <v>29</v>
      </c>
      <c r="AP414" s="523">
        <v>18</v>
      </c>
      <c r="AQ414" s="523">
        <v>39</v>
      </c>
      <c r="AR414" s="523">
        <v>21</v>
      </c>
      <c r="AS414" s="523">
        <v>76</v>
      </c>
      <c r="AT414" s="523">
        <v>59</v>
      </c>
      <c r="AU414" s="523">
        <v>8</v>
      </c>
      <c r="AV414" s="523">
        <v>19</v>
      </c>
      <c r="AW414" s="523">
        <v>51</v>
      </c>
      <c r="AX414" s="523">
        <v>61</v>
      </c>
      <c r="AY414" s="523">
        <v>55</v>
      </c>
      <c r="AZ414" s="523">
        <v>10</v>
      </c>
      <c r="BA414" s="523">
        <v>32</v>
      </c>
      <c r="BB414" s="523">
        <v>81</v>
      </c>
      <c r="BC414" s="523">
        <v>23</v>
      </c>
      <c r="BD414" s="523">
        <v>44</v>
      </c>
      <c r="BE414" s="523">
        <v>53</v>
      </c>
      <c r="BF414" s="523">
        <v>57</v>
      </c>
      <c r="BG414" s="523">
        <v>22</v>
      </c>
      <c r="BH414" s="523">
        <v>46</v>
      </c>
      <c r="BI414" s="523">
        <v>80</v>
      </c>
      <c r="BJ414" s="523">
        <v>64</v>
      </c>
      <c r="BK414" s="523">
        <v>54</v>
      </c>
      <c r="BL414" s="523">
        <v>36</v>
      </c>
      <c r="BM414" s="523">
        <v>66</v>
      </c>
      <c r="BN414" s="523">
        <v>74</v>
      </c>
      <c r="BO414" s="523">
        <v>43</v>
      </c>
      <c r="BP414" s="523">
        <v>60</v>
      </c>
      <c r="BQ414" s="523">
        <v>12</v>
      </c>
      <c r="BR414" s="523">
        <v>77</v>
      </c>
      <c r="BS414" s="523">
        <v>79</v>
      </c>
      <c r="BT414" s="523">
        <v>38</v>
      </c>
      <c r="BU414" s="523">
        <v>62</v>
      </c>
      <c r="BV414" s="523">
        <v>71</v>
      </c>
      <c r="BW414" s="523">
        <v>16</v>
      </c>
      <c r="BX414" s="523">
        <v>14</v>
      </c>
      <c r="BY414" s="523">
        <v>49</v>
      </c>
      <c r="BZ414" s="523">
        <v>7</v>
      </c>
      <c r="CA414" s="523">
        <v>2</v>
      </c>
      <c r="CB414" s="523">
        <v>37</v>
      </c>
      <c r="CC414" s="523">
        <v>69</v>
      </c>
      <c r="CD414" s="523">
        <v>73</v>
      </c>
      <c r="CE414" s="523">
        <v>4</v>
      </c>
      <c r="CF414" s="523">
        <v>31</v>
      </c>
      <c r="CG414" s="523">
        <v>28</v>
      </c>
      <c r="CH414" s="523">
        <v>25</v>
      </c>
      <c r="CI414" s="523">
        <v>9</v>
      </c>
      <c r="CJ414" s="523">
        <v>70</v>
      </c>
      <c r="CK414" s="523">
        <v>1</v>
      </c>
      <c r="CL414" s="523">
        <v>63</v>
      </c>
    </row>
    <row r="417" spans="4:94" x14ac:dyDescent="0.2">
      <c r="D417" s="544">
        <v>86</v>
      </c>
      <c r="E417" s="544" t="s">
        <v>179</v>
      </c>
    </row>
    <row r="418" spans="4:94" x14ac:dyDescent="0.2">
      <c r="E418" s="523" t="s">
        <v>130</v>
      </c>
      <c r="F418" s="523">
        <v>1</v>
      </c>
      <c r="G418" s="523">
        <v>2</v>
      </c>
      <c r="H418" s="523">
        <v>3</v>
      </c>
      <c r="I418" s="523">
        <v>4</v>
      </c>
      <c r="J418" s="523">
        <v>5</v>
      </c>
      <c r="K418" s="523">
        <v>6</v>
      </c>
      <c r="L418" s="523">
        <v>7</v>
      </c>
      <c r="M418" s="523">
        <v>8</v>
      </c>
      <c r="N418" s="523">
        <v>9</v>
      </c>
      <c r="O418" s="523">
        <v>10</v>
      </c>
      <c r="P418" s="523">
        <v>11</v>
      </c>
      <c r="Q418" s="523">
        <v>12</v>
      </c>
      <c r="R418" s="523">
        <v>13</v>
      </c>
      <c r="S418" s="523">
        <v>14</v>
      </c>
      <c r="T418" s="523">
        <v>15</v>
      </c>
      <c r="U418" s="523">
        <v>16</v>
      </c>
      <c r="V418" s="523">
        <v>17</v>
      </c>
      <c r="W418" s="523">
        <v>18</v>
      </c>
      <c r="X418" s="523">
        <v>19</v>
      </c>
      <c r="Y418" s="523">
        <v>20</v>
      </c>
      <c r="Z418" s="523">
        <v>21</v>
      </c>
      <c r="AA418" s="523">
        <v>22</v>
      </c>
      <c r="AB418" s="523">
        <v>23</v>
      </c>
      <c r="AC418" s="523">
        <v>24</v>
      </c>
      <c r="AD418" s="523">
        <v>25</v>
      </c>
      <c r="AE418" s="523">
        <v>26</v>
      </c>
      <c r="AF418" s="523">
        <v>27</v>
      </c>
      <c r="AG418" s="523">
        <v>28</v>
      </c>
      <c r="AH418" s="523">
        <v>29</v>
      </c>
      <c r="AI418" s="523">
        <v>30</v>
      </c>
      <c r="AJ418" s="523">
        <v>31</v>
      </c>
      <c r="AK418" s="523">
        <v>32</v>
      </c>
      <c r="AL418" s="523">
        <v>33</v>
      </c>
      <c r="AM418" s="523">
        <v>34</v>
      </c>
      <c r="AN418" s="523">
        <v>35</v>
      </c>
      <c r="AO418" s="523">
        <v>36</v>
      </c>
      <c r="AP418" s="523">
        <v>37</v>
      </c>
      <c r="AQ418" s="523">
        <v>38</v>
      </c>
      <c r="AR418" s="523">
        <v>39</v>
      </c>
      <c r="AS418" s="523">
        <v>40</v>
      </c>
      <c r="AT418" s="523">
        <v>41</v>
      </c>
      <c r="AU418" s="523">
        <v>42</v>
      </c>
      <c r="AV418" s="523">
        <v>43</v>
      </c>
      <c r="AW418" s="523">
        <v>44</v>
      </c>
      <c r="AX418" s="523">
        <v>45</v>
      </c>
      <c r="AY418" s="523">
        <v>46</v>
      </c>
      <c r="AZ418" s="523">
        <v>47</v>
      </c>
      <c r="BA418" s="523">
        <v>48</v>
      </c>
      <c r="BB418" s="523">
        <v>49</v>
      </c>
      <c r="BC418" s="523">
        <v>50</v>
      </c>
      <c r="BD418" s="523">
        <v>51</v>
      </c>
      <c r="BE418" s="523">
        <v>52</v>
      </c>
      <c r="BF418" s="523">
        <v>53</v>
      </c>
      <c r="BG418" s="523">
        <v>54</v>
      </c>
      <c r="BH418" s="523">
        <v>55</v>
      </c>
      <c r="BI418" s="523">
        <v>56</v>
      </c>
      <c r="BJ418" s="523">
        <v>57</v>
      </c>
      <c r="BK418" s="523">
        <v>58</v>
      </c>
      <c r="BL418" s="523">
        <v>59</v>
      </c>
      <c r="BM418" s="523">
        <v>60</v>
      </c>
      <c r="BN418" s="523">
        <v>61</v>
      </c>
      <c r="BO418" s="523">
        <v>62</v>
      </c>
      <c r="BP418" s="523">
        <v>63</v>
      </c>
      <c r="BQ418" s="523">
        <v>64</v>
      </c>
      <c r="BR418" s="523">
        <v>65</v>
      </c>
      <c r="BS418" s="523">
        <v>66</v>
      </c>
      <c r="BT418" s="523">
        <v>67</v>
      </c>
      <c r="BU418" s="523">
        <v>68</v>
      </c>
      <c r="BV418" s="523">
        <v>69</v>
      </c>
      <c r="BW418" s="523">
        <v>70</v>
      </c>
      <c r="BX418" s="523">
        <v>71</v>
      </c>
      <c r="BY418" s="523">
        <v>72</v>
      </c>
      <c r="BZ418" s="523">
        <v>73</v>
      </c>
      <c r="CA418" s="523">
        <v>74</v>
      </c>
      <c r="CC418" s="523">
        <v>75</v>
      </c>
      <c r="CD418" s="523">
        <v>76</v>
      </c>
      <c r="CE418" s="523">
        <v>77</v>
      </c>
      <c r="CF418" s="523">
        <v>78</v>
      </c>
      <c r="CH418" s="523">
        <v>79</v>
      </c>
      <c r="CI418" s="523">
        <v>80</v>
      </c>
      <c r="CJ418" s="523">
        <v>81</v>
      </c>
      <c r="CK418" s="523">
        <v>82</v>
      </c>
      <c r="CM418" s="523">
        <v>83</v>
      </c>
      <c r="CN418" s="523">
        <v>84</v>
      </c>
      <c r="CO418" s="523">
        <v>85</v>
      </c>
      <c r="CP418" s="523">
        <v>86</v>
      </c>
    </row>
    <row r="419" spans="4:94" x14ac:dyDescent="0.2">
      <c r="E419" s="523" t="s">
        <v>157</v>
      </c>
      <c r="F419" s="523">
        <v>40</v>
      </c>
      <c r="G419" s="523">
        <v>43</v>
      </c>
      <c r="H419" s="523">
        <v>17</v>
      </c>
      <c r="I419" s="523">
        <v>11</v>
      </c>
      <c r="J419" s="523">
        <v>23</v>
      </c>
      <c r="K419" s="523">
        <v>5</v>
      </c>
      <c r="L419" s="523">
        <v>50</v>
      </c>
      <c r="M419" s="523">
        <v>52</v>
      </c>
      <c r="N419" s="523">
        <v>42</v>
      </c>
      <c r="O419" s="523">
        <v>6</v>
      </c>
      <c r="P419" s="523">
        <v>14</v>
      </c>
      <c r="Q419" s="523">
        <v>65</v>
      </c>
      <c r="R419" s="523">
        <v>32</v>
      </c>
      <c r="S419" s="523">
        <v>51</v>
      </c>
      <c r="T419" s="523">
        <v>66</v>
      </c>
      <c r="U419" s="523">
        <v>9</v>
      </c>
      <c r="V419" s="523">
        <v>4</v>
      </c>
      <c r="W419" s="523">
        <v>37</v>
      </c>
      <c r="X419" s="523">
        <v>68</v>
      </c>
      <c r="Y419" s="523">
        <v>26</v>
      </c>
      <c r="Z419" s="523">
        <v>86</v>
      </c>
      <c r="AA419" s="523">
        <v>58</v>
      </c>
      <c r="AB419" s="523">
        <v>74</v>
      </c>
      <c r="AC419" s="523">
        <v>31</v>
      </c>
      <c r="AD419" s="523">
        <v>48</v>
      </c>
      <c r="AE419" s="523">
        <v>70</v>
      </c>
      <c r="AF419" s="523">
        <v>15</v>
      </c>
      <c r="AG419" s="523">
        <v>84</v>
      </c>
      <c r="AH419" s="523">
        <v>75</v>
      </c>
      <c r="AI419" s="523">
        <v>28</v>
      </c>
      <c r="AJ419" s="523">
        <v>54</v>
      </c>
      <c r="AK419" s="523">
        <v>77</v>
      </c>
      <c r="AL419" s="523">
        <v>82</v>
      </c>
      <c r="AM419" s="523">
        <v>21</v>
      </c>
      <c r="AN419" s="523">
        <v>41</v>
      </c>
      <c r="AO419" s="523">
        <v>10</v>
      </c>
      <c r="AP419" s="523">
        <v>30</v>
      </c>
      <c r="AQ419" s="523">
        <v>55</v>
      </c>
      <c r="AR419" s="523">
        <v>71</v>
      </c>
      <c r="AS419" s="523">
        <v>76</v>
      </c>
      <c r="AT419" s="523">
        <v>44</v>
      </c>
      <c r="AU419" s="523">
        <v>64</v>
      </c>
      <c r="AV419" s="523">
        <v>57</v>
      </c>
      <c r="AW419" s="523">
        <v>53</v>
      </c>
      <c r="AX419" s="523">
        <v>3</v>
      </c>
      <c r="AY419" s="523">
        <v>39</v>
      </c>
      <c r="AZ419" s="523">
        <v>19</v>
      </c>
      <c r="BA419" s="523">
        <v>80</v>
      </c>
      <c r="BB419" s="523">
        <v>61</v>
      </c>
      <c r="BC419" s="523">
        <v>22</v>
      </c>
      <c r="BD419" s="523">
        <v>60</v>
      </c>
      <c r="BE419" s="523">
        <v>85</v>
      </c>
      <c r="BF419" s="523">
        <v>7</v>
      </c>
      <c r="BG419" s="523">
        <v>46</v>
      </c>
      <c r="BH419" s="523">
        <v>81</v>
      </c>
      <c r="BI419" s="523">
        <v>78</v>
      </c>
      <c r="BJ419" s="523">
        <v>20</v>
      </c>
      <c r="BK419" s="523">
        <v>72</v>
      </c>
      <c r="BL419" s="523">
        <v>83</v>
      </c>
      <c r="BM419" s="523">
        <v>36</v>
      </c>
      <c r="BN419" s="523">
        <v>34</v>
      </c>
      <c r="BO419" s="523">
        <v>63</v>
      </c>
      <c r="BP419" s="523">
        <v>67</v>
      </c>
      <c r="BQ419" s="523">
        <v>79</v>
      </c>
      <c r="BR419" s="523">
        <v>12</v>
      </c>
      <c r="BS419" s="523">
        <v>35</v>
      </c>
      <c r="BT419" s="523">
        <v>45</v>
      </c>
      <c r="BU419" s="523">
        <v>62</v>
      </c>
      <c r="BV419" s="523">
        <v>73</v>
      </c>
      <c r="BW419" s="523">
        <v>13</v>
      </c>
      <c r="BX419" s="523">
        <v>25</v>
      </c>
      <c r="BY419" s="523">
        <v>18</v>
      </c>
      <c r="BZ419" s="523">
        <v>27</v>
      </c>
      <c r="CA419" s="523">
        <v>1</v>
      </c>
      <c r="CC419" s="523">
        <v>29</v>
      </c>
      <c r="CD419" s="523">
        <v>33</v>
      </c>
      <c r="CE419" s="523">
        <v>69</v>
      </c>
      <c r="CF419" s="523">
        <v>56</v>
      </c>
      <c r="CH419" s="523">
        <v>49</v>
      </c>
      <c r="CI419" s="523">
        <v>8</v>
      </c>
      <c r="CJ419" s="523">
        <v>2</v>
      </c>
      <c r="CK419" s="523">
        <v>38</v>
      </c>
      <c r="CM419" s="523">
        <v>24</v>
      </c>
      <c r="CN419" s="523">
        <v>59</v>
      </c>
      <c r="CO419" s="523">
        <v>47</v>
      </c>
      <c r="CP419" s="523">
        <v>16</v>
      </c>
    </row>
    <row r="422" spans="4:94" x14ac:dyDescent="0.2">
      <c r="D422" s="544">
        <v>87</v>
      </c>
      <c r="E422" s="544" t="s">
        <v>179</v>
      </c>
    </row>
    <row r="423" spans="4:94" x14ac:dyDescent="0.2">
      <c r="E423" s="523" t="s">
        <v>130</v>
      </c>
      <c r="F423" s="523">
        <v>1</v>
      </c>
      <c r="G423" s="523">
        <v>2</v>
      </c>
      <c r="H423" s="523">
        <v>3</v>
      </c>
      <c r="I423" s="523">
        <v>4</v>
      </c>
      <c r="J423" s="523">
        <v>5</v>
      </c>
      <c r="K423" s="523">
        <v>6</v>
      </c>
      <c r="L423" s="523">
        <v>7</v>
      </c>
      <c r="M423" s="523">
        <v>8</v>
      </c>
      <c r="N423" s="523">
        <v>9</v>
      </c>
      <c r="O423" s="523">
        <v>10</v>
      </c>
      <c r="P423" s="523">
        <v>11</v>
      </c>
      <c r="Q423" s="523">
        <v>12</v>
      </c>
      <c r="R423" s="523">
        <v>13</v>
      </c>
      <c r="S423" s="523">
        <v>14</v>
      </c>
      <c r="T423" s="523">
        <v>15</v>
      </c>
      <c r="U423" s="523">
        <v>16</v>
      </c>
      <c r="V423" s="523">
        <v>17</v>
      </c>
      <c r="W423" s="523">
        <v>18</v>
      </c>
      <c r="X423" s="523">
        <v>19</v>
      </c>
      <c r="Y423" s="523">
        <v>20</v>
      </c>
      <c r="Z423" s="523">
        <v>21</v>
      </c>
      <c r="AA423" s="523">
        <v>22</v>
      </c>
      <c r="AB423" s="523">
        <v>23</v>
      </c>
      <c r="AC423" s="523">
        <v>24</v>
      </c>
      <c r="AD423" s="523">
        <v>25</v>
      </c>
      <c r="AE423" s="523">
        <v>26</v>
      </c>
      <c r="AF423" s="523">
        <v>27</v>
      </c>
      <c r="AG423" s="523">
        <v>28</v>
      </c>
      <c r="AH423" s="523">
        <v>29</v>
      </c>
      <c r="AI423" s="523">
        <v>30</v>
      </c>
      <c r="AJ423" s="523">
        <v>31</v>
      </c>
      <c r="AK423" s="523">
        <v>32</v>
      </c>
      <c r="AL423" s="523">
        <v>33</v>
      </c>
      <c r="AM423" s="523">
        <v>34</v>
      </c>
      <c r="AN423" s="523">
        <v>35</v>
      </c>
      <c r="AO423" s="523">
        <v>36</v>
      </c>
      <c r="AP423" s="523">
        <v>37</v>
      </c>
      <c r="AQ423" s="523">
        <v>38</v>
      </c>
      <c r="AR423" s="523">
        <v>39</v>
      </c>
      <c r="AS423" s="523">
        <v>40</v>
      </c>
      <c r="AT423" s="523">
        <v>41</v>
      </c>
      <c r="AU423" s="523">
        <v>42</v>
      </c>
      <c r="AV423" s="523">
        <v>43</v>
      </c>
      <c r="AW423" s="523">
        <v>44</v>
      </c>
      <c r="AX423" s="523">
        <v>45</v>
      </c>
      <c r="AY423" s="523">
        <v>46</v>
      </c>
      <c r="AZ423" s="523">
        <v>47</v>
      </c>
      <c r="BA423" s="523">
        <v>48</v>
      </c>
      <c r="BB423" s="523">
        <v>49</v>
      </c>
      <c r="BC423" s="523">
        <v>50</v>
      </c>
      <c r="BD423" s="523">
        <v>51</v>
      </c>
      <c r="BE423" s="523">
        <v>52</v>
      </c>
      <c r="BF423" s="523">
        <v>53</v>
      </c>
      <c r="BG423" s="523">
        <v>54</v>
      </c>
      <c r="BH423" s="523">
        <v>55</v>
      </c>
      <c r="BI423" s="523">
        <v>56</v>
      </c>
      <c r="BJ423" s="523">
        <v>57</v>
      </c>
      <c r="BK423" s="523">
        <v>58</v>
      </c>
      <c r="BL423" s="523">
        <v>59</v>
      </c>
      <c r="BM423" s="523">
        <v>60</v>
      </c>
      <c r="BN423" s="523">
        <v>61</v>
      </c>
      <c r="BO423" s="523">
        <v>62</v>
      </c>
      <c r="BP423" s="523">
        <v>63</v>
      </c>
      <c r="BQ423" s="523">
        <v>64</v>
      </c>
      <c r="BR423" s="523">
        <v>65</v>
      </c>
      <c r="BS423" s="523">
        <v>66</v>
      </c>
      <c r="BT423" s="523">
        <v>67</v>
      </c>
      <c r="BU423" s="523">
        <v>68</v>
      </c>
      <c r="BV423" s="523">
        <v>69</v>
      </c>
      <c r="BW423" s="523">
        <v>70</v>
      </c>
      <c r="BX423" s="523">
        <v>71</v>
      </c>
      <c r="BY423" s="523">
        <v>72</v>
      </c>
      <c r="BZ423" s="523">
        <v>73</v>
      </c>
      <c r="CA423" s="523">
        <v>74</v>
      </c>
      <c r="CB423" s="523">
        <v>75</v>
      </c>
      <c r="CC423" s="523">
        <v>76</v>
      </c>
      <c r="CD423" s="523">
        <v>77</v>
      </c>
      <c r="CE423" s="523">
        <v>78</v>
      </c>
      <c r="CF423" s="523">
        <v>79</v>
      </c>
      <c r="CH423" s="523">
        <v>80</v>
      </c>
      <c r="CI423" s="523">
        <v>81</v>
      </c>
      <c r="CJ423" s="523">
        <v>82</v>
      </c>
      <c r="CK423" s="523">
        <v>83</v>
      </c>
      <c r="CM423" s="523">
        <v>84</v>
      </c>
      <c r="CN423" s="523">
        <v>85</v>
      </c>
      <c r="CO423" s="523">
        <v>86</v>
      </c>
      <c r="CP423" s="523">
        <v>87</v>
      </c>
    </row>
    <row r="424" spans="4:94" x14ac:dyDescent="0.2">
      <c r="E424" s="523" t="s">
        <v>157</v>
      </c>
      <c r="F424" s="523">
        <v>10</v>
      </c>
      <c r="G424" s="523">
        <v>39</v>
      </c>
      <c r="H424" s="523">
        <v>83</v>
      </c>
      <c r="I424" s="523">
        <v>31</v>
      </c>
      <c r="J424" s="523">
        <v>2</v>
      </c>
      <c r="K424" s="523">
        <v>9</v>
      </c>
      <c r="L424" s="523">
        <v>13</v>
      </c>
      <c r="M424" s="523">
        <v>32</v>
      </c>
      <c r="N424" s="523">
        <v>28</v>
      </c>
      <c r="O424" s="523">
        <v>1</v>
      </c>
      <c r="P424" s="523">
        <v>15</v>
      </c>
      <c r="Q424" s="523">
        <v>53</v>
      </c>
      <c r="R424" s="523">
        <v>37</v>
      </c>
      <c r="S424" s="523">
        <v>27</v>
      </c>
      <c r="T424" s="523">
        <v>76</v>
      </c>
      <c r="U424" s="523">
        <v>14</v>
      </c>
      <c r="V424" s="523">
        <v>24</v>
      </c>
      <c r="W424" s="523">
        <v>40</v>
      </c>
      <c r="X424" s="523">
        <v>61</v>
      </c>
      <c r="Y424" s="523">
        <v>26</v>
      </c>
      <c r="Z424" s="523">
        <v>45</v>
      </c>
      <c r="AA424" s="523">
        <v>78</v>
      </c>
      <c r="AB424" s="523">
        <v>5</v>
      </c>
      <c r="AC424" s="523">
        <v>11</v>
      </c>
      <c r="AD424" s="523">
        <v>85</v>
      </c>
      <c r="AE424" s="523">
        <v>87</v>
      </c>
      <c r="AF424" s="523">
        <v>30</v>
      </c>
      <c r="AG424" s="523">
        <v>77</v>
      </c>
      <c r="AH424" s="523">
        <v>16</v>
      </c>
      <c r="AI424" s="523">
        <v>63</v>
      </c>
      <c r="AJ424" s="523">
        <v>59</v>
      </c>
      <c r="AK424" s="523">
        <v>49</v>
      </c>
      <c r="AL424" s="523">
        <v>70</v>
      </c>
      <c r="AM424" s="523">
        <v>71</v>
      </c>
      <c r="AN424" s="523">
        <v>42</v>
      </c>
      <c r="AO424" s="523">
        <v>55</v>
      </c>
      <c r="AP424" s="523">
        <v>79</v>
      </c>
      <c r="AQ424" s="523">
        <v>12</v>
      </c>
      <c r="AR424" s="523">
        <v>8</v>
      </c>
      <c r="AS424" s="523">
        <v>57</v>
      </c>
      <c r="AT424" s="523">
        <v>35</v>
      </c>
      <c r="AU424" s="523">
        <v>23</v>
      </c>
      <c r="AV424" s="523">
        <v>72</v>
      </c>
      <c r="AW424" s="523">
        <v>82</v>
      </c>
      <c r="AX424" s="523">
        <v>46</v>
      </c>
      <c r="AY424" s="523">
        <v>25</v>
      </c>
      <c r="AZ424" s="523">
        <v>44</v>
      </c>
      <c r="BA424" s="523">
        <v>50</v>
      </c>
      <c r="BB424" s="523">
        <v>17</v>
      </c>
      <c r="BC424" s="523">
        <v>36</v>
      </c>
      <c r="BD424" s="523">
        <v>54</v>
      </c>
      <c r="BE424" s="523">
        <v>73</v>
      </c>
      <c r="BF424" s="523">
        <v>62</v>
      </c>
      <c r="BG424" s="523">
        <v>66</v>
      </c>
      <c r="BH424" s="523">
        <v>84</v>
      </c>
      <c r="BI424" s="523">
        <v>69</v>
      </c>
      <c r="BJ424" s="523">
        <v>3</v>
      </c>
      <c r="BK424" s="523">
        <v>7</v>
      </c>
      <c r="BL424" s="523">
        <v>51</v>
      </c>
      <c r="BM424" s="523">
        <v>56</v>
      </c>
      <c r="BN424" s="523">
        <v>4</v>
      </c>
      <c r="BO424" s="523">
        <v>38</v>
      </c>
      <c r="BP424" s="523">
        <v>34</v>
      </c>
      <c r="BQ424" s="523">
        <v>68</v>
      </c>
      <c r="BR424" s="523">
        <v>80</v>
      </c>
      <c r="BS424" s="523">
        <v>60</v>
      </c>
      <c r="BT424" s="523">
        <v>75</v>
      </c>
      <c r="BU424" s="523">
        <v>81</v>
      </c>
      <c r="BV424" s="523">
        <v>86</v>
      </c>
      <c r="BW424" s="523">
        <v>33</v>
      </c>
      <c r="BX424" s="523">
        <v>19</v>
      </c>
      <c r="BY424" s="523">
        <v>58</v>
      </c>
      <c r="BZ424" s="523">
        <v>29</v>
      </c>
      <c r="CA424" s="523">
        <v>6</v>
      </c>
      <c r="CB424" s="523">
        <v>21</v>
      </c>
      <c r="CC424" s="523">
        <v>20</v>
      </c>
      <c r="CD424" s="523">
        <v>48</v>
      </c>
      <c r="CE424" s="523">
        <v>22</v>
      </c>
      <c r="CF424" s="523">
        <v>41</v>
      </c>
      <c r="CH424" s="523">
        <v>65</v>
      </c>
      <c r="CI424" s="523">
        <v>74</v>
      </c>
      <c r="CJ424" s="523">
        <v>47</v>
      </c>
      <c r="CK424" s="523">
        <v>18</v>
      </c>
      <c r="CM424" s="523">
        <v>64</v>
      </c>
      <c r="CN424" s="523">
        <v>43</v>
      </c>
      <c r="CO424" s="523">
        <v>67</v>
      </c>
      <c r="CP424" s="523">
        <v>52</v>
      </c>
    </row>
    <row r="427" spans="4:94" x14ac:dyDescent="0.2">
      <c r="D427" s="544">
        <v>88</v>
      </c>
      <c r="E427" s="544" t="s">
        <v>179</v>
      </c>
    </row>
    <row r="428" spans="4:94" x14ac:dyDescent="0.2">
      <c r="E428" s="523" t="s">
        <v>130</v>
      </c>
      <c r="F428" s="523">
        <v>1</v>
      </c>
      <c r="G428" s="523">
        <v>2</v>
      </c>
      <c r="H428" s="523">
        <v>3</v>
      </c>
      <c r="I428" s="523">
        <v>4</v>
      </c>
      <c r="J428" s="523">
        <v>5</v>
      </c>
      <c r="K428" s="523">
        <v>6</v>
      </c>
      <c r="L428" s="523">
        <v>7</v>
      </c>
      <c r="M428" s="523">
        <v>8</v>
      </c>
      <c r="N428" s="523">
        <v>9</v>
      </c>
      <c r="O428" s="523">
        <v>10</v>
      </c>
      <c r="P428" s="523">
        <v>11</v>
      </c>
      <c r="Q428" s="523">
        <v>12</v>
      </c>
      <c r="R428" s="523">
        <v>13</v>
      </c>
      <c r="S428" s="523">
        <v>14</v>
      </c>
      <c r="T428" s="523">
        <v>15</v>
      </c>
      <c r="U428" s="523">
        <v>16</v>
      </c>
      <c r="V428" s="523">
        <v>17</v>
      </c>
      <c r="W428" s="523">
        <v>18</v>
      </c>
      <c r="X428" s="523">
        <v>19</v>
      </c>
      <c r="Y428" s="523">
        <v>20</v>
      </c>
      <c r="Z428" s="523">
        <v>21</v>
      </c>
      <c r="AA428" s="523">
        <v>22</v>
      </c>
      <c r="AB428" s="523">
        <v>23</v>
      </c>
      <c r="AC428" s="523">
        <v>24</v>
      </c>
      <c r="AD428" s="523">
        <v>25</v>
      </c>
      <c r="AE428" s="523">
        <v>26</v>
      </c>
      <c r="AF428" s="523">
        <v>27</v>
      </c>
      <c r="AG428" s="523">
        <v>28</v>
      </c>
      <c r="AH428" s="523">
        <v>29</v>
      </c>
      <c r="AI428" s="523">
        <v>30</v>
      </c>
      <c r="AJ428" s="523">
        <v>31</v>
      </c>
      <c r="AK428" s="523">
        <v>32</v>
      </c>
      <c r="AL428" s="523">
        <v>33</v>
      </c>
      <c r="AM428" s="523">
        <v>34</v>
      </c>
      <c r="AN428" s="523">
        <v>35</v>
      </c>
      <c r="AO428" s="523">
        <v>36</v>
      </c>
      <c r="AP428" s="523">
        <v>37</v>
      </c>
      <c r="AQ428" s="523">
        <v>38</v>
      </c>
      <c r="AR428" s="523">
        <v>39</v>
      </c>
      <c r="AS428" s="523">
        <v>40</v>
      </c>
      <c r="AT428" s="523">
        <v>41</v>
      </c>
      <c r="AU428" s="523">
        <v>42</v>
      </c>
      <c r="AV428" s="523">
        <v>43</v>
      </c>
      <c r="AW428" s="523">
        <v>44</v>
      </c>
      <c r="AX428" s="523">
        <v>45</v>
      </c>
      <c r="AY428" s="523">
        <v>46</v>
      </c>
      <c r="AZ428" s="523">
        <v>47</v>
      </c>
      <c r="BA428" s="523">
        <v>48</v>
      </c>
      <c r="BB428" s="523">
        <v>49</v>
      </c>
      <c r="BC428" s="523">
        <v>50</v>
      </c>
      <c r="BD428" s="523">
        <v>51</v>
      </c>
      <c r="BE428" s="523">
        <v>52</v>
      </c>
      <c r="BF428" s="523">
        <v>53</v>
      </c>
      <c r="BG428" s="523">
        <v>54</v>
      </c>
      <c r="BH428" s="523">
        <v>55</v>
      </c>
      <c r="BI428" s="523">
        <v>56</v>
      </c>
      <c r="BJ428" s="523">
        <v>57</v>
      </c>
      <c r="BK428" s="523">
        <v>58</v>
      </c>
      <c r="BL428" s="523">
        <v>59</v>
      </c>
      <c r="BM428" s="523">
        <v>60</v>
      </c>
      <c r="BN428" s="523">
        <v>61</v>
      </c>
      <c r="BO428" s="523">
        <v>62</v>
      </c>
      <c r="BP428" s="523">
        <v>63</v>
      </c>
      <c r="BQ428" s="523">
        <v>64</v>
      </c>
      <c r="BR428" s="523">
        <v>65</v>
      </c>
      <c r="BS428" s="523">
        <v>66</v>
      </c>
      <c r="BT428" s="523">
        <v>67</v>
      </c>
      <c r="BU428" s="523">
        <v>68</v>
      </c>
      <c r="BV428" s="523">
        <v>69</v>
      </c>
      <c r="BW428" s="523">
        <v>70</v>
      </c>
      <c r="BX428" s="523">
        <v>71</v>
      </c>
      <c r="BY428" s="523">
        <v>72</v>
      </c>
      <c r="BZ428" s="523">
        <v>73</v>
      </c>
      <c r="CA428" s="523">
        <v>74</v>
      </c>
      <c r="CB428" s="523">
        <v>75</v>
      </c>
      <c r="CC428" s="523">
        <v>76</v>
      </c>
      <c r="CD428" s="523">
        <v>77</v>
      </c>
      <c r="CE428" s="523">
        <v>78</v>
      </c>
      <c r="CF428" s="523">
        <v>79</v>
      </c>
      <c r="CG428" s="523">
        <v>80</v>
      </c>
      <c r="CH428" s="523">
        <v>81</v>
      </c>
      <c r="CI428" s="523">
        <v>82</v>
      </c>
      <c r="CJ428" s="523">
        <v>83</v>
      </c>
      <c r="CK428" s="523">
        <v>84</v>
      </c>
      <c r="CM428" s="523">
        <v>85</v>
      </c>
      <c r="CN428" s="523">
        <v>86</v>
      </c>
      <c r="CO428" s="523">
        <v>87</v>
      </c>
      <c r="CP428" s="523">
        <v>88</v>
      </c>
    </row>
    <row r="429" spans="4:94" x14ac:dyDescent="0.2">
      <c r="E429" s="523" t="s">
        <v>157</v>
      </c>
      <c r="F429" s="523">
        <v>30</v>
      </c>
      <c r="G429" s="523">
        <v>53</v>
      </c>
      <c r="H429" s="523">
        <v>2</v>
      </c>
      <c r="I429" s="523">
        <v>61</v>
      </c>
      <c r="J429" s="523">
        <v>21</v>
      </c>
      <c r="K429" s="523">
        <v>69</v>
      </c>
      <c r="L429" s="523">
        <v>83</v>
      </c>
      <c r="M429" s="523">
        <v>20</v>
      </c>
      <c r="N429" s="523">
        <v>33</v>
      </c>
      <c r="O429" s="523">
        <v>85</v>
      </c>
      <c r="P429" s="523">
        <v>39</v>
      </c>
      <c r="Q429" s="523">
        <v>75</v>
      </c>
      <c r="R429" s="523">
        <v>52</v>
      </c>
      <c r="S429" s="523">
        <v>76</v>
      </c>
      <c r="T429" s="523">
        <v>6</v>
      </c>
      <c r="U429" s="523">
        <v>29</v>
      </c>
      <c r="V429" s="523">
        <v>13</v>
      </c>
      <c r="W429" s="523">
        <v>37</v>
      </c>
      <c r="X429" s="523">
        <v>56</v>
      </c>
      <c r="Y429" s="523">
        <v>46</v>
      </c>
      <c r="Z429" s="523">
        <v>5</v>
      </c>
      <c r="AA429" s="523">
        <v>48</v>
      </c>
      <c r="AB429" s="523">
        <v>79</v>
      </c>
      <c r="AC429" s="523">
        <v>58</v>
      </c>
      <c r="AD429" s="523">
        <v>71</v>
      </c>
      <c r="AE429" s="523">
        <v>88</v>
      </c>
      <c r="AF429" s="523">
        <v>55</v>
      </c>
      <c r="AG429" s="523">
        <v>32</v>
      </c>
      <c r="AH429" s="523">
        <v>47</v>
      </c>
      <c r="AI429" s="523">
        <v>22</v>
      </c>
      <c r="AJ429" s="523">
        <v>9</v>
      </c>
      <c r="AK429" s="523">
        <v>28</v>
      </c>
      <c r="AL429" s="523">
        <v>62</v>
      </c>
      <c r="AM429" s="523">
        <v>86</v>
      </c>
      <c r="AN429" s="523">
        <v>73</v>
      </c>
      <c r="AO429" s="523">
        <v>19</v>
      </c>
      <c r="AP429" s="523">
        <v>25</v>
      </c>
      <c r="AQ429" s="523">
        <v>44</v>
      </c>
      <c r="AR429" s="523">
        <v>12</v>
      </c>
      <c r="AS429" s="523">
        <v>36</v>
      </c>
      <c r="AT429" s="523">
        <v>4</v>
      </c>
      <c r="AU429" s="523">
        <v>64</v>
      </c>
      <c r="AV429" s="523">
        <v>84</v>
      </c>
      <c r="AW429" s="523">
        <v>51</v>
      </c>
      <c r="AX429" s="523">
        <v>67</v>
      </c>
      <c r="AY429" s="523">
        <v>15</v>
      </c>
      <c r="AZ429" s="523">
        <v>40</v>
      </c>
      <c r="BA429" s="523">
        <v>27</v>
      </c>
      <c r="BB429" s="523">
        <v>66</v>
      </c>
      <c r="BC429" s="523">
        <v>1</v>
      </c>
      <c r="BD429" s="523">
        <v>60</v>
      </c>
      <c r="BE429" s="523">
        <v>10</v>
      </c>
      <c r="BF429" s="523">
        <v>72</v>
      </c>
      <c r="BG429" s="523">
        <v>23</v>
      </c>
      <c r="BH429" s="523">
        <v>11</v>
      </c>
      <c r="BI429" s="523">
        <v>24</v>
      </c>
      <c r="BJ429" s="523">
        <v>38</v>
      </c>
      <c r="BK429" s="523">
        <v>14</v>
      </c>
      <c r="BL429" s="523">
        <v>31</v>
      </c>
      <c r="BM429" s="523">
        <v>17</v>
      </c>
      <c r="BN429" s="523">
        <v>34</v>
      </c>
      <c r="BO429" s="523">
        <v>68</v>
      </c>
      <c r="BP429" s="523">
        <v>49</v>
      </c>
      <c r="BQ429" s="523">
        <v>42</v>
      </c>
      <c r="BR429" s="523">
        <v>78</v>
      </c>
      <c r="BS429" s="523">
        <v>59</v>
      </c>
      <c r="BT429" s="523">
        <v>80</v>
      </c>
      <c r="BU429" s="523">
        <v>50</v>
      </c>
      <c r="BV429" s="523">
        <v>43</v>
      </c>
      <c r="BW429" s="523">
        <v>81</v>
      </c>
      <c r="BX429" s="523">
        <v>65</v>
      </c>
      <c r="BY429" s="523">
        <v>8</v>
      </c>
      <c r="BZ429" s="523">
        <v>35</v>
      </c>
      <c r="CA429" s="523">
        <v>18</v>
      </c>
      <c r="CB429" s="523">
        <v>82</v>
      </c>
      <c r="CC429" s="523">
        <v>54</v>
      </c>
      <c r="CD429" s="523">
        <v>63</v>
      </c>
      <c r="CE429" s="523">
        <v>57</v>
      </c>
      <c r="CF429" s="523">
        <v>87</v>
      </c>
      <c r="CG429" s="523">
        <v>16</v>
      </c>
      <c r="CH429" s="523">
        <v>74</v>
      </c>
      <c r="CI429" s="523">
        <v>3</v>
      </c>
      <c r="CJ429" s="523">
        <v>7</v>
      </c>
      <c r="CK429" s="523">
        <v>41</v>
      </c>
      <c r="CM429" s="523">
        <v>45</v>
      </c>
      <c r="CN429" s="523">
        <v>70</v>
      </c>
      <c r="CO429" s="523">
        <v>77</v>
      </c>
      <c r="CP429" s="523">
        <v>26</v>
      </c>
    </row>
    <row r="432" spans="4:94" x14ac:dyDescent="0.2">
      <c r="D432" s="544">
        <v>89</v>
      </c>
      <c r="E432" s="544" t="s">
        <v>179</v>
      </c>
    </row>
    <row r="433" spans="4:99" x14ac:dyDescent="0.2">
      <c r="E433" s="523" t="s">
        <v>130</v>
      </c>
      <c r="F433" s="523">
        <v>1</v>
      </c>
      <c r="G433" s="523">
        <v>2</v>
      </c>
      <c r="H433" s="523">
        <v>3</v>
      </c>
      <c r="I433" s="523">
        <v>4</v>
      </c>
      <c r="J433" s="523">
        <v>5</v>
      </c>
      <c r="K433" s="523">
        <v>6</v>
      </c>
      <c r="L433" s="523">
        <v>7</v>
      </c>
      <c r="M433" s="523">
        <v>8</v>
      </c>
      <c r="N433" s="523">
        <v>9</v>
      </c>
      <c r="O433" s="523">
        <v>10</v>
      </c>
      <c r="P433" s="523">
        <v>11</v>
      </c>
      <c r="Q433" s="523">
        <v>12</v>
      </c>
      <c r="R433" s="523">
        <v>13</v>
      </c>
      <c r="S433" s="523">
        <v>14</v>
      </c>
      <c r="T433" s="523">
        <v>15</v>
      </c>
      <c r="U433" s="523">
        <v>16</v>
      </c>
      <c r="V433" s="523">
        <v>17</v>
      </c>
      <c r="W433" s="523">
        <v>18</v>
      </c>
      <c r="X433" s="523">
        <v>19</v>
      </c>
      <c r="Y433" s="523">
        <v>20</v>
      </c>
      <c r="Z433" s="523">
        <v>21</v>
      </c>
      <c r="AA433" s="523">
        <v>22</v>
      </c>
      <c r="AB433" s="523">
        <v>23</v>
      </c>
      <c r="AC433" s="523">
        <v>24</v>
      </c>
      <c r="AD433" s="523">
        <v>25</v>
      </c>
      <c r="AE433" s="523">
        <v>26</v>
      </c>
      <c r="AF433" s="523">
        <v>27</v>
      </c>
      <c r="AG433" s="523">
        <v>28</v>
      </c>
      <c r="AH433" s="523">
        <v>29</v>
      </c>
      <c r="AI433" s="523">
        <v>30</v>
      </c>
      <c r="AJ433" s="523">
        <v>31</v>
      </c>
      <c r="AK433" s="523">
        <v>32</v>
      </c>
      <c r="AL433" s="523">
        <v>33</v>
      </c>
      <c r="AM433" s="523">
        <v>34</v>
      </c>
      <c r="AN433" s="523">
        <v>35</v>
      </c>
      <c r="AO433" s="523">
        <v>36</v>
      </c>
      <c r="AP433" s="523">
        <v>37</v>
      </c>
      <c r="AQ433" s="523">
        <v>38</v>
      </c>
      <c r="AR433" s="523">
        <v>39</v>
      </c>
      <c r="AS433" s="523">
        <v>40</v>
      </c>
      <c r="AT433" s="523">
        <v>41</v>
      </c>
      <c r="AU433" s="523">
        <v>42</v>
      </c>
      <c r="AV433" s="523">
        <v>43</v>
      </c>
      <c r="AW433" s="523">
        <v>44</v>
      </c>
      <c r="AX433" s="523">
        <v>45</v>
      </c>
      <c r="AY433" s="523">
        <v>46</v>
      </c>
      <c r="AZ433" s="523">
        <v>47</v>
      </c>
      <c r="BA433" s="523">
        <v>48</v>
      </c>
      <c r="BB433" s="523">
        <v>49</v>
      </c>
      <c r="BC433" s="523">
        <v>50</v>
      </c>
      <c r="BD433" s="523">
        <v>51</v>
      </c>
      <c r="BE433" s="523">
        <v>52</v>
      </c>
      <c r="BF433" s="523">
        <v>53</v>
      </c>
      <c r="BG433" s="523">
        <v>54</v>
      </c>
      <c r="BH433" s="523">
        <v>55</v>
      </c>
      <c r="BI433" s="523">
        <v>56</v>
      </c>
      <c r="BJ433" s="523">
        <v>57</v>
      </c>
      <c r="BK433" s="523">
        <v>58</v>
      </c>
      <c r="BL433" s="523">
        <v>59</v>
      </c>
      <c r="BM433" s="523">
        <v>60</v>
      </c>
      <c r="BN433" s="523">
        <v>61</v>
      </c>
      <c r="BO433" s="523">
        <v>62</v>
      </c>
      <c r="BP433" s="523">
        <v>63</v>
      </c>
      <c r="BQ433" s="523">
        <v>64</v>
      </c>
      <c r="BR433" s="523">
        <v>65</v>
      </c>
      <c r="BS433" s="523">
        <v>66</v>
      </c>
      <c r="BT433" s="523">
        <v>67</v>
      </c>
      <c r="BU433" s="523">
        <v>68</v>
      </c>
      <c r="BV433" s="523">
        <v>69</v>
      </c>
      <c r="BW433" s="523">
        <v>70</v>
      </c>
      <c r="BX433" s="523">
        <v>71</v>
      </c>
      <c r="BY433" s="523">
        <v>72</v>
      </c>
      <c r="BZ433" s="523">
        <v>73</v>
      </c>
      <c r="CA433" s="523">
        <v>74</v>
      </c>
      <c r="CB433" s="523">
        <v>75</v>
      </c>
      <c r="CC433" s="523">
        <v>76</v>
      </c>
      <c r="CD433" s="523">
        <v>77</v>
      </c>
      <c r="CE433" s="523">
        <v>78</v>
      </c>
      <c r="CF433" s="523">
        <v>79</v>
      </c>
      <c r="CG433" s="523">
        <v>80</v>
      </c>
      <c r="CH433" s="523">
        <v>81</v>
      </c>
      <c r="CI433" s="523">
        <v>82</v>
      </c>
      <c r="CJ433" s="523">
        <v>83</v>
      </c>
      <c r="CK433" s="523">
        <v>84</v>
      </c>
      <c r="CL433" s="523">
        <v>85</v>
      </c>
      <c r="CM433" s="523">
        <v>86</v>
      </c>
      <c r="CN433" s="523">
        <v>87</v>
      </c>
      <c r="CO433" s="523">
        <v>88</v>
      </c>
      <c r="CP433" s="523">
        <v>89</v>
      </c>
    </row>
    <row r="434" spans="4:99" x14ac:dyDescent="0.2">
      <c r="E434" s="523" t="s">
        <v>157</v>
      </c>
      <c r="F434" s="523">
        <v>84</v>
      </c>
      <c r="G434" s="523">
        <v>33</v>
      </c>
      <c r="H434" s="523">
        <v>62</v>
      </c>
      <c r="I434" s="523">
        <v>46</v>
      </c>
      <c r="J434" s="523">
        <v>58</v>
      </c>
      <c r="K434" s="523">
        <v>80</v>
      </c>
      <c r="L434" s="523">
        <v>44</v>
      </c>
      <c r="M434" s="523">
        <v>87</v>
      </c>
      <c r="N434" s="523">
        <v>67</v>
      </c>
      <c r="O434" s="523">
        <v>72</v>
      </c>
      <c r="P434" s="523">
        <v>75</v>
      </c>
      <c r="Q434" s="523">
        <v>24</v>
      </c>
      <c r="R434" s="523">
        <v>37</v>
      </c>
      <c r="S434" s="523">
        <v>48</v>
      </c>
      <c r="T434" s="523">
        <v>51</v>
      </c>
      <c r="U434" s="523">
        <v>49</v>
      </c>
      <c r="V434" s="523">
        <v>85</v>
      </c>
      <c r="W434" s="523">
        <v>19</v>
      </c>
      <c r="X434" s="523">
        <v>73</v>
      </c>
      <c r="Y434" s="523">
        <v>12</v>
      </c>
      <c r="Z434" s="523">
        <v>35</v>
      </c>
      <c r="AA434" s="523">
        <v>4</v>
      </c>
      <c r="AB434" s="523">
        <v>82</v>
      </c>
      <c r="AC434" s="523">
        <v>88</v>
      </c>
      <c r="AD434" s="523">
        <v>11</v>
      </c>
      <c r="AE434" s="523">
        <v>70</v>
      </c>
      <c r="AF434" s="523">
        <v>50</v>
      </c>
      <c r="AG434" s="523">
        <v>57</v>
      </c>
      <c r="AH434" s="523">
        <v>22</v>
      </c>
      <c r="AI434" s="523">
        <v>36</v>
      </c>
      <c r="AJ434" s="523">
        <v>65</v>
      </c>
      <c r="AK434" s="523">
        <v>45</v>
      </c>
      <c r="AL434" s="523">
        <v>7</v>
      </c>
      <c r="AM434" s="523">
        <v>71</v>
      </c>
      <c r="AN434" s="523">
        <v>21</v>
      </c>
      <c r="AO434" s="523">
        <v>60</v>
      </c>
      <c r="AP434" s="523">
        <v>13</v>
      </c>
      <c r="AQ434" s="523">
        <v>64</v>
      </c>
      <c r="AR434" s="523">
        <v>28</v>
      </c>
      <c r="AS434" s="523">
        <v>66</v>
      </c>
      <c r="AT434" s="523">
        <v>69</v>
      </c>
      <c r="AU434" s="523">
        <v>14</v>
      </c>
      <c r="AV434" s="523">
        <v>27</v>
      </c>
      <c r="AW434" s="523">
        <v>47</v>
      </c>
      <c r="AX434" s="523">
        <v>76</v>
      </c>
      <c r="AY434" s="523">
        <v>54</v>
      </c>
      <c r="AZ434" s="523">
        <v>29</v>
      </c>
      <c r="BA434" s="523">
        <v>2</v>
      </c>
      <c r="BB434" s="523">
        <v>16</v>
      </c>
      <c r="BC434" s="523">
        <v>41</v>
      </c>
      <c r="BD434" s="523">
        <v>15</v>
      </c>
      <c r="BE434" s="523">
        <v>8</v>
      </c>
      <c r="BF434" s="523">
        <v>5</v>
      </c>
      <c r="BG434" s="523">
        <v>53</v>
      </c>
      <c r="BH434" s="523">
        <v>81</v>
      </c>
      <c r="BI434" s="523">
        <v>30</v>
      </c>
      <c r="BJ434" s="523">
        <v>83</v>
      </c>
      <c r="BK434" s="523">
        <v>77</v>
      </c>
      <c r="BL434" s="523">
        <v>42</v>
      </c>
      <c r="BM434" s="523">
        <v>86</v>
      </c>
      <c r="BN434" s="523">
        <v>20</v>
      </c>
      <c r="BO434" s="523">
        <v>9</v>
      </c>
      <c r="BP434" s="523">
        <v>59</v>
      </c>
      <c r="BQ434" s="523">
        <v>43</v>
      </c>
      <c r="BR434" s="523">
        <v>31</v>
      </c>
      <c r="BS434" s="523">
        <v>40</v>
      </c>
      <c r="BT434" s="523">
        <v>68</v>
      </c>
      <c r="BU434" s="523">
        <v>74</v>
      </c>
      <c r="BV434" s="523">
        <v>3</v>
      </c>
      <c r="BW434" s="523">
        <v>56</v>
      </c>
      <c r="BX434" s="523">
        <v>34</v>
      </c>
      <c r="BY434" s="523">
        <v>25</v>
      </c>
      <c r="BZ434" s="523">
        <v>52</v>
      </c>
      <c r="CA434" s="523">
        <v>38</v>
      </c>
      <c r="CB434" s="523">
        <v>18</v>
      </c>
      <c r="CC434" s="523">
        <v>79</v>
      </c>
      <c r="CD434" s="523">
        <v>63</v>
      </c>
      <c r="CE434" s="523">
        <v>89</v>
      </c>
      <c r="CF434" s="523">
        <v>26</v>
      </c>
      <c r="CG434" s="523">
        <v>6</v>
      </c>
      <c r="CH434" s="523">
        <v>10</v>
      </c>
      <c r="CI434" s="523">
        <v>23</v>
      </c>
      <c r="CJ434" s="523">
        <v>32</v>
      </c>
      <c r="CK434" s="523">
        <v>1</v>
      </c>
      <c r="CL434" s="523">
        <v>17</v>
      </c>
      <c r="CM434" s="523">
        <v>39</v>
      </c>
      <c r="CN434" s="523">
        <v>78</v>
      </c>
      <c r="CO434" s="523">
        <v>55</v>
      </c>
      <c r="CP434" s="523">
        <v>61</v>
      </c>
    </row>
    <row r="437" spans="4:99" x14ac:dyDescent="0.2">
      <c r="D437" s="544">
        <v>90</v>
      </c>
      <c r="E437" s="544" t="s">
        <v>179</v>
      </c>
    </row>
    <row r="438" spans="4:99" x14ac:dyDescent="0.2">
      <c r="E438" s="523" t="s">
        <v>130</v>
      </c>
      <c r="F438" s="523">
        <v>1</v>
      </c>
      <c r="G438" s="523">
        <v>2</v>
      </c>
      <c r="H438" s="523">
        <v>3</v>
      </c>
      <c r="I438" s="523">
        <v>4</v>
      </c>
      <c r="J438" s="523">
        <v>5</v>
      </c>
      <c r="K438" s="523">
        <v>6</v>
      </c>
      <c r="L438" s="523">
        <v>7</v>
      </c>
      <c r="M438" s="523">
        <v>8</v>
      </c>
      <c r="N438" s="523">
        <v>9</v>
      </c>
      <c r="O438" s="523">
        <v>10</v>
      </c>
      <c r="P438" s="523">
        <v>11</v>
      </c>
      <c r="Q438" s="523">
        <v>12</v>
      </c>
      <c r="R438" s="523">
        <v>13</v>
      </c>
      <c r="S438" s="523">
        <v>14</v>
      </c>
      <c r="T438" s="523">
        <v>15</v>
      </c>
      <c r="U438" s="523">
        <v>16</v>
      </c>
      <c r="V438" s="523">
        <v>17</v>
      </c>
      <c r="W438" s="523">
        <v>18</v>
      </c>
      <c r="X438" s="523">
        <v>19</v>
      </c>
      <c r="Y438" s="523">
        <v>20</v>
      </c>
      <c r="Z438" s="523">
        <v>21</v>
      </c>
      <c r="AA438" s="523">
        <v>22</v>
      </c>
      <c r="AB438" s="523">
        <v>23</v>
      </c>
      <c r="AC438" s="523">
        <v>24</v>
      </c>
      <c r="AD438" s="523">
        <v>25</v>
      </c>
      <c r="AE438" s="523">
        <v>26</v>
      </c>
      <c r="AF438" s="523">
        <v>27</v>
      </c>
      <c r="AG438" s="523">
        <v>28</v>
      </c>
      <c r="AH438" s="523">
        <v>29</v>
      </c>
      <c r="AI438" s="523">
        <v>30</v>
      </c>
      <c r="AJ438" s="523">
        <v>31</v>
      </c>
      <c r="AK438" s="523">
        <v>32</v>
      </c>
      <c r="AL438" s="523">
        <v>33</v>
      </c>
      <c r="AM438" s="523">
        <v>34</v>
      </c>
      <c r="AN438" s="523">
        <v>35</v>
      </c>
      <c r="AO438" s="523">
        <v>36</v>
      </c>
      <c r="AP438" s="523">
        <v>37</v>
      </c>
      <c r="AQ438" s="523">
        <v>38</v>
      </c>
      <c r="AR438" s="523">
        <v>39</v>
      </c>
      <c r="AS438" s="523">
        <v>40</v>
      </c>
      <c r="AT438" s="523">
        <v>41</v>
      </c>
      <c r="AU438" s="523">
        <v>42</v>
      </c>
      <c r="AV438" s="523">
        <v>43</v>
      </c>
      <c r="AW438" s="523">
        <v>44</v>
      </c>
      <c r="AX438" s="523">
        <v>45</v>
      </c>
      <c r="AY438" s="523">
        <v>46</v>
      </c>
      <c r="AZ438" s="523">
        <v>47</v>
      </c>
      <c r="BA438" s="523">
        <v>48</v>
      </c>
      <c r="BB438" s="523">
        <v>49</v>
      </c>
      <c r="BC438" s="523">
        <v>50</v>
      </c>
      <c r="BD438" s="523">
        <v>51</v>
      </c>
      <c r="BE438" s="523">
        <v>52</v>
      </c>
      <c r="BF438" s="523">
        <v>53</v>
      </c>
      <c r="BG438" s="523">
        <v>54</v>
      </c>
      <c r="BH438" s="523">
        <v>55</v>
      </c>
      <c r="BI438" s="523">
        <v>56</v>
      </c>
      <c r="BJ438" s="523">
        <v>57</v>
      </c>
      <c r="BK438" s="523">
        <v>58</v>
      </c>
      <c r="BL438" s="523">
        <v>59</v>
      </c>
      <c r="BM438" s="523">
        <v>60</v>
      </c>
      <c r="BN438" s="523">
        <v>61</v>
      </c>
      <c r="BO438" s="523">
        <v>62</v>
      </c>
      <c r="BP438" s="523">
        <v>63</v>
      </c>
      <c r="BQ438" s="523">
        <v>64</v>
      </c>
      <c r="BR438" s="523">
        <v>65</v>
      </c>
      <c r="BS438" s="523">
        <v>66</v>
      </c>
      <c r="BT438" s="523">
        <v>67</v>
      </c>
      <c r="BU438" s="523">
        <v>68</v>
      </c>
      <c r="BV438" s="523">
        <v>69</v>
      </c>
      <c r="BW438" s="523">
        <v>70</v>
      </c>
      <c r="BX438" s="523">
        <v>71</v>
      </c>
      <c r="BY438" s="523">
        <v>72</v>
      </c>
      <c r="BZ438" s="523">
        <v>73</v>
      </c>
      <c r="CA438" s="523">
        <v>74</v>
      </c>
      <c r="CB438" s="523">
        <v>75</v>
      </c>
      <c r="CC438" s="523">
        <v>76</v>
      </c>
      <c r="CD438" s="523">
        <v>77</v>
      </c>
      <c r="CE438" s="523">
        <v>78</v>
      </c>
      <c r="CF438" s="523">
        <v>79</v>
      </c>
      <c r="CG438" s="523">
        <v>80</v>
      </c>
      <c r="CH438" s="523">
        <v>81</v>
      </c>
      <c r="CI438" s="523">
        <v>82</v>
      </c>
      <c r="CJ438" s="523">
        <v>83</v>
      </c>
      <c r="CK438" s="523">
        <v>84</v>
      </c>
      <c r="CL438" s="523">
        <v>85</v>
      </c>
      <c r="CM438" s="523">
        <v>86</v>
      </c>
      <c r="CN438" s="523">
        <v>87</v>
      </c>
      <c r="CO438" s="523">
        <v>88</v>
      </c>
      <c r="CP438" s="523">
        <v>89</v>
      </c>
      <c r="CQ438" s="523">
        <v>90</v>
      </c>
    </row>
    <row r="439" spans="4:99" x14ac:dyDescent="0.2">
      <c r="E439" s="523" t="s">
        <v>157</v>
      </c>
      <c r="F439" s="523">
        <v>50</v>
      </c>
      <c r="G439" s="523">
        <v>68</v>
      </c>
      <c r="H439" s="523">
        <v>22</v>
      </c>
      <c r="I439" s="523">
        <v>38</v>
      </c>
      <c r="J439" s="523">
        <v>12</v>
      </c>
      <c r="K439" s="523">
        <v>79</v>
      </c>
      <c r="L439" s="523">
        <v>70</v>
      </c>
      <c r="M439" s="523">
        <v>52</v>
      </c>
      <c r="N439" s="523">
        <v>6</v>
      </c>
      <c r="O439" s="523">
        <v>41</v>
      </c>
      <c r="P439" s="523">
        <v>19</v>
      </c>
      <c r="Q439" s="523">
        <v>4</v>
      </c>
      <c r="R439" s="523">
        <v>82</v>
      </c>
      <c r="S439" s="523">
        <v>87</v>
      </c>
      <c r="T439" s="523">
        <v>26</v>
      </c>
      <c r="U439" s="523">
        <v>90</v>
      </c>
      <c r="V439" s="523">
        <v>44</v>
      </c>
      <c r="W439" s="523">
        <v>64</v>
      </c>
      <c r="X439" s="523">
        <v>11</v>
      </c>
      <c r="Y439" s="523">
        <v>23</v>
      </c>
      <c r="Z439" s="523">
        <v>5</v>
      </c>
      <c r="AA439" s="523">
        <v>18</v>
      </c>
      <c r="AB439" s="523">
        <v>72</v>
      </c>
      <c r="AC439" s="523">
        <v>86</v>
      </c>
      <c r="AD439" s="523">
        <v>42</v>
      </c>
      <c r="AE439" s="523">
        <v>9</v>
      </c>
      <c r="AF439" s="523">
        <v>29</v>
      </c>
      <c r="AG439" s="523">
        <v>39</v>
      </c>
      <c r="AH439" s="523">
        <v>51</v>
      </c>
      <c r="AI439" s="523">
        <v>56</v>
      </c>
      <c r="AJ439" s="523">
        <v>55</v>
      </c>
      <c r="AK439" s="523">
        <v>24</v>
      </c>
      <c r="AL439" s="523">
        <v>69</v>
      </c>
      <c r="AM439" s="523">
        <v>71</v>
      </c>
      <c r="AN439" s="523">
        <v>32</v>
      </c>
      <c r="AO439" s="523">
        <v>60</v>
      </c>
      <c r="AP439" s="523">
        <v>73</v>
      </c>
      <c r="AQ439" s="523">
        <v>84</v>
      </c>
      <c r="AR439" s="523">
        <v>61</v>
      </c>
      <c r="AS439" s="523">
        <v>13</v>
      </c>
      <c r="AT439" s="523">
        <v>34</v>
      </c>
      <c r="AU439" s="523">
        <v>25</v>
      </c>
      <c r="AV439" s="523">
        <v>74</v>
      </c>
      <c r="AW439" s="523">
        <v>76</v>
      </c>
      <c r="AX439" s="523">
        <v>66</v>
      </c>
      <c r="AY439" s="523">
        <v>45</v>
      </c>
      <c r="AZ439" s="523">
        <v>63</v>
      </c>
      <c r="BA439" s="523">
        <v>77</v>
      </c>
      <c r="BB439" s="523">
        <v>36</v>
      </c>
      <c r="BC439" s="523">
        <v>33</v>
      </c>
      <c r="BD439" s="523">
        <v>20</v>
      </c>
      <c r="BE439" s="523">
        <v>8</v>
      </c>
      <c r="BF439" s="523">
        <v>57</v>
      </c>
      <c r="BG439" s="523">
        <v>1</v>
      </c>
      <c r="BH439" s="523">
        <v>47</v>
      </c>
      <c r="BI439" s="523">
        <v>14</v>
      </c>
      <c r="BJ439" s="523">
        <v>53</v>
      </c>
      <c r="BK439" s="523">
        <v>30</v>
      </c>
      <c r="BL439" s="523">
        <v>81</v>
      </c>
      <c r="BM439" s="523">
        <v>78</v>
      </c>
      <c r="BN439" s="523">
        <v>85</v>
      </c>
      <c r="BO439" s="523">
        <v>10</v>
      </c>
      <c r="BP439" s="523">
        <v>89</v>
      </c>
      <c r="BQ439" s="523">
        <v>48</v>
      </c>
      <c r="BR439" s="523">
        <v>27</v>
      </c>
      <c r="BS439" s="523">
        <v>54</v>
      </c>
      <c r="BT439" s="523">
        <v>80</v>
      </c>
      <c r="BU439" s="523">
        <v>62</v>
      </c>
      <c r="BV439" s="523">
        <v>28</v>
      </c>
      <c r="BW439" s="523">
        <v>88</v>
      </c>
      <c r="BX439" s="523">
        <v>49</v>
      </c>
      <c r="BY439" s="523">
        <v>3</v>
      </c>
      <c r="BZ439" s="523">
        <v>7</v>
      </c>
      <c r="CA439" s="523">
        <v>83</v>
      </c>
      <c r="CB439" s="523">
        <v>16</v>
      </c>
      <c r="CC439" s="523">
        <v>59</v>
      </c>
      <c r="CD439" s="523">
        <v>75</v>
      </c>
      <c r="CE439" s="523">
        <v>37</v>
      </c>
      <c r="CF439" s="523">
        <v>31</v>
      </c>
      <c r="CG439" s="523">
        <v>67</v>
      </c>
      <c r="CH439" s="523">
        <v>40</v>
      </c>
      <c r="CI439" s="523">
        <v>65</v>
      </c>
      <c r="CJ439" s="523">
        <v>2</v>
      </c>
      <c r="CK439" s="523">
        <v>58</v>
      </c>
      <c r="CL439" s="523">
        <v>46</v>
      </c>
      <c r="CM439" s="523">
        <v>35</v>
      </c>
      <c r="CN439" s="523">
        <v>15</v>
      </c>
      <c r="CO439" s="523">
        <v>17</v>
      </c>
      <c r="CP439" s="523">
        <v>21</v>
      </c>
      <c r="CQ439" s="523">
        <v>43</v>
      </c>
    </row>
    <row r="442" spans="4:99" x14ac:dyDescent="0.2">
      <c r="D442" s="544">
        <v>91</v>
      </c>
      <c r="E442" s="544" t="s">
        <v>179</v>
      </c>
    </row>
    <row r="443" spans="4:99" x14ac:dyDescent="0.2">
      <c r="E443" s="523" t="s">
        <v>130</v>
      </c>
      <c r="F443" s="523">
        <v>1</v>
      </c>
      <c r="G443" s="523">
        <v>2</v>
      </c>
      <c r="H443" s="523">
        <v>3</v>
      </c>
      <c r="I443" s="523">
        <v>4</v>
      </c>
      <c r="J443" s="523">
        <v>5</v>
      </c>
      <c r="K443" s="523">
        <v>6</v>
      </c>
      <c r="L443" s="523">
        <v>7</v>
      </c>
      <c r="M443" s="523">
        <v>8</v>
      </c>
      <c r="N443" s="523">
        <v>9</v>
      </c>
      <c r="O443" s="523">
        <v>10</v>
      </c>
      <c r="P443" s="523">
        <v>11</v>
      </c>
      <c r="Q443" s="523">
        <v>12</v>
      </c>
      <c r="R443" s="523">
        <v>13</v>
      </c>
      <c r="S443" s="523">
        <v>14</v>
      </c>
      <c r="T443" s="523">
        <v>15</v>
      </c>
      <c r="U443" s="523">
        <v>16</v>
      </c>
      <c r="V443" s="523">
        <v>17</v>
      </c>
      <c r="W443" s="523">
        <v>18</v>
      </c>
      <c r="X443" s="523">
        <v>19</v>
      </c>
      <c r="Y443" s="523">
        <v>20</v>
      </c>
      <c r="Z443" s="523">
        <v>21</v>
      </c>
      <c r="AA443" s="523">
        <v>22</v>
      </c>
      <c r="AB443" s="523">
        <v>23</v>
      </c>
      <c r="AC443" s="523">
        <v>24</v>
      </c>
      <c r="AD443" s="523">
        <v>25</v>
      </c>
      <c r="AE443" s="523">
        <v>26</v>
      </c>
      <c r="AF443" s="523">
        <v>27</v>
      </c>
      <c r="AG443" s="523">
        <v>28</v>
      </c>
      <c r="AH443" s="523">
        <v>29</v>
      </c>
      <c r="AI443" s="523">
        <v>30</v>
      </c>
      <c r="AJ443" s="523">
        <v>31</v>
      </c>
      <c r="AK443" s="523">
        <v>32</v>
      </c>
      <c r="AL443" s="523">
        <v>33</v>
      </c>
      <c r="AM443" s="523">
        <v>34</v>
      </c>
      <c r="AN443" s="523">
        <v>35</v>
      </c>
      <c r="AO443" s="523">
        <v>36</v>
      </c>
      <c r="AP443" s="523">
        <v>37</v>
      </c>
      <c r="AQ443" s="523">
        <v>38</v>
      </c>
      <c r="AR443" s="523">
        <v>39</v>
      </c>
      <c r="AS443" s="523">
        <v>40</v>
      </c>
      <c r="AT443" s="523">
        <v>41</v>
      </c>
      <c r="AU443" s="523">
        <v>42</v>
      </c>
      <c r="AV443" s="523">
        <v>43</v>
      </c>
      <c r="AW443" s="523">
        <v>44</v>
      </c>
      <c r="AX443" s="523">
        <v>45</v>
      </c>
      <c r="AY443" s="523">
        <v>46</v>
      </c>
      <c r="AZ443" s="523">
        <v>47</v>
      </c>
      <c r="BA443" s="523">
        <v>48</v>
      </c>
      <c r="BB443" s="523">
        <v>49</v>
      </c>
      <c r="BC443" s="523">
        <v>50</v>
      </c>
      <c r="BD443" s="523">
        <v>51</v>
      </c>
      <c r="BE443" s="523">
        <v>52</v>
      </c>
      <c r="BF443" s="523">
        <v>53</v>
      </c>
      <c r="BG443" s="523">
        <v>54</v>
      </c>
      <c r="BH443" s="523">
        <v>55</v>
      </c>
      <c r="BI443" s="523">
        <v>56</v>
      </c>
      <c r="BJ443" s="523">
        <v>57</v>
      </c>
      <c r="BK443" s="523">
        <v>58</v>
      </c>
      <c r="BL443" s="523">
        <v>59</v>
      </c>
      <c r="BM443" s="523">
        <v>60</v>
      </c>
      <c r="BN443" s="523">
        <v>61</v>
      </c>
      <c r="BO443" s="523">
        <v>62</v>
      </c>
      <c r="BP443" s="523">
        <v>63</v>
      </c>
      <c r="BQ443" s="523">
        <v>64</v>
      </c>
      <c r="BR443" s="523">
        <v>65</v>
      </c>
      <c r="BS443" s="523">
        <v>66</v>
      </c>
      <c r="BT443" s="523">
        <v>67</v>
      </c>
      <c r="BU443" s="523">
        <v>68</v>
      </c>
      <c r="BV443" s="523">
        <v>69</v>
      </c>
      <c r="BW443" s="523">
        <v>70</v>
      </c>
      <c r="BX443" s="523">
        <v>71</v>
      </c>
      <c r="BY443" s="523">
        <v>72</v>
      </c>
      <c r="BZ443" s="523">
        <v>73</v>
      </c>
      <c r="CA443" s="523">
        <v>74</v>
      </c>
      <c r="CB443" s="523">
        <v>75</v>
      </c>
      <c r="CC443" s="523">
        <v>76</v>
      </c>
      <c r="CD443" s="523">
        <v>77</v>
      </c>
      <c r="CE443" s="523">
        <v>78</v>
      </c>
      <c r="CF443" s="523">
        <v>79</v>
      </c>
      <c r="CH443" s="523">
        <v>80</v>
      </c>
      <c r="CI443" s="523">
        <v>81</v>
      </c>
      <c r="CJ443" s="523">
        <v>82</v>
      </c>
      <c r="CK443" s="523">
        <v>83</v>
      </c>
      <c r="CM443" s="523">
        <v>84</v>
      </c>
      <c r="CN443" s="523">
        <v>85</v>
      </c>
      <c r="CO443" s="523">
        <v>86</v>
      </c>
      <c r="CP443" s="523">
        <v>87</v>
      </c>
      <c r="CR443" s="523">
        <v>88</v>
      </c>
      <c r="CS443" s="523">
        <v>89</v>
      </c>
      <c r="CT443" s="523">
        <v>90</v>
      </c>
      <c r="CU443" s="523">
        <v>91</v>
      </c>
    </row>
    <row r="444" spans="4:99" x14ac:dyDescent="0.2">
      <c r="E444" s="523" t="s">
        <v>157</v>
      </c>
      <c r="F444" s="523">
        <v>59</v>
      </c>
      <c r="G444" s="523">
        <v>3</v>
      </c>
      <c r="H444" s="523">
        <v>42</v>
      </c>
      <c r="I444" s="523">
        <v>27</v>
      </c>
      <c r="J444" s="523">
        <v>80</v>
      </c>
      <c r="K444" s="523">
        <v>75</v>
      </c>
      <c r="L444" s="523">
        <v>83</v>
      </c>
      <c r="M444" s="523">
        <v>47</v>
      </c>
      <c r="N444" s="523">
        <v>41</v>
      </c>
      <c r="O444" s="523">
        <v>6</v>
      </c>
      <c r="P444" s="523">
        <v>74</v>
      </c>
      <c r="Q444" s="523">
        <v>82</v>
      </c>
      <c r="R444" s="523">
        <v>67</v>
      </c>
      <c r="S444" s="523">
        <v>63</v>
      </c>
      <c r="T444" s="523">
        <v>84</v>
      </c>
      <c r="U444" s="523">
        <v>44</v>
      </c>
      <c r="V444" s="523">
        <v>9</v>
      </c>
      <c r="W444" s="523">
        <v>40</v>
      </c>
      <c r="X444" s="523">
        <v>17</v>
      </c>
      <c r="Y444" s="523">
        <v>76</v>
      </c>
      <c r="Z444" s="523">
        <v>79</v>
      </c>
      <c r="AA444" s="523">
        <v>91</v>
      </c>
      <c r="AB444" s="523">
        <v>7</v>
      </c>
      <c r="AC444" s="523">
        <v>21</v>
      </c>
      <c r="AD444" s="523">
        <v>66</v>
      </c>
      <c r="AE444" s="523">
        <v>20</v>
      </c>
      <c r="AF444" s="523">
        <v>4</v>
      </c>
      <c r="AG444" s="523">
        <v>49</v>
      </c>
      <c r="AH444" s="523">
        <v>88</v>
      </c>
      <c r="AI444" s="523">
        <v>31</v>
      </c>
      <c r="AJ444" s="523">
        <v>34</v>
      </c>
      <c r="AK444" s="523">
        <v>39</v>
      </c>
      <c r="AL444" s="523">
        <v>81</v>
      </c>
      <c r="AM444" s="523">
        <v>56</v>
      </c>
      <c r="AN444" s="523">
        <v>11</v>
      </c>
      <c r="AO444" s="523">
        <v>50</v>
      </c>
      <c r="AP444" s="523">
        <v>69</v>
      </c>
      <c r="AQ444" s="523">
        <v>85</v>
      </c>
      <c r="AR444" s="523">
        <v>72</v>
      </c>
      <c r="AS444" s="523">
        <v>53</v>
      </c>
      <c r="AT444" s="523">
        <v>45</v>
      </c>
      <c r="AU444" s="523">
        <v>86</v>
      </c>
      <c r="AV444" s="523">
        <v>54</v>
      </c>
      <c r="AW444" s="523">
        <v>26</v>
      </c>
      <c r="AX444" s="523">
        <v>46</v>
      </c>
      <c r="AY444" s="523">
        <v>5</v>
      </c>
      <c r="AZ444" s="523">
        <v>60</v>
      </c>
      <c r="BA444" s="523">
        <v>19</v>
      </c>
      <c r="BB444" s="523">
        <v>77</v>
      </c>
      <c r="BC444" s="523">
        <v>51</v>
      </c>
      <c r="BD444" s="523">
        <v>14</v>
      </c>
      <c r="BE444" s="523">
        <v>70</v>
      </c>
      <c r="BF444" s="523">
        <v>25</v>
      </c>
      <c r="BG444" s="523">
        <v>43</v>
      </c>
      <c r="BH444" s="523">
        <v>36</v>
      </c>
      <c r="BI444" s="523">
        <v>87</v>
      </c>
      <c r="BJ444" s="523">
        <v>18</v>
      </c>
      <c r="BK444" s="523">
        <v>35</v>
      </c>
      <c r="BL444" s="523">
        <v>1</v>
      </c>
      <c r="BM444" s="523">
        <v>13</v>
      </c>
      <c r="BN444" s="523">
        <v>15</v>
      </c>
      <c r="BO444" s="523">
        <v>38</v>
      </c>
      <c r="BP444" s="523">
        <v>2</v>
      </c>
      <c r="BQ444" s="523">
        <v>61</v>
      </c>
      <c r="BR444" s="523">
        <v>90</v>
      </c>
      <c r="BS444" s="523">
        <v>24</v>
      </c>
      <c r="BT444" s="523">
        <v>28</v>
      </c>
      <c r="BU444" s="523">
        <v>52</v>
      </c>
      <c r="BV444" s="523">
        <v>37</v>
      </c>
      <c r="BW444" s="523">
        <v>78</v>
      </c>
      <c r="BX444" s="523">
        <v>30</v>
      </c>
      <c r="BY444" s="523">
        <v>73</v>
      </c>
      <c r="BZ444" s="523">
        <v>12</v>
      </c>
      <c r="CA444" s="523">
        <v>33</v>
      </c>
      <c r="CB444" s="523">
        <v>89</v>
      </c>
      <c r="CC444" s="523">
        <v>64</v>
      </c>
      <c r="CD444" s="523">
        <v>48</v>
      </c>
      <c r="CE444" s="523">
        <v>32</v>
      </c>
      <c r="CF444" s="523">
        <v>57</v>
      </c>
      <c r="CH444" s="523">
        <v>10</v>
      </c>
      <c r="CI444" s="523">
        <v>68</v>
      </c>
      <c r="CJ444" s="523">
        <v>22</v>
      </c>
      <c r="CK444" s="523">
        <v>58</v>
      </c>
      <c r="CM444" s="523">
        <v>65</v>
      </c>
      <c r="CN444" s="523">
        <v>8</v>
      </c>
      <c r="CO444" s="523">
        <v>55</v>
      </c>
      <c r="CP444" s="523">
        <v>71</v>
      </c>
      <c r="CR444" s="523">
        <v>29</v>
      </c>
      <c r="CS444" s="523">
        <v>23</v>
      </c>
      <c r="CT444" s="523">
        <v>62</v>
      </c>
      <c r="CU444" s="523">
        <v>16</v>
      </c>
    </row>
    <row r="447" spans="4:99" x14ac:dyDescent="0.2">
      <c r="D447" s="544">
        <v>92</v>
      </c>
      <c r="E447" s="544" t="s">
        <v>179</v>
      </c>
    </row>
    <row r="448" spans="4:99" x14ac:dyDescent="0.2">
      <c r="E448" s="523" t="s">
        <v>130</v>
      </c>
      <c r="F448" s="523">
        <v>1</v>
      </c>
      <c r="G448" s="523">
        <v>2</v>
      </c>
      <c r="H448" s="523">
        <v>3</v>
      </c>
      <c r="I448" s="523">
        <v>4</v>
      </c>
      <c r="J448" s="523">
        <v>5</v>
      </c>
      <c r="K448" s="523">
        <v>6</v>
      </c>
      <c r="L448" s="523">
        <v>7</v>
      </c>
      <c r="M448" s="523">
        <v>8</v>
      </c>
      <c r="N448" s="523">
        <v>9</v>
      </c>
      <c r="O448" s="523">
        <v>10</v>
      </c>
      <c r="P448" s="523">
        <v>11</v>
      </c>
      <c r="Q448" s="523">
        <v>12</v>
      </c>
      <c r="R448" s="523">
        <v>13</v>
      </c>
      <c r="S448" s="523">
        <v>14</v>
      </c>
      <c r="T448" s="523">
        <v>15</v>
      </c>
      <c r="U448" s="523">
        <v>16</v>
      </c>
      <c r="V448" s="523">
        <v>17</v>
      </c>
      <c r="W448" s="523">
        <v>18</v>
      </c>
      <c r="X448" s="523">
        <v>19</v>
      </c>
      <c r="Y448" s="523">
        <v>20</v>
      </c>
      <c r="Z448" s="523">
        <v>21</v>
      </c>
      <c r="AA448" s="523">
        <v>22</v>
      </c>
      <c r="AB448" s="523">
        <v>23</v>
      </c>
      <c r="AC448" s="523">
        <v>24</v>
      </c>
      <c r="AD448" s="523">
        <v>25</v>
      </c>
      <c r="AE448" s="523">
        <v>26</v>
      </c>
      <c r="AF448" s="523">
        <v>27</v>
      </c>
      <c r="AG448" s="523">
        <v>28</v>
      </c>
      <c r="AH448" s="523">
        <v>29</v>
      </c>
      <c r="AI448" s="523">
        <v>30</v>
      </c>
      <c r="AJ448" s="523">
        <v>31</v>
      </c>
      <c r="AK448" s="523">
        <v>32</v>
      </c>
      <c r="AL448" s="523">
        <v>33</v>
      </c>
      <c r="AM448" s="523">
        <v>34</v>
      </c>
      <c r="AN448" s="523">
        <v>35</v>
      </c>
      <c r="AO448" s="523">
        <v>36</v>
      </c>
      <c r="AP448" s="523">
        <v>37</v>
      </c>
      <c r="AQ448" s="523">
        <v>38</v>
      </c>
      <c r="AR448" s="523">
        <v>39</v>
      </c>
      <c r="AS448" s="523">
        <v>40</v>
      </c>
      <c r="AT448" s="523">
        <v>41</v>
      </c>
      <c r="AU448" s="523">
        <v>42</v>
      </c>
      <c r="AV448" s="523">
        <v>43</v>
      </c>
      <c r="AW448" s="523">
        <v>44</v>
      </c>
      <c r="AX448" s="523">
        <v>45</v>
      </c>
      <c r="AY448" s="523">
        <v>46</v>
      </c>
      <c r="AZ448" s="523">
        <v>47</v>
      </c>
      <c r="BA448" s="523">
        <v>48</v>
      </c>
      <c r="BB448" s="523">
        <v>49</v>
      </c>
      <c r="BC448" s="523">
        <v>50</v>
      </c>
      <c r="BD448" s="523">
        <v>51</v>
      </c>
      <c r="BE448" s="523">
        <v>52</v>
      </c>
      <c r="BF448" s="523">
        <v>53</v>
      </c>
      <c r="BG448" s="523">
        <v>54</v>
      </c>
      <c r="BH448" s="523">
        <v>55</v>
      </c>
      <c r="BI448" s="523">
        <v>56</v>
      </c>
      <c r="BJ448" s="523">
        <v>57</v>
      </c>
      <c r="BK448" s="523">
        <v>58</v>
      </c>
      <c r="BL448" s="523">
        <v>59</v>
      </c>
      <c r="BM448" s="523">
        <v>60</v>
      </c>
      <c r="BN448" s="523">
        <v>61</v>
      </c>
      <c r="BO448" s="523">
        <v>62</v>
      </c>
      <c r="BP448" s="523">
        <v>63</v>
      </c>
      <c r="BQ448" s="523">
        <v>64</v>
      </c>
      <c r="BR448" s="523">
        <v>65</v>
      </c>
      <c r="BS448" s="523">
        <v>66</v>
      </c>
      <c r="BT448" s="523">
        <v>67</v>
      </c>
      <c r="BU448" s="523">
        <v>68</v>
      </c>
      <c r="BV448" s="523">
        <v>69</v>
      </c>
      <c r="BW448" s="523">
        <v>70</v>
      </c>
      <c r="BX448" s="523">
        <v>71</v>
      </c>
      <c r="BY448" s="523">
        <v>72</v>
      </c>
      <c r="BZ448" s="523">
        <v>73</v>
      </c>
      <c r="CA448" s="523">
        <v>74</v>
      </c>
      <c r="CB448" s="523">
        <v>75</v>
      </c>
      <c r="CC448" s="523">
        <v>76</v>
      </c>
      <c r="CD448" s="523">
        <v>77</v>
      </c>
      <c r="CE448" s="523">
        <v>78</v>
      </c>
      <c r="CF448" s="523">
        <v>79</v>
      </c>
      <c r="CG448" s="523">
        <v>80</v>
      </c>
      <c r="CH448" s="523">
        <v>81</v>
      </c>
      <c r="CI448" s="523">
        <v>82</v>
      </c>
      <c r="CJ448" s="523">
        <v>83</v>
      </c>
      <c r="CK448" s="523">
        <v>84</v>
      </c>
      <c r="CM448" s="523">
        <v>85</v>
      </c>
      <c r="CN448" s="523">
        <v>86</v>
      </c>
      <c r="CO448" s="523">
        <v>87</v>
      </c>
      <c r="CP448" s="523">
        <v>88</v>
      </c>
      <c r="CR448" s="523">
        <v>89</v>
      </c>
      <c r="CS448" s="523">
        <v>90</v>
      </c>
      <c r="CT448" s="523">
        <v>91</v>
      </c>
      <c r="CU448" s="523">
        <v>92</v>
      </c>
    </row>
    <row r="449" spans="4:100" x14ac:dyDescent="0.2">
      <c r="E449" s="523" t="s">
        <v>157</v>
      </c>
      <c r="F449" s="523">
        <v>75</v>
      </c>
      <c r="G449" s="523">
        <v>55</v>
      </c>
      <c r="H449" s="523">
        <v>67</v>
      </c>
      <c r="I449" s="523">
        <v>56</v>
      </c>
      <c r="J449" s="523">
        <v>23</v>
      </c>
      <c r="K449" s="523">
        <v>20</v>
      </c>
      <c r="L449" s="523">
        <v>8</v>
      </c>
      <c r="M449" s="523">
        <v>4</v>
      </c>
      <c r="N449" s="523">
        <v>85</v>
      </c>
      <c r="O449" s="523">
        <v>51</v>
      </c>
      <c r="P449" s="523">
        <v>60</v>
      </c>
      <c r="Q449" s="523">
        <v>84</v>
      </c>
      <c r="R449" s="523">
        <v>2</v>
      </c>
      <c r="S449" s="523">
        <v>37</v>
      </c>
      <c r="T449" s="523">
        <v>71</v>
      </c>
      <c r="U449" s="523">
        <v>64</v>
      </c>
      <c r="V449" s="523">
        <v>91</v>
      </c>
      <c r="W449" s="523">
        <v>70</v>
      </c>
      <c r="X449" s="523">
        <v>1</v>
      </c>
      <c r="Y449" s="523">
        <v>27</v>
      </c>
      <c r="Z449" s="523">
        <v>40</v>
      </c>
      <c r="AA449" s="523">
        <v>78</v>
      </c>
      <c r="AB449" s="523">
        <v>57</v>
      </c>
      <c r="AC449" s="523">
        <v>53</v>
      </c>
      <c r="AD449" s="523">
        <v>32</v>
      </c>
      <c r="AE449" s="523">
        <v>24</v>
      </c>
      <c r="AF449" s="523">
        <v>87</v>
      </c>
      <c r="AG449" s="523">
        <v>90</v>
      </c>
      <c r="AH449" s="523">
        <v>43</v>
      </c>
      <c r="AI449" s="523">
        <v>58</v>
      </c>
      <c r="AJ449" s="523">
        <v>19</v>
      </c>
      <c r="AK449" s="523">
        <v>48</v>
      </c>
      <c r="AL449" s="523">
        <v>34</v>
      </c>
      <c r="AM449" s="523">
        <v>26</v>
      </c>
      <c r="AN449" s="523">
        <v>6</v>
      </c>
      <c r="AO449" s="523">
        <v>79</v>
      </c>
      <c r="AP449" s="523">
        <v>28</v>
      </c>
      <c r="AQ449" s="523">
        <v>62</v>
      </c>
      <c r="AR449" s="523">
        <v>66</v>
      </c>
      <c r="AS449" s="523">
        <v>86</v>
      </c>
      <c r="AT449" s="523">
        <v>54</v>
      </c>
      <c r="AU449" s="523">
        <v>73</v>
      </c>
      <c r="AV449" s="523">
        <v>7</v>
      </c>
      <c r="AW449" s="523">
        <v>68</v>
      </c>
      <c r="AX449" s="523">
        <v>21</v>
      </c>
      <c r="AY449" s="523">
        <v>92</v>
      </c>
      <c r="AZ449" s="523">
        <v>38</v>
      </c>
      <c r="BA449" s="523">
        <v>52</v>
      </c>
      <c r="BB449" s="523">
        <v>61</v>
      </c>
      <c r="BC449" s="523">
        <v>72</v>
      </c>
      <c r="BD449" s="523">
        <v>25</v>
      </c>
      <c r="BE449" s="523">
        <v>13</v>
      </c>
      <c r="BF449" s="523">
        <v>30</v>
      </c>
      <c r="BG449" s="523">
        <v>89</v>
      </c>
      <c r="BH449" s="523">
        <v>41</v>
      </c>
      <c r="BI449" s="523">
        <v>5</v>
      </c>
      <c r="BJ449" s="523">
        <v>44</v>
      </c>
      <c r="BK449" s="523">
        <v>10</v>
      </c>
      <c r="BL449" s="523">
        <v>82</v>
      </c>
      <c r="BM449" s="523">
        <v>11</v>
      </c>
      <c r="BN449" s="523">
        <v>65</v>
      </c>
      <c r="BO449" s="523">
        <v>69</v>
      </c>
      <c r="BP449" s="523">
        <v>74</v>
      </c>
      <c r="BQ449" s="523">
        <v>36</v>
      </c>
      <c r="BR449" s="523">
        <v>16</v>
      </c>
      <c r="BS449" s="523">
        <v>14</v>
      </c>
      <c r="BT449" s="523">
        <v>45</v>
      </c>
      <c r="BU449" s="523">
        <v>22</v>
      </c>
      <c r="BV449" s="523">
        <v>83</v>
      </c>
      <c r="BW449" s="523">
        <v>18</v>
      </c>
      <c r="BX449" s="523">
        <v>15</v>
      </c>
      <c r="BY449" s="523">
        <v>3</v>
      </c>
      <c r="BZ449" s="523">
        <v>88</v>
      </c>
      <c r="CA449" s="523">
        <v>46</v>
      </c>
      <c r="CB449" s="523">
        <v>31</v>
      </c>
      <c r="CC449" s="523">
        <v>49</v>
      </c>
      <c r="CD449" s="523">
        <v>33</v>
      </c>
      <c r="CE449" s="523">
        <v>29</v>
      </c>
      <c r="CF449" s="523">
        <v>81</v>
      </c>
      <c r="CG449" s="523">
        <v>12</v>
      </c>
      <c r="CH449" s="523">
        <v>50</v>
      </c>
      <c r="CI449" s="523">
        <v>59</v>
      </c>
      <c r="CJ449" s="523">
        <v>35</v>
      </c>
      <c r="CK449" s="523">
        <v>76</v>
      </c>
      <c r="CM449" s="523">
        <v>9</v>
      </c>
      <c r="CN449" s="523">
        <v>63</v>
      </c>
      <c r="CO449" s="523">
        <v>77</v>
      </c>
      <c r="CP449" s="523">
        <v>47</v>
      </c>
      <c r="CR449" s="523">
        <v>39</v>
      </c>
      <c r="CS449" s="523">
        <v>80</v>
      </c>
      <c r="CT449" s="523">
        <v>17</v>
      </c>
      <c r="CU449" s="523">
        <v>42</v>
      </c>
    </row>
    <row r="452" spans="4:100" x14ac:dyDescent="0.2">
      <c r="D452" s="544">
        <v>93</v>
      </c>
      <c r="E452" s="544" t="s">
        <v>179</v>
      </c>
    </row>
    <row r="453" spans="4:100" x14ac:dyDescent="0.2">
      <c r="E453" s="523" t="s">
        <v>130</v>
      </c>
      <c r="F453" s="523">
        <v>1</v>
      </c>
      <c r="G453" s="523">
        <v>2</v>
      </c>
      <c r="H453" s="523">
        <v>3</v>
      </c>
      <c r="I453" s="523">
        <v>4</v>
      </c>
      <c r="J453" s="523">
        <v>5</v>
      </c>
      <c r="K453" s="523">
        <v>6</v>
      </c>
      <c r="L453" s="523">
        <v>7</v>
      </c>
      <c r="M453" s="523">
        <v>8</v>
      </c>
      <c r="N453" s="523">
        <v>9</v>
      </c>
      <c r="O453" s="523">
        <v>10</v>
      </c>
      <c r="P453" s="523">
        <v>11</v>
      </c>
      <c r="Q453" s="523">
        <v>12</v>
      </c>
      <c r="R453" s="523">
        <v>13</v>
      </c>
      <c r="S453" s="523">
        <v>14</v>
      </c>
      <c r="T453" s="523">
        <v>15</v>
      </c>
      <c r="U453" s="523">
        <v>16</v>
      </c>
      <c r="V453" s="523">
        <v>17</v>
      </c>
      <c r="W453" s="523">
        <v>18</v>
      </c>
      <c r="X453" s="523">
        <v>19</v>
      </c>
      <c r="Y453" s="523">
        <v>20</v>
      </c>
      <c r="Z453" s="523">
        <v>21</v>
      </c>
      <c r="AA453" s="523">
        <v>22</v>
      </c>
      <c r="AB453" s="523">
        <v>23</v>
      </c>
      <c r="AC453" s="523">
        <v>24</v>
      </c>
      <c r="AD453" s="523">
        <v>25</v>
      </c>
      <c r="AE453" s="523">
        <v>26</v>
      </c>
      <c r="AF453" s="523">
        <v>27</v>
      </c>
      <c r="AG453" s="523">
        <v>28</v>
      </c>
      <c r="AH453" s="523">
        <v>29</v>
      </c>
      <c r="AI453" s="523">
        <v>30</v>
      </c>
      <c r="AJ453" s="523">
        <v>31</v>
      </c>
      <c r="AK453" s="523">
        <v>32</v>
      </c>
      <c r="AL453" s="523">
        <v>33</v>
      </c>
      <c r="AM453" s="523">
        <v>34</v>
      </c>
      <c r="AN453" s="523">
        <v>35</v>
      </c>
      <c r="AO453" s="523">
        <v>36</v>
      </c>
      <c r="AP453" s="523">
        <v>37</v>
      </c>
      <c r="AQ453" s="523">
        <v>38</v>
      </c>
      <c r="AR453" s="523">
        <v>39</v>
      </c>
      <c r="AS453" s="523">
        <v>40</v>
      </c>
      <c r="AT453" s="523">
        <v>41</v>
      </c>
      <c r="AU453" s="523">
        <v>42</v>
      </c>
      <c r="AV453" s="523">
        <v>43</v>
      </c>
      <c r="AW453" s="523">
        <v>44</v>
      </c>
      <c r="AX453" s="523">
        <v>45</v>
      </c>
      <c r="AY453" s="523">
        <v>46</v>
      </c>
      <c r="AZ453" s="523">
        <v>47</v>
      </c>
      <c r="BA453" s="523">
        <v>48</v>
      </c>
      <c r="BB453" s="523">
        <v>49</v>
      </c>
      <c r="BC453" s="523">
        <v>50</v>
      </c>
      <c r="BD453" s="523">
        <v>51</v>
      </c>
      <c r="BE453" s="523">
        <v>52</v>
      </c>
      <c r="BF453" s="523">
        <v>53</v>
      </c>
      <c r="BG453" s="523">
        <v>54</v>
      </c>
      <c r="BH453" s="523">
        <v>55</v>
      </c>
      <c r="BI453" s="523">
        <v>56</v>
      </c>
      <c r="BJ453" s="523">
        <v>57</v>
      </c>
      <c r="BK453" s="523">
        <v>58</v>
      </c>
      <c r="BL453" s="523">
        <v>59</v>
      </c>
      <c r="BM453" s="523">
        <v>60</v>
      </c>
      <c r="BN453" s="523">
        <v>61</v>
      </c>
      <c r="BO453" s="523">
        <v>62</v>
      </c>
      <c r="BP453" s="523">
        <v>63</v>
      </c>
      <c r="BQ453" s="523">
        <v>64</v>
      </c>
      <c r="BR453" s="523">
        <v>65</v>
      </c>
      <c r="BS453" s="523">
        <v>66</v>
      </c>
      <c r="BT453" s="523">
        <v>67</v>
      </c>
      <c r="BU453" s="523">
        <v>68</v>
      </c>
      <c r="BV453" s="523">
        <v>69</v>
      </c>
      <c r="BW453" s="523">
        <v>70</v>
      </c>
      <c r="BX453" s="523">
        <v>71</v>
      </c>
      <c r="BY453" s="523">
        <v>72</v>
      </c>
      <c r="BZ453" s="523">
        <v>73</v>
      </c>
      <c r="CA453" s="523">
        <v>74</v>
      </c>
      <c r="CB453" s="523">
        <v>75</v>
      </c>
      <c r="CC453" s="523">
        <v>76</v>
      </c>
      <c r="CD453" s="523">
        <v>77</v>
      </c>
      <c r="CE453" s="523">
        <v>78</v>
      </c>
      <c r="CF453" s="523">
        <v>79</v>
      </c>
      <c r="CG453" s="523">
        <v>80</v>
      </c>
      <c r="CH453" s="523">
        <v>81</v>
      </c>
      <c r="CI453" s="523">
        <v>82</v>
      </c>
      <c r="CJ453" s="523">
        <v>83</v>
      </c>
      <c r="CK453" s="523">
        <v>84</v>
      </c>
      <c r="CL453" s="523">
        <v>85</v>
      </c>
      <c r="CM453" s="523">
        <v>86</v>
      </c>
      <c r="CN453" s="523">
        <v>87</v>
      </c>
      <c r="CO453" s="523">
        <v>88</v>
      </c>
      <c r="CP453" s="523">
        <v>89</v>
      </c>
      <c r="CR453" s="523">
        <v>90</v>
      </c>
      <c r="CS453" s="523">
        <v>91</v>
      </c>
      <c r="CT453" s="523">
        <v>92</v>
      </c>
      <c r="CU453" s="523">
        <v>93</v>
      </c>
    </row>
    <row r="454" spans="4:100" x14ac:dyDescent="0.2">
      <c r="E454" s="523" t="s">
        <v>157</v>
      </c>
      <c r="F454" s="523">
        <v>44</v>
      </c>
      <c r="G454" s="523">
        <v>63</v>
      </c>
      <c r="H454" s="523">
        <v>91</v>
      </c>
      <c r="I454" s="523">
        <v>77</v>
      </c>
      <c r="J454" s="523">
        <v>36</v>
      </c>
      <c r="K454" s="523">
        <v>15</v>
      </c>
      <c r="L454" s="523">
        <v>48</v>
      </c>
      <c r="M454" s="523">
        <v>39</v>
      </c>
      <c r="N454" s="523">
        <v>68</v>
      </c>
      <c r="O454" s="523">
        <v>21</v>
      </c>
      <c r="P454" s="523">
        <v>50</v>
      </c>
      <c r="Q454" s="523">
        <v>18</v>
      </c>
      <c r="R454" s="523">
        <v>62</v>
      </c>
      <c r="S454" s="523">
        <v>73</v>
      </c>
      <c r="T454" s="523">
        <v>42</v>
      </c>
      <c r="U454" s="523">
        <v>29</v>
      </c>
      <c r="V454" s="523">
        <v>65</v>
      </c>
      <c r="W454" s="523">
        <v>40</v>
      </c>
      <c r="X454" s="523">
        <v>52</v>
      </c>
      <c r="Y454" s="523">
        <v>71</v>
      </c>
      <c r="Z454" s="523">
        <v>89</v>
      </c>
      <c r="AA454" s="523">
        <v>38</v>
      </c>
      <c r="AB454" s="523">
        <v>67</v>
      </c>
      <c r="AC454" s="523">
        <v>56</v>
      </c>
      <c r="AD454" s="523">
        <v>76</v>
      </c>
      <c r="AE454" s="523">
        <v>70</v>
      </c>
      <c r="AF454" s="523">
        <v>23</v>
      </c>
      <c r="AG454" s="523">
        <v>12</v>
      </c>
      <c r="AH454" s="523">
        <v>16</v>
      </c>
      <c r="AI454" s="523">
        <v>46</v>
      </c>
      <c r="AJ454" s="523">
        <v>93</v>
      </c>
      <c r="AK454" s="523">
        <v>69</v>
      </c>
      <c r="AL454" s="523">
        <v>2</v>
      </c>
      <c r="AM454" s="523">
        <v>32</v>
      </c>
      <c r="AN454" s="523">
        <v>6</v>
      </c>
      <c r="AO454" s="523">
        <v>4</v>
      </c>
      <c r="AP454" s="523">
        <v>92</v>
      </c>
      <c r="AQ454" s="523">
        <v>82</v>
      </c>
      <c r="AR454" s="523">
        <v>41</v>
      </c>
      <c r="AS454" s="523">
        <v>88</v>
      </c>
      <c r="AT454" s="523">
        <v>60</v>
      </c>
      <c r="AU454" s="523">
        <v>8</v>
      </c>
      <c r="AV454" s="523">
        <v>45</v>
      </c>
      <c r="AW454" s="523">
        <v>86</v>
      </c>
      <c r="AX454" s="523">
        <v>61</v>
      </c>
      <c r="AY454" s="523">
        <v>80</v>
      </c>
      <c r="AZ454" s="523">
        <v>34</v>
      </c>
      <c r="BA454" s="523">
        <v>74</v>
      </c>
      <c r="BB454" s="523">
        <v>22</v>
      </c>
      <c r="BC454" s="523">
        <v>57</v>
      </c>
      <c r="BD454" s="523">
        <v>9</v>
      </c>
      <c r="BE454" s="523">
        <v>28</v>
      </c>
      <c r="BF454" s="523">
        <v>5</v>
      </c>
      <c r="BG454" s="523">
        <v>66</v>
      </c>
      <c r="BH454" s="523">
        <v>51</v>
      </c>
      <c r="BI454" s="523">
        <v>24</v>
      </c>
      <c r="BJ454" s="523">
        <v>13</v>
      </c>
      <c r="BK454" s="523">
        <v>75</v>
      </c>
      <c r="BL454" s="523">
        <v>53</v>
      </c>
      <c r="BM454" s="523">
        <v>90</v>
      </c>
      <c r="BN454" s="523">
        <v>19</v>
      </c>
      <c r="BO454" s="523">
        <v>59</v>
      </c>
      <c r="BP454" s="523">
        <v>10</v>
      </c>
      <c r="BQ454" s="523">
        <v>11</v>
      </c>
      <c r="BR454" s="523">
        <v>47</v>
      </c>
      <c r="BS454" s="523">
        <v>84</v>
      </c>
      <c r="BT454" s="523">
        <v>79</v>
      </c>
      <c r="BU454" s="523">
        <v>17</v>
      </c>
      <c r="BV454" s="523">
        <v>58</v>
      </c>
      <c r="BW454" s="523">
        <v>3</v>
      </c>
      <c r="BX454" s="523">
        <v>35</v>
      </c>
      <c r="BY454" s="523">
        <v>20</v>
      </c>
      <c r="BZ454" s="523">
        <v>14</v>
      </c>
      <c r="CA454" s="523">
        <v>37</v>
      </c>
      <c r="CB454" s="523">
        <v>83</v>
      </c>
      <c r="CC454" s="523">
        <v>25</v>
      </c>
      <c r="CD454" s="523">
        <v>49</v>
      </c>
      <c r="CE454" s="523">
        <v>72</v>
      </c>
      <c r="CF454" s="523">
        <v>31</v>
      </c>
      <c r="CG454" s="523">
        <v>26</v>
      </c>
      <c r="CH454" s="523">
        <v>54</v>
      </c>
      <c r="CI454" s="523">
        <v>64</v>
      </c>
      <c r="CJ454" s="523">
        <v>87</v>
      </c>
      <c r="CK454" s="523">
        <v>7</v>
      </c>
      <c r="CL454" s="523">
        <v>1</v>
      </c>
      <c r="CM454" s="523">
        <v>85</v>
      </c>
      <c r="CN454" s="523">
        <v>33</v>
      </c>
      <c r="CO454" s="523">
        <v>27</v>
      </c>
      <c r="CP454" s="523">
        <v>43</v>
      </c>
      <c r="CR454" s="523">
        <v>55</v>
      </c>
      <c r="CS454" s="523">
        <v>78</v>
      </c>
      <c r="CT454" s="523">
        <v>30</v>
      </c>
      <c r="CU454" s="523">
        <v>81</v>
      </c>
    </row>
    <row r="457" spans="4:100" x14ac:dyDescent="0.2">
      <c r="D457" s="544">
        <v>94</v>
      </c>
      <c r="E457" s="544" t="s">
        <v>179</v>
      </c>
    </row>
    <row r="458" spans="4:100" x14ac:dyDescent="0.2">
      <c r="E458" s="523" t="s">
        <v>130</v>
      </c>
      <c r="F458" s="523">
        <v>1</v>
      </c>
      <c r="G458" s="523">
        <v>2</v>
      </c>
      <c r="H458" s="523">
        <v>3</v>
      </c>
      <c r="I458" s="523">
        <v>4</v>
      </c>
      <c r="J458" s="523">
        <v>5</v>
      </c>
      <c r="K458" s="523">
        <v>6</v>
      </c>
      <c r="L458" s="523">
        <v>7</v>
      </c>
      <c r="M458" s="523">
        <v>8</v>
      </c>
      <c r="N458" s="523">
        <v>9</v>
      </c>
      <c r="O458" s="523">
        <v>10</v>
      </c>
      <c r="P458" s="523">
        <v>11</v>
      </c>
      <c r="Q458" s="523">
        <v>12</v>
      </c>
      <c r="R458" s="523">
        <v>13</v>
      </c>
      <c r="S458" s="523">
        <v>14</v>
      </c>
      <c r="T458" s="523">
        <v>15</v>
      </c>
      <c r="U458" s="523">
        <v>16</v>
      </c>
      <c r="V458" s="523">
        <v>17</v>
      </c>
      <c r="W458" s="523">
        <v>18</v>
      </c>
      <c r="X458" s="523">
        <v>19</v>
      </c>
      <c r="Y458" s="523">
        <v>20</v>
      </c>
      <c r="Z458" s="523">
        <v>21</v>
      </c>
      <c r="AA458" s="523">
        <v>22</v>
      </c>
      <c r="AB458" s="523">
        <v>23</v>
      </c>
      <c r="AC458" s="523">
        <v>24</v>
      </c>
      <c r="AD458" s="523">
        <v>25</v>
      </c>
      <c r="AE458" s="523">
        <v>26</v>
      </c>
      <c r="AF458" s="523">
        <v>27</v>
      </c>
      <c r="AG458" s="523">
        <v>28</v>
      </c>
      <c r="AH458" s="523">
        <v>29</v>
      </c>
      <c r="AI458" s="523">
        <v>30</v>
      </c>
      <c r="AJ458" s="523">
        <v>31</v>
      </c>
      <c r="AK458" s="523">
        <v>32</v>
      </c>
      <c r="AL458" s="523">
        <v>33</v>
      </c>
      <c r="AM458" s="523">
        <v>34</v>
      </c>
      <c r="AN458" s="523">
        <v>35</v>
      </c>
      <c r="AO458" s="523">
        <v>36</v>
      </c>
      <c r="AP458" s="523">
        <v>37</v>
      </c>
      <c r="AQ458" s="523">
        <v>38</v>
      </c>
      <c r="AR458" s="523">
        <v>39</v>
      </c>
      <c r="AS458" s="523">
        <v>40</v>
      </c>
      <c r="AT458" s="523">
        <v>41</v>
      </c>
      <c r="AU458" s="523">
        <v>42</v>
      </c>
      <c r="AV458" s="523">
        <v>43</v>
      </c>
      <c r="AW458" s="523">
        <v>44</v>
      </c>
      <c r="AX458" s="523">
        <v>45</v>
      </c>
      <c r="AY458" s="523">
        <v>46</v>
      </c>
      <c r="AZ458" s="523">
        <v>47</v>
      </c>
      <c r="BA458" s="523">
        <v>48</v>
      </c>
      <c r="BB458" s="523">
        <v>49</v>
      </c>
      <c r="BC458" s="523">
        <v>50</v>
      </c>
      <c r="BD458" s="523">
        <v>51</v>
      </c>
      <c r="BE458" s="523">
        <v>52</v>
      </c>
      <c r="BF458" s="523">
        <v>53</v>
      </c>
      <c r="BG458" s="523">
        <v>54</v>
      </c>
      <c r="BH458" s="523">
        <v>55</v>
      </c>
      <c r="BI458" s="523">
        <v>56</v>
      </c>
      <c r="BJ458" s="523">
        <v>57</v>
      </c>
      <c r="BK458" s="523">
        <v>58</v>
      </c>
      <c r="BL458" s="523">
        <v>59</v>
      </c>
      <c r="BM458" s="523">
        <v>60</v>
      </c>
      <c r="BN458" s="523">
        <v>61</v>
      </c>
      <c r="BO458" s="523">
        <v>62</v>
      </c>
      <c r="BP458" s="523">
        <v>63</v>
      </c>
      <c r="BQ458" s="523">
        <v>64</v>
      </c>
      <c r="BR458" s="523">
        <v>65</v>
      </c>
      <c r="BS458" s="523">
        <v>66</v>
      </c>
      <c r="BT458" s="523">
        <v>67</v>
      </c>
      <c r="BU458" s="523">
        <v>68</v>
      </c>
      <c r="BV458" s="523">
        <v>69</v>
      </c>
      <c r="BW458" s="523">
        <v>70</v>
      </c>
      <c r="BX458" s="523">
        <v>71</v>
      </c>
      <c r="BY458" s="523">
        <v>72</v>
      </c>
      <c r="BZ458" s="523">
        <v>73</v>
      </c>
      <c r="CA458" s="523">
        <v>74</v>
      </c>
      <c r="CB458" s="523">
        <v>75</v>
      </c>
      <c r="CC458" s="523">
        <v>76</v>
      </c>
      <c r="CD458" s="523">
        <v>77</v>
      </c>
      <c r="CE458" s="523">
        <v>78</v>
      </c>
      <c r="CF458" s="523">
        <v>79</v>
      </c>
      <c r="CG458" s="523">
        <v>80</v>
      </c>
      <c r="CH458" s="523">
        <v>81</v>
      </c>
      <c r="CI458" s="523">
        <v>82</v>
      </c>
      <c r="CJ458" s="523">
        <v>83</v>
      </c>
      <c r="CK458" s="523">
        <v>84</v>
      </c>
      <c r="CL458" s="523">
        <v>85</v>
      </c>
      <c r="CM458" s="523">
        <v>86</v>
      </c>
      <c r="CN458" s="523">
        <v>87</v>
      </c>
      <c r="CO458" s="523">
        <v>88</v>
      </c>
      <c r="CP458" s="523">
        <v>89</v>
      </c>
      <c r="CQ458" s="523">
        <v>90</v>
      </c>
      <c r="CR458" s="523">
        <v>91</v>
      </c>
      <c r="CS458" s="523">
        <v>92</v>
      </c>
      <c r="CT458" s="523">
        <v>93</v>
      </c>
      <c r="CU458" s="523">
        <v>94</v>
      </c>
    </row>
    <row r="459" spans="4:100" x14ac:dyDescent="0.2">
      <c r="E459" s="523" t="s">
        <v>157</v>
      </c>
      <c r="F459" s="523">
        <v>75</v>
      </c>
      <c r="G459" s="523">
        <v>33</v>
      </c>
      <c r="H459" s="523">
        <v>5</v>
      </c>
      <c r="I459" s="523">
        <v>23</v>
      </c>
      <c r="J459" s="523">
        <v>92</v>
      </c>
      <c r="K459" s="523">
        <v>84</v>
      </c>
      <c r="L459" s="523">
        <v>28</v>
      </c>
      <c r="M459" s="523">
        <v>57</v>
      </c>
      <c r="N459" s="523">
        <v>88</v>
      </c>
      <c r="O459" s="523">
        <v>31</v>
      </c>
      <c r="P459" s="523">
        <v>10</v>
      </c>
      <c r="Q459" s="523">
        <v>90</v>
      </c>
      <c r="R459" s="523">
        <v>27</v>
      </c>
      <c r="S459" s="523">
        <v>63</v>
      </c>
      <c r="T459" s="523">
        <v>16</v>
      </c>
      <c r="U459" s="523">
        <v>20</v>
      </c>
      <c r="V459" s="523">
        <v>53</v>
      </c>
      <c r="W459" s="523">
        <v>65</v>
      </c>
      <c r="X459" s="523">
        <v>83</v>
      </c>
      <c r="Y459" s="523">
        <v>21</v>
      </c>
      <c r="Z459" s="523">
        <v>64</v>
      </c>
      <c r="AA459" s="523">
        <v>78</v>
      </c>
      <c r="AB459" s="523">
        <v>67</v>
      </c>
      <c r="AC459" s="523">
        <v>11</v>
      </c>
      <c r="AD459" s="523">
        <v>8</v>
      </c>
      <c r="AE459" s="523">
        <v>94</v>
      </c>
      <c r="AF459" s="523">
        <v>58</v>
      </c>
      <c r="AG459" s="523">
        <v>2</v>
      </c>
      <c r="AH459" s="523">
        <v>6</v>
      </c>
      <c r="AI459" s="523">
        <v>71</v>
      </c>
      <c r="AJ459" s="523">
        <v>49</v>
      </c>
      <c r="AK459" s="523">
        <v>55</v>
      </c>
      <c r="AL459" s="523">
        <v>45</v>
      </c>
      <c r="AM459" s="523">
        <v>81</v>
      </c>
      <c r="AN459" s="523">
        <v>37</v>
      </c>
      <c r="AO459" s="523">
        <v>14</v>
      </c>
      <c r="AP459" s="523">
        <v>89</v>
      </c>
      <c r="AQ459" s="523">
        <v>54</v>
      </c>
      <c r="AR459" s="523">
        <v>56</v>
      </c>
      <c r="AS459" s="523">
        <v>41</v>
      </c>
      <c r="AT459" s="523">
        <v>74</v>
      </c>
      <c r="AU459" s="523">
        <v>19</v>
      </c>
      <c r="AV459" s="523">
        <v>30</v>
      </c>
      <c r="AW459" s="523">
        <v>91</v>
      </c>
      <c r="AX459" s="523">
        <v>66</v>
      </c>
      <c r="AY459" s="523">
        <v>44</v>
      </c>
      <c r="AZ459" s="523">
        <v>60</v>
      </c>
      <c r="BA459" s="523">
        <v>50</v>
      </c>
      <c r="BB459" s="523">
        <v>68</v>
      </c>
      <c r="BC459" s="523">
        <v>76</v>
      </c>
      <c r="BD459" s="523">
        <v>80</v>
      </c>
      <c r="BE459" s="523">
        <v>43</v>
      </c>
      <c r="BF459" s="523">
        <v>72</v>
      </c>
      <c r="BG459" s="523">
        <v>12</v>
      </c>
      <c r="BH459" s="523">
        <v>51</v>
      </c>
      <c r="BI459" s="523">
        <v>70</v>
      </c>
      <c r="BJ459" s="523">
        <v>93</v>
      </c>
      <c r="BK459" s="523">
        <v>77</v>
      </c>
      <c r="BL459" s="523">
        <v>87</v>
      </c>
      <c r="BM459" s="523">
        <v>47</v>
      </c>
      <c r="BN459" s="523">
        <v>35</v>
      </c>
      <c r="BO459" s="523">
        <v>39</v>
      </c>
      <c r="BP459" s="523">
        <v>42</v>
      </c>
      <c r="BQ459" s="523">
        <v>22</v>
      </c>
      <c r="BR459" s="523">
        <v>18</v>
      </c>
      <c r="BS459" s="523">
        <v>40</v>
      </c>
      <c r="BT459" s="523">
        <v>25</v>
      </c>
      <c r="BU459" s="523">
        <v>85</v>
      </c>
      <c r="BV459" s="523">
        <v>46</v>
      </c>
      <c r="BW459" s="523">
        <v>62</v>
      </c>
      <c r="BX459" s="523">
        <v>69</v>
      </c>
      <c r="BY459" s="523">
        <v>48</v>
      </c>
      <c r="BZ459" s="523">
        <v>24</v>
      </c>
      <c r="CA459" s="523">
        <v>61</v>
      </c>
      <c r="CB459" s="523">
        <v>38</v>
      </c>
      <c r="CC459" s="523">
        <v>9</v>
      </c>
      <c r="CD459" s="523">
        <v>79</v>
      </c>
      <c r="CE459" s="523">
        <v>17</v>
      </c>
      <c r="CF459" s="523">
        <v>36</v>
      </c>
      <c r="CG459" s="523">
        <v>26</v>
      </c>
      <c r="CH459" s="523">
        <v>34</v>
      </c>
      <c r="CI459" s="523">
        <v>4</v>
      </c>
      <c r="CJ459" s="523">
        <v>82</v>
      </c>
      <c r="CK459" s="523">
        <v>13</v>
      </c>
      <c r="CL459" s="523">
        <v>52</v>
      </c>
      <c r="CM459" s="523">
        <v>59</v>
      </c>
      <c r="CN459" s="523">
        <v>73</v>
      </c>
      <c r="CO459" s="523">
        <v>32</v>
      </c>
      <c r="CP459" s="523">
        <v>1</v>
      </c>
      <c r="CQ459" s="523">
        <v>86</v>
      </c>
      <c r="CR459" s="523">
        <v>15</v>
      </c>
      <c r="CS459" s="523">
        <v>29</v>
      </c>
      <c r="CT459" s="523">
        <v>7</v>
      </c>
      <c r="CU459" s="523">
        <v>3</v>
      </c>
    </row>
    <row r="462" spans="4:100" x14ac:dyDescent="0.2">
      <c r="D462" s="544">
        <v>95</v>
      </c>
      <c r="E462" s="544" t="s">
        <v>179</v>
      </c>
    </row>
    <row r="463" spans="4:100" x14ac:dyDescent="0.2">
      <c r="E463" s="523" t="s">
        <v>130</v>
      </c>
      <c r="F463" s="523">
        <v>1</v>
      </c>
      <c r="G463" s="523">
        <v>2</v>
      </c>
      <c r="H463" s="523">
        <v>3</v>
      </c>
      <c r="I463" s="523">
        <v>4</v>
      </c>
      <c r="J463" s="523">
        <v>5</v>
      </c>
      <c r="K463" s="523">
        <v>6</v>
      </c>
      <c r="L463" s="523">
        <v>7</v>
      </c>
      <c r="M463" s="523">
        <v>8</v>
      </c>
      <c r="N463" s="523">
        <v>9</v>
      </c>
      <c r="O463" s="523">
        <v>10</v>
      </c>
      <c r="P463" s="523">
        <v>11</v>
      </c>
      <c r="Q463" s="523">
        <v>12</v>
      </c>
      <c r="R463" s="523">
        <v>13</v>
      </c>
      <c r="S463" s="523">
        <v>14</v>
      </c>
      <c r="T463" s="523">
        <v>15</v>
      </c>
      <c r="U463" s="523">
        <v>16</v>
      </c>
      <c r="V463" s="523">
        <v>17</v>
      </c>
      <c r="W463" s="523">
        <v>18</v>
      </c>
      <c r="X463" s="523">
        <v>19</v>
      </c>
      <c r="Y463" s="523">
        <v>20</v>
      </c>
      <c r="Z463" s="523">
        <v>21</v>
      </c>
      <c r="AA463" s="523">
        <v>22</v>
      </c>
      <c r="AB463" s="523">
        <v>23</v>
      </c>
      <c r="AC463" s="523">
        <v>24</v>
      </c>
      <c r="AD463" s="523">
        <v>25</v>
      </c>
      <c r="AE463" s="523">
        <v>26</v>
      </c>
      <c r="AF463" s="523">
        <v>27</v>
      </c>
      <c r="AG463" s="523">
        <v>28</v>
      </c>
      <c r="AH463" s="523">
        <v>29</v>
      </c>
      <c r="AI463" s="523">
        <v>30</v>
      </c>
      <c r="AJ463" s="523">
        <v>31</v>
      </c>
      <c r="AK463" s="523">
        <v>32</v>
      </c>
      <c r="AL463" s="523">
        <v>33</v>
      </c>
      <c r="AM463" s="523">
        <v>34</v>
      </c>
      <c r="AN463" s="523">
        <v>35</v>
      </c>
      <c r="AO463" s="523">
        <v>36</v>
      </c>
      <c r="AP463" s="523">
        <v>37</v>
      </c>
      <c r="AQ463" s="523">
        <v>38</v>
      </c>
      <c r="AR463" s="523">
        <v>39</v>
      </c>
      <c r="AS463" s="523">
        <v>40</v>
      </c>
      <c r="AT463" s="523">
        <v>41</v>
      </c>
      <c r="AU463" s="523">
        <v>42</v>
      </c>
      <c r="AV463" s="523">
        <v>43</v>
      </c>
      <c r="AW463" s="523">
        <v>44</v>
      </c>
      <c r="AX463" s="523">
        <v>45</v>
      </c>
      <c r="AY463" s="523">
        <v>46</v>
      </c>
      <c r="AZ463" s="523">
        <v>47</v>
      </c>
      <c r="BA463" s="523">
        <v>48</v>
      </c>
      <c r="BB463" s="523">
        <v>49</v>
      </c>
      <c r="BC463" s="523">
        <v>50</v>
      </c>
      <c r="BD463" s="523">
        <v>51</v>
      </c>
      <c r="BE463" s="523">
        <v>52</v>
      </c>
      <c r="BF463" s="523">
        <v>53</v>
      </c>
      <c r="BG463" s="523">
        <v>54</v>
      </c>
      <c r="BH463" s="523">
        <v>55</v>
      </c>
      <c r="BI463" s="523">
        <v>56</v>
      </c>
      <c r="BJ463" s="523">
        <v>57</v>
      </c>
      <c r="BK463" s="523">
        <v>58</v>
      </c>
      <c r="BL463" s="523">
        <v>59</v>
      </c>
      <c r="BM463" s="523">
        <v>60</v>
      </c>
      <c r="BN463" s="523">
        <v>61</v>
      </c>
      <c r="BO463" s="523">
        <v>62</v>
      </c>
      <c r="BP463" s="523">
        <v>63</v>
      </c>
      <c r="BQ463" s="523">
        <v>64</v>
      </c>
      <c r="BR463" s="523">
        <v>65</v>
      </c>
      <c r="BS463" s="523">
        <v>66</v>
      </c>
      <c r="BT463" s="523">
        <v>67</v>
      </c>
      <c r="BU463" s="523">
        <v>68</v>
      </c>
      <c r="BV463" s="523">
        <v>69</v>
      </c>
      <c r="BW463" s="523">
        <v>70</v>
      </c>
      <c r="BX463" s="523">
        <v>71</v>
      </c>
      <c r="BY463" s="523">
        <v>72</v>
      </c>
      <c r="BZ463" s="523">
        <v>73</v>
      </c>
      <c r="CA463" s="523">
        <v>74</v>
      </c>
      <c r="CB463" s="523">
        <v>75</v>
      </c>
      <c r="CC463" s="523">
        <v>76</v>
      </c>
      <c r="CD463" s="523">
        <v>77</v>
      </c>
      <c r="CE463" s="523">
        <v>78</v>
      </c>
      <c r="CF463" s="523">
        <v>79</v>
      </c>
      <c r="CG463" s="523">
        <v>80</v>
      </c>
      <c r="CH463" s="523">
        <v>81</v>
      </c>
      <c r="CI463" s="523">
        <v>82</v>
      </c>
      <c r="CJ463" s="523">
        <v>83</v>
      </c>
      <c r="CK463" s="523">
        <v>84</v>
      </c>
      <c r="CL463" s="523">
        <v>85</v>
      </c>
      <c r="CM463" s="523">
        <v>86</v>
      </c>
      <c r="CN463" s="523">
        <v>87</v>
      </c>
      <c r="CO463" s="523">
        <v>88</v>
      </c>
      <c r="CP463" s="523">
        <v>89</v>
      </c>
      <c r="CQ463" s="523">
        <v>90</v>
      </c>
      <c r="CR463" s="523">
        <v>91</v>
      </c>
      <c r="CS463" s="523">
        <v>92</v>
      </c>
      <c r="CT463" s="523">
        <v>93</v>
      </c>
      <c r="CU463" s="523">
        <v>94</v>
      </c>
      <c r="CV463" s="523">
        <v>95</v>
      </c>
    </row>
    <row r="464" spans="4:100" x14ac:dyDescent="0.2">
      <c r="E464" s="523" t="s">
        <v>157</v>
      </c>
      <c r="F464" s="523">
        <v>94</v>
      </c>
      <c r="G464" s="523">
        <v>55</v>
      </c>
      <c r="H464" s="523">
        <v>2</v>
      </c>
      <c r="I464" s="523">
        <v>32</v>
      </c>
      <c r="J464" s="523">
        <v>26</v>
      </c>
      <c r="K464" s="523">
        <v>69</v>
      </c>
      <c r="L464" s="523">
        <v>33</v>
      </c>
      <c r="M464" s="523">
        <v>85</v>
      </c>
      <c r="N464" s="523">
        <v>53</v>
      </c>
      <c r="O464" s="523">
        <v>22</v>
      </c>
      <c r="P464" s="523">
        <v>5</v>
      </c>
      <c r="Q464" s="523">
        <v>54</v>
      </c>
      <c r="R464" s="523">
        <v>64</v>
      </c>
      <c r="S464" s="523">
        <v>42</v>
      </c>
      <c r="T464" s="523">
        <v>46</v>
      </c>
      <c r="U464" s="523">
        <v>10</v>
      </c>
      <c r="V464" s="523">
        <v>95</v>
      </c>
      <c r="W464" s="523">
        <v>89</v>
      </c>
      <c r="X464" s="523">
        <v>13</v>
      </c>
      <c r="Y464" s="523">
        <v>71</v>
      </c>
      <c r="Z464" s="523">
        <v>75</v>
      </c>
      <c r="AA464" s="523">
        <v>58</v>
      </c>
      <c r="AB464" s="523">
        <v>15</v>
      </c>
      <c r="AC464" s="523">
        <v>77</v>
      </c>
      <c r="AD464" s="523">
        <v>17</v>
      </c>
      <c r="AE464" s="523">
        <v>25</v>
      </c>
      <c r="AF464" s="523">
        <v>63</v>
      </c>
      <c r="AG464" s="523">
        <v>87</v>
      </c>
      <c r="AH464" s="523">
        <v>41</v>
      </c>
      <c r="AI464" s="523">
        <v>68</v>
      </c>
      <c r="AJ464" s="523">
        <v>4</v>
      </c>
      <c r="AK464" s="523">
        <v>28</v>
      </c>
      <c r="AL464" s="523">
        <v>52</v>
      </c>
      <c r="AM464" s="523">
        <v>81</v>
      </c>
      <c r="AN464" s="523">
        <v>36</v>
      </c>
      <c r="AO464" s="523">
        <v>35</v>
      </c>
      <c r="AP464" s="523">
        <v>73</v>
      </c>
      <c r="AQ464" s="523">
        <v>49</v>
      </c>
      <c r="AR464" s="523">
        <v>91</v>
      </c>
      <c r="AS464" s="523">
        <v>76</v>
      </c>
      <c r="AT464" s="523">
        <v>29</v>
      </c>
      <c r="AU464" s="523">
        <v>14</v>
      </c>
      <c r="AV464" s="523">
        <v>40</v>
      </c>
      <c r="AW464" s="523">
        <v>6</v>
      </c>
      <c r="AX464" s="523">
        <v>31</v>
      </c>
      <c r="AY464" s="523">
        <v>39</v>
      </c>
      <c r="AZ464" s="523">
        <v>30</v>
      </c>
      <c r="BA464" s="523">
        <v>80</v>
      </c>
      <c r="BB464" s="523">
        <v>43</v>
      </c>
      <c r="BC464" s="523">
        <v>67</v>
      </c>
      <c r="BD464" s="523">
        <v>90</v>
      </c>
      <c r="BE464" s="523">
        <v>23</v>
      </c>
      <c r="BF464" s="523">
        <v>72</v>
      </c>
      <c r="BG464" s="523">
        <v>3</v>
      </c>
      <c r="BH464" s="523">
        <v>66</v>
      </c>
      <c r="BI464" s="523">
        <v>65</v>
      </c>
      <c r="BJ464" s="523">
        <v>19</v>
      </c>
      <c r="BK464" s="523">
        <v>44</v>
      </c>
      <c r="BL464" s="523">
        <v>82</v>
      </c>
      <c r="BM464" s="523">
        <v>11</v>
      </c>
      <c r="BN464" s="523">
        <v>59</v>
      </c>
      <c r="BO464" s="523">
        <v>38</v>
      </c>
      <c r="BP464" s="523">
        <v>47</v>
      </c>
      <c r="BQ464" s="523">
        <v>1</v>
      </c>
      <c r="BR464" s="523">
        <v>83</v>
      </c>
      <c r="BS464" s="523">
        <v>84</v>
      </c>
      <c r="BT464" s="523">
        <v>93</v>
      </c>
      <c r="BU464" s="523">
        <v>50</v>
      </c>
      <c r="BV464" s="523">
        <v>16</v>
      </c>
      <c r="BW464" s="523">
        <v>86</v>
      </c>
      <c r="BX464" s="523">
        <v>70</v>
      </c>
      <c r="BY464" s="523">
        <v>9</v>
      </c>
      <c r="BZ464" s="523">
        <v>57</v>
      </c>
      <c r="CA464" s="523">
        <v>21</v>
      </c>
      <c r="CB464" s="523">
        <v>92</v>
      </c>
      <c r="CC464" s="523">
        <v>20</v>
      </c>
      <c r="CD464" s="523">
        <v>24</v>
      </c>
      <c r="CE464" s="523">
        <v>34</v>
      </c>
      <c r="CF464" s="523">
        <v>27</v>
      </c>
      <c r="CG464" s="523">
        <v>51</v>
      </c>
      <c r="CH464" s="523">
        <v>79</v>
      </c>
      <c r="CI464" s="523">
        <v>48</v>
      </c>
      <c r="CJ464" s="523">
        <v>12</v>
      </c>
      <c r="CK464" s="523">
        <v>61</v>
      </c>
      <c r="CL464" s="523">
        <v>8</v>
      </c>
      <c r="CM464" s="523">
        <v>45</v>
      </c>
      <c r="CN464" s="523">
        <v>88</v>
      </c>
      <c r="CO464" s="523">
        <v>74</v>
      </c>
      <c r="CP464" s="523">
        <v>18</v>
      </c>
      <c r="CQ464" s="523">
        <v>56</v>
      </c>
      <c r="CR464" s="523">
        <v>60</v>
      </c>
      <c r="CS464" s="523">
        <v>78</v>
      </c>
      <c r="CT464" s="523">
        <v>37</v>
      </c>
      <c r="CU464" s="523">
        <v>62</v>
      </c>
      <c r="CV464" s="523">
        <v>7</v>
      </c>
    </row>
    <row r="467" spans="4:104" x14ac:dyDescent="0.2">
      <c r="D467" s="544">
        <v>96</v>
      </c>
      <c r="E467" s="544" t="s">
        <v>179</v>
      </c>
    </row>
    <row r="468" spans="4:104" x14ac:dyDescent="0.2">
      <c r="E468" s="523" t="s">
        <v>130</v>
      </c>
      <c r="F468" s="523">
        <v>1</v>
      </c>
      <c r="G468" s="523">
        <v>2</v>
      </c>
      <c r="H468" s="523">
        <v>3</v>
      </c>
      <c r="I468" s="523">
        <v>4</v>
      </c>
      <c r="J468" s="523">
        <v>5</v>
      </c>
      <c r="K468" s="523">
        <v>6</v>
      </c>
      <c r="L468" s="523">
        <v>7</v>
      </c>
      <c r="M468" s="523">
        <v>8</v>
      </c>
      <c r="N468" s="523">
        <v>9</v>
      </c>
      <c r="O468" s="523">
        <v>10</v>
      </c>
      <c r="P468" s="523">
        <v>11</v>
      </c>
      <c r="Q468" s="523">
        <v>12</v>
      </c>
      <c r="R468" s="523">
        <v>13</v>
      </c>
      <c r="S468" s="523">
        <v>14</v>
      </c>
      <c r="T468" s="523">
        <v>15</v>
      </c>
      <c r="U468" s="523">
        <v>16</v>
      </c>
      <c r="V468" s="523">
        <v>17</v>
      </c>
      <c r="W468" s="523">
        <v>18</v>
      </c>
      <c r="X468" s="523">
        <v>19</v>
      </c>
      <c r="Y468" s="523">
        <v>20</v>
      </c>
      <c r="Z468" s="523">
        <v>21</v>
      </c>
      <c r="AA468" s="523">
        <v>22</v>
      </c>
      <c r="AB468" s="523">
        <v>23</v>
      </c>
      <c r="AC468" s="523">
        <v>24</v>
      </c>
      <c r="AD468" s="523">
        <v>25</v>
      </c>
      <c r="AE468" s="523">
        <v>26</v>
      </c>
      <c r="AF468" s="523">
        <v>27</v>
      </c>
      <c r="AG468" s="523">
        <v>28</v>
      </c>
      <c r="AH468" s="523">
        <v>29</v>
      </c>
      <c r="AI468" s="523">
        <v>30</v>
      </c>
      <c r="AJ468" s="523">
        <v>31</v>
      </c>
      <c r="AK468" s="523">
        <v>32</v>
      </c>
      <c r="AL468" s="523">
        <v>33</v>
      </c>
      <c r="AM468" s="523">
        <v>34</v>
      </c>
      <c r="AN468" s="523">
        <v>35</v>
      </c>
      <c r="AO468" s="523">
        <v>36</v>
      </c>
      <c r="AP468" s="523">
        <v>37</v>
      </c>
      <c r="AQ468" s="523">
        <v>38</v>
      </c>
      <c r="AR468" s="523">
        <v>39</v>
      </c>
      <c r="AS468" s="523">
        <v>40</v>
      </c>
      <c r="AT468" s="523">
        <v>41</v>
      </c>
      <c r="AU468" s="523">
        <v>42</v>
      </c>
      <c r="AV468" s="523">
        <v>43</v>
      </c>
      <c r="AW468" s="523">
        <v>44</v>
      </c>
      <c r="AX468" s="523">
        <v>45</v>
      </c>
      <c r="AY468" s="523">
        <v>46</v>
      </c>
      <c r="AZ468" s="523">
        <v>47</v>
      </c>
      <c r="BA468" s="523">
        <v>48</v>
      </c>
      <c r="BB468" s="523">
        <v>49</v>
      </c>
      <c r="BC468" s="523">
        <v>50</v>
      </c>
      <c r="BD468" s="523">
        <v>51</v>
      </c>
      <c r="BE468" s="523">
        <v>52</v>
      </c>
      <c r="BF468" s="523">
        <v>53</v>
      </c>
      <c r="BG468" s="523">
        <v>54</v>
      </c>
      <c r="BH468" s="523">
        <v>55</v>
      </c>
      <c r="BI468" s="523">
        <v>56</v>
      </c>
      <c r="BJ468" s="523">
        <v>57</v>
      </c>
      <c r="BK468" s="523">
        <v>58</v>
      </c>
      <c r="BL468" s="523">
        <v>59</v>
      </c>
      <c r="BM468" s="523">
        <v>60</v>
      </c>
      <c r="BN468" s="523">
        <v>61</v>
      </c>
      <c r="BO468" s="523">
        <v>62</v>
      </c>
      <c r="BP468" s="523">
        <v>63</v>
      </c>
      <c r="BQ468" s="523">
        <v>64</v>
      </c>
      <c r="BR468" s="523">
        <v>65</v>
      </c>
      <c r="BS468" s="523">
        <v>66</v>
      </c>
      <c r="BT468" s="523">
        <v>67</v>
      </c>
      <c r="BU468" s="523">
        <v>68</v>
      </c>
      <c r="BV468" s="523">
        <v>69</v>
      </c>
      <c r="BW468" s="523">
        <v>70</v>
      </c>
      <c r="BX468" s="523">
        <v>71</v>
      </c>
      <c r="BY468" s="523">
        <v>72</v>
      </c>
      <c r="BZ468" s="523">
        <v>73</v>
      </c>
      <c r="CA468" s="523">
        <v>74</v>
      </c>
      <c r="CB468" s="523">
        <v>75</v>
      </c>
      <c r="CC468" s="523">
        <v>76</v>
      </c>
      <c r="CD468" s="523">
        <v>77</v>
      </c>
      <c r="CE468" s="523">
        <v>78</v>
      </c>
      <c r="CF468" s="523">
        <v>79</v>
      </c>
      <c r="CG468" s="523">
        <v>80</v>
      </c>
      <c r="CH468" s="523">
        <v>81</v>
      </c>
      <c r="CI468" s="523">
        <v>82</v>
      </c>
      <c r="CJ468" s="523">
        <v>83</v>
      </c>
      <c r="CK468" s="523">
        <v>84</v>
      </c>
      <c r="CM468" s="523">
        <v>85</v>
      </c>
      <c r="CN468" s="523">
        <v>86</v>
      </c>
      <c r="CO468" s="523">
        <v>87</v>
      </c>
      <c r="CP468" s="523">
        <v>88</v>
      </c>
      <c r="CR468" s="523">
        <v>89</v>
      </c>
      <c r="CS468" s="523">
        <v>90</v>
      </c>
      <c r="CT468" s="523">
        <v>91</v>
      </c>
      <c r="CU468" s="523">
        <v>92</v>
      </c>
      <c r="CW468" s="523">
        <v>93</v>
      </c>
      <c r="CX468" s="523">
        <v>94</v>
      </c>
      <c r="CY468" s="523">
        <v>95</v>
      </c>
      <c r="CZ468" s="523">
        <v>96</v>
      </c>
    </row>
    <row r="469" spans="4:104" x14ac:dyDescent="0.2">
      <c r="E469" s="523" t="s">
        <v>157</v>
      </c>
      <c r="F469" s="523">
        <v>30</v>
      </c>
      <c r="G469" s="523">
        <v>18</v>
      </c>
      <c r="H469" s="523">
        <v>70</v>
      </c>
      <c r="I469" s="523">
        <v>21</v>
      </c>
      <c r="J469" s="523">
        <v>53</v>
      </c>
      <c r="K469" s="523">
        <v>84</v>
      </c>
      <c r="L469" s="523">
        <v>43</v>
      </c>
      <c r="M469" s="523">
        <v>59</v>
      </c>
      <c r="N469" s="523">
        <v>93</v>
      </c>
      <c r="O469" s="523">
        <v>1</v>
      </c>
      <c r="P469" s="523">
        <v>40</v>
      </c>
      <c r="Q469" s="523">
        <v>83</v>
      </c>
      <c r="R469" s="523">
        <v>17</v>
      </c>
      <c r="S469" s="523">
        <v>26</v>
      </c>
      <c r="T469" s="523">
        <v>56</v>
      </c>
      <c r="U469" s="523">
        <v>19</v>
      </c>
      <c r="V469" s="523">
        <v>34</v>
      </c>
      <c r="W469" s="523">
        <v>94</v>
      </c>
      <c r="X469" s="523">
        <v>13</v>
      </c>
      <c r="Y469" s="523">
        <v>85</v>
      </c>
      <c r="Z469" s="523">
        <v>4</v>
      </c>
      <c r="AA469" s="523">
        <v>14</v>
      </c>
      <c r="AB469" s="523">
        <v>44</v>
      </c>
      <c r="AC469" s="523">
        <v>16</v>
      </c>
      <c r="AD469" s="523">
        <v>76</v>
      </c>
      <c r="AE469" s="523">
        <v>45</v>
      </c>
      <c r="AF469" s="523">
        <v>73</v>
      </c>
      <c r="AG469" s="523">
        <v>29</v>
      </c>
      <c r="AH469" s="523">
        <v>61</v>
      </c>
      <c r="AI469" s="523">
        <v>82</v>
      </c>
      <c r="AJ469" s="523">
        <v>39</v>
      </c>
      <c r="AK469" s="523">
        <v>10</v>
      </c>
      <c r="AL469" s="523">
        <v>57</v>
      </c>
      <c r="AM469" s="523">
        <v>63</v>
      </c>
      <c r="AN469" s="523">
        <v>66</v>
      </c>
      <c r="AO469" s="523">
        <v>96</v>
      </c>
      <c r="AP469" s="523">
        <v>78</v>
      </c>
      <c r="AQ469" s="523">
        <v>22</v>
      </c>
      <c r="AR469" s="523">
        <v>68</v>
      </c>
      <c r="AS469" s="523">
        <v>71</v>
      </c>
      <c r="AT469" s="523">
        <v>88</v>
      </c>
      <c r="AU469" s="523">
        <v>58</v>
      </c>
      <c r="AV469" s="523">
        <v>62</v>
      </c>
      <c r="AW469" s="523">
        <v>27</v>
      </c>
      <c r="AX469" s="523">
        <v>31</v>
      </c>
      <c r="AY469" s="523">
        <v>64</v>
      </c>
      <c r="AZ469" s="523">
        <v>23</v>
      </c>
      <c r="BA469" s="523">
        <v>55</v>
      </c>
      <c r="BB469" s="523">
        <v>89</v>
      </c>
      <c r="BC469" s="523">
        <v>81</v>
      </c>
      <c r="BD469" s="523">
        <v>75</v>
      </c>
      <c r="BE469" s="523">
        <v>95</v>
      </c>
      <c r="BF469" s="523">
        <v>65</v>
      </c>
      <c r="BG469" s="523">
        <v>46</v>
      </c>
      <c r="BH469" s="523">
        <v>52</v>
      </c>
      <c r="BI469" s="523">
        <v>24</v>
      </c>
      <c r="BJ469" s="523">
        <v>20</v>
      </c>
      <c r="BK469" s="523">
        <v>72</v>
      </c>
      <c r="BL469" s="523">
        <v>67</v>
      </c>
      <c r="BM469" s="523">
        <v>91</v>
      </c>
      <c r="BN469" s="523">
        <v>79</v>
      </c>
      <c r="BO469" s="523">
        <v>48</v>
      </c>
      <c r="BP469" s="523">
        <v>90</v>
      </c>
      <c r="BQ469" s="523">
        <v>7</v>
      </c>
      <c r="BR469" s="523">
        <v>2</v>
      </c>
      <c r="BS469" s="523">
        <v>35</v>
      </c>
      <c r="BT469" s="523">
        <v>8</v>
      </c>
      <c r="BU469" s="523">
        <v>47</v>
      </c>
      <c r="BV469" s="523">
        <v>51</v>
      </c>
      <c r="BW469" s="523">
        <v>3</v>
      </c>
      <c r="BX469" s="523">
        <v>15</v>
      </c>
      <c r="BY469" s="523">
        <v>28</v>
      </c>
      <c r="BZ469" s="523">
        <v>86</v>
      </c>
      <c r="CA469" s="523">
        <v>37</v>
      </c>
      <c r="CB469" s="523">
        <v>32</v>
      </c>
      <c r="CC469" s="523">
        <v>25</v>
      </c>
      <c r="CD469" s="523">
        <v>87</v>
      </c>
      <c r="CE469" s="523">
        <v>92</v>
      </c>
      <c r="CF469" s="523">
        <v>42</v>
      </c>
      <c r="CG469" s="523">
        <v>11</v>
      </c>
      <c r="CH469" s="523">
        <v>69</v>
      </c>
      <c r="CI469" s="523">
        <v>38</v>
      </c>
      <c r="CJ469" s="523">
        <v>12</v>
      </c>
      <c r="CK469" s="523">
        <v>6</v>
      </c>
      <c r="CM469" s="523">
        <v>80</v>
      </c>
      <c r="CN469" s="523">
        <v>74</v>
      </c>
      <c r="CO469" s="523">
        <v>54</v>
      </c>
      <c r="CP469" s="523">
        <v>41</v>
      </c>
      <c r="CR469" s="523">
        <v>49</v>
      </c>
      <c r="CS469" s="523">
        <v>5</v>
      </c>
      <c r="CT469" s="523">
        <v>60</v>
      </c>
      <c r="CU469" s="523">
        <v>33</v>
      </c>
      <c r="CW469" s="523">
        <v>9</v>
      </c>
      <c r="CX469" s="523">
        <v>50</v>
      </c>
      <c r="CY469" s="523">
        <v>77</v>
      </c>
      <c r="CZ469" s="523">
        <v>36</v>
      </c>
    </row>
    <row r="472" spans="4:104" x14ac:dyDescent="0.2">
      <c r="D472" s="544">
        <v>97</v>
      </c>
      <c r="E472" s="544" t="s">
        <v>179</v>
      </c>
    </row>
    <row r="473" spans="4:104" x14ac:dyDescent="0.2">
      <c r="E473" s="523" t="s">
        <v>130</v>
      </c>
      <c r="F473" s="523">
        <v>1</v>
      </c>
      <c r="G473" s="523">
        <v>2</v>
      </c>
      <c r="H473" s="523">
        <v>3</v>
      </c>
      <c r="I473" s="523">
        <v>4</v>
      </c>
      <c r="J473" s="523">
        <v>5</v>
      </c>
      <c r="K473" s="523">
        <v>6</v>
      </c>
      <c r="L473" s="523">
        <v>7</v>
      </c>
      <c r="M473" s="523">
        <v>8</v>
      </c>
      <c r="N473" s="523">
        <v>9</v>
      </c>
      <c r="O473" s="523">
        <v>10</v>
      </c>
      <c r="P473" s="523">
        <v>11</v>
      </c>
      <c r="Q473" s="523">
        <v>12</v>
      </c>
      <c r="R473" s="523">
        <v>13</v>
      </c>
      <c r="S473" s="523">
        <v>14</v>
      </c>
      <c r="T473" s="523">
        <v>15</v>
      </c>
      <c r="U473" s="523">
        <v>16</v>
      </c>
      <c r="V473" s="523">
        <v>17</v>
      </c>
      <c r="W473" s="523">
        <v>18</v>
      </c>
      <c r="X473" s="523">
        <v>19</v>
      </c>
      <c r="Y473" s="523">
        <v>20</v>
      </c>
      <c r="Z473" s="523">
        <v>21</v>
      </c>
      <c r="AA473" s="523">
        <v>22</v>
      </c>
      <c r="AB473" s="523">
        <v>23</v>
      </c>
      <c r="AC473" s="523">
        <v>24</v>
      </c>
      <c r="AD473" s="523">
        <v>25</v>
      </c>
      <c r="AE473" s="523">
        <v>26</v>
      </c>
      <c r="AF473" s="523">
        <v>27</v>
      </c>
      <c r="AG473" s="523">
        <v>28</v>
      </c>
      <c r="AH473" s="523">
        <v>29</v>
      </c>
      <c r="AI473" s="523">
        <v>30</v>
      </c>
      <c r="AJ473" s="523">
        <v>31</v>
      </c>
      <c r="AK473" s="523">
        <v>32</v>
      </c>
      <c r="AL473" s="523">
        <v>33</v>
      </c>
      <c r="AM473" s="523">
        <v>34</v>
      </c>
      <c r="AN473" s="523">
        <v>35</v>
      </c>
      <c r="AO473" s="523">
        <v>36</v>
      </c>
      <c r="AP473" s="523">
        <v>37</v>
      </c>
      <c r="AQ473" s="523">
        <v>38</v>
      </c>
      <c r="AR473" s="523">
        <v>39</v>
      </c>
      <c r="AS473" s="523">
        <v>40</v>
      </c>
      <c r="AT473" s="523">
        <v>41</v>
      </c>
      <c r="AU473" s="523">
        <v>42</v>
      </c>
      <c r="AV473" s="523">
        <v>43</v>
      </c>
      <c r="AW473" s="523">
        <v>44</v>
      </c>
      <c r="AX473" s="523">
        <v>45</v>
      </c>
      <c r="AY473" s="523">
        <v>46</v>
      </c>
      <c r="AZ473" s="523">
        <v>47</v>
      </c>
      <c r="BA473" s="523">
        <v>48</v>
      </c>
      <c r="BB473" s="523">
        <v>49</v>
      </c>
      <c r="BC473" s="523">
        <v>50</v>
      </c>
      <c r="BD473" s="523">
        <v>51</v>
      </c>
      <c r="BE473" s="523">
        <v>52</v>
      </c>
      <c r="BF473" s="523">
        <v>53</v>
      </c>
      <c r="BG473" s="523">
        <v>54</v>
      </c>
      <c r="BH473" s="523">
        <v>55</v>
      </c>
      <c r="BI473" s="523">
        <v>56</v>
      </c>
      <c r="BJ473" s="523">
        <v>57</v>
      </c>
      <c r="BK473" s="523">
        <v>58</v>
      </c>
      <c r="BL473" s="523">
        <v>59</v>
      </c>
      <c r="BM473" s="523">
        <v>60</v>
      </c>
      <c r="BN473" s="523">
        <v>61</v>
      </c>
      <c r="BO473" s="523">
        <v>62</v>
      </c>
      <c r="BP473" s="523">
        <v>63</v>
      </c>
      <c r="BQ473" s="523">
        <v>64</v>
      </c>
      <c r="BR473" s="523">
        <v>65</v>
      </c>
      <c r="BS473" s="523">
        <v>66</v>
      </c>
      <c r="BT473" s="523">
        <v>67</v>
      </c>
      <c r="BU473" s="523">
        <v>68</v>
      </c>
      <c r="BV473" s="523">
        <v>69</v>
      </c>
      <c r="BW473" s="523">
        <v>70</v>
      </c>
      <c r="BX473" s="523">
        <v>71</v>
      </c>
      <c r="BY473" s="523">
        <v>72</v>
      </c>
      <c r="BZ473" s="523">
        <v>73</v>
      </c>
      <c r="CA473" s="523">
        <v>74</v>
      </c>
      <c r="CB473" s="523">
        <v>75</v>
      </c>
      <c r="CC473" s="523">
        <v>76</v>
      </c>
      <c r="CD473" s="523">
        <v>77</v>
      </c>
      <c r="CE473" s="523">
        <v>78</v>
      </c>
      <c r="CF473" s="523">
        <v>79</v>
      </c>
      <c r="CG473" s="523">
        <v>80</v>
      </c>
      <c r="CH473" s="523">
        <v>81</v>
      </c>
      <c r="CI473" s="523">
        <v>82</v>
      </c>
      <c r="CJ473" s="523">
        <v>83</v>
      </c>
      <c r="CK473" s="523">
        <v>84</v>
      </c>
      <c r="CL473" s="523">
        <v>85</v>
      </c>
      <c r="CM473" s="523">
        <v>86</v>
      </c>
      <c r="CN473" s="523">
        <v>87</v>
      </c>
      <c r="CO473" s="523">
        <v>88</v>
      </c>
      <c r="CP473" s="523">
        <v>89</v>
      </c>
      <c r="CR473" s="523">
        <v>90</v>
      </c>
      <c r="CS473" s="523">
        <v>91</v>
      </c>
      <c r="CT473" s="523">
        <v>92</v>
      </c>
      <c r="CU473" s="523">
        <v>93</v>
      </c>
      <c r="CW473" s="523">
        <v>94</v>
      </c>
      <c r="CX473" s="523">
        <v>95</v>
      </c>
      <c r="CY473" s="523">
        <v>96</v>
      </c>
      <c r="CZ473" s="523">
        <v>97</v>
      </c>
    </row>
    <row r="474" spans="4:104" x14ac:dyDescent="0.2">
      <c r="E474" s="523" t="s">
        <v>157</v>
      </c>
      <c r="F474" s="523">
        <v>39</v>
      </c>
      <c r="G474" s="523">
        <v>78</v>
      </c>
      <c r="H474" s="523">
        <v>93</v>
      </c>
      <c r="I474" s="523">
        <v>94</v>
      </c>
      <c r="J474" s="523">
        <v>82</v>
      </c>
      <c r="K474" s="523">
        <v>54</v>
      </c>
      <c r="L474" s="523">
        <v>9</v>
      </c>
      <c r="M474" s="523">
        <v>12</v>
      </c>
      <c r="N474" s="523">
        <v>58</v>
      </c>
      <c r="O474" s="523">
        <v>31</v>
      </c>
      <c r="P474" s="523">
        <v>29</v>
      </c>
      <c r="Q474" s="523">
        <v>10</v>
      </c>
      <c r="R474" s="523">
        <v>17</v>
      </c>
      <c r="S474" s="523">
        <v>71</v>
      </c>
      <c r="T474" s="523">
        <v>23</v>
      </c>
      <c r="U474" s="523">
        <v>55</v>
      </c>
      <c r="V474" s="523">
        <v>92</v>
      </c>
      <c r="W474" s="523">
        <v>85</v>
      </c>
      <c r="X474" s="523">
        <v>57</v>
      </c>
      <c r="Y474" s="523">
        <v>41</v>
      </c>
      <c r="Z474" s="523">
        <v>25</v>
      </c>
      <c r="AA474" s="523">
        <v>88</v>
      </c>
      <c r="AB474" s="523">
        <v>59</v>
      </c>
      <c r="AC474" s="523">
        <v>96</v>
      </c>
      <c r="AD474" s="523">
        <v>43</v>
      </c>
      <c r="AE474" s="523">
        <v>97</v>
      </c>
      <c r="AF474" s="523">
        <v>38</v>
      </c>
      <c r="AG474" s="523">
        <v>80</v>
      </c>
      <c r="AH474" s="523">
        <v>33</v>
      </c>
      <c r="AI474" s="523">
        <v>21</v>
      </c>
      <c r="AJ474" s="523">
        <v>74</v>
      </c>
      <c r="AK474" s="523">
        <v>68</v>
      </c>
      <c r="AL474" s="523">
        <v>32</v>
      </c>
      <c r="AM474" s="523">
        <v>95</v>
      </c>
      <c r="AN474" s="523">
        <v>11</v>
      </c>
      <c r="AO474" s="523">
        <v>84</v>
      </c>
      <c r="AP474" s="523">
        <v>48</v>
      </c>
      <c r="AQ474" s="523">
        <v>27</v>
      </c>
      <c r="AR474" s="523">
        <v>67</v>
      </c>
      <c r="AS474" s="523">
        <v>6</v>
      </c>
      <c r="AT474" s="523">
        <v>40</v>
      </c>
      <c r="AU474" s="523">
        <v>63</v>
      </c>
      <c r="AV474" s="523">
        <v>45</v>
      </c>
      <c r="AW474" s="523">
        <v>81</v>
      </c>
      <c r="AX474" s="523">
        <v>47</v>
      </c>
      <c r="AY474" s="523">
        <v>5</v>
      </c>
      <c r="AZ474" s="523">
        <v>70</v>
      </c>
      <c r="BA474" s="523">
        <v>52</v>
      </c>
      <c r="BB474" s="523">
        <v>76</v>
      </c>
      <c r="BC474" s="523">
        <v>91</v>
      </c>
      <c r="BD474" s="523">
        <v>44</v>
      </c>
      <c r="BE474" s="523">
        <v>30</v>
      </c>
      <c r="BF474" s="523">
        <v>62</v>
      </c>
      <c r="BG474" s="523">
        <v>72</v>
      </c>
      <c r="BH474" s="523">
        <v>1</v>
      </c>
      <c r="BI474" s="523">
        <v>34</v>
      </c>
      <c r="BJ474" s="523">
        <v>89</v>
      </c>
      <c r="BK474" s="523">
        <v>64</v>
      </c>
      <c r="BL474" s="523">
        <v>66</v>
      </c>
      <c r="BM474" s="523">
        <v>73</v>
      </c>
      <c r="BN474" s="523">
        <v>50</v>
      </c>
      <c r="BO474" s="523">
        <v>53</v>
      </c>
      <c r="BP474" s="523">
        <v>42</v>
      </c>
      <c r="BQ474" s="523">
        <v>56</v>
      </c>
      <c r="BR474" s="523">
        <v>36</v>
      </c>
      <c r="BS474" s="523">
        <v>79</v>
      </c>
      <c r="BT474" s="523">
        <v>35</v>
      </c>
      <c r="BU474" s="523">
        <v>37</v>
      </c>
      <c r="BV474" s="523">
        <v>22</v>
      </c>
      <c r="BW474" s="523">
        <v>86</v>
      </c>
      <c r="BX474" s="523">
        <v>14</v>
      </c>
      <c r="BY474" s="523">
        <v>28</v>
      </c>
      <c r="BZ474" s="523">
        <v>69</v>
      </c>
      <c r="CA474" s="523">
        <v>87</v>
      </c>
      <c r="CB474" s="523">
        <v>61</v>
      </c>
      <c r="CC474" s="523">
        <v>60</v>
      </c>
      <c r="CD474" s="523">
        <v>13</v>
      </c>
      <c r="CE474" s="523">
        <v>65</v>
      </c>
      <c r="CF474" s="523">
        <v>46</v>
      </c>
      <c r="CG474" s="523">
        <v>90</v>
      </c>
      <c r="CH474" s="523">
        <v>4</v>
      </c>
      <c r="CI474" s="523">
        <v>20</v>
      </c>
      <c r="CJ474" s="523">
        <v>15</v>
      </c>
      <c r="CK474" s="523">
        <v>7</v>
      </c>
      <c r="CL474" s="523">
        <v>26</v>
      </c>
      <c r="CM474" s="523">
        <v>49</v>
      </c>
      <c r="CN474" s="523">
        <v>18</v>
      </c>
      <c r="CO474" s="523">
        <v>2</v>
      </c>
      <c r="CP474" s="523">
        <v>51</v>
      </c>
      <c r="CR474" s="523">
        <v>75</v>
      </c>
      <c r="CS474" s="523">
        <v>3</v>
      </c>
      <c r="CT474" s="523">
        <v>24</v>
      </c>
      <c r="CU474" s="523">
        <v>16</v>
      </c>
      <c r="CW474" s="523">
        <v>19</v>
      </c>
      <c r="CX474" s="523">
        <v>8</v>
      </c>
      <c r="CY474" s="523">
        <v>77</v>
      </c>
      <c r="CZ474" s="523">
        <v>83</v>
      </c>
    </row>
    <row r="477" spans="4:104" x14ac:dyDescent="0.2">
      <c r="D477" s="544">
        <v>98</v>
      </c>
      <c r="E477" s="544" t="s">
        <v>179</v>
      </c>
    </row>
    <row r="478" spans="4:104" x14ac:dyDescent="0.2">
      <c r="E478" s="523" t="s">
        <v>130</v>
      </c>
      <c r="F478" s="523">
        <v>1</v>
      </c>
      <c r="G478" s="523">
        <v>2</v>
      </c>
      <c r="H478" s="523">
        <v>3</v>
      </c>
      <c r="I478" s="523">
        <v>4</v>
      </c>
      <c r="J478" s="523">
        <v>5</v>
      </c>
      <c r="K478" s="523">
        <v>6</v>
      </c>
      <c r="L478" s="523">
        <v>7</v>
      </c>
      <c r="M478" s="523">
        <v>8</v>
      </c>
      <c r="N478" s="523">
        <v>9</v>
      </c>
      <c r="O478" s="523">
        <v>10</v>
      </c>
      <c r="P478" s="523">
        <v>11</v>
      </c>
      <c r="Q478" s="523">
        <v>12</v>
      </c>
      <c r="R478" s="523">
        <v>13</v>
      </c>
      <c r="S478" s="523">
        <v>14</v>
      </c>
      <c r="T478" s="523">
        <v>15</v>
      </c>
      <c r="U478" s="523">
        <v>16</v>
      </c>
      <c r="V478" s="523">
        <v>17</v>
      </c>
      <c r="W478" s="523">
        <v>18</v>
      </c>
      <c r="X478" s="523">
        <v>19</v>
      </c>
      <c r="Y478" s="523">
        <v>20</v>
      </c>
      <c r="Z478" s="523">
        <v>21</v>
      </c>
      <c r="AA478" s="523">
        <v>22</v>
      </c>
      <c r="AB478" s="523">
        <v>23</v>
      </c>
      <c r="AC478" s="523">
        <v>24</v>
      </c>
      <c r="AD478" s="523">
        <v>25</v>
      </c>
      <c r="AE478" s="523">
        <v>26</v>
      </c>
      <c r="AF478" s="523">
        <v>27</v>
      </c>
      <c r="AG478" s="523">
        <v>28</v>
      </c>
      <c r="AH478" s="523">
        <v>29</v>
      </c>
      <c r="AI478" s="523">
        <v>30</v>
      </c>
      <c r="AJ478" s="523">
        <v>31</v>
      </c>
      <c r="AK478" s="523">
        <v>32</v>
      </c>
      <c r="AL478" s="523">
        <v>33</v>
      </c>
      <c r="AM478" s="523">
        <v>34</v>
      </c>
      <c r="AN478" s="523">
        <v>35</v>
      </c>
      <c r="AO478" s="523">
        <v>36</v>
      </c>
      <c r="AP478" s="523">
        <v>37</v>
      </c>
      <c r="AQ478" s="523">
        <v>38</v>
      </c>
      <c r="AR478" s="523">
        <v>39</v>
      </c>
      <c r="AS478" s="523">
        <v>40</v>
      </c>
      <c r="AT478" s="523">
        <v>41</v>
      </c>
      <c r="AU478" s="523">
        <v>42</v>
      </c>
      <c r="AV478" s="523">
        <v>43</v>
      </c>
      <c r="AW478" s="523">
        <v>44</v>
      </c>
      <c r="AX478" s="523">
        <v>45</v>
      </c>
      <c r="AY478" s="523">
        <v>46</v>
      </c>
      <c r="AZ478" s="523">
        <v>47</v>
      </c>
      <c r="BA478" s="523">
        <v>48</v>
      </c>
      <c r="BB478" s="523">
        <v>49</v>
      </c>
      <c r="BC478" s="523">
        <v>50</v>
      </c>
      <c r="BD478" s="523">
        <v>51</v>
      </c>
      <c r="BE478" s="523">
        <v>52</v>
      </c>
      <c r="BF478" s="523">
        <v>53</v>
      </c>
      <c r="BG478" s="523">
        <v>54</v>
      </c>
      <c r="BH478" s="523">
        <v>55</v>
      </c>
      <c r="BI478" s="523">
        <v>56</v>
      </c>
      <c r="BJ478" s="523">
        <v>57</v>
      </c>
      <c r="BK478" s="523">
        <v>58</v>
      </c>
      <c r="BL478" s="523">
        <v>59</v>
      </c>
      <c r="BM478" s="523">
        <v>60</v>
      </c>
      <c r="BN478" s="523">
        <v>61</v>
      </c>
      <c r="BO478" s="523">
        <v>62</v>
      </c>
      <c r="BP478" s="523">
        <v>63</v>
      </c>
      <c r="BQ478" s="523">
        <v>64</v>
      </c>
      <c r="BR478" s="523">
        <v>65</v>
      </c>
      <c r="BS478" s="523">
        <v>66</v>
      </c>
      <c r="BT478" s="523">
        <v>67</v>
      </c>
      <c r="BU478" s="523">
        <v>68</v>
      </c>
      <c r="BV478" s="523">
        <v>69</v>
      </c>
      <c r="BW478" s="523">
        <v>70</v>
      </c>
      <c r="BX478" s="523">
        <v>71</v>
      </c>
      <c r="BY478" s="523">
        <v>72</v>
      </c>
      <c r="BZ478" s="523">
        <v>73</v>
      </c>
      <c r="CA478" s="523">
        <v>74</v>
      </c>
      <c r="CB478" s="523">
        <v>75</v>
      </c>
      <c r="CC478" s="523">
        <v>76</v>
      </c>
      <c r="CD478" s="523">
        <v>77</v>
      </c>
      <c r="CE478" s="523">
        <v>78</v>
      </c>
      <c r="CF478" s="523">
        <v>79</v>
      </c>
      <c r="CG478" s="523">
        <v>80</v>
      </c>
      <c r="CH478" s="523">
        <v>81</v>
      </c>
      <c r="CI478" s="523">
        <v>82</v>
      </c>
      <c r="CJ478" s="523">
        <v>83</v>
      </c>
      <c r="CK478" s="523">
        <v>84</v>
      </c>
      <c r="CL478" s="523">
        <v>85</v>
      </c>
      <c r="CM478" s="523">
        <v>86</v>
      </c>
      <c r="CN478" s="523">
        <v>87</v>
      </c>
      <c r="CO478" s="523">
        <v>88</v>
      </c>
      <c r="CP478" s="523">
        <v>89</v>
      </c>
      <c r="CQ478" s="523">
        <v>90</v>
      </c>
      <c r="CR478" s="523">
        <v>91</v>
      </c>
      <c r="CS478" s="523">
        <v>92</v>
      </c>
      <c r="CT478" s="523">
        <v>93</v>
      </c>
      <c r="CU478" s="523">
        <v>94</v>
      </c>
      <c r="CW478" s="523">
        <v>95</v>
      </c>
      <c r="CX478" s="523">
        <v>96</v>
      </c>
      <c r="CY478" s="523">
        <v>97</v>
      </c>
      <c r="CZ478" s="523">
        <v>98</v>
      </c>
    </row>
    <row r="479" spans="4:104" x14ac:dyDescent="0.2">
      <c r="E479" s="523" t="s">
        <v>157</v>
      </c>
      <c r="F479" s="523">
        <v>90</v>
      </c>
      <c r="G479" s="523">
        <v>63</v>
      </c>
      <c r="H479" s="523">
        <v>7</v>
      </c>
      <c r="I479" s="523">
        <v>68</v>
      </c>
      <c r="J479" s="523">
        <v>46</v>
      </c>
      <c r="K479" s="523">
        <v>94</v>
      </c>
      <c r="L479" s="523">
        <v>48</v>
      </c>
      <c r="M479" s="523">
        <v>57</v>
      </c>
      <c r="N479" s="523">
        <v>6</v>
      </c>
      <c r="O479" s="523">
        <v>32</v>
      </c>
      <c r="P479" s="523">
        <v>29</v>
      </c>
      <c r="Q479" s="523">
        <v>39</v>
      </c>
      <c r="R479" s="523">
        <v>62</v>
      </c>
      <c r="S479" s="523">
        <v>56</v>
      </c>
      <c r="T479" s="523">
        <v>76</v>
      </c>
      <c r="U479" s="523">
        <v>84</v>
      </c>
      <c r="V479" s="523">
        <v>93</v>
      </c>
      <c r="W479" s="523">
        <v>89</v>
      </c>
      <c r="X479" s="523">
        <v>2</v>
      </c>
      <c r="Y479" s="523">
        <v>17</v>
      </c>
      <c r="Z479" s="523">
        <v>20</v>
      </c>
      <c r="AA479" s="523">
        <v>3</v>
      </c>
      <c r="AB479" s="523">
        <v>79</v>
      </c>
      <c r="AC479" s="523">
        <v>11</v>
      </c>
      <c r="AD479" s="523">
        <v>73</v>
      </c>
      <c r="AE479" s="523">
        <v>45</v>
      </c>
      <c r="AF479" s="523">
        <v>59</v>
      </c>
      <c r="AG479" s="523">
        <v>52</v>
      </c>
      <c r="AH479" s="523">
        <v>87</v>
      </c>
      <c r="AI479" s="523">
        <v>1</v>
      </c>
      <c r="AJ479" s="523">
        <v>69</v>
      </c>
      <c r="AK479" s="523">
        <v>58</v>
      </c>
      <c r="AL479" s="523">
        <v>85</v>
      </c>
      <c r="AM479" s="523">
        <v>42</v>
      </c>
      <c r="AN479" s="523">
        <v>91</v>
      </c>
      <c r="AO479" s="523">
        <v>5</v>
      </c>
      <c r="AP479" s="523">
        <v>43</v>
      </c>
      <c r="AQ479" s="523">
        <v>22</v>
      </c>
      <c r="AR479" s="523">
        <v>12</v>
      </c>
      <c r="AS479" s="523">
        <v>36</v>
      </c>
      <c r="AT479" s="523">
        <v>14</v>
      </c>
      <c r="AU479" s="523">
        <v>78</v>
      </c>
      <c r="AV479" s="523">
        <v>67</v>
      </c>
      <c r="AW479" s="523">
        <v>31</v>
      </c>
      <c r="AX479" s="523">
        <v>83</v>
      </c>
      <c r="AY479" s="523">
        <v>50</v>
      </c>
      <c r="AZ479" s="523">
        <v>53</v>
      </c>
      <c r="BA479" s="523">
        <v>96</v>
      </c>
      <c r="BB479" s="523">
        <v>61</v>
      </c>
      <c r="BC479" s="523">
        <v>86</v>
      </c>
      <c r="BD479" s="523">
        <v>60</v>
      </c>
      <c r="BE479" s="523">
        <v>40</v>
      </c>
      <c r="BF479" s="523">
        <v>10</v>
      </c>
      <c r="BG479" s="523">
        <v>95</v>
      </c>
      <c r="BH479" s="523">
        <v>18</v>
      </c>
      <c r="BI479" s="523">
        <v>25</v>
      </c>
      <c r="BJ479" s="523">
        <v>8</v>
      </c>
      <c r="BK479" s="523">
        <v>34</v>
      </c>
      <c r="BL479" s="523">
        <v>27</v>
      </c>
      <c r="BM479" s="523">
        <v>51</v>
      </c>
      <c r="BN479" s="523">
        <v>98</v>
      </c>
      <c r="BO479" s="523">
        <v>23</v>
      </c>
      <c r="BP479" s="523">
        <v>74</v>
      </c>
      <c r="BQ479" s="523">
        <v>77</v>
      </c>
      <c r="BR479" s="523">
        <v>41</v>
      </c>
      <c r="BS479" s="523">
        <v>80</v>
      </c>
      <c r="BT479" s="523">
        <v>30</v>
      </c>
      <c r="BU479" s="523">
        <v>92</v>
      </c>
      <c r="BV479" s="523">
        <v>71</v>
      </c>
      <c r="BW479" s="523">
        <v>37</v>
      </c>
      <c r="BX479" s="523">
        <v>19</v>
      </c>
      <c r="BY479" s="523">
        <v>70</v>
      </c>
      <c r="BZ479" s="523">
        <v>55</v>
      </c>
      <c r="CA479" s="523">
        <v>21</v>
      </c>
      <c r="CB479" s="523">
        <v>13</v>
      </c>
      <c r="CC479" s="523">
        <v>15</v>
      </c>
      <c r="CD479" s="523">
        <v>38</v>
      </c>
      <c r="CE479" s="523">
        <v>54</v>
      </c>
      <c r="CF479" s="523">
        <v>81</v>
      </c>
      <c r="CG479" s="523">
        <v>88</v>
      </c>
      <c r="CH479" s="523">
        <v>9</v>
      </c>
      <c r="CI479" s="523">
        <v>97</v>
      </c>
      <c r="CJ479" s="523">
        <v>72</v>
      </c>
      <c r="CK479" s="523">
        <v>16</v>
      </c>
      <c r="CL479" s="523">
        <v>33</v>
      </c>
      <c r="CM479" s="523">
        <v>49</v>
      </c>
      <c r="CN479" s="523">
        <v>35</v>
      </c>
      <c r="CO479" s="523">
        <v>65</v>
      </c>
      <c r="CP479" s="523">
        <v>66</v>
      </c>
      <c r="CQ479" s="523">
        <v>82</v>
      </c>
      <c r="CR479" s="523">
        <v>4</v>
      </c>
      <c r="CS479" s="523">
        <v>24</v>
      </c>
      <c r="CT479" s="523">
        <v>47</v>
      </c>
      <c r="CU479" s="523">
        <v>26</v>
      </c>
      <c r="CW479" s="523">
        <v>64</v>
      </c>
      <c r="CX479" s="523">
        <v>75</v>
      </c>
      <c r="CY479" s="523">
        <v>44</v>
      </c>
      <c r="CZ479" s="523">
        <v>28</v>
      </c>
    </row>
    <row r="482" spans="4:109" x14ac:dyDescent="0.2">
      <c r="D482" s="544">
        <v>99</v>
      </c>
      <c r="E482" s="544" t="s">
        <v>179</v>
      </c>
    </row>
    <row r="483" spans="4:109" x14ac:dyDescent="0.2">
      <c r="E483" s="523" t="s">
        <v>130</v>
      </c>
      <c r="F483" s="523">
        <v>1</v>
      </c>
      <c r="G483" s="523">
        <v>2</v>
      </c>
      <c r="H483" s="523">
        <v>3</v>
      </c>
      <c r="I483" s="523">
        <v>4</v>
      </c>
      <c r="J483" s="523">
        <v>5</v>
      </c>
      <c r="K483" s="523">
        <v>6</v>
      </c>
      <c r="L483" s="523">
        <v>7</v>
      </c>
      <c r="M483" s="523">
        <v>8</v>
      </c>
      <c r="N483" s="523">
        <v>9</v>
      </c>
      <c r="O483" s="523">
        <v>10</v>
      </c>
      <c r="P483" s="523">
        <v>11</v>
      </c>
      <c r="Q483" s="523">
        <v>12</v>
      </c>
      <c r="R483" s="523">
        <v>13</v>
      </c>
      <c r="S483" s="523">
        <v>14</v>
      </c>
      <c r="T483" s="523">
        <v>15</v>
      </c>
      <c r="U483" s="523">
        <v>16</v>
      </c>
      <c r="V483" s="523">
        <v>17</v>
      </c>
      <c r="W483" s="523">
        <v>18</v>
      </c>
      <c r="X483" s="523">
        <v>19</v>
      </c>
      <c r="Y483" s="523">
        <v>20</v>
      </c>
      <c r="Z483" s="523">
        <v>21</v>
      </c>
      <c r="AA483" s="523">
        <v>22</v>
      </c>
      <c r="AB483" s="523">
        <v>23</v>
      </c>
      <c r="AC483" s="523">
        <v>24</v>
      </c>
      <c r="AD483" s="523">
        <v>25</v>
      </c>
      <c r="AE483" s="523">
        <v>26</v>
      </c>
      <c r="AF483" s="523">
        <v>27</v>
      </c>
      <c r="AG483" s="523">
        <v>28</v>
      </c>
      <c r="AH483" s="523">
        <v>29</v>
      </c>
      <c r="AI483" s="523">
        <v>30</v>
      </c>
      <c r="AJ483" s="523">
        <v>31</v>
      </c>
      <c r="AK483" s="523">
        <v>32</v>
      </c>
      <c r="AL483" s="523">
        <v>33</v>
      </c>
      <c r="AM483" s="523">
        <v>34</v>
      </c>
      <c r="AN483" s="523">
        <v>35</v>
      </c>
      <c r="AO483" s="523">
        <v>36</v>
      </c>
      <c r="AP483" s="523">
        <v>37</v>
      </c>
      <c r="AQ483" s="523">
        <v>38</v>
      </c>
      <c r="AR483" s="523">
        <v>39</v>
      </c>
      <c r="AS483" s="523">
        <v>40</v>
      </c>
      <c r="AT483" s="523">
        <v>41</v>
      </c>
      <c r="AU483" s="523">
        <v>42</v>
      </c>
      <c r="AV483" s="523">
        <v>43</v>
      </c>
      <c r="AW483" s="523">
        <v>44</v>
      </c>
      <c r="AX483" s="523">
        <v>45</v>
      </c>
      <c r="AY483" s="523">
        <v>46</v>
      </c>
      <c r="AZ483" s="523">
        <v>47</v>
      </c>
      <c r="BA483" s="523">
        <v>48</v>
      </c>
      <c r="BB483" s="523">
        <v>49</v>
      </c>
      <c r="BC483" s="523">
        <v>50</v>
      </c>
      <c r="BD483" s="523">
        <v>51</v>
      </c>
      <c r="BE483" s="523">
        <v>52</v>
      </c>
      <c r="BF483" s="523">
        <v>53</v>
      </c>
      <c r="BG483" s="523">
        <v>54</v>
      </c>
      <c r="BH483" s="523">
        <v>55</v>
      </c>
      <c r="BI483" s="523">
        <v>56</v>
      </c>
      <c r="BJ483" s="523">
        <v>57</v>
      </c>
      <c r="BK483" s="523">
        <v>58</v>
      </c>
      <c r="BL483" s="523">
        <v>59</v>
      </c>
      <c r="BM483" s="523">
        <v>60</v>
      </c>
      <c r="BN483" s="523">
        <v>61</v>
      </c>
      <c r="BO483" s="523">
        <v>62</v>
      </c>
      <c r="BP483" s="523">
        <v>63</v>
      </c>
      <c r="BQ483" s="523">
        <v>64</v>
      </c>
      <c r="BR483" s="523">
        <v>65</v>
      </c>
      <c r="BS483" s="523">
        <v>66</v>
      </c>
      <c r="BT483" s="523">
        <v>67</v>
      </c>
      <c r="BU483" s="523">
        <v>68</v>
      </c>
      <c r="BV483" s="523">
        <v>69</v>
      </c>
      <c r="BW483" s="523">
        <v>70</v>
      </c>
      <c r="BX483" s="523">
        <v>71</v>
      </c>
      <c r="BY483" s="523">
        <v>72</v>
      </c>
      <c r="BZ483" s="523">
        <v>73</v>
      </c>
      <c r="CA483" s="523">
        <v>74</v>
      </c>
      <c r="CB483" s="523">
        <v>75</v>
      </c>
      <c r="CC483" s="523">
        <v>76</v>
      </c>
      <c r="CD483" s="523">
        <v>77</v>
      </c>
      <c r="CE483" s="523">
        <v>78</v>
      </c>
      <c r="CF483" s="523">
        <v>79</v>
      </c>
      <c r="CG483" s="523">
        <v>80</v>
      </c>
      <c r="CH483" s="523">
        <v>81</v>
      </c>
      <c r="CI483" s="523">
        <v>82</v>
      </c>
      <c r="CJ483" s="523">
        <v>83</v>
      </c>
      <c r="CK483" s="523">
        <v>84</v>
      </c>
      <c r="CL483" s="523">
        <v>85</v>
      </c>
      <c r="CM483" s="523">
        <v>86</v>
      </c>
      <c r="CN483" s="523">
        <v>87</v>
      </c>
      <c r="CO483" s="523">
        <v>88</v>
      </c>
      <c r="CP483" s="523">
        <v>89</v>
      </c>
      <c r="CQ483" s="523">
        <v>90</v>
      </c>
      <c r="CR483" s="523">
        <v>91</v>
      </c>
      <c r="CS483" s="523">
        <v>92</v>
      </c>
      <c r="CT483" s="523">
        <v>93</v>
      </c>
      <c r="CU483" s="523">
        <v>94</v>
      </c>
      <c r="CV483" s="523">
        <v>95</v>
      </c>
      <c r="CW483" s="523">
        <v>96</v>
      </c>
      <c r="CX483" s="523">
        <v>97</v>
      </c>
      <c r="CY483" s="523">
        <v>98</v>
      </c>
      <c r="CZ483" s="523">
        <v>99</v>
      </c>
    </row>
    <row r="484" spans="4:109" x14ac:dyDescent="0.2">
      <c r="E484" s="523" t="s">
        <v>157</v>
      </c>
      <c r="F484" s="523">
        <v>90</v>
      </c>
      <c r="G484" s="523">
        <v>10</v>
      </c>
      <c r="H484" s="523">
        <v>39</v>
      </c>
      <c r="I484" s="523">
        <v>26</v>
      </c>
      <c r="J484" s="523">
        <v>76</v>
      </c>
      <c r="K484" s="523">
        <v>79</v>
      </c>
      <c r="L484" s="523">
        <v>13</v>
      </c>
      <c r="M484" s="523">
        <v>57</v>
      </c>
      <c r="N484" s="523">
        <v>83</v>
      </c>
      <c r="O484" s="523">
        <v>2</v>
      </c>
      <c r="P484" s="523">
        <v>19</v>
      </c>
      <c r="Q484" s="523">
        <v>28</v>
      </c>
      <c r="R484" s="523">
        <v>32</v>
      </c>
      <c r="S484" s="523">
        <v>86</v>
      </c>
      <c r="T484" s="523">
        <v>73</v>
      </c>
      <c r="U484" s="523">
        <v>20</v>
      </c>
      <c r="V484" s="523">
        <v>38</v>
      </c>
      <c r="W484" s="523">
        <v>64</v>
      </c>
      <c r="X484" s="523">
        <v>31</v>
      </c>
      <c r="Y484" s="523">
        <v>51</v>
      </c>
      <c r="Z484" s="523">
        <v>70</v>
      </c>
      <c r="AA484" s="523">
        <v>88</v>
      </c>
      <c r="AB484" s="523">
        <v>82</v>
      </c>
      <c r="AC484" s="523">
        <v>58</v>
      </c>
      <c r="AD484" s="523">
        <v>1</v>
      </c>
      <c r="AE484" s="523">
        <v>84</v>
      </c>
      <c r="AF484" s="523">
        <v>93</v>
      </c>
      <c r="AG484" s="523">
        <v>87</v>
      </c>
      <c r="AH484" s="523">
        <v>6</v>
      </c>
      <c r="AI484" s="523">
        <v>78</v>
      </c>
      <c r="AJ484" s="523">
        <v>29</v>
      </c>
      <c r="AK484" s="523">
        <v>40</v>
      </c>
      <c r="AL484" s="523">
        <v>80</v>
      </c>
      <c r="AM484" s="523">
        <v>56</v>
      </c>
      <c r="AN484" s="523">
        <v>33</v>
      </c>
      <c r="AO484" s="523">
        <v>69</v>
      </c>
      <c r="AP484" s="523">
        <v>63</v>
      </c>
      <c r="AQ484" s="523">
        <v>27</v>
      </c>
      <c r="AR484" s="523">
        <v>16</v>
      </c>
      <c r="AS484" s="523">
        <v>53</v>
      </c>
      <c r="AT484" s="523">
        <v>45</v>
      </c>
      <c r="AU484" s="523">
        <v>4</v>
      </c>
      <c r="AV484" s="523">
        <v>35</v>
      </c>
      <c r="AW484" s="523">
        <v>23</v>
      </c>
      <c r="AX484" s="523">
        <v>48</v>
      </c>
      <c r="AY484" s="523">
        <v>59</v>
      </c>
      <c r="AZ484" s="523">
        <v>43</v>
      </c>
      <c r="BA484" s="523">
        <v>55</v>
      </c>
      <c r="BB484" s="523">
        <v>46</v>
      </c>
      <c r="BC484" s="523">
        <v>12</v>
      </c>
      <c r="BD484" s="523">
        <v>44</v>
      </c>
      <c r="BE484" s="523">
        <v>18</v>
      </c>
      <c r="BF484" s="523">
        <v>77</v>
      </c>
      <c r="BG484" s="523">
        <v>91</v>
      </c>
      <c r="BH484" s="523">
        <v>36</v>
      </c>
      <c r="BI484" s="523">
        <v>50</v>
      </c>
      <c r="BJ484" s="523">
        <v>3</v>
      </c>
      <c r="BK484" s="523">
        <v>62</v>
      </c>
      <c r="BL484" s="523">
        <v>71</v>
      </c>
      <c r="BM484" s="523">
        <v>22</v>
      </c>
      <c r="BN484" s="523">
        <v>85</v>
      </c>
      <c r="BO484" s="523">
        <v>65</v>
      </c>
      <c r="BP484" s="523">
        <v>60</v>
      </c>
      <c r="BQ484" s="523">
        <v>8</v>
      </c>
      <c r="BR484" s="523">
        <v>96</v>
      </c>
      <c r="BS484" s="523">
        <v>15</v>
      </c>
      <c r="BT484" s="523">
        <v>95</v>
      </c>
      <c r="BU484" s="523">
        <v>37</v>
      </c>
      <c r="BV484" s="523">
        <v>41</v>
      </c>
      <c r="BW484" s="523">
        <v>81</v>
      </c>
      <c r="BX484" s="523">
        <v>94</v>
      </c>
      <c r="BY484" s="523">
        <v>34</v>
      </c>
      <c r="BZ484" s="523">
        <v>99</v>
      </c>
      <c r="CA484" s="523">
        <v>66</v>
      </c>
      <c r="CB484" s="523">
        <v>72</v>
      </c>
      <c r="CC484" s="523">
        <v>5</v>
      </c>
      <c r="CD484" s="523">
        <v>89</v>
      </c>
      <c r="CE484" s="523">
        <v>30</v>
      </c>
      <c r="CF484" s="523">
        <v>61</v>
      </c>
      <c r="CG484" s="523">
        <v>11</v>
      </c>
      <c r="CH484" s="523">
        <v>54</v>
      </c>
      <c r="CI484" s="523">
        <v>68</v>
      </c>
      <c r="CJ484" s="523">
        <v>7</v>
      </c>
      <c r="CK484" s="523">
        <v>97</v>
      </c>
      <c r="CL484" s="523">
        <v>21</v>
      </c>
      <c r="CM484" s="523">
        <v>14</v>
      </c>
      <c r="CN484" s="523">
        <v>74</v>
      </c>
      <c r="CO484" s="523">
        <v>52</v>
      </c>
      <c r="CP484" s="523">
        <v>47</v>
      </c>
      <c r="CQ484" s="523">
        <v>42</v>
      </c>
      <c r="CR484" s="523">
        <v>24</v>
      </c>
      <c r="CS484" s="523">
        <v>75</v>
      </c>
      <c r="CT484" s="523">
        <v>49</v>
      </c>
      <c r="CU484" s="523">
        <v>98</v>
      </c>
      <c r="CV484" s="523">
        <v>67</v>
      </c>
      <c r="CW484" s="523">
        <v>9</v>
      </c>
      <c r="CX484" s="523">
        <v>25</v>
      </c>
      <c r="CY484" s="523">
        <v>17</v>
      </c>
      <c r="CZ484" s="523">
        <v>92</v>
      </c>
    </row>
    <row r="487" spans="4:109" x14ac:dyDescent="0.2">
      <c r="D487" s="544">
        <v>100</v>
      </c>
      <c r="E487" s="544" t="s">
        <v>179</v>
      </c>
    </row>
    <row r="488" spans="4:109" x14ac:dyDescent="0.2">
      <c r="E488" s="523" t="s">
        <v>130</v>
      </c>
      <c r="F488" s="523">
        <v>1</v>
      </c>
      <c r="G488" s="523">
        <v>2</v>
      </c>
      <c r="H488" s="523">
        <v>3</v>
      </c>
      <c r="I488" s="523">
        <v>4</v>
      </c>
      <c r="J488" s="523">
        <v>5</v>
      </c>
      <c r="K488" s="523">
        <v>6</v>
      </c>
      <c r="L488" s="523">
        <v>7</v>
      </c>
      <c r="M488" s="523">
        <v>8</v>
      </c>
      <c r="N488" s="523">
        <v>9</v>
      </c>
      <c r="O488" s="523">
        <v>10</v>
      </c>
      <c r="P488" s="523">
        <v>11</v>
      </c>
      <c r="Q488" s="523">
        <v>12</v>
      </c>
      <c r="R488" s="523">
        <v>13</v>
      </c>
      <c r="S488" s="523">
        <v>14</v>
      </c>
      <c r="T488" s="523">
        <v>15</v>
      </c>
      <c r="U488" s="523">
        <v>16</v>
      </c>
      <c r="V488" s="523">
        <v>17</v>
      </c>
      <c r="W488" s="523">
        <v>18</v>
      </c>
      <c r="X488" s="523">
        <v>19</v>
      </c>
      <c r="Y488" s="523">
        <v>20</v>
      </c>
      <c r="Z488" s="523">
        <v>21</v>
      </c>
      <c r="AA488" s="523">
        <v>22</v>
      </c>
      <c r="AB488" s="523">
        <v>23</v>
      </c>
      <c r="AC488" s="523">
        <v>24</v>
      </c>
      <c r="AD488" s="523">
        <v>25</v>
      </c>
      <c r="AE488" s="523">
        <v>26</v>
      </c>
      <c r="AF488" s="523">
        <v>27</v>
      </c>
      <c r="AG488" s="523">
        <v>28</v>
      </c>
      <c r="AH488" s="523">
        <v>29</v>
      </c>
      <c r="AI488" s="523">
        <v>30</v>
      </c>
      <c r="AJ488" s="523">
        <v>31</v>
      </c>
      <c r="AK488" s="523">
        <v>32</v>
      </c>
      <c r="AL488" s="523">
        <v>33</v>
      </c>
      <c r="AM488" s="523">
        <v>34</v>
      </c>
      <c r="AN488" s="523">
        <v>35</v>
      </c>
      <c r="AO488" s="523">
        <v>36</v>
      </c>
      <c r="AP488" s="523">
        <v>37</v>
      </c>
      <c r="AQ488" s="523">
        <v>38</v>
      </c>
      <c r="AR488" s="523">
        <v>39</v>
      </c>
      <c r="AS488" s="523">
        <v>40</v>
      </c>
      <c r="AT488" s="523">
        <v>41</v>
      </c>
      <c r="AU488" s="523">
        <v>42</v>
      </c>
      <c r="AV488" s="523">
        <v>43</v>
      </c>
      <c r="AW488" s="523">
        <v>44</v>
      </c>
      <c r="AX488" s="523">
        <v>45</v>
      </c>
      <c r="AY488" s="523">
        <v>46</v>
      </c>
      <c r="AZ488" s="523">
        <v>47</v>
      </c>
      <c r="BA488" s="523">
        <v>48</v>
      </c>
      <c r="BB488" s="523">
        <v>49</v>
      </c>
      <c r="BC488" s="523">
        <v>50</v>
      </c>
      <c r="BD488" s="523">
        <v>51</v>
      </c>
      <c r="BE488" s="523">
        <v>52</v>
      </c>
      <c r="BF488" s="523">
        <v>53</v>
      </c>
      <c r="BG488" s="523">
        <v>54</v>
      </c>
      <c r="BH488" s="523">
        <v>55</v>
      </c>
      <c r="BI488" s="523">
        <v>56</v>
      </c>
      <c r="BJ488" s="523">
        <v>57</v>
      </c>
      <c r="BK488" s="523">
        <v>58</v>
      </c>
      <c r="BL488" s="523">
        <v>59</v>
      </c>
      <c r="BM488" s="523">
        <v>60</v>
      </c>
      <c r="BN488" s="523">
        <v>61</v>
      </c>
      <c r="BO488" s="523">
        <v>62</v>
      </c>
      <c r="BP488" s="523">
        <v>63</v>
      </c>
      <c r="BQ488" s="523">
        <v>64</v>
      </c>
      <c r="BR488" s="523">
        <v>65</v>
      </c>
      <c r="BS488" s="523">
        <v>66</v>
      </c>
      <c r="BT488" s="523">
        <v>67</v>
      </c>
      <c r="BU488" s="523">
        <v>68</v>
      </c>
      <c r="BV488" s="523">
        <v>69</v>
      </c>
      <c r="BW488" s="523">
        <v>70</v>
      </c>
      <c r="BX488" s="523">
        <v>71</v>
      </c>
      <c r="BY488" s="523">
        <v>72</v>
      </c>
      <c r="BZ488" s="523">
        <v>73</v>
      </c>
      <c r="CA488" s="523">
        <v>74</v>
      </c>
      <c r="CB488" s="523">
        <v>75</v>
      </c>
      <c r="CC488" s="523">
        <v>76</v>
      </c>
      <c r="CD488" s="523">
        <v>77</v>
      </c>
      <c r="CE488" s="523">
        <v>78</v>
      </c>
      <c r="CF488" s="523">
        <v>79</v>
      </c>
      <c r="CG488" s="523">
        <v>80</v>
      </c>
      <c r="CH488" s="523">
        <v>81</v>
      </c>
      <c r="CI488" s="523">
        <v>82</v>
      </c>
      <c r="CJ488" s="523">
        <v>83</v>
      </c>
      <c r="CK488" s="523">
        <v>84</v>
      </c>
      <c r="CL488" s="523">
        <v>85</v>
      </c>
      <c r="CM488" s="523">
        <v>86</v>
      </c>
      <c r="CN488" s="523">
        <v>87</v>
      </c>
      <c r="CO488" s="523">
        <v>88</v>
      </c>
      <c r="CP488" s="523">
        <v>89</v>
      </c>
      <c r="CQ488" s="523">
        <v>90</v>
      </c>
      <c r="CR488" s="523">
        <v>91</v>
      </c>
      <c r="CS488" s="523">
        <v>92</v>
      </c>
      <c r="CT488" s="523">
        <v>93</v>
      </c>
      <c r="CU488" s="523">
        <v>94</v>
      </c>
      <c r="CV488" s="523">
        <v>95</v>
      </c>
      <c r="CW488" s="523">
        <v>96</v>
      </c>
      <c r="CX488" s="523">
        <v>97</v>
      </c>
      <c r="CY488" s="523">
        <v>98</v>
      </c>
      <c r="CZ488" s="523">
        <v>99</v>
      </c>
      <c r="DA488" s="523">
        <v>100</v>
      </c>
    </row>
    <row r="489" spans="4:109" x14ac:dyDescent="0.2">
      <c r="E489" s="523" t="s">
        <v>157</v>
      </c>
      <c r="F489" s="523">
        <v>20</v>
      </c>
      <c r="G489" s="523">
        <v>39</v>
      </c>
      <c r="H489" s="523">
        <v>92</v>
      </c>
      <c r="I489" s="523">
        <v>53</v>
      </c>
      <c r="J489" s="523">
        <v>46</v>
      </c>
      <c r="K489" s="523">
        <v>40</v>
      </c>
      <c r="L489" s="523">
        <v>14</v>
      </c>
      <c r="M489" s="523">
        <v>17</v>
      </c>
      <c r="N489" s="523">
        <v>22</v>
      </c>
      <c r="O489" s="523">
        <v>76</v>
      </c>
      <c r="P489" s="523">
        <v>64</v>
      </c>
      <c r="Q489" s="523">
        <v>5</v>
      </c>
      <c r="R489" s="523">
        <v>52</v>
      </c>
      <c r="S489" s="523">
        <v>41</v>
      </c>
      <c r="T489" s="523">
        <v>11</v>
      </c>
      <c r="U489" s="523">
        <v>74</v>
      </c>
      <c r="V489" s="523">
        <v>23</v>
      </c>
      <c r="W489" s="523">
        <v>7</v>
      </c>
      <c r="X489" s="523">
        <v>12</v>
      </c>
      <c r="Y489" s="523">
        <v>1</v>
      </c>
      <c r="Z489" s="523">
        <v>79</v>
      </c>
      <c r="AA489" s="523">
        <v>58</v>
      </c>
      <c r="AB489" s="523">
        <v>89</v>
      </c>
      <c r="AC489" s="523">
        <v>43</v>
      </c>
      <c r="AD489" s="523">
        <v>27</v>
      </c>
      <c r="AE489" s="523">
        <v>54</v>
      </c>
      <c r="AF489" s="523">
        <v>63</v>
      </c>
      <c r="AG489" s="523">
        <v>82</v>
      </c>
      <c r="AH489" s="523">
        <v>56</v>
      </c>
      <c r="AI489" s="523">
        <v>93</v>
      </c>
      <c r="AJ489" s="523">
        <v>4</v>
      </c>
      <c r="AK489" s="523">
        <v>38</v>
      </c>
      <c r="AL489" s="523">
        <v>97</v>
      </c>
      <c r="AM489" s="523">
        <v>67</v>
      </c>
      <c r="AN489" s="523">
        <v>51</v>
      </c>
      <c r="AO489" s="523">
        <v>80</v>
      </c>
      <c r="AP489" s="523">
        <v>48</v>
      </c>
      <c r="AQ489" s="523">
        <v>2</v>
      </c>
      <c r="AR489" s="523">
        <v>73</v>
      </c>
      <c r="AS489" s="523">
        <v>68</v>
      </c>
      <c r="AT489" s="523">
        <v>70</v>
      </c>
      <c r="AU489" s="523">
        <v>8</v>
      </c>
      <c r="AV489" s="523">
        <v>62</v>
      </c>
      <c r="AW489" s="523">
        <v>16</v>
      </c>
      <c r="AX489" s="523">
        <v>86</v>
      </c>
      <c r="AY489" s="523">
        <v>9</v>
      </c>
      <c r="AZ489" s="523">
        <v>75</v>
      </c>
      <c r="BA489" s="523">
        <v>44</v>
      </c>
      <c r="BB489" s="523">
        <v>83</v>
      </c>
      <c r="BC489" s="523">
        <v>98</v>
      </c>
      <c r="BD489" s="523">
        <v>85</v>
      </c>
      <c r="BE489" s="523">
        <v>13</v>
      </c>
      <c r="BF489" s="523">
        <v>57</v>
      </c>
      <c r="BG489" s="523">
        <v>26</v>
      </c>
      <c r="BH489" s="523">
        <v>96</v>
      </c>
      <c r="BI489" s="523">
        <v>29</v>
      </c>
      <c r="BJ489" s="523">
        <v>18</v>
      </c>
      <c r="BK489" s="523">
        <v>94</v>
      </c>
      <c r="BL489" s="523">
        <v>3</v>
      </c>
      <c r="BM489" s="523">
        <v>33</v>
      </c>
      <c r="BN489" s="523">
        <v>25</v>
      </c>
      <c r="BO489" s="523">
        <v>90</v>
      </c>
      <c r="BP489" s="523">
        <v>42</v>
      </c>
      <c r="BQ489" s="523">
        <v>71</v>
      </c>
      <c r="BR489" s="523">
        <v>81</v>
      </c>
      <c r="BS489" s="523">
        <v>34</v>
      </c>
      <c r="BT489" s="523">
        <v>19</v>
      </c>
      <c r="BU489" s="523">
        <v>10</v>
      </c>
      <c r="BV489" s="523">
        <v>36</v>
      </c>
      <c r="BW489" s="523">
        <v>21</v>
      </c>
      <c r="BX489" s="523">
        <v>69</v>
      </c>
      <c r="BY489" s="523">
        <v>28</v>
      </c>
      <c r="BZ489" s="523">
        <v>24</v>
      </c>
      <c r="CA489" s="523">
        <v>47</v>
      </c>
      <c r="CB489" s="523">
        <v>37</v>
      </c>
      <c r="CC489" s="523">
        <v>84</v>
      </c>
      <c r="CD489" s="523">
        <v>65</v>
      </c>
      <c r="CE489" s="523">
        <v>55</v>
      </c>
      <c r="CF489" s="523">
        <v>91</v>
      </c>
      <c r="CG489" s="523">
        <v>32</v>
      </c>
      <c r="CH489" s="523">
        <v>99</v>
      </c>
      <c r="CI489" s="523">
        <v>15</v>
      </c>
      <c r="CJ489" s="523">
        <v>49</v>
      </c>
      <c r="CK489" s="523">
        <v>31</v>
      </c>
      <c r="CL489" s="523">
        <v>77</v>
      </c>
      <c r="CM489" s="523">
        <v>45</v>
      </c>
      <c r="CN489" s="523">
        <v>59</v>
      </c>
      <c r="CO489" s="523">
        <v>50</v>
      </c>
      <c r="CP489" s="523">
        <v>6</v>
      </c>
      <c r="CQ489" s="523">
        <v>87</v>
      </c>
      <c r="CR489" s="523">
        <v>60</v>
      </c>
      <c r="CS489" s="523">
        <v>95</v>
      </c>
      <c r="CT489" s="523">
        <v>72</v>
      </c>
      <c r="CU489" s="523">
        <v>61</v>
      </c>
      <c r="CV489" s="523">
        <v>66</v>
      </c>
      <c r="CW489" s="523">
        <v>30</v>
      </c>
      <c r="CX489" s="523">
        <v>35</v>
      </c>
      <c r="CY489" s="523">
        <v>100</v>
      </c>
      <c r="CZ489" s="523">
        <v>78</v>
      </c>
      <c r="DA489" s="523">
        <v>88</v>
      </c>
    </row>
    <row r="492" spans="4:109" x14ac:dyDescent="0.2">
      <c r="D492" s="544">
        <v>101</v>
      </c>
      <c r="E492" s="544" t="s">
        <v>179</v>
      </c>
    </row>
    <row r="493" spans="4:109" x14ac:dyDescent="0.2">
      <c r="E493" s="523" t="s">
        <v>130</v>
      </c>
      <c r="F493" s="523">
        <v>1</v>
      </c>
      <c r="G493" s="523">
        <v>2</v>
      </c>
      <c r="H493" s="523">
        <v>3</v>
      </c>
      <c r="I493" s="523">
        <v>4</v>
      </c>
      <c r="J493" s="523">
        <v>5</v>
      </c>
      <c r="K493" s="523">
        <v>6</v>
      </c>
      <c r="L493" s="523">
        <v>7</v>
      </c>
      <c r="M493" s="523">
        <v>8</v>
      </c>
      <c r="N493" s="523">
        <v>9</v>
      </c>
      <c r="O493" s="523">
        <v>10</v>
      </c>
      <c r="P493" s="523">
        <v>11</v>
      </c>
      <c r="Q493" s="523">
        <v>12</v>
      </c>
      <c r="R493" s="523">
        <v>13</v>
      </c>
      <c r="S493" s="523">
        <v>14</v>
      </c>
      <c r="T493" s="523">
        <v>15</v>
      </c>
      <c r="U493" s="523">
        <v>16</v>
      </c>
      <c r="V493" s="523">
        <v>17</v>
      </c>
      <c r="W493" s="523">
        <v>18</v>
      </c>
      <c r="X493" s="523">
        <v>19</v>
      </c>
      <c r="Y493" s="523">
        <v>20</v>
      </c>
      <c r="Z493" s="523">
        <v>21</v>
      </c>
      <c r="AA493" s="523">
        <v>22</v>
      </c>
      <c r="AB493" s="523">
        <v>23</v>
      </c>
      <c r="AC493" s="523">
        <v>24</v>
      </c>
      <c r="AD493" s="523">
        <v>25</v>
      </c>
      <c r="AE493" s="523">
        <v>26</v>
      </c>
      <c r="AF493" s="523">
        <v>27</v>
      </c>
      <c r="AG493" s="523">
        <v>28</v>
      </c>
      <c r="AH493" s="523">
        <v>29</v>
      </c>
      <c r="AI493" s="523">
        <v>30</v>
      </c>
      <c r="AJ493" s="523">
        <v>31</v>
      </c>
      <c r="AK493" s="523">
        <v>32</v>
      </c>
      <c r="AL493" s="523">
        <v>33</v>
      </c>
      <c r="AM493" s="523">
        <v>34</v>
      </c>
      <c r="AN493" s="523">
        <v>35</v>
      </c>
      <c r="AO493" s="523">
        <v>36</v>
      </c>
      <c r="AP493" s="523">
        <v>37</v>
      </c>
      <c r="AQ493" s="523">
        <v>38</v>
      </c>
      <c r="AR493" s="523">
        <v>39</v>
      </c>
      <c r="AS493" s="523">
        <v>40</v>
      </c>
      <c r="AT493" s="523">
        <v>41</v>
      </c>
      <c r="AU493" s="523">
        <v>42</v>
      </c>
      <c r="AV493" s="523">
        <v>43</v>
      </c>
      <c r="AW493" s="523">
        <v>44</v>
      </c>
      <c r="AX493" s="523">
        <v>45</v>
      </c>
      <c r="AY493" s="523">
        <v>46</v>
      </c>
      <c r="AZ493" s="523">
        <v>47</v>
      </c>
      <c r="BA493" s="523">
        <v>48</v>
      </c>
      <c r="BB493" s="523">
        <v>49</v>
      </c>
      <c r="BC493" s="523">
        <v>50</v>
      </c>
      <c r="BD493" s="523">
        <v>51</v>
      </c>
      <c r="BE493" s="523">
        <v>52</v>
      </c>
      <c r="BF493" s="523">
        <v>53</v>
      </c>
      <c r="BG493" s="523">
        <v>54</v>
      </c>
      <c r="BH493" s="523">
        <v>55</v>
      </c>
      <c r="BI493" s="523">
        <v>56</v>
      </c>
      <c r="BJ493" s="523">
        <v>57</v>
      </c>
      <c r="BK493" s="523">
        <v>58</v>
      </c>
      <c r="BL493" s="523">
        <v>59</v>
      </c>
      <c r="BM493" s="523">
        <v>60</v>
      </c>
      <c r="BN493" s="523">
        <v>61</v>
      </c>
      <c r="BO493" s="523">
        <v>62</v>
      </c>
      <c r="BP493" s="523">
        <v>63</v>
      </c>
      <c r="BQ493" s="523">
        <v>64</v>
      </c>
      <c r="BR493" s="523">
        <v>65</v>
      </c>
      <c r="BS493" s="523">
        <v>66</v>
      </c>
      <c r="BT493" s="523">
        <v>67</v>
      </c>
      <c r="BU493" s="523">
        <v>68</v>
      </c>
      <c r="BV493" s="523">
        <v>69</v>
      </c>
      <c r="BW493" s="523">
        <v>70</v>
      </c>
      <c r="BX493" s="523">
        <v>71</v>
      </c>
      <c r="BY493" s="523">
        <v>72</v>
      </c>
      <c r="BZ493" s="523">
        <v>73</v>
      </c>
      <c r="CA493" s="523">
        <v>74</v>
      </c>
      <c r="CB493" s="523">
        <v>75</v>
      </c>
      <c r="CC493" s="523">
        <v>76</v>
      </c>
      <c r="CD493" s="523">
        <v>77</v>
      </c>
      <c r="CE493" s="523">
        <v>78</v>
      </c>
      <c r="CF493" s="523">
        <v>79</v>
      </c>
      <c r="CG493" s="523">
        <v>80</v>
      </c>
      <c r="CH493" s="523">
        <v>81</v>
      </c>
      <c r="CI493" s="523">
        <v>82</v>
      </c>
      <c r="CJ493" s="523">
        <v>83</v>
      </c>
      <c r="CK493" s="523">
        <v>84</v>
      </c>
      <c r="CL493" s="523">
        <v>85</v>
      </c>
      <c r="CM493" s="523">
        <v>86</v>
      </c>
      <c r="CN493" s="523">
        <v>87</v>
      </c>
      <c r="CO493" s="523">
        <v>88</v>
      </c>
      <c r="CP493" s="523">
        <v>89</v>
      </c>
      <c r="CR493" s="523">
        <v>90</v>
      </c>
      <c r="CS493" s="523">
        <v>91</v>
      </c>
      <c r="CT493" s="523">
        <v>92</v>
      </c>
      <c r="CU493" s="523">
        <v>93</v>
      </c>
      <c r="CW493" s="523">
        <v>94</v>
      </c>
      <c r="CX493" s="523">
        <v>95</v>
      </c>
      <c r="CY493" s="523">
        <v>96</v>
      </c>
      <c r="CZ493" s="523">
        <v>97</v>
      </c>
      <c r="DB493" s="523">
        <v>98</v>
      </c>
      <c r="DC493" s="523">
        <v>99</v>
      </c>
      <c r="DD493" s="523">
        <v>100</v>
      </c>
      <c r="DE493" s="523">
        <v>101</v>
      </c>
    </row>
    <row r="494" spans="4:109" x14ac:dyDescent="0.2">
      <c r="E494" s="523" t="s">
        <v>157</v>
      </c>
      <c r="F494" s="523">
        <v>25</v>
      </c>
      <c r="G494" s="523">
        <v>89</v>
      </c>
      <c r="H494" s="523">
        <v>29</v>
      </c>
      <c r="I494" s="523">
        <v>51</v>
      </c>
      <c r="J494" s="523">
        <v>17</v>
      </c>
      <c r="K494" s="523">
        <v>54</v>
      </c>
      <c r="L494" s="523">
        <v>19</v>
      </c>
      <c r="M494" s="523">
        <v>82</v>
      </c>
      <c r="N494" s="523">
        <v>56</v>
      </c>
      <c r="O494" s="523">
        <v>88</v>
      </c>
      <c r="P494" s="523">
        <v>75</v>
      </c>
      <c r="Q494" s="523">
        <v>78</v>
      </c>
      <c r="R494" s="523">
        <v>20</v>
      </c>
      <c r="S494" s="523">
        <v>58</v>
      </c>
      <c r="T494" s="523">
        <v>11</v>
      </c>
      <c r="U494" s="523">
        <v>65</v>
      </c>
      <c r="V494" s="523">
        <v>48</v>
      </c>
      <c r="W494" s="523">
        <v>37</v>
      </c>
      <c r="X494" s="523">
        <v>91</v>
      </c>
      <c r="Y494" s="523">
        <v>100</v>
      </c>
      <c r="Z494" s="523">
        <v>5</v>
      </c>
      <c r="AA494" s="523">
        <v>83</v>
      </c>
      <c r="AB494" s="523">
        <v>95</v>
      </c>
      <c r="AC494" s="523">
        <v>12</v>
      </c>
      <c r="AD494" s="523">
        <v>27</v>
      </c>
      <c r="AE494" s="523">
        <v>69</v>
      </c>
      <c r="AF494" s="523">
        <v>64</v>
      </c>
      <c r="AG494" s="523">
        <v>32</v>
      </c>
      <c r="AH494" s="523">
        <v>16</v>
      </c>
      <c r="AI494" s="523">
        <v>36</v>
      </c>
      <c r="AJ494" s="523">
        <v>101</v>
      </c>
      <c r="AK494" s="523">
        <v>28</v>
      </c>
      <c r="AL494" s="523">
        <v>60</v>
      </c>
      <c r="AM494" s="523">
        <v>2</v>
      </c>
      <c r="AN494" s="523">
        <v>81</v>
      </c>
      <c r="AO494" s="523">
        <v>30</v>
      </c>
      <c r="AP494" s="523">
        <v>23</v>
      </c>
      <c r="AQ494" s="523">
        <v>7</v>
      </c>
      <c r="AR494" s="523">
        <v>76</v>
      </c>
      <c r="AS494" s="523">
        <v>73</v>
      </c>
      <c r="AT494" s="523">
        <v>97</v>
      </c>
      <c r="AU494" s="523">
        <v>43</v>
      </c>
      <c r="AV494" s="523">
        <v>47</v>
      </c>
      <c r="AW494" s="523">
        <v>57</v>
      </c>
      <c r="AX494" s="523">
        <v>6</v>
      </c>
      <c r="AY494" s="523">
        <v>93</v>
      </c>
      <c r="AZ494" s="523">
        <v>18</v>
      </c>
      <c r="BA494" s="523">
        <v>77</v>
      </c>
      <c r="BB494" s="523">
        <v>26</v>
      </c>
      <c r="BC494" s="523">
        <v>21</v>
      </c>
      <c r="BD494" s="523">
        <v>59</v>
      </c>
      <c r="BE494" s="523">
        <v>44</v>
      </c>
      <c r="BF494" s="523">
        <v>87</v>
      </c>
      <c r="BG494" s="523">
        <v>71</v>
      </c>
      <c r="BH494" s="523">
        <v>1</v>
      </c>
      <c r="BI494" s="523">
        <v>45</v>
      </c>
      <c r="BJ494" s="523">
        <v>92</v>
      </c>
      <c r="BK494" s="523">
        <v>55</v>
      </c>
      <c r="BL494" s="523">
        <v>66</v>
      </c>
      <c r="BM494" s="523">
        <v>98</v>
      </c>
      <c r="BN494" s="523">
        <v>49</v>
      </c>
      <c r="BO494" s="523">
        <v>35</v>
      </c>
      <c r="BP494" s="523">
        <v>99</v>
      </c>
      <c r="BQ494" s="523">
        <v>94</v>
      </c>
      <c r="BR494" s="523">
        <v>86</v>
      </c>
      <c r="BS494" s="523">
        <v>39</v>
      </c>
      <c r="BT494" s="523">
        <v>33</v>
      </c>
      <c r="BU494" s="523">
        <v>72</v>
      </c>
      <c r="BV494" s="523">
        <v>61</v>
      </c>
      <c r="BW494" s="523">
        <v>68</v>
      </c>
      <c r="BX494" s="523">
        <v>10</v>
      </c>
      <c r="BY494" s="523">
        <v>40</v>
      </c>
      <c r="BZ494" s="523">
        <v>34</v>
      </c>
      <c r="CA494" s="523">
        <v>90</v>
      </c>
      <c r="CB494" s="523">
        <v>41</v>
      </c>
      <c r="CC494" s="523">
        <v>15</v>
      </c>
      <c r="CD494" s="523">
        <v>8</v>
      </c>
      <c r="CE494" s="523">
        <v>24</v>
      </c>
      <c r="CF494" s="523">
        <v>46</v>
      </c>
      <c r="CG494" s="523">
        <v>96</v>
      </c>
      <c r="CH494" s="523">
        <v>50</v>
      </c>
      <c r="CI494" s="523">
        <v>63</v>
      </c>
      <c r="CJ494" s="523">
        <v>84</v>
      </c>
      <c r="CK494" s="523">
        <v>3</v>
      </c>
      <c r="CL494" s="523">
        <v>42</v>
      </c>
      <c r="CM494" s="523">
        <v>4</v>
      </c>
      <c r="CN494" s="523">
        <v>53</v>
      </c>
      <c r="CO494" s="523">
        <v>85</v>
      </c>
      <c r="CP494" s="523">
        <v>67</v>
      </c>
      <c r="CR494" s="523">
        <v>80</v>
      </c>
      <c r="CS494" s="523">
        <v>38</v>
      </c>
      <c r="CT494" s="523">
        <v>14</v>
      </c>
      <c r="CU494" s="523">
        <v>62</v>
      </c>
      <c r="CW494" s="523">
        <v>70</v>
      </c>
      <c r="CX494" s="523">
        <v>9</v>
      </c>
      <c r="CY494" s="523">
        <v>74</v>
      </c>
      <c r="CZ494" s="523">
        <v>22</v>
      </c>
      <c r="DB494" s="523">
        <v>79</v>
      </c>
      <c r="DC494" s="523">
        <v>13</v>
      </c>
      <c r="DD494" s="523">
        <v>52</v>
      </c>
      <c r="DE494" s="523">
        <v>31</v>
      </c>
    </row>
    <row r="497" spans="4:109" x14ac:dyDescent="0.2">
      <c r="D497" s="544">
        <v>102</v>
      </c>
      <c r="E497" s="544" t="s">
        <v>179</v>
      </c>
    </row>
    <row r="498" spans="4:109" x14ac:dyDescent="0.2">
      <c r="E498" s="523" t="s">
        <v>130</v>
      </c>
      <c r="F498" s="523">
        <v>1</v>
      </c>
      <c r="G498" s="523">
        <v>2</v>
      </c>
      <c r="H498" s="523">
        <v>3</v>
      </c>
      <c r="I498" s="523">
        <v>4</v>
      </c>
      <c r="J498" s="523">
        <v>5</v>
      </c>
      <c r="K498" s="523">
        <v>6</v>
      </c>
      <c r="L498" s="523">
        <v>7</v>
      </c>
      <c r="M498" s="523">
        <v>8</v>
      </c>
      <c r="N498" s="523">
        <v>9</v>
      </c>
      <c r="O498" s="523">
        <v>10</v>
      </c>
      <c r="P498" s="523">
        <v>11</v>
      </c>
      <c r="Q498" s="523">
        <v>12</v>
      </c>
      <c r="R498" s="523">
        <v>13</v>
      </c>
      <c r="S498" s="523">
        <v>14</v>
      </c>
      <c r="T498" s="523">
        <v>15</v>
      </c>
      <c r="U498" s="523">
        <v>16</v>
      </c>
      <c r="V498" s="523">
        <v>17</v>
      </c>
      <c r="W498" s="523">
        <v>18</v>
      </c>
      <c r="X498" s="523">
        <v>19</v>
      </c>
      <c r="Y498" s="523">
        <v>20</v>
      </c>
      <c r="Z498" s="523">
        <v>21</v>
      </c>
      <c r="AA498" s="523">
        <v>22</v>
      </c>
      <c r="AB498" s="523">
        <v>23</v>
      </c>
      <c r="AC498" s="523">
        <v>24</v>
      </c>
      <c r="AD498" s="523">
        <v>25</v>
      </c>
      <c r="AE498" s="523">
        <v>26</v>
      </c>
      <c r="AF498" s="523">
        <v>27</v>
      </c>
      <c r="AG498" s="523">
        <v>28</v>
      </c>
      <c r="AH498" s="523">
        <v>29</v>
      </c>
      <c r="AI498" s="523">
        <v>30</v>
      </c>
      <c r="AJ498" s="523">
        <v>31</v>
      </c>
      <c r="AK498" s="523">
        <v>32</v>
      </c>
      <c r="AL498" s="523">
        <v>33</v>
      </c>
      <c r="AM498" s="523">
        <v>34</v>
      </c>
      <c r="AN498" s="523">
        <v>35</v>
      </c>
      <c r="AO498" s="523">
        <v>36</v>
      </c>
      <c r="AP498" s="523">
        <v>37</v>
      </c>
      <c r="AQ498" s="523">
        <v>38</v>
      </c>
      <c r="AR498" s="523">
        <v>39</v>
      </c>
      <c r="AS498" s="523">
        <v>40</v>
      </c>
      <c r="AT498" s="523">
        <v>41</v>
      </c>
      <c r="AU498" s="523">
        <v>42</v>
      </c>
      <c r="AV498" s="523">
        <v>43</v>
      </c>
      <c r="AW498" s="523">
        <v>44</v>
      </c>
      <c r="AX498" s="523">
        <v>45</v>
      </c>
      <c r="AY498" s="523">
        <v>46</v>
      </c>
      <c r="AZ498" s="523">
        <v>47</v>
      </c>
      <c r="BA498" s="523">
        <v>48</v>
      </c>
      <c r="BB498" s="523">
        <v>49</v>
      </c>
      <c r="BC498" s="523">
        <v>50</v>
      </c>
      <c r="BD498" s="523">
        <v>51</v>
      </c>
      <c r="BE498" s="523">
        <v>52</v>
      </c>
      <c r="BF498" s="523">
        <v>53</v>
      </c>
      <c r="BG498" s="523">
        <v>54</v>
      </c>
      <c r="BH498" s="523">
        <v>55</v>
      </c>
      <c r="BI498" s="523">
        <v>56</v>
      </c>
      <c r="BJ498" s="523">
        <v>57</v>
      </c>
      <c r="BK498" s="523">
        <v>58</v>
      </c>
      <c r="BL498" s="523">
        <v>59</v>
      </c>
      <c r="BM498" s="523">
        <v>60</v>
      </c>
      <c r="BN498" s="523">
        <v>61</v>
      </c>
      <c r="BO498" s="523">
        <v>62</v>
      </c>
      <c r="BP498" s="523">
        <v>63</v>
      </c>
      <c r="BQ498" s="523">
        <v>64</v>
      </c>
      <c r="BR498" s="523">
        <v>65</v>
      </c>
      <c r="BS498" s="523">
        <v>66</v>
      </c>
      <c r="BT498" s="523">
        <v>67</v>
      </c>
      <c r="BU498" s="523">
        <v>68</v>
      </c>
      <c r="BV498" s="523">
        <v>69</v>
      </c>
      <c r="BW498" s="523">
        <v>70</v>
      </c>
      <c r="BX498" s="523">
        <v>71</v>
      </c>
      <c r="BY498" s="523">
        <v>72</v>
      </c>
      <c r="BZ498" s="523">
        <v>73</v>
      </c>
      <c r="CA498" s="523">
        <v>74</v>
      </c>
      <c r="CB498" s="523">
        <v>75</v>
      </c>
      <c r="CC498" s="523">
        <v>76</v>
      </c>
      <c r="CD498" s="523">
        <v>77</v>
      </c>
      <c r="CE498" s="523">
        <v>78</v>
      </c>
      <c r="CF498" s="523">
        <v>79</v>
      </c>
      <c r="CG498" s="523">
        <v>80</v>
      </c>
      <c r="CH498" s="523">
        <v>81</v>
      </c>
      <c r="CI498" s="523">
        <v>82</v>
      </c>
      <c r="CJ498" s="523">
        <v>83</v>
      </c>
      <c r="CK498" s="523">
        <v>84</v>
      </c>
      <c r="CL498" s="523">
        <v>85</v>
      </c>
      <c r="CM498" s="523">
        <v>86</v>
      </c>
      <c r="CN498" s="523">
        <v>87</v>
      </c>
      <c r="CO498" s="523">
        <v>88</v>
      </c>
      <c r="CP498" s="523">
        <v>89</v>
      </c>
      <c r="CQ498" s="523">
        <v>90</v>
      </c>
      <c r="CR498" s="523">
        <v>91</v>
      </c>
      <c r="CS498" s="523">
        <v>92</v>
      </c>
      <c r="CT498" s="523">
        <v>93</v>
      </c>
      <c r="CU498" s="523">
        <v>94</v>
      </c>
      <c r="CW498" s="523">
        <v>95</v>
      </c>
      <c r="CX498" s="523">
        <v>96</v>
      </c>
      <c r="CY498" s="523">
        <v>97</v>
      </c>
      <c r="CZ498" s="523">
        <v>98</v>
      </c>
      <c r="DB498" s="523">
        <v>99</v>
      </c>
      <c r="DC498" s="523">
        <v>100</v>
      </c>
      <c r="DD498" s="523">
        <v>101</v>
      </c>
      <c r="DE498" s="523">
        <v>102</v>
      </c>
    </row>
    <row r="499" spans="4:109" x14ac:dyDescent="0.2">
      <c r="E499" s="523" t="s">
        <v>157</v>
      </c>
      <c r="F499" s="523">
        <v>45</v>
      </c>
      <c r="G499" s="523">
        <v>8</v>
      </c>
      <c r="H499" s="523">
        <v>35</v>
      </c>
      <c r="I499" s="523">
        <v>53</v>
      </c>
      <c r="J499" s="523">
        <v>87</v>
      </c>
      <c r="K499" s="523">
        <v>25</v>
      </c>
      <c r="L499" s="523">
        <v>34</v>
      </c>
      <c r="M499" s="523">
        <v>77</v>
      </c>
      <c r="N499" s="523">
        <v>71</v>
      </c>
      <c r="O499" s="523">
        <v>95</v>
      </c>
      <c r="P499" s="523">
        <v>74</v>
      </c>
      <c r="Q499" s="523">
        <v>84</v>
      </c>
      <c r="R499" s="523">
        <v>27</v>
      </c>
      <c r="S499" s="523">
        <v>31</v>
      </c>
      <c r="T499" s="523">
        <v>67</v>
      </c>
      <c r="U499" s="523">
        <v>98</v>
      </c>
      <c r="V499" s="523">
        <v>13</v>
      </c>
      <c r="W499" s="523">
        <v>9</v>
      </c>
      <c r="X499" s="523">
        <v>42</v>
      </c>
      <c r="Y499" s="523">
        <v>26</v>
      </c>
      <c r="Z499" s="523">
        <v>65</v>
      </c>
      <c r="AA499" s="523">
        <v>88</v>
      </c>
      <c r="AB499" s="523">
        <v>52</v>
      </c>
      <c r="AC499" s="523">
        <v>68</v>
      </c>
      <c r="AD499" s="523">
        <v>101</v>
      </c>
      <c r="AE499" s="523">
        <v>94</v>
      </c>
      <c r="AF499" s="523">
        <v>33</v>
      </c>
      <c r="AG499" s="523">
        <v>44</v>
      </c>
      <c r="AH499" s="523">
        <v>6</v>
      </c>
      <c r="AI499" s="523">
        <v>38</v>
      </c>
      <c r="AJ499" s="523">
        <v>29</v>
      </c>
      <c r="AK499" s="523">
        <v>5</v>
      </c>
      <c r="AL499" s="523">
        <v>57</v>
      </c>
      <c r="AM499" s="523">
        <v>73</v>
      </c>
      <c r="AN499" s="523">
        <v>76</v>
      </c>
      <c r="AO499" s="523">
        <v>20</v>
      </c>
      <c r="AP499" s="523">
        <v>43</v>
      </c>
      <c r="AQ499" s="523">
        <v>4</v>
      </c>
      <c r="AR499" s="523">
        <v>36</v>
      </c>
      <c r="AS499" s="523">
        <v>96</v>
      </c>
      <c r="AT499" s="523">
        <v>85</v>
      </c>
      <c r="AU499" s="523">
        <v>23</v>
      </c>
      <c r="AV499" s="523">
        <v>17</v>
      </c>
      <c r="AW499" s="523">
        <v>41</v>
      </c>
      <c r="AX499" s="523">
        <v>11</v>
      </c>
      <c r="AY499" s="523">
        <v>75</v>
      </c>
      <c r="AZ499" s="523">
        <v>14</v>
      </c>
      <c r="BA499" s="523">
        <v>39</v>
      </c>
      <c r="BB499" s="523">
        <v>66</v>
      </c>
      <c r="BC499" s="523">
        <v>86</v>
      </c>
      <c r="BD499" s="523">
        <v>102</v>
      </c>
      <c r="BE499" s="523">
        <v>48</v>
      </c>
      <c r="BF499" s="523">
        <v>90</v>
      </c>
      <c r="BG499" s="523">
        <v>81</v>
      </c>
      <c r="BH499" s="523">
        <v>92</v>
      </c>
      <c r="BI499" s="523">
        <v>80</v>
      </c>
      <c r="BJ499" s="523">
        <v>63</v>
      </c>
      <c r="BK499" s="523">
        <v>19</v>
      </c>
      <c r="BL499" s="523">
        <v>58</v>
      </c>
      <c r="BM499" s="523">
        <v>91</v>
      </c>
      <c r="BN499" s="523">
        <v>64</v>
      </c>
      <c r="BO499" s="523">
        <v>28</v>
      </c>
      <c r="BP499" s="523">
        <v>24</v>
      </c>
      <c r="BQ499" s="523">
        <v>56</v>
      </c>
      <c r="BR499" s="523">
        <v>2</v>
      </c>
      <c r="BS499" s="523">
        <v>49</v>
      </c>
      <c r="BT499" s="523">
        <v>18</v>
      </c>
      <c r="BU499" s="523">
        <v>40</v>
      </c>
      <c r="BV499" s="523">
        <v>1</v>
      </c>
      <c r="BW499" s="523">
        <v>21</v>
      </c>
      <c r="BX499" s="523">
        <v>89</v>
      </c>
      <c r="BY499" s="523">
        <v>79</v>
      </c>
      <c r="BZ499" s="523">
        <v>32</v>
      </c>
      <c r="CA499" s="523">
        <v>51</v>
      </c>
      <c r="CB499" s="523">
        <v>46</v>
      </c>
      <c r="CC499" s="523">
        <v>55</v>
      </c>
      <c r="CD499" s="523">
        <v>78</v>
      </c>
      <c r="CE499" s="523">
        <v>62</v>
      </c>
      <c r="CF499" s="523">
        <v>72</v>
      </c>
      <c r="CG499" s="523">
        <v>97</v>
      </c>
      <c r="CH499" s="523">
        <v>60</v>
      </c>
      <c r="CI499" s="523">
        <v>93</v>
      </c>
      <c r="CJ499" s="523">
        <v>100</v>
      </c>
      <c r="CK499" s="523">
        <v>12</v>
      </c>
      <c r="CL499" s="523">
        <v>47</v>
      </c>
      <c r="CM499" s="523">
        <v>50</v>
      </c>
      <c r="CN499" s="523">
        <v>59</v>
      </c>
      <c r="CO499" s="523">
        <v>37</v>
      </c>
      <c r="CP499" s="523">
        <v>99</v>
      </c>
      <c r="CQ499" s="523">
        <v>61</v>
      </c>
      <c r="CR499" s="523">
        <v>70</v>
      </c>
      <c r="CS499" s="523">
        <v>3</v>
      </c>
      <c r="CT499" s="523">
        <v>7</v>
      </c>
      <c r="CU499" s="523">
        <v>83</v>
      </c>
      <c r="CW499" s="523">
        <v>10</v>
      </c>
      <c r="CX499" s="523">
        <v>69</v>
      </c>
      <c r="CY499" s="523">
        <v>54</v>
      </c>
      <c r="CZ499" s="523">
        <v>82</v>
      </c>
      <c r="DB499" s="523">
        <v>15</v>
      </c>
      <c r="DC499" s="523">
        <v>30</v>
      </c>
      <c r="DD499" s="523">
        <v>22</v>
      </c>
      <c r="DE499" s="523">
        <v>16</v>
      </c>
    </row>
    <row r="502" spans="4:109" x14ac:dyDescent="0.2">
      <c r="D502" s="544">
        <v>103</v>
      </c>
      <c r="E502" s="544" t="s">
        <v>179</v>
      </c>
    </row>
    <row r="503" spans="4:109" x14ac:dyDescent="0.2">
      <c r="E503" s="523" t="s">
        <v>130</v>
      </c>
      <c r="F503" s="523">
        <v>1</v>
      </c>
      <c r="G503" s="523">
        <v>2</v>
      </c>
      <c r="H503" s="523">
        <v>3</v>
      </c>
      <c r="I503" s="523">
        <v>4</v>
      </c>
      <c r="J503" s="523">
        <v>5</v>
      </c>
      <c r="K503" s="523">
        <v>6</v>
      </c>
      <c r="L503" s="523">
        <v>7</v>
      </c>
      <c r="M503" s="523">
        <v>8</v>
      </c>
      <c r="N503" s="523">
        <v>9</v>
      </c>
      <c r="O503" s="523">
        <v>10</v>
      </c>
      <c r="P503" s="523">
        <v>11</v>
      </c>
      <c r="Q503" s="523">
        <v>12</v>
      </c>
      <c r="R503" s="523">
        <v>13</v>
      </c>
      <c r="S503" s="523">
        <v>14</v>
      </c>
      <c r="T503" s="523">
        <v>15</v>
      </c>
      <c r="U503" s="523">
        <v>16</v>
      </c>
      <c r="V503" s="523">
        <v>17</v>
      </c>
      <c r="W503" s="523">
        <v>18</v>
      </c>
      <c r="X503" s="523">
        <v>19</v>
      </c>
      <c r="Y503" s="523">
        <v>20</v>
      </c>
      <c r="Z503" s="523">
        <v>21</v>
      </c>
      <c r="AA503" s="523">
        <v>22</v>
      </c>
      <c r="AB503" s="523">
        <v>23</v>
      </c>
      <c r="AC503" s="523">
        <v>24</v>
      </c>
      <c r="AD503" s="523">
        <v>25</v>
      </c>
      <c r="AE503" s="523">
        <v>26</v>
      </c>
      <c r="AF503" s="523">
        <v>27</v>
      </c>
      <c r="AG503" s="523">
        <v>28</v>
      </c>
      <c r="AH503" s="523">
        <v>29</v>
      </c>
      <c r="AI503" s="523">
        <v>30</v>
      </c>
      <c r="AJ503" s="523">
        <v>31</v>
      </c>
      <c r="AK503" s="523">
        <v>32</v>
      </c>
      <c r="AL503" s="523">
        <v>33</v>
      </c>
      <c r="AM503" s="523">
        <v>34</v>
      </c>
      <c r="AN503" s="523">
        <v>35</v>
      </c>
      <c r="AO503" s="523">
        <v>36</v>
      </c>
      <c r="AP503" s="523">
        <v>37</v>
      </c>
      <c r="AQ503" s="523">
        <v>38</v>
      </c>
      <c r="AR503" s="523">
        <v>39</v>
      </c>
      <c r="AS503" s="523">
        <v>40</v>
      </c>
      <c r="AT503" s="523">
        <v>41</v>
      </c>
      <c r="AU503" s="523">
        <v>42</v>
      </c>
      <c r="AV503" s="523">
        <v>43</v>
      </c>
      <c r="AW503" s="523">
        <v>44</v>
      </c>
      <c r="AX503" s="523">
        <v>45</v>
      </c>
      <c r="AY503" s="523">
        <v>46</v>
      </c>
      <c r="AZ503" s="523">
        <v>47</v>
      </c>
      <c r="BA503" s="523">
        <v>48</v>
      </c>
      <c r="BB503" s="523">
        <v>49</v>
      </c>
      <c r="BC503" s="523">
        <v>50</v>
      </c>
      <c r="BD503" s="523">
        <v>51</v>
      </c>
      <c r="BE503" s="523">
        <v>52</v>
      </c>
      <c r="BF503" s="523">
        <v>53</v>
      </c>
      <c r="BG503" s="523">
        <v>54</v>
      </c>
      <c r="BH503" s="523">
        <v>55</v>
      </c>
      <c r="BI503" s="523">
        <v>56</v>
      </c>
      <c r="BJ503" s="523">
        <v>57</v>
      </c>
      <c r="BK503" s="523">
        <v>58</v>
      </c>
      <c r="BL503" s="523">
        <v>59</v>
      </c>
      <c r="BM503" s="523">
        <v>60</v>
      </c>
      <c r="BN503" s="523">
        <v>61</v>
      </c>
      <c r="BO503" s="523">
        <v>62</v>
      </c>
      <c r="BP503" s="523">
        <v>63</v>
      </c>
      <c r="BQ503" s="523">
        <v>64</v>
      </c>
      <c r="BR503" s="523">
        <v>65</v>
      </c>
      <c r="BS503" s="523">
        <v>66</v>
      </c>
      <c r="BT503" s="523">
        <v>67</v>
      </c>
      <c r="BU503" s="523">
        <v>68</v>
      </c>
      <c r="BV503" s="523">
        <v>69</v>
      </c>
      <c r="BW503" s="523">
        <v>70</v>
      </c>
      <c r="BX503" s="523">
        <v>71</v>
      </c>
      <c r="BY503" s="523">
        <v>72</v>
      </c>
      <c r="BZ503" s="523">
        <v>73</v>
      </c>
      <c r="CA503" s="523">
        <v>74</v>
      </c>
      <c r="CB503" s="523">
        <v>75</v>
      </c>
      <c r="CC503" s="523">
        <v>76</v>
      </c>
      <c r="CD503" s="523">
        <v>77</v>
      </c>
      <c r="CE503" s="523">
        <v>78</v>
      </c>
      <c r="CF503" s="523">
        <v>79</v>
      </c>
      <c r="CG503" s="523">
        <v>80</v>
      </c>
      <c r="CH503" s="523">
        <v>81</v>
      </c>
      <c r="CI503" s="523">
        <v>82</v>
      </c>
      <c r="CJ503" s="523">
        <v>83</v>
      </c>
      <c r="CK503" s="523">
        <v>84</v>
      </c>
      <c r="CL503" s="523">
        <v>85</v>
      </c>
      <c r="CM503" s="523">
        <v>86</v>
      </c>
      <c r="CN503" s="523">
        <v>87</v>
      </c>
      <c r="CO503" s="523">
        <v>88</v>
      </c>
      <c r="CP503" s="523">
        <v>89</v>
      </c>
      <c r="CQ503" s="523">
        <v>90</v>
      </c>
      <c r="CR503" s="523">
        <v>91</v>
      </c>
      <c r="CS503" s="523">
        <v>92</v>
      </c>
      <c r="CT503" s="523">
        <v>93</v>
      </c>
      <c r="CU503" s="523">
        <v>94</v>
      </c>
      <c r="CV503" s="523">
        <v>95</v>
      </c>
      <c r="CW503" s="523">
        <v>96</v>
      </c>
      <c r="CX503" s="523">
        <v>97</v>
      </c>
      <c r="CY503" s="523">
        <v>98</v>
      </c>
      <c r="CZ503" s="523">
        <v>99</v>
      </c>
      <c r="DB503" s="523">
        <v>100</v>
      </c>
      <c r="DC503" s="523">
        <v>101</v>
      </c>
      <c r="DD503" s="523">
        <v>102</v>
      </c>
      <c r="DE503" s="523">
        <v>103</v>
      </c>
    </row>
    <row r="504" spans="4:109" x14ac:dyDescent="0.2">
      <c r="E504" s="523" t="s">
        <v>157</v>
      </c>
      <c r="F504" s="523">
        <v>74</v>
      </c>
      <c r="G504" s="523">
        <v>78</v>
      </c>
      <c r="H504" s="523">
        <v>17</v>
      </c>
      <c r="I504" s="523">
        <v>100</v>
      </c>
      <c r="J504" s="523">
        <v>56</v>
      </c>
      <c r="K504" s="523">
        <v>64</v>
      </c>
      <c r="L504" s="523">
        <v>93</v>
      </c>
      <c r="M504" s="523">
        <v>29</v>
      </c>
      <c r="N504" s="523">
        <v>46</v>
      </c>
      <c r="O504" s="523">
        <v>67</v>
      </c>
      <c r="P504" s="523">
        <v>24</v>
      </c>
      <c r="Q504" s="523">
        <v>45</v>
      </c>
      <c r="R504" s="523">
        <v>75</v>
      </c>
      <c r="S504" s="523">
        <v>3</v>
      </c>
      <c r="T504" s="523">
        <v>66</v>
      </c>
      <c r="U504" s="523">
        <v>85</v>
      </c>
      <c r="V504" s="523">
        <v>95</v>
      </c>
      <c r="W504" s="523">
        <v>30</v>
      </c>
      <c r="X504" s="523">
        <v>8</v>
      </c>
      <c r="Y504" s="523">
        <v>43</v>
      </c>
      <c r="Z504" s="523">
        <v>60</v>
      </c>
      <c r="AA504" s="523">
        <v>69</v>
      </c>
      <c r="AB504" s="523">
        <v>42</v>
      </c>
      <c r="AC504" s="523">
        <v>81</v>
      </c>
      <c r="AD504" s="523">
        <v>48</v>
      </c>
      <c r="AE504" s="523">
        <v>80</v>
      </c>
      <c r="AF504" s="523">
        <v>102</v>
      </c>
      <c r="AG504" s="523">
        <v>27</v>
      </c>
      <c r="AH504" s="523">
        <v>36</v>
      </c>
      <c r="AI504" s="523">
        <v>11</v>
      </c>
      <c r="AJ504" s="523">
        <v>15</v>
      </c>
      <c r="AK504" s="523">
        <v>98</v>
      </c>
      <c r="AL504" s="523">
        <v>82</v>
      </c>
      <c r="AM504" s="523">
        <v>63</v>
      </c>
      <c r="AN504" s="523">
        <v>18</v>
      </c>
      <c r="AO504" s="523">
        <v>54</v>
      </c>
      <c r="AP504" s="523">
        <v>58</v>
      </c>
      <c r="AQ504" s="523">
        <v>84</v>
      </c>
      <c r="AR504" s="523">
        <v>87</v>
      </c>
      <c r="AS504" s="523">
        <v>92</v>
      </c>
      <c r="AT504" s="523">
        <v>25</v>
      </c>
      <c r="AU504" s="523">
        <v>33</v>
      </c>
      <c r="AV504" s="523">
        <v>90</v>
      </c>
      <c r="AW504" s="523">
        <v>41</v>
      </c>
      <c r="AX504" s="523">
        <v>6</v>
      </c>
      <c r="AY504" s="523">
        <v>65</v>
      </c>
      <c r="AZ504" s="523">
        <v>20</v>
      </c>
      <c r="BA504" s="523">
        <v>72</v>
      </c>
      <c r="BB504" s="523">
        <v>86</v>
      </c>
      <c r="BC504" s="523">
        <v>51</v>
      </c>
      <c r="BD504" s="523">
        <v>14</v>
      </c>
      <c r="BE504" s="523">
        <v>28</v>
      </c>
      <c r="BF504" s="523">
        <v>103</v>
      </c>
      <c r="BG504" s="523">
        <v>68</v>
      </c>
      <c r="BH504" s="523">
        <v>31</v>
      </c>
      <c r="BI504" s="523">
        <v>9</v>
      </c>
      <c r="BJ504" s="523">
        <v>83</v>
      </c>
      <c r="BK504" s="523">
        <v>101</v>
      </c>
      <c r="BL504" s="523">
        <v>62</v>
      </c>
      <c r="BM504" s="523">
        <v>26</v>
      </c>
      <c r="BN504" s="523">
        <v>40</v>
      </c>
      <c r="BO504" s="523">
        <v>53</v>
      </c>
      <c r="BP504" s="523">
        <v>34</v>
      </c>
      <c r="BQ504" s="523">
        <v>61</v>
      </c>
      <c r="BR504" s="523">
        <v>21</v>
      </c>
      <c r="BS504" s="523">
        <v>89</v>
      </c>
      <c r="BT504" s="523">
        <v>10</v>
      </c>
      <c r="BU504" s="523">
        <v>22</v>
      </c>
      <c r="BV504" s="523">
        <v>91</v>
      </c>
      <c r="BW504" s="523">
        <v>32</v>
      </c>
      <c r="BX504" s="523">
        <v>55</v>
      </c>
      <c r="BY504" s="523">
        <v>38</v>
      </c>
      <c r="BZ504" s="523">
        <v>97</v>
      </c>
      <c r="CA504" s="523">
        <v>2</v>
      </c>
      <c r="CB504" s="523">
        <v>13</v>
      </c>
      <c r="CC504" s="523">
        <v>99</v>
      </c>
      <c r="CD504" s="523">
        <v>39</v>
      </c>
      <c r="CE504" s="523">
        <v>44</v>
      </c>
      <c r="CF504" s="523">
        <v>73</v>
      </c>
      <c r="CG504" s="523">
        <v>47</v>
      </c>
      <c r="CH504" s="523">
        <v>94</v>
      </c>
      <c r="CI504" s="523">
        <v>23</v>
      </c>
      <c r="CJ504" s="523">
        <v>50</v>
      </c>
      <c r="CK504" s="523">
        <v>96</v>
      </c>
      <c r="CL504" s="523">
        <v>16</v>
      </c>
      <c r="CM504" s="523">
        <v>49</v>
      </c>
      <c r="CN504" s="523">
        <v>59</v>
      </c>
      <c r="CO504" s="523">
        <v>12</v>
      </c>
      <c r="CP504" s="523">
        <v>52</v>
      </c>
      <c r="CQ504" s="523">
        <v>1</v>
      </c>
      <c r="CR504" s="523">
        <v>5</v>
      </c>
      <c r="CS504" s="523">
        <v>88</v>
      </c>
      <c r="CT504" s="523">
        <v>7</v>
      </c>
      <c r="CU504" s="523">
        <v>77</v>
      </c>
      <c r="CV504" s="523">
        <v>71</v>
      </c>
      <c r="CW504" s="523">
        <v>79</v>
      </c>
      <c r="CX504" s="523">
        <v>70</v>
      </c>
      <c r="CY504" s="523">
        <v>37</v>
      </c>
      <c r="CZ504" s="523">
        <v>57</v>
      </c>
      <c r="DB504" s="523">
        <v>4</v>
      </c>
      <c r="DC504" s="523">
        <v>19</v>
      </c>
      <c r="DD504" s="523">
        <v>35</v>
      </c>
      <c r="DE504" s="523">
        <v>76</v>
      </c>
    </row>
    <row r="507" spans="4:109" x14ac:dyDescent="0.2">
      <c r="D507" s="544">
        <v>104</v>
      </c>
      <c r="E507" s="544" t="s">
        <v>179</v>
      </c>
    </row>
    <row r="508" spans="4:109" x14ac:dyDescent="0.2">
      <c r="E508" s="523" t="s">
        <v>130</v>
      </c>
      <c r="F508" s="523">
        <v>1</v>
      </c>
      <c r="G508" s="523">
        <v>2</v>
      </c>
      <c r="H508" s="523">
        <v>3</v>
      </c>
      <c r="I508" s="523">
        <v>4</v>
      </c>
      <c r="J508" s="523">
        <v>5</v>
      </c>
      <c r="K508" s="523">
        <v>6</v>
      </c>
      <c r="L508" s="523">
        <v>7</v>
      </c>
      <c r="M508" s="523">
        <v>8</v>
      </c>
      <c r="N508" s="523">
        <v>9</v>
      </c>
      <c r="O508" s="523">
        <v>10</v>
      </c>
      <c r="P508" s="523">
        <v>11</v>
      </c>
      <c r="Q508" s="523">
        <v>12</v>
      </c>
      <c r="R508" s="523">
        <v>13</v>
      </c>
      <c r="S508" s="523">
        <v>14</v>
      </c>
      <c r="T508" s="523">
        <v>15</v>
      </c>
      <c r="U508" s="523">
        <v>16</v>
      </c>
      <c r="V508" s="523">
        <v>17</v>
      </c>
      <c r="W508" s="523">
        <v>18</v>
      </c>
      <c r="X508" s="523">
        <v>19</v>
      </c>
      <c r="Y508" s="523">
        <v>20</v>
      </c>
      <c r="Z508" s="523">
        <v>21</v>
      </c>
      <c r="AA508" s="523">
        <v>22</v>
      </c>
      <c r="AB508" s="523">
        <v>23</v>
      </c>
      <c r="AC508" s="523">
        <v>24</v>
      </c>
      <c r="AD508" s="523">
        <v>25</v>
      </c>
      <c r="AE508" s="523">
        <v>26</v>
      </c>
      <c r="AF508" s="523">
        <v>27</v>
      </c>
      <c r="AG508" s="523">
        <v>28</v>
      </c>
      <c r="AH508" s="523">
        <v>29</v>
      </c>
      <c r="AI508" s="523">
        <v>30</v>
      </c>
      <c r="AJ508" s="523">
        <v>31</v>
      </c>
      <c r="AK508" s="523">
        <v>32</v>
      </c>
      <c r="AL508" s="523">
        <v>33</v>
      </c>
      <c r="AM508" s="523">
        <v>34</v>
      </c>
      <c r="AN508" s="523">
        <v>35</v>
      </c>
      <c r="AO508" s="523">
        <v>36</v>
      </c>
      <c r="AP508" s="523">
        <v>37</v>
      </c>
      <c r="AQ508" s="523">
        <v>38</v>
      </c>
      <c r="AR508" s="523">
        <v>39</v>
      </c>
      <c r="AS508" s="523">
        <v>40</v>
      </c>
      <c r="AT508" s="523">
        <v>41</v>
      </c>
      <c r="AU508" s="523">
        <v>42</v>
      </c>
      <c r="AV508" s="523">
        <v>43</v>
      </c>
      <c r="AW508" s="523">
        <v>44</v>
      </c>
      <c r="AX508" s="523">
        <v>45</v>
      </c>
      <c r="AY508" s="523">
        <v>46</v>
      </c>
      <c r="AZ508" s="523">
        <v>47</v>
      </c>
      <c r="BA508" s="523">
        <v>48</v>
      </c>
      <c r="BB508" s="523">
        <v>49</v>
      </c>
      <c r="BC508" s="523">
        <v>50</v>
      </c>
      <c r="BD508" s="523">
        <v>51</v>
      </c>
      <c r="BE508" s="523">
        <v>52</v>
      </c>
      <c r="BF508" s="523">
        <v>53</v>
      </c>
      <c r="BG508" s="523">
        <v>54</v>
      </c>
      <c r="BH508" s="523">
        <v>55</v>
      </c>
      <c r="BI508" s="523">
        <v>56</v>
      </c>
      <c r="BJ508" s="523">
        <v>57</v>
      </c>
      <c r="BK508" s="523">
        <v>58</v>
      </c>
      <c r="BL508" s="523">
        <v>59</v>
      </c>
      <c r="BM508" s="523">
        <v>60</v>
      </c>
      <c r="BN508" s="523">
        <v>61</v>
      </c>
      <c r="BO508" s="523">
        <v>62</v>
      </c>
      <c r="BP508" s="523">
        <v>63</v>
      </c>
      <c r="BQ508" s="523">
        <v>64</v>
      </c>
      <c r="BR508" s="523">
        <v>65</v>
      </c>
      <c r="BS508" s="523">
        <v>66</v>
      </c>
      <c r="BT508" s="523">
        <v>67</v>
      </c>
      <c r="BU508" s="523">
        <v>68</v>
      </c>
      <c r="BV508" s="523">
        <v>69</v>
      </c>
      <c r="BW508" s="523">
        <v>70</v>
      </c>
      <c r="BX508" s="523">
        <v>71</v>
      </c>
      <c r="BY508" s="523">
        <v>72</v>
      </c>
      <c r="BZ508" s="523">
        <v>73</v>
      </c>
      <c r="CA508" s="523">
        <v>74</v>
      </c>
      <c r="CB508" s="523">
        <v>75</v>
      </c>
      <c r="CC508" s="523">
        <v>76</v>
      </c>
      <c r="CD508" s="523">
        <v>77</v>
      </c>
      <c r="CE508" s="523">
        <v>78</v>
      </c>
      <c r="CF508" s="523">
        <v>79</v>
      </c>
      <c r="CG508" s="523">
        <v>80</v>
      </c>
      <c r="CH508" s="523">
        <v>81</v>
      </c>
      <c r="CI508" s="523">
        <v>82</v>
      </c>
      <c r="CJ508" s="523">
        <v>83</v>
      </c>
      <c r="CK508" s="523">
        <v>84</v>
      </c>
      <c r="CL508" s="523">
        <v>85</v>
      </c>
      <c r="CM508" s="523">
        <v>86</v>
      </c>
      <c r="CN508" s="523">
        <v>87</v>
      </c>
      <c r="CO508" s="523">
        <v>88</v>
      </c>
      <c r="CP508" s="523">
        <v>89</v>
      </c>
      <c r="CQ508" s="523">
        <v>90</v>
      </c>
      <c r="CR508" s="523">
        <v>91</v>
      </c>
      <c r="CS508" s="523">
        <v>92</v>
      </c>
      <c r="CT508" s="523">
        <v>93</v>
      </c>
      <c r="CU508" s="523">
        <v>94</v>
      </c>
      <c r="CV508" s="523">
        <v>95</v>
      </c>
      <c r="CW508" s="523">
        <v>96</v>
      </c>
      <c r="CX508" s="523">
        <v>97</v>
      </c>
      <c r="CY508" s="523">
        <v>98</v>
      </c>
      <c r="CZ508" s="523">
        <v>99</v>
      </c>
      <c r="DA508" s="523">
        <v>100</v>
      </c>
      <c r="DB508" s="523">
        <v>101</v>
      </c>
      <c r="DC508" s="523">
        <v>102</v>
      </c>
      <c r="DD508" s="523">
        <v>103</v>
      </c>
      <c r="DE508" s="523">
        <v>104</v>
      </c>
    </row>
    <row r="509" spans="4:109" x14ac:dyDescent="0.2">
      <c r="E509" s="523" t="s">
        <v>157</v>
      </c>
      <c r="F509" s="523">
        <v>29</v>
      </c>
      <c r="G509" s="523">
        <v>99</v>
      </c>
      <c r="H509" s="523">
        <v>89</v>
      </c>
      <c r="I509" s="523">
        <v>76</v>
      </c>
      <c r="J509" s="523">
        <v>83</v>
      </c>
      <c r="K509" s="523">
        <v>80</v>
      </c>
      <c r="L509" s="523">
        <v>98</v>
      </c>
      <c r="M509" s="523">
        <v>82</v>
      </c>
      <c r="N509" s="523">
        <v>51</v>
      </c>
      <c r="O509" s="523">
        <v>13</v>
      </c>
      <c r="P509" s="523">
        <v>34</v>
      </c>
      <c r="Q509" s="523">
        <v>93</v>
      </c>
      <c r="R509" s="523">
        <v>70</v>
      </c>
      <c r="S509" s="523">
        <v>78</v>
      </c>
      <c r="T509" s="523">
        <v>16</v>
      </c>
      <c r="U509" s="523">
        <v>69</v>
      </c>
      <c r="V509" s="523">
        <v>45</v>
      </c>
      <c r="W509" s="523">
        <v>72</v>
      </c>
      <c r="X509" s="523">
        <v>27</v>
      </c>
      <c r="Y509" s="523">
        <v>2</v>
      </c>
      <c r="Z509" s="523">
        <v>50</v>
      </c>
      <c r="AA509" s="523">
        <v>8</v>
      </c>
      <c r="AB509" s="523">
        <v>42</v>
      </c>
      <c r="AC509" s="523">
        <v>11</v>
      </c>
      <c r="AD509" s="523">
        <v>21</v>
      </c>
      <c r="AE509" s="523">
        <v>39</v>
      </c>
      <c r="AF509" s="523">
        <v>15</v>
      </c>
      <c r="AG509" s="523">
        <v>67</v>
      </c>
      <c r="AH509" s="523">
        <v>92</v>
      </c>
      <c r="AI509" s="523">
        <v>46</v>
      </c>
      <c r="AJ509" s="523">
        <v>4</v>
      </c>
      <c r="AK509" s="523">
        <v>88</v>
      </c>
      <c r="AL509" s="523">
        <v>52</v>
      </c>
      <c r="AM509" s="523">
        <v>91</v>
      </c>
      <c r="AN509" s="523">
        <v>63</v>
      </c>
      <c r="AO509" s="523">
        <v>79</v>
      </c>
      <c r="AP509" s="523">
        <v>3</v>
      </c>
      <c r="AQ509" s="523">
        <v>57</v>
      </c>
      <c r="AR509" s="523">
        <v>37</v>
      </c>
      <c r="AS509" s="523">
        <v>6</v>
      </c>
      <c r="AT509" s="523">
        <v>55</v>
      </c>
      <c r="AU509" s="523">
        <v>24</v>
      </c>
      <c r="AV509" s="523">
        <v>64</v>
      </c>
      <c r="AW509" s="523">
        <v>86</v>
      </c>
      <c r="AX509" s="523">
        <v>66</v>
      </c>
      <c r="AY509" s="523">
        <v>104</v>
      </c>
      <c r="AZ509" s="523">
        <v>73</v>
      </c>
      <c r="BA509" s="523">
        <v>40</v>
      </c>
      <c r="BB509" s="523">
        <v>58</v>
      </c>
      <c r="BC509" s="523">
        <v>81</v>
      </c>
      <c r="BD509" s="523">
        <v>59</v>
      </c>
      <c r="BE509" s="523">
        <v>28</v>
      </c>
      <c r="BF509" s="523">
        <v>12</v>
      </c>
      <c r="BG509" s="523">
        <v>61</v>
      </c>
      <c r="BH509" s="523">
        <v>41</v>
      </c>
      <c r="BI509" s="523">
        <v>20</v>
      </c>
      <c r="BJ509" s="523">
        <v>68</v>
      </c>
      <c r="BK509" s="523">
        <v>49</v>
      </c>
      <c r="BL509" s="523">
        <v>23</v>
      </c>
      <c r="BM509" s="523">
        <v>43</v>
      </c>
      <c r="BN509" s="523">
        <v>54</v>
      </c>
      <c r="BO509" s="523">
        <v>85</v>
      </c>
      <c r="BP509" s="523">
        <v>44</v>
      </c>
      <c r="BQ509" s="523">
        <v>18</v>
      </c>
      <c r="BR509" s="523">
        <v>101</v>
      </c>
      <c r="BS509" s="523">
        <v>14</v>
      </c>
      <c r="BT509" s="523">
        <v>33</v>
      </c>
      <c r="BU509" s="523">
        <v>90</v>
      </c>
      <c r="BV509" s="523">
        <v>22</v>
      </c>
      <c r="BW509" s="523">
        <v>102</v>
      </c>
      <c r="BX509" s="523">
        <v>95</v>
      </c>
      <c r="BY509" s="523">
        <v>25</v>
      </c>
      <c r="BZ509" s="523">
        <v>35</v>
      </c>
      <c r="CA509" s="523">
        <v>97</v>
      </c>
      <c r="CB509" s="523">
        <v>17</v>
      </c>
      <c r="CC509" s="523">
        <v>100</v>
      </c>
      <c r="CD509" s="523">
        <v>60</v>
      </c>
      <c r="CE509" s="523">
        <v>7</v>
      </c>
      <c r="CF509" s="523">
        <v>36</v>
      </c>
      <c r="CG509" s="523">
        <v>48</v>
      </c>
      <c r="CH509" s="523">
        <v>94</v>
      </c>
      <c r="CI509" s="523">
        <v>38</v>
      </c>
      <c r="CJ509" s="523">
        <v>5</v>
      </c>
      <c r="CK509" s="523">
        <v>71</v>
      </c>
      <c r="CL509" s="523">
        <v>26</v>
      </c>
      <c r="CM509" s="523">
        <v>75</v>
      </c>
      <c r="CN509" s="523">
        <v>84</v>
      </c>
      <c r="CO509" s="523">
        <v>32</v>
      </c>
      <c r="CP509" s="523">
        <v>103</v>
      </c>
      <c r="CQ509" s="523">
        <v>56</v>
      </c>
      <c r="CR509" s="523">
        <v>30</v>
      </c>
      <c r="CS509" s="523">
        <v>53</v>
      </c>
      <c r="CT509" s="523">
        <v>77</v>
      </c>
      <c r="CU509" s="523">
        <v>62</v>
      </c>
      <c r="CV509" s="523">
        <v>31</v>
      </c>
      <c r="CW509" s="523">
        <v>10</v>
      </c>
      <c r="CX509" s="523">
        <v>74</v>
      </c>
      <c r="CY509" s="523">
        <v>47</v>
      </c>
      <c r="CZ509" s="523">
        <v>1</v>
      </c>
      <c r="DA509" s="523">
        <v>96</v>
      </c>
      <c r="DB509" s="523">
        <v>65</v>
      </c>
      <c r="DC509" s="523">
        <v>9</v>
      </c>
      <c r="DD509" s="523">
        <v>19</v>
      </c>
      <c r="DE509" s="523">
        <v>87</v>
      </c>
    </row>
    <row r="512" spans="4:109" x14ac:dyDescent="0.2">
      <c r="D512" s="544">
        <v>105</v>
      </c>
      <c r="E512" s="544" t="s">
        <v>179</v>
      </c>
    </row>
    <row r="513" spans="4:114" x14ac:dyDescent="0.2">
      <c r="E513" s="523" t="s">
        <v>130</v>
      </c>
      <c r="F513" s="523">
        <v>1</v>
      </c>
      <c r="G513" s="523">
        <v>2</v>
      </c>
      <c r="H513" s="523">
        <v>3</v>
      </c>
      <c r="I513" s="523">
        <v>4</v>
      </c>
      <c r="J513" s="523">
        <v>5</v>
      </c>
      <c r="K513" s="523">
        <v>6</v>
      </c>
      <c r="L513" s="523">
        <v>7</v>
      </c>
      <c r="M513" s="523">
        <v>8</v>
      </c>
      <c r="N513" s="523">
        <v>9</v>
      </c>
      <c r="O513" s="523">
        <v>10</v>
      </c>
      <c r="P513" s="523">
        <v>11</v>
      </c>
      <c r="Q513" s="523">
        <v>12</v>
      </c>
      <c r="R513" s="523">
        <v>13</v>
      </c>
      <c r="S513" s="523">
        <v>14</v>
      </c>
      <c r="T513" s="523">
        <v>15</v>
      </c>
      <c r="U513" s="523">
        <v>16</v>
      </c>
      <c r="V513" s="523">
        <v>17</v>
      </c>
      <c r="W513" s="523">
        <v>18</v>
      </c>
      <c r="X513" s="523">
        <v>19</v>
      </c>
      <c r="Y513" s="523">
        <v>20</v>
      </c>
      <c r="Z513" s="523">
        <v>21</v>
      </c>
      <c r="AA513" s="523">
        <v>22</v>
      </c>
      <c r="AB513" s="523">
        <v>23</v>
      </c>
      <c r="AC513" s="523">
        <v>24</v>
      </c>
      <c r="AD513" s="523">
        <v>25</v>
      </c>
      <c r="AE513" s="523">
        <v>26</v>
      </c>
      <c r="AF513" s="523">
        <v>27</v>
      </c>
      <c r="AG513" s="523">
        <v>28</v>
      </c>
      <c r="AH513" s="523">
        <v>29</v>
      </c>
      <c r="AI513" s="523">
        <v>30</v>
      </c>
      <c r="AJ513" s="523">
        <v>31</v>
      </c>
      <c r="AK513" s="523">
        <v>32</v>
      </c>
      <c r="AL513" s="523">
        <v>33</v>
      </c>
      <c r="AM513" s="523">
        <v>34</v>
      </c>
      <c r="AN513" s="523">
        <v>35</v>
      </c>
      <c r="AO513" s="523">
        <v>36</v>
      </c>
      <c r="AP513" s="523">
        <v>37</v>
      </c>
      <c r="AQ513" s="523">
        <v>38</v>
      </c>
      <c r="AR513" s="523">
        <v>39</v>
      </c>
      <c r="AS513" s="523">
        <v>40</v>
      </c>
      <c r="AT513" s="523">
        <v>41</v>
      </c>
      <c r="AU513" s="523">
        <v>42</v>
      </c>
      <c r="AV513" s="523">
        <v>43</v>
      </c>
      <c r="AW513" s="523">
        <v>44</v>
      </c>
      <c r="AX513" s="523">
        <v>45</v>
      </c>
      <c r="AY513" s="523">
        <v>46</v>
      </c>
      <c r="AZ513" s="523">
        <v>47</v>
      </c>
      <c r="BA513" s="523">
        <v>48</v>
      </c>
      <c r="BB513" s="523">
        <v>49</v>
      </c>
      <c r="BC513" s="523">
        <v>50</v>
      </c>
      <c r="BD513" s="523">
        <v>51</v>
      </c>
      <c r="BE513" s="523">
        <v>52</v>
      </c>
      <c r="BF513" s="523">
        <v>53</v>
      </c>
      <c r="BG513" s="523">
        <v>54</v>
      </c>
      <c r="BH513" s="523">
        <v>55</v>
      </c>
      <c r="BI513" s="523">
        <v>56</v>
      </c>
      <c r="BJ513" s="523">
        <v>57</v>
      </c>
      <c r="BK513" s="523">
        <v>58</v>
      </c>
      <c r="BL513" s="523">
        <v>59</v>
      </c>
      <c r="BM513" s="523">
        <v>60</v>
      </c>
      <c r="BN513" s="523">
        <v>61</v>
      </c>
      <c r="BO513" s="523">
        <v>62</v>
      </c>
      <c r="BP513" s="523">
        <v>63</v>
      </c>
      <c r="BQ513" s="523">
        <v>64</v>
      </c>
      <c r="BR513" s="523">
        <v>65</v>
      </c>
      <c r="BS513" s="523">
        <v>66</v>
      </c>
      <c r="BT513" s="523">
        <v>67</v>
      </c>
      <c r="BU513" s="523">
        <v>68</v>
      </c>
      <c r="BV513" s="523">
        <v>69</v>
      </c>
      <c r="BW513" s="523">
        <v>70</v>
      </c>
      <c r="BX513" s="523">
        <v>71</v>
      </c>
      <c r="BY513" s="523">
        <v>72</v>
      </c>
      <c r="BZ513" s="523">
        <v>73</v>
      </c>
      <c r="CA513" s="523">
        <v>74</v>
      </c>
      <c r="CB513" s="523">
        <v>75</v>
      </c>
      <c r="CC513" s="523">
        <v>76</v>
      </c>
      <c r="CD513" s="523">
        <v>77</v>
      </c>
      <c r="CE513" s="523">
        <v>78</v>
      </c>
      <c r="CF513" s="523">
        <v>79</v>
      </c>
      <c r="CG513" s="523">
        <v>80</v>
      </c>
      <c r="CH513" s="523">
        <v>81</v>
      </c>
      <c r="CI513" s="523">
        <v>82</v>
      </c>
      <c r="CJ513" s="523">
        <v>83</v>
      </c>
      <c r="CK513" s="523">
        <v>84</v>
      </c>
      <c r="CL513" s="523">
        <v>85</v>
      </c>
      <c r="CM513" s="523">
        <v>86</v>
      </c>
      <c r="CN513" s="523">
        <v>87</v>
      </c>
      <c r="CO513" s="523">
        <v>88</v>
      </c>
      <c r="CP513" s="523">
        <v>89</v>
      </c>
      <c r="CQ513" s="523">
        <v>90</v>
      </c>
      <c r="CR513" s="523">
        <v>91</v>
      </c>
      <c r="CS513" s="523">
        <v>92</v>
      </c>
      <c r="CT513" s="523">
        <v>93</v>
      </c>
      <c r="CU513" s="523">
        <v>94</v>
      </c>
      <c r="CV513" s="523">
        <v>95</v>
      </c>
      <c r="CW513" s="523">
        <v>96</v>
      </c>
      <c r="CX513" s="523">
        <v>97</v>
      </c>
      <c r="CY513" s="523">
        <v>98</v>
      </c>
      <c r="CZ513" s="523">
        <v>99</v>
      </c>
      <c r="DA513" s="523">
        <v>100</v>
      </c>
      <c r="DB513" s="523">
        <v>101</v>
      </c>
      <c r="DC513" s="523">
        <v>102</v>
      </c>
      <c r="DD513" s="523">
        <v>103</v>
      </c>
      <c r="DE513" s="523">
        <v>104</v>
      </c>
      <c r="DF513" s="523">
        <v>105</v>
      </c>
    </row>
    <row r="514" spans="4:114" x14ac:dyDescent="0.2">
      <c r="E514" s="523" t="s">
        <v>157</v>
      </c>
      <c r="F514" s="523">
        <v>25</v>
      </c>
      <c r="G514" s="523">
        <v>34</v>
      </c>
      <c r="H514" s="523">
        <v>57</v>
      </c>
      <c r="I514" s="523">
        <v>86</v>
      </c>
      <c r="J514" s="523">
        <v>18</v>
      </c>
      <c r="K514" s="523">
        <v>10</v>
      </c>
      <c r="L514" s="523">
        <v>75</v>
      </c>
      <c r="M514" s="523">
        <v>97</v>
      </c>
      <c r="N514" s="523">
        <v>26</v>
      </c>
      <c r="O514" s="523">
        <v>12</v>
      </c>
      <c r="P514" s="523">
        <v>29</v>
      </c>
      <c r="Q514" s="523">
        <v>23</v>
      </c>
      <c r="R514" s="523">
        <v>37</v>
      </c>
      <c r="S514" s="523">
        <v>76</v>
      </c>
      <c r="T514" s="523">
        <v>16</v>
      </c>
      <c r="U514" s="523">
        <v>94</v>
      </c>
      <c r="V514" s="523">
        <v>89</v>
      </c>
      <c r="W514" s="523">
        <v>39</v>
      </c>
      <c r="X514" s="523">
        <v>61</v>
      </c>
      <c r="Y514" s="523">
        <v>41</v>
      </c>
      <c r="Z514" s="523">
        <v>90</v>
      </c>
      <c r="AA514" s="523">
        <v>15</v>
      </c>
      <c r="AB514" s="523">
        <v>80</v>
      </c>
      <c r="AC514" s="523">
        <v>48</v>
      </c>
      <c r="AD514" s="523">
        <v>83</v>
      </c>
      <c r="AE514" s="523">
        <v>100</v>
      </c>
      <c r="AF514" s="523">
        <v>68</v>
      </c>
      <c r="AG514" s="523">
        <v>42</v>
      </c>
      <c r="AH514" s="523">
        <v>63</v>
      </c>
      <c r="AI514" s="523">
        <v>72</v>
      </c>
      <c r="AJ514" s="523">
        <v>99</v>
      </c>
      <c r="AK514" s="523">
        <v>3</v>
      </c>
      <c r="AL514" s="523">
        <v>22</v>
      </c>
      <c r="AM514" s="523">
        <v>93</v>
      </c>
      <c r="AN514" s="523">
        <v>81</v>
      </c>
      <c r="AO514" s="523">
        <v>70</v>
      </c>
      <c r="AP514" s="523">
        <v>8</v>
      </c>
      <c r="AQ514" s="523">
        <v>2</v>
      </c>
      <c r="AR514" s="523">
        <v>102</v>
      </c>
      <c r="AS514" s="523">
        <v>56</v>
      </c>
      <c r="AT514" s="523">
        <v>20</v>
      </c>
      <c r="AU514" s="523">
        <v>95</v>
      </c>
      <c r="AV514" s="523">
        <v>55</v>
      </c>
      <c r="AW514" s="523">
        <v>66</v>
      </c>
      <c r="AX514" s="523">
        <v>96</v>
      </c>
      <c r="AY514" s="523">
        <v>69</v>
      </c>
      <c r="AZ514" s="523">
        <v>88</v>
      </c>
      <c r="BA514" s="523">
        <v>47</v>
      </c>
      <c r="BB514" s="523">
        <v>51</v>
      </c>
      <c r="BC514" s="523">
        <v>36</v>
      </c>
      <c r="BD514" s="523">
        <v>64</v>
      </c>
      <c r="BE514" s="523">
        <v>40</v>
      </c>
      <c r="BF514" s="523">
        <v>32</v>
      </c>
      <c r="BG514" s="523">
        <v>58</v>
      </c>
      <c r="BH514" s="523">
        <v>78</v>
      </c>
      <c r="BI514" s="523">
        <v>59</v>
      </c>
      <c r="BJ514" s="523">
        <v>33</v>
      </c>
      <c r="BK514" s="523">
        <v>54</v>
      </c>
      <c r="BL514" s="523">
        <v>77</v>
      </c>
      <c r="BM514" s="523">
        <v>103</v>
      </c>
      <c r="BN514" s="523">
        <v>19</v>
      </c>
      <c r="BO514" s="523">
        <v>73</v>
      </c>
      <c r="BP514" s="523">
        <v>14</v>
      </c>
      <c r="BQ514" s="523">
        <v>46</v>
      </c>
      <c r="BR514" s="523">
        <v>7</v>
      </c>
      <c r="BS514" s="523">
        <v>79</v>
      </c>
      <c r="BT514" s="523">
        <v>60</v>
      </c>
      <c r="BU514" s="523">
        <v>87</v>
      </c>
      <c r="BV514" s="523">
        <v>6</v>
      </c>
      <c r="BW514" s="523">
        <v>71</v>
      </c>
      <c r="BX514" s="523">
        <v>24</v>
      </c>
      <c r="BY514" s="523">
        <v>85</v>
      </c>
      <c r="BZ514" s="523">
        <v>27</v>
      </c>
      <c r="CA514" s="523">
        <v>31</v>
      </c>
      <c r="CB514" s="523">
        <v>91</v>
      </c>
      <c r="CC514" s="523">
        <v>104</v>
      </c>
      <c r="CD514" s="523">
        <v>28</v>
      </c>
      <c r="CE514" s="523">
        <v>49</v>
      </c>
      <c r="CF514" s="523">
        <v>21</v>
      </c>
      <c r="CG514" s="523">
        <v>13</v>
      </c>
      <c r="CH514" s="523">
        <v>35</v>
      </c>
      <c r="CI514" s="523">
        <v>84</v>
      </c>
      <c r="CJ514" s="523">
        <v>17</v>
      </c>
      <c r="CK514" s="523">
        <v>11</v>
      </c>
      <c r="CL514" s="523">
        <v>53</v>
      </c>
      <c r="CM514" s="523">
        <v>5</v>
      </c>
      <c r="CN514" s="523">
        <v>44</v>
      </c>
      <c r="CO514" s="523">
        <v>67</v>
      </c>
      <c r="CP514" s="523">
        <v>82</v>
      </c>
      <c r="CQ514" s="523">
        <v>62</v>
      </c>
      <c r="CR514" s="523">
        <v>4</v>
      </c>
      <c r="CS514" s="523">
        <v>9</v>
      </c>
      <c r="CT514" s="523">
        <v>65</v>
      </c>
      <c r="CU514" s="523">
        <v>52</v>
      </c>
      <c r="CV514" s="523">
        <v>38</v>
      </c>
      <c r="CW514" s="523">
        <v>45</v>
      </c>
      <c r="CX514" s="523">
        <v>50</v>
      </c>
      <c r="CY514" s="523">
        <v>92</v>
      </c>
      <c r="CZ514" s="523">
        <v>101</v>
      </c>
      <c r="DA514" s="523">
        <v>1</v>
      </c>
      <c r="DB514" s="523">
        <v>105</v>
      </c>
      <c r="DC514" s="523">
        <v>74</v>
      </c>
      <c r="DD514" s="523">
        <v>30</v>
      </c>
      <c r="DE514" s="523">
        <v>43</v>
      </c>
      <c r="DF514" s="523">
        <v>98</v>
      </c>
    </row>
    <row r="517" spans="4:114" x14ac:dyDescent="0.2">
      <c r="D517" s="544">
        <v>106</v>
      </c>
      <c r="E517" s="544" t="s">
        <v>179</v>
      </c>
    </row>
    <row r="518" spans="4:114" x14ac:dyDescent="0.2">
      <c r="E518" s="523" t="s">
        <v>130</v>
      </c>
      <c r="F518" s="523">
        <v>1</v>
      </c>
      <c r="G518" s="523">
        <v>2</v>
      </c>
      <c r="H518" s="523">
        <v>3</v>
      </c>
      <c r="I518" s="523">
        <v>4</v>
      </c>
      <c r="J518" s="523">
        <v>5</v>
      </c>
      <c r="K518" s="523">
        <v>6</v>
      </c>
      <c r="L518" s="523">
        <v>7</v>
      </c>
      <c r="M518" s="523">
        <v>8</v>
      </c>
      <c r="N518" s="523">
        <v>9</v>
      </c>
      <c r="O518" s="523">
        <v>10</v>
      </c>
      <c r="P518" s="523">
        <v>11</v>
      </c>
      <c r="Q518" s="523">
        <v>12</v>
      </c>
      <c r="R518" s="523">
        <v>13</v>
      </c>
      <c r="S518" s="523">
        <v>14</v>
      </c>
      <c r="T518" s="523">
        <v>15</v>
      </c>
      <c r="U518" s="523">
        <v>16</v>
      </c>
      <c r="V518" s="523">
        <v>17</v>
      </c>
      <c r="W518" s="523">
        <v>18</v>
      </c>
      <c r="X518" s="523">
        <v>19</v>
      </c>
      <c r="Y518" s="523">
        <v>20</v>
      </c>
      <c r="Z518" s="523">
        <v>21</v>
      </c>
      <c r="AA518" s="523">
        <v>22</v>
      </c>
      <c r="AB518" s="523">
        <v>23</v>
      </c>
      <c r="AC518" s="523">
        <v>24</v>
      </c>
      <c r="AD518" s="523">
        <v>25</v>
      </c>
      <c r="AE518" s="523">
        <v>26</v>
      </c>
      <c r="AF518" s="523">
        <v>27</v>
      </c>
      <c r="AG518" s="523">
        <v>28</v>
      </c>
      <c r="AH518" s="523">
        <v>29</v>
      </c>
      <c r="AI518" s="523">
        <v>30</v>
      </c>
      <c r="AJ518" s="523">
        <v>31</v>
      </c>
      <c r="AK518" s="523">
        <v>32</v>
      </c>
      <c r="AL518" s="523">
        <v>33</v>
      </c>
      <c r="AM518" s="523">
        <v>34</v>
      </c>
      <c r="AN518" s="523">
        <v>35</v>
      </c>
      <c r="AO518" s="523">
        <v>36</v>
      </c>
      <c r="AP518" s="523">
        <v>37</v>
      </c>
      <c r="AQ518" s="523">
        <v>38</v>
      </c>
      <c r="AR518" s="523">
        <v>39</v>
      </c>
      <c r="AS518" s="523">
        <v>40</v>
      </c>
      <c r="AT518" s="523">
        <v>41</v>
      </c>
      <c r="AU518" s="523">
        <v>42</v>
      </c>
      <c r="AV518" s="523">
        <v>43</v>
      </c>
      <c r="AW518" s="523">
        <v>44</v>
      </c>
      <c r="AX518" s="523">
        <v>45</v>
      </c>
      <c r="AY518" s="523">
        <v>46</v>
      </c>
      <c r="AZ518" s="523">
        <v>47</v>
      </c>
      <c r="BA518" s="523">
        <v>48</v>
      </c>
      <c r="BB518" s="523">
        <v>49</v>
      </c>
      <c r="BC518" s="523">
        <v>50</v>
      </c>
      <c r="BD518" s="523">
        <v>51</v>
      </c>
      <c r="BE518" s="523">
        <v>52</v>
      </c>
      <c r="BF518" s="523">
        <v>53</v>
      </c>
      <c r="BG518" s="523">
        <v>54</v>
      </c>
      <c r="BH518" s="523">
        <v>55</v>
      </c>
      <c r="BI518" s="523">
        <v>56</v>
      </c>
      <c r="BJ518" s="523">
        <v>57</v>
      </c>
      <c r="BK518" s="523">
        <v>58</v>
      </c>
      <c r="BL518" s="523">
        <v>59</v>
      </c>
      <c r="BM518" s="523">
        <v>60</v>
      </c>
      <c r="BN518" s="523">
        <v>61</v>
      </c>
      <c r="BO518" s="523">
        <v>62</v>
      </c>
      <c r="BP518" s="523">
        <v>63</v>
      </c>
      <c r="BQ518" s="523">
        <v>64</v>
      </c>
      <c r="BR518" s="523">
        <v>65</v>
      </c>
      <c r="BS518" s="523">
        <v>66</v>
      </c>
      <c r="BT518" s="523">
        <v>67</v>
      </c>
      <c r="BU518" s="523">
        <v>68</v>
      </c>
      <c r="BV518" s="523">
        <v>69</v>
      </c>
      <c r="BW518" s="523">
        <v>70</v>
      </c>
      <c r="BX518" s="523">
        <v>71</v>
      </c>
      <c r="BY518" s="523">
        <v>72</v>
      </c>
      <c r="BZ518" s="523">
        <v>73</v>
      </c>
      <c r="CA518" s="523">
        <v>74</v>
      </c>
      <c r="CB518" s="523">
        <v>75</v>
      </c>
      <c r="CC518" s="523">
        <v>76</v>
      </c>
      <c r="CD518" s="523">
        <v>77</v>
      </c>
      <c r="CE518" s="523">
        <v>78</v>
      </c>
      <c r="CF518" s="523">
        <v>79</v>
      </c>
      <c r="CG518" s="523">
        <v>80</v>
      </c>
      <c r="CH518" s="523">
        <v>81</v>
      </c>
      <c r="CI518" s="523">
        <v>82</v>
      </c>
      <c r="CJ518" s="523">
        <v>83</v>
      </c>
      <c r="CK518" s="523">
        <v>84</v>
      </c>
      <c r="CL518" s="523">
        <v>85</v>
      </c>
      <c r="CM518" s="523">
        <v>86</v>
      </c>
      <c r="CN518" s="523">
        <v>87</v>
      </c>
      <c r="CO518" s="523">
        <v>88</v>
      </c>
      <c r="CP518" s="523">
        <v>89</v>
      </c>
      <c r="CQ518" s="523">
        <v>90</v>
      </c>
      <c r="CR518" s="523">
        <v>91</v>
      </c>
      <c r="CS518" s="523">
        <v>92</v>
      </c>
      <c r="CT518" s="523">
        <v>93</v>
      </c>
      <c r="CU518" s="523">
        <v>94</v>
      </c>
      <c r="CW518" s="523">
        <v>95</v>
      </c>
      <c r="CX518" s="523">
        <v>96</v>
      </c>
      <c r="CY518" s="523">
        <v>97</v>
      </c>
      <c r="CZ518" s="523">
        <v>98</v>
      </c>
      <c r="DB518" s="523">
        <v>99</v>
      </c>
      <c r="DC518" s="523">
        <v>100</v>
      </c>
      <c r="DD518" s="523">
        <v>101</v>
      </c>
      <c r="DE518" s="523">
        <v>102</v>
      </c>
      <c r="DG518" s="523">
        <v>103</v>
      </c>
      <c r="DH518" s="523">
        <v>104</v>
      </c>
      <c r="DI518" s="523">
        <v>105</v>
      </c>
      <c r="DJ518" s="523">
        <v>106</v>
      </c>
    </row>
    <row r="519" spans="4:114" x14ac:dyDescent="0.2">
      <c r="E519" s="523" t="s">
        <v>157</v>
      </c>
      <c r="F519" s="523">
        <v>90</v>
      </c>
      <c r="G519" s="523">
        <v>55</v>
      </c>
      <c r="H519" s="523">
        <v>49</v>
      </c>
      <c r="I519" s="523">
        <v>1</v>
      </c>
      <c r="J519" s="523">
        <v>31</v>
      </c>
      <c r="K519" s="523">
        <v>94</v>
      </c>
      <c r="L519" s="523">
        <v>44</v>
      </c>
      <c r="M519" s="523">
        <v>37</v>
      </c>
      <c r="N519" s="523">
        <v>81</v>
      </c>
      <c r="O519" s="523">
        <v>97</v>
      </c>
      <c r="P519" s="523">
        <v>45</v>
      </c>
      <c r="Q519" s="523">
        <v>88</v>
      </c>
      <c r="R519" s="523">
        <v>7</v>
      </c>
      <c r="S519" s="523">
        <v>61</v>
      </c>
      <c r="T519" s="523">
        <v>52</v>
      </c>
      <c r="U519" s="523">
        <v>98</v>
      </c>
      <c r="V519" s="523">
        <v>68</v>
      </c>
      <c r="W519" s="523">
        <v>32</v>
      </c>
      <c r="X519" s="523">
        <v>101</v>
      </c>
      <c r="Y519" s="523">
        <v>86</v>
      </c>
      <c r="Z519" s="523">
        <v>102</v>
      </c>
      <c r="AA519" s="523">
        <v>43</v>
      </c>
      <c r="AB519" s="523">
        <v>27</v>
      </c>
      <c r="AC519" s="523">
        <v>51</v>
      </c>
      <c r="AD519" s="523">
        <v>72</v>
      </c>
      <c r="AE519" s="523">
        <v>79</v>
      </c>
      <c r="AF519" s="523">
        <v>24</v>
      </c>
      <c r="AG519" s="523">
        <v>47</v>
      </c>
      <c r="AH519" s="523">
        <v>105</v>
      </c>
      <c r="AI519" s="523">
        <v>67</v>
      </c>
      <c r="AJ519" s="523">
        <v>30</v>
      </c>
      <c r="AK519" s="523">
        <v>83</v>
      </c>
      <c r="AL519" s="523">
        <v>40</v>
      </c>
      <c r="AM519" s="523">
        <v>103</v>
      </c>
      <c r="AN519" s="523">
        <v>42</v>
      </c>
      <c r="AO519" s="523">
        <v>85</v>
      </c>
      <c r="AP519" s="523">
        <v>8</v>
      </c>
      <c r="AQ519" s="523">
        <v>87</v>
      </c>
      <c r="AR519" s="523">
        <v>73</v>
      </c>
      <c r="AS519" s="523">
        <v>16</v>
      </c>
      <c r="AT519" s="523">
        <v>89</v>
      </c>
      <c r="AU519" s="523">
        <v>35</v>
      </c>
      <c r="AV519" s="523">
        <v>22</v>
      </c>
      <c r="AW519" s="523">
        <v>18</v>
      </c>
      <c r="AX519" s="523">
        <v>46</v>
      </c>
      <c r="AY519" s="523">
        <v>39</v>
      </c>
      <c r="AZ519" s="523">
        <v>48</v>
      </c>
      <c r="BA519" s="523">
        <v>70</v>
      </c>
      <c r="BB519" s="523">
        <v>11</v>
      </c>
      <c r="BC519" s="523">
        <v>92</v>
      </c>
      <c r="BD519" s="523">
        <v>75</v>
      </c>
      <c r="BE519" s="523">
        <v>80</v>
      </c>
      <c r="BF519" s="523">
        <v>82</v>
      </c>
      <c r="BG519" s="523">
        <v>21</v>
      </c>
      <c r="BH519" s="523">
        <v>2</v>
      </c>
      <c r="BI519" s="523">
        <v>74</v>
      </c>
      <c r="BJ519" s="523">
        <v>53</v>
      </c>
      <c r="BK519" s="523">
        <v>104</v>
      </c>
      <c r="BL519" s="523">
        <v>63</v>
      </c>
      <c r="BM519" s="523">
        <v>96</v>
      </c>
      <c r="BN519" s="523">
        <v>29</v>
      </c>
      <c r="BO519" s="523">
        <v>3</v>
      </c>
      <c r="BP519" s="523">
        <v>59</v>
      </c>
      <c r="BQ519" s="523">
        <v>100</v>
      </c>
      <c r="BR519" s="523">
        <v>91</v>
      </c>
      <c r="BS519" s="523">
        <v>64</v>
      </c>
      <c r="BT519" s="523">
        <v>13</v>
      </c>
      <c r="BU519" s="523">
        <v>77</v>
      </c>
      <c r="BV519" s="523">
        <v>58</v>
      </c>
      <c r="BW519" s="523">
        <v>71</v>
      </c>
      <c r="BX519" s="523">
        <v>60</v>
      </c>
      <c r="BY519" s="523">
        <v>25</v>
      </c>
      <c r="BZ519" s="523">
        <v>4</v>
      </c>
      <c r="CA519" s="523">
        <v>36</v>
      </c>
      <c r="CB519" s="523">
        <v>6</v>
      </c>
      <c r="CC519" s="523">
        <v>15</v>
      </c>
      <c r="CD519" s="523">
        <v>78</v>
      </c>
      <c r="CE519" s="523">
        <v>5</v>
      </c>
      <c r="CF519" s="523">
        <v>56</v>
      </c>
      <c r="CG519" s="523">
        <v>38</v>
      </c>
      <c r="CH519" s="523">
        <v>65</v>
      </c>
      <c r="CI519" s="523">
        <v>93</v>
      </c>
      <c r="CJ519" s="523">
        <v>106</v>
      </c>
      <c r="CK519" s="523">
        <v>95</v>
      </c>
      <c r="CL519" s="523">
        <v>57</v>
      </c>
      <c r="CM519" s="523">
        <v>54</v>
      </c>
      <c r="CN519" s="523">
        <v>28</v>
      </c>
      <c r="CO519" s="523">
        <v>17</v>
      </c>
      <c r="CP519" s="523">
        <v>41</v>
      </c>
      <c r="CQ519" s="523">
        <v>99</v>
      </c>
      <c r="CR519" s="523">
        <v>10</v>
      </c>
      <c r="CS519" s="523">
        <v>50</v>
      </c>
      <c r="CT519" s="523">
        <v>12</v>
      </c>
      <c r="CU519" s="523">
        <v>66</v>
      </c>
      <c r="CW519" s="523">
        <v>34</v>
      </c>
      <c r="CX519" s="523">
        <v>23</v>
      </c>
      <c r="CY519" s="523">
        <v>20</v>
      </c>
      <c r="CZ519" s="523">
        <v>62</v>
      </c>
      <c r="DB519" s="523">
        <v>14</v>
      </c>
      <c r="DC519" s="523">
        <v>9</v>
      </c>
      <c r="DD519" s="523">
        <v>19</v>
      </c>
      <c r="DE519" s="523">
        <v>76</v>
      </c>
      <c r="DG519" s="523">
        <v>84</v>
      </c>
      <c r="DH519" s="523">
        <v>33</v>
      </c>
      <c r="DI519" s="523">
        <v>69</v>
      </c>
      <c r="DJ519" s="523">
        <v>26</v>
      </c>
    </row>
    <row r="522" spans="4:114" x14ac:dyDescent="0.2">
      <c r="D522" s="544">
        <v>107</v>
      </c>
      <c r="E522" s="544" t="s">
        <v>179</v>
      </c>
    </row>
    <row r="523" spans="4:114" x14ac:dyDescent="0.2">
      <c r="E523" s="523" t="s">
        <v>130</v>
      </c>
      <c r="F523" s="523">
        <v>1</v>
      </c>
      <c r="G523" s="523">
        <v>2</v>
      </c>
      <c r="H523" s="523">
        <v>3</v>
      </c>
      <c r="I523" s="523">
        <v>4</v>
      </c>
      <c r="J523" s="523">
        <v>5</v>
      </c>
      <c r="K523" s="523">
        <v>6</v>
      </c>
      <c r="L523" s="523">
        <v>7</v>
      </c>
      <c r="M523" s="523">
        <v>8</v>
      </c>
      <c r="N523" s="523">
        <v>9</v>
      </c>
      <c r="O523" s="523">
        <v>10</v>
      </c>
      <c r="P523" s="523">
        <v>11</v>
      </c>
      <c r="Q523" s="523">
        <v>12</v>
      </c>
      <c r="R523" s="523">
        <v>13</v>
      </c>
      <c r="S523" s="523">
        <v>14</v>
      </c>
      <c r="T523" s="523">
        <v>15</v>
      </c>
      <c r="U523" s="523">
        <v>16</v>
      </c>
      <c r="V523" s="523">
        <v>17</v>
      </c>
      <c r="W523" s="523">
        <v>18</v>
      </c>
      <c r="X523" s="523">
        <v>19</v>
      </c>
      <c r="Y523" s="523">
        <v>20</v>
      </c>
      <c r="Z523" s="523">
        <v>21</v>
      </c>
      <c r="AA523" s="523">
        <v>22</v>
      </c>
      <c r="AB523" s="523">
        <v>23</v>
      </c>
      <c r="AC523" s="523">
        <v>24</v>
      </c>
      <c r="AD523" s="523">
        <v>25</v>
      </c>
      <c r="AE523" s="523">
        <v>26</v>
      </c>
      <c r="AF523" s="523">
        <v>27</v>
      </c>
      <c r="AG523" s="523">
        <v>28</v>
      </c>
      <c r="AH523" s="523">
        <v>29</v>
      </c>
      <c r="AI523" s="523">
        <v>30</v>
      </c>
      <c r="AJ523" s="523">
        <v>31</v>
      </c>
      <c r="AK523" s="523">
        <v>32</v>
      </c>
      <c r="AL523" s="523">
        <v>33</v>
      </c>
      <c r="AM523" s="523">
        <v>34</v>
      </c>
      <c r="AN523" s="523">
        <v>35</v>
      </c>
      <c r="AO523" s="523">
        <v>36</v>
      </c>
      <c r="AP523" s="523">
        <v>37</v>
      </c>
      <c r="AQ523" s="523">
        <v>38</v>
      </c>
      <c r="AR523" s="523">
        <v>39</v>
      </c>
      <c r="AS523" s="523">
        <v>40</v>
      </c>
      <c r="AT523" s="523">
        <v>41</v>
      </c>
      <c r="AU523" s="523">
        <v>42</v>
      </c>
      <c r="AV523" s="523">
        <v>43</v>
      </c>
      <c r="AW523" s="523">
        <v>44</v>
      </c>
      <c r="AX523" s="523">
        <v>45</v>
      </c>
      <c r="AY523" s="523">
        <v>46</v>
      </c>
      <c r="AZ523" s="523">
        <v>47</v>
      </c>
      <c r="BA523" s="523">
        <v>48</v>
      </c>
      <c r="BB523" s="523">
        <v>49</v>
      </c>
      <c r="BC523" s="523">
        <v>50</v>
      </c>
      <c r="BD523" s="523">
        <v>51</v>
      </c>
      <c r="BE523" s="523">
        <v>52</v>
      </c>
      <c r="BF523" s="523">
        <v>53</v>
      </c>
      <c r="BG523" s="523">
        <v>54</v>
      </c>
      <c r="BH523" s="523">
        <v>55</v>
      </c>
      <c r="BI523" s="523">
        <v>56</v>
      </c>
      <c r="BJ523" s="523">
        <v>57</v>
      </c>
      <c r="BK523" s="523">
        <v>58</v>
      </c>
      <c r="BL523" s="523">
        <v>59</v>
      </c>
      <c r="BM523" s="523">
        <v>60</v>
      </c>
      <c r="BN523" s="523">
        <v>61</v>
      </c>
      <c r="BO523" s="523">
        <v>62</v>
      </c>
      <c r="BP523" s="523">
        <v>63</v>
      </c>
      <c r="BQ523" s="523">
        <v>64</v>
      </c>
      <c r="BR523" s="523">
        <v>65</v>
      </c>
      <c r="BS523" s="523">
        <v>66</v>
      </c>
      <c r="BT523" s="523">
        <v>67</v>
      </c>
      <c r="BU523" s="523">
        <v>68</v>
      </c>
      <c r="BV523" s="523">
        <v>69</v>
      </c>
      <c r="BW523" s="523">
        <v>70</v>
      </c>
      <c r="BX523" s="523">
        <v>71</v>
      </c>
      <c r="BY523" s="523">
        <v>72</v>
      </c>
      <c r="BZ523" s="523">
        <v>73</v>
      </c>
      <c r="CA523" s="523">
        <v>74</v>
      </c>
      <c r="CB523" s="523">
        <v>75</v>
      </c>
      <c r="CC523" s="523">
        <v>76</v>
      </c>
      <c r="CD523" s="523">
        <v>77</v>
      </c>
      <c r="CE523" s="523">
        <v>78</v>
      </c>
      <c r="CF523" s="523">
        <v>79</v>
      </c>
      <c r="CG523" s="523">
        <v>80</v>
      </c>
      <c r="CH523" s="523">
        <v>81</v>
      </c>
      <c r="CI523" s="523">
        <v>82</v>
      </c>
      <c r="CJ523" s="523">
        <v>83</v>
      </c>
      <c r="CK523" s="523">
        <v>84</v>
      </c>
      <c r="CL523" s="523">
        <v>85</v>
      </c>
      <c r="CM523" s="523">
        <v>86</v>
      </c>
      <c r="CN523" s="523">
        <v>87</v>
      </c>
      <c r="CO523" s="523">
        <v>88</v>
      </c>
      <c r="CP523" s="523">
        <v>89</v>
      </c>
      <c r="CQ523" s="523">
        <v>90</v>
      </c>
      <c r="CR523" s="523">
        <v>91</v>
      </c>
      <c r="CS523" s="523">
        <v>92</v>
      </c>
      <c r="CT523" s="523">
        <v>93</v>
      </c>
      <c r="CU523" s="523">
        <v>94</v>
      </c>
      <c r="CV523" s="523">
        <v>95</v>
      </c>
      <c r="CW523" s="523">
        <v>96</v>
      </c>
      <c r="CX523" s="523">
        <v>97</v>
      </c>
      <c r="CY523" s="523">
        <v>98</v>
      </c>
      <c r="CZ523" s="523">
        <v>99</v>
      </c>
      <c r="DB523" s="523">
        <v>100</v>
      </c>
      <c r="DC523" s="523">
        <v>101</v>
      </c>
      <c r="DD523" s="523">
        <v>102</v>
      </c>
      <c r="DE523" s="523">
        <v>103</v>
      </c>
      <c r="DG523" s="523">
        <v>104</v>
      </c>
      <c r="DH523" s="523">
        <v>105</v>
      </c>
      <c r="DI523" s="523">
        <v>106</v>
      </c>
      <c r="DJ523" s="523">
        <v>107</v>
      </c>
    </row>
    <row r="524" spans="4:114" x14ac:dyDescent="0.2">
      <c r="E524" s="523" t="s">
        <v>157</v>
      </c>
      <c r="F524" s="523">
        <v>94</v>
      </c>
      <c r="G524" s="523">
        <v>99</v>
      </c>
      <c r="H524" s="523">
        <v>24</v>
      </c>
      <c r="I524" s="523">
        <v>33</v>
      </c>
      <c r="J524" s="523">
        <v>46</v>
      </c>
      <c r="K524" s="523">
        <v>9</v>
      </c>
      <c r="L524" s="523">
        <v>3</v>
      </c>
      <c r="M524" s="523">
        <v>60</v>
      </c>
      <c r="N524" s="523">
        <v>26</v>
      </c>
      <c r="O524" s="523">
        <v>101</v>
      </c>
      <c r="P524" s="523">
        <v>107</v>
      </c>
      <c r="Q524" s="523">
        <v>28</v>
      </c>
      <c r="R524" s="523">
        <v>92</v>
      </c>
      <c r="S524" s="523">
        <v>17</v>
      </c>
      <c r="T524" s="523">
        <v>66</v>
      </c>
      <c r="U524" s="523">
        <v>103</v>
      </c>
      <c r="V524" s="523">
        <v>40</v>
      </c>
      <c r="W524" s="523">
        <v>54</v>
      </c>
      <c r="X524" s="523">
        <v>78</v>
      </c>
      <c r="Y524" s="523">
        <v>104</v>
      </c>
      <c r="Z524" s="523">
        <v>79</v>
      </c>
      <c r="AA524" s="523">
        <v>68</v>
      </c>
      <c r="AB524" s="523">
        <v>72</v>
      </c>
      <c r="AC524" s="523">
        <v>61</v>
      </c>
      <c r="AD524" s="523">
        <v>22</v>
      </c>
      <c r="AE524" s="523">
        <v>90</v>
      </c>
      <c r="AF524" s="523">
        <v>102</v>
      </c>
      <c r="AG524" s="523">
        <v>29</v>
      </c>
      <c r="AH524" s="523">
        <v>38</v>
      </c>
      <c r="AI524" s="523">
        <v>42</v>
      </c>
      <c r="AJ524" s="523">
        <v>14</v>
      </c>
      <c r="AK524" s="523">
        <v>93</v>
      </c>
      <c r="AL524" s="523">
        <v>64</v>
      </c>
      <c r="AM524" s="523">
        <v>16</v>
      </c>
      <c r="AN524" s="523">
        <v>51</v>
      </c>
      <c r="AO524" s="523">
        <v>34</v>
      </c>
      <c r="AP524" s="523">
        <v>98</v>
      </c>
      <c r="AQ524" s="523">
        <v>57</v>
      </c>
      <c r="AR524" s="523">
        <v>1</v>
      </c>
      <c r="AS524" s="523">
        <v>71</v>
      </c>
      <c r="AT524" s="523">
        <v>50</v>
      </c>
      <c r="AU524" s="523">
        <v>83</v>
      </c>
      <c r="AV524" s="523">
        <v>39</v>
      </c>
      <c r="AW524" s="523">
        <v>106</v>
      </c>
      <c r="AX524" s="523">
        <v>96</v>
      </c>
      <c r="AY524" s="523">
        <v>5</v>
      </c>
      <c r="AZ524" s="523">
        <v>75</v>
      </c>
      <c r="BA524" s="523">
        <v>62</v>
      </c>
      <c r="BB524" s="523">
        <v>43</v>
      </c>
      <c r="BC524" s="523">
        <v>91</v>
      </c>
      <c r="BD524" s="523">
        <v>49</v>
      </c>
      <c r="BE524" s="523">
        <v>80</v>
      </c>
      <c r="BF524" s="523">
        <v>67</v>
      </c>
      <c r="BG524" s="523">
        <v>82</v>
      </c>
      <c r="BH524" s="523">
        <v>6</v>
      </c>
      <c r="BI524" s="523">
        <v>84</v>
      </c>
      <c r="BJ524" s="523">
        <v>69</v>
      </c>
      <c r="BK524" s="523">
        <v>52</v>
      </c>
      <c r="BL524" s="523">
        <v>11</v>
      </c>
      <c r="BM524" s="523">
        <v>8</v>
      </c>
      <c r="BN524" s="523">
        <v>30</v>
      </c>
      <c r="BO524" s="523">
        <v>23</v>
      </c>
      <c r="BP524" s="523">
        <v>7</v>
      </c>
      <c r="BQ524" s="523">
        <v>31</v>
      </c>
      <c r="BR524" s="523">
        <v>97</v>
      </c>
      <c r="BS524" s="523">
        <v>15</v>
      </c>
      <c r="BT524" s="523">
        <v>53</v>
      </c>
      <c r="BU524" s="523">
        <v>25</v>
      </c>
      <c r="BV524" s="523">
        <v>105</v>
      </c>
      <c r="BW524" s="523">
        <v>100</v>
      </c>
      <c r="BX524" s="523">
        <v>59</v>
      </c>
      <c r="BY524" s="523">
        <v>48</v>
      </c>
      <c r="BZ524" s="523">
        <v>77</v>
      </c>
      <c r="CA524" s="523">
        <v>87</v>
      </c>
      <c r="CB524" s="523">
        <v>41</v>
      </c>
      <c r="CC524" s="523">
        <v>55</v>
      </c>
      <c r="CD524" s="523">
        <v>4</v>
      </c>
      <c r="CE524" s="523">
        <v>70</v>
      </c>
      <c r="CF524" s="523">
        <v>21</v>
      </c>
      <c r="CG524" s="523">
        <v>12</v>
      </c>
      <c r="CH524" s="523">
        <v>45</v>
      </c>
      <c r="CI524" s="523">
        <v>18</v>
      </c>
      <c r="CJ524" s="523">
        <v>47</v>
      </c>
      <c r="CK524" s="523">
        <v>56</v>
      </c>
      <c r="CL524" s="523">
        <v>76</v>
      </c>
      <c r="CM524" s="523">
        <v>85</v>
      </c>
      <c r="CN524" s="523">
        <v>58</v>
      </c>
      <c r="CO524" s="523">
        <v>37</v>
      </c>
      <c r="CP524" s="523">
        <v>27</v>
      </c>
      <c r="CQ524" s="523">
        <v>63</v>
      </c>
      <c r="CR524" s="523">
        <v>95</v>
      </c>
      <c r="CS524" s="523">
        <v>88</v>
      </c>
      <c r="CT524" s="523">
        <v>2</v>
      </c>
      <c r="CU524" s="523">
        <v>13</v>
      </c>
      <c r="CV524" s="523">
        <v>32</v>
      </c>
      <c r="CW524" s="523">
        <v>35</v>
      </c>
      <c r="CX524" s="523">
        <v>65</v>
      </c>
      <c r="CY524" s="523">
        <v>20</v>
      </c>
      <c r="CZ524" s="523">
        <v>86</v>
      </c>
      <c r="DB524" s="523">
        <v>19</v>
      </c>
      <c r="DC524" s="523">
        <v>73</v>
      </c>
      <c r="DD524" s="523">
        <v>89</v>
      </c>
      <c r="DE524" s="523">
        <v>81</v>
      </c>
      <c r="DG524" s="523">
        <v>74</v>
      </c>
      <c r="DH524" s="523">
        <v>10</v>
      </c>
      <c r="DI524" s="523">
        <v>44</v>
      </c>
      <c r="DJ524" s="523">
        <v>36</v>
      </c>
    </row>
    <row r="527" spans="4:114" x14ac:dyDescent="0.2">
      <c r="D527" s="544">
        <v>108</v>
      </c>
      <c r="E527" s="544" t="s">
        <v>179</v>
      </c>
    </row>
    <row r="528" spans="4:114" x14ac:dyDescent="0.2">
      <c r="E528" s="523" t="s">
        <v>130</v>
      </c>
      <c r="F528" s="523">
        <v>1</v>
      </c>
      <c r="G528" s="523">
        <v>2</v>
      </c>
      <c r="H528" s="523">
        <v>3</v>
      </c>
      <c r="I528" s="523">
        <v>4</v>
      </c>
      <c r="J528" s="523">
        <v>5</v>
      </c>
      <c r="K528" s="523">
        <v>6</v>
      </c>
      <c r="L528" s="523">
        <v>7</v>
      </c>
      <c r="M528" s="523">
        <v>8</v>
      </c>
      <c r="N528" s="523">
        <v>9</v>
      </c>
      <c r="O528" s="523">
        <v>10</v>
      </c>
      <c r="P528" s="523">
        <v>11</v>
      </c>
      <c r="Q528" s="523">
        <v>12</v>
      </c>
      <c r="R528" s="523">
        <v>13</v>
      </c>
      <c r="S528" s="523">
        <v>14</v>
      </c>
      <c r="T528" s="523">
        <v>15</v>
      </c>
      <c r="U528" s="523">
        <v>16</v>
      </c>
      <c r="V528" s="523">
        <v>17</v>
      </c>
      <c r="W528" s="523">
        <v>18</v>
      </c>
      <c r="X528" s="523">
        <v>19</v>
      </c>
      <c r="Y528" s="523">
        <v>20</v>
      </c>
      <c r="Z528" s="523">
        <v>21</v>
      </c>
      <c r="AA528" s="523">
        <v>22</v>
      </c>
      <c r="AB528" s="523">
        <v>23</v>
      </c>
      <c r="AC528" s="523">
        <v>24</v>
      </c>
      <c r="AD528" s="523">
        <v>25</v>
      </c>
      <c r="AE528" s="523">
        <v>26</v>
      </c>
      <c r="AF528" s="523">
        <v>27</v>
      </c>
      <c r="AG528" s="523">
        <v>28</v>
      </c>
      <c r="AH528" s="523">
        <v>29</v>
      </c>
      <c r="AI528" s="523">
        <v>30</v>
      </c>
      <c r="AJ528" s="523">
        <v>31</v>
      </c>
      <c r="AK528" s="523">
        <v>32</v>
      </c>
      <c r="AL528" s="523">
        <v>33</v>
      </c>
      <c r="AM528" s="523">
        <v>34</v>
      </c>
      <c r="AN528" s="523">
        <v>35</v>
      </c>
      <c r="AO528" s="523">
        <v>36</v>
      </c>
      <c r="AP528" s="523">
        <v>37</v>
      </c>
      <c r="AQ528" s="523">
        <v>38</v>
      </c>
      <c r="AR528" s="523">
        <v>39</v>
      </c>
      <c r="AS528" s="523">
        <v>40</v>
      </c>
      <c r="AT528" s="523">
        <v>41</v>
      </c>
      <c r="AU528" s="523">
        <v>42</v>
      </c>
      <c r="AV528" s="523">
        <v>43</v>
      </c>
      <c r="AW528" s="523">
        <v>44</v>
      </c>
      <c r="AX528" s="523">
        <v>45</v>
      </c>
      <c r="AY528" s="523">
        <v>46</v>
      </c>
      <c r="AZ528" s="523">
        <v>47</v>
      </c>
      <c r="BA528" s="523">
        <v>48</v>
      </c>
      <c r="BB528" s="523">
        <v>49</v>
      </c>
      <c r="BC528" s="523">
        <v>50</v>
      </c>
      <c r="BD528" s="523">
        <v>51</v>
      </c>
      <c r="BE528" s="523">
        <v>52</v>
      </c>
      <c r="BF528" s="523">
        <v>53</v>
      </c>
      <c r="BG528" s="523">
        <v>54</v>
      </c>
      <c r="BH528" s="523">
        <v>55</v>
      </c>
      <c r="BI528" s="523">
        <v>56</v>
      </c>
      <c r="BJ528" s="523">
        <v>57</v>
      </c>
      <c r="BK528" s="523">
        <v>58</v>
      </c>
      <c r="BL528" s="523">
        <v>59</v>
      </c>
      <c r="BM528" s="523">
        <v>60</v>
      </c>
      <c r="BN528" s="523">
        <v>61</v>
      </c>
      <c r="BO528" s="523">
        <v>62</v>
      </c>
      <c r="BP528" s="523">
        <v>63</v>
      </c>
      <c r="BQ528" s="523">
        <v>64</v>
      </c>
      <c r="BR528" s="523">
        <v>65</v>
      </c>
      <c r="BS528" s="523">
        <v>66</v>
      </c>
      <c r="BT528" s="523">
        <v>67</v>
      </c>
      <c r="BU528" s="523">
        <v>68</v>
      </c>
      <c r="BV528" s="523">
        <v>69</v>
      </c>
      <c r="BW528" s="523">
        <v>70</v>
      </c>
      <c r="BX528" s="523">
        <v>71</v>
      </c>
      <c r="BY528" s="523">
        <v>72</v>
      </c>
      <c r="BZ528" s="523">
        <v>73</v>
      </c>
      <c r="CA528" s="523">
        <v>74</v>
      </c>
      <c r="CB528" s="523">
        <v>75</v>
      </c>
      <c r="CC528" s="523">
        <v>76</v>
      </c>
      <c r="CD528" s="523">
        <v>77</v>
      </c>
      <c r="CE528" s="523">
        <v>78</v>
      </c>
      <c r="CF528" s="523">
        <v>79</v>
      </c>
      <c r="CG528" s="523">
        <v>80</v>
      </c>
      <c r="CH528" s="523">
        <v>81</v>
      </c>
      <c r="CI528" s="523">
        <v>82</v>
      </c>
      <c r="CJ528" s="523">
        <v>83</v>
      </c>
      <c r="CK528" s="523">
        <v>84</v>
      </c>
      <c r="CL528" s="523">
        <v>85</v>
      </c>
      <c r="CM528" s="523">
        <v>86</v>
      </c>
      <c r="CN528" s="523">
        <v>87</v>
      </c>
      <c r="CO528" s="523">
        <v>88</v>
      </c>
      <c r="CP528" s="523">
        <v>89</v>
      </c>
      <c r="CQ528" s="523">
        <v>90</v>
      </c>
      <c r="CR528" s="523">
        <v>91</v>
      </c>
      <c r="CS528" s="523">
        <v>92</v>
      </c>
      <c r="CT528" s="523">
        <v>93</v>
      </c>
      <c r="CU528" s="523">
        <v>94</v>
      </c>
      <c r="CV528" s="523">
        <v>95</v>
      </c>
      <c r="CW528" s="523">
        <v>96</v>
      </c>
      <c r="CX528" s="523">
        <v>97</v>
      </c>
      <c r="CY528" s="523">
        <v>98</v>
      </c>
      <c r="CZ528" s="523">
        <v>99</v>
      </c>
      <c r="DA528" s="523">
        <v>100</v>
      </c>
      <c r="DB528" s="523">
        <v>101</v>
      </c>
      <c r="DC528" s="523">
        <v>102</v>
      </c>
      <c r="DD528" s="523">
        <v>103</v>
      </c>
      <c r="DE528" s="523">
        <v>104</v>
      </c>
      <c r="DG528" s="523">
        <v>105</v>
      </c>
      <c r="DH528" s="523">
        <v>106</v>
      </c>
      <c r="DI528" s="523">
        <v>107</v>
      </c>
      <c r="DJ528" s="523">
        <v>108</v>
      </c>
    </row>
    <row r="529" spans="4:119" x14ac:dyDescent="0.2">
      <c r="E529" s="523" t="s">
        <v>157</v>
      </c>
      <c r="F529" s="523">
        <v>90</v>
      </c>
      <c r="G529" s="523">
        <v>20</v>
      </c>
      <c r="H529" s="523">
        <v>67</v>
      </c>
      <c r="I529" s="523">
        <v>31</v>
      </c>
      <c r="J529" s="523">
        <v>97</v>
      </c>
      <c r="K529" s="523">
        <v>94</v>
      </c>
      <c r="L529" s="523">
        <v>19</v>
      </c>
      <c r="M529" s="523">
        <v>10</v>
      </c>
      <c r="N529" s="523">
        <v>22</v>
      </c>
      <c r="O529" s="523">
        <v>76</v>
      </c>
      <c r="P529" s="523">
        <v>64</v>
      </c>
      <c r="Q529" s="523">
        <v>80</v>
      </c>
      <c r="R529" s="523">
        <v>102</v>
      </c>
      <c r="S529" s="523">
        <v>32</v>
      </c>
      <c r="T529" s="523">
        <v>26</v>
      </c>
      <c r="U529" s="523">
        <v>74</v>
      </c>
      <c r="V529" s="523">
        <v>25</v>
      </c>
      <c r="W529" s="523">
        <v>106</v>
      </c>
      <c r="X529" s="523">
        <v>61</v>
      </c>
      <c r="Y529" s="523">
        <v>82</v>
      </c>
      <c r="Z529" s="523">
        <v>85</v>
      </c>
      <c r="AA529" s="523">
        <v>70</v>
      </c>
      <c r="AB529" s="523">
        <v>27</v>
      </c>
      <c r="AC529" s="523">
        <v>101</v>
      </c>
      <c r="AD529" s="523">
        <v>17</v>
      </c>
      <c r="AE529" s="523">
        <v>40</v>
      </c>
      <c r="AF529" s="523">
        <v>4</v>
      </c>
      <c r="AG529" s="523">
        <v>24</v>
      </c>
      <c r="AH529" s="523">
        <v>66</v>
      </c>
      <c r="AI529" s="523">
        <v>8</v>
      </c>
      <c r="AJ529" s="523">
        <v>95</v>
      </c>
      <c r="AK529" s="523">
        <v>78</v>
      </c>
      <c r="AL529" s="523">
        <v>42</v>
      </c>
      <c r="AM529" s="523">
        <v>36</v>
      </c>
      <c r="AN529" s="523">
        <v>16</v>
      </c>
      <c r="AO529" s="523">
        <v>50</v>
      </c>
      <c r="AP529" s="523">
        <v>98</v>
      </c>
      <c r="AQ529" s="523">
        <v>92</v>
      </c>
      <c r="AR529" s="523">
        <v>12</v>
      </c>
      <c r="AS529" s="523">
        <v>6</v>
      </c>
      <c r="AT529" s="523">
        <v>108</v>
      </c>
      <c r="AU529" s="523">
        <v>48</v>
      </c>
      <c r="AV529" s="523">
        <v>44</v>
      </c>
      <c r="AW529" s="523">
        <v>86</v>
      </c>
      <c r="AX529" s="523">
        <v>2</v>
      </c>
      <c r="AY529" s="523">
        <v>39</v>
      </c>
      <c r="AZ529" s="523">
        <v>65</v>
      </c>
      <c r="BA529" s="523">
        <v>84</v>
      </c>
      <c r="BB529" s="523">
        <v>72</v>
      </c>
      <c r="BC529" s="523">
        <v>41</v>
      </c>
      <c r="BD529" s="523">
        <v>5</v>
      </c>
      <c r="BE529" s="523">
        <v>38</v>
      </c>
      <c r="BF529" s="523">
        <v>47</v>
      </c>
      <c r="BG529" s="523">
        <v>21</v>
      </c>
      <c r="BH529" s="523">
        <v>57</v>
      </c>
      <c r="BI529" s="523">
        <v>59</v>
      </c>
      <c r="BJ529" s="523">
        <v>83</v>
      </c>
      <c r="BK529" s="523">
        <v>69</v>
      </c>
      <c r="BL529" s="523">
        <v>103</v>
      </c>
      <c r="BM529" s="523">
        <v>3</v>
      </c>
      <c r="BN529" s="523">
        <v>29</v>
      </c>
      <c r="BO529" s="523">
        <v>63</v>
      </c>
      <c r="BP529" s="523">
        <v>45</v>
      </c>
      <c r="BQ529" s="523">
        <v>13</v>
      </c>
      <c r="BR529" s="523">
        <v>46</v>
      </c>
      <c r="BS529" s="523">
        <v>60</v>
      </c>
      <c r="BT529" s="523">
        <v>35</v>
      </c>
      <c r="BU529" s="523">
        <v>30</v>
      </c>
      <c r="BV529" s="523">
        <v>107</v>
      </c>
      <c r="BW529" s="523">
        <v>88</v>
      </c>
      <c r="BX529" s="523">
        <v>100</v>
      </c>
      <c r="BY529" s="523">
        <v>49</v>
      </c>
      <c r="BZ529" s="523">
        <v>75</v>
      </c>
      <c r="CA529" s="523">
        <v>93</v>
      </c>
      <c r="CB529" s="523">
        <v>11</v>
      </c>
      <c r="CC529" s="523">
        <v>104</v>
      </c>
      <c r="CD529" s="523">
        <v>53</v>
      </c>
      <c r="CE529" s="523">
        <v>7</v>
      </c>
      <c r="CF529" s="523">
        <v>87</v>
      </c>
      <c r="CG529" s="523">
        <v>56</v>
      </c>
      <c r="CH529" s="523">
        <v>99</v>
      </c>
      <c r="CI529" s="523">
        <v>68</v>
      </c>
      <c r="CJ529" s="523">
        <v>55</v>
      </c>
      <c r="CK529" s="523">
        <v>1</v>
      </c>
      <c r="CL529" s="523">
        <v>105</v>
      </c>
      <c r="CM529" s="523">
        <v>14</v>
      </c>
      <c r="CN529" s="523">
        <v>79</v>
      </c>
      <c r="CO529" s="523">
        <v>9</v>
      </c>
      <c r="CP529" s="523">
        <v>91</v>
      </c>
      <c r="CQ529" s="523">
        <v>73</v>
      </c>
      <c r="CR529" s="523">
        <v>89</v>
      </c>
      <c r="CS529" s="523">
        <v>58</v>
      </c>
      <c r="CT529" s="523">
        <v>37</v>
      </c>
      <c r="CU529" s="523">
        <v>43</v>
      </c>
      <c r="CV529" s="523">
        <v>51</v>
      </c>
      <c r="CW529" s="523">
        <v>15</v>
      </c>
      <c r="CX529" s="523">
        <v>18</v>
      </c>
      <c r="CY529" s="523">
        <v>77</v>
      </c>
      <c r="CZ529" s="523">
        <v>96</v>
      </c>
      <c r="DA529" s="523">
        <v>71</v>
      </c>
      <c r="DB529" s="523">
        <v>54</v>
      </c>
      <c r="DC529" s="523">
        <v>23</v>
      </c>
      <c r="DD529" s="523">
        <v>62</v>
      </c>
      <c r="DE529" s="523">
        <v>33</v>
      </c>
      <c r="DG529" s="523">
        <v>34</v>
      </c>
      <c r="DH529" s="523">
        <v>28</v>
      </c>
      <c r="DI529" s="523">
        <v>52</v>
      </c>
      <c r="DJ529" s="523">
        <v>81</v>
      </c>
    </row>
    <row r="532" spans="4:119" x14ac:dyDescent="0.2">
      <c r="D532" s="544">
        <v>109</v>
      </c>
      <c r="E532" s="544" t="s">
        <v>179</v>
      </c>
    </row>
    <row r="533" spans="4:119" x14ac:dyDescent="0.2">
      <c r="E533" s="523" t="s">
        <v>130</v>
      </c>
      <c r="F533" s="523">
        <v>1</v>
      </c>
      <c r="G533" s="523">
        <v>2</v>
      </c>
      <c r="H533" s="523">
        <v>3</v>
      </c>
      <c r="I533" s="523">
        <v>4</v>
      </c>
      <c r="J533" s="523">
        <v>5</v>
      </c>
      <c r="K533" s="523">
        <v>6</v>
      </c>
      <c r="L533" s="523">
        <v>7</v>
      </c>
      <c r="M533" s="523">
        <v>8</v>
      </c>
      <c r="N533" s="523">
        <v>9</v>
      </c>
      <c r="O533" s="523">
        <v>10</v>
      </c>
      <c r="P533" s="523">
        <v>11</v>
      </c>
      <c r="Q533" s="523">
        <v>12</v>
      </c>
      <c r="R533" s="523">
        <v>13</v>
      </c>
      <c r="S533" s="523">
        <v>14</v>
      </c>
      <c r="T533" s="523">
        <v>15</v>
      </c>
      <c r="U533" s="523">
        <v>16</v>
      </c>
      <c r="V533" s="523">
        <v>17</v>
      </c>
      <c r="W533" s="523">
        <v>18</v>
      </c>
      <c r="X533" s="523">
        <v>19</v>
      </c>
      <c r="Y533" s="523">
        <v>20</v>
      </c>
      <c r="Z533" s="523">
        <v>21</v>
      </c>
      <c r="AA533" s="523">
        <v>22</v>
      </c>
      <c r="AB533" s="523">
        <v>23</v>
      </c>
      <c r="AC533" s="523">
        <v>24</v>
      </c>
      <c r="AD533" s="523">
        <v>25</v>
      </c>
      <c r="AE533" s="523">
        <v>26</v>
      </c>
      <c r="AF533" s="523">
        <v>27</v>
      </c>
      <c r="AG533" s="523">
        <v>28</v>
      </c>
      <c r="AH533" s="523">
        <v>29</v>
      </c>
      <c r="AI533" s="523">
        <v>30</v>
      </c>
      <c r="AJ533" s="523">
        <v>31</v>
      </c>
      <c r="AK533" s="523">
        <v>32</v>
      </c>
      <c r="AL533" s="523">
        <v>33</v>
      </c>
      <c r="AM533" s="523">
        <v>34</v>
      </c>
      <c r="AN533" s="523">
        <v>35</v>
      </c>
      <c r="AO533" s="523">
        <v>36</v>
      </c>
      <c r="AP533" s="523">
        <v>37</v>
      </c>
      <c r="AQ533" s="523">
        <v>38</v>
      </c>
      <c r="AR533" s="523">
        <v>39</v>
      </c>
      <c r="AS533" s="523">
        <v>40</v>
      </c>
      <c r="AT533" s="523">
        <v>41</v>
      </c>
      <c r="AU533" s="523">
        <v>42</v>
      </c>
      <c r="AV533" s="523">
        <v>43</v>
      </c>
      <c r="AW533" s="523">
        <v>44</v>
      </c>
      <c r="AX533" s="523">
        <v>45</v>
      </c>
      <c r="AY533" s="523">
        <v>46</v>
      </c>
      <c r="AZ533" s="523">
        <v>47</v>
      </c>
      <c r="BA533" s="523">
        <v>48</v>
      </c>
      <c r="BB533" s="523">
        <v>49</v>
      </c>
      <c r="BC533" s="523">
        <v>50</v>
      </c>
      <c r="BD533" s="523">
        <v>51</v>
      </c>
      <c r="BE533" s="523">
        <v>52</v>
      </c>
      <c r="BF533" s="523">
        <v>53</v>
      </c>
      <c r="BG533" s="523">
        <v>54</v>
      </c>
      <c r="BH533" s="523">
        <v>55</v>
      </c>
      <c r="BI533" s="523">
        <v>56</v>
      </c>
      <c r="BJ533" s="523">
        <v>57</v>
      </c>
      <c r="BK533" s="523">
        <v>58</v>
      </c>
      <c r="BL533" s="523">
        <v>59</v>
      </c>
      <c r="BM533" s="523">
        <v>60</v>
      </c>
      <c r="BN533" s="523">
        <v>61</v>
      </c>
      <c r="BO533" s="523">
        <v>62</v>
      </c>
      <c r="BP533" s="523">
        <v>63</v>
      </c>
      <c r="BQ533" s="523">
        <v>64</v>
      </c>
      <c r="BR533" s="523">
        <v>65</v>
      </c>
      <c r="BS533" s="523">
        <v>66</v>
      </c>
      <c r="BT533" s="523">
        <v>67</v>
      </c>
      <c r="BU533" s="523">
        <v>68</v>
      </c>
      <c r="BV533" s="523">
        <v>69</v>
      </c>
      <c r="BW533" s="523">
        <v>70</v>
      </c>
      <c r="BX533" s="523">
        <v>71</v>
      </c>
      <c r="BY533" s="523">
        <v>72</v>
      </c>
      <c r="BZ533" s="523">
        <v>73</v>
      </c>
      <c r="CA533" s="523">
        <v>74</v>
      </c>
      <c r="CB533" s="523">
        <v>75</v>
      </c>
      <c r="CC533" s="523">
        <v>76</v>
      </c>
      <c r="CD533" s="523">
        <v>77</v>
      </c>
      <c r="CE533" s="523">
        <v>78</v>
      </c>
      <c r="CF533" s="523">
        <v>79</v>
      </c>
      <c r="CG533" s="523">
        <v>80</v>
      </c>
      <c r="CH533" s="523">
        <v>81</v>
      </c>
      <c r="CI533" s="523">
        <v>82</v>
      </c>
      <c r="CJ533" s="523">
        <v>83</v>
      </c>
      <c r="CK533" s="523">
        <v>84</v>
      </c>
      <c r="CL533" s="523">
        <v>85</v>
      </c>
      <c r="CM533" s="523">
        <v>86</v>
      </c>
      <c r="CN533" s="523">
        <v>87</v>
      </c>
      <c r="CO533" s="523">
        <v>88</v>
      </c>
      <c r="CP533" s="523">
        <v>89</v>
      </c>
      <c r="CQ533" s="523">
        <v>90</v>
      </c>
      <c r="CR533" s="523">
        <v>91</v>
      </c>
      <c r="CS533" s="523">
        <v>92</v>
      </c>
      <c r="CT533" s="523">
        <v>93</v>
      </c>
      <c r="CU533" s="523">
        <v>94</v>
      </c>
      <c r="CV533" s="523">
        <v>95</v>
      </c>
      <c r="CW533" s="523">
        <v>96</v>
      </c>
      <c r="CX533" s="523">
        <v>97</v>
      </c>
      <c r="CY533" s="523">
        <v>98</v>
      </c>
      <c r="CZ533" s="523">
        <v>99</v>
      </c>
      <c r="DA533" s="523">
        <v>100</v>
      </c>
      <c r="DB533" s="523">
        <v>101</v>
      </c>
      <c r="DC533" s="523">
        <v>102</v>
      </c>
      <c r="DD533" s="523">
        <v>103</v>
      </c>
      <c r="DE533" s="523">
        <v>104</v>
      </c>
      <c r="DF533" s="523">
        <v>105</v>
      </c>
      <c r="DG533" s="523">
        <v>106</v>
      </c>
      <c r="DH533" s="523">
        <v>107</v>
      </c>
      <c r="DI533" s="523">
        <v>108</v>
      </c>
      <c r="DJ533" s="523">
        <v>109</v>
      </c>
    </row>
    <row r="534" spans="4:119" x14ac:dyDescent="0.2">
      <c r="E534" s="523" t="s">
        <v>157</v>
      </c>
      <c r="F534" s="523">
        <v>100</v>
      </c>
      <c r="G534" s="523">
        <v>48</v>
      </c>
      <c r="H534" s="523">
        <v>74</v>
      </c>
      <c r="I534" s="523">
        <v>1</v>
      </c>
      <c r="J534" s="523">
        <v>41</v>
      </c>
      <c r="K534" s="523">
        <v>75</v>
      </c>
      <c r="L534" s="523">
        <v>38</v>
      </c>
      <c r="M534" s="523">
        <v>52</v>
      </c>
      <c r="N534" s="523">
        <v>11</v>
      </c>
      <c r="O534" s="523">
        <v>83</v>
      </c>
      <c r="P534" s="523">
        <v>84</v>
      </c>
      <c r="Q534" s="523">
        <v>80</v>
      </c>
      <c r="R534" s="523">
        <v>99</v>
      </c>
      <c r="S534" s="523">
        <v>73</v>
      </c>
      <c r="T534" s="523">
        <v>107</v>
      </c>
      <c r="U534" s="523">
        <v>14</v>
      </c>
      <c r="V534" s="523">
        <v>93</v>
      </c>
      <c r="W534" s="523">
        <v>47</v>
      </c>
      <c r="X534" s="523">
        <v>37</v>
      </c>
      <c r="Y534" s="523">
        <v>66</v>
      </c>
      <c r="Z534" s="523">
        <v>20</v>
      </c>
      <c r="AA534" s="523">
        <v>30</v>
      </c>
      <c r="AB534" s="523">
        <v>97</v>
      </c>
      <c r="AC534" s="523">
        <v>61</v>
      </c>
      <c r="AD534" s="523">
        <v>91</v>
      </c>
      <c r="AE534" s="523">
        <v>54</v>
      </c>
      <c r="AF534" s="523">
        <v>105</v>
      </c>
      <c r="AG534" s="523">
        <v>109</v>
      </c>
      <c r="AH534" s="523">
        <v>18</v>
      </c>
      <c r="AI534" s="523">
        <v>22</v>
      </c>
      <c r="AJ534" s="523">
        <v>70</v>
      </c>
      <c r="AK534" s="523">
        <v>45</v>
      </c>
      <c r="AL534" s="523">
        <v>95</v>
      </c>
      <c r="AM534" s="523">
        <v>106</v>
      </c>
      <c r="AN534" s="523">
        <v>16</v>
      </c>
      <c r="AO534" s="523">
        <v>85</v>
      </c>
      <c r="AP534" s="523">
        <v>28</v>
      </c>
      <c r="AQ534" s="523">
        <v>62</v>
      </c>
      <c r="AR534" s="523">
        <v>2</v>
      </c>
      <c r="AS534" s="523">
        <v>21</v>
      </c>
      <c r="AT534" s="523">
        <v>5</v>
      </c>
      <c r="AU534" s="523">
        <v>60</v>
      </c>
      <c r="AV534" s="523">
        <v>65</v>
      </c>
      <c r="AW534" s="523">
        <v>23</v>
      </c>
      <c r="AX534" s="523">
        <v>32</v>
      </c>
      <c r="AY534" s="523">
        <v>64</v>
      </c>
      <c r="AZ534" s="523">
        <v>9</v>
      </c>
      <c r="BA534" s="523">
        <v>67</v>
      </c>
      <c r="BB534" s="523">
        <v>88</v>
      </c>
      <c r="BC534" s="523">
        <v>78</v>
      </c>
      <c r="BD534" s="523">
        <v>90</v>
      </c>
      <c r="BE534" s="523">
        <v>24</v>
      </c>
      <c r="BF534" s="523">
        <v>42</v>
      </c>
      <c r="BG534" s="523">
        <v>36</v>
      </c>
      <c r="BH534" s="523">
        <v>82</v>
      </c>
      <c r="BI534" s="523">
        <v>89</v>
      </c>
      <c r="BJ534" s="523">
        <v>53</v>
      </c>
      <c r="BK534" s="523">
        <v>15</v>
      </c>
      <c r="BL534" s="523">
        <v>101</v>
      </c>
      <c r="BM534" s="523">
        <v>3</v>
      </c>
      <c r="BN534" s="523">
        <v>59</v>
      </c>
      <c r="BO534" s="523">
        <v>8</v>
      </c>
      <c r="BP534" s="523">
        <v>29</v>
      </c>
      <c r="BQ534" s="523">
        <v>86</v>
      </c>
      <c r="BR534" s="523">
        <v>46</v>
      </c>
      <c r="BS534" s="523">
        <v>19</v>
      </c>
      <c r="BT534" s="523">
        <v>104</v>
      </c>
      <c r="BU534" s="523">
        <v>10</v>
      </c>
      <c r="BV534" s="523">
        <v>72</v>
      </c>
      <c r="BW534" s="523">
        <v>96</v>
      </c>
      <c r="BX534" s="523">
        <v>25</v>
      </c>
      <c r="BY534" s="523">
        <v>43</v>
      </c>
      <c r="BZ534" s="523">
        <v>92</v>
      </c>
      <c r="CA534" s="523">
        <v>76</v>
      </c>
      <c r="CB534" s="523">
        <v>26</v>
      </c>
      <c r="CC534" s="523">
        <v>94</v>
      </c>
      <c r="CD534" s="523">
        <v>40</v>
      </c>
      <c r="CE534" s="523">
        <v>79</v>
      </c>
      <c r="CF534" s="523">
        <v>6</v>
      </c>
      <c r="CG534" s="523">
        <v>58</v>
      </c>
      <c r="CH534" s="523">
        <v>44</v>
      </c>
      <c r="CI534" s="523">
        <v>55</v>
      </c>
      <c r="CJ534" s="523">
        <v>49</v>
      </c>
      <c r="CK534" s="523">
        <v>71</v>
      </c>
      <c r="CL534" s="523">
        <v>77</v>
      </c>
      <c r="CM534" s="523">
        <v>35</v>
      </c>
      <c r="CN534" s="523">
        <v>108</v>
      </c>
      <c r="CO534" s="523">
        <v>17</v>
      </c>
      <c r="CP534" s="523">
        <v>56</v>
      </c>
      <c r="CQ534" s="523">
        <v>51</v>
      </c>
      <c r="CR534" s="523">
        <v>34</v>
      </c>
      <c r="CS534" s="523">
        <v>68</v>
      </c>
      <c r="CT534" s="523">
        <v>7</v>
      </c>
      <c r="CU534" s="523">
        <v>12</v>
      </c>
      <c r="CV534" s="523">
        <v>87</v>
      </c>
      <c r="CW534" s="523">
        <v>39</v>
      </c>
      <c r="CX534" s="523">
        <v>63</v>
      </c>
      <c r="CY534" s="523">
        <v>102</v>
      </c>
      <c r="CZ534" s="523">
        <v>13</v>
      </c>
      <c r="DA534" s="523">
        <v>81</v>
      </c>
      <c r="DB534" s="523">
        <v>50</v>
      </c>
      <c r="DC534" s="523">
        <v>98</v>
      </c>
      <c r="DD534" s="523">
        <v>69</v>
      </c>
      <c r="DE534" s="523">
        <v>31</v>
      </c>
      <c r="DF534" s="523">
        <v>27</v>
      </c>
      <c r="DG534" s="523">
        <v>4</v>
      </c>
      <c r="DH534" s="523">
        <v>33</v>
      </c>
      <c r="DI534" s="523">
        <v>57</v>
      </c>
      <c r="DJ534" s="523">
        <v>103</v>
      </c>
    </row>
    <row r="537" spans="4:119" x14ac:dyDescent="0.2">
      <c r="D537" s="544">
        <v>110</v>
      </c>
      <c r="E537" s="544" t="s">
        <v>179</v>
      </c>
    </row>
    <row r="538" spans="4:119" x14ac:dyDescent="0.2">
      <c r="E538" s="523" t="s">
        <v>130</v>
      </c>
      <c r="F538" s="523">
        <v>1</v>
      </c>
      <c r="G538" s="523">
        <v>2</v>
      </c>
      <c r="H538" s="523">
        <v>3</v>
      </c>
      <c r="I538" s="523">
        <v>4</v>
      </c>
      <c r="J538" s="523">
        <v>5</v>
      </c>
      <c r="K538" s="523">
        <v>6</v>
      </c>
      <c r="L538" s="523">
        <v>7</v>
      </c>
      <c r="M538" s="523">
        <v>8</v>
      </c>
      <c r="N538" s="523">
        <v>9</v>
      </c>
      <c r="O538" s="523">
        <v>10</v>
      </c>
      <c r="P538" s="523">
        <v>11</v>
      </c>
      <c r="Q538" s="523">
        <v>12</v>
      </c>
      <c r="R538" s="523">
        <v>13</v>
      </c>
      <c r="S538" s="523">
        <v>14</v>
      </c>
      <c r="T538" s="523">
        <v>15</v>
      </c>
      <c r="U538" s="523">
        <v>16</v>
      </c>
      <c r="V538" s="523">
        <v>17</v>
      </c>
      <c r="W538" s="523">
        <v>18</v>
      </c>
      <c r="X538" s="523">
        <v>19</v>
      </c>
      <c r="Y538" s="523">
        <v>20</v>
      </c>
      <c r="Z538" s="523">
        <v>21</v>
      </c>
      <c r="AA538" s="523">
        <v>22</v>
      </c>
      <c r="AB538" s="523">
        <v>23</v>
      </c>
      <c r="AC538" s="523">
        <v>24</v>
      </c>
      <c r="AD538" s="523">
        <v>25</v>
      </c>
      <c r="AE538" s="523">
        <v>26</v>
      </c>
      <c r="AF538" s="523">
        <v>27</v>
      </c>
      <c r="AG538" s="523">
        <v>28</v>
      </c>
      <c r="AH538" s="523">
        <v>29</v>
      </c>
      <c r="AI538" s="523">
        <v>30</v>
      </c>
      <c r="AJ538" s="523">
        <v>31</v>
      </c>
      <c r="AK538" s="523">
        <v>32</v>
      </c>
      <c r="AL538" s="523">
        <v>33</v>
      </c>
      <c r="AM538" s="523">
        <v>34</v>
      </c>
      <c r="AN538" s="523">
        <v>35</v>
      </c>
      <c r="AO538" s="523">
        <v>36</v>
      </c>
      <c r="AP538" s="523">
        <v>37</v>
      </c>
      <c r="AQ538" s="523">
        <v>38</v>
      </c>
      <c r="AR538" s="523">
        <v>39</v>
      </c>
      <c r="AS538" s="523">
        <v>40</v>
      </c>
      <c r="AT538" s="523">
        <v>41</v>
      </c>
      <c r="AU538" s="523">
        <v>42</v>
      </c>
      <c r="AV538" s="523">
        <v>43</v>
      </c>
      <c r="AW538" s="523">
        <v>44</v>
      </c>
      <c r="AX538" s="523">
        <v>45</v>
      </c>
      <c r="AY538" s="523">
        <v>46</v>
      </c>
      <c r="AZ538" s="523">
        <v>47</v>
      </c>
      <c r="BA538" s="523">
        <v>48</v>
      </c>
      <c r="BB538" s="523">
        <v>49</v>
      </c>
      <c r="BC538" s="523">
        <v>50</v>
      </c>
      <c r="BD538" s="523">
        <v>51</v>
      </c>
      <c r="BE538" s="523">
        <v>52</v>
      </c>
      <c r="BF538" s="523">
        <v>53</v>
      </c>
      <c r="BG538" s="523">
        <v>54</v>
      </c>
      <c r="BH538" s="523">
        <v>55</v>
      </c>
      <c r="BI538" s="523">
        <v>56</v>
      </c>
      <c r="BJ538" s="523">
        <v>57</v>
      </c>
      <c r="BK538" s="523">
        <v>58</v>
      </c>
      <c r="BL538" s="523">
        <v>59</v>
      </c>
      <c r="BM538" s="523">
        <v>60</v>
      </c>
      <c r="BN538" s="523">
        <v>61</v>
      </c>
      <c r="BO538" s="523">
        <v>62</v>
      </c>
      <c r="BP538" s="523">
        <v>63</v>
      </c>
      <c r="BQ538" s="523">
        <v>64</v>
      </c>
      <c r="BR538" s="523">
        <v>65</v>
      </c>
      <c r="BS538" s="523">
        <v>66</v>
      </c>
      <c r="BT538" s="523">
        <v>67</v>
      </c>
      <c r="BU538" s="523">
        <v>68</v>
      </c>
      <c r="BV538" s="523">
        <v>69</v>
      </c>
      <c r="BW538" s="523">
        <v>70</v>
      </c>
      <c r="BX538" s="523">
        <v>71</v>
      </c>
      <c r="BY538" s="523">
        <v>72</v>
      </c>
      <c r="BZ538" s="523">
        <v>73</v>
      </c>
      <c r="CA538" s="523">
        <v>74</v>
      </c>
      <c r="CB538" s="523">
        <v>75</v>
      </c>
      <c r="CC538" s="523">
        <v>76</v>
      </c>
      <c r="CD538" s="523">
        <v>77</v>
      </c>
      <c r="CE538" s="523">
        <v>78</v>
      </c>
      <c r="CF538" s="523">
        <v>79</v>
      </c>
      <c r="CG538" s="523">
        <v>80</v>
      </c>
      <c r="CH538" s="523">
        <v>81</v>
      </c>
      <c r="CI538" s="523">
        <v>82</v>
      </c>
      <c r="CJ538" s="523">
        <v>83</v>
      </c>
      <c r="CK538" s="523">
        <v>84</v>
      </c>
      <c r="CL538" s="523">
        <v>85</v>
      </c>
      <c r="CM538" s="523">
        <v>86</v>
      </c>
      <c r="CN538" s="523">
        <v>87</v>
      </c>
      <c r="CO538" s="523">
        <v>88</v>
      </c>
      <c r="CP538" s="523">
        <v>89</v>
      </c>
      <c r="CQ538" s="523">
        <v>90</v>
      </c>
      <c r="CR538" s="523">
        <v>91</v>
      </c>
      <c r="CS538" s="523">
        <v>92</v>
      </c>
      <c r="CT538" s="523">
        <v>93</v>
      </c>
      <c r="CU538" s="523">
        <v>94</v>
      </c>
      <c r="CV538" s="523">
        <v>95</v>
      </c>
      <c r="CW538" s="523">
        <v>96</v>
      </c>
      <c r="CX538" s="523">
        <v>97</v>
      </c>
      <c r="CY538" s="523">
        <v>98</v>
      </c>
      <c r="CZ538" s="523">
        <v>99</v>
      </c>
      <c r="DA538" s="523">
        <v>100</v>
      </c>
      <c r="DB538" s="523">
        <v>101</v>
      </c>
      <c r="DC538" s="523">
        <v>102</v>
      </c>
      <c r="DD538" s="523">
        <v>103</v>
      </c>
      <c r="DE538" s="523">
        <v>104</v>
      </c>
      <c r="DF538" s="523">
        <v>105</v>
      </c>
      <c r="DG538" s="523">
        <v>106</v>
      </c>
      <c r="DH538" s="523">
        <v>107</v>
      </c>
      <c r="DI538" s="523">
        <v>108</v>
      </c>
      <c r="DJ538" s="523">
        <v>109</v>
      </c>
      <c r="DK538" s="523">
        <v>110</v>
      </c>
    </row>
    <row r="539" spans="4:119" x14ac:dyDescent="0.2">
      <c r="E539" s="523" t="s">
        <v>157</v>
      </c>
      <c r="F539" s="523">
        <v>74</v>
      </c>
      <c r="G539" s="523">
        <v>54</v>
      </c>
      <c r="H539" s="523">
        <v>92</v>
      </c>
      <c r="I539" s="523">
        <v>67</v>
      </c>
      <c r="J539" s="523">
        <v>76</v>
      </c>
      <c r="K539" s="523">
        <v>29</v>
      </c>
      <c r="L539" s="523">
        <v>73</v>
      </c>
      <c r="M539" s="523">
        <v>2</v>
      </c>
      <c r="N539" s="523">
        <v>21</v>
      </c>
      <c r="O539" s="523">
        <v>52</v>
      </c>
      <c r="P539" s="523">
        <v>45</v>
      </c>
      <c r="Q539" s="523">
        <v>98</v>
      </c>
      <c r="R539" s="523">
        <v>94</v>
      </c>
      <c r="S539" s="523">
        <v>53</v>
      </c>
      <c r="T539" s="523">
        <v>71</v>
      </c>
      <c r="U539" s="523">
        <v>75</v>
      </c>
      <c r="V539" s="523">
        <v>100</v>
      </c>
      <c r="W539" s="523">
        <v>7</v>
      </c>
      <c r="X539" s="523">
        <v>31</v>
      </c>
      <c r="Y539" s="523">
        <v>93</v>
      </c>
      <c r="Z539" s="523">
        <v>55</v>
      </c>
      <c r="AA539" s="523">
        <v>103</v>
      </c>
      <c r="AB539" s="523">
        <v>82</v>
      </c>
      <c r="AC539" s="523">
        <v>18</v>
      </c>
      <c r="AD539" s="523">
        <v>42</v>
      </c>
      <c r="AE539" s="523">
        <v>25</v>
      </c>
      <c r="AF539" s="523">
        <v>108</v>
      </c>
      <c r="AG539" s="523">
        <v>64</v>
      </c>
      <c r="AH539" s="523">
        <v>6</v>
      </c>
      <c r="AI539" s="523">
        <v>66</v>
      </c>
      <c r="AJ539" s="523">
        <v>5</v>
      </c>
      <c r="AK539" s="523">
        <v>105</v>
      </c>
      <c r="AL539" s="523">
        <v>70</v>
      </c>
      <c r="AM539" s="523">
        <v>57</v>
      </c>
      <c r="AN539" s="523">
        <v>96</v>
      </c>
      <c r="AO539" s="523">
        <v>34</v>
      </c>
      <c r="AP539" s="523">
        <v>23</v>
      </c>
      <c r="AQ539" s="523">
        <v>79</v>
      </c>
      <c r="AR539" s="523">
        <v>36</v>
      </c>
      <c r="AS539" s="523">
        <v>16</v>
      </c>
      <c r="AT539" s="523">
        <v>65</v>
      </c>
      <c r="AU539" s="523">
        <v>50</v>
      </c>
      <c r="AV539" s="523">
        <v>59</v>
      </c>
      <c r="AW539" s="523">
        <v>107</v>
      </c>
      <c r="AX539" s="523">
        <v>78</v>
      </c>
      <c r="AY539" s="523">
        <v>35</v>
      </c>
      <c r="AZ539" s="523">
        <v>48</v>
      </c>
      <c r="BA539" s="523">
        <v>80</v>
      </c>
      <c r="BB539" s="523">
        <v>101</v>
      </c>
      <c r="BC539" s="523">
        <v>87</v>
      </c>
      <c r="BD539" s="523">
        <v>30</v>
      </c>
      <c r="BE539" s="523">
        <v>13</v>
      </c>
      <c r="BF539" s="523">
        <v>90</v>
      </c>
      <c r="BG539" s="523">
        <v>61</v>
      </c>
      <c r="BH539" s="523">
        <v>51</v>
      </c>
      <c r="BI539" s="523">
        <v>24</v>
      </c>
      <c r="BJ539" s="523">
        <v>10</v>
      </c>
      <c r="BK539" s="523">
        <v>97</v>
      </c>
      <c r="BL539" s="523">
        <v>77</v>
      </c>
      <c r="BM539" s="523">
        <v>81</v>
      </c>
      <c r="BN539" s="523">
        <v>95</v>
      </c>
      <c r="BO539" s="523">
        <v>68</v>
      </c>
      <c r="BP539" s="523">
        <v>85</v>
      </c>
      <c r="BQ539" s="523">
        <v>1</v>
      </c>
      <c r="BR539" s="523">
        <v>11</v>
      </c>
      <c r="BS539" s="523">
        <v>89</v>
      </c>
      <c r="BT539" s="523">
        <v>110</v>
      </c>
      <c r="BU539" s="523">
        <v>39</v>
      </c>
      <c r="BV539" s="523">
        <v>46</v>
      </c>
      <c r="BW539" s="523">
        <v>56</v>
      </c>
      <c r="BX539" s="523">
        <v>15</v>
      </c>
      <c r="BY539" s="523">
        <v>58</v>
      </c>
      <c r="BZ539" s="523">
        <v>9</v>
      </c>
      <c r="CA539" s="523">
        <v>102</v>
      </c>
      <c r="CB539" s="523">
        <v>72</v>
      </c>
      <c r="CC539" s="523">
        <v>19</v>
      </c>
      <c r="CD539" s="523">
        <v>38</v>
      </c>
      <c r="CE539" s="523">
        <v>4</v>
      </c>
      <c r="CF539" s="523">
        <v>28</v>
      </c>
      <c r="CG539" s="523">
        <v>91</v>
      </c>
      <c r="CH539" s="523">
        <v>14</v>
      </c>
      <c r="CI539" s="523">
        <v>88</v>
      </c>
      <c r="CJ539" s="523">
        <v>32</v>
      </c>
      <c r="CK539" s="523">
        <v>26</v>
      </c>
      <c r="CL539" s="523">
        <v>41</v>
      </c>
      <c r="CM539" s="523">
        <v>99</v>
      </c>
      <c r="CN539" s="523">
        <v>8</v>
      </c>
      <c r="CO539" s="523">
        <v>109</v>
      </c>
      <c r="CP539" s="523">
        <v>37</v>
      </c>
      <c r="CQ539" s="523">
        <v>83</v>
      </c>
      <c r="CR539" s="523">
        <v>40</v>
      </c>
      <c r="CS539" s="523">
        <v>3</v>
      </c>
      <c r="CT539" s="523">
        <v>20</v>
      </c>
      <c r="CU539" s="523">
        <v>106</v>
      </c>
      <c r="CV539" s="523">
        <v>43</v>
      </c>
      <c r="CW539" s="523">
        <v>69</v>
      </c>
      <c r="CX539" s="523">
        <v>33</v>
      </c>
      <c r="CY539" s="523">
        <v>12</v>
      </c>
      <c r="CZ539" s="523">
        <v>62</v>
      </c>
      <c r="DA539" s="523">
        <v>17</v>
      </c>
      <c r="DB539" s="523">
        <v>49</v>
      </c>
      <c r="DC539" s="523">
        <v>60</v>
      </c>
      <c r="DD539" s="523">
        <v>84</v>
      </c>
      <c r="DE539" s="523">
        <v>63</v>
      </c>
      <c r="DF539" s="523">
        <v>22</v>
      </c>
      <c r="DG539" s="523">
        <v>104</v>
      </c>
      <c r="DH539" s="523">
        <v>44</v>
      </c>
      <c r="DI539" s="523">
        <v>47</v>
      </c>
      <c r="DJ539" s="523">
        <v>27</v>
      </c>
      <c r="DK539" s="523">
        <v>86</v>
      </c>
    </row>
    <row r="542" spans="4:119" x14ac:dyDescent="0.2">
      <c r="D542" s="544">
        <v>111</v>
      </c>
      <c r="E542" s="544" t="s">
        <v>179</v>
      </c>
    </row>
    <row r="543" spans="4:119" x14ac:dyDescent="0.2">
      <c r="E543" s="523" t="s">
        <v>130</v>
      </c>
      <c r="F543" s="523">
        <v>1</v>
      </c>
      <c r="G543" s="523">
        <v>2</v>
      </c>
      <c r="H543" s="523">
        <v>3</v>
      </c>
      <c r="I543" s="523">
        <v>4</v>
      </c>
      <c r="J543" s="523">
        <v>5</v>
      </c>
      <c r="K543" s="523">
        <v>6</v>
      </c>
      <c r="L543" s="523">
        <v>7</v>
      </c>
      <c r="M543" s="523">
        <v>8</v>
      </c>
      <c r="N543" s="523">
        <v>9</v>
      </c>
      <c r="O543" s="523">
        <v>10</v>
      </c>
      <c r="P543" s="523">
        <v>11</v>
      </c>
      <c r="Q543" s="523">
        <v>12</v>
      </c>
      <c r="R543" s="523">
        <v>13</v>
      </c>
      <c r="S543" s="523">
        <v>14</v>
      </c>
      <c r="T543" s="523">
        <v>15</v>
      </c>
      <c r="U543" s="523">
        <v>16</v>
      </c>
      <c r="V543" s="523">
        <v>17</v>
      </c>
      <c r="W543" s="523">
        <v>18</v>
      </c>
      <c r="X543" s="523">
        <v>19</v>
      </c>
      <c r="Y543" s="523">
        <v>20</v>
      </c>
      <c r="Z543" s="523">
        <v>21</v>
      </c>
      <c r="AA543" s="523">
        <v>22</v>
      </c>
      <c r="AB543" s="523">
        <v>23</v>
      </c>
      <c r="AC543" s="523">
        <v>24</v>
      </c>
      <c r="AD543" s="523">
        <v>25</v>
      </c>
      <c r="AE543" s="523">
        <v>26</v>
      </c>
      <c r="AF543" s="523">
        <v>27</v>
      </c>
      <c r="AG543" s="523">
        <v>28</v>
      </c>
      <c r="AH543" s="523">
        <v>29</v>
      </c>
      <c r="AI543" s="523">
        <v>30</v>
      </c>
      <c r="AJ543" s="523">
        <v>31</v>
      </c>
      <c r="AK543" s="523">
        <v>32</v>
      </c>
      <c r="AL543" s="523">
        <v>33</v>
      </c>
      <c r="AM543" s="523">
        <v>34</v>
      </c>
      <c r="AN543" s="523">
        <v>35</v>
      </c>
      <c r="AO543" s="523">
        <v>36</v>
      </c>
      <c r="AP543" s="523">
        <v>37</v>
      </c>
      <c r="AQ543" s="523">
        <v>38</v>
      </c>
      <c r="AR543" s="523">
        <v>39</v>
      </c>
      <c r="AS543" s="523">
        <v>40</v>
      </c>
      <c r="AT543" s="523">
        <v>41</v>
      </c>
      <c r="AU543" s="523">
        <v>42</v>
      </c>
      <c r="AV543" s="523">
        <v>43</v>
      </c>
      <c r="AW543" s="523">
        <v>44</v>
      </c>
      <c r="AX543" s="523">
        <v>45</v>
      </c>
      <c r="AY543" s="523">
        <v>46</v>
      </c>
      <c r="AZ543" s="523">
        <v>47</v>
      </c>
      <c r="BA543" s="523">
        <v>48</v>
      </c>
      <c r="BB543" s="523">
        <v>49</v>
      </c>
      <c r="BC543" s="523">
        <v>50</v>
      </c>
      <c r="BD543" s="523">
        <v>51</v>
      </c>
      <c r="BE543" s="523">
        <v>52</v>
      </c>
      <c r="BF543" s="523">
        <v>53</v>
      </c>
      <c r="BG543" s="523">
        <v>54</v>
      </c>
      <c r="BH543" s="523">
        <v>55</v>
      </c>
      <c r="BI543" s="523">
        <v>56</v>
      </c>
      <c r="BJ543" s="523">
        <v>57</v>
      </c>
      <c r="BK543" s="523">
        <v>58</v>
      </c>
      <c r="BL543" s="523">
        <v>59</v>
      </c>
      <c r="BM543" s="523">
        <v>60</v>
      </c>
      <c r="BN543" s="523">
        <v>61</v>
      </c>
      <c r="BO543" s="523">
        <v>62</v>
      </c>
      <c r="BP543" s="523">
        <v>63</v>
      </c>
      <c r="BQ543" s="523">
        <v>64</v>
      </c>
      <c r="BR543" s="523">
        <v>65</v>
      </c>
      <c r="BS543" s="523">
        <v>66</v>
      </c>
      <c r="BT543" s="523">
        <v>67</v>
      </c>
      <c r="BU543" s="523">
        <v>68</v>
      </c>
      <c r="BV543" s="523">
        <v>69</v>
      </c>
      <c r="BW543" s="523">
        <v>70</v>
      </c>
      <c r="BX543" s="523">
        <v>71</v>
      </c>
      <c r="BY543" s="523">
        <v>72</v>
      </c>
      <c r="BZ543" s="523">
        <v>73</v>
      </c>
      <c r="CA543" s="523">
        <v>74</v>
      </c>
      <c r="CB543" s="523">
        <v>75</v>
      </c>
      <c r="CC543" s="523">
        <v>76</v>
      </c>
      <c r="CD543" s="523">
        <v>77</v>
      </c>
      <c r="CE543" s="523">
        <v>78</v>
      </c>
      <c r="CF543" s="523">
        <v>79</v>
      </c>
      <c r="CG543" s="523">
        <v>80</v>
      </c>
      <c r="CH543" s="523">
        <v>81</v>
      </c>
      <c r="CI543" s="523">
        <v>82</v>
      </c>
      <c r="CJ543" s="523">
        <v>83</v>
      </c>
      <c r="CK543" s="523">
        <v>84</v>
      </c>
      <c r="CL543" s="523">
        <v>85</v>
      </c>
      <c r="CM543" s="523">
        <v>86</v>
      </c>
      <c r="CN543" s="523">
        <v>87</v>
      </c>
      <c r="CO543" s="523">
        <v>88</v>
      </c>
      <c r="CP543" s="523">
        <v>89</v>
      </c>
      <c r="CQ543" s="523">
        <v>90</v>
      </c>
      <c r="CR543" s="523">
        <v>91</v>
      </c>
      <c r="CS543" s="523">
        <v>92</v>
      </c>
      <c r="CT543" s="523">
        <v>93</v>
      </c>
      <c r="CU543" s="523">
        <v>94</v>
      </c>
      <c r="CV543" s="523">
        <v>95</v>
      </c>
      <c r="CW543" s="523">
        <v>96</v>
      </c>
      <c r="CX543" s="523">
        <v>97</v>
      </c>
      <c r="CY543" s="523">
        <v>98</v>
      </c>
      <c r="CZ543" s="523">
        <v>99</v>
      </c>
      <c r="DB543" s="523">
        <v>100</v>
      </c>
      <c r="DC543" s="523">
        <v>101</v>
      </c>
      <c r="DD543" s="523">
        <v>102</v>
      </c>
      <c r="DE543" s="523">
        <v>103</v>
      </c>
      <c r="DG543" s="523">
        <v>104</v>
      </c>
      <c r="DH543" s="523">
        <v>105</v>
      </c>
      <c r="DI543" s="523">
        <v>106</v>
      </c>
      <c r="DJ543" s="523">
        <v>107</v>
      </c>
      <c r="DL543" s="523">
        <v>108</v>
      </c>
      <c r="DM543" s="523">
        <v>109</v>
      </c>
      <c r="DN543" s="523">
        <v>110</v>
      </c>
      <c r="DO543" s="523">
        <v>111</v>
      </c>
    </row>
    <row r="544" spans="4:119" x14ac:dyDescent="0.2">
      <c r="E544" s="523" t="s">
        <v>157</v>
      </c>
      <c r="F544" s="523">
        <v>90</v>
      </c>
      <c r="G544" s="523">
        <v>99</v>
      </c>
      <c r="H544" s="523">
        <v>101</v>
      </c>
      <c r="I544" s="523">
        <v>16</v>
      </c>
      <c r="J544" s="523">
        <v>104</v>
      </c>
      <c r="K544" s="523">
        <v>111</v>
      </c>
      <c r="L544" s="523">
        <v>50</v>
      </c>
      <c r="M544" s="523">
        <v>42</v>
      </c>
      <c r="N544" s="523">
        <v>31</v>
      </c>
      <c r="O544" s="523">
        <v>51</v>
      </c>
      <c r="P544" s="523">
        <v>65</v>
      </c>
      <c r="Q544" s="523">
        <v>13</v>
      </c>
      <c r="R544" s="523">
        <v>39</v>
      </c>
      <c r="S544" s="523">
        <v>91</v>
      </c>
      <c r="T544" s="523">
        <v>81</v>
      </c>
      <c r="U544" s="523">
        <v>25</v>
      </c>
      <c r="V544" s="523">
        <v>79</v>
      </c>
      <c r="W544" s="523">
        <v>62</v>
      </c>
      <c r="X544" s="523">
        <v>12</v>
      </c>
      <c r="Y544" s="523">
        <v>108</v>
      </c>
      <c r="Z544" s="523">
        <v>34</v>
      </c>
      <c r="AA544" s="523">
        <v>89</v>
      </c>
      <c r="AB544" s="523">
        <v>17</v>
      </c>
      <c r="AC544" s="523">
        <v>11</v>
      </c>
      <c r="AD544" s="523">
        <v>2</v>
      </c>
      <c r="AE544" s="523">
        <v>45</v>
      </c>
      <c r="AF544" s="523">
        <v>48</v>
      </c>
      <c r="AG544" s="523">
        <v>14</v>
      </c>
      <c r="AH544" s="523">
        <v>86</v>
      </c>
      <c r="AI544" s="523">
        <v>77</v>
      </c>
      <c r="AJ544" s="523">
        <v>60</v>
      </c>
      <c r="AK544" s="523">
        <v>69</v>
      </c>
      <c r="AL544" s="523">
        <v>80</v>
      </c>
      <c r="AM544" s="523">
        <v>21</v>
      </c>
      <c r="AN544" s="523">
        <v>41</v>
      </c>
      <c r="AO544" s="523">
        <v>103</v>
      </c>
      <c r="AP544" s="523">
        <v>54</v>
      </c>
      <c r="AQ544" s="523">
        <v>67</v>
      </c>
      <c r="AR544" s="523">
        <v>93</v>
      </c>
      <c r="AS544" s="523">
        <v>28</v>
      </c>
      <c r="AT544" s="523">
        <v>29</v>
      </c>
      <c r="AU544" s="523">
        <v>94</v>
      </c>
      <c r="AV544" s="523">
        <v>22</v>
      </c>
      <c r="AW544" s="523">
        <v>61</v>
      </c>
      <c r="AX544" s="523">
        <v>83</v>
      </c>
      <c r="AY544" s="523">
        <v>5</v>
      </c>
      <c r="AZ544" s="523">
        <v>98</v>
      </c>
      <c r="BA544" s="523">
        <v>109</v>
      </c>
      <c r="BB544" s="523">
        <v>71</v>
      </c>
      <c r="BC544" s="523">
        <v>100</v>
      </c>
      <c r="BD544" s="523">
        <v>75</v>
      </c>
      <c r="BE544" s="523">
        <v>88</v>
      </c>
      <c r="BF544" s="523">
        <v>4</v>
      </c>
      <c r="BG544" s="523">
        <v>68</v>
      </c>
      <c r="BH544" s="523">
        <v>8</v>
      </c>
      <c r="BI544" s="523">
        <v>95</v>
      </c>
      <c r="BJ544" s="523">
        <v>18</v>
      </c>
      <c r="BK544" s="523">
        <v>7</v>
      </c>
      <c r="BL544" s="523">
        <v>76</v>
      </c>
      <c r="BM544" s="523">
        <v>56</v>
      </c>
      <c r="BN544" s="523">
        <v>44</v>
      </c>
      <c r="BO544" s="523">
        <v>9</v>
      </c>
      <c r="BP544" s="523">
        <v>55</v>
      </c>
      <c r="BQ544" s="523">
        <v>1</v>
      </c>
      <c r="BR544" s="523">
        <v>97</v>
      </c>
      <c r="BS544" s="523">
        <v>107</v>
      </c>
      <c r="BT544" s="523">
        <v>53</v>
      </c>
      <c r="BU544" s="523">
        <v>37</v>
      </c>
      <c r="BV544" s="523">
        <v>46</v>
      </c>
      <c r="BW544" s="523">
        <v>72</v>
      </c>
      <c r="BX544" s="523">
        <v>24</v>
      </c>
      <c r="BY544" s="523">
        <v>70</v>
      </c>
      <c r="BZ544" s="523">
        <v>32</v>
      </c>
      <c r="CA544" s="523">
        <v>106</v>
      </c>
      <c r="CB544" s="523">
        <v>96</v>
      </c>
      <c r="CC544" s="523">
        <v>64</v>
      </c>
      <c r="CD544" s="523">
        <v>23</v>
      </c>
      <c r="CE544" s="523">
        <v>27</v>
      </c>
      <c r="CF544" s="523">
        <v>6</v>
      </c>
      <c r="CG544" s="523">
        <v>87</v>
      </c>
      <c r="CH544" s="523">
        <v>40</v>
      </c>
      <c r="CI544" s="523">
        <v>110</v>
      </c>
      <c r="CJ544" s="523">
        <v>57</v>
      </c>
      <c r="CK544" s="523">
        <v>102</v>
      </c>
      <c r="CL544" s="523">
        <v>92</v>
      </c>
      <c r="CM544" s="523">
        <v>35</v>
      </c>
      <c r="CN544" s="523">
        <v>78</v>
      </c>
      <c r="CO544" s="523">
        <v>105</v>
      </c>
      <c r="CP544" s="523">
        <v>66</v>
      </c>
      <c r="CQ544" s="523">
        <v>63</v>
      </c>
      <c r="CR544" s="523">
        <v>15</v>
      </c>
      <c r="CS544" s="523">
        <v>38</v>
      </c>
      <c r="CT544" s="523">
        <v>52</v>
      </c>
      <c r="CU544" s="523">
        <v>33</v>
      </c>
      <c r="CV544" s="523">
        <v>26</v>
      </c>
      <c r="CW544" s="523">
        <v>59</v>
      </c>
      <c r="CX544" s="523">
        <v>30</v>
      </c>
      <c r="CY544" s="523">
        <v>47</v>
      </c>
      <c r="CZ544" s="523">
        <v>82</v>
      </c>
      <c r="DB544" s="523">
        <v>84</v>
      </c>
      <c r="DC544" s="523">
        <v>3</v>
      </c>
      <c r="DD544" s="523">
        <v>10</v>
      </c>
      <c r="DE544" s="523">
        <v>36</v>
      </c>
      <c r="DG544" s="523">
        <v>19</v>
      </c>
      <c r="DH544" s="523">
        <v>85</v>
      </c>
      <c r="DI544" s="523">
        <v>74</v>
      </c>
      <c r="DJ544" s="523">
        <v>58</v>
      </c>
      <c r="DL544" s="523">
        <v>49</v>
      </c>
      <c r="DM544" s="523">
        <v>43</v>
      </c>
      <c r="DN544" s="523">
        <v>20</v>
      </c>
      <c r="DO544" s="523">
        <v>73</v>
      </c>
    </row>
    <row r="547" spans="4:119" x14ac:dyDescent="0.2">
      <c r="D547" s="544">
        <v>112</v>
      </c>
      <c r="E547" s="544" t="s">
        <v>179</v>
      </c>
    </row>
    <row r="548" spans="4:119" x14ac:dyDescent="0.2">
      <c r="E548" s="523" t="s">
        <v>130</v>
      </c>
      <c r="F548" s="523">
        <v>1</v>
      </c>
      <c r="G548" s="523">
        <v>2</v>
      </c>
      <c r="H548" s="523">
        <v>3</v>
      </c>
      <c r="I548" s="523">
        <v>4</v>
      </c>
      <c r="J548" s="523">
        <v>5</v>
      </c>
      <c r="K548" s="523">
        <v>6</v>
      </c>
      <c r="L548" s="523">
        <v>7</v>
      </c>
      <c r="M548" s="523">
        <v>8</v>
      </c>
      <c r="N548" s="523">
        <v>9</v>
      </c>
      <c r="O548" s="523">
        <v>10</v>
      </c>
      <c r="P548" s="523">
        <v>11</v>
      </c>
      <c r="Q548" s="523">
        <v>12</v>
      </c>
      <c r="R548" s="523">
        <v>13</v>
      </c>
      <c r="S548" s="523">
        <v>14</v>
      </c>
      <c r="T548" s="523">
        <v>15</v>
      </c>
      <c r="U548" s="523">
        <v>16</v>
      </c>
      <c r="V548" s="523">
        <v>17</v>
      </c>
      <c r="W548" s="523">
        <v>18</v>
      </c>
      <c r="X548" s="523">
        <v>19</v>
      </c>
      <c r="Y548" s="523">
        <v>20</v>
      </c>
      <c r="Z548" s="523">
        <v>21</v>
      </c>
      <c r="AA548" s="523">
        <v>22</v>
      </c>
      <c r="AB548" s="523">
        <v>23</v>
      </c>
      <c r="AC548" s="523">
        <v>24</v>
      </c>
      <c r="AD548" s="523">
        <v>25</v>
      </c>
      <c r="AE548" s="523">
        <v>26</v>
      </c>
      <c r="AF548" s="523">
        <v>27</v>
      </c>
      <c r="AG548" s="523">
        <v>28</v>
      </c>
      <c r="AH548" s="523">
        <v>29</v>
      </c>
      <c r="AI548" s="523">
        <v>30</v>
      </c>
      <c r="AJ548" s="523">
        <v>31</v>
      </c>
      <c r="AK548" s="523">
        <v>32</v>
      </c>
      <c r="AL548" s="523">
        <v>33</v>
      </c>
      <c r="AM548" s="523">
        <v>34</v>
      </c>
      <c r="AN548" s="523">
        <v>35</v>
      </c>
      <c r="AO548" s="523">
        <v>36</v>
      </c>
      <c r="AP548" s="523">
        <v>37</v>
      </c>
      <c r="AQ548" s="523">
        <v>38</v>
      </c>
      <c r="AR548" s="523">
        <v>39</v>
      </c>
      <c r="AS548" s="523">
        <v>40</v>
      </c>
      <c r="AT548" s="523">
        <v>41</v>
      </c>
      <c r="AU548" s="523">
        <v>42</v>
      </c>
      <c r="AV548" s="523">
        <v>43</v>
      </c>
      <c r="AW548" s="523">
        <v>44</v>
      </c>
      <c r="AX548" s="523">
        <v>45</v>
      </c>
      <c r="AY548" s="523">
        <v>46</v>
      </c>
      <c r="AZ548" s="523">
        <v>47</v>
      </c>
      <c r="BA548" s="523">
        <v>48</v>
      </c>
      <c r="BB548" s="523">
        <v>49</v>
      </c>
      <c r="BC548" s="523">
        <v>50</v>
      </c>
      <c r="BD548" s="523">
        <v>51</v>
      </c>
      <c r="BE548" s="523">
        <v>52</v>
      </c>
      <c r="BF548" s="523">
        <v>53</v>
      </c>
      <c r="BG548" s="523">
        <v>54</v>
      </c>
      <c r="BH548" s="523">
        <v>55</v>
      </c>
      <c r="BI548" s="523">
        <v>56</v>
      </c>
      <c r="BJ548" s="523">
        <v>57</v>
      </c>
      <c r="BK548" s="523">
        <v>58</v>
      </c>
      <c r="BL548" s="523">
        <v>59</v>
      </c>
      <c r="BM548" s="523">
        <v>60</v>
      </c>
      <c r="BN548" s="523">
        <v>61</v>
      </c>
      <c r="BO548" s="523">
        <v>62</v>
      </c>
      <c r="BP548" s="523">
        <v>63</v>
      </c>
      <c r="BQ548" s="523">
        <v>64</v>
      </c>
      <c r="BR548" s="523">
        <v>65</v>
      </c>
      <c r="BS548" s="523">
        <v>66</v>
      </c>
      <c r="BT548" s="523">
        <v>67</v>
      </c>
      <c r="BU548" s="523">
        <v>68</v>
      </c>
      <c r="BV548" s="523">
        <v>69</v>
      </c>
      <c r="BW548" s="523">
        <v>70</v>
      </c>
      <c r="BX548" s="523">
        <v>71</v>
      </c>
      <c r="BY548" s="523">
        <v>72</v>
      </c>
      <c r="BZ548" s="523">
        <v>73</v>
      </c>
      <c r="CA548" s="523">
        <v>74</v>
      </c>
      <c r="CB548" s="523">
        <v>75</v>
      </c>
      <c r="CC548" s="523">
        <v>76</v>
      </c>
      <c r="CD548" s="523">
        <v>77</v>
      </c>
      <c r="CE548" s="523">
        <v>78</v>
      </c>
      <c r="CF548" s="523">
        <v>79</v>
      </c>
      <c r="CG548" s="523">
        <v>80</v>
      </c>
      <c r="CH548" s="523">
        <v>81</v>
      </c>
      <c r="CI548" s="523">
        <v>82</v>
      </c>
      <c r="CJ548" s="523">
        <v>83</v>
      </c>
      <c r="CK548" s="523">
        <v>84</v>
      </c>
      <c r="CL548" s="523">
        <v>85</v>
      </c>
      <c r="CM548" s="523">
        <v>86</v>
      </c>
      <c r="CN548" s="523">
        <v>87</v>
      </c>
      <c r="CO548" s="523">
        <v>88</v>
      </c>
      <c r="CP548" s="523">
        <v>89</v>
      </c>
      <c r="CQ548" s="523">
        <v>90</v>
      </c>
      <c r="CR548" s="523">
        <v>91</v>
      </c>
      <c r="CS548" s="523">
        <v>92</v>
      </c>
      <c r="CT548" s="523">
        <v>93</v>
      </c>
      <c r="CU548" s="523">
        <v>94</v>
      </c>
      <c r="CV548" s="523">
        <v>95</v>
      </c>
      <c r="CW548" s="523">
        <v>96</v>
      </c>
      <c r="CX548" s="523">
        <v>97</v>
      </c>
      <c r="CY548" s="523">
        <v>98</v>
      </c>
      <c r="CZ548" s="523">
        <v>99</v>
      </c>
      <c r="DA548" s="523">
        <v>100</v>
      </c>
      <c r="DB548" s="523">
        <v>101</v>
      </c>
      <c r="DC548" s="523">
        <v>102</v>
      </c>
      <c r="DD548" s="523">
        <v>103</v>
      </c>
      <c r="DE548" s="523">
        <v>104</v>
      </c>
      <c r="DG548" s="523">
        <v>105</v>
      </c>
      <c r="DH548" s="523">
        <v>106</v>
      </c>
      <c r="DI548" s="523">
        <v>107</v>
      </c>
      <c r="DJ548" s="523">
        <v>108</v>
      </c>
      <c r="DL548" s="523">
        <v>109</v>
      </c>
      <c r="DM548" s="523">
        <v>110</v>
      </c>
      <c r="DN548" s="523">
        <v>111</v>
      </c>
      <c r="DO548" s="523">
        <v>112</v>
      </c>
    </row>
    <row r="549" spans="4:119" x14ac:dyDescent="0.2">
      <c r="E549" s="523" t="s">
        <v>157</v>
      </c>
      <c r="F549" s="523">
        <v>30</v>
      </c>
      <c r="G549" s="523">
        <v>88</v>
      </c>
      <c r="H549" s="523">
        <v>79</v>
      </c>
      <c r="I549" s="523">
        <v>16</v>
      </c>
      <c r="J549" s="523">
        <v>96</v>
      </c>
      <c r="K549" s="523">
        <v>39</v>
      </c>
      <c r="L549" s="523">
        <v>107</v>
      </c>
      <c r="M549" s="523">
        <v>82</v>
      </c>
      <c r="N549" s="523">
        <v>68</v>
      </c>
      <c r="O549" s="523">
        <v>18</v>
      </c>
      <c r="P549" s="523">
        <v>45</v>
      </c>
      <c r="Q549" s="523">
        <v>38</v>
      </c>
      <c r="R549" s="523">
        <v>32</v>
      </c>
      <c r="S549" s="523">
        <v>63</v>
      </c>
      <c r="T549" s="523">
        <v>56</v>
      </c>
      <c r="U549" s="523">
        <v>9</v>
      </c>
      <c r="V549" s="523">
        <v>83</v>
      </c>
      <c r="W549" s="523">
        <v>64</v>
      </c>
      <c r="X549" s="523">
        <v>33</v>
      </c>
      <c r="Y549" s="523">
        <v>51</v>
      </c>
      <c r="Z549" s="523">
        <v>90</v>
      </c>
      <c r="AA549" s="523">
        <v>34</v>
      </c>
      <c r="AB549" s="523">
        <v>102</v>
      </c>
      <c r="AC549" s="523">
        <v>78</v>
      </c>
      <c r="AD549" s="523">
        <v>46</v>
      </c>
      <c r="AE549" s="523">
        <v>60</v>
      </c>
      <c r="AF549" s="523">
        <v>48</v>
      </c>
      <c r="AG549" s="523">
        <v>87</v>
      </c>
      <c r="AH549" s="523">
        <v>43</v>
      </c>
      <c r="AI549" s="523">
        <v>36</v>
      </c>
      <c r="AJ549" s="523">
        <v>10</v>
      </c>
      <c r="AK549" s="523">
        <v>13</v>
      </c>
      <c r="AL549" s="523">
        <v>106</v>
      </c>
      <c r="AM549" s="523">
        <v>81</v>
      </c>
      <c r="AN549" s="523">
        <v>91</v>
      </c>
      <c r="AO549" s="523">
        <v>99</v>
      </c>
      <c r="AP549" s="523">
        <v>80</v>
      </c>
      <c r="AQ549" s="523">
        <v>92</v>
      </c>
      <c r="AR549" s="523">
        <v>31</v>
      </c>
      <c r="AS549" s="523">
        <v>37</v>
      </c>
      <c r="AT549" s="523">
        <v>49</v>
      </c>
      <c r="AU549" s="523">
        <v>73</v>
      </c>
      <c r="AV549" s="523">
        <v>29</v>
      </c>
      <c r="AW549" s="523">
        <v>17</v>
      </c>
      <c r="AX549" s="523">
        <v>61</v>
      </c>
      <c r="AY549" s="523">
        <v>25</v>
      </c>
      <c r="AZ549" s="523">
        <v>112</v>
      </c>
      <c r="BA549" s="523">
        <v>4</v>
      </c>
      <c r="BB549" s="523">
        <v>71</v>
      </c>
      <c r="BC549" s="523">
        <v>66</v>
      </c>
      <c r="BD549" s="523">
        <v>55</v>
      </c>
      <c r="BE549" s="523">
        <v>44</v>
      </c>
      <c r="BF549" s="523">
        <v>70</v>
      </c>
      <c r="BG549" s="523">
        <v>1</v>
      </c>
      <c r="BH549" s="523">
        <v>86</v>
      </c>
      <c r="BI549" s="523">
        <v>20</v>
      </c>
      <c r="BJ549" s="523">
        <v>93</v>
      </c>
      <c r="BK549" s="523">
        <v>69</v>
      </c>
      <c r="BL549" s="523">
        <v>12</v>
      </c>
      <c r="BM549" s="523">
        <v>77</v>
      </c>
      <c r="BN549" s="523">
        <v>75</v>
      </c>
      <c r="BO549" s="523">
        <v>103</v>
      </c>
      <c r="BP549" s="523">
        <v>5</v>
      </c>
      <c r="BQ549" s="523">
        <v>26</v>
      </c>
      <c r="BR549" s="523">
        <v>110</v>
      </c>
      <c r="BS549" s="523">
        <v>19</v>
      </c>
      <c r="BT549" s="523">
        <v>98</v>
      </c>
      <c r="BU549" s="523">
        <v>95</v>
      </c>
      <c r="BV549" s="523">
        <v>58</v>
      </c>
      <c r="BW549" s="523">
        <v>105</v>
      </c>
      <c r="BX549" s="523">
        <v>100</v>
      </c>
      <c r="BY549" s="523">
        <v>24</v>
      </c>
      <c r="BZ549" s="523">
        <v>7</v>
      </c>
      <c r="CA549" s="523">
        <v>109</v>
      </c>
      <c r="CB549" s="523">
        <v>101</v>
      </c>
      <c r="CC549" s="523">
        <v>40</v>
      </c>
      <c r="CD549" s="523">
        <v>108</v>
      </c>
      <c r="CE549" s="523">
        <v>72</v>
      </c>
      <c r="CF549" s="523">
        <v>3</v>
      </c>
      <c r="CG549" s="523">
        <v>11</v>
      </c>
      <c r="CH549" s="523">
        <v>74</v>
      </c>
      <c r="CI549" s="523">
        <v>8</v>
      </c>
      <c r="CJ549" s="523">
        <v>47</v>
      </c>
      <c r="CK549" s="523">
        <v>76</v>
      </c>
      <c r="CL549" s="523">
        <v>41</v>
      </c>
      <c r="CM549" s="523">
        <v>84</v>
      </c>
      <c r="CN549" s="523">
        <v>53</v>
      </c>
      <c r="CO549" s="523">
        <v>2</v>
      </c>
      <c r="CP549" s="523">
        <v>57</v>
      </c>
      <c r="CQ549" s="523">
        <v>21</v>
      </c>
      <c r="CR549" s="523">
        <v>104</v>
      </c>
      <c r="CS549" s="523">
        <v>35</v>
      </c>
      <c r="CT549" s="523">
        <v>54</v>
      </c>
      <c r="CU549" s="523">
        <v>6</v>
      </c>
      <c r="CV549" s="523">
        <v>28</v>
      </c>
      <c r="CW549" s="523">
        <v>14</v>
      </c>
      <c r="CX549" s="523">
        <v>85</v>
      </c>
      <c r="CY549" s="523">
        <v>94</v>
      </c>
      <c r="CZ549" s="523">
        <v>111</v>
      </c>
      <c r="DA549" s="523">
        <v>22</v>
      </c>
      <c r="DB549" s="523">
        <v>15</v>
      </c>
      <c r="DC549" s="523">
        <v>50</v>
      </c>
      <c r="DD549" s="523">
        <v>62</v>
      </c>
      <c r="DE549" s="523">
        <v>97</v>
      </c>
      <c r="DG549" s="523">
        <v>59</v>
      </c>
      <c r="DH549" s="523">
        <v>23</v>
      </c>
      <c r="DI549" s="523">
        <v>67</v>
      </c>
      <c r="DJ549" s="523">
        <v>52</v>
      </c>
      <c r="DL549" s="523">
        <v>89</v>
      </c>
      <c r="DM549" s="523">
        <v>65</v>
      </c>
      <c r="DN549" s="523">
        <v>42</v>
      </c>
      <c r="DO549" s="523">
        <v>27</v>
      </c>
    </row>
    <row r="552" spans="4:119" x14ac:dyDescent="0.2">
      <c r="D552" s="544">
        <v>113</v>
      </c>
      <c r="E552" s="544" t="s">
        <v>179</v>
      </c>
    </row>
    <row r="553" spans="4:119" x14ac:dyDescent="0.2">
      <c r="E553" s="523" t="s">
        <v>130</v>
      </c>
      <c r="F553" s="523">
        <v>1</v>
      </c>
      <c r="G553" s="523">
        <v>2</v>
      </c>
      <c r="H553" s="523">
        <v>3</v>
      </c>
      <c r="I553" s="523">
        <v>4</v>
      </c>
      <c r="J553" s="523">
        <v>5</v>
      </c>
      <c r="K553" s="523">
        <v>6</v>
      </c>
      <c r="L553" s="523">
        <v>7</v>
      </c>
      <c r="M553" s="523">
        <v>8</v>
      </c>
      <c r="N553" s="523">
        <v>9</v>
      </c>
      <c r="O553" s="523">
        <v>10</v>
      </c>
      <c r="P553" s="523">
        <v>11</v>
      </c>
      <c r="Q553" s="523">
        <v>12</v>
      </c>
      <c r="R553" s="523">
        <v>13</v>
      </c>
      <c r="S553" s="523">
        <v>14</v>
      </c>
      <c r="T553" s="523">
        <v>15</v>
      </c>
      <c r="U553" s="523">
        <v>16</v>
      </c>
      <c r="V553" s="523">
        <v>17</v>
      </c>
      <c r="W553" s="523">
        <v>18</v>
      </c>
      <c r="X553" s="523">
        <v>19</v>
      </c>
      <c r="Y553" s="523">
        <v>20</v>
      </c>
      <c r="Z553" s="523">
        <v>21</v>
      </c>
      <c r="AA553" s="523">
        <v>22</v>
      </c>
      <c r="AB553" s="523">
        <v>23</v>
      </c>
      <c r="AC553" s="523">
        <v>24</v>
      </c>
      <c r="AD553" s="523">
        <v>25</v>
      </c>
      <c r="AE553" s="523">
        <v>26</v>
      </c>
      <c r="AF553" s="523">
        <v>27</v>
      </c>
      <c r="AG553" s="523">
        <v>28</v>
      </c>
      <c r="AH553" s="523">
        <v>29</v>
      </c>
      <c r="AI553" s="523">
        <v>30</v>
      </c>
      <c r="AJ553" s="523">
        <v>31</v>
      </c>
      <c r="AK553" s="523">
        <v>32</v>
      </c>
      <c r="AL553" s="523">
        <v>33</v>
      </c>
      <c r="AM553" s="523">
        <v>34</v>
      </c>
      <c r="AN553" s="523">
        <v>35</v>
      </c>
      <c r="AO553" s="523">
        <v>36</v>
      </c>
      <c r="AP553" s="523">
        <v>37</v>
      </c>
      <c r="AQ553" s="523">
        <v>38</v>
      </c>
      <c r="AR553" s="523">
        <v>39</v>
      </c>
      <c r="AS553" s="523">
        <v>40</v>
      </c>
      <c r="AT553" s="523">
        <v>41</v>
      </c>
      <c r="AU553" s="523">
        <v>42</v>
      </c>
      <c r="AV553" s="523">
        <v>43</v>
      </c>
      <c r="AW553" s="523">
        <v>44</v>
      </c>
      <c r="AX553" s="523">
        <v>45</v>
      </c>
      <c r="AY553" s="523">
        <v>46</v>
      </c>
      <c r="AZ553" s="523">
        <v>47</v>
      </c>
      <c r="BA553" s="523">
        <v>48</v>
      </c>
      <c r="BB553" s="523">
        <v>49</v>
      </c>
      <c r="BC553" s="523">
        <v>50</v>
      </c>
      <c r="BD553" s="523">
        <v>51</v>
      </c>
      <c r="BE553" s="523">
        <v>52</v>
      </c>
      <c r="BF553" s="523">
        <v>53</v>
      </c>
      <c r="BG553" s="523">
        <v>54</v>
      </c>
      <c r="BH553" s="523">
        <v>55</v>
      </c>
      <c r="BI553" s="523">
        <v>56</v>
      </c>
      <c r="BJ553" s="523">
        <v>57</v>
      </c>
      <c r="BK553" s="523">
        <v>58</v>
      </c>
      <c r="BL553" s="523">
        <v>59</v>
      </c>
      <c r="BM553" s="523">
        <v>60</v>
      </c>
      <c r="BN553" s="523">
        <v>61</v>
      </c>
      <c r="BO553" s="523">
        <v>62</v>
      </c>
      <c r="BP553" s="523">
        <v>63</v>
      </c>
      <c r="BQ553" s="523">
        <v>64</v>
      </c>
      <c r="BR553" s="523">
        <v>65</v>
      </c>
      <c r="BS553" s="523">
        <v>66</v>
      </c>
      <c r="BT553" s="523">
        <v>67</v>
      </c>
      <c r="BU553" s="523">
        <v>68</v>
      </c>
      <c r="BV553" s="523">
        <v>69</v>
      </c>
      <c r="BW553" s="523">
        <v>70</v>
      </c>
      <c r="BX553" s="523">
        <v>71</v>
      </c>
      <c r="BY553" s="523">
        <v>72</v>
      </c>
      <c r="BZ553" s="523">
        <v>73</v>
      </c>
      <c r="CA553" s="523">
        <v>74</v>
      </c>
      <c r="CB553" s="523">
        <v>75</v>
      </c>
      <c r="CC553" s="523">
        <v>76</v>
      </c>
      <c r="CD553" s="523">
        <v>77</v>
      </c>
      <c r="CE553" s="523">
        <v>78</v>
      </c>
      <c r="CF553" s="523">
        <v>79</v>
      </c>
      <c r="CG553" s="523">
        <v>80</v>
      </c>
      <c r="CH553" s="523">
        <v>81</v>
      </c>
      <c r="CI553" s="523">
        <v>82</v>
      </c>
      <c r="CJ553" s="523">
        <v>83</v>
      </c>
      <c r="CK553" s="523">
        <v>84</v>
      </c>
      <c r="CL553" s="523">
        <v>85</v>
      </c>
      <c r="CM553" s="523">
        <v>86</v>
      </c>
      <c r="CN553" s="523">
        <v>87</v>
      </c>
      <c r="CO553" s="523">
        <v>88</v>
      </c>
      <c r="CP553" s="523">
        <v>89</v>
      </c>
      <c r="CQ553" s="523">
        <v>90</v>
      </c>
      <c r="CR553" s="523">
        <v>91</v>
      </c>
      <c r="CS553" s="523">
        <v>92</v>
      </c>
      <c r="CT553" s="523">
        <v>93</v>
      </c>
      <c r="CU553" s="523">
        <v>94</v>
      </c>
      <c r="CV553" s="523">
        <v>95</v>
      </c>
      <c r="CW553" s="523">
        <v>96</v>
      </c>
      <c r="CX553" s="523">
        <v>97</v>
      </c>
      <c r="CY553" s="523">
        <v>98</v>
      </c>
      <c r="CZ553" s="523">
        <v>99</v>
      </c>
      <c r="DA553" s="523">
        <v>100</v>
      </c>
      <c r="DB553" s="523">
        <v>101</v>
      </c>
      <c r="DC553" s="523">
        <v>102</v>
      </c>
      <c r="DD553" s="523">
        <v>103</v>
      </c>
      <c r="DE553" s="523">
        <v>104</v>
      </c>
      <c r="DF553" s="523">
        <v>105</v>
      </c>
      <c r="DG553" s="523">
        <v>106</v>
      </c>
      <c r="DH553" s="523">
        <v>107</v>
      </c>
      <c r="DI553" s="523">
        <v>108</v>
      </c>
      <c r="DJ553" s="523">
        <v>109</v>
      </c>
      <c r="DL553" s="523">
        <v>110</v>
      </c>
      <c r="DM553" s="523">
        <v>111</v>
      </c>
      <c r="DN553" s="523">
        <v>112</v>
      </c>
      <c r="DO553" s="523">
        <v>113</v>
      </c>
    </row>
    <row r="554" spans="4:119" x14ac:dyDescent="0.2">
      <c r="E554" s="523" t="s">
        <v>157</v>
      </c>
      <c r="F554" s="523">
        <v>79</v>
      </c>
      <c r="G554" s="523">
        <v>113</v>
      </c>
      <c r="H554" s="523">
        <v>62</v>
      </c>
      <c r="I554" s="523">
        <v>31</v>
      </c>
      <c r="J554" s="523">
        <v>96</v>
      </c>
      <c r="K554" s="523">
        <v>109</v>
      </c>
      <c r="L554" s="523">
        <v>5</v>
      </c>
      <c r="M554" s="523">
        <v>82</v>
      </c>
      <c r="N554" s="523">
        <v>66</v>
      </c>
      <c r="O554" s="523">
        <v>86</v>
      </c>
      <c r="P554" s="523">
        <v>10</v>
      </c>
      <c r="Q554" s="523">
        <v>33</v>
      </c>
      <c r="R554" s="523">
        <v>87</v>
      </c>
      <c r="S554" s="523">
        <v>81</v>
      </c>
      <c r="T554" s="523">
        <v>52</v>
      </c>
      <c r="U554" s="523">
        <v>15</v>
      </c>
      <c r="V554" s="523">
        <v>43</v>
      </c>
      <c r="W554" s="523">
        <v>75</v>
      </c>
      <c r="X554" s="523">
        <v>51</v>
      </c>
      <c r="Y554" s="523">
        <v>23</v>
      </c>
      <c r="Z554" s="523">
        <v>34</v>
      </c>
      <c r="AA554" s="523">
        <v>18</v>
      </c>
      <c r="AB554" s="523">
        <v>49</v>
      </c>
      <c r="AC554" s="523">
        <v>27</v>
      </c>
      <c r="AD554" s="523">
        <v>11</v>
      </c>
      <c r="AE554" s="523">
        <v>70</v>
      </c>
      <c r="AF554" s="523">
        <v>24</v>
      </c>
      <c r="AG554" s="523">
        <v>57</v>
      </c>
      <c r="AH554" s="523">
        <v>63</v>
      </c>
      <c r="AI554" s="523">
        <v>111</v>
      </c>
      <c r="AJ554" s="523">
        <v>4</v>
      </c>
      <c r="AK554" s="523">
        <v>104</v>
      </c>
      <c r="AL554" s="523">
        <v>77</v>
      </c>
      <c r="AM554" s="523">
        <v>112</v>
      </c>
      <c r="AN554" s="523">
        <v>21</v>
      </c>
      <c r="AO554" s="523">
        <v>9</v>
      </c>
      <c r="AP554" s="523">
        <v>28</v>
      </c>
      <c r="AQ554" s="523">
        <v>92</v>
      </c>
      <c r="AR554" s="523">
        <v>16</v>
      </c>
      <c r="AS554" s="523">
        <v>97</v>
      </c>
      <c r="AT554" s="523">
        <v>84</v>
      </c>
      <c r="AU554" s="523">
        <v>68</v>
      </c>
      <c r="AV554" s="523">
        <v>45</v>
      </c>
      <c r="AW554" s="523">
        <v>32</v>
      </c>
      <c r="AX554" s="523">
        <v>1</v>
      </c>
      <c r="AY554" s="523">
        <v>55</v>
      </c>
      <c r="AZ554" s="523">
        <v>40</v>
      </c>
      <c r="BA554" s="523">
        <v>72</v>
      </c>
      <c r="BB554" s="523">
        <v>101</v>
      </c>
      <c r="BC554" s="523">
        <v>108</v>
      </c>
      <c r="BD554" s="523">
        <v>39</v>
      </c>
      <c r="BE554" s="523">
        <v>44</v>
      </c>
      <c r="BF554" s="523">
        <v>102</v>
      </c>
      <c r="BG554" s="523">
        <v>3</v>
      </c>
      <c r="BH554" s="523">
        <v>78</v>
      </c>
      <c r="BI554" s="523">
        <v>105</v>
      </c>
      <c r="BJ554" s="523">
        <v>48</v>
      </c>
      <c r="BK554" s="523">
        <v>65</v>
      </c>
      <c r="BL554" s="523">
        <v>17</v>
      </c>
      <c r="BM554" s="523">
        <v>76</v>
      </c>
      <c r="BN554" s="523">
        <v>35</v>
      </c>
      <c r="BO554" s="523">
        <v>30</v>
      </c>
      <c r="BP554" s="523">
        <v>19</v>
      </c>
      <c r="BQ554" s="523">
        <v>13</v>
      </c>
      <c r="BR554" s="523">
        <v>106</v>
      </c>
      <c r="BS554" s="523">
        <v>69</v>
      </c>
      <c r="BT554" s="523">
        <v>94</v>
      </c>
      <c r="BU554" s="523">
        <v>37</v>
      </c>
      <c r="BV554" s="523">
        <v>8</v>
      </c>
      <c r="BW554" s="523">
        <v>41</v>
      </c>
      <c r="BX554" s="523">
        <v>99</v>
      </c>
      <c r="BY554" s="523">
        <v>64</v>
      </c>
      <c r="BZ554" s="523">
        <v>74</v>
      </c>
      <c r="CA554" s="523">
        <v>56</v>
      </c>
      <c r="CB554" s="523">
        <v>46</v>
      </c>
      <c r="CC554" s="523">
        <v>60</v>
      </c>
      <c r="CD554" s="523">
        <v>29</v>
      </c>
      <c r="CE554" s="523">
        <v>42</v>
      </c>
      <c r="CF554" s="523">
        <v>91</v>
      </c>
      <c r="CG554" s="523">
        <v>61</v>
      </c>
      <c r="CH554" s="523">
        <v>80</v>
      </c>
      <c r="CI554" s="523">
        <v>95</v>
      </c>
      <c r="CJ554" s="523">
        <v>54</v>
      </c>
      <c r="CK554" s="523">
        <v>26</v>
      </c>
      <c r="CL554" s="523">
        <v>38</v>
      </c>
      <c r="CM554" s="523">
        <v>89</v>
      </c>
      <c r="CN554" s="523">
        <v>58</v>
      </c>
      <c r="CO554" s="523">
        <v>20</v>
      </c>
      <c r="CP554" s="523">
        <v>98</v>
      </c>
      <c r="CQ554" s="523">
        <v>110</v>
      </c>
      <c r="CR554" s="523">
        <v>25</v>
      </c>
      <c r="CS554" s="523">
        <v>93</v>
      </c>
      <c r="CT554" s="523">
        <v>7</v>
      </c>
      <c r="CU554" s="523">
        <v>36</v>
      </c>
      <c r="CV554" s="523">
        <v>73</v>
      </c>
      <c r="CW554" s="523">
        <v>14</v>
      </c>
      <c r="CX554" s="523">
        <v>88</v>
      </c>
      <c r="CY554" s="523">
        <v>67</v>
      </c>
      <c r="CZ554" s="523">
        <v>22</v>
      </c>
      <c r="DA554" s="523">
        <v>71</v>
      </c>
      <c r="DB554" s="523">
        <v>100</v>
      </c>
      <c r="DC554" s="523">
        <v>53</v>
      </c>
      <c r="DD554" s="523">
        <v>2</v>
      </c>
      <c r="DE554" s="523">
        <v>107</v>
      </c>
      <c r="DF554" s="523">
        <v>83</v>
      </c>
      <c r="DG554" s="523">
        <v>59</v>
      </c>
      <c r="DH554" s="523">
        <v>103</v>
      </c>
      <c r="DI554" s="523">
        <v>50</v>
      </c>
      <c r="DJ554" s="523">
        <v>6</v>
      </c>
      <c r="DL554" s="523">
        <v>90</v>
      </c>
      <c r="DM554" s="523">
        <v>85</v>
      </c>
      <c r="DN554" s="523">
        <v>12</v>
      </c>
      <c r="DO554" s="523">
        <v>47</v>
      </c>
    </row>
    <row r="557" spans="4:119" x14ac:dyDescent="0.2">
      <c r="D557" s="544">
        <v>114</v>
      </c>
      <c r="E557" s="544" t="s">
        <v>179</v>
      </c>
    </row>
    <row r="558" spans="4:119" x14ac:dyDescent="0.2">
      <c r="E558" s="523" t="s">
        <v>130</v>
      </c>
      <c r="F558" s="523">
        <v>1</v>
      </c>
      <c r="G558" s="523">
        <v>2</v>
      </c>
      <c r="H558" s="523">
        <v>3</v>
      </c>
      <c r="I558" s="523">
        <v>4</v>
      </c>
      <c r="J558" s="523">
        <v>5</v>
      </c>
      <c r="K558" s="523">
        <v>6</v>
      </c>
      <c r="L558" s="523">
        <v>7</v>
      </c>
      <c r="M558" s="523">
        <v>8</v>
      </c>
      <c r="N558" s="523">
        <v>9</v>
      </c>
      <c r="O558" s="523">
        <v>10</v>
      </c>
      <c r="P558" s="523">
        <v>11</v>
      </c>
      <c r="Q558" s="523">
        <v>12</v>
      </c>
      <c r="R558" s="523">
        <v>13</v>
      </c>
      <c r="S558" s="523">
        <v>14</v>
      </c>
      <c r="T558" s="523">
        <v>15</v>
      </c>
      <c r="U558" s="523">
        <v>16</v>
      </c>
      <c r="V558" s="523">
        <v>17</v>
      </c>
      <c r="W558" s="523">
        <v>18</v>
      </c>
      <c r="X558" s="523">
        <v>19</v>
      </c>
      <c r="Y558" s="523">
        <v>20</v>
      </c>
      <c r="Z558" s="523">
        <v>21</v>
      </c>
      <c r="AA558" s="523">
        <v>22</v>
      </c>
      <c r="AB558" s="523">
        <v>23</v>
      </c>
      <c r="AC558" s="523">
        <v>24</v>
      </c>
      <c r="AD558" s="523">
        <v>25</v>
      </c>
      <c r="AE558" s="523">
        <v>26</v>
      </c>
      <c r="AF558" s="523">
        <v>27</v>
      </c>
      <c r="AG558" s="523">
        <v>28</v>
      </c>
      <c r="AH558" s="523">
        <v>29</v>
      </c>
      <c r="AI558" s="523">
        <v>30</v>
      </c>
      <c r="AJ558" s="523">
        <v>31</v>
      </c>
      <c r="AK558" s="523">
        <v>32</v>
      </c>
      <c r="AL558" s="523">
        <v>33</v>
      </c>
      <c r="AM558" s="523">
        <v>34</v>
      </c>
      <c r="AN558" s="523">
        <v>35</v>
      </c>
      <c r="AO558" s="523">
        <v>36</v>
      </c>
      <c r="AP558" s="523">
        <v>37</v>
      </c>
      <c r="AQ558" s="523">
        <v>38</v>
      </c>
      <c r="AR558" s="523">
        <v>39</v>
      </c>
      <c r="AS558" s="523">
        <v>40</v>
      </c>
      <c r="AT558" s="523">
        <v>41</v>
      </c>
      <c r="AU558" s="523">
        <v>42</v>
      </c>
      <c r="AV558" s="523">
        <v>43</v>
      </c>
      <c r="AW558" s="523">
        <v>44</v>
      </c>
      <c r="AX558" s="523">
        <v>45</v>
      </c>
      <c r="AY558" s="523">
        <v>46</v>
      </c>
      <c r="AZ558" s="523">
        <v>47</v>
      </c>
      <c r="BA558" s="523">
        <v>48</v>
      </c>
      <c r="BB558" s="523">
        <v>49</v>
      </c>
      <c r="BC558" s="523">
        <v>50</v>
      </c>
      <c r="BD558" s="523">
        <v>51</v>
      </c>
      <c r="BE558" s="523">
        <v>52</v>
      </c>
      <c r="BF558" s="523">
        <v>53</v>
      </c>
      <c r="BG558" s="523">
        <v>54</v>
      </c>
      <c r="BH558" s="523">
        <v>55</v>
      </c>
      <c r="BI558" s="523">
        <v>56</v>
      </c>
      <c r="BJ558" s="523">
        <v>57</v>
      </c>
      <c r="BK558" s="523">
        <v>58</v>
      </c>
      <c r="BL558" s="523">
        <v>59</v>
      </c>
      <c r="BM558" s="523">
        <v>60</v>
      </c>
      <c r="BN558" s="523">
        <v>61</v>
      </c>
      <c r="BO558" s="523">
        <v>62</v>
      </c>
      <c r="BP558" s="523">
        <v>63</v>
      </c>
      <c r="BQ558" s="523">
        <v>64</v>
      </c>
      <c r="BR558" s="523">
        <v>65</v>
      </c>
      <c r="BS558" s="523">
        <v>66</v>
      </c>
      <c r="BT558" s="523">
        <v>67</v>
      </c>
      <c r="BU558" s="523">
        <v>68</v>
      </c>
      <c r="BV558" s="523">
        <v>69</v>
      </c>
      <c r="BW558" s="523">
        <v>70</v>
      </c>
      <c r="BX558" s="523">
        <v>71</v>
      </c>
      <c r="BY558" s="523">
        <v>72</v>
      </c>
      <c r="BZ558" s="523">
        <v>73</v>
      </c>
      <c r="CA558" s="523">
        <v>74</v>
      </c>
      <c r="CB558" s="523">
        <v>75</v>
      </c>
      <c r="CC558" s="523">
        <v>76</v>
      </c>
      <c r="CD558" s="523">
        <v>77</v>
      </c>
      <c r="CE558" s="523">
        <v>78</v>
      </c>
      <c r="CF558" s="523">
        <v>79</v>
      </c>
      <c r="CG558" s="523">
        <v>80</v>
      </c>
      <c r="CH558" s="523">
        <v>81</v>
      </c>
      <c r="CI558" s="523">
        <v>82</v>
      </c>
      <c r="CJ558" s="523">
        <v>83</v>
      </c>
      <c r="CK558" s="523">
        <v>84</v>
      </c>
      <c r="CL558" s="523">
        <v>85</v>
      </c>
      <c r="CM558" s="523">
        <v>86</v>
      </c>
      <c r="CN558" s="523">
        <v>87</v>
      </c>
      <c r="CO558" s="523">
        <v>88</v>
      </c>
      <c r="CP558" s="523">
        <v>89</v>
      </c>
      <c r="CQ558" s="523">
        <v>90</v>
      </c>
      <c r="CR558" s="523">
        <v>91</v>
      </c>
      <c r="CS558" s="523">
        <v>92</v>
      </c>
      <c r="CT558" s="523">
        <v>93</v>
      </c>
      <c r="CU558" s="523">
        <v>94</v>
      </c>
      <c r="CV558" s="523">
        <v>95</v>
      </c>
      <c r="CW558" s="523">
        <v>96</v>
      </c>
      <c r="CX558" s="523">
        <v>97</v>
      </c>
      <c r="CY558" s="523">
        <v>98</v>
      </c>
      <c r="CZ558" s="523">
        <v>99</v>
      </c>
      <c r="DA558" s="523">
        <v>100</v>
      </c>
      <c r="DB558" s="523">
        <v>101</v>
      </c>
      <c r="DC558" s="523">
        <v>102</v>
      </c>
      <c r="DD558" s="523">
        <v>103</v>
      </c>
      <c r="DE558" s="523">
        <v>104</v>
      </c>
      <c r="DF558" s="523">
        <v>105</v>
      </c>
      <c r="DG558" s="523">
        <v>106</v>
      </c>
      <c r="DH558" s="523">
        <v>107</v>
      </c>
      <c r="DI558" s="523">
        <v>108</v>
      </c>
      <c r="DJ558" s="523">
        <v>109</v>
      </c>
      <c r="DK558" s="523">
        <v>110</v>
      </c>
      <c r="DL558" s="523">
        <v>111</v>
      </c>
      <c r="DM558" s="523">
        <v>112</v>
      </c>
      <c r="DN558" s="523">
        <v>113</v>
      </c>
      <c r="DO558" s="523">
        <v>114</v>
      </c>
    </row>
    <row r="559" spans="4:119" x14ac:dyDescent="0.2">
      <c r="E559" s="523" t="s">
        <v>157</v>
      </c>
      <c r="F559" s="523">
        <v>40</v>
      </c>
      <c r="G559" s="523">
        <v>70</v>
      </c>
      <c r="H559" s="523">
        <v>19</v>
      </c>
      <c r="I559" s="523">
        <v>46</v>
      </c>
      <c r="J559" s="523">
        <v>28</v>
      </c>
      <c r="K559" s="523">
        <v>75</v>
      </c>
      <c r="L559" s="523">
        <v>13</v>
      </c>
      <c r="M559" s="523">
        <v>47</v>
      </c>
      <c r="N559" s="523">
        <v>16</v>
      </c>
      <c r="O559" s="523">
        <v>82</v>
      </c>
      <c r="P559" s="523">
        <v>64</v>
      </c>
      <c r="Q559" s="523">
        <v>4</v>
      </c>
      <c r="R559" s="523">
        <v>29</v>
      </c>
      <c r="S559" s="523">
        <v>66</v>
      </c>
      <c r="T559" s="523">
        <v>36</v>
      </c>
      <c r="U559" s="523">
        <v>109</v>
      </c>
      <c r="V559" s="523">
        <v>5</v>
      </c>
      <c r="W559" s="523">
        <v>22</v>
      </c>
      <c r="X559" s="523">
        <v>96</v>
      </c>
      <c r="Y559" s="523">
        <v>51</v>
      </c>
      <c r="Z559" s="523">
        <v>90</v>
      </c>
      <c r="AA559" s="523">
        <v>53</v>
      </c>
      <c r="AB559" s="523">
        <v>49</v>
      </c>
      <c r="AC559" s="523">
        <v>91</v>
      </c>
      <c r="AD559" s="523">
        <v>98</v>
      </c>
      <c r="AE559" s="523">
        <v>20</v>
      </c>
      <c r="AF559" s="523">
        <v>110</v>
      </c>
      <c r="AG559" s="523">
        <v>60</v>
      </c>
      <c r="AH559" s="523">
        <v>77</v>
      </c>
      <c r="AI559" s="523">
        <v>101</v>
      </c>
      <c r="AJ559" s="523">
        <v>9</v>
      </c>
      <c r="AK559" s="523">
        <v>100</v>
      </c>
      <c r="AL559" s="523">
        <v>92</v>
      </c>
      <c r="AM559" s="523">
        <v>87</v>
      </c>
      <c r="AN559" s="523">
        <v>106</v>
      </c>
      <c r="AO559" s="523">
        <v>89</v>
      </c>
      <c r="AP559" s="523">
        <v>113</v>
      </c>
      <c r="AQ559" s="523">
        <v>27</v>
      </c>
      <c r="AR559" s="523">
        <v>57</v>
      </c>
      <c r="AS559" s="523">
        <v>33</v>
      </c>
      <c r="AT559" s="523">
        <v>105</v>
      </c>
      <c r="AU559" s="523">
        <v>84</v>
      </c>
      <c r="AV559" s="523">
        <v>37</v>
      </c>
      <c r="AW559" s="523">
        <v>61</v>
      </c>
      <c r="AX559" s="523">
        <v>7</v>
      </c>
      <c r="AY559" s="523">
        <v>114</v>
      </c>
      <c r="AZ559" s="523">
        <v>8</v>
      </c>
      <c r="BA559" s="523">
        <v>15</v>
      </c>
      <c r="BB559" s="523">
        <v>71</v>
      </c>
      <c r="BC559" s="523">
        <v>52</v>
      </c>
      <c r="BD559" s="523">
        <v>65</v>
      </c>
      <c r="BE559" s="523">
        <v>78</v>
      </c>
      <c r="BF559" s="523">
        <v>107</v>
      </c>
      <c r="BG559" s="523">
        <v>111</v>
      </c>
      <c r="BH559" s="523">
        <v>31</v>
      </c>
      <c r="BI559" s="523">
        <v>44</v>
      </c>
      <c r="BJ559" s="523">
        <v>39</v>
      </c>
      <c r="BK559" s="523">
        <v>10</v>
      </c>
      <c r="BL559" s="523">
        <v>102</v>
      </c>
      <c r="BM559" s="523">
        <v>108</v>
      </c>
      <c r="BN559" s="523">
        <v>45</v>
      </c>
      <c r="BO559" s="523">
        <v>3</v>
      </c>
      <c r="BP559" s="523">
        <v>72</v>
      </c>
      <c r="BQ559" s="523">
        <v>56</v>
      </c>
      <c r="BR559" s="523">
        <v>21</v>
      </c>
      <c r="BS559" s="523">
        <v>14</v>
      </c>
      <c r="BT559" s="523">
        <v>73</v>
      </c>
      <c r="BU559" s="523">
        <v>42</v>
      </c>
      <c r="BV559" s="523">
        <v>86</v>
      </c>
      <c r="BW559" s="523">
        <v>103</v>
      </c>
      <c r="BX559" s="523">
        <v>104</v>
      </c>
      <c r="BY559" s="523">
        <v>43</v>
      </c>
      <c r="BZ559" s="523">
        <v>112</v>
      </c>
      <c r="CA559" s="523">
        <v>88</v>
      </c>
      <c r="CB559" s="523">
        <v>63</v>
      </c>
      <c r="CC559" s="523">
        <v>99</v>
      </c>
      <c r="CD559" s="523">
        <v>85</v>
      </c>
      <c r="CE559" s="523">
        <v>95</v>
      </c>
      <c r="CF559" s="523">
        <v>26</v>
      </c>
      <c r="CG559" s="523">
        <v>32</v>
      </c>
      <c r="CH559" s="523">
        <v>25</v>
      </c>
      <c r="CI559" s="523">
        <v>80</v>
      </c>
      <c r="CJ559" s="523">
        <v>34</v>
      </c>
      <c r="CK559" s="523">
        <v>68</v>
      </c>
      <c r="CL559" s="523">
        <v>48</v>
      </c>
      <c r="CM559" s="523">
        <v>69</v>
      </c>
      <c r="CN559" s="523">
        <v>23</v>
      </c>
      <c r="CO559" s="523">
        <v>17</v>
      </c>
      <c r="CP559" s="523">
        <v>12</v>
      </c>
      <c r="CQ559" s="523">
        <v>1</v>
      </c>
      <c r="CR559" s="523">
        <v>24</v>
      </c>
      <c r="CS559" s="523">
        <v>79</v>
      </c>
      <c r="CT559" s="523">
        <v>2</v>
      </c>
      <c r="CU559" s="523">
        <v>6</v>
      </c>
      <c r="CV559" s="523">
        <v>11</v>
      </c>
      <c r="CW559" s="523">
        <v>55</v>
      </c>
      <c r="CX559" s="523">
        <v>18</v>
      </c>
      <c r="CY559" s="523">
        <v>50</v>
      </c>
      <c r="CZ559" s="523">
        <v>76</v>
      </c>
      <c r="DA559" s="523">
        <v>67</v>
      </c>
      <c r="DB559" s="523">
        <v>30</v>
      </c>
      <c r="DC559" s="523">
        <v>58</v>
      </c>
      <c r="DD559" s="523">
        <v>62</v>
      </c>
      <c r="DE559" s="523">
        <v>41</v>
      </c>
      <c r="DF559" s="523">
        <v>93</v>
      </c>
      <c r="DG559" s="523">
        <v>59</v>
      </c>
      <c r="DH559" s="523">
        <v>74</v>
      </c>
      <c r="DI559" s="523">
        <v>35</v>
      </c>
      <c r="DJ559" s="523">
        <v>97</v>
      </c>
      <c r="DK559" s="523">
        <v>83</v>
      </c>
      <c r="DL559" s="523">
        <v>54</v>
      </c>
      <c r="DM559" s="523">
        <v>38</v>
      </c>
      <c r="DN559" s="523">
        <v>94</v>
      </c>
      <c r="DO559" s="523">
        <v>81</v>
      </c>
    </row>
    <row r="562" spans="4:124" x14ac:dyDescent="0.2">
      <c r="D562" s="544">
        <v>115</v>
      </c>
      <c r="E562" s="544" t="s">
        <v>179</v>
      </c>
    </row>
    <row r="563" spans="4:124" x14ac:dyDescent="0.2">
      <c r="E563" s="523" t="s">
        <v>130</v>
      </c>
      <c r="F563" s="523">
        <v>1</v>
      </c>
      <c r="G563" s="523">
        <v>2</v>
      </c>
      <c r="H563" s="523">
        <v>3</v>
      </c>
      <c r="I563" s="523">
        <v>4</v>
      </c>
      <c r="J563" s="523">
        <v>5</v>
      </c>
      <c r="K563" s="523">
        <v>6</v>
      </c>
      <c r="L563" s="523">
        <v>7</v>
      </c>
      <c r="M563" s="523">
        <v>8</v>
      </c>
      <c r="N563" s="523">
        <v>9</v>
      </c>
      <c r="O563" s="523">
        <v>10</v>
      </c>
      <c r="P563" s="523">
        <v>11</v>
      </c>
      <c r="Q563" s="523">
        <v>12</v>
      </c>
      <c r="R563" s="523">
        <v>13</v>
      </c>
      <c r="S563" s="523">
        <v>14</v>
      </c>
      <c r="T563" s="523">
        <v>15</v>
      </c>
      <c r="U563" s="523">
        <v>16</v>
      </c>
      <c r="V563" s="523">
        <v>17</v>
      </c>
      <c r="W563" s="523">
        <v>18</v>
      </c>
      <c r="X563" s="523">
        <v>19</v>
      </c>
      <c r="Y563" s="523">
        <v>20</v>
      </c>
      <c r="Z563" s="523">
        <v>21</v>
      </c>
      <c r="AA563" s="523">
        <v>22</v>
      </c>
      <c r="AB563" s="523">
        <v>23</v>
      </c>
      <c r="AC563" s="523">
        <v>24</v>
      </c>
      <c r="AD563" s="523">
        <v>25</v>
      </c>
      <c r="AE563" s="523">
        <v>26</v>
      </c>
      <c r="AF563" s="523">
        <v>27</v>
      </c>
      <c r="AG563" s="523">
        <v>28</v>
      </c>
      <c r="AH563" s="523">
        <v>29</v>
      </c>
      <c r="AI563" s="523">
        <v>30</v>
      </c>
      <c r="AJ563" s="523">
        <v>31</v>
      </c>
      <c r="AK563" s="523">
        <v>32</v>
      </c>
      <c r="AL563" s="523">
        <v>33</v>
      </c>
      <c r="AM563" s="523">
        <v>34</v>
      </c>
      <c r="AN563" s="523">
        <v>35</v>
      </c>
      <c r="AO563" s="523">
        <v>36</v>
      </c>
      <c r="AP563" s="523">
        <v>37</v>
      </c>
      <c r="AQ563" s="523">
        <v>38</v>
      </c>
      <c r="AR563" s="523">
        <v>39</v>
      </c>
      <c r="AS563" s="523">
        <v>40</v>
      </c>
      <c r="AT563" s="523">
        <v>41</v>
      </c>
      <c r="AU563" s="523">
        <v>42</v>
      </c>
      <c r="AV563" s="523">
        <v>43</v>
      </c>
      <c r="AW563" s="523">
        <v>44</v>
      </c>
      <c r="AX563" s="523">
        <v>45</v>
      </c>
      <c r="AY563" s="523">
        <v>46</v>
      </c>
      <c r="AZ563" s="523">
        <v>47</v>
      </c>
      <c r="BA563" s="523">
        <v>48</v>
      </c>
      <c r="BB563" s="523">
        <v>49</v>
      </c>
      <c r="BC563" s="523">
        <v>50</v>
      </c>
      <c r="BD563" s="523">
        <v>51</v>
      </c>
      <c r="BE563" s="523">
        <v>52</v>
      </c>
      <c r="BF563" s="523">
        <v>53</v>
      </c>
      <c r="BG563" s="523">
        <v>54</v>
      </c>
      <c r="BH563" s="523">
        <v>55</v>
      </c>
      <c r="BI563" s="523">
        <v>56</v>
      </c>
      <c r="BJ563" s="523">
        <v>57</v>
      </c>
      <c r="BK563" s="523">
        <v>58</v>
      </c>
      <c r="BL563" s="523">
        <v>59</v>
      </c>
      <c r="BM563" s="523">
        <v>60</v>
      </c>
      <c r="BN563" s="523">
        <v>61</v>
      </c>
      <c r="BO563" s="523">
        <v>62</v>
      </c>
      <c r="BP563" s="523">
        <v>63</v>
      </c>
      <c r="BQ563" s="523">
        <v>64</v>
      </c>
      <c r="BR563" s="523">
        <v>65</v>
      </c>
      <c r="BS563" s="523">
        <v>66</v>
      </c>
      <c r="BT563" s="523">
        <v>67</v>
      </c>
      <c r="BU563" s="523">
        <v>68</v>
      </c>
      <c r="BV563" s="523">
        <v>69</v>
      </c>
      <c r="BW563" s="523">
        <v>70</v>
      </c>
      <c r="BX563" s="523">
        <v>71</v>
      </c>
      <c r="BY563" s="523">
        <v>72</v>
      </c>
      <c r="BZ563" s="523">
        <v>73</v>
      </c>
      <c r="CA563" s="523">
        <v>74</v>
      </c>
      <c r="CB563" s="523">
        <v>75</v>
      </c>
      <c r="CC563" s="523">
        <v>76</v>
      </c>
      <c r="CD563" s="523">
        <v>77</v>
      </c>
      <c r="CE563" s="523">
        <v>78</v>
      </c>
      <c r="CF563" s="523">
        <v>79</v>
      </c>
      <c r="CG563" s="523">
        <v>80</v>
      </c>
      <c r="CH563" s="523">
        <v>81</v>
      </c>
      <c r="CI563" s="523">
        <v>82</v>
      </c>
      <c r="CJ563" s="523">
        <v>83</v>
      </c>
      <c r="CK563" s="523">
        <v>84</v>
      </c>
      <c r="CL563" s="523">
        <v>85</v>
      </c>
      <c r="CM563" s="523">
        <v>86</v>
      </c>
      <c r="CN563" s="523">
        <v>87</v>
      </c>
      <c r="CO563" s="523">
        <v>88</v>
      </c>
      <c r="CP563" s="523">
        <v>89</v>
      </c>
      <c r="CQ563" s="523">
        <v>90</v>
      </c>
      <c r="CR563" s="523">
        <v>91</v>
      </c>
      <c r="CS563" s="523">
        <v>92</v>
      </c>
      <c r="CT563" s="523">
        <v>93</v>
      </c>
      <c r="CU563" s="523">
        <v>94</v>
      </c>
      <c r="CV563" s="523">
        <v>95</v>
      </c>
      <c r="CW563" s="523">
        <v>96</v>
      </c>
      <c r="CX563" s="523">
        <v>97</v>
      </c>
      <c r="CY563" s="523">
        <v>98</v>
      </c>
      <c r="CZ563" s="523">
        <v>99</v>
      </c>
      <c r="DA563" s="523">
        <v>100</v>
      </c>
      <c r="DB563" s="523">
        <v>101</v>
      </c>
      <c r="DC563" s="523">
        <v>102</v>
      </c>
      <c r="DD563" s="523">
        <v>103</v>
      </c>
      <c r="DE563" s="523">
        <v>104</v>
      </c>
      <c r="DF563" s="523">
        <v>105</v>
      </c>
      <c r="DG563" s="523">
        <v>106</v>
      </c>
      <c r="DH563" s="523">
        <v>107</v>
      </c>
      <c r="DI563" s="523">
        <v>108</v>
      </c>
      <c r="DJ563" s="523">
        <v>109</v>
      </c>
      <c r="DK563" s="523">
        <v>110</v>
      </c>
      <c r="DL563" s="523">
        <v>111</v>
      </c>
      <c r="DM563" s="523">
        <v>112</v>
      </c>
      <c r="DN563" s="523">
        <v>113</v>
      </c>
      <c r="DO563" s="523">
        <v>114</v>
      </c>
      <c r="DP563" s="523">
        <v>115</v>
      </c>
    </row>
    <row r="564" spans="4:124" x14ac:dyDescent="0.2">
      <c r="E564" s="523" t="s">
        <v>157</v>
      </c>
      <c r="F564" s="523">
        <v>90</v>
      </c>
      <c r="G564" s="523">
        <v>20</v>
      </c>
      <c r="H564" s="523">
        <v>65</v>
      </c>
      <c r="I564" s="523">
        <v>72</v>
      </c>
      <c r="J564" s="523">
        <v>27</v>
      </c>
      <c r="K564" s="523">
        <v>9</v>
      </c>
      <c r="L564" s="523">
        <v>38</v>
      </c>
      <c r="M564" s="523">
        <v>97</v>
      </c>
      <c r="N564" s="523">
        <v>66</v>
      </c>
      <c r="O564" s="523">
        <v>1</v>
      </c>
      <c r="P564" s="523">
        <v>39</v>
      </c>
      <c r="Q564" s="523">
        <v>113</v>
      </c>
      <c r="R564" s="523">
        <v>49</v>
      </c>
      <c r="S564" s="523">
        <v>43</v>
      </c>
      <c r="T564" s="523">
        <v>21</v>
      </c>
      <c r="U564" s="523">
        <v>99</v>
      </c>
      <c r="V564" s="523">
        <v>28</v>
      </c>
      <c r="W564" s="523">
        <v>42</v>
      </c>
      <c r="X564" s="523">
        <v>77</v>
      </c>
      <c r="Y564" s="523">
        <v>6</v>
      </c>
      <c r="Z564" s="523">
        <v>15</v>
      </c>
      <c r="AA564" s="523">
        <v>58</v>
      </c>
      <c r="AB564" s="523">
        <v>50</v>
      </c>
      <c r="AC564" s="523">
        <v>16</v>
      </c>
      <c r="AD564" s="523">
        <v>36</v>
      </c>
      <c r="AE564" s="523">
        <v>110</v>
      </c>
      <c r="AF564" s="523">
        <v>23</v>
      </c>
      <c r="AG564" s="523">
        <v>12</v>
      </c>
      <c r="AH564" s="523">
        <v>71</v>
      </c>
      <c r="AI564" s="523">
        <v>93</v>
      </c>
      <c r="AJ564" s="523">
        <v>35</v>
      </c>
      <c r="AK564" s="523">
        <v>68</v>
      </c>
      <c r="AL564" s="523">
        <v>89</v>
      </c>
      <c r="AM564" s="523">
        <v>102</v>
      </c>
      <c r="AN564" s="523">
        <v>82</v>
      </c>
      <c r="AO564" s="523">
        <v>105</v>
      </c>
      <c r="AP564" s="523">
        <v>108</v>
      </c>
      <c r="AQ564" s="523">
        <v>55</v>
      </c>
      <c r="AR564" s="523">
        <v>11</v>
      </c>
      <c r="AS564" s="523">
        <v>87</v>
      </c>
      <c r="AT564" s="523">
        <v>114</v>
      </c>
      <c r="AU564" s="523">
        <v>10</v>
      </c>
      <c r="AV564" s="523">
        <v>14</v>
      </c>
      <c r="AW564" s="523">
        <v>73</v>
      </c>
      <c r="AX564" s="523">
        <v>47</v>
      </c>
      <c r="AY564" s="523">
        <v>70</v>
      </c>
      <c r="AZ564" s="523">
        <v>53</v>
      </c>
      <c r="BA564" s="523">
        <v>74</v>
      </c>
      <c r="BB564" s="523">
        <v>96</v>
      </c>
      <c r="BC564" s="523">
        <v>112</v>
      </c>
      <c r="BD564" s="523">
        <v>34</v>
      </c>
      <c r="BE564" s="523">
        <v>24</v>
      </c>
      <c r="BF564" s="523">
        <v>30</v>
      </c>
      <c r="BG564" s="523">
        <v>101</v>
      </c>
      <c r="BH564" s="523">
        <v>48</v>
      </c>
      <c r="BI564" s="523">
        <v>115</v>
      </c>
      <c r="BJ564" s="523">
        <v>100</v>
      </c>
      <c r="BK564" s="523">
        <v>17</v>
      </c>
      <c r="BL564" s="523">
        <v>37</v>
      </c>
      <c r="BM564" s="523">
        <v>86</v>
      </c>
      <c r="BN564" s="523">
        <v>59</v>
      </c>
      <c r="BO564" s="523">
        <v>78</v>
      </c>
      <c r="BP564" s="523">
        <v>25</v>
      </c>
      <c r="BQ564" s="523">
        <v>81</v>
      </c>
      <c r="BR564" s="523">
        <v>26</v>
      </c>
      <c r="BS564" s="523">
        <v>45</v>
      </c>
      <c r="BT564" s="523">
        <v>80</v>
      </c>
      <c r="BU564" s="523">
        <v>52</v>
      </c>
      <c r="BV564" s="523">
        <v>61</v>
      </c>
      <c r="BW564" s="523">
        <v>83</v>
      </c>
      <c r="BX564" s="523">
        <v>69</v>
      </c>
      <c r="BY564" s="523">
        <v>85</v>
      </c>
      <c r="BZ564" s="523">
        <v>5</v>
      </c>
      <c r="CA564" s="523">
        <v>31</v>
      </c>
      <c r="CB564" s="523">
        <v>51</v>
      </c>
      <c r="CC564" s="523">
        <v>95</v>
      </c>
      <c r="CD564" s="523">
        <v>88</v>
      </c>
      <c r="CE564" s="523">
        <v>62</v>
      </c>
      <c r="CF564" s="523">
        <v>32</v>
      </c>
      <c r="CG564" s="523">
        <v>106</v>
      </c>
      <c r="CH564" s="523">
        <v>109</v>
      </c>
      <c r="CI564" s="523">
        <v>103</v>
      </c>
      <c r="CJ564" s="523">
        <v>64</v>
      </c>
      <c r="CK564" s="523">
        <v>3</v>
      </c>
      <c r="CL564" s="523">
        <v>46</v>
      </c>
      <c r="CM564" s="523">
        <v>94</v>
      </c>
      <c r="CN564" s="523">
        <v>40</v>
      </c>
      <c r="CO564" s="523">
        <v>75</v>
      </c>
      <c r="CP564" s="523">
        <v>33</v>
      </c>
      <c r="CQ564" s="523">
        <v>111</v>
      </c>
      <c r="CR564" s="523">
        <v>19</v>
      </c>
      <c r="CS564" s="523">
        <v>104</v>
      </c>
      <c r="CT564" s="523">
        <v>7</v>
      </c>
      <c r="CU564" s="523">
        <v>107</v>
      </c>
      <c r="CV564" s="523">
        <v>76</v>
      </c>
      <c r="CW564" s="523">
        <v>79</v>
      </c>
      <c r="CX564" s="523">
        <v>98</v>
      </c>
      <c r="CY564" s="523">
        <v>22</v>
      </c>
      <c r="CZ564" s="523">
        <v>91</v>
      </c>
      <c r="DA564" s="523">
        <v>57</v>
      </c>
      <c r="DB564" s="523">
        <v>84</v>
      </c>
      <c r="DC564" s="523">
        <v>60</v>
      </c>
      <c r="DD564" s="523">
        <v>92</v>
      </c>
      <c r="DE564" s="523">
        <v>8</v>
      </c>
      <c r="DF564" s="523">
        <v>41</v>
      </c>
      <c r="DG564" s="523">
        <v>54</v>
      </c>
      <c r="DH564" s="523">
        <v>18</v>
      </c>
      <c r="DI564" s="523">
        <v>2</v>
      </c>
      <c r="DJ564" s="523">
        <v>67</v>
      </c>
      <c r="DK564" s="523">
        <v>56</v>
      </c>
      <c r="DL564" s="523">
        <v>44</v>
      </c>
      <c r="DM564" s="523">
        <v>4</v>
      </c>
      <c r="DN564" s="523">
        <v>29</v>
      </c>
      <c r="DO564" s="523">
        <v>63</v>
      </c>
      <c r="DP564" s="523">
        <v>13</v>
      </c>
    </row>
    <row r="567" spans="4:124" x14ac:dyDescent="0.2">
      <c r="D567" s="544">
        <v>116</v>
      </c>
      <c r="E567" s="544" t="s">
        <v>179</v>
      </c>
    </row>
    <row r="568" spans="4:124" x14ac:dyDescent="0.2">
      <c r="E568" s="523" t="s">
        <v>130</v>
      </c>
      <c r="F568" s="523">
        <v>1</v>
      </c>
      <c r="G568" s="523">
        <v>2</v>
      </c>
      <c r="H568" s="523">
        <v>3</v>
      </c>
      <c r="I568" s="523">
        <v>4</v>
      </c>
      <c r="J568" s="523">
        <v>5</v>
      </c>
      <c r="K568" s="523">
        <v>6</v>
      </c>
      <c r="L568" s="523">
        <v>7</v>
      </c>
      <c r="M568" s="523">
        <v>8</v>
      </c>
      <c r="N568" s="523">
        <v>9</v>
      </c>
      <c r="O568" s="523">
        <v>10</v>
      </c>
      <c r="P568" s="523">
        <v>11</v>
      </c>
      <c r="Q568" s="523">
        <v>12</v>
      </c>
      <c r="R568" s="523">
        <v>13</v>
      </c>
      <c r="S568" s="523">
        <v>14</v>
      </c>
      <c r="T568" s="523">
        <v>15</v>
      </c>
      <c r="U568" s="523">
        <v>16</v>
      </c>
      <c r="V568" s="523">
        <v>17</v>
      </c>
      <c r="W568" s="523">
        <v>18</v>
      </c>
      <c r="X568" s="523">
        <v>19</v>
      </c>
      <c r="Y568" s="523">
        <v>20</v>
      </c>
      <c r="Z568" s="523">
        <v>21</v>
      </c>
      <c r="AA568" s="523">
        <v>22</v>
      </c>
      <c r="AB568" s="523">
        <v>23</v>
      </c>
      <c r="AC568" s="523">
        <v>24</v>
      </c>
      <c r="AD568" s="523">
        <v>25</v>
      </c>
      <c r="AE568" s="523">
        <v>26</v>
      </c>
      <c r="AF568" s="523">
        <v>27</v>
      </c>
      <c r="AG568" s="523">
        <v>28</v>
      </c>
      <c r="AH568" s="523">
        <v>29</v>
      </c>
      <c r="AI568" s="523">
        <v>30</v>
      </c>
      <c r="AJ568" s="523">
        <v>31</v>
      </c>
      <c r="AK568" s="523">
        <v>32</v>
      </c>
      <c r="AL568" s="523">
        <v>33</v>
      </c>
      <c r="AM568" s="523">
        <v>34</v>
      </c>
      <c r="AN568" s="523">
        <v>35</v>
      </c>
      <c r="AO568" s="523">
        <v>36</v>
      </c>
      <c r="AP568" s="523">
        <v>37</v>
      </c>
      <c r="AQ568" s="523">
        <v>38</v>
      </c>
      <c r="AR568" s="523">
        <v>39</v>
      </c>
      <c r="AS568" s="523">
        <v>40</v>
      </c>
      <c r="AT568" s="523">
        <v>41</v>
      </c>
      <c r="AU568" s="523">
        <v>42</v>
      </c>
      <c r="AV568" s="523">
        <v>43</v>
      </c>
      <c r="AW568" s="523">
        <v>44</v>
      </c>
      <c r="AX568" s="523">
        <v>45</v>
      </c>
      <c r="AY568" s="523">
        <v>46</v>
      </c>
      <c r="AZ568" s="523">
        <v>47</v>
      </c>
      <c r="BA568" s="523">
        <v>48</v>
      </c>
      <c r="BB568" s="523">
        <v>49</v>
      </c>
      <c r="BC568" s="523">
        <v>50</v>
      </c>
      <c r="BD568" s="523">
        <v>51</v>
      </c>
      <c r="BE568" s="523">
        <v>52</v>
      </c>
      <c r="BF568" s="523">
        <v>53</v>
      </c>
      <c r="BG568" s="523">
        <v>54</v>
      </c>
      <c r="BH568" s="523">
        <v>55</v>
      </c>
      <c r="BI568" s="523">
        <v>56</v>
      </c>
      <c r="BJ568" s="523">
        <v>57</v>
      </c>
      <c r="BK568" s="523">
        <v>58</v>
      </c>
      <c r="BL568" s="523">
        <v>59</v>
      </c>
      <c r="BM568" s="523">
        <v>60</v>
      </c>
      <c r="BN568" s="523">
        <v>61</v>
      </c>
      <c r="BO568" s="523">
        <v>62</v>
      </c>
      <c r="BP568" s="523">
        <v>63</v>
      </c>
      <c r="BQ568" s="523">
        <v>64</v>
      </c>
      <c r="BR568" s="523">
        <v>65</v>
      </c>
      <c r="BS568" s="523">
        <v>66</v>
      </c>
      <c r="BT568" s="523">
        <v>67</v>
      </c>
      <c r="BU568" s="523">
        <v>68</v>
      </c>
      <c r="BV568" s="523">
        <v>69</v>
      </c>
      <c r="BW568" s="523">
        <v>70</v>
      </c>
      <c r="BX568" s="523">
        <v>71</v>
      </c>
      <c r="BY568" s="523">
        <v>72</v>
      </c>
      <c r="BZ568" s="523">
        <v>73</v>
      </c>
      <c r="CA568" s="523">
        <v>74</v>
      </c>
      <c r="CB568" s="523">
        <v>75</v>
      </c>
      <c r="CC568" s="523">
        <v>76</v>
      </c>
      <c r="CD568" s="523">
        <v>77</v>
      </c>
      <c r="CE568" s="523">
        <v>78</v>
      </c>
      <c r="CF568" s="523">
        <v>79</v>
      </c>
      <c r="CG568" s="523">
        <v>80</v>
      </c>
      <c r="CH568" s="523">
        <v>81</v>
      </c>
      <c r="CI568" s="523">
        <v>82</v>
      </c>
      <c r="CJ568" s="523">
        <v>83</v>
      </c>
      <c r="CK568" s="523">
        <v>84</v>
      </c>
      <c r="CL568" s="523">
        <v>85</v>
      </c>
      <c r="CM568" s="523">
        <v>86</v>
      </c>
      <c r="CN568" s="523">
        <v>87</v>
      </c>
      <c r="CO568" s="523">
        <v>88</v>
      </c>
      <c r="CP568" s="523">
        <v>89</v>
      </c>
      <c r="CQ568" s="523">
        <v>90</v>
      </c>
      <c r="CR568" s="523">
        <v>91</v>
      </c>
      <c r="CS568" s="523">
        <v>92</v>
      </c>
      <c r="CT568" s="523">
        <v>93</v>
      </c>
      <c r="CU568" s="523">
        <v>94</v>
      </c>
      <c r="CV568" s="523">
        <v>95</v>
      </c>
      <c r="CW568" s="523">
        <v>96</v>
      </c>
      <c r="CX568" s="523">
        <v>97</v>
      </c>
      <c r="CY568" s="523">
        <v>98</v>
      </c>
      <c r="CZ568" s="523">
        <v>99</v>
      </c>
      <c r="DA568" s="523">
        <v>100</v>
      </c>
      <c r="DB568" s="523">
        <v>101</v>
      </c>
      <c r="DC568" s="523">
        <v>102</v>
      </c>
      <c r="DD568" s="523">
        <v>103</v>
      </c>
      <c r="DE568" s="523">
        <v>104</v>
      </c>
      <c r="DG568" s="523">
        <v>105</v>
      </c>
      <c r="DH568" s="523">
        <v>106</v>
      </c>
      <c r="DI568" s="523">
        <v>107</v>
      </c>
      <c r="DJ568" s="523">
        <v>108</v>
      </c>
      <c r="DL568" s="523">
        <v>109</v>
      </c>
      <c r="DM568" s="523">
        <v>110</v>
      </c>
      <c r="DN568" s="523">
        <v>111</v>
      </c>
      <c r="DO568" s="523">
        <v>112</v>
      </c>
      <c r="DQ568" s="523">
        <v>113</v>
      </c>
      <c r="DR568" s="523">
        <v>114</v>
      </c>
      <c r="DS568" s="523">
        <v>115</v>
      </c>
      <c r="DT568" s="523">
        <v>116</v>
      </c>
    </row>
    <row r="569" spans="4:124" x14ac:dyDescent="0.2">
      <c r="E569" s="523" t="s">
        <v>157</v>
      </c>
      <c r="F569" s="523">
        <v>15</v>
      </c>
      <c r="G569" s="523">
        <v>88</v>
      </c>
      <c r="H569" s="523">
        <v>10</v>
      </c>
      <c r="I569" s="523">
        <v>26</v>
      </c>
      <c r="J569" s="523">
        <v>111</v>
      </c>
      <c r="K569" s="523">
        <v>75</v>
      </c>
      <c r="L569" s="523">
        <v>39</v>
      </c>
      <c r="M569" s="523">
        <v>82</v>
      </c>
      <c r="N569" s="523">
        <v>106</v>
      </c>
      <c r="O569" s="523">
        <v>33</v>
      </c>
      <c r="P569" s="523">
        <v>85</v>
      </c>
      <c r="Q569" s="523">
        <v>115</v>
      </c>
      <c r="R569" s="523">
        <v>112</v>
      </c>
      <c r="S569" s="523">
        <v>18</v>
      </c>
      <c r="T569" s="523">
        <v>62</v>
      </c>
      <c r="U569" s="523">
        <v>49</v>
      </c>
      <c r="V569" s="523">
        <v>68</v>
      </c>
      <c r="W569" s="523">
        <v>102</v>
      </c>
      <c r="X569" s="523">
        <v>8</v>
      </c>
      <c r="Y569" s="523">
        <v>38</v>
      </c>
      <c r="Z569" s="523">
        <v>94</v>
      </c>
      <c r="AA569" s="523">
        <v>63</v>
      </c>
      <c r="AB569" s="523">
        <v>108</v>
      </c>
      <c r="AC569" s="523">
        <v>56</v>
      </c>
      <c r="AD569" s="523">
        <v>22</v>
      </c>
      <c r="AE569" s="523">
        <v>4</v>
      </c>
      <c r="AF569" s="523">
        <v>48</v>
      </c>
      <c r="AG569" s="523">
        <v>52</v>
      </c>
      <c r="AH569" s="523">
        <v>76</v>
      </c>
      <c r="AI569" s="523">
        <v>101</v>
      </c>
      <c r="AJ569" s="523">
        <v>70</v>
      </c>
      <c r="AK569" s="523">
        <v>103</v>
      </c>
      <c r="AL569" s="523">
        <v>27</v>
      </c>
      <c r="AM569" s="523">
        <v>41</v>
      </c>
      <c r="AN569" s="523">
        <v>107</v>
      </c>
      <c r="AO569" s="523">
        <v>25</v>
      </c>
      <c r="AP569" s="523">
        <v>53</v>
      </c>
      <c r="AQ569" s="523">
        <v>7</v>
      </c>
      <c r="AR569" s="523">
        <v>81</v>
      </c>
      <c r="AS569" s="523">
        <v>17</v>
      </c>
      <c r="AT569" s="523">
        <v>104</v>
      </c>
      <c r="AU569" s="523">
        <v>35</v>
      </c>
      <c r="AV569" s="523">
        <v>110</v>
      </c>
      <c r="AW569" s="523">
        <v>11</v>
      </c>
      <c r="AX569" s="523">
        <v>51</v>
      </c>
      <c r="AY569" s="523">
        <v>30</v>
      </c>
      <c r="AZ569" s="523">
        <v>64</v>
      </c>
      <c r="BA569" s="523">
        <v>72</v>
      </c>
      <c r="BB569" s="523">
        <v>1</v>
      </c>
      <c r="BC569" s="523">
        <v>86</v>
      </c>
      <c r="BD569" s="523">
        <v>24</v>
      </c>
      <c r="BE569" s="523">
        <v>95</v>
      </c>
      <c r="BF569" s="523">
        <v>37</v>
      </c>
      <c r="BG569" s="523">
        <v>77</v>
      </c>
      <c r="BH569" s="523">
        <v>46</v>
      </c>
      <c r="BI569" s="523">
        <v>44</v>
      </c>
      <c r="BJ569" s="523">
        <v>98</v>
      </c>
      <c r="BK569" s="523">
        <v>89</v>
      </c>
      <c r="BL569" s="523">
        <v>58</v>
      </c>
      <c r="BM569" s="523">
        <v>23</v>
      </c>
      <c r="BN569" s="523">
        <v>90</v>
      </c>
      <c r="BO569" s="523">
        <v>19</v>
      </c>
      <c r="BP569" s="523">
        <v>69</v>
      </c>
      <c r="BQ569" s="523">
        <v>61</v>
      </c>
      <c r="BR569" s="523">
        <v>28</v>
      </c>
      <c r="BS569" s="523">
        <v>55</v>
      </c>
      <c r="BT569" s="523">
        <v>73</v>
      </c>
      <c r="BU569" s="523">
        <v>57</v>
      </c>
      <c r="BV569" s="523">
        <v>16</v>
      </c>
      <c r="BW569" s="523">
        <v>43</v>
      </c>
      <c r="BX569" s="523">
        <v>60</v>
      </c>
      <c r="BY569" s="523">
        <v>9</v>
      </c>
      <c r="BZ569" s="523">
        <v>97</v>
      </c>
      <c r="CA569" s="523">
        <v>32</v>
      </c>
      <c r="CB569" s="523">
        <v>113</v>
      </c>
      <c r="CC569" s="523">
        <v>29</v>
      </c>
      <c r="CD569" s="523">
        <v>78</v>
      </c>
      <c r="CE569" s="523">
        <v>100</v>
      </c>
      <c r="CF569" s="523">
        <v>109</v>
      </c>
      <c r="CG569" s="523">
        <v>6</v>
      </c>
      <c r="CH569" s="523">
        <v>116</v>
      </c>
      <c r="CI569" s="523">
        <v>93</v>
      </c>
      <c r="CJ569" s="523">
        <v>2</v>
      </c>
      <c r="CK569" s="523">
        <v>31</v>
      </c>
      <c r="CL569" s="523">
        <v>105</v>
      </c>
      <c r="CM569" s="523">
        <v>59</v>
      </c>
      <c r="CN569" s="523">
        <v>99</v>
      </c>
      <c r="CO569" s="523">
        <v>114</v>
      </c>
      <c r="CP569" s="523">
        <v>13</v>
      </c>
      <c r="CQ569" s="523">
        <v>47</v>
      </c>
      <c r="CR569" s="523">
        <v>14</v>
      </c>
      <c r="CS569" s="523">
        <v>83</v>
      </c>
      <c r="CT569" s="523">
        <v>34</v>
      </c>
      <c r="CU569" s="523">
        <v>21</v>
      </c>
      <c r="CV569" s="523">
        <v>36</v>
      </c>
      <c r="CW569" s="523">
        <v>65</v>
      </c>
      <c r="CX569" s="523">
        <v>40</v>
      </c>
      <c r="CY569" s="523">
        <v>42</v>
      </c>
      <c r="CZ569" s="523">
        <v>87</v>
      </c>
      <c r="DA569" s="523">
        <v>91</v>
      </c>
      <c r="DB569" s="523">
        <v>79</v>
      </c>
      <c r="DC569" s="523">
        <v>20</v>
      </c>
      <c r="DD569" s="523">
        <v>74</v>
      </c>
      <c r="DE569" s="523">
        <v>66</v>
      </c>
      <c r="DG569" s="523">
        <v>84</v>
      </c>
      <c r="DH569" s="523">
        <v>54</v>
      </c>
      <c r="DI569" s="523">
        <v>67</v>
      </c>
      <c r="DJ569" s="523">
        <v>71</v>
      </c>
      <c r="DL569" s="523">
        <v>45</v>
      </c>
      <c r="DM569" s="523">
        <v>5</v>
      </c>
      <c r="DN569" s="523">
        <v>50</v>
      </c>
      <c r="DO569" s="523">
        <v>12</v>
      </c>
      <c r="DQ569" s="523">
        <v>80</v>
      </c>
      <c r="DR569" s="523">
        <v>3</v>
      </c>
      <c r="DS569" s="523">
        <v>92</v>
      </c>
      <c r="DT569" s="523">
        <v>96</v>
      </c>
    </row>
    <row r="572" spans="4:124" x14ac:dyDescent="0.2">
      <c r="D572" s="544">
        <v>117</v>
      </c>
      <c r="E572" s="544" t="s">
        <v>179</v>
      </c>
    </row>
    <row r="573" spans="4:124" x14ac:dyDescent="0.2">
      <c r="E573" s="523" t="s">
        <v>130</v>
      </c>
      <c r="F573" s="523">
        <v>1</v>
      </c>
      <c r="G573" s="523">
        <v>2</v>
      </c>
      <c r="H573" s="523">
        <v>3</v>
      </c>
      <c r="I573" s="523">
        <v>4</v>
      </c>
      <c r="J573" s="523">
        <v>5</v>
      </c>
      <c r="K573" s="523">
        <v>6</v>
      </c>
      <c r="L573" s="523">
        <v>7</v>
      </c>
      <c r="M573" s="523">
        <v>8</v>
      </c>
      <c r="N573" s="523">
        <v>9</v>
      </c>
      <c r="O573" s="523">
        <v>10</v>
      </c>
      <c r="P573" s="523">
        <v>11</v>
      </c>
      <c r="Q573" s="523">
        <v>12</v>
      </c>
      <c r="R573" s="523">
        <v>13</v>
      </c>
      <c r="S573" s="523">
        <v>14</v>
      </c>
      <c r="T573" s="523">
        <v>15</v>
      </c>
      <c r="U573" s="523">
        <v>16</v>
      </c>
      <c r="V573" s="523">
        <v>17</v>
      </c>
      <c r="W573" s="523">
        <v>18</v>
      </c>
      <c r="X573" s="523">
        <v>19</v>
      </c>
      <c r="Y573" s="523">
        <v>20</v>
      </c>
      <c r="Z573" s="523">
        <v>21</v>
      </c>
      <c r="AA573" s="523">
        <v>22</v>
      </c>
      <c r="AB573" s="523">
        <v>23</v>
      </c>
      <c r="AC573" s="523">
        <v>24</v>
      </c>
      <c r="AD573" s="523">
        <v>25</v>
      </c>
      <c r="AE573" s="523">
        <v>26</v>
      </c>
      <c r="AF573" s="523">
        <v>27</v>
      </c>
      <c r="AG573" s="523">
        <v>28</v>
      </c>
      <c r="AH573" s="523">
        <v>29</v>
      </c>
      <c r="AI573" s="523">
        <v>30</v>
      </c>
      <c r="AJ573" s="523">
        <v>31</v>
      </c>
      <c r="AK573" s="523">
        <v>32</v>
      </c>
      <c r="AL573" s="523">
        <v>33</v>
      </c>
      <c r="AM573" s="523">
        <v>34</v>
      </c>
      <c r="AN573" s="523">
        <v>35</v>
      </c>
      <c r="AO573" s="523">
        <v>36</v>
      </c>
      <c r="AP573" s="523">
        <v>37</v>
      </c>
      <c r="AQ573" s="523">
        <v>38</v>
      </c>
      <c r="AR573" s="523">
        <v>39</v>
      </c>
      <c r="AS573" s="523">
        <v>40</v>
      </c>
      <c r="AT573" s="523">
        <v>41</v>
      </c>
      <c r="AU573" s="523">
        <v>42</v>
      </c>
      <c r="AV573" s="523">
        <v>43</v>
      </c>
      <c r="AW573" s="523">
        <v>44</v>
      </c>
      <c r="AX573" s="523">
        <v>45</v>
      </c>
      <c r="AY573" s="523">
        <v>46</v>
      </c>
      <c r="AZ573" s="523">
        <v>47</v>
      </c>
      <c r="BA573" s="523">
        <v>48</v>
      </c>
      <c r="BB573" s="523">
        <v>49</v>
      </c>
      <c r="BC573" s="523">
        <v>50</v>
      </c>
      <c r="BD573" s="523">
        <v>51</v>
      </c>
      <c r="BE573" s="523">
        <v>52</v>
      </c>
      <c r="BF573" s="523">
        <v>53</v>
      </c>
      <c r="BG573" s="523">
        <v>54</v>
      </c>
      <c r="BH573" s="523">
        <v>55</v>
      </c>
      <c r="BI573" s="523">
        <v>56</v>
      </c>
      <c r="BJ573" s="523">
        <v>57</v>
      </c>
      <c r="BK573" s="523">
        <v>58</v>
      </c>
      <c r="BL573" s="523">
        <v>59</v>
      </c>
      <c r="BM573" s="523">
        <v>60</v>
      </c>
      <c r="BN573" s="523">
        <v>61</v>
      </c>
      <c r="BO573" s="523">
        <v>62</v>
      </c>
      <c r="BP573" s="523">
        <v>63</v>
      </c>
      <c r="BQ573" s="523">
        <v>64</v>
      </c>
      <c r="BR573" s="523">
        <v>65</v>
      </c>
      <c r="BS573" s="523">
        <v>66</v>
      </c>
      <c r="BT573" s="523">
        <v>67</v>
      </c>
      <c r="BU573" s="523">
        <v>68</v>
      </c>
      <c r="BV573" s="523">
        <v>69</v>
      </c>
      <c r="BW573" s="523">
        <v>70</v>
      </c>
      <c r="BX573" s="523">
        <v>71</v>
      </c>
      <c r="BY573" s="523">
        <v>72</v>
      </c>
      <c r="BZ573" s="523">
        <v>73</v>
      </c>
      <c r="CA573" s="523">
        <v>74</v>
      </c>
      <c r="CB573" s="523">
        <v>75</v>
      </c>
      <c r="CC573" s="523">
        <v>76</v>
      </c>
      <c r="CD573" s="523">
        <v>77</v>
      </c>
      <c r="CE573" s="523">
        <v>78</v>
      </c>
      <c r="CF573" s="523">
        <v>79</v>
      </c>
      <c r="CG573" s="523">
        <v>80</v>
      </c>
      <c r="CH573" s="523">
        <v>81</v>
      </c>
      <c r="CI573" s="523">
        <v>82</v>
      </c>
      <c r="CJ573" s="523">
        <v>83</v>
      </c>
      <c r="CK573" s="523">
        <v>84</v>
      </c>
      <c r="CL573" s="523">
        <v>85</v>
      </c>
      <c r="CM573" s="523">
        <v>86</v>
      </c>
      <c r="CN573" s="523">
        <v>87</v>
      </c>
      <c r="CO573" s="523">
        <v>88</v>
      </c>
      <c r="CP573" s="523">
        <v>89</v>
      </c>
      <c r="CQ573" s="523">
        <v>90</v>
      </c>
      <c r="CR573" s="523">
        <v>91</v>
      </c>
      <c r="CS573" s="523">
        <v>92</v>
      </c>
      <c r="CT573" s="523">
        <v>93</v>
      </c>
      <c r="CU573" s="523">
        <v>94</v>
      </c>
      <c r="CV573" s="523">
        <v>95</v>
      </c>
      <c r="CW573" s="523">
        <v>96</v>
      </c>
      <c r="CX573" s="523">
        <v>97</v>
      </c>
      <c r="CY573" s="523">
        <v>98</v>
      </c>
      <c r="CZ573" s="523">
        <v>99</v>
      </c>
      <c r="DA573" s="523">
        <v>100</v>
      </c>
      <c r="DB573" s="523">
        <v>101</v>
      </c>
      <c r="DC573" s="523">
        <v>102</v>
      </c>
      <c r="DD573" s="523">
        <v>103</v>
      </c>
      <c r="DE573" s="523">
        <v>104</v>
      </c>
      <c r="DF573" s="523">
        <v>105</v>
      </c>
      <c r="DG573" s="523">
        <v>106</v>
      </c>
      <c r="DH573" s="523">
        <v>107</v>
      </c>
      <c r="DI573" s="523">
        <v>108</v>
      </c>
      <c r="DJ573" s="523">
        <v>109</v>
      </c>
      <c r="DL573" s="523">
        <v>110</v>
      </c>
      <c r="DM573" s="523">
        <v>111</v>
      </c>
      <c r="DN573" s="523">
        <v>112</v>
      </c>
      <c r="DO573" s="523">
        <v>113</v>
      </c>
      <c r="DQ573" s="523">
        <v>114</v>
      </c>
      <c r="DR573" s="523">
        <v>115</v>
      </c>
      <c r="DS573" s="523">
        <v>116</v>
      </c>
      <c r="DT573" s="523">
        <v>117</v>
      </c>
    </row>
    <row r="574" spans="4:124" x14ac:dyDescent="0.2">
      <c r="E574" s="523" t="s">
        <v>157</v>
      </c>
      <c r="F574" s="523">
        <v>117</v>
      </c>
      <c r="G574" s="523">
        <v>70</v>
      </c>
      <c r="H574" s="523">
        <v>55</v>
      </c>
      <c r="I574" s="523">
        <v>81</v>
      </c>
      <c r="J574" s="523">
        <v>97</v>
      </c>
      <c r="K574" s="523">
        <v>5</v>
      </c>
      <c r="L574" s="523">
        <v>88</v>
      </c>
      <c r="M574" s="523">
        <v>67</v>
      </c>
      <c r="N574" s="523">
        <v>16</v>
      </c>
      <c r="O574" s="523">
        <v>32</v>
      </c>
      <c r="P574" s="523">
        <v>94</v>
      </c>
      <c r="Q574" s="523">
        <v>43</v>
      </c>
      <c r="R574" s="523">
        <v>39</v>
      </c>
      <c r="S574" s="523">
        <v>48</v>
      </c>
      <c r="T574" s="523">
        <v>110</v>
      </c>
      <c r="U574" s="523">
        <v>74</v>
      </c>
      <c r="V574" s="523">
        <v>78</v>
      </c>
      <c r="W574" s="523">
        <v>57</v>
      </c>
      <c r="X574" s="523">
        <v>103</v>
      </c>
      <c r="Y574" s="523">
        <v>86</v>
      </c>
      <c r="Z574" s="523">
        <v>99</v>
      </c>
      <c r="AA574" s="523">
        <v>93</v>
      </c>
      <c r="AB574" s="523">
        <v>52</v>
      </c>
      <c r="AC574" s="523">
        <v>3</v>
      </c>
      <c r="AD574" s="523">
        <v>66</v>
      </c>
      <c r="AE574" s="523">
        <v>90</v>
      </c>
      <c r="AF574" s="523">
        <v>68</v>
      </c>
      <c r="AG574" s="523">
        <v>59</v>
      </c>
      <c r="AH574" s="523">
        <v>41</v>
      </c>
      <c r="AI574" s="523">
        <v>46</v>
      </c>
      <c r="AJ574" s="523">
        <v>24</v>
      </c>
      <c r="AK574" s="523">
        <v>83</v>
      </c>
      <c r="AL574" s="523">
        <v>17</v>
      </c>
      <c r="AM574" s="523">
        <v>108</v>
      </c>
      <c r="AN574" s="523">
        <v>36</v>
      </c>
      <c r="AO574" s="523">
        <v>45</v>
      </c>
      <c r="AP574" s="523">
        <v>116</v>
      </c>
      <c r="AQ574" s="523">
        <v>105</v>
      </c>
      <c r="AR574" s="523">
        <v>13</v>
      </c>
      <c r="AS574" s="523">
        <v>71</v>
      </c>
      <c r="AT574" s="523">
        <v>65</v>
      </c>
      <c r="AU574" s="523">
        <v>29</v>
      </c>
      <c r="AV574" s="523">
        <v>69</v>
      </c>
      <c r="AW574" s="523">
        <v>22</v>
      </c>
      <c r="AX574" s="523">
        <v>6</v>
      </c>
      <c r="AY574" s="523">
        <v>84</v>
      </c>
      <c r="AZ574" s="523">
        <v>14</v>
      </c>
      <c r="BA574" s="523">
        <v>47</v>
      </c>
      <c r="BB574" s="523">
        <v>2</v>
      </c>
      <c r="BC574" s="523">
        <v>114</v>
      </c>
      <c r="BD574" s="523">
        <v>80</v>
      </c>
      <c r="BE574" s="523">
        <v>20</v>
      </c>
      <c r="BF574" s="523">
        <v>107</v>
      </c>
      <c r="BG574" s="523">
        <v>37</v>
      </c>
      <c r="BH574" s="523">
        <v>101</v>
      </c>
      <c r="BI574" s="523">
        <v>79</v>
      </c>
      <c r="BJ574" s="523">
        <v>25</v>
      </c>
      <c r="BK574" s="523">
        <v>62</v>
      </c>
      <c r="BL574" s="523">
        <v>31</v>
      </c>
      <c r="BM574" s="523">
        <v>7</v>
      </c>
      <c r="BN574" s="523">
        <v>113</v>
      </c>
      <c r="BO574" s="523">
        <v>8</v>
      </c>
      <c r="BP574" s="523">
        <v>87</v>
      </c>
      <c r="BQ574" s="523">
        <v>96</v>
      </c>
      <c r="BR574" s="523">
        <v>26</v>
      </c>
      <c r="BS574" s="523">
        <v>109</v>
      </c>
      <c r="BT574" s="523">
        <v>30</v>
      </c>
      <c r="BU574" s="523">
        <v>89</v>
      </c>
      <c r="BV574" s="523">
        <v>21</v>
      </c>
      <c r="BW574" s="523">
        <v>51</v>
      </c>
      <c r="BX574" s="523">
        <v>9</v>
      </c>
      <c r="BY574" s="523">
        <v>33</v>
      </c>
      <c r="BZ574" s="523">
        <v>92</v>
      </c>
      <c r="CA574" s="523">
        <v>12</v>
      </c>
      <c r="CB574" s="523">
        <v>112</v>
      </c>
      <c r="CC574" s="523">
        <v>104</v>
      </c>
      <c r="CD574" s="523">
        <v>53</v>
      </c>
      <c r="CE574" s="523">
        <v>75</v>
      </c>
      <c r="CF574" s="523">
        <v>18</v>
      </c>
      <c r="CG574" s="523">
        <v>63</v>
      </c>
      <c r="CH574" s="523">
        <v>54</v>
      </c>
      <c r="CI574" s="523">
        <v>34</v>
      </c>
      <c r="CJ574" s="523">
        <v>10</v>
      </c>
      <c r="CK574" s="523">
        <v>91</v>
      </c>
      <c r="CL574" s="523">
        <v>77</v>
      </c>
      <c r="CM574" s="523">
        <v>95</v>
      </c>
      <c r="CN574" s="523">
        <v>23</v>
      </c>
      <c r="CO574" s="523">
        <v>35</v>
      </c>
      <c r="CP574" s="523">
        <v>76</v>
      </c>
      <c r="CQ574" s="523">
        <v>115</v>
      </c>
      <c r="CR574" s="523">
        <v>4</v>
      </c>
      <c r="CS574" s="523">
        <v>28</v>
      </c>
      <c r="CT574" s="523">
        <v>44</v>
      </c>
      <c r="CU574" s="523">
        <v>11</v>
      </c>
      <c r="CV574" s="523">
        <v>106</v>
      </c>
      <c r="CW574" s="523">
        <v>64</v>
      </c>
      <c r="CX574" s="523">
        <v>73</v>
      </c>
      <c r="CY574" s="523">
        <v>111</v>
      </c>
      <c r="CZ574" s="523">
        <v>42</v>
      </c>
      <c r="DA574" s="523">
        <v>56</v>
      </c>
      <c r="DB574" s="523">
        <v>15</v>
      </c>
      <c r="DC574" s="523">
        <v>98</v>
      </c>
      <c r="DD574" s="523">
        <v>19</v>
      </c>
      <c r="DE574" s="523">
        <v>72</v>
      </c>
      <c r="DF574" s="523">
        <v>38</v>
      </c>
      <c r="DG574" s="523">
        <v>49</v>
      </c>
      <c r="DH574" s="523">
        <v>100</v>
      </c>
      <c r="DI574" s="523">
        <v>82</v>
      </c>
      <c r="DJ574" s="523">
        <v>102</v>
      </c>
      <c r="DL574" s="523">
        <v>40</v>
      </c>
      <c r="DM574" s="523">
        <v>85</v>
      </c>
      <c r="DN574" s="523">
        <v>60</v>
      </c>
      <c r="DO574" s="523">
        <v>61</v>
      </c>
      <c r="DQ574" s="523">
        <v>50</v>
      </c>
      <c r="DR574" s="523">
        <v>58</v>
      </c>
      <c r="DS574" s="523">
        <v>27</v>
      </c>
      <c r="DT574" s="523">
        <v>1</v>
      </c>
    </row>
    <row r="577" spans="4:125" x14ac:dyDescent="0.2">
      <c r="D577" s="544">
        <v>118</v>
      </c>
      <c r="E577" s="544" t="s">
        <v>179</v>
      </c>
    </row>
    <row r="578" spans="4:125" x14ac:dyDescent="0.2">
      <c r="E578" s="523" t="s">
        <v>130</v>
      </c>
      <c r="F578" s="523">
        <v>1</v>
      </c>
      <c r="G578" s="523">
        <v>2</v>
      </c>
      <c r="H578" s="523">
        <v>3</v>
      </c>
      <c r="I578" s="523">
        <v>4</v>
      </c>
      <c r="J578" s="523">
        <v>5</v>
      </c>
      <c r="K578" s="523">
        <v>6</v>
      </c>
      <c r="L578" s="523">
        <v>7</v>
      </c>
      <c r="M578" s="523">
        <v>8</v>
      </c>
      <c r="N578" s="523">
        <v>9</v>
      </c>
      <c r="O578" s="523">
        <v>10</v>
      </c>
      <c r="P578" s="523">
        <v>11</v>
      </c>
      <c r="Q578" s="523">
        <v>12</v>
      </c>
      <c r="R578" s="523">
        <v>13</v>
      </c>
      <c r="S578" s="523">
        <v>14</v>
      </c>
      <c r="T578" s="523">
        <v>15</v>
      </c>
      <c r="U578" s="523">
        <v>16</v>
      </c>
      <c r="V578" s="523">
        <v>17</v>
      </c>
      <c r="W578" s="523">
        <v>18</v>
      </c>
      <c r="X578" s="523">
        <v>19</v>
      </c>
      <c r="Y578" s="523">
        <v>20</v>
      </c>
      <c r="Z578" s="523">
        <v>21</v>
      </c>
      <c r="AA578" s="523">
        <v>22</v>
      </c>
      <c r="AB578" s="523">
        <v>23</v>
      </c>
      <c r="AC578" s="523">
        <v>24</v>
      </c>
      <c r="AD578" s="523">
        <v>25</v>
      </c>
      <c r="AE578" s="523">
        <v>26</v>
      </c>
      <c r="AF578" s="523">
        <v>27</v>
      </c>
      <c r="AG578" s="523">
        <v>28</v>
      </c>
      <c r="AH578" s="523">
        <v>29</v>
      </c>
      <c r="AI578" s="523">
        <v>30</v>
      </c>
      <c r="AJ578" s="523">
        <v>31</v>
      </c>
      <c r="AK578" s="523">
        <v>32</v>
      </c>
      <c r="AL578" s="523">
        <v>33</v>
      </c>
      <c r="AM578" s="523">
        <v>34</v>
      </c>
      <c r="AN578" s="523">
        <v>35</v>
      </c>
      <c r="AO578" s="523">
        <v>36</v>
      </c>
      <c r="AP578" s="523">
        <v>37</v>
      </c>
      <c r="AQ578" s="523">
        <v>38</v>
      </c>
      <c r="AR578" s="523">
        <v>39</v>
      </c>
      <c r="AS578" s="523">
        <v>40</v>
      </c>
      <c r="AT578" s="523">
        <v>41</v>
      </c>
      <c r="AU578" s="523">
        <v>42</v>
      </c>
      <c r="AV578" s="523">
        <v>43</v>
      </c>
      <c r="AW578" s="523">
        <v>44</v>
      </c>
      <c r="AX578" s="523">
        <v>45</v>
      </c>
      <c r="AY578" s="523">
        <v>46</v>
      </c>
      <c r="AZ578" s="523">
        <v>47</v>
      </c>
      <c r="BA578" s="523">
        <v>48</v>
      </c>
      <c r="BB578" s="523">
        <v>49</v>
      </c>
      <c r="BC578" s="523">
        <v>50</v>
      </c>
      <c r="BD578" s="523">
        <v>51</v>
      </c>
      <c r="BE578" s="523">
        <v>52</v>
      </c>
      <c r="BF578" s="523">
        <v>53</v>
      </c>
      <c r="BG578" s="523">
        <v>54</v>
      </c>
      <c r="BH578" s="523">
        <v>55</v>
      </c>
      <c r="BI578" s="523">
        <v>56</v>
      </c>
      <c r="BJ578" s="523">
        <v>57</v>
      </c>
      <c r="BK578" s="523">
        <v>58</v>
      </c>
      <c r="BL578" s="523">
        <v>59</v>
      </c>
      <c r="BM578" s="523">
        <v>60</v>
      </c>
      <c r="BN578" s="523">
        <v>61</v>
      </c>
      <c r="BO578" s="523">
        <v>62</v>
      </c>
      <c r="BP578" s="523">
        <v>63</v>
      </c>
      <c r="BQ578" s="523">
        <v>64</v>
      </c>
      <c r="BR578" s="523">
        <v>65</v>
      </c>
      <c r="BS578" s="523">
        <v>66</v>
      </c>
      <c r="BT578" s="523">
        <v>67</v>
      </c>
      <c r="BU578" s="523">
        <v>68</v>
      </c>
      <c r="BV578" s="523">
        <v>69</v>
      </c>
      <c r="BW578" s="523">
        <v>70</v>
      </c>
      <c r="BX578" s="523">
        <v>71</v>
      </c>
      <c r="BY578" s="523">
        <v>72</v>
      </c>
      <c r="BZ578" s="523">
        <v>73</v>
      </c>
      <c r="CA578" s="523">
        <v>74</v>
      </c>
      <c r="CB578" s="523">
        <v>75</v>
      </c>
      <c r="CC578" s="523">
        <v>76</v>
      </c>
      <c r="CD578" s="523">
        <v>77</v>
      </c>
      <c r="CE578" s="523">
        <v>78</v>
      </c>
      <c r="CF578" s="523">
        <v>79</v>
      </c>
      <c r="CG578" s="523">
        <v>80</v>
      </c>
      <c r="CH578" s="523">
        <v>81</v>
      </c>
      <c r="CI578" s="523">
        <v>82</v>
      </c>
      <c r="CJ578" s="523">
        <v>83</v>
      </c>
      <c r="CK578" s="523">
        <v>84</v>
      </c>
      <c r="CL578" s="523">
        <v>85</v>
      </c>
      <c r="CM578" s="523">
        <v>86</v>
      </c>
      <c r="CN578" s="523">
        <v>87</v>
      </c>
      <c r="CO578" s="523">
        <v>88</v>
      </c>
      <c r="CP578" s="523">
        <v>89</v>
      </c>
      <c r="CQ578" s="523">
        <v>90</v>
      </c>
      <c r="CR578" s="523">
        <v>91</v>
      </c>
      <c r="CS578" s="523">
        <v>92</v>
      </c>
      <c r="CT578" s="523">
        <v>93</v>
      </c>
      <c r="CU578" s="523">
        <v>94</v>
      </c>
      <c r="CV578" s="523">
        <v>95</v>
      </c>
      <c r="CW578" s="523">
        <v>96</v>
      </c>
      <c r="CX578" s="523">
        <v>97</v>
      </c>
      <c r="CY578" s="523">
        <v>98</v>
      </c>
      <c r="CZ578" s="523">
        <v>99</v>
      </c>
      <c r="DA578" s="523">
        <v>100</v>
      </c>
      <c r="DB578" s="523">
        <v>101</v>
      </c>
      <c r="DC578" s="523">
        <v>102</v>
      </c>
      <c r="DD578" s="523">
        <v>103</v>
      </c>
      <c r="DE578" s="523">
        <v>104</v>
      </c>
      <c r="DF578" s="523">
        <v>105</v>
      </c>
      <c r="DG578" s="523">
        <v>106</v>
      </c>
      <c r="DH578" s="523">
        <v>107</v>
      </c>
      <c r="DI578" s="523">
        <v>108</v>
      </c>
      <c r="DJ578" s="523">
        <v>109</v>
      </c>
      <c r="DK578" s="523">
        <v>110</v>
      </c>
      <c r="DL578" s="523">
        <v>111</v>
      </c>
      <c r="DM578" s="523">
        <v>112</v>
      </c>
      <c r="DN578" s="523">
        <v>113</v>
      </c>
      <c r="DO578" s="523">
        <v>114</v>
      </c>
      <c r="DQ578" s="523">
        <v>115</v>
      </c>
      <c r="DR578" s="523">
        <v>116</v>
      </c>
      <c r="DS578" s="523">
        <v>117</v>
      </c>
      <c r="DT578" s="523">
        <v>118</v>
      </c>
    </row>
    <row r="579" spans="4:125" x14ac:dyDescent="0.2">
      <c r="E579" s="523" t="s">
        <v>157</v>
      </c>
      <c r="F579" s="523">
        <v>19</v>
      </c>
      <c r="G579" s="523">
        <v>93</v>
      </c>
      <c r="H579" s="523">
        <v>29</v>
      </c>
      <c r="I579" s="523">
        <v>33</v>
      </c>
      <c r="J579" s="523">
        <v>86</v>
      </c>
      <c r="K579" s="523">
        <v>40</v>
      </c>
      <c r="L579" s="523">
        <v>63</v>
      </c>
      <c r="M579" s="523">
        <v>47</v>
      </c>
      <c r="N579" s="523">
        <v>76</v>
      </c>
      <c r="O579" s="523">
        <v>21</v>
      </c>
      <c r="P579" s="523">
        <v>24</v>
      </c>
      <c r="Q579" s="523">
        <v>75</v>
      </c>
      <c r="R579" s="523">
        <v>55</v>
      </c>
      <c r="S579" s="523">
        <v>103</v>
      </c>
      <c r="T579" s="523">
        <v>38</v>
      </c>
      <c r="U579" s="523">
        <v>30</v>
      </c>
      <c r="V579" s="523">
        <v>35</v>
      </c>
      <c r="W579" s="523">
        <v>77</v>
      </c>
      <c r="X579" s="523">
        <v>87</v>
      </c>
      <c r="Y579" s="523">
        <v>37</v>
      </c>
      <c r="Z579" s="523">
        <v>100</v>
      </c>
      <c r="AA579" s="523">
        <v>64</v>
      </c>
      <c r="AB579" s="523">
        <v>27</v>
      </c>
      <c r="AC579" s="523">
        <v>66</v>
      </c>
      <c r="AD579" s="523">
        <v>116</v>
      </c>
      <c r="AE579" s="523">
        <v>9</v>
      </c>
      <c r="AF579" s="523">
        <v>89</v>
      </c>
      <c r="AG579" s="523">
        <v>39</v>
      </c>
      <c r="AH579" s="523">
        <v>68</v>
      </c>
      <c r="AI579" s="523">
        <v>56</v>
      </c>
      <c r="AJ579" s="523">
        <v>84</v>
      </c>
      <c r="AK579" s="523">
        <v>18</v>
      </c>
      <c r="AL579" s="523">
        <v>4</v>
      </c>
      <c r="AM579" s="523">
        <v>98</v>
      </c>
      <c r="AN579" s="523">
        <v>8</v>
      </c>
      <c r="AO579" s="523">
        <v>60</v>
      </c>
      <c r="AP579" s="523">
        <v>108</v>
      </c>
      <c r="AQ579" s="523">
        <v>62</v>
      </c>
      <c r="AR579" s="523">
        <v>16</v>
      </c>
      <c r="AS579" s="523">
        <v>36</v>
      </c>
      <c r="AT579" s="523">
        <v>90</v>
      </c>
      <c r="AU579" s="523">
        <v>105</v>
      </c>
      <c r="AV579" s="523">
        <v>7</v>
      </c>
      <c r="AW579" s="523">
        <v>1</v>
      </c>
      <c r="AX579" s="523">
        <v>11</v>
      </c>
      <c r="AY579" s="523">
        <v>5</v>
      </c>
      <c r="AZ579" s="523">
        <v>113</v>
      </c>
      <c r="BA579" s="523">
        <v>67</v>
      </c>
      <c r="BB579" s="523">
        <v>96</v>
      </c>
      <c r="BC579" s="523">
        <v>115</v>
      </c>
      <c r="BD579" s="523">
        <v>118</v>
      </c>
      <c r="BE579" s="523">
        <v>20</v>
      </c>
      <c r="BF579" s="523">
        <v>79</v>
      </c>
      <c r="BG579" s="523">
        <v>106</v>
      </c>
      <c r="BH579" s="523">
        <v>57</v>
      </c>
      <c r="BI579" s="523">
        <v>14</v>
      </c>
      <c r="BJ579" s="523">
        <v>44</v>
      </c>
      <c r="BK579" s="523">
        <v>72</v>
      </c>
      <c r="BL579" s="523">
        <v>107</v>
      </c>
      <c r="BM579" s="523">
        <v>48</v>
      </c>
      <c r="BN579" s="523">
        <v>50</v>
      </c>
      <c r="BO579" s="523">
        <v>53</v>
      </c>
      <c r="BP579" s="523">
        <v>94</v>
      </c>
      <c r="BQ579" s="523">
        <v>6</v>
      </c>
      <c r="BR579" s="523">
        <v>101</v>
      </c>
      <c r="BS579" s="523">
        <v>95</v>
      </c>
      <c r="BT579" s="523">
        <v>58</v>
      </c>
      <c r="BU579" s="523">
        <v>22</v>
      </c>
      <c r="BV579" s="523">
        <v>82</v>
      </c>
      <c r="BW579" s="523">
        <v>32</v>
      </c>
      <c r="BX579" s="523">
        <v>104</v>
      </c>
      <c r="BY579" s="523">
        <v>10</v>
      </c>
      <c r="BZ579" s="523">
        <v>92</v>
      </c>
      <c r="CA579" s="523">
        <v>41</v>
      </c>
      <c r="CB579" s="523">
        <v>117</v>
      </c>
      <c r="CC579" s="523">
        <v>59</v>
      </c>
      <c r="CD579" s="523">
        <v>74</v>
      </c>
      <c r="CE579" s="523">
        <v>2</v>
      </c>
      <c r="CF579" s="523">
        <v>12</v>
      </c>
      <c r="CG579" s="523">
        <v>26</v>
      </c>
      <c r="CH579" s="523">
        <v>49</v>
      </c>
      <c r="CI579" s="523">
        <v>78</v>
      </c>
      <c r="CJ579" s="523">
        <v>52</v>
      </c>
      <c r="CK579" s="523">
        <v>31</v>
      </c>
      <c r="CL579" s="523">
        <v>111</v>
      </c>
      <c r="CM579" s="523">
        <v>45</v>
      </c>
      <c r="CN579" s="523">
        <v>83</v>
      </c>
      <c r="CO579" s="523">
        <v>114</v>
      </c>
      <c r="CP579" s="523">
        <v>88</v>
      </c>
      <c r="CQ579" s="523">
        <v>91</v>
      </c>
      <c r="CR579" s="523">
        <v>69</v>
      </c>
      <c r="CS579" s="523">
        <v>73</v>
      </c>
      <c r="CT579" s="523">
        <v>80</v>
      </c>
      <c r="CU579" s="523">
        <v>112</v>
      </c>
      <c r="CV579" s="523">
        <v>81</v>
      </c>
      <c r="CW579" s="523">
        <v>110</v>
      </c>
      <c r="CX579" s="523">
        <v>13</v>
      </c>
      <c r="CY579" s="523">
        <v>34</v>
      </c>
      <c r="CZ579" s="523">
        <v>43</v>
      </c>
      <c r="DA579" s="523">
        <v>23</v>
      </c>
      <c r="DB579" s="523">
        <v>25</v>
      </c>
      <c r="DC579" s="523">
        <v>109</v>
      </c>
      <c r="DD579" s="523">
        <v>42</v>
      </c>
      <c r="DE579" s="523">
        <v>71</v>
      </c>
      <c r="DF579" s="523">
        <v>46</v>
      </c>
      <c r="DG579" s="523">
        <v>54</v>
      </c>
      <c r="DH579" s="523">
        <v>65</v>
      </c>
      <c r="DI579" s="523">
        <v>97</v>
      </c>
      <c r="DJ579" s="523">
        <v>102</v>
      </c>
      <c r="DK579" s="523">
        <v>28</v>
      </c>
      <c r="DL579" s="523">
        <v>85</v>
      </c>
      <c r="DM579" s="523">
        <v>15</v>
      </c>
      <c r="DN579" s="523">
        <v>17</v>
      </c>
      <c r="DO579" s="523">
        <v>61</v>
      </c>
      <c r="DQ579" s="523">
        <v>99</v>
      </c>
      <c r="DR579" s="523">
        <v>3</v>
      </c>
      <c r="DS579" s="523">
        <v>70</v>
      </c>
      <c r="DT579" s="523">
        <v>51</v>
      </c>
    </row>
    <row r="582" spans="4:125" x14ac:dyDescent="0.2">
      <c r="D582" s="544">
        <v>119</v>
      </c>
      <c r="E582" s="544" t="s">
        <v>179</v>
      </c>
    </row>
    <row r="583" spans="4:125" x14ac:dyDescent="0.2">
      <c r="E583" s="523" t="s">
        <v>130</v>
      </c>
      <c r="F583" s="523">
        <v>1</v>
      </c>
      <c r="G583" s="523">
        <v>2</v>
      </c>
      <c r="H583" s="523">
        <v>3</v>
      </c>
      <c r="I583" s="523">
        <v>4</v>
      </c>
      <c r="J583" s="523">
        <v>5</v>
      </c>
      <c r="K583" s="523">
        <v>6</v>
      </c>
      <c r="L583" s="523">
        <v>7</v>
      </c>
      <c r="M583" s="523">
        <v>8</v>
      </c>
      <c r="N583" s="523">
        <v>9</v>
      </c>
      <c r="O583" s="523">
        <v>10</v>
      </c>
      <c r="P583" s="523">
        <v>11</v>
      </c>
      <c r="Q583" s="523">
        <v>12</v>
      </c>
      <c r="R583" s="523">
        <v>13</v>
      </c>
      <c r="S583" s="523">
        <v>14</v>
      </c>
      <c r="T583" s="523">
        <v>15</v>
      </c>
      <c r="U583" s="523">
        <v>16</v>
      </c>
      <c r="V583" s="523">
        <v>17</v>
      </c>
      <c r="W583" s="523">
        <v>18</v>
      </c>
      <c r="X583" s="523">
        <v>19</v>
      </c>
      <c r="Y583" s="523">
        <v>20</v>
      </c>
      <c r="Z583" s="523">
        <v>21</v>
      </c>
      <c r="AA583" s="523">
        <v>22</v>
      </c>
      <c r="AB583" s="523">
        <v>23</v>
      </c>
      <c r="AC583" s="523">
        <v>24</v>
      </c>
      <c r="AD583" s="523">
        <v>25</v>
      </c>
      <c r="AE583" s="523">
        <v>26</v>
      </c>
      <c r="AF583" s="523">
        <v>27</v>
      </c>
      <c r="AG583" s="523">
        <v>28</v>
      </c>
      <c r="AH583" s="523">
        <v>29</v>
      </c>
      <c r="AI583" s="523">
        <v>30</v>
      </c>
      <c r="AJ583" s="523">
        <v>31</v>
      </c>
      <c r="AK583" s="523">
        <v>32</v>
      </c>
      <c r="AL583" s="523">
        <v>33</v>
      </c>
      <c r="AM583" s="523">
        <v>34</v>
      </c>
      <c r="AN583" s="523">
        <v>35</v>
      </c>
      <c r="AO583" s="523">
        <v>36</v>
      </c>
      <c r="AP583" s="523">
        <v>37</v>
      </c>
      <c r="AQ583" s="523">
        <v>38</v>
      </c>
      <c r="AR583" s="523">
        <v>39</v>
      </c>
      <c r="AS583" s="523">
        <v>40</v>
      </c>
      <c r="AT583" s="523">
        <v>41</v>
      </c>
      <c r="AU583" s="523">
        <v>42</v>
      </c>
      <c r="AV583" s="523">
        <v>43</v>
      </c>
      <c r="AW583" s="523">
        <v>44</v>
      </c>
      <c r="AX583" s="523">
        <v>45</v>
      </c>
      <c r="AY583" s="523">
        <v>46</v>
      </c>
      <c r="AZ583" s="523">
        <v>47</v>
      </c>
      <c r="BA583" s="523">
        <v>48</v>
      </c>
      <c r="BB583" s="523">
        <v>49</v>
      </c>
      <c r="BC583" s="523">
        <v>50</v>
      </c>
      <c r="BD583" s="523">
        <v>51</v>
      </c>
      <c r="BE583" s="523">
        <v>52</v>
      </c>
      <c r="BF583" s="523">
        <v>53</v>
      </c>
      <c r="BG583" s="523">
        <v>54</v>
      </c>
      <c r="BH583" s="523">
        <v>55</v>
      </c>
      <c r="BI583" s="523">
        <v>56</v>
      </c>
      <c r="BJ583" s="523">
        <v>57</v>
      </c>
      <c r="BK583" s="523">
        <v>58</v>
      </c>
      <c r="BL583" s="523">
        <v>59</v>
      </c>
      <c r="BM583" s="523">
        <v>60</v>
      </c>
      <c r="BN583" s="523">
        <v>61</v>
      </c>
      <c r="BO583" s="523">
        <v>62</v>
      </c>
      <c r="BP583" s="523">
        <v>63</v>
      </c>
      <c r="BQ583" s="523">
        <v>64</v>
      </c>
      <c r="BR583" s="523">
        <v>65</v>
      </c>
      <c r="BS583" s="523">
        <v>66</v>
      </c>
      <c r="BT583" s="523">
        <v>67</v>
      </c>
      <c r="BU583" s="523">
        <v>68</v>
      </c>
      <c r="BV583" s="523">
        <v>69</v>
      </c>
      <c r="BW583" s="523">
        <v>70</v>
      </c>
      <c r="BX583" s="523">
        <v>71</v>
      </c>
      <c r="BY583" s="523">
        <v>72</v>
      </c>
      <c r="BZ583" s="523">
        <v>73</v>
      </c>
      <c r="CA583" s="523">
        <v>74</v>
      </c>
      <c r="CB583" s="523">
        <v>75</v>
      </c>
      <c r="CC583" s="523">
        <v>76</v>
      </c>
      <c r="CD583" s="523">
        <v>77</v>
      </c>
      <c r="CE583" s="523">
        <v>78</v>
      </c>
      <c r="CF583" s="523">
        <v>79</v>
      </c>
      <c r="CG583" s="523">
        <v>80</v>
      </c>
      <c r="CH583" s="523">
        <v>81</v>
      </c>
      <c r="CI583" s="523">
        <v>82</v>
      </c>
      <c r="CJ583" s="523">
        <v>83</v>
      </c>
      <c r="CK583" s="523">
        <v>84</v>
      </c>
      <c r="CL583" s="523">
        <v>85</v>
      </c>
      <c r="CM583" s="523">
        <v>86</v>
      </c>
      <c r="CN583" s="523">
        <v>87</v>
      </c>
      <c r="CO583" s="523">
        <v>88</v>
      </c>
      <c r="CP583" s="523">
        <v>89</v>
      </c>
      <c r="CQ583" s="523">
        <v>90</v>
      </c>
      <c r="CR583" s="523">
        <v>91</v>
      </c>
      <c r="CS583" s="523">
        <v>92</v>
      </c>
      <c r="CT583" s="523">
        <v>93</v>
      </c>
      <c r="CU583" s="523">
        <v>94</v>
      </c>
      <c r="CV583" s="523">
        <v>95</v>
      </c>
      <c r="CW583" s="523">
        <v>96</v>
      </c>
      <c r="CX583" s="523">
        <v>97</v>
      </c>
      <c r="CY583" s="523">
        <v>98</v>
      </c>
      <c r="CZ583" s="523">
        <v>99</v>
      </c>
      <c r="DA583" s="523">
        <v>100</v>
      </c>
      <c r="DB583" s="523">
        <v>101</v>
      </c>
      <c r="DC583" s="523">
        <v>102</v>
      </c>
      <c r="DD583" s="523">
        <v>103</v>
      </c>
      <c r="DE583" s="523">
        <v>104</v>
      </c>
      <c r="DF583" s="523">
        <v>105</v>
      </c>
      <c r="DG583" s="523">
        <v>106</v>
      </c>
      <c r="DH583" s="523">
        <v>107</v>
      </c>
      <c r="DI583" s="523">
        <v>108</v>
      </c>
      <c r="DJ583" s="523">
        <v>109</v>
      </c>
      <c r="DK583" s="523">
        <v>110</v>
      </c>
      <c r="DL583" s="523">
        <v>111</v>
      </c>
      <c r="DM583" s="523">
        <v>112</v>
      </c>
      <c r="DN583" s="523">
        <v>113</v>
      </c>
      <c r="DO583" s="523">
        <v>114</v>
      </c>
      <c r="DP583" s="523">
        <v>115</v>
      </c>
      <c r="DQ583" s="523">
        <v>116</v>
      </c>
      <c r="DR583" s="523">
        <v>117</v>
      </c>
      <c r="DS583" s="523">
        <v>118</v>
      </c>
      <c r="DT583" s="523">
        <v>119</v>
      </c>
    </row>
    <row r="584" spans="4:125" x14ac:dyDescent="0.2">
      <c r="E584" s="523" t="s">
        <v>157</v>
      </c>
      <c r="F584" s="523">
        <v>79</v>
      </c>
      <c r="G584" s="523">
        <v>33</v>
      </c>
      <c r="H584" s="523">
        <v>14</v>
      </c>
      <c r="I584" s="523">
        <v>73</v>
      </c>
      <c r="J584" s="523">
        <v>58</v>
      </c>
      <c r="K584" s="523">
        <v>100</v>
      </c>
      <c r="L584" s="523">
        <v>30</v>
      </c>
      <c r="M584" s="523">
        <v>94</v>
      </c>
      <c r="N584" s="523">
        <v>41</v>
      </c>
      <c r="O584" s="523">
        <v>17</v>
      </c>
      <c r="P584" s="523">
        <v>19</v>
      </c>
      <c r="Q584" s="523">
        <v>83</v>
      </c>
      <c r="R584" s="523">
        <v>87</v>
      </c>
      <c r="S584" s="523">
        <v>53</v>
      </c>
      <c r="T584" s="523">
        <v>103</v>
      </c>
      <c r="U584" s="523">
        <v>69</v>
      </c>
      <c r="V584" s="523">
        <v>113</v>
      </c>
      <c r="W584" s="523">
        <v>72</v>
      </c>
      <c r="X584" s="523">
        <v>13</v>
      </c>
      <c r="Y584" s="523">
        <v>77</v>
      </c>
      <c r="Z584" s="523">
        <v>5</v>
      </c>
      <c r="AA584" s="523">
        <v>50</v>
      </c>
      <c r="AB584" s="523">
        <v>84</v>
      </c>
      <c r="AC584" s="523">
        <v>111</v>
      </c>
      <c r="AD584" s="523">
        <v>106</v>
      </c>
      <c r="AE584" s="523">
        <v>104</v>
      </c>
      <c r="AF584" s="523">
        <v>108</v>
      </c>
      <c r="AG584" s="523">
        <v>97</v>
      </c>
      <c r="AH584" s="523">
        <v>93</v>
      </c>
      <c r="AI584" s="523">
        <v>21</v>
      </c>
      <c r="AJ584" s="523">
        <v>64</v>
      </c>
      <c r="AK584" s="523">
        <v>10</v>
      </c>
      <c r="AL584" s="523">
        <v>27</v>
      </c>
      <c r="AM584" s="523">
        <v>116</v>
      </c>
      <c r="AN584" s="523">
        <v>11</v>
      </c>
      <c r="AO584" s="523">
        <v>70</v>
      </c>
      <c r="AP584" s="523">
        <v>54</v>
      </c>
      <c r="AQ584" s="523">
        <v>42</v>
      </c>
      <c r="AR584" s="523">
        <v>71</v>
      </c>
      <c r="AS584" s="523">
        <v>102</v>
      </c>
      <c r="AT584" s="523">
        <v>24</v>
      </c>
      <c r="AU584" s="523">
        <v>38</v>
      </c>
      <c r="AV584" s="523">
        <v>47</v>
      </c>
      <c r="AW584" s="523">
        <v>101</v>
      </c>
      <c r="AX584" s="523">
        <v>96</v>
      </c>
      <c r="AY584" s="523">
        <v>99</v>
      </c>
      <c r="AZ584" s="523">
        <v>63</v>
      </c>
      <c r="BA584" s="523">
        <v>57</v>
      </c>
      <c r="BB584" s="523">
        <v>1</v>
      </c>
      <c r="BC584" s="523">
        <v>22</v>
      </c>
      <c r="BD584" s="523">
        <v>105</v>
      </c>
      <c r="BE584" s="523">
        <v>39</v>
      </c>
      <c r="BF584" s="523">
        <v>12</v>
      </c>
      <c r="BG584" s="523">
        <v>28</v>
      </c>
      <c r="BH584" s="523">
        <v>8</v>
      </c>
      <c r="BI584" s="523">
        <v>110</v>
      </c>
      <c r="BJ584" s="523">
        <v>3</v>
      </c>
      <c r="BK584" s="523">
        <v>82</v>
      </c>
      <c r="BL584" s="523">
        <v>36</v>
      </c>
      <c r="BM584" s="523">
        <v>62</v>
      </c>
      <c r="BN584" s="523">
        <v>89</v>
      </c>
      <c r="BO584" s="523">
        <v>115</v>
      </c>
      <c r="BP584" s="523">
        <v>7</v>
      </c>
      <c r="BQ584" s="523">
        <v>76</v>
      </c>
      <c r="BR584" s="523">
        <v>31</v>
      </c>
      <c r="BS584" s="523">
        <v>59</v>
      </c>
      <c r="BT584" s="523">
        <v>74</v>
      </c>
      <c r="BU584" s="523">
        <v>117</v>
      </c>
      <c r="BV584" s="523">
        <v>107</v>
      </c>
      <c r="BW584" s="523">
        <v>66</v>
      </c>
      <c r="BX584" s="523">
        <v>114</v>
      </c>
      <c r="BY584" s="523">
        <v>88</v>
      </c>
      <c r="BZ584" s="523">
        <v>4</v>
      </c>
      <c r="CA584" s="523">
        <v>43</v>
      </c>
      <c r="CB584" s="523">
        <v>52</v>
      </c>
      <c r="CC584" s="523">
        <v>95</v>
      </c>
      <c r="CD584" s="523">
        <v>20</v>
      </c>
      <c r="CE584" s="523">
        <v>49</v>
      </c>
      <c r="CF584" s="523">
        <v>86</v>
      </c>
      <c r="CG584" s="523">
        <v>37</v>
      </c>
      <c r="CH584" s="523">
        <v>65</v>
      </c>
      <c r="CI584" s="523">
        <v>18</v>
      </c>
      <c r="CJ584" s="523">
        <v>34</v>
      </c>
      <c r="CK584" s="523">
        <v>98</v>
      </c>
      <c r="CL584" s="523">
        <v>26</v>
      </c>
      <c r="CM584" s="523">
        <v>25</v>
      </c>
      <c r="CN584" s="523">
        <v>118</v>
      </c>
      <c r="CO584" s="523">
        <v>40</v>
      </c>
      <c r="CP584" s="523">
        <v>56</v>
      </c>
      <c r="CQ584" s="523">
        <v>16</v>
      </c>
      <c r="CR584" s="523">
        <v>90</v>
      </c>
      <c r="CS584" s="523">
        <v>85</v>
      </c>
      <c r="CT584" s="523">
        <v>2</v>
      </c>
      <c r="CU584" s="523">
        <v>61</v>
      </c>
      <c r="CV584" s="523">
        <v>67</v>
      </c>
      <c r="CW584" s="523">
        <v>45</v>
      </c>
      <c r="CX584" s="523">
        <v>35</v>
      </c>
      <c r="CY584" s="523">
        <v>109</v>
      </c>
      <c r="CZ584" s="523">
        <v>46</v>
      </c>
      <c r="DA584" s="523">
        <v>6</v>
      </c>
      <c r="DB584" s="523">
        <v>29</v>
      </c>
      <c r="DC584" s="523">
        <v>60</v>
      </c>
      <c r="DD584" s="523">
        <v>15</v>
      </c>
      <c r="DE584" s="523">
        <v>91</v>
      </c>
      <c r="DF584" s="523">
        <v>81</v>
      </c>
      <c r="DG584" s="523">
        <v>9</v>
      </c>
      <c r="DH584" s="523">
        <v>75</v>
      </c>
      <c r="DI584" s="523">
        <v>119</v>
      </c>
      <c r="DJ584" s="523">
        <v>51</v>
      </c>
      <c r="DK584" s="523">
        <v>92</v>
      </c>
      <c r="DL584" s="523">
        <v>44</v>
      </c>
      <c r="DM584" s="523">
        <v>48</v>
      </c>
      <c r="DN584" s="523">
        <v>112</v>
      </c>
      <c r="DO584" s="523">
        <v>68</v>
      </c>
      <c r="DP584" s="523">
        <v>78</v>
      </c>
      <c r="DQ584" s="523">
        <v>55</v>
      </c>
      <c r="DR584" s="523">
        <v>23</v>
      </c>
      <c r="DS584" s="523">
        <v>80</v>
      </c>
      <c r="DT584" s="523">
        <v>32</v>
      </c>
    </row>
    <row r="587" spans="4:125" x14ac:dyDescent="0.2">
      <c r="D587" s="544">
        <v>120</v>
      </c>
      <c r="E587" s="544" t="s">
        <v>179</v>
      </c>
    </row>
    <row r="588" spans="4:125" x14ac:dyDescent="0.2">
      <c r="E588" s="523" t="s">
        <v>130</v>
      </c>
      <c r="F588" s="523">
        <v>1</v>
      </c>
      <c r="G588" s="523">
        <v>2</v>
      </c>
      <c r="H588" s="523">
        <v>3</v>
      </c>
      <c r="I588" s="523">
        <v>4</v>
      </c>
      <c r="J588" s="523">
        <v>5</v>
      </c>
      <c r="K588" s="523">
        <v>6</v>
      </c>
      <c r="L588" s="523">
        <v>7</v>
      </c>
      <c r="M588" s="523">
        <v>8</v>
      </c>
      <c r="N588" s="523">
        <v>9</v>
      </c>
      <c r="O588" s="523">
        <v>10</v>
      </c>
      <c r="P588" s="523">
        <v>11</v>
      </c>
      <c r="Q588" s="523">
        <v>12</v>
      </c>
      <c r="R588" s="523">
        <v>13</v>
      </c>
      <c r="S588" s="523">
        <v>14</v>
      </c>
      <c r="T588" s="523">
        <v>15</v>
      </c>
      <c r="U588" s="523">
        <v>16</v>
      </c>
      <c r="V588" s="523">
        <v>17</v>
      </c>
      <c r="W588" s="523">
        <v>18</v>
      </c>
      <c r="X588" s="523">
        <v>19</v>
      </c>
      <c r="Y588" s="523">
        <v>20</v>
      </c>
      <c r="Z588" s="523">
        <v>21</v>
      </c>
      <c r="AA588" s="523">
        <v>22</v>
      </c>
      <c r="AB588" s="523">
        <v>23</v>
      </c>
      <c r="AC588" s="523">
        <v>24</v>
      </c>
      <c r="AD588" s="523">
        <v>25</v>
      </c>
      <c r="AE588" s="523">
        <v>26</v>
      </c>
      <c r="AF588" s="523">
        <v>27</v>
      </c>
      <c r="AG588" s="523">
        <v>28</v>
      </c>
      <c r="AH588" s="523">
        <v>29</v>
      </c>
      <c r="AI588" s="523">
        <v>30</v>
      </c>
      <c r="AJ588" s="523">
        <v>31</v>
      </c>
      <c r="AK588" s="523">
        <v>32</v>
      </c>
      <c r="AL588" s="523">
        <v>33</v>
      </c>
      <c r="AM588" s="523">
        <v>34</v>
      </c>
      <c r="AN588" s="523">
        <v>35</v>
      </c>
      <c r="AO588" s="523">
        <v>36</v>
      </c>
      <c r="AP588" s="523">
        <v>37</v>
      </c>
      <c r="AQ588" s="523">
        <v>38</v>
      </c>
      <c r="AR588" s="523">
        <v>39</v>
      </c>
      <c r="AS588" s="523">
        <v>40</v>
      </c>
      <c r="AT588" s="523">
        <v>41</v>
      </c>
      <c r="AU588" s="523">
        <v>42</v>
      </c>
      <c r="AV588" s="523">
        <v>43</v>
      </c>
      <c r="AW588" s="523">
        <v>44</v>
      </c>
      <c r="AX588" s="523">
        <v>45</v>
      </c>
      <c r="AY588" s="523">
        <v>46</v>
      </c>
      <c r="AZ588" s="523">
        <v>47</v>
      </c>
      <c r="BA588" s="523">
        <v>48</v>
      </c>
      <c r="BB588" s="523">
        <v>49</v>
      </c>
      <c r="BC588" s="523">
        <v>50</v>
      </c>
      <c r="BD588" s="523">
        <v>51</v>
      </c>
      <c r="BE588" s="523">
        <v>52</v>
      </c>
      <c r="BF588" s="523">
        <v>53</v>
      </c>
      <c r="BG588" s="523">
        <v>54</v>
      </c>
      <c r="BH588" s="523">
        <v>55</v>
      </c>
      <c r="BI588" s="523">
        <v>56</v>
      </c>
      <c r="BJ588" s="523">
        <v>57</v>
      </c>
      <c r="BK588" s="523">
        <v>58</v>
      </c>
      <c r="BL588" s="523">
        <v>59</v>
      </c>
      <c r="BM588" s="523">
        <v>60</v>
      </c>
      <c r="BN588" s="523">
        <v>61</v>
      </c>
      <c r="BO588" s="523">
        <v>62</v>
      </c>
      <c r="BP588" s="523">
        <v>63</v>
      </c>
      <c r="BQ588" s="523">
        <v>64</v>
      </c>
      <c r="BR588" s="523">
        <v>65</v>
      </c>
      <c r="BS588" s="523">
        <v>66</v>
      </c>
      <c r="BT588" s="523">
        <v>67</v>
      </c>
      <c r="BU588" s="523">
        <v>68</v>
      </c>
      <c r="BV588" s="523">
        <v>69</v>
      </c>
      <c r="BW588" s="523">
        <v>70</v>
      </c>
      <c r="BX588" s="523">
        <v>71</v>
      </c>
      <c r="BY588" s="523">
        <v>72</v>
      </c>
      <c r="BZ588" s="523">
        <v>73</v>
      </c>
      <c r="CA588" s="523">
        <v>74</v>
      </c>
      <c r="CB588" s="523">
        <v>75</v>
      </c>
      <c r="CC588" s="523">
        <v>76</v>
      </c>
      <c r="CD588" s="523">
        <v>77</v>
      </c>
      <c r="CE588" s="523">
        <v>78</v>
      </c>
      <c r="CF588" s="523">
        <v>79</v>
      </c>
      <c r="CG588" s="523">
        <v>80</v>
      </c>
      <c r="CH588" s="523">
        <v>81</v>
      </c>
      <c r="CI588" s="523">
        <v>82</v>
      </c>
      <c r="CJ588" s="523">
        <v>83</v>
      </c>
      <c r="CK588" s="523">
        <v>84</v>
      </c>
      <c r="CL588" s="523">
        <v>85</v>
      </c>
      <c r="CM588" s="523">
        <v>86</v>
      </c>
      <c r="CN588" s="523">
        <v>87</v>
      </c>
      <c r="CO588" s="523">
        <v>88</v>
      </c>
      <c r="CP588" s="523">
        <v>89</v>
      </c>
      <c r="CQ588" s="523">
        <v>90</v>
      </c>
      <c r="CR588" s="523">
        <v>91</v>
      </c>
      <c r="CS588" s="523">
        <v>92</v>
      </c>
      <c r="CT588" s="523">
        <v>93</v>
      </c>
      <c r="CU588" s="523">
        <v>94</v>
      </c>
      <c r="CV588" s="523">
        <v>95</v>
      </c>
      <c r="CW588" s="523">
        <v>96</v>
      </c>
      <c r="CX588" s="523">
        <v>97</v>
      </c>
      <c r="CY588" s="523">
        <v>98</v>
      </c>
      <c r="CZ588" s="523">
        <v>99</v>
      </c>
      <c r="DA588" s="523">
        <v>100</v>
      </c>
      <c r="DB588" s="523">
        <v>101</v>
      </c>
      <c r="DC588" s="523">
        <v>102</v>
      </c>
      <c r="DD588" s="523">
        <v>103</v>
      </c>
      <c r="DE588" s="523">
        <v>104</v>
      </c>
      <c r="DF588" s="523">
        <v>105</v>
      </c>
      <c r="DG588" s="523">
        <v>106</v>
      </c>
      <c r="DH588" s="523">
        <v>107</v>
      </c>
      <c r="DI588" s="523">
        <v>108</v>
      </c>
      <c r="DJ588" s="523">
        <v>109</v>
      </c>
      <c r="DK588" s="523">
        <v>110</v>
      </c>
      <c r="DL588" s="523">
        <v>111</v>
      </c>
      <c r="DM588" s="523">
        <v>112</v>
      </c>
      <c r="DN588" s="523">
        <v>113</v>
      </c>
      <c r="DO588" s="523">
        <v>114</v>
      </c>
      <c r="DP588" s="523">
        <v>115</v>
      </c>
      <c r="DQ588" s="523">
        <v>116</v>
      </c>
      <c r="DR588" s="523">
        <v>117</v>
      </c>
      <c r="DS588" s="523">
        <v>118</v>
      </c>
      <c r="DT588" s="523">
        <v>119</v>
      </c>
      <c r="DU588" s="523">
        <v>120</v>
      </c>
    </row>
    <row r="589" spans="4:125" x14ac:dyDescent="0.2">
      <c r="E589" s="523" t="s">
        <v>157</v>
      </c>
      <c r="F589" s="523">
        <v>4</v>
      </c>
      <c r="G589" s="523">
        <v>28</v>
      </c>
      <c r="H589" s="523">
        <v>90</v>
      </c>
      <c r="I589" s="523">
        <v>11</v>
      </c>
      <c r="J589" s="523">
        <v>101</v>
      </c>
      <c r="K589" s="523">
        <v>119</v>
      </c>
      <c r="L589" s="523">
        <v>25</v>
      </c>
      <c r="M589" s="523">
        <v>112</v>
      </c>
      <c r="N589" s="523">
        <v>86</v>
      </c>
      <c r="O589" s="523">
        <v>36</v>
      </c>
      <c r="P589" s="523">
        <v>45</v>
      </c>
      <c r="Q589" s="523">
        <v>109</v>
      </c>
      <c r="R589" s="523">
        <v>15</v>
      </c>
      <c r="S589" s="523">
        <v>73</v>
      </c>
      <c r="T589" s="523">
        <v>111</v>
      </c>
      <c r="U589" s="523">
        <v>30</v>
      </c>
      <c r="V589" s="523">
        <v>9</v>
      </c>
      <c r="W589" s="523">
        <v>102</v>
      </c>
      <c r="X589" s="523">
        <v>76</v>
      </c>
      <c r="Y589" s="523">
        <v>46</v>
      </c>
      <c r="Z589" s="523">
        <v>65</v>
      </c>
      <c r="AA589" s="523">
        <v>103</v>
      </c>
      <c r="AB589" s="523">
        <v>67</v>
      </c>
      <c r="AC589" s="523">
        <v>33</v>
      </c>
      <c r="AD589" s="523">
        <v>58</v>
      </c>
      <c r="AE589" s="523">
        <v>85</v>
      </c>
      <c r="AF589" s="523">
        <v>44</v>
      </c>
      <c r="AG589" s="523">
        <v>97</v>
      </c>
      <c r="AH589" s="523">
        <v>88</v>
      </c>
      <c r="AI589" s="523">
        <v>16</v>
      </c>
      <c r="AJ589" s="523">
        <v>100</v>
      </c>
      <c r="AK589" s="523">
        <v>48</v>
      </c>
      <c r="AL589" s="523">
        <v>92</v>
      </c>
      <c r="AM589" s="523">
        <v>68</v>
      </c>
      <c r="AN589" s="523">
        <v>27</v>
      </c>
      <c r="AO589" s="523">
        <v>10</v>
      </c>
      <c r="AP589" s="523">
        <v>114</v>
      </c>
      <c r="AQ589" s="523">
        <v>107</v>
      </c>
      <c r="AR589" s="523">
        <v>83</v>
      </c>
      <c r="AS589" s="523">
        <v>43</v>
      </c>
      <c r="AT589" s="523">
        <v>54</v>
      </c>
      <c r="AU589" s="523">
        <v>69</v>
      </c>
      <c r="AV589" s="523">
        <v>57</v>
      </c>
      <c r="AW589" s="523">
        <v>42</v>
      </c>
      <c r="AX589" s="523">
        <v>106</v>
      </c>
      <c r="AY589" s="523">
        <v>75</v>
      </c>
      <c r="AZ589" s="523">
        <v>20</v>
      </c>
      <c r="BA589" s="523">
        <v>87</v>
      </c>
      <c r="BB589" s="523">
        <v>2</v>
      </c>
      <c r="BC589" s="523">
        <v>56</v>
      </c>
      <c r="BD589" s="523">
        <v>80</v>
      </c>
      <c r="BE589" s="523">
        <v>105</v>
      </c>
      <c r="BF589" s="523">
        <v>82</v>
      </c>
      <c r="BG589" s="523">
        <v>41</v>
      </c>
      <c r="BH589" s="523">
        <v>61</v>
      </c>
      <c r="BI589" s="523">
        <v>34</v>
      </c>
      <c r="BJ589" s="523">
        <v>50</v>
      </c>
      <c r="BK589" s="523">
        <v>7</v>
      </c>
      <c r="BL589" s="523">
        <v>37</v>
      </c>
      <c r="BM589" s="523">
        <v>13</v>
      </c>
      <c r="BN589" s="523">
        <v>104</v>
      </c>
      <c r="BO589" s="523">
        <v>38</v>
      </c>
      <c r="BP589" s="523">
        <v>47</v>
      </c>
      <c r="BQ589" s="523">
        <v>116</v>
      </c>
      <c r="BR589" s="523">
        <v>93</v>
      </c>
      <c r="BS589" s="523">
        <v>89</v>
      </c>
      <c r="BT589" s="523">
        <v>64</v>
      </c>
      <c r="BU589" s="523">
        <v>84</v>
      </c>
      <c r="BV589" s="523">
        <v>113</v>
      </c>
      <c r="BW589" s="523">
        <v>96</v>
      </c>
      <c r="BX589" s="523">
        <v>40</v>
      </c>
      <c r="BY589" s="523">
        <v>23</v>
      </c>
      <c r="BZ589" s="523">
        <v>14</v>
      </c>
      <c r="CA589" s="523">
        <v>31</v>
      </c>
      <c r="CB589" s="523">
        <v>117</v>
      </c>
      <c r="CC589" s="523">
        <v>19</v>
      </c>
      <c r="CD589" s="523">
        <v>35</v>
      </c>
      <c r="CE589" s="523">
        <v>72</v>
      </c>
      <c r="CF589" s="523">
        <v>91</v>
      </c>
      <c r="CG589" s="523">
        <v>21</v>
      </c>
      <c r="CH589" s="523">
        <v>115</v>
      </c>
      <c r="CI589" s="523">
        <v>24</v>
      </c>
      <c r="CJ589" s="523">
        <v>99</v>
      </c>
      <c r="CK589" s="523">
        <v>26</v>
      </c>
      <c r="CL589" s="523">
        <v>51</v>
      </c>
      <c r="CM589" s="523">
        <v>95</v>
      </c>
      <c r="CN589" s="523">
        <v>5</v>
      </c>
      <c r="CO589" s="523">
        <v>62</v>
      </c>
      <c r="CP589" s="523">
        <v>32</v>
      </c>
      <c r="CQ589" s="523">
        <v>53</v>
      </c>
      <c r="CR589" s="523">
        <v>39</v>
      </c>
      <c r="CS589" s="523">
        <v>79</v>
      </c>
      <c r="CT589" s="523">
        <v>55</v>
      </c>
      <c r="CU589" s="523">
        <v>8</v>
      </c>
      <c r="CV589" s="523">
        <v>81</v>
      </c>
      <c r="CW589" s="523">
        <v>29</v>
      </c>
      <c r="CX589" s="523">
        <v>3</v>
      </c>
      <c r="CY589" s="523">
        <v>120</v>
      </c>
      <c r="CZ589" s="523">
        <v>66</v>
      </c>
      <c r="DA589" s="523">
        <v>108</v>
      </c>
      <c r="DB589" s="523">
        <v>94</v>
      </c>
      <c r="DC589" s="523">
        <v>78</v>
      </c>
      <c r="DD589" s="523">
        <v>17</v>
      </c>
      <c r="DE589" s="523">
        <v>1</v>
      </c>
      <c r="DF589" s="523">
        <v>52</v>
      </c>
      <c r="DG589" s="523">
        <v>110</v>
      </c>
      <c r="DH589" s="523">
        <v>70</v>
      </c>
      <c r="DI589" s="523">
        <v>60</v>
      </c>
      <c r="DJ589" s="523">
        <v>98</v>
      </c>
      <c r="DK589" s="523">
        <v>63</v>
      </c>
      <c r="DL589" s="523">
        <v>74</v>
      </c>
      <c r="DM589" s="523">
        <v>118</v>
      </c>
      <c r="DN589" s="523">
        <v>59</v>
      </c>
      <c r="DO589" s="523">
        <v>77</v>
      </c>
      <c r="DP589" s="523">
        <v>22</v>
      </c>
      <c r="DQ589" s="523">
        <v>49</v>
      </c>
      <c r="DR589" s="523">
        <v>18</v>
      </c>
      <c r="DS589" s="523">
        <v>12</v>
      </c>
      <c r="DT589" s="523">
        <v>6</v>
      </c>
      <c r="DU589" s="523">
        <v>71</v>
      </c>
    </row>
  </sheetData>
  <sheetProtection sheet="1" objects="1" scenarios="1"/>
  <hyperlinks>
    <hyperlink ref="AB47" r:id="rId1" xr:uid="{80F5E42B-29C3-4A13-868D-54395512285C}"/>
    <hyperlink ref="AB46" r:id="rId2" xr:uid="{732206F7-6739-4D11-B2D5-D6739279BCF2}"/>
    <hyperlink ref="AB12" r:id="rId3" xr:uid="{28B8D41D-7FB9-4023-895A-5D4E1FFECFFF}"/>
  </hyperlinks>
  <pageMargins left="0.7" right="0.7" top="0.75" bottom="0.75" header="0.3" footer="0.3"/>
  <pageSetup orientation="portrait"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0"/>
  <sheetViews>
    <sheetView workbookViewId="0">
      <selection activeCell="A2" sqref="A2"/>
    </sheetView>
  </sheetViews>
  <sheetFormatPr defaultColWidth="8.85546875" defaultRowHeight="12.75" x14ac:dyDescent="0.2"/>
  <cols>
    <col min="1" max="5" width="10.140625" style="3" customWidth="1"/>
    <col min="6" max="16384" width="8.85546875" style="3"/>
  </cols>
  <sheetData>
    <row r="1" spans="1:5" ht="25.5" x14ac:dyDescent="0.35">
      <c r="A1" s="320" t="s">
        <v>110</v>
      </c>
    </row>
    <row r="4" spans="1:5" x14ac:dyDescent="0.2">
      <c r="A4" s="321" t="s">
        <v>111</v>
      </c>
      <c r="B4" s="322"/>
      <c r="D4" s="321" t="s">
        <v>112</v>
      </c>
      <c r="E4" s="322"/>
    </row>
    <row r="5" spans="1:5" x14ac:dyDescent="0.2">
      <c r="A5" s="323" t="s">
        <v>113</v>
      </c>
      <c r="B5" s="324" t="s">
        <v>107</v>
      </c>
      <c r="D5" s="323" t="s">
        <v>113</v>
      </c>
      <c r="E5" s="324" t="s">
        <v>107</v>
      </c>
    </row>
    <row r="6" spans="1:5" x14ac:dyDescent="0.2">
      <c r="A6" s="325">
        <v>1</v>
      </c>
      <c r="B6" s="326">
        <v>60</v>
      </c>
      <c r="D6" s="325">
        <v>1</v>
      </c>
      <c r="E6" s="326">
        <v>60</v>
      </c>
    </row>
    <row r="7" spans="1:5" x14ac:dyDescent="0.2">
      <c r="A7" s="327">
        <v>2</v>
      </c>
      <c r="B7" s="328">
        <v>48</v>
      </c>
      <c r="D7" s="327">
        <v>2</v>
      </c>
      <c r="E7" s="328">
        <v>48</v>
      </c>
    </row>
    <row r="8" spans="1:5" x14ac:dyDescent="0.2">
      <c r="A8" s="327">
        <v>3</v>
      </c>
      <c r="B8" s="328">
        <v>36</v>
      </c>
      <c r="D8" s="327">
        <v>3</v>
      </c>
      <c r="E8" s="328">
        <v>24</v>
      </c>
    </row>
    <row r="9" spans="1:5" x14ac:dyDescent="0.2">
      <c r="A9" s="327">
        <v>4</v>
      </c>
      <c r="B9" s="328">
        <v>24</v>
      </c>
      <c r="D9" s="329">
        <v>4</v>
      </c>
      <c r="E9" s="330">
        <v>12</v>
      </c>
    </row>
    <row r="10" spans="1:5" x14ac:dyDescent="0.2">
      <c r="A10" s="329">
        <v>5</v>
      </c>
      <c r="B10" s="330">
        <v>12</v>
      </c>
    </row>
  </sheetData>
  <sheetProtection sheet="1" objects="1" scenarios="1"/>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workbookViewId="0">
      <selection activeCell="B3" sqref="B3"/>
    </sheetView>
  </sheetViews>
  <sheetFormatPr defaultColWidth="8.85546875" defaultRowHeight="12.75" x14ac:dyDescent="0.2"/>
  <cols>
    <col min="1" max="1" width="45.140625" style="3" customWidth="1"/>
    <col min="2" max="2" width="42.7109375" style="3" customWidth="1"/>
    <col min="3" max="3" width="8.85546875" style="3"/>
    <col min="4" max="12" width="8.85546875" style="3" hidden="1" customWidth="1"/>
    <col min="13" max="13" width="8.85546875" style="3" customWidth="1"/>
    <col min="14" max="16384" width="8.85546875" style="3"/>
  </cols>
  <sheetData>
    <row r="1" spans="1:12" ht="25.5" x14ac:dyDescent="0.35">
      <c r="A1" s="4" t="str">
        <f>IF(ISBLANK(B3),"Vampire: The Eternal Struggle Tournament",B3)</f>
        <v>Vampire: The Eternal Struggle Tournament</v>
      </c>
      <c r="B1" s="5"/>
    </row>
    <row r="2" spans="1:12" ht="6.6" customHeight="1" thickBot="1" x14ac:dyDescent="0.25">
      <c r="A2" s="6"/>
      <c r="B2" s="7"/>
    </row>
    <row r="3" spans="1:12" ht="13.5" thickTop="1" x14ac:dyDescent="0.2">
      <c r="A3" s="8" t="s">
        <v>67</v>
      </c>
      <c r="B3" s="468"/>
      <c r="C3" s="481"/>
    </row>
    <row r="4" spans="1:12" x14ac:dyDescent="0.2">
      <c r="A4" s="9" t="s">
        <v>68</v>
      </c>
      <c r="B4" s="469"/>
      <c r="C4" s="480"/>
    </row>
    <row r="5" spans="1:12" s="5" customFormat="1" x14ac:dyDescent="0.2">
      <c r="A5" s="10" t="s">
        <v>69</v>
      </c>
      <c r="B5" s="470" t="str">
        <f>IF(B4="","",B4+8)</f>
        <v/>
      </c>
      <c r="C5" s="479"/>
    </row>
    <row r="6" spans="1:12" x14ac:dyDescent="0.2">
      <c r="A6" s="9" t="s">
        <v>233</v>
      </c>
      <c r="B6" s="471"/>
      <c r="C6" s="476" t="str">
        <f>IF(ISBLANK(B6),"","VEKN id")</f>
        <v/>
      </c>
      <c r="D6" s="5"/>
      <c r="E6" s="5"/>
      <c r="F6" s="5"/>
    </row>
    <row r="7" spans="1:12" x14ac:dyDescent="0.2">
      <c r="A7" s="11" t="s">
        <v>70</v>
      </c>
      <c r="B7" s="472"/>
      <c r="C7" s="479"/>
    </row>
    <row r="8" spans="1:12" x14ac:dyDescent="0.2">
      <c r="A8" s="9" t="s">
        <v>71</v>
      </c>
      <c r="B8" s="471"/>
      <c r="C8" s="480"/>
      <c r="D8" s="3" t="s">
        <v>232</v>
      </c>
      <c r="E8" s="3" t="s">
        <v>226</v>
      </c>
    </row>
    <row r="9" spans="1:12" x14ac:dyDescent="0.2">
      <c r="A9" s="11" t="s">
        <v>218</v>
      </c>
      <c r="B9" s="473"/>
      <c r="C9" s="479"/>
      <c r="D9" s="5" t="s">
        <v>225</v>
      </c>
      <c r="E9" s="3" t="s">
        <v>229</v>
      </c>
      <c r="F9" s="3" t="s">
        <v>230</v>
      </c>
      <c r="G9" s="3" t="s">
        <v>227</v>
      </c>
      <c r="H9" s="3" t="s">
        <v>228</v>
      </c>
      <c r="I9" s="3" t="s">
        <v>231</v>
      </c>
      <c r="J9" s="3" t="s">
        <v>226</v>
      </c>
      <c r="K9" s="3" t="s">
        <v>224</v>
      </c>
      <c r="L9" s="3" t="s">
        <v>239</v>
      </c>
    </row>
    <row r="10" spans="1:12" x14ac:dyDescent="0.2">
      <c r="A10" s="12" t="s">
        <v>72</v>
      </c>
      <c r="B10" s="474">
        <f>Methuselahs!$A$4</f>
        <v>0</v>
      </c>
      <c r="C10" s="480"/>
      <c r="D10" s="5">
        <v>0</v>
      </c>
      <c r="E10" s="3">
        <v>0</v>
      </c>
      <c r="F10" s="3">
        <v>0.25</v>
      </c>
      <c r="G10" s="3">
        <v>0.25</v>
      </c>
      <c r="H10" s="3">
        <v>1</v>
      </c>
      <c r="I10" s="3">
        <v>0</v>
      </c>
      <c r="J10" s="3">
        <v>0</v>
      </c>
      <c r="K10" s="3">
        <v>0</v>
      </c>
      <c r="L10" s="3">
        <v>0</v>
      </c>
    </row>
    <row r="11" spans="1:12" x14ac:dyDescent="0.2">
      <c r="A11" s="11" t="s">
        <v>73</v>
      </c>
      <c r="B11" s="473"/>
      <c r="C11" s="479"/>
      <c r="D11" s="3">
        <v>3</v>
      </c>
      <c r="E11" s="3">
        <v>4</v>
      </c>
    </row>
    <row r="12" spans="1:12" x14ac:dyDescent="0.2">
      <c r="A12" s="12" t="s">
        <v>74</v>
      </c>
      <c r="B12" s="474">
        <f ca="1">MAX('Round 1'!D7:D206)+MAX('Round 2'!D7:D206)+MAX('Round 3'!D7:D206)+1</f>
        <v>1</v>
      </c>
      <c r="C12" s="480"/>
      <c r="D12" s="5"/>
    </row>
    <row r="13" spans="1:12" x14ac:dyDescent="0.2">
      <c r="A13" s="11" t="s">
        <v>75</v>
      </c>
      <c r="B13" s="472"/>
      <c r="C13" s="479"/>
    </row>
    <row r="14" spans="1:12" s="5" customFormat="1" x14ac:dyDescent="0.2">
      <c r="A14" s="9" t="s">
        <v>76</v>
      </c>
      <c r="B14" s="471"/>
      <c r="C14" s="480"/>
      <c r="D14" s="3"/>
    </row>
    <row r="15" spans="1:12" s="5" customFormat="1" x14ac:dyDescent="0.2">
      <c r="A15" s="11" t="s">
        <v>77</v>
      </c>
      <c r="B15" s="472"/>
      <c r="C15" s="479"/>
    </row>
    <row r="16" spans="1:12" x14ac:dyDescent="0.2">
      <c r="A16" s="9" t="s">
        <v>78</v>
      </c>
      <c r="B16" s="471"/>
      <c r="C16" s="480"/>
    </row>
    <row r="17" spans="1:3" x14ac:dyDescent="0.2">
      <c r="A17" s="11" t="s">
        <v>79</v>
      </c>
      <c r="B17" s="472"/>
      <c r="C17" s="477" t="str">
        <f>IF(ISBLANK(B17),"","VEKN id")</f>
        <v/>
      </c>
    </row>
    <row r="18" spans="1:3" x14ac:dyDescent="0.2">
      <c r="A18" s="9" t="s">
        <v>80</v>
      </c>
      <c r="B18" s="471"/>
      <c r="C18" s="476" t="str">
        <f>IF(ISBLANK(B18),"","VEKN id")</f>
        <v/>
      </c>
    </row>
    <row r="19" spans="1:3" x14ac:dyDescent="0.2">
      <c r="A19" s="11"/>
      <c r="B19" s="472"/>
      <c r="C19" s="477" t="str">
        <f t="shared" ref="C19:C25" si="0">IF(ISBLANK(B19),"","VEKN id")</f>
        <v/>
      </c>
    </row>
    <row r="20" spans="1:3" x14ac:dyDescent="0.2">
      <c r="A20" s="9"/>
      <c r="B20" s="471"/>
      <c r="C20" s="476" t="str">
        <f t="shared" si="0"/>
        <v/>
      </c>
    </row>
    <row r="21" spans="1:3" x14ac:dyDescent="0.2">
      <c r="A21" s="11"/>
      <c r="B21" s="472"/>
      <c r="C21" s="477" t="str">
        <f t="shared" si="0"/>
        <v/>
      </c>
    </row>
    <row r="22" spans="1:3" x14ac:dyDescent="0.2">
      <c r="A22" s="9"/>
      <c r="B22" s="471"/>
      <c r="C22" s="476" t="str">
        <f t="shared" si="0"/>
        <v/>
      </c>
    </row>
    <row r="23" spans="1:3" x14ac:dyDescent="0.2">
      <c r="A23" s="11"/>
      <c r="B23" s="472"/>
      <c r="C23" s="477" t="str">
        <f t="shared" si="0"/>
        <v/>
      </c>
    </row>
    <row r="24" spans="1:3" x14ac:dyDescent="0.2">
      <c r="A24" s="9"/>
      <c r="B24" s="471"/>
      <c r="C24" s="476" t="str">
        <f t="shared" si="0"/>
        <v/>
      </c>
    </row>
    <row r="25" spans="1:3" x14ac:dyDescent="0.2">
      <c r="A25" s="11"/>
      <c r="B25" s="472"/>
      <c r="C25" s="477" t="str">
        <f t="shared" si="0"/>
        <v/>
      </c>
    </row>
    <row r="26" spans="1:3" ht="13.5" thickBot="1" x14ac:dyDescent="0.25">
      <c r="A26" s="13"/>
      <c r="B26" s="475"/>
      <c r="C26" s="478" t="str">
        <f>IF(ISBLANK(B26),"","VEKN id")</f>
        <v/>
      </c>
    </row>
    <row r="27" spans="1:3" ht="13.5" thickTop="1" x14ac:dyDescent="0.2"/>
  </sheetData>
  <dataValidations count="3">
    <dataValidation type="list" allowBlank="1" showInputMessage="1" showErrorMessage="1" promptTitle="Tournament level" prompt="Please select a tournament level from the dropdown list." sqref="B9" xr:uid="{00000000-0002-0000-0100-000000000000}">
      <formula1>$D$9:$L$9</formula1>
    </dataValidation>
    <dataValidation type="list" allowBlank="1" showInputMessage="1" showErrorMessage="1" promptTitle="Tournament Format" prompt="Constructed is a format where all cards legal for tournament play are allowed._x000a_Limited is a format where a subset of the valid cards are allowed for a tournament. For instance, drafts are a limited format." sqref="B8" xr:uid="{00000000-0002-0000-0100-000001000000}">
      <formula1>$D$8:$E$8</formula1>
    </dataValidation>
    <dataValidation type="list" allowBlank="1" showInputMessage="1" showErrorMessage="1" sqref="B11" xr:uid="{00000000-0002-0000-0100-000002000000}">
      <formula1>$D$11:$E$11</formula1>
    </dataValidation>
  </dataValidations>
  <pageMargins left="0.74791666666666667" right="0.74791666666666667" top="0.98402777777777783" bottom="0.98402777777777783" header="0.51180555555555562" footer="0.51180555555555562"/>
  <pageSetup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08"/>
  <sheetViews>
    <sheetView workbookViewId="0">
      <pane xSplit="3" ySplit="6" topLeftCell="D7" activePane="bottomRight" state="frozen"/>
      <selection pane="topRight" activeCell="D1" sqref="D1"/>
      <selection pane="bottomLeft" activeCell="A7" sqref="A7"/>
      <selection pane="bottomRight" activeCell="A7" sqref="A7"/>
    </sheetView>
  </sheetViews>
  <sheetFormatPr defaultColWidth="8.85546875" defaultRowHeight="12.75" x14ac:dyDescent="0.2"/>
  <cols>
    <col min="1" max="1" width="6.85546875" style="14" customWidth="1"/>
    <col min="2" max="2" width="12.28515625" style="14" customWidth="1"/>
    <col min="3" max="3" width="16.28515625" style="14" customWidth="1"/>
    <col min="4" max="4" width="19.28515625" style="14" customWidth="1"/>
    <col min="5" max="5" width="11" style="15" customWidth="1"/>
    <col min="6" max="6" width="7.7109375" style="16" customWidth="1"/>
    <col min="7" max="7" width="5.85546875" style="17" customWidth="1"/>
    <col min="8" max="11" width="7.7109375" style="16" customWidth="1"/>
    <col min="12" max="12" width="7.7109375" style="18" customWidth="1"/>
    <col min="13" max="13" width="7.7109375" style="16" customWidth="1"/>
    <col min="14" max="14" width="7.7109375" style="18" customWidth="1"/>
    <col min="15" max="20" width="7.7109375" style="16" hidden="1" customWidth="1"/>
    <col min="21" max="21" width="7.7109375" style="18" customWidth="1"/>
    <col min="22" max="24" width="9.140625" style="16" hidden="1" customWidth="1"/>
    <col min="25" max="27" width="8.85546875" style="16" hidden="1" customWidth="1"/>
    <col min="28" max="28" width="7.7109375" style="19" customWidth="1"/>
    <col min="29" max="16384" width="8.85546875" style="16"/>
  </cols>
  <sheetData>
    <row r="1" spans="1:28" ht="25.5" x14ac:dyDescent="0.35">
      <c r="A1" s="20" t="str">
        <f>IF(ISBLANK('Tournament Info'!B3),"Vampire: The Eternal Struggle Tournament",'Tournament Info'!B3)</f>
        <v>Vampire: The Eternal Struggle Tournament</v>
      </c>
      <c r="B1" s="21"/>
      <c r="C1" s="21"/>
      <c r="D1" s="21"/>
      <c r="E1" s="22"/>
      <c r="F1" s="23"/>
      <c r="G1" s="24"/>
      <c r="H1" s="23"/>
      <c r="I1" s="23"/>
      <c r="J1" s="23"/>
      <c r="K1" s="23"/>
      <c r="Z1" s="28" t="e">
        <f>HLOOKUP('Tournament Info'!$B$9,'Tournament Info'!$D$9:$L$10,2,FALSE)</f>
        <v>#N/A</v>
      </c>
      <c r="AA1" s="16">
        <v>90</v>
      </c>
    </row>
    <row r="2" spans="1:28" ht="12.95" customHeight="1" x14ac:dyDescent="0.2">
      <c r="A2" s="25"/>
      <c r="B2" s="25"/>
      <c r="C2" s="25"/>
      <c r="D2" s="25"/>
      <c r="E2" s="26"/>
      <c r="F2" s="27"/>
      <c r="G2" s="27"/>
      <c r="H2" s="27"/>
      <c r="I2" s="27"/>
      <c r="J2" s="27"/>
      <c r="K2" s="27"/>
      <c r="P2" s="16" t="s">
        <v>117</v>
      </c>
      <c r="Q2" s="16" t="s">
        <v>217</v>
      </c>
      <c r="R2" s="16" t="s">
        <v>116</v>
      </c>
      <c r="S2" s="16" t="s">
        <v>115</v>
      </c>
      <c r="T2" s="16" t="s">
        <v>114</v>
      </c>
      <c r="Y2" s="16" t="s">
        <v>81</v>
      </c>
      <c r="Z2" s="28" t="e">
        <f>LOG(MAX($A$4*$A$4,1),15)-1+$Z$1</f>
        <v>#N/A</v>
      </c>
      <c r="AA2" s="16">
        <v>30</v>
      </c>
    </row>
    <row r="3" spans="1:28" ht="18" x14ac:dyDescent="0.25">
      <c r="A3" s="29" t="s">
        <v>82</v>
      </c>
      <c r="B3" s="16"/>
      <c r="C3" s="16"/>
      <c r="D3" s="30"/>
      <c r="E3" s="31"/>
      <c r="O3" s="16">
        <v>0</v>
      </c>
      <c r="P3" s="16">
        <v>1</v>
      </c>
      <c r="Q3" s="16">
        <v>0.25</v>
      </c>
      <c r="R3" s="16">
        <v>0</v>
      </c>
      <c r="S3" s="16">
        <v>0.25</v>
      </c>
      <c r="T3" s="16">
        <v>0</v>
      </c>
      <c r="AA3" s="16">
        <v>30</v>
      </c>
    </row>
    <row r="4" spans="1:28" ht="17.25" customHeight="1" thickBot="1" x14ac:dyDescent="0.25">
      <c r="A4" s="23">
        <f>COUNT($A$7:$A$206)</f>
        <v>0</v>
      </c>
      <c r="B4" s="23" t="s">
        <v>83</v>
      </c>
      <c r="C4" s="16"/>
      <c r="D4" s="16"/>
      <c r="E4" s="32"/>
      <c r="AA4" s="16">
        <v>30</v>
      </c>
    </row>
    <row r="5" spans="1:28" s="48" customFormat="1" ht="15.75" x14ac:dyDescent="0.25">
      <c r="A5" s="33" t="s">
        <v>84</v>
      </c>
      <c r="B5" s="34" t="s">
        <v>84</v>
      </c>
      <c r="C5" s="34" t="s">
        <v>84</v>
      </c>
      <c r="D5" s="34" t="s">
        <v>84</v>
      </c>
      <c r="E5" s="35" t="s">
        <v>85</v>
      </c>
      <c r="F5" s="36"/>
      <c r="G5" s="37" t="s">
        <v>86</v>
      </c>
      <c r="H5" s="38" t="s">
        <v>87</v>
      </c>
      <c r="I5" s="39"/>
      <c r="J5" s="40"/>
      <c r="K5" s="41"/>
      <c r="L5" s="42" t="s">
        <v>88</v>
      </c>
      <c r="M5" s="43" t="s">
        <v>89</v>
      </c>
      <c r="N5" s="44" t="s">
        <v>90</v>
      </c>
      <c r="O5" s="45" t="s">
        <v>91</v>
      </c>
      <c r="P5" s="45" t="s">
        <v>92</v>
      </c>
      <c r="Q5" s="45" t="s">
        <v>89</v>
      </c>
      <c r="R5" s="45" t="s">
        <v>93</v>
      </c>
      <c r="S5" s="45" t="s">
        <v>94</v>
      </c>
      <c r="T5" s="45" t="s">
        <v>84</v>
      </c>
      <c r="U5" s="44" t="s">
        <v>95</v>
      </c>
      <c r="V5" s="46" t="s">
        <v>96</v>
      </c>
      <c r="W5" s="46" t="s">
        <v>97</v>
      </c>
      <c r="X5" s="46" t="s">
        <v>98</v>
      </c>
      <c r="Y5" s="45" t="s">
        <v>84</v>
      </c>
      <c r="Z5" s="45" t="s">
        <v>95</v>
      </c>
      <c r="AA5" s="16">
        <v>30</v>
      </c>
      <c r="AB5" s="47" t="s">
        <v>99</v>
      </c>
    </row>
    <row r="6" spans="1:28" s="62" customFormat="1" ht="15" customHeight="1" thickBot="1" x14ac:dyDescent="0.3">
      <c r="A6" s="49" t="s">
        <v>100</v>
      </c>
      <c r="B6" s="50" t="s">
        <v>101</v>
      </c>
      <c r="C6" s="50" t="s">
        <v>102</v>
      </c>
      <c r="D6" s="50" t="s">
        <v>103</v>
      </c>
      <c r="E6" s="51" t="s">
        <v>100</v>
      </c>
      <c r="F6" s="52" t="s">
        <v>104</v>
      </c>
      <c r="G6" s="53" t="s">
        <v>94</v>
      </c>
      <c r="H6" s="54" t="s">
        <v>105</v>
      </c>
      <c r="I6" s="55" t="s">
        <v>106</v>
      </c>
      <c r="J6" s="56" t="s">
        <v>107</v>
      </c>
      <c r="K6" s="57" t="s">
        <v>108</v>
      </c>
      <c r="L6" s="57" t="s">
        <v>109</v>
      </c>
      <c r="M6" s="58" t="s">
        <v>118</v>
      </c>
      <c r="N6" s="59" t="s">
        <v>108</v>
      </c>
      <c r="O6" s="60">
        <f>IF(ISERR(MAX($I$7:$I$206)),1,MAX($I$7:$I$206)+1)</f>
        <v>1</v>
      </c>
      <c r="P6" s="60">
        <f>IF(ISERR(MAX($J$7:$J$206)),1,MAX($J$7:$J$206)+1)</f>
        <v>1</v>
      </c>
      <c r="Q6" s="46">
        <f>IF(ISERR(MAX($M$7:$M$206)),1,MAX($M$7:$M$206)+1)</f>
        <v>1</v>
      </c>
      <c r="R6" s="60" t="s">
        <v>108</v>
      </c>
      <c r="S6" s="60" t="s">
        <v>119</v>
      </c>
      <c r="T6" s="60" t="s">
        <v>120</v>
      </c>
      <c r="U6" s="59" t="s">
        <v>108</v>
      </c>
      <c r="V6" s="46">
        <f>IF(ISERR(MAX($V$7:$V$206)),1,MAX($V$7:$V$206)+1)</f>
        <v>1</v>
      </c>
      <c r="W6" s="46">
        <f>MAX(MPlayerNo)+1</f>
        <v>1</v>
      </c>
      <c r="X6" s="46" t="s">
        <v>108</v>
      </c>
      <c r="Y6" s="60" t="s">
        <v>120</v>
      </c>
      <c r="Z6" s="60" t="s">
        <v>108</v>
      </c>
      <c r="AA6" s="60" t="s">
        <v>121</v>
      </c>
      <c r="AB6" s="61" t="s">
        <v>122</v>
      </c>
    </row>
    <row r="7" spans="1:28" ht="12.95" customHeight="1" thickTop="1" x14ac:dyDescent="0.2">
      <c r="A7" s="63"/>
      <c r="B7" s="441"/>
      <c r="C7" s="441"/>
      <c r="D7" s="64"/>
      <c r="E7" s="65"/>
      <c r="F7" s="66" t="str">
        <f>IF(ISBLANK($A7),"",SUM(IF(ISNA(IF(VLOOKUP($A7,'Round 1'!$A$7:$J$206,COLUMN('Round 1'!$H$7),FALSE),1,NA())),0,1),IF(ISNA(IF(VLOOKUP($A7,'Round 2'!$A$7:$J$206,COLUMN('Round 1'!$H$7),FALSE),1,NA())),0,1),IF(ISNA(IF(VLOOKUP($A7,'Round 3'!$A$7:$J$206,COLUMN('Round 1'!$H$7),FALSE),1,NA())),0,1),IF(ISNA(IF(VLOOKUP($A7,'Final Round'!$A$14:$K$18,1,FALSE),1,NA())),0,1)))</f>
        <v/>
      </c>
      <c r="G7" s="67"/>
      <c r="H7" s="68" t="str">
        <f>IF(ISBLANK($A7),"",IF(ISERROR(VLOOKUP($A7,'Round 1'!$A$7:$I$206,COLUMN('Round 1'!$G$7),FALSE)),0,VLOOKUP($A7,'Round 1'!$A$7:$I$206,COLUMN('Round 1'!$G$7),FALSE))+IF(ISERROR(VLOOKUP($A7,'Round 2'!$A$7:$I$206,COLUMN('Round 2'!$G$7),FALSE)),0,VLOOKUP($A7,'Round 2'!$A$7:$I$206,COLUMN('Round 2'!$G$7),FALSE))+IF(ISERROR(VLOOKUP($A7,'Round 3'!$A$7:$I$206,COLUMN('Round 3'!$G$7),FALSE)),0,VLOOKUP($A7,'Round 3'!$A$7:$I$206,COLUMN('Round 3'!$G$7),FALSE)))</f>
        <v/>
      </c>
      <c r="I7" s="69" t="str">
        <f>IF(ISBLANK($A7),"",IF(ISERROR(VLOOKUP($A7,'Round 1'!$A$7:$I$206,COLUMN('Round 1'!$F$7),FALSE)),0,VLOOKUP($A7,'Round 1'!$A$7:$I$206,COLUMN('Round 1'!$F$7),FALSE))+IF(ISERROR(VLOOKUP($A7,'Round 2'!$A$7:$I$206,COLUMN('Round 2'!$F$7),FALSE)),0,VLOOKUP($A7,'Round 2'!$A$7:$I$206,COLUMN('Round 2'!$F$7),FALSE))+IF(ISERROR(VLOOKUP($A7,'Round 3'!$A$7:$I$206,COLUMN('Round 3'!$F$7),FALSE)),0,VLOOKUP($A7,'Round 3'!$A$7:$I$206,COLUMN('Round 3'!$F$7),FALSE)))</f>
        <v/>
      </c>
      <c r="J7" s="68" t="str">
        <f>IF(ISBLANK($A7),"",IF(ISERROR(VLOOKUP($A7,'Round 1'!$A$7:$I$206,COLUMN('Round 1'!$H$7),FALSE)),0,VLOOKUP($A7,'Round 1'!$A$7:$I$206,COLUMN('Round 1'!$H$7),FALSE))+IF(ISERROR(VLOOKUP($A7,'Round 2'!$A$7:$I$206,COLUMN('Round 2'!$H$7),FALSE)),0,VLOOKUP($A7,'Round 2'!$A$7:$I$206,COLUMN('Round 2'!$H$7),FALSE))+IF(ISERROR(VLOOKUP($A7,'Round 3'!$A$7:$I$206,COLUMN('Round 3'!$H$7),FALSE)),0,VLOOKUP($A7,'Round 3'!$A$7:$I$206,COLUMN('Round 3'!$H$7),FALSE)))</f>
        <v/>
      </c>
      <c r="K7" s="70" t="str">
        <f t="shared" ref="K7:K38" si="0">IF(ISBLANK(A7),"",RANK(P7,$P$7:$P$206))</f>
        <v/>
      </c>
      <c r="L7" s="71" t="str">
        <f t="shared" ref="L7:L38" si="1">IF(ISBLANK($G7),IF($K7&gt;5,"",IF(AND(ISNA(MATCH(K7+1,$K$7:$K$206,0)),$K7&lt;$A$4),"TIE","")),"DQ")</f>
        <v/>
      </c>
      <c r="M7" s="72"/>
      <c r="N7" s="73" t="str">
        <f t="shared" ref="N7:N38" si="2">IF(ISBLANK($G7),$R7,"DQ")</f>
        <v/>
      </c>
      <c r="O7" s="16" t="str">
        <f t="shared" ref="O7:O38" si="3">IF(ISBLANK(A7),"",$H7*$O$6+$I7)</f>
        <v/>
      </c>
      <c r="P7" s="16" t="str">
        <f t="shared" ref="P7:P38" si="4">IF(ISBLANK(A7),"",$O7*10*$P$6+$J7)</f>
        <v/>
      </c>
      <c r="Q7" s="16">
        <f t="shared" ref="Q7:Q38" si="5">IF(ISBLANK($G7),IF(ISBLANK($A7),-10,$P7*$Q$6+IF($M7&gt;0,$Q$6-1-$M7,0)),-1)</f>
        <v>-10</v>
      </c>
      <c r="R7" s="16" t="str">
        <f t="shared" ref="R7:R38" si="6">IF(ISBLANK($A7),"",RANK($Q7,$Q$7:$Q$206))</f>
        <v/>
      </c>
      <c r="S7" s="16" t="str">
        <f t="shared" ref="S7:S38" si="7">IF(ISNA(MATCH($R7+1,$R$7:$R$206,0)),IF($R7=MAX($A$7:$A$206),$R7,-1),$R7)</f>
        <v/>
      </c>
      <c r="T7" s="16">
        <f t="shared" ref="T7:T38" si="8">$A7</f>
        <v>0</v>
      </c>
      <c r="U7" s="73" t="str">
        <f>IF(N('Final Round'!$J$14)&gt;0,IF(ISBLANK($A7),"",IF($N7&gt;5,$N7,VLOOKUP($A7,'Final Round'!$A$14:$K$18,COLUMN('Final Round'!$J$1),FALSE))),"")</f>
        <v/>
      </c>
      <c r="V7" s="16" t="str">
        <f t="shared" ref="V7:V38" si="9">IF(ISNUMBER($U7),$U7,$R7)</f>
        <v/>
      </c>
      <c r="W7" s="16" t="str">
        <f t="shared" ref="W7:W38" si="10">IF(ISBLANK($A7),"",($V$6-$V7)*$W$6+$W$6-$A7)</f>
        <v/>
      </c>
      <c r="X7" s="16" t="str">
        <f t="shared" ref="X7:X38" si="11">IF(ISBLANK($A7),"",RANK($W7,$W$7:$W$206))</f>
        <v/>
      </c>
      <c r="Y7" s="16">
        <f t="shared" ref="Y7:Y38" si="12">$A7</f>
        <v>0</v>
      </c>
      <c r="Z7" s="16" t="str">
        <f t="shared" ref="Z7:Z38" si="13">IF($U7="",$N7,$U7)</f>
        <v/>
      </c>
      <c r="AA7" s="16">
        <f>IF($U7&lt;6,INDEX($AA$1:$AA$5,$Z7)*$Z$2,0)</f>
        <v>0</v>
      </c>
      <c r="AB7" s="73" t="str">
        <f>IF(ISBLANK($A7),"",5+4*(I7+IF(AA7=0,0,VLOOKUP($A7,'Final Round'!$A$14:$K$18,COLUMN('Final Round'!$G$1),FALSE)))+8*(H7+IF(AA7=0,0,IF(VLOOKUP($A7,'Final Round'!$A$14:$K$18,COLUMN('Final Round'!$J$1),FALSE)=1,1,0)))+$AA7)</f>
        <v/>
      </c>
    </row>
    <row r="8" spans="1:28" ht="12.95" customHeight="1" x14ac:dyDescent="0.2">
      <c r="A8" s="74"/>
      <c r="B8" s="442"/>
      <c r="C8" s="442"/>
      <c r="D8" s="75"/>
      <c r="E8" s="76"/>
      <c r="F8" s="77" t="str">
        <f>IF(ISBLANK($A8),"",SUM(IF(ISNA(IF(VLOOKUP($A8,'Round 1'!$A$7:$J$206,COLUMN('Round 1'!$H$7),FALSE),1,NA())),0,1),IF(ISNA(IF(VLOOKUP($A8,'Round 2'!$A$7:$J$206,COLUMN('Round 1'!$H$7),FALSE),1,NA())),0,1),IF(ISNA(IF(VLOOKUP($A8,'Round 3'!$A$7:$J$206,COLUMN('Round 1'!$H$7),FALSE),1,NA())),0,1),IF(ISNA(IF(VLOOKUP($A8,'Final Round'!$A$14:$K$18,1,FALSE),1,NA())),0,1)))</f>
        <v/>
      </c>
      <c r="G8" s="78"/>
      <c r="H8" s="79" t="str">
        <f>IF(ISBLANK($A8),"",IF(ISERROR(VLOOKUP($A8,'Round 1'!$A$7:$I$206,COLUMN('Round 1'!$G$7),FALSE)),0,VLOOKUP($A8,'Round 1'!$A$7:$I$206,COLUMN('Round 1'!$G$7),FALSE))+IF(ISERROR(VLOOKUP($A8,'Round 2'!$A$7:$I$206,COLUMN('Round 2'!$G$7),FALSE)),0,VLOOKUP($A8,'Round 2'!$A$7:$I$206,COLUMN('Round 2'!$G$7),FALSE))+IF(ISERROR(VLOOKUP($A8,'Round 3'!$A$7:$I$206,COLUMN('Round 3'!$G$7),FALSE)),0,VLOOKUP($A8,'Round 3'!$A$7:$I$206,COLUMN('Round 3'!$G$7),FALSE)))</f>
        <v/>
      </c>
      <c r="I8" s="79" t="str">
        <f>IF(ISBLANK($A8),"",IF(ISERROR(VLOOKUP($A8,'Round 1'!$A$7:$I$206,COLUMN('Round 1'!$F$7),FALSE)),0,VLOOKUP($A8,'Round 1'!$A$7:$I$206,COLUMN('Round 1'!$F$7),FALSE))+IF(ISERROR(VLOOKUP($A8,'Round 2'!$A$7:$I$206,COLUMN('Round 2'!$F$7),FALSE)),0,VLOOKUP($A8,'Round 2'!$A$7:$I$206,COLUMN('Round 2'!$F$7),FALSE))+IF(ISERROR(VLOOKUP($A8,'Round 3'!$A$7:$I$206,COLUMN('Round 3'!$F$7),FALSE)),0,VLOOKUP($A8,'Round 3'!$A$7:$I$206,COLUMN('Round 3'!$F$7),FALSE)))</f>
        <v/>
      </c>
      <c r="J8" s="80" t="str">
        <f>IF(ISBLANK($A8),"",IF(ISERROR(VLOOKUP($A8,'Round 1'!$A$7:$I$206,COLUMN('Round 1'!$H$7),FALSE)),0,VLOOKUP($A8,'Round 1'!$A$7:$I$206,COLUMN('Round 1'!$H$7),FALSE))+IF(ISERROR(VLOOKUP($A8,'Round 2'!$A$7:$I$206,COLUMN('Round 2'!$H$7),FALSE)),0,VLOOKUP($A8,'Round 2'!$A$7:$I$206,COLUMN('Round 2'!$H$7),FALSE))+IF(ISERROR(VLOOKUP($A8,'Round 3'!$A$7:$I$206,COLUMN('Round 3'!$H$7),FALSE)),0,VLOOKUP($A8,'Round 3'!$A$7:$I$206,COLUMN('Round 3'!$H$7),FALSE)))</f>
        <v/>
      </c>
      <c r="K8" s="81" t="str">
        <f t="shared" si="0"/>
        <v/>
      </c>
      <c r="L8" s="82" t="str">
        <f t="shared" si="1"/>
        <v/>
      </c>
      <c r="M8" s="83"/>
      <c r="N8" s="84" t="str">
        <f t="shared" si="2"/>
        <v/>
      </c>
      <c r="O8" s="16" t="str">
        <f t="shared" si="3"/>
        <v/>
      </c>
      <c r="P8" s="16" t="str">
        <f t="shared" si="4"/>
        <v/>
      </c>
      <c r="Q8" s="16">
        <f t="shared" si="5"/>
        <v>-10</v>
      </c>
      <c r="R8" s="16" t="str">
        <f t="shared" si="6"/>
        <v/>
      </c>
      <c r="S8" s="16" t="str">
        <f t="shared" si="7"/>
        <v/>
      </c>
      <c r="T8" s="16">
        <f t="shared" si="8"/>
        <v>0</v>
      </c>
      <c r="U8" s="84" t="str">
        <f>IF(N('Final Round'!$J$14)&gt;0,IF(ISBLANK($A8),"",IF($N8&gt;5,$N8,VLOOKUP($A8,'Final Round'!$A$14:$K$18,COLUMN('Final Round'!$J$1),FALSE))),"")</f>
        <v/>
      </c>
      <c r="V8" s="16" t="str">
        <f t="shared" si="9"/>
        <v/>
      </c>
      <c r="W8" s="16" t="str">
        <f t="shared" si="10"/>
        <v/>
      </c>
      <c r="X8" s="16" t="str">
        <f t="shared" si="11"/>
        <v/>
      </c>
      <c r="Y8" s="16">
        <f t="shared" si="12"/>
        <v>0</v>
      </c>
      <c r="Z8" s="16" t="str">
        <f t="shared" si="13"/>
        <v/>
      </c>
      <c r="AA8" s="16">
        <f t="shared" ref="AA8:AA71" si="14">IF($U8&lt;6,INDEX($AA$1:$AA$5,$Z8)*$Z$2,0)</f>
        <v>0</v>
      </c>
      <c r="AB8" s="85" t="str">
        <f>IF(ISBLANK($A8),"",5+4*(I8+IF(AA8=0,0,VLOOKUP($A8,'Final Round'!$A$14:$K$18,COLUMN('Final Round'!$G$1),FALSE)))+8*(H8+IF(AA8=0,0,IF(VLOOKUP($A8,'Final Round'!$A$14:$K$18,COLUMN('Final Round'!$J$1),FALSE)=1,1,0)))+$AA8)</f>
        <v/>
      </c>
    </row>
    <row r="9" spans="1:28" ht="12.95" customHeight="1" x14ac:dyDescent="0.2">
      <c r="A9" s="86"/>
      <c r="B9" s="466"/>
      <c r="C9" s="443"/>
      <c r="D9" s="87"/>
      <c r="E9" s="88"/>
      <c r="F9" s="89" t="str">
        <f>IF(ISBLANK($A9),"",SUM(IF(ISNA(IF(VLOOKUP($A9,'Round 1'!$A$7:$J$206,COLUMN('Round 1'!$H$7),FALSE),1,NA())),0,1),IF(ISNA(IF(VLOOKUP($A9,'Round 2'!$A$7:$J$206,COLUMN('Round 1'!$H$7),FALSE),1,NA())),0,1),IF(ISNA(IF(VLOOKUP($A9,'Round 3'!$A$7:$J$206,COLUMN('Round 1'!$H$7),FALSE),1,NA())),0,1),IF(ISNA(IF(VLOOKUP($A9,'Final Round'!$A$14:$K$18,1,FALSE),1,NA())),0,1)))</f>
        <v/>
      </c>
      <c r="G9" s="90"/>
      <c r="H9" s="91" t="str">
        <f>IF(ISBLANK($A9),"",IF(ISERROR(VLOOKUP($A9,'Round 1'!$A$7:$I$206,COLUMN('Round 1'!$G$7),FALSE)),0,VLOOKUP($A9,'Round 1'!$A$7:$I$206,COLUMN('Round 1'!$G$7),FALSE))+IF(ISERROR(VLOOKUP($A9,'Round 2'!$A$7:$I$206,COLUMN('Round 2'!$G$7),FALSE)),0,VLOOKUP($A9,'Round 2'!$A$7:$I$206,COLUMN('Round 2'!$G$7),FALSE))+IF(ISERROR(VLOOKUP($A9,'Round 3'!$A$7:$I$206,COLUMN('Round 3'!$G$7),FALSE)),0,VLOOKUP($A9,'Round 3'!$A$7:$I$206,COLUMN('Round 3'!$G$7),FALSE)))</f>
        <v/>
      </c>
      <c r="I9" s="91" t="str">
        <f>IF(ISBLANK($A9),"",IF(ISERROR(VLOOKUP($A9,'Round 1'!$A$7:$I$206,COLUMN('Round 1'!$F$7),FALSE)),0,VLOOKUP($A9,'Round 1'!$A$7:$I$206,COLUMN('Round 1'!$F$7),FALSE))+IF(ISERROR(VLOOKUP($A9,'Round 2'!$A$7:$I$206,COLUMN('Round 2'!$F$7),FALSE)),0,VLOOKUP($A9,'Round 2'!$A$7:$I$206,COLUMN('Round 2'!$F$7),FALSE))+IF(ISERROR(VLOOKUP($A9,'Round 3'!$A$7:$I$206,COLUMN('Round 3'!$F$7),FALSE)),0,VLOOKUP($A9,'Round 3'!$A$7:$I$206,COLUMN('Round 3'!$F$7),FALSE)))</f>
        <v/>
      </c>
      <c r="J9" s="92" t="str">
        <f>IF(ISBLANK($A9),"",IF(ISERROR(VLOOKUP($A9,'Round 1'!$A$7:$I$206,COLUMN('Round 1'!$H$7),FALSE)),0,VLOOKUP($A9,'Round 1'!$A$7:$I$206,COLUMN('Round 1'!$H$7),FALSE))+IF(ISERROR(VLOOKUP($A9,'Round 2'!$A$7:$I$206,COLUMN('Round 2'!$H$7),FALSE)),0,VLOOKUP($A9,'Round 2'!$A$7:$I$206,COLUMN('Round 2'!$H$7),FALSE))+IF(ISERROR(VLOOKUP($A9,'Round 3'!$A$7:$I$206,COLUMN('Round 3'!$H$7),FALSE)),0,VLOOKUP($A9,'Round 3'!$A$7:$I$206,COLUMN('Round 3'!$H$7),FALSE)))</f>
        <v/>
      </c>
      <c r="K9" s="93" t="str">
        <f t="shared" si="0"/>
        <v/>
      </c>
      <c r="L9" s="94" t="str">
        <f t="shared" si="1"/>
        <v/>
      </c>
      <c r="M9" s="95"/>
      <c r="N9" s="96" t="str">
        <f t="shared" si="2"/>
        <v/>
      </c>
      <c r="O9" s="16" t="str">
        <f t="shared" si="3"/>
        <v/>
      </c>
      <c r="P9" s="16" t="str">
        <f t="shared" si="4"/>
        <v/>
      </c>
      <c r="Q9" s="16">
        <f t="shared" si="5"/>
        <v>-10</v>
      </c>
      <c r="R9" s="16" t="str">
        <f t="shared" si="6"/>
        <v/>
      </c>
      <c r="S9" s="16" t="str">
        <f t="shared" si="7"/>
        <v/>
      </c>
      <c r="T9" s="16">
        <f t="shared" si="8"/>
        <v>0</v>
      </c>
      <c r="U9" s="96" t="str">
        <f>IF(N('Final Round'!$J$14)&gt;0,IF(ISBLANK($A9),"",IF($N9&gt;5,$N9,VLOOKUP($A9,'Final Round'!$A$14:$K$18,COLUMN('Final Round'!$J$1),FALSE))),"")</f>
        <v/>
      </c>
      <c r="V9" s="16" t="str">
        <f t="shared" si="9"/>
        <v/>
      </c>
      <c r="W9" s="16" t="str">
        <f t="shared" si="10"/>
        <v/>
      </c>
      <c r="X9" s="16" t="str">
        <f t="shared" si="11"/>
        <v/>
      </c>
      <c r="Y9" s="16">
        <f t="shared" si="12"/>
        <v>0</v>
      </c>
      <c r="Z9" s="16" t="str">
        <f t="shared" si="13"/>
        <v/>
      </c>
      <c r="AA9" s="16">
        <f t="shared" si="14"/>
        <v>0</v>
      </c>
      <c r="AB9" s="97" t="str">
        <f>IF(ISBLANK($A9),"",5+4*(I9+IF(AA9=0,0,VLOOKUP($A9,'Final Round'!$A$14:$K$18,COLUMN('Final Round'!$G$1),FALSE)))+8*(H9+IF(AA9=0,0,IF(VLOOKUP($A9,'Final Round'!$A$14:$K$18,COLUMN('Final Round'!$J$1),FALSE)=1,1,0)))+$AA9)</f>
        <v/>
      </c>
    </row>
    <row r="10" spans="1:28" ht="12.95" customHeight="1" x14ac:dyDescent="0.2">
      <c r="A10" s="74"/>
      <c r="B10" s="467"/>
      <c r="C10" s="465"/>
      <c r="D10" s="75"/>
      <c r="E10" s="76"/>
      <c r="F10" s="98" t="str">
        <f>IF(ISBLANK($A10),"",SUM(IF(ISNA(IF(VLOOKUP($A10,'Round 1'!$A$7:$J$206,COLUMN('Round 1'!$H$7),FALSE),1,NA())),0,1),IF(ISNA(IF(VLOOKUP($A10,'Round 2'!$A$7:$J$206,COLUMN('Round 1'!$H$7),FALSE),1,NA())),0,1),IF(ISNA(IF(VLOOKUP($A10,'Round 3'!$A$7:$J$206,COLUMN('Round 1'!$H$7),FALSE),1,NA())),0,1),IF(ISNA(IF(VLOOKUP($A10,'Final Round'!$A$14:$K$18,1,FALSE),1,NA())),0,1)))</f>
        <v/>
      </c>
      <c r="G10" s="78"/>
      <c r="H10" s="79" t="str">
        <f>IF(ISBLANK($A10),"",IF(ISERROR(VLOOKUP($A10,'Round 1'!$A$7:$I$206,COLUMN('Round 1'!$G$7),FALSE)),0,VLOOKUP($A10,'Round 1'!$A$7:$I$206,COLUMN('Round 1'!$G$7),FALSE))+IF(ISERROR(VLOOKUP($A10,'Round 2'!$A$7:$I$206,COLUMN('Round 2'!$G$7),FALSE)),0,VLOOKUP($A10,'Round 2'!$A$7:$I$206,COLUMN('Round 2'!$G$7),FALSE))+IF(ISERROR(VLOOKUP($A10,'Round 3'!$A$7:$I$206,COLUMN('Round 3'!$G$7),FALSE)),0,VLOOKUP($A10,'Round 3'!$A$7:$I$206,COLUMN('Round 3'!$G$7),FALSE)))</f>
        <v/>
      </c>
      <c r="I10" s="79" t="str">
        <f>IF(ISBLANK($A10),"",IF(ISERROR(VLOOKUP($A10,'Round 1'!$A$7:$I$206,COLUMN('Round 1'!$F$7),FALSE)),0,VLOOKUP($A10,'Round 1'!$A$7:$I$206,COLUMN('Round 1'!$F$7),FALSE))+IF(ISERROR(VLOOKUP($A10,'Round 2'!$A$7:$I$206,COLUMN('Round 2'!$F$7),FALSE)),0,VLOOKUP($A10,'Round 2'!$A$7:$I$206,COLUMN('Round 2'!$F$7),FALSE))+IF(ISERROR(VLOOKUP($A10,'Round 3'!$A$7:$I$206,COLUMN('Round 3'!$F$7),FALSE)),0,VLOOKUP($A10,'Round 3'!$A$7:$I$206,COLUMN('Round 3'!$F$7),FALSE)))</f>
        <v/>
      </c>
      <c r="J10" s="80" t="str">
        <f>IF(ISBLANK($A10),"",IF(ISERROR(VLOOKUP($A10,'Round 1'!$A$7:$I$206,COLUMN('Round 1'!$H$7),FALSE)),0,VLOOKUP($A10,'Round 1'!$A$7:$I$206,COLUMN('Round 1'!$H$7),FALSE))+IF(ISERROR(VLOOKUP($A10,'Round 2'!$A$7:$I$206,COLUMN('Round 2'!$H$7),FALSE)),0,VLOOKUP($A10,'Round 2'!$A$7:$I$206,COLUMN('Round 2'!$H$7),FALSE))+IF(ISERROR(VLOOKUP($A10,'Round 3'!$A$7:$I$206,COLUMN('Round 3'!$H$7),FALSE)),0,VLOOKUP($A10,'Round 3'!$A$7:$I$206,COLUMN('Round 3'!$H$7),FALSE)))</f>
        <v/>
      </c>
      <c r="K10" s="81" t="str">
        <f t="shared" si="0"/>
        <v/>
      </c>
      <c r="L10" s="99" t="str">
        <f t="shared" si="1"/>
        <v/>
      </c>
      <c r="M10" s="100"/>
      <c r="N10" s="85" t="str">
        <f t="shared" si="2"/>
        <v/>
      </c>
      <c r="O10" s="16" t="str">
        <f t="shared" si="3"/>
        <v/>
      </c>
      <c r="P10" s="16" t="str">
        <f t="shared" si="4"/>
        <v/>
      </c>
      <c r="Q10" s="16">
        <f t="shared" si="5"/>
        <v>-10</v>
      </c>
      <c r="R10" s="16" t="str">
        <f t="shared" si="6"/>
        <v/>
      </c>
      <c r="S10" s="16" t="str">
        <f t="shared" si="7"/>
        <v/>
      </c>
      <c r="T10" s="16">
        <f t="shared" si="8"/>
        <v>0</v>
      </c>
      <c r="U10" s="85" t="str">
        <f>IF(N('Final Round'!$J$14)&gt;0,IF(ISBLANK($A10),"",IF($N10&gt;5,$N10,VLOOKUP($A10,'Final Round'!$A$14:$K$18,COLUMN('Final Round'!$J$1),FALSE))),"")</f>
        <v/>
      </c>
      <c r="V10" s="16" t="str">
        <f t="shared" si="9"/>
        <v/>
      </c>
      <c r="W10" s="16" t="str">
        <f t="shared" si="10"/>
        <v/>
      </c>
      <c r="X10" s="16" t="str">
        <f t="shared" si="11"/>
        <v/>
      </c>
      <c r="Y10" s="16">
        <f t="shared" si="12"/>
        <v>0</v>
      </c>
      <c r="Z10" s="16" t="str">
        <f t="shared" si="13"/>
        <v/>
      </c>
      <c r="AA10" s="16">
        <f t="shared" si="14"/>
        <v>0</v>
      </c>
      <c r="AB10" s="85" t="str">
        <f>IF(ISBLANK($A10),"",5+4*(I10+IF(AA10=0,0,VLOOKUP($A10,'Final Round'!$A$14:$K$18,COLUMN('Final Round'!$G$1),FALSE)))+8*(H10+IF(AA10=0,0,IF(VLOOKUP($A10,'Final Round'!$A$14:$K$18,COLUMN('Final Round'!$J$1),FALSE)=1,1,0)))+$AA10)</f>
        <v/>
      </c>
    </row>
    <row r="11" spans="1:28" ht="12.95" customHeight="1" x14ac:dyDescent="0.2">
      <c r="A11" s="86"/>
      <c r="B11" s="443"/>
      <c r="C11" s="443"/>
      <c r="D11" s="87"/>
      <c r="E11" s="88"/>
      <c r="F11" s="89" t="str">
        <f>IF(ISBLANK($A11),"",SUM(IF(ISNA(IF(VLOOKUP($A11,'Round 1'!$A$7:$J$206,COLUMN('Round 1'!$H$7),FALSE),1,NA())),0,1),IF(ISNA(IF(VLOOKUP($A11,'Round 2'!$A$7:$J$206,COLUMN('Round 1'!$H$7),FALSE),1,NA())),0,1),IF(ISNA(IF(VLOOKUP($A11,'Round 3'!$A$7:$J$206,COLUMN('Round 1'!$H$7),FALSE),1,NA())),0,1),IF(ISNA(IF(VLOOKUP($A11,'Final Round'!$A$14:$K$18,1,FALSE),1,NA())),0,1)))</f>
        <v/>
      </c>
      <c r="G11" s="90"/>
      <c r="H11" s="91" t="str">
        <f>IF(ISBLANK($A11),"",IF(ISERROR(VLOOKUP($A11,'Round 1'!$A$7:$I$206,COLUMN('Round 1'!$G$7),FALSE)),0,VLOOKUP($A11,'Round 1'!$A$7:$I$206,COLUMN('Round 1'!$G$7),FALSE))+IF(ISERROR(VLOOKUP($A11,'Round 2'!$A$7:$I$206,COLUMN('Round 2'!$G$7),FALSE)),0,VLOOKUP($A11,'Round 2'!$A$7:$I$206,COLUMN('Round 2'!$G$7),FALSE))+IF(ISERROR(VLOOKUP($A11,'Round 3'!$A$7:$I$206,COLUMN('Round 3'!$G$7),FALSE)),0,VLOOKUP($A11,'Round 3'!$A$7:$I$206,COLUMN('Round 3'!$G$7),FALSE)))</f>
        <v/>
      </c>
      <c r="I11" s="91" t="str">
        <f>IF(ISBLANK($A11),"",IF(ISERROR(VLOOKUP($A11,'Round 1'!$A$7:$I$206,COLUMN('Round 1'!$F$7),FALSE)),0,VLOOKUP($A11,'Round 1'!$A$7:$I$206,COLUMN('Round 1'!$F$7),FALSE))+IF(ISERROR(VLOOKUP($A11,'Round 2'!$A$7:$I$206,COLUMN('Round 2'!$F$7),FALSE)),0,VLOOKUP($A11,'Round 2'!$A$7:$I$206,COLUMN('Round 2'!$F$7),FALSE))+IF(ISERROR(VLOOKUP($A11,'Round 3'!$A$7:$I$206,COLUMN('Round 3'!$F$7),FALSE)),0,VLOOKUP($A11,'Round 3'!$A$7:$I$206,COLUMN('Round 3'!$F$7),FALSE)))</f>
        <v/>
      </c>
      <c r="J11" s="92" t="str">
        <f>IF(ISBLANK($A11),"",IF(ISERROR(VLOOKUP($A11,'Round 1'!$A$7:$I$206,COLUMN('Round 1'!$H$7),FALSE)),0,VLOOKUP($A11,'Round 1'!$A$7:$I$206,COLUMN('Round 1'!$H$7),FALSE))+IF(ISERROR(VLOOKUP($A11,'Round 2'!$A$7:$I$206,COLUMN('Round 2'!$H$7),FALSE)),0,VLOOKUP($A11,'Round 2'!$A$7:$I$206,COLUMN('Round 2'!$H$7),FALSE))+IF(ISERROR(VLOOKUP($A11,'Round 3'!$A$7:$I$206,COLUMN('Round 3'!$H$7),FALSE)),0,VLOOKUP($A11,'Round 3'!$A$7:$I$206,COLUMN('Round 3'!$H$7),FALSE)))</f>
        <v/>
      </c>
      <c r="K11" s="93" t="str">
        <f t="shared" si="0"/>
        <v/>
      </c>
      <c r="L11" s="94" t="str">
        <f t="shared" si="1"/>
        <v/>
      </c>
      <c r="M11" s="95"/>
      <c r="N11" s="96" t="str">
        <f t="shared" si="2"/>
        <v/>
      </c>
      <c r="O11" s="16" t="str">
        <f t="shared" si="3"/>
        <v/>
      </c>
      <c r="P11" s="16" t="str">
        <f t="shared" si="4"/>
        <v/>
      </c>
      <c r="Q11" s="16">
        <f t="shared" si="5"/>
        <v>-10</v>
      </c>
      <c r="R11" s="16" t="str">
        <f t="shared" si="6"/>
        <v/>
      </c>
      <c r="S11" s="16" t="str">
        <f t="shared" si="7"/>
        <v/>
      </c>
      <c r="T11" s="16">
        <f t="shared" si="8"/>
        <v>0</v>
      </c>
      <c r="U11" s="96" t="str">
        <f>IF(N('Final Round'!$J$14)&gt;0,IF(ISBLANK($A11),"",IF($N11&gt;5,$N11,VLOOKUP($A11,'Final Round'!$A$14:$K$18,COLUMN('Final Round'!$J$1),FALSE))),"")</f>
        <v/>
      </c>
      <c r="V11" s="16" t="str">
        <f t="shared" si="9"/>
        <v/>
      </c>
      <c r="W11" s="16" t="str">
        <f t="shared" si="10"/>
        <v/>
      </c>
      <c r="X11" s="16" t="str">
        <f t="shared" si="11"/>
        <v/>
      </c>
      <c r="Y11" s="16">
        <f t="shared" si="12"/>
        <v>0</v>
      </c>
      <c r="Z11" s="16" t="str">
        <f t="shared" si="13"/>
        <v/>
      </c>
      <c r="AA11" s="16">
        <f t="shared" si="14"/>
        <v>0</v>
      </c>
      <c r="AB11" s="97" t="str">
        <f>IF(ISBLANK($A11),"",5+4*(I11+IF(AA11=0,0,VLOOKUP($A11,'Final Round'!$A$14:$K$18,COLUMN('Final Round'!$G$1),FALSE)))+8*(H11+IF(AA11=0,0,IF(VLOOKUP($A11,'Final Round'!$A$14:$K$18,COLUMN('Final Round'!$J$1),FALSE)=1,1,0)))+$AA11)</f>
        <v/>
      </c>
    </row>
    <row r="12" spans="1:28" ht="12.95" customHeight="1" x14ac:dyDescent="0.2">
      <c r="A12" s="74"/>
      <c r="B12" s="442"/>
      <c r="C12" s="442"/>
      <c r="D12" s="75"/>
      <c r="E12" s="76"/>
      <c r="F12" s="77" t="str">
        <f>IF(ISBLANK($A12),"",SUM(IF(ISNA(IF(VLOOKUP($A12,'Round 1'!$A$7:$J$206,COLUMN('Round 1'!$H$7),FALSE),1,NA())),0,1),IF(ISNA(IF(VLOOKUP($A12,'Round 2'!$A$7:$J$206,COLUMN('Round 1'!$H$7),FALSE),1,NA())),0,1),IF(ISNA(IF(VLOOKUP($A12,'Round 3'!$A$7:$J$206,COLUMN('Round 1'!$H$7),FALSE),1,NA())),0,1),IF(ISNA(IF(VLOOKUP($A12,'Final Round'!$A$14:$K$18,1,FALSE),1,NA())),0,1)))</f>
        <v/>
      </c>
      <c r="G12" s="78"/>
      <c r="H12" s="79" t="str">
        <f>IF(ISBLANK($A12),"",IF(ISERROR(VLOOKUP($A12,'Round 1'!$A$7:$I$206,COLUMN('Round 1'!$G$7),FALSE)),0,VLOOKUP($A12,'Round 1'!$A$7:$I$206,COLUMN('Round 1'!$G$7),FALSE))+IF(ISERROR(VLOOKUP($A12,'Round 2'!$A$7:$I$206,COLUMN('Round 2'!$G$7),FALSE)),0,VLOOKUP($A12,'Round 2'!$A$7:$I$206,COLUMN('Round 2'!$G$7),FALSE))+IF(ISERROR(VLOOKUP($A12,'Round 3'!$A$7:$I$206,COLUMN('Round 3'!$G$7),FALSE)),0,VLOOKUP($A12,'Round 3'!$A$7:$I$206,COLUMN('Round 3'!$G$7),FALSE)))</f>
        <v/>
      </c>
      <c r="I12" s="79" t="str">
        <f>IF(ISBLANK($A12),"",IF(ISERROR(VLOOKUP($A12,'Round 1'!$A$7:$I$206,COLUMN('Round 1'!$F$7),FALSE)),0,VLOOKUP($A12,'Round 1'!$A$7:$I$206,COLUMN('Round 1'!$F$7),FALSE))+IF(ISERROR(VLOOKUP($A12,'Round 2'!$A$7:$I$206,COLUMN('Round 2'!$F$7),FALSE)),0,VLOOKUP($A12,'Round 2'!$A$7:$I$206,COLUMN('Round 2'!$F$7),FALSE))+IF(ISERROR(VLOOKUP($A12,'Round 3'!$A$7:$I$206,COLUMN('Round 3'!$F$7),FALSE)),0,VLOOKUP($A12,'Round 3'!$A$7:$I$206,COLUMN('Round 3'!$F$7),FALSE)))</f>
        <v/>
      </c>
      <c r="J12" s="80" t="str">
        <f>IF(ISBLANK($A12),"",IF(ISERROR(VLOOKUP($A12,'Round 1'!$A$7:$I$206,COLUMN('Round 1'!$H$7),FALSE)),0,VLOOKUP($A12,'Round 1'!$A$7:$I$206,COLUMN('Round 1'!$H$7),FALSE))+IF(ISERROR(VLOOKUP($A12,'Round 2'!$A$7:$I$206,COLUMN('Round 2'!$H$7),FALSE)),0,VLOOKUP($A12,'Round 2'!$A$7:$I$206,COLUMN('Round 2'!$H$7),FALSE))+IF(ISERROR(VLOOKUP($A12,'Round 3'!$A$7:$I$206,COLUMN('Round 3'!$H$7),FALSE)),0,VLOOKUP($A12,'Round 3'!$A$7:$I$206,COLUMN('Round 3'!$H$7),FALSE)))</f>
        <v/>
      </c>
      <c r="K12" s="81" t="str">
        <f t="shared" si="0"/>
        <v/>
      </c>
      <c r="L12" s="82" t="str">
        <f t="shared" si="1"/>
        <v/>
      </c>
      <c r="M12" s="83"/>
      <c r="N12" s="84" t="str">
        <f t="shared" si="2"/>
        <v/>
      </c>
      <c r="O12" s="16" t="str">
        <f t="shared" si="3"/>
        <v/>
      </c>
      <c r="P12" s="16" t="str">
        <f t="shared" si="4"/>
        <v/>
      </c>
      <c r="Q12" s="16">
        <f t="shared" si="5"/>
        <v>-10</v>
      </c>
      <c r="R12" s="16" t="str">
        <f t="shared" si="6"/>
        <v/>
      </c>
      <c r="S12" s="16" t="str">
        <f t="shared" si="7"/>
        <v/>
      </c>
      <c r="T12" s="16">
        <f t="shared" si="8"/>
        <v>0</v>
      </c>
      <c r="U12" s="84" t="str">
        <f>IF(N('Final Round'!$J$14)&gt;0,IF(ISBLANK($A12),"",IF($N12&gt;5,$N12,VLOOKUP($A12,'Final Round'!$A$14:$K$18,COLUMN('Final Round'!$J$1),FALSE))),"")</f>
        <v/>
      </c>
      <c r="V12" s="16" t="str">
        <f t="shared" si="9"/>
        <v/>
      </c>
      <c r="W12" s="16" t="str">
        <f t="shared" si="10"/>
        <v/>
      </c>
      <c r="X12" s="16" t="str">
        <f t="shared" si="11"/>
        <v/>
      </c>
      <c r="Y12" s="16">
        <f t="shared" si="12"/>
        <v>0</v>
      </c>
      <c r="Z12" s="16" t="str">
        <f t="shared" si="13"/>
        <v/>
      </c>
      <c r="AA12" s="16">
        <f t="shared" si="14"/>
        <v>0</v>
      </c>
      <c r="AB12" s="85" t="str">
        <f>IF(ISBLANK($A12),"",5+4*(I12+IF(AA12=0,0,VLOOKUP($A12,'Final Round'!$A$14:$K$18,COLUMN('Final Round'!$G$1),FALSE)))+8*(H12+IF(AA12=0,0,IF(VLOOKUP($A12,'Final Round'!$A$14:$K$18,COLUMN('Final Round'!$J$1),FALSE)=1,1,0)))+$AA12)</f>
        <v/>
      </c>
    </row>
    <row r="13" spans="1:28" ht="12.95" customHeight="1" x14ac:dyDescent="0.2">
      <c r="A13" s="86"/>
      <c r="B13" s="443"/>
      <c r="C13" s="443"/>
      <c r="D13" s="87"/>
      <c r="E13" s="88"/>
      <c r="F13" s="89" t="str">
        <f>IF(ISBLANK($A13),"",SUM(IF(ISNA(IF(VLOOKUP($A13,'Round 1'!$A$7:$J$206,COLUMN('Round 1'!$H$7),FALSE),1,NA())),0,1),IF(ISNA(IF(VLOOKUP($A13,'Round 2'!$A$7:$J$206,COLUMN('Round 1'!$H$7),FALSE),1,NA())),0,1),IF(ISNA(IF(VLOOKUP($A13,'Round 3'!$A$7:$J$206,COLUMN('Round 1'!$H$7),FALSE),1,NA())),0,1),IF(ISNA(IF(VLOOKUP($A13,'Final Round'!$A$14:$K$18,1,FALSE),1,NA())),0,1)))</f>
        <v/>
      </c>
      <c r="G13" s="90"/>
      <c r="H13" s="91" t="str">
        <f>IF(ISBLANK($A13),"",IF(ISERROR(VLOOKUP($A13,'Round 1'!$A$7:$I$206,COLUMN('Round 1'!$G$7),FALSE)),0,VLOOKUP($A13,'Round 1'!$A$7:$I$206,COLUMN('Round 1'!$G$7),FALSE))+IF(ISERROR(VLOOKUP($A13,'Round 2'!$A$7:$I$206,COLUMN('Round 2'!$G$7),FALSE)),0,VLOOKUP($A13,'Round 2'!$A$7:$I$206,COLUMN('Round 2'!$G$7),FALSE))+IF(ISERROR(VLOOKUP($A13,'Round 3'!$A$7:$I$206,COLUMN('Round 3'!$G$7),FALSE)),0,VLOOKUP($A13,'Round 3'!$A$7:$I$206,COLUMN('Round 3'!$G$7),FALSE)))</f>
        <v/>
      </c>
      <c r="I13" s="91" t="str">
        <f>IF(ISBLANK($A13),"",IF(ISERROR(VLOOKUP($A13,'Round 1'!$A$7:$I$206,COLUMN('Round 1'!$F$7),FALSE)),0,VLOOKUP($A13,'Round 1'!$A$7:$I$206,COLUMN('Round 1'!$F$7),FALSE))+IF(ISERROR(VLOOKUP($A13,'Round 2'!$A$7:$I$206,COLUMN('Round 2'!$F$7),FALSE)),0,VLOOKUP($A13,'Round 2'!$A$7:$I$206,COLUMN('Round 2'!$F$7),FALSE))+IF(ISERROR(VLOOKUP($A13,'Round 3'!$A$7:$I$206,COLUMN('Round 3'!$F$7),FALSE)),0,VLOOKUP($A13,'Round 3'!$A$7:$I$206,COLUMN('Round 3'!$F$7),FALSE)))</f>
        <v/>
      </c>
      <c r="J13" s="92" t="str">
        <f>IF(ISBLANK($A13),"",IF(ISERROR(VLOOKUP($A13,'Round 1'!$A$7:$I$206,COLUMN('Round 1'!$H$7),FALSE)),0,VLOOKUP($A13,'Round 1'!$A$7:$I$206,COLUMN('Round 1'!$H$7),FALSE))+IF(ISERROR(VLOOKUP($A13,'Round 2'!$A$7:$I$206,COLUMN('Round 2'!$H$7),FALSE)),0,VLOOKUP($A13,'Round 2'!$A$7:$I$206,COLUMN('Round 2'!$H$7),FALSE))+IF(ISERROR(VLOOKUP($A13,'Round 3'!$A$7:$I$206,COLUMN('Round 3'!$H$7),FALSE)),0,VLOOKUP($A13,'Round 3'!$A$7:$I$206,COLUMN('Round 3'!$H$7),FALSE)))</f>
        <v/>
      </c>
      <c r="K13" s="93" t="str">
        <f t="shared" si="0"/>
        <v/>
      </c>
      <c r="L13" s="94" t="str">
        <f t="shared" si="1"/>
        <v/>
      </c>
      <c r="M13" s="95"/>
      <c r="N13" s="96" t="str">
        <f t="shared" si="2"/>
        <v/>
      </c>
      <c r="O13" s="16" t="str">
        <f t="shared" si="3"/>
        <v/>
      </c>
      <c r="P13" s="16" t="str">
        <f t="shared" si="4"/>
        <v/>
      </c>
      <c r="Q13" s="16">
        <f t="shared" si="5"/>
        <v>-10</v>
      </c>
      <c r="R13" s="16" t="str">
        <f t="shared" si="6"/>
        <v/>
      </c>
      <c r="S13" s="16" t="str">
        <f t="shared" si="7"/>
        <v/>
      </c>
      <c r="T13" s="16">
        <f t="shared" si="8"/>
        <v>0</v>
      </c>
      <c r="U13" s="96" t="str">
        <f>IF(N('Final Round'!$J$14)&gt;0,IF(ISBLANK($A13),"",IF($N13&gt;5,$N13,VLOOKUP($A13,'Final Round'!$A$14:$K$18,COLUMN('Final Round'!$J$1),FALSE))),"")</f>
        <v/>
      </c>
      <c r="V13" s="16" t="str">
        <f t="shared" si="9"/>
        <v/>
      </c>
      <c r="W13" s="16" t="str">
        <f t="shared" si="10"/>
        <v/>
      </c>
      <c r="X13" s="16" t="str">
        <f t="shared" si="11"/>
        <v/>
      </c>
      <c r="Y13" s="16">
        <f t="shared" si="12"/>
        <v>0</v>
      </c>
      <c r="Z13" s="16" t="str">
        <f t="shared" si="13"/>
        <v/>
      </c>
      <c r="AA13" s="16">
        <f t="shared" si="14"/>
        <v>0</v>
      </c>
      <c r="AB13" s="97" t="str">
        <f>IF(ISBLANK($A13),"",5+4*(I13+IF(AA13=0,0,VLOOKUP($A13,'Final Round'!$A$14:$K$18,COLUMN('Final Round'!$G$1),FALSE)))+8*(H13+IF(AA13=0,0,IF(VLOOKUP($A13,'Final Round'!$A$14:$K$18,COLUMN('Final Round'!$J$1),FALSE)=1,1,0)))+$AA13)</f>
        <v/>
      </c>
    </row>
    <row r="14" spans="1:28" ht="12.95" customHeight="1" x14ac:dyDescent="0.2">
      <c r="A14" s="74"/>
      <c r="B14" s="442"/>
      <c r="C14" s="442"/>
      <c r="D14" s="75"/>
      <c r="E14" s="76"/>
      <c r="F14" s="77" t="str">
        <f>IF(ISBLANK($A14),"",SUM(IF(ISNA(IF(VLOOKUP($A14,'Round 1'!$A$7:$J$206,COLUMN('Round 1'!$H$7),FALSE),1,NA())),0,1),IF(ISNA(IF(VLOOKUP($A14,'Round 2'!$A$7:$J$206,COLUMN('Round 1'!$H$7),FALSE),1,NA())),0,1),IF(ISNA(IF(VLOOKUP($A14,'Round 3'!$A$7:$J$206,COLUMN('Round 1'!$H$7),FALSE),1,NA())),0,1),IF(ISNA(IF(VLOOKUP($A14,'Final Round'!$A$14:$K$18,1,FALSE),1,NA())),0,1)))</f>
        <v/>
      </c>
      <c r="G14" s="78"/>
      <c r="H14" s="79" t="str">
        <f>IF(ISBLANK($A14),"",IF(ISERROR(VLOOKUP($A14,'Round 1'!$A$7:$I$206,COLUMN('Round 1'!$G$7),FALSE)),0,VLOOKUP($A14,'Round 1'!$A$7:$I$206,COLUMN('Round 1'!$G$7),FALSE))+IF(ISERROR(VLOOKUP($A14,'Round 2'!$A$7:$I$206,COLUMN('Round 2'!$G$7),FALSE)),0,VLOOKUP($A14,'Round 2'!$A$7:$I$206,COLUMN('Round 2'!$G$7),FALSE))+IF(ISERROR(VLOOKUP($A14,'Round 3'!$A$7:$I$206,COLUMN('Round 3'!$G$7),FALSE)),0,VLOOKUP($A14,'Round 3'!$A$7:$I$206,COLUMN('Round 3'!$G$7),FALSE)))</f>
        <v/>
      </c>
      <c r="I14" s="79" t="str">
        <f>IF(ISBLANK($A14),"",IF(ISERROR(VLOOKUP($A14,'Round 1'!$A$7:$I$206,COLUMN('Round 1'!$F$7),FALSE)),0,VLOOKUP($A14,'Round 1'!$A$7:$I$206,COLUMN('Round 1'!$F$7),FALSE))+IF(ISERROR(VLOOKUP($A14,'Round 2'!$A$7:$I$206,COLUMN('Round 2'!$F$7),FALSE)),0,VLOOKUP($A14,'Round 2'!$A$7:$I$206,COLUMN('Round 2'!$F$7),FALSE))+IF(ISERROR(VLOOKUP($A14,'Round 3'!$A$7:$I$206,COLUMN('Round 3'!$F$7),FALSE)),0,VLOOKUP($A14,'Round 3'!$A$7:$I$206,COLUMN('Round 3'!$F$7),FALSE)))</f>
        <v/>
      </c>
      <c r="J14" s="80" t="str">
        <f>IF(ISBLANK($A14),"",IF(ISERROR(VLOOKUP($A14,'Round 1'!$A$7:$I$206,COLUMN('Round 1'!$H$7),FALSE)),0,VLOOKUP($A14,'Round 1'!$A$7:$I$206,COLUMN('Round 1'!$H$7),FALSE))+IF(ISERROR(VLOOKUP($A14,'Round 2'!$A$7:$I$206,COLUMN('Round 2'!$H$7),FALSE)),0,VLOOKUP($A14,'Round 2'!$A$7:$I$206,COLUMN('Round 2'!$H$7),FALSE))+IF(ISERROR(VLOOKUP($A14,'Round 3'!$A$7:$I$206,COLUMN('Round 3'!$H$7),FALSE)),0,VLOOKUP($A14,'Round 3'!$A$7:$I$206,COLUMN('Round 3'!$H$7),FALSE)))</f>
        <v/>
      </c>
      <c r="K14" s="81" t="str">
        <f t="shared" si="0"/>
        <v/>
      </c>
      <c r="L14" s="82" t="str">
        <f t="shared" si="1"/>
        <v/>
      </c>
      <c r="M14" s="83"/>
      <c r="N14" s="84" t="str">
        <f t="shared" si="2"/>
        <v/>
      </c>
      <c r="O14" s="16" t="str">
        <f t="shared" si="3"/>
        <v/>
      </c>
      <c r="P14" s="16" t="str">
        <f t="shared" si="4"/>
        <v/>
      </c>
      <c r="Q14" s="16">
        <f t="shared" si="5"/>
        <v>-10</v>
      </c>
      <c r="R14" s="16" t="str">
        <f t="shared" si="6"/>
        <v/>
      </c>
      <c r="S14" s="16" t="str">
        <f t="shared" si="7"/>
        <v/>
      </c>
      <c r="T14" s="16">
        <f t="shared" si="8"/>
        <v>0</v>
      </c>
      <c r="U14" s="84" t="str">
        <f>IF(N('Final Round'!$J$14)&gt;0,IF(ISBLANK($A14),"",IF($N14&gt;5,$N14,VLOOKUP($A14,'Final Round'!$A$14:$K$18,COLUMN('Final Round'!$J$1),FALSE))),"")</f>
        <v/>
      </c>
      <c r="V14" s="16" t="str">
        <f t="shared" si="9"/>
        <v/>
      </c>
      <c r="W14" s="16" t="str">
        <f t="shared" si="10"/>
        <v/>
      </c>
      <c r="X14" s="16" t="str">
        <f t="shared" si="11"/>
        <v/>
      </c>
      <c r="Y14" s="16">
        <f t="shared" si="12"/>
        <v>0</v>
      </c>
      <c r="Z14" s="16" t="str">
        <f t="shared" si="13"/>
        <v/>
      </c>
      <c r="AA14" s="16">
        <f t="shared" si="14"/>
        <v>0</v>
      </c>
      <c r="AB14" s="85" t="str">
        <f>IF(ISBLANK($A14),"",5+4*(I14+IF(AA14=0,0,VLOOKUP($A14,'Final Round'!$A$14:$K$18,COLUMN('Final Round'!$G$1),FALSE)))+8*(H14+IF(AA14=0,0,IF(VLOOKUP($A14,'Final Round'!$A$14:$K$18,COLUMN('Final Round'!$J$1),FALSE)=1,1,0)))+$AA14)</f>
        <v/>
      </c>
    </row>
    <row r="15" spans="1:28" ht="12.95" customHeight="1" x14ac:dyDescent="0.2">
      <c r="A15" s="86"/>
      <c r="B15" s="87"/>
      <c r="C15" s="87"/>
      <c r="D15" s="87"/>
      <c r="E15" s="88"/>
      <c r="F15" s="89" t="str">
        <f>IF(ISBLANK($A15),"",SUM(IF(ISNA(IF(VLOOKUP($A15,'Round 1'!$A$7:$J$206,COLUMN('Round 1'!$H$7),FALSE),1,NA())),0,1),IF(ISNA(IF(VLOOKUP($A15,'Round 2'!$A$7:$J$206,COLUMN('Round 1'!$H$7),FALSE),1,NA())),0,1),IF(ISNA(IF(VLOOKUP($A15,'Round 3'!$A$7:$J$206,COLUMN('Round 1'!$H$7),FALSE),1,NA())),0,1),IF(ISNA(IF(VLOOKUP($A15,'Final Round'!$A$14:$K$18,1,FALSE),1,NA())),0,1)))</f>
        <v/>
      </c>
      <c r="G15" s="90"/>
      <c r="H15" s="91" t="str">
        <f>IF(ISBLANK($A15),"",IF(ISERROR(VLOOKUP($A15,'Round 1'!$A$7:$I$206,COLUMN('Round 1'!$G$7),FALSE)),0,VLOOKUP($A15,'Round 1'!$A$7:$I$206,COLUMN('Round 1'!$G$7),FALSE))+IF(ISERROR(VLOOKUP($A15,'Round 2'!$A$7:$I$206,COLUMN('Round 2'!$G$7),FALSE)),0,VLOOKUP($A15,'Round 2'!$A$7:$I$206,COLUMN('Round 2'!$G$7),FALSE))+IF(ISERROR(VLOOKUP($A15,'Round 3'!$A$7:$I$206,COLUMN('Round 3'!$G$7),FALSE)),0,VLOOKUP($A15,'Round 3'!$A$7:$I$206,COLUMN('Round 3'!$G$7),FALSE)))</f>
        <v/>
      </c>
      <c r="I15" s="91" t="str">
        <f>IF(ISBLANK($A15),"",IF(ISERROR(VLOOKUP($A15,'Round 1'!$A$7:$I$206,COLUMN('Round 1'!$F$7),FALSE)),0,VLOOKUP($A15,'Round 1'!$A$7:$I$206,COLUMN('Round 1'!$F$7),FALSE))+IF(ISERROR(VLOOKUP($A15,'Round 2'!$A$7:$I$206,COLUMN('Round 2'!$F$7),FALSE)),0,VLOOKUP($A15,'Round 2'!$A$7:$I$206,COLUMN('Round 2'!$F$7),FALSE))+IF(ISERROR(VLOOKUP($A15,'Round 3'!$A$7:$I$206,COLUMN('Round 3'!$F$7),FALSE)),0,VLOOKUP($A15,'Round 3'!$A$7:$I$206,COLUMN('Round 3'!$F$7),FALSE)))</f>
        <v/>
      </c>
      <c r="J15" s="92" t="str">
        <f>IF(ISBLANK($A15),"",IF(ISERROR(VLOOKUP($A15,'Round 1'!$A$7:$I$206,COLUMN('Round 1'!$H$7),FALSE)),0,VLOOKUP($A15,'Round 1'!$A$7:$I$206,COLUMN('Round 1'!$H$7),FALSE))+IF(ISERROR(VLOOKUP($A15,'Round 2'!$A$7:$I$206,COLUMN('Round 2'!$H$7),FALSE)),0,VLOOKUP($A15,'Round 2'!$A$7:$I$206,COLUMN('Round 2'!$H$7),FALSE))+IF(ISERROR(VLOOKUP($A15,'Round 3'!$A$7:$I$206,COLUMN('Round 3'!$H$7),FALSE)),0,VLOOKUP($A15,'Round 3'!$A$7:$I$206,COLUMN('Round 3'!$H$7),FALSE)))</f>
        <v/>
      </c>
      <c r="K15" s="93" t="str">
        <f t="shared" si="0"/>
        <v/>
      </c>
      <c r="L15" s="94" t="str">
        <f t="shared" si="1"/>
        <v/>
      </c>
      <c r="M15" s="95"/>
      <c r="N15" s="96" t="str">
        <f t="shared" si="2"/>
        <v/>
      </c>
      <c r="O15" s="16" t="str">
        <f t="shared" si="3"/>
        <v/>
      </c>
      <c r="P15" s="16" t="str">
        <f t="shared" si="4"/>
        <v/>
      </c>
      <c r="Q15" s="16">
        <f t="shared" si="5"/>
        <v>-10</v>
      </c>
      <c r="R15" s="16" t="str">
        <f t="shared" si="6"/>
        <v/>
      </c>
      <c r="S15" s="16" t="str">
        <f t="shared" si="7"/>
        <v/>
      </c>
      <c r="T15" s="16">
        <f t="shared" si="8"/>
        <v>0</v>
      </c>
      <c r="U15" s="96" t="str">
        <f>IF(N('Final Round'!$J$14)&gt;0,IF(ISBLANK($A15),"",IF($N15&gt;5,$N15,VLOOKUP($A15,'Final Round'!$A$14:$K$18,COLUMN('Final Round'!$J$1),FALSE))),"")</f>
        <v/>
      </c>
      <c r="V15" s="16" t="str">
        <f t="shared" si="9"/>
        <v/>
      </c>
      <c r="W15" s="16" t="str">
        <f t="shared" si="10"/>
        <v/>
      </c>
      <c r="X15" s="16" t="str">
        <f t="shared" si="11"/>
        <v/>
      </c>
      <c r="Y15" s="16">
        <f t="shared" si="12"/>
        <v>0</v>
      </c>
      <c r="Z15" s="16" t="str">
        <f t="shared" si="13"/>
        <v/>
      </c>
      <c r="AA15" s="16">
        <f t="shared" si="14"/>
        <v>0</v>
      </c>
      <c r="AB15" s="97" t="str">
        <f>IF(ISBLANK($A15),"",5+4*(I15+IF(AA15=0,0,VLOOKUP($A15,'Final Round'!$A$14:$K$18,COLUMN('Final Round'!$G$1),FALSE)))+8*(H15+IF(AA15=0,0,IF(VLOOKUP($A15,'Final Round'!$A$14:$K$18,COLUMN('Final Round'!$J$1),FALSE)=1,1,0)))+$AA15)</f>
        <v/>
      </c>
    </row>
    <row r="16" spans="1:28" ht="12.95" customHeight="1" x14ac:dyDescent="0.2">
      <c r="A16" s="74"/>
      <c r="B16" s="75"/>
      <c r="C16" s="75"/>
      <c r="D16" s="75"/>
      <c r="E16" s="76"/>
      <c r="F16" s="77" t="str">
        <f>IF(ISBLANK($A16),"",SUM(IF(ISNA(IF(VLOOKUP($A16,'Round 1'!$A$7:$J$206,COLUMN('Round 1'!$H$7),FALSE),1,NA())),0,1),IF(ISNA(IF(VLOOKUP($A16,'Round 2'!$A$7:$J$206,COLUMN('Round 1'!$H$7),FALSE),1,NA())),0,1),IF(ISNA(IF(VLOOKUP($A16,'Round 3'!$A$7:$J$206,COLUMN('Round 1'!$H$7),FALSE),1,NA())),0,1),IF(ISNA(IF(VLOOKUP($A16,'Final Round'!$A$14:$K$18,1,FALSE),1,NA())),0,1)))</f>
        <v/>
      </c>
      <c r="G16" s="78"/>
      <c r="H16" s="79" t="str">
        <f>IF(ISBLANK($A16),"",IF(ISERROR(VLOOKUP($A16,'Round 1'!$A$7:$I$206,COLUMN('Round 1'!$G$7),FALSE)),0,VLOOKUP($A16,'Round 1'!$A$7:$I$206,COLUMN('Round 1'!$G$7),FALSE))+IF(ISERROR(VLOOKUP($A16,'Round 2'!$A$7:$I$206,COLUMN('Round 2'!$G$7),FALSE)),0,VLOOKUP($A16,'Round 2'!$A$7:$I$206,COLUMN('Round 2'!$G$7),FALSE))+IF(ISERROR(VLOOKUP($A16,'Round 3'!$A$7:$I$206,COLUMN('Round 3'!$G$7),FALSE)),0,VLOOKUP($A16,'Round 3'!$A$7:$I$206,COLUMN('Round 3'!$G$7),FALSE)))</f>
        <v/>
      </c>
      <c r="I16" s="79" t="str">
        <f>IF(ISBLANK($A16),"",IF(ISERROR(VLOOKUP($A16,'Round 1'!$A$7:$I$206,COLUMN('Round 1'!$F$7),FALSE)),0,VLOOKUP($A16,'Round 1'!$A$7:$I$206,COLUMN('Round 1'!$F$7),FALSE))+IF(ISERROR(VLOOKUP($A16,'Round 2'!$A$7:$I$206,COLUMN('Round 2'!$F$7),FALSE)),0,VLOOKUP($A16,'Round 2'!$A$7:$I$206,COLUMN('Round 2'!$F$7),FALSE))+IF(ISERROR(VLOOKUP($A16,'Round 3'!$A$7:$I$206,COLUMN('Round 3'!$F$7),FALSE)),0,VLOOKUP($A16,'Round 3'!$A$7:$I$206,COLUMN('Round 3'!$F$7),FALSE)))</f>
        <v/>
      </c>
      <c r="J16" s="80" t="str">
        <f>IF(ISBLANK($A16),"",IF(ISERROR(VLOOKUP($A16,'Round 1'!$A$7:$I$206,COLUMN('Round 1'!$H$7),FALSE)),0,VLOOKUP($A16,'Round 1'!$A$7:$I$206,COLUMN('Round 1'!$H$7),FALSE))+IF(ISERROR(VLOOKUP($A16,'Round 2'!$A$7:$I$206,COLUMN('Round 2'!$H$7),FALSE)),0,VLOOKUP($A16,'Round 2'!$A$7:$I$206,COLUMN('Round 2'!$H$7),FALSE))+IF(ISERROR(VLOOKUP($A16,'Round 3'!$A$7:$I$206,COLUMN('Round 3'!$H$7),FALSE)),0,VLOOKUP($A16,'Round 3'!$A$7:$I$206,COLUMN('Round 3'!$H$7),FALSE)))</f>
        <v/>
      </c>
      <c r="K16" s="81" t="str">
        <f t="shared" si="0"/>
        <v/>
      </c>
      <c r="L16" s="82" t="str">
        <f t="shared" si="1"/>
        <v/>
      </c>
      <c r="M16" s="83"/>
      <c r="N16" s="84" t="str">
        <f t="shared" si="2"/>
        <v/>
      </c>
      <c r="O16" s="16" t="str">
        <f t="shared" si="3"/>
        <v/>
      </c>
      <c r="P16" s="16" t="str">
        <f t="shared" si="4"/>
        <v/>
      </c>
      <c r="Q16" s="16">
        <f t="shared" si="5"/>
        <v>-10</v>
      </c>
      <c r="R16" s="16" t="str">
        <f t="shared" si="6"/>
        <v/>
      </c>
      <c r="S16" s="16" t="str">
        <f t="shared" si="7"/>
        <v/>
      </c>
      <c r="T16" s="16">
        <f t="shared" si="8"/>
        <v>0</v>
      </c>
      <c r="U16" s="84" t="str">
        <f>IF(N('Final Round'!$J$14)&gt;0,IF(ISBLANK($A16),"",IF($N16&gt;5,$N16,VLOOKUP($A16,'Final Round'!$A$14:$K$18,COLUMN('Final Round'!$J$1),FALSE))),"")</f>
        <v/>
      </c>
      <c r="V16" s="16" t="str">
        <f t="shared" si="9"/>
        <v/>
      </c>
      <c r="W16" s="16" t="str">
        <f t="shared" si="10"/>
        <v/>
      </c>
      <c r="X16" s="16" t="str">
        <f t="shared" si="11"/>
        <v/>
      </c>
      <c r="Y16" s="16">
        <f t="shared" si="12"/>
        <v>0</v>
      </c>
      <c r="Z16" s="16" t="str">
        <f t="shared" si="13"/>
        <v/>
      </c>
      <c r="AA16" s="16">
        <f t="shared" si="14"/>
        <v>0</v>
      </c>
      <c r="AB16" s="85" t="str">
        <f>IF(ISBLANK($A16),"",5+4*(I16+IF(AA16=0,0,VLOOKUP($A16,'Final Round'!$A$14:$K$18,COLUMN('Final Round'!$G$1),FALSE)))+8*(H16+IF(AA16=0,0,IF(VLOOKUP($A16,'Final Round'!$A$14:$K$18,COLUMN('Final Round'!$J$1),FALSE)=1,1,0)))+$AA16)</f>
        <v/>
      </c>
    </row>
    <row r="17" spans="1:28" ht="12.95" customHeight="1" x14ac:dyDescent="0.2">
      <c r="A17" s="86"/>
      <c r="B17" s="87"/>
      <c r="C17" s="87"/>
      <c r="D17" s="87"/>
      <c r="E17" s="88"/>
      <c r="F17" s="89" t="str">
        <f>IF(ISBLANK($A17),"",SUM(IF(ISNA(IF(VLOOKUP($A17,'Round 1'!$A$7:$J$206,COLUMN('Round 1'!$H$7),FALSE),1,NA())),0,1),IF(ISNA(IF(VLOOKUP($A17,'Round 2'!$A$7:$J$206,COLUMN('Round 1'!$H$7),FALSE),1,NA())),0,1),IF(ISNA(IF(VLOOKUP($A17,'Round 3'!$A$7:$J$206,COLUMN('Round 1'!$H$7),FALSE),1,NA())),0,1),IF(ISNA(IF(VLOOKUP($A17,'Final Round'!$A$14:$K$18,1,FALSE),1,NA())),0,1)))</f>
        <v/>
      </c>
      <c r="G17" s="90"/>
      <c r="H17" s="91" t="str">
        <f>IF(ISBLANK($A17),"",IF(ISERROR(VLOOKUP($A17,'Round 1'!$A$7:$I$206,COLUMN('Round 1'!$G$7),FALSE)),0,VLOOKUP($A17,'Round 1'!$A$7:$I$206,COLUMN('Round 1'!$G$7),FALSE))+IF(ISERROR(VLOOKUP($A17,'Round 2'!$A$7:$I$206,COLUMN('Round 2'!$G$7),FALSE)),0,VLOOKUP($A17,'Round 2'!$A$7:$I$206,COLUMN('Round 2'!$G$7),FALSE))+IF(ISERROR(VLOOKUP($A17,'Round 3'!$A$7:$I$206,COLUMN('Round 3'!$G$7),FALSE)),0,VLOOKUP($A17,'Round 3'!$A$7:$I$206,COLUMN('Round 3'!$G$7),FALSE)))</f>
        <v/>
      </c>
      <c r="I17" s="91" t="str">
        <f>IF(ISBLANK($A17),"",IF(ISERROR(VLOOKUP($A17,'Round 1'!$A$7:$I$206,COLUMN('Round 1'!$F$7),FALSE)),0,VLOOKUP($A17,'Round 1'!$A$7:$I$206,COLUMN('Round 1'!$F$7),FALSE))+IF(ISERROR(VLOOKUP($A17,'Round 2'!$A$7:$I$206,COLUMN('Round 2'!$F$7),FALSE)),0,VLOOKUP($A17,'Round 2'!$A$7:$I$206,COLUMN('Round 2'!$F$7),FALSE))+IF(ISERROR(VLOOKUP($A17,'Round 3'!$A$7:$I$206,COLUMN('Round 3'!$F$7),FALSE)),0,VLOOKUP($A17,'Round 3'!$A$7:$I$206,COLUMN('Round 3'!$F$7),FALSE)))</f>
        <v/>
      </c>
      <c r="J17" s="92" t="str">
        <f>IF(ISBLANK($A17),"",IF(ISERROR(VLOOKUP($A17,'Round 1'!$A$7:$I$206,COLUMN('Round 1'!$H$7),FALSE)),0,VLOOKUP($A17,'Round 1'!$A$7:$I$206,COLUMN('Round 1'!$H$7),FALSE))+IF(ISERROR(VLOOKUP($A17,'Round 2'!$A$7:$I$206,COLUMN('Round 2'!$H$7),FALSE)),0,VLOOKUP($A17,'Round 2'!$A$7:$I$206,COLUMN('Round 2'!$H$7),FALSE))+IF(ISERROR(VLOOKUP($A17,'Round 3'!$A$7:$I$206,COLUMN('Round 3'!$H$7),FALSE)),0,VLOOKUP($A17,'Round 3'!$A$7:$I$206,COLUMN('Round 3'!$H$7),FALSE)))</f>
        <v/>
      </c>
      <c r="K17" s="93" t="str">
        <f t="shared" si="0"/>
        <v/>
      </c>
      <c r="L17" s="94" t="str">
        <f t="shared" si="1"/>
        <v/>
      </c>
      <c r="M17" s="95"/>
      <c r="N17" s="96" t="str">
        <f t="shared" si="2"/>
        <v/>
      </c>
      <c r="O17" s="16" t="str">
        <f t="shared" si="3"/>
        <v/>
      </c>
      <c r="P17" s="16" t="str">
        <f t="shared" si="4"/>
        <v/>
      </c>
      <c r="Q17" s="16">
        <f t="shared" si="5"/>
        <v>-10</v>
      </c>
      <c r="R17" s="16" t="str">
        <f t="shared" si="6"/>
        <v/>
      </c>
      <c r="S17" s="16" t="str">
        <f t="shared" si="7"/>
        <v/>
      </c>
      <c r="T17" s="16">
        <f t="shared" si="8"/>
        <v>0</v>
      </c>
      <c r="U17" s="96" t="str">
        <f>IF(N('Final Round'!$J$14)&gt;0,IF(ISBLANK($A17),"",IF($N17&gt;5,$N17,VLOOKUP($A17,'Final Round'!$A$14:$K$18,COLUMN('Final Round'!$J$1),FALSE))),"")</f>
        <v/>
      </c>
      <c r="V17" s="16" t="str">
        <f t="shared" si="9"/>
        <v/>
      </c>
      <c r="W17" s="16" t="str">
        <f t="shared" si="10"/>
        <v/>
      </c>
      <c r="X17" s="16" t="str">
        <f t="shared" si="11"/>
        <v/>
      </c>
      <c r="Y17" s="16">
        <f t="shared" si="12"/>
        <v>0</v>
      </c>
      <c r="Z17" s="16" t="str">
        <f t="shared" si="13"/>
        <v/>
      </c>
      <c r="AA17" s="16">
        <f t="shared" si="14"/>
        <v>0</v>
      </c>
      <c r="AB17" s="97" t="str">
        <f>IF(ISBLANK($A17),"",5+4*(I17+IF(AA17=0,0,VLOOKUP($A17,'Final Round'!$A$14:$K$18,COLUMN('Final Round'!$G$1),FALSE)))+8*(H17+IF(AA17=0,0,IF(VLOOKUP($A17,'Final Round'!$A$14:$K$18,COLUMN('Final Round'!$J$1),FALSE)=1,1,0)))+$AA17)</f>
        <v/>
      </c>
    </row>
    <row r="18" spans="1:28" ht="12.95" customHeight="1" x14ac:dyDescent="0.2">
      <c r="A18" s="74"/>
      <c r="B18" s="75"/>
      <c r="C18" s="75"/>
      <c r="D18" s="75"/>
      <c r="E18" s="76"/>
      <c r="F18" s="77" t="str">
        <f>IF(ISBLANK($A18),"",SUM(IF(ISNA(IF(VLOOKUP($A18,'Round 1'!$A$7:$J$206,COLUMN('Round 1'!$H$7),FALSE),1,NA())),0,1),IF(ISNA(IF(VLOOKUP($A18,'Round 2'!$A$7:$J$206,COLUMN('Round 1'!$H$7),FALSE),1,NA())),0,1),IF(ISNA(IF(VLOOKUP($A18,'Round 3'!$A$7:$J$206,COLUMN('Round 1'!$H$7),FALSE),1,NA())),0,1),IF(ISNA(IF(VLOOKUP($A18,'Final Round'!$A$14:$K$18,1,FALSE),1,NA())),0,1)))</f>
        <v/>
      </c>
      <c r="G18" s="78"/>
      <c r="H18" s="79" t="str">
        <f>IF(ISBLANK($A18),"",IF(ISERROR(VLOOKUP($A18,'Round 1'!$A$7:$I$206,COLUMN('Round 1'!$G$7),FALSE)),0,VLOOKUP($A18,'Round 1'!$A$7:$I$206,COLUMN('Round 1'!$G$7),FALSE))+IF(ISERROR(VLOOKUP($A18,'Round 2'!$A$7:$I$206,COLUMN('Round 2'!$G$7),FALSE)),0,VLOOKUP($A18,'Round 2'!$A$7:$I$206,COLUMN('Round 2'!$G$7),FALSE))+IF(ISERROR(VLOOKUP($A18,'Round 3'!$A$7:$I$206,COLUMN('Round 3'!$G$7),FALSE)),0,VLOOKUP($A18,'Round 3'!$A$7:$I$206,COLUMN('Round 3'!$G$7),FALSE)))</f>
        <v/>
      </c>
      <c r="I18" s="79" t="str">
        <f>IF(ISBLANK($A18),"",IF(ISERROR(VLOOKUP($A18,'Round 1'!$A$7:$I$206,COLUMN('Round 1'!$F$7),FALSE)),0,VLOOKUP($A18,'Round 1'!$A$7:$I$206,COLUMN('Round 1'!$F$7),FALSE))+IF(ISERROR(VLOOKUP($A18,'Round 2'!$A$7:$I$206,COLUMN('Round 2'!$F$7),FALSE)),0,VLOOKUP($A18,'Round 2'!$A$7:$I$206,COLUMN('Round 2'!$F$7),FALSE))+IF(ISERROR(VLOOKUP($A18,'Round 3'!$A$7:$I$206,COLUMN('Round 3'!$F$7),FALSE)),0,VLOOKUP($A18,'Round 3'!$A$7:$I$206,COLUMN('Round 3'!$F$7),FALSE)))</f>
        <v/>
      </c>
      <c r="J18" s="80" t="str">
        <f>IF(ISBLANK($A18),"",IF(ISERROR(VLOOKUP($A18,'Round 1'!$A$7:$I$206,COLUMN('Round 1'!$H$7),FALSE)),0,VLOOKUP($A18,'Round 1'!$A$7:$I$206,COLUMN('Round 1'!$H$7),FALSE))+IF(ISERROR(VLOOKUP($A18,'Round 2'!$A$7:$I$206,COLUMN('Round 2'!$H$7),FALSE)),0,VLOOKUP($A18,'Round 2'!$A$7:$I$206,COLUMN('Round 2'!$H$7),FALSE))+IF(ISERROR(VLOOKUP($A18,'Round 3'!$A$7:$I$206,COLUMN('Round 3'!$H$7),FALSE)),0,VLOOKUP($A18,'Round 3'!$A$7:$I$206,COLUMN('Round 3'!$H$7),FALSE)))</f>
        <v/>
      </c>
      <c r="K18" s="81" t="str">
        <f t="shared" si="0"/>
        <v/>
      </c>
      <c r="L18" s="82" t="str">
        <f t="shared" si="1"/>
        <v/>
      </c>
      <c r="M18" s="83"/>
      <c r="N18" s="84" t="str">
        <f t="shared" si="2"/>
        <v/>
      </c>
      <c r="O18" s="16" t="str">
        <f t="shared" si="3"/>
        <v/>
      </c>
      <c r="P18" s="16" t="str">
        <f t="shared" si="4"/>
        <v/>
      </c>
      <c r="Q18" s="16">
        <f t="shared" si="5"/>
        <v>-10</v>
      </c>
      <c r="R18" s="16" t="str">
        <f t="shared" si="6"/>
        <v/>
      </c>
      <c r="S18" s="16" t="str">
        <f t="shared" si="7"/>
        <v/>
      </c>
      <c r="T18" s="16">
        <f t="shared" si="8"/>
        <v>0</v>
      </c>
      <c r="U18" s="84" t="str">
        <f>IF(N('Final Round'!$J$14)&gt;0,IF(ISBLANK($A18),"",IF($N18&gt;5,$N18,VLOOKUP($A18,'Final Round'!$A$14:$K$18,COLUMN('Final Round'!$J$1),FALSE))),"")</f>
        <v/>
      </c>
      <c r="V18" s="16" t="str">
        <f t="shared" si="9"/>
        <v/>
      </c>
      <c r="W18" s="16" t="str">
        <f t="shared" si="10"/>
        <v/>
      </c>
      <c r="X18" s="16" t="str">
        <f t="shared" si="11"/>
        <v/>
      </c>
      <c r="Y18" s="16">
        <f t="shared" si="12"/>
        <v>0</v>
      </c>
      <c r="Z18" s="16" t="str">
        <f t="shared" si="13"/>
        <v/>
      </c>
      <c r="AA18" s="16">
        <f t="shared" si="14"/>
        <v>0</v>
      </c>
      <c r="AB18" s="85" t="str">
        <f>IF(ISBLANK($A18),"",5+4*(I18+IF(AA18=0,0,VLOOKUP($A18,'Final Round'!$A$14:$K$18,COLUMN('Final Round'!$G$1),FALSE)))+8*(H18+IF(AA18=0,0,IF(VLOOKUP($A18,'Final Round'!$A$14:$K$18,COLUMN('Final Round'!$J$1),FALSE)=1,1,0)))+$AA18)</f>
        <v/>
      </c>
    </row>
    <row r="19" spans="1:28" ht="12.95" customHeight="1" x14ac:dyDescent="0.2">
      <c r="A19" s="86"/>
      <c r="B19" s="87"/>
      <c r="C19" s="87"/>
      <c r="D19" s="87"/>
      <c r="E19" s="88"/>
      <c r="F19" s="89" t="str">
        <f>IF(ISBLANK($A19),"",SUM(IF(ISNA(IF(VLOOKUP($A19,'Round 1'!$A$7:$J$206,COLUMN('Round 1'!$H$7),FALSE),1,NA())),0,1),IF(ISNA(IF(VLOOKUP($A19,'Round 2'!$A$7:$J$206,COLUMN('Round 1'!$H$7),FALSE),1,NA())),0,1),IF(ISNA(IF(VLOOKUP($A19,'Round 3'!$A$7:$J$206,COLUMN('Round 1'!$H$7),FALSE),1,NA())),0,1),IF(ISNA(IF(VLOOKUP($A19,'Final Round'!$A$14:$K$18,1,FALSE),1,NA())),0,1)))</f>
        <v/>
      </c>
      <c r="G19" s="90"/>
      <c r="H19" s="91" t="str">
        <f>IF(ISBLANK($A19),"",IF(ISERROR(VLOOKUP($A19,'Round 1'!$A$7:$I$206,COLUMN('Round 1'!$G$7),FALSE)),0,VLOOKUP($A19,'Round 1'!$A$7:$I$206,COLUMN('Round 1'!$G$7),FALSE))+IF(ISERROR(VLOOKUP($A19,'Round 2'!$A$7:$I$206,COLUMN('Round 2'!$G$7),FALSE)),0,VLOOKUP($A19,'Round 2'!$A$7:$I$206,COLUMN('Round 2'!$G$7),FALSE))+IF(ISERROR(VLOOKUP($A19,'Round 3'!$A$7:$I$206,COLUMN('Round 3'!$G$7),FALSE)),0,VLOOKUP($A19,'Round 3'!$A$7:$I$206,COLUMN('Round 3'!$G$7),FALSE)))</f>
        <v/>
      </c>
      <c r="I19" s="91" t="str">
        <f>IF(ISBLANK($A19),"",IF(ISERROR(VLOOKUP($A19,'Round 1'!$A$7:$I$206,COLUMN('Round 1'!$F$7),FALSE)),0,VLOOKUP($A19,'Round 1'!$A$7:$I$206,COLUMN('Round 1'!$F$7),FALSE))+IF(ISERROR(VLOOKUP($A19,'Round 2'!$A$7:$I$206,COLUMN('Round 2'!$F$7),FALSE)),0,VLOOKUP($A19,'Round 2'!$A$7:$I$206,COLUMN('Round 2'!$F$7),FALSE))+IF(ISERROR(VLOOKUP($A19,'Round 3'!$A$7:$I$206,COLUMN('Round 3'!$F$7),FALSE)),0,VLOOKUP($A19,'Round 3'!$A$7:$I$206,COLUMN('Round 3'!$F$7),FALSE)))</f>
        <v/>
      </c>
      <c r="J19" s="92" t="str">
        <f>IF(ISBLANK($A19),"",IF(ISERROR(VLOOKUP($A19,'Round 1'!$A$7:$I$206,COLUMN('Round 1'!$H$7),FALSE)),0,VLOOKUP($A19,'Round 1'!$A$7:$I$206,COLUMN('Round 1'!$H$7),FALSE))+IF(ISERROR(VLOOKUP($A19,'Round 2'!$A$7:$I$206,COLUMN('Round 2'!$H$7),FALSE)),0,VLOOKUP($A19,'Round 2'!$A$7:$I$206,COLUMN('Round 2'!$H$7),FALSE))+IF(ISERROR(VLOOKUP($A19,'Round 3'!$A$7:$I$206,COLUMN('Round 3'!$H$7),FALSE)),0,VLOOKUP($A19,'Round 3'!$A$7:$I$206,COLUMN('Round 3'!$H$7),FALSE)))</f>
        <v/>
      </c>
      <c r="K19" s="93" t="str">
        <f t="shared" si="0"/>
        <v/>
      </c>
      <c r="L19" s="94" t="str">
        <f t="shared" si="1"/>
        <v/>
      </c>
      <c r="M19" s="95"/>
      <c r="N19" s="96" t="str">
        <f t="shared" si="2"/>
        <v/>
      </c>
      <c r="O19" s="16" t="str">
        <f t="shared" si="3"/>
        <v/>
      </c>
      <c r="P19" s="16" t="str">
        <f t="shared" si="4"/>
        <v/>
      </c>
      <c r="Q19" s="16">
        <f t="shared" si="5"/>
        <v>-10</v>
      </c>
      <c r="R19" s="16" t="str">
        <f t="shared" si="6"/>
        <v/>
      </c>
      <c r="S19" s="16" t="str">
        <f t="shared" si="7"/>
        <v/>
      </c>
      <c r="T19" s="16">
        <f t="shared" si="8"/>
        <v>0</v>
      </c>
      <c r="U19" s="96" t="str">
        <f>IF(N('Final Round'!$J$14)&gt;0,IF(ISBLANK($A19),"",IF($N19&gt;5,$N19,VLOOKUP($A19,'Final Round'!$A$14:$K$18,COLUMN('Final Round'!$J$1),FALSE))),"")</f>
        <v/>
      </c>
      <c r="V19" s="16" t="str">
        <f t="shared" si="9"/>
        <v/>
      </c>
      <c r="W19" s="16" t="str">
        <f t="shared" si="10"/>
        <v/>
      </c>
      <c r="X19" s="16" t="str">
        <f t="shared" si="11"/>
        <v/>
      </c>
      <c r="Y19" s="16">
        <f t="shared" si="12"/>
        <v>0</v>
      </c>
      <c r="Z19" s="16" t="str">
        <f t="shared" si="13"/>
        <v/>
      </c>
      <c r="AA19" s="16">
        <f t="shared" si="14"/>
        <v>0</v>
      </c>
      <c r="AB19" s="97" t="str">
        <f>IF(ISBLANK($A19),"",5+4*(I19+IF(AA19=0,0,VLOOKUP($A19,'Final Round'!$A$14:$K$18,COLUMN('Final Round'!$G$1),FALSE)))+8*(H19+IF(AA19=0,0,IF(VLOOKUP($A19,'Final Round'!$A$14:$K$18,COLUMN('Final Round'!$J$1),FALSE)=1,1,0)))+$AA19)</f>
        <v/>
      </c>
    </row>
    <row r="20" spans="1:28" ht="12.95" customHeight="1" x14ac:dyDescent="0.2">
      <c r="A20" s="74"/>
      <c r="B20" s="75"/>
      <c r="C20" s="75"/>
      <c r="D20" s="75"/>
      <c r="E20" s="76"/>
      <c r="F20" s="77" t="str">
        <f>IF(ISBLANK($A20),"",SUM(IF(ISNA(IF(VLOOKUP($A20,'Round 1'!$A$7:$J$206,COLUMN('Round 1'!$H$7),FALSE),1,NA())),0,1),IF(ISNA(IF(VLOOKUP($A20,'Round 2'!$A$7:$J$206,COLUMN('Round 1'!$H$7),FALSE),1,NA())),0,1),IF(ISNA(IF(VLOOKUP($A20,'Round 3'!$A$7:$J$206,COLUMN('Round 1'!$H$7),FALSE),1,NA())),0,1),IF(ISNA(IF(VLOOKUP($A20,'Final Round'!$A$14:$K$18,1,FALSE),1,NA())),0,1)))</f>
        <v/>
      </c>
      <c r="G20" s="78"/>
      <c r="H20" s="79" t="str">
        <f>IF(ISBLANK($A20),"",IF(ISERROR(VLOOKUP($A20,'Round 1'!$A$7:$I$206,COLUMN('Round 1'!$G$7),FALSE)),0,VLOOKUP($A20,'Round 1'!$A$7:$I$206,COLUMN('Round 1'!$G$7),FALSE))+IF(ISERROR(VLOOKUP($A20,'Round 2'!$A$7:$I$206,COLUMN('Round 2'!$G$7),FALSE)),0,VLOOKUP($A20,'Round 2'!$A$7:$I$206,COLUMN('Round 2'!$G$7),FALSE))+IF(ISERROR(VLOOKUP($A20,'Round 3'!$A$7:$I$206,COLUMN('Round 3'!$G$7),FALSE)),0,VLOOKUP($A20,'Round 3'!$A$7:$I$206,COLUMN('Round 3'!$G$7),FALSE)))</f>
        <v/>
      </c>
      <c r="I20" s="79" t="str">
        <f>IF(ISBLANK($A20),"",IF(ISERROR(VLOOKUP($A20,'Round 1'!$A$7:$I$206,COLUMN('Round 1'!$F$7),FALSE)),0,VLOOKUP($A20,'Round 1'!$A$7:$I$206,COLUMN('Round 1'!$F$7),FALSE))+IF(ISERROR(VLOOKUP($A20,'Round 2'!$A$7:$I$206,COLUMN('Round 2'!$F$7),FALSE)),0,VLOOKUP($A20,'Round 2'!$A$7:$I$206,COLUMN('Round 2'!$F$7),FALSE))+IF(ISERROR(VLOOKUP($A20,'Round 3'!$A$7:$I$206,COLUMN('Round 3'!$F$7),FALSE)),0,VLOOKUP($A20,'Round 3'!$A$7:$I$206,COLUMN('Round 3'!$F$7),FALSE)))</f>
        <v/>
      </c>
      <c r="J20" s="80" t="str">
        <f>IF(ISBLANK($A20),"",IF(ISERROR(VLOOKUP($A20,'Round 1'!$A$7:$I$206,COLUMN('Round 1'!$H$7),FALSE)),0,VLOOKUP($A20,'Round 1'!$A$7:$I$206,COLUMN('Round 1'!$H$7),FALSE))+IF(ISERROR(VLOOKUP($A20,'Round 2'!$A$7:$I$206,COLUMN('Round 2'!$H$7),FALSE)),0,VLOOKUP($A20,'Round 2'!$A$7:$I$206,COLUMN('Round 2'!$H$7),FALSE))+IF(ISERROR(VLOOKUP($A20,'Round 3'!$A$7:$I$206,COLUMN('Round 3'!$H$7),FALSE)),0,VLOOKUP($A20,'Round 3'!$A$7:$I$206,COLUMN('Round 3'!$H$7),FALSE)))</f>
        <v/>
      </c>
      <c r="K20" s="81" t="str">
        <f t="shared" si="0"/>
        <v/>
      </c>
      <c r="L20" s="82" t="str">
        <f t="shared" si="1"/>
        <v/>
      </c>
      <c r="M20" s="83"/>
      <c r="N20" s="84" t="str">
        <f t="shared" si="2"/>
        <v/>
      </c>
      <c r="O20" s="16" t="str">
        <f t="shared" si="3"/>
        <v/>
      </c>
      <c r="P20" s="16" t="str">
        <f t="shared" si="4"/>
        <v/>
      </c>
      <c r="Q20" s="16">
        <f t="shared" si="5"/>
        <v>-10</v>
      </c>
      <c r="R20" s="16" t="str">
        <f t="shared" si="6"/>
        <v/>
      </c>
      <c r="S20" s="16" t="str">
        <f t="shared" si="7"/>
        <v/>
      </c>
      <c r="T20" s="16">
        <f t="shared" si="8"/>
        <v>0</v>
      </c>
      <c r="U20" s="84" t="str">
        <f>IF(N('Final Round'!$J$14)&gt;0,IF(ISBLANK($A20),"",IF($N20&gt;5,$N20,VLOOKUP($A20,'Final Round'!$A$14:$K$18,COLUMN('Final Round'!$J$1),FALSE))),"")</f>
        <v/>
      </c>
      <c r="V20" s="16" t="str">
        <f t="shared" si="9"/>
        <v/>
      </c>
      <c r="W20" s="16" t="str">
        <f t="shared" si="10"/>
        <v/>
      </c>
      <c r="X20" s="16" t="str">
        <f t="shared" si="11"/>
        <v/>
      </c>
      <c r="Y20" s="16">
        <f t="shared" si="12"/>
        <v>0</v>
      </c>
      <c r="Z20" s="16" t="str">
        <f t="shared" si="13"/>
        <v/>
      </c>
      <c r="AA20" s="16">
        <f t="shared" si="14"/>
        <v>0</v>
      </c>
      <c r="AB20" s="85" t="str">
        <f>IF(ISBLANK($A20),"",5+4*(I20+IF(AA20=0,0,VLOOKUP($A20,'Final Round'!$A$14:$K$18,COLUMN('Final Round'!$G$1),FALSE)))+8*(H20+IF(AA20=0,0,IF(VLOOKUP($A20,'Final Round'!$A$14:$K$18,COLUMN('Final Round'!$J$1),FALSE)=1,1,0)))+$AA20)</f>
        <v/>
      </c>
    </row>
    <row r="21" spans="1:28" ht="12.95" customHeight="1" x14ac:dyDescent="0.2">
      <c r="A21" s="86"/>
      <c r="B21" s="87"/>
      <c r="C21" s="87"/>
      <c r="D21" s="87"/>
      <c r="E21" s="88"/>
      <c r="F21" s="89" t="str">
        <f>IF(ISBLANK($A21),"",SUM(IF(ISNA(IF(VLOOKUP($A21,'Round 1'!$A$7:$J$206,COLUMN('Round 1'!$H$7),FALSE),1,NA())),0,1),IF(ISNA(IF(VLOOKUP($A21,'Round 2'!$A$7:$J$206,COLUMN('Round 1'!$H$7),FALSE),1,NA())),0,1),IF(ISNA(IF(VLOOKUP($A21,'Round 3'!$A$7:$J$206,COLUMN('Round 1'!$H$7),FALSE),1,NA())),0,1),IF(ISNA(IF(VLOOKUP($A21,'Final Round'!$A$14:$K$18,1,FALSE),1,NA())),0,1)))</f>
        <v/>
      </c>
      <c r="G21" s="90"/>
      <c r="H21" s="91" t="str">
        <f>IF(ISBLANK($A21),"",IF(ISERROR(VLOOKUP($A21,'Round 1'!$A$7:$I$206,COLUMN('Round 1'!$G$7),FALSE)),0,VLOOKUP($A21,'Round 1'!$A$7:$I$206,COLUMN('Round 1'!$G$7),FALSE))+IF(ISERROR(VLOOKUP($A21,'Round 2'!$A$7:$I$206,COLUMN('Round 2'!$G$7),FALSE)),0,VLOOKUP($A21,'Round 2'!$A$7:$I$206,COLUMN('Round 2'!$G$7),FALSE))+IF(ISERROR(VLOOKUP($A21,'Round 3'!$A$7:$I$206,COLUMN('Round 3'!$G$7),FALSE)),0,VLOOKUP($A21,'Round 3'!$A$7:$I$206,COLUMN('Round 3'!$G$7),FALSE)))</f>
        <v/>
      </c>
      <c r="I21" s="91" t="str">
        <f>IF(ISBLANK($A21),"",IF(ISERROR(VLOOKUP($A21,'Round 1'!$A$7:$I$206,COLUMN('Round 1'!$F$7),FALSE)),0,VLOOKUP($A21,'Round 1'!$A$7:$I$206,COLUMN('Round 1'!$F$7),FALSE))+IF(ISERROR(VLOOKUP($A21,'Round 2'!$A$7:$I$206,COLUMN('Round 2'!$F$7),FALSE)),0,VLOOKUP($A21,'Round 2'!$A$7:$I$206,COLUMN('Round 2'!$F$7),FALSE))+IF(ISERROR(VLOOKUP($A21,'Round 3'!$A$7:$I$206,COLUMN('Round 3'!$F$7),FALSE)),0,VLOOKUP($A21,'Round 3'!$A$7:$I$206,COLUMN('Round 3'!$F$7),FALSE)))</f>
        <v/>
      </c>
      <c r="J21" s="92" t="str">
        <f>IF(ISBLANK($A21),"",IF(ISERROR(VLOOKUP($A21,'Round 1'!$A$7:$I$206,COLUMN('Round 1'!$H$7),FALSE)),0,VLOOKUP($A21,'Round 1'!$A$7:$I$206,COLUMN('Round 1'!$H$7),FALSE))+IF(ISERROR(VLOOKUP($A21,'Round 2'!$A$7:$I$206,COLUMN('Round 2'!$H$7),FALSE)),0,VLOOKUP($A21,'Round 2'!$A$7:$I$206,COLUMN('Round 2'!$H$7),FALSE))+IF(ISERROR(VLOOKUP($A21,'Round 3'!$A$7:$I$206,COLUMN('Round 3'!$H$7),FALSE)),0,VLOOKUP($A21,'Round 3'!$A$7:$I$206,COLUMN('Round 3'!$H$7),FALSE)))</f>
        <v/>
      </c>
      <c r="K21" s="93" t="str">
        <f t="shared" si="0"/>
        <v/>
      </c>
      <c r="L21" s="94" t="str">
        <f t="shared" si="1"/>
        <v/>
      </c>
      <c r="M21" s="95"/>
      <c r="N21" s="96" t="str">
        <f t="shared" si="2"/>
        <v/>
      </c>
      <c r="O21" s="16" t="str">
        <f t="shared" si="3"/>
        <v/>
      </c>
      <c r="P21" s="16" t="str">
        <f t="shared" si="4"/>
        <v/>
      </c>
      <c r="Q21" s="16">
        <f t="shared" si="5"/>
        <v>-10</v>
      </c>
      <c r="R21" s="16" t="str">
        <f t="shared" si="6"/>
        <v/>
      </c>
      <c r="S21" s="16" t="str">
        <f t="shared" si="7"/>
        <v/>
      </c>
      <c r="T21" s="16">
        <f t="shared" si="8"/>
        <v>0</v>
      </c>
      <c r="U21" s="96" t="str">
        <f>IF(N('Final Round'!$J$14)&gt;0,IF(ISBLANK($A21),"",IF($N21&gt;5,$N21,VLOOKUP($A21,'Final Round'!$A$14:$K$18,COLUMN('Final Round'!$J$1),FALSE))),"")</f>
        <v/>
      </c>
      <c r="V21" s="16" t="str">
        <f t="shared" si="9"/>
        <v/>
      </c>
      <c r="W21" s="16" t="str">
        <f t="shared" si="10"/>
        <v/>
      </c>
      <c r="X21" s="16" t="str">
        <f t="shared" si="11"/>
        <v/>
      </c>
      <c r="Y21" s="16">
        <f t="shared" si="12"/>
        <v>0</v>
      </c>
      <c r="Z21" s="16" t="str">
        <f t="shared" si="13"/>
        <v/>
      </c>
      <c r="AA21" s="16">
        <f t="shared" si="14"/>
        <v>0</v>
      </c>
      <c r="AB21" s="97" t="str">
        <f>IF(ISBLANK($A21),"",5+4*(I21+IF(AA21=0,0,VLOOKUP($A21,'Final Round'!$A$14:$K$18,COLUMN('Final Round'!$G$1),FALSE)))+8*(H21+IF(AA21=0,0,IF(VLOOKUP($A21,'Final Round'!$A$14:$K$18,COLUMN('Final Round'!$J$1),FALSE)=1,1,0)))+$AA21)</f>
        <v/>
      </c>
    </row>
    <row r="22" spans="1:28" ht="12.95" customHeight="1" x14ac:dyDescent="0.2">
      <c r="A22" s="74"/>
      <c r="B22" s="75"/>
      <c r="C22" s="75"/>
      <c r="D22" s="75"/>
      <c r="E22" s="76"/>
      <c r="F22" s="77" t="str">
        <f>IF(ISBLANK($A22),"",SUM(IF(ISNA(IF(VLOOKUP($A22,'Round 1'!$A$7:$J$206,COLUMN('Round 1'!$H$7),FALSE),1,NA())),0,1),IF(ISNA(IF(VLOOKUP($A22,'Round 2'!$A$7:$J$206,COLUMN('Round 1'!$H$7),FALSE),1,NA())),0,1),IF(ISNA(IF(VLOOKUP($A22,'Round 3'!$A$7:$J$206,COLUMN('Round 1'!$H$7),FALSE),1,NA())),0,1),IF(ISNA(IF(VLOOKUP($A22,'Final Round'!$A$14:$K$18,1,FALSE),1,NA())),0,1)))</f>
        <v/>
      </c>
      <c r="G22" s="78"/>
      <c r="H22" s="79" t="str">
        <f>IF(ISBLANK($A22),"",IF(ISERROR(VLOOKUP($A22,'Round 1'!$A$7:$I$206,COLUMN('Round 1'!$G$7),FALSE)),0,VLOOKUP($A22,'Round 1'!$A$7:$I$206,COLUMN('Round 1'!$G$7),FALSE))+IF(ISERROR(VLOOKUP($A22,'Round 2'!$A$7:$I$206,COLUMN('Round 2'!$G$7),FALSE)),0,VLOOKUP($A22,'Round 2'!$A$7:$I$206,COLUMN('Round 2'!$G$7),FALSE))+IF(ISERROR(VLOOKUP($A22,'Round 3'!$A$7:$I$206,COLUMN('Round 3'!$G$7),FALSE)),0,VLOOKUP($A22,'Round 3'!$A$7:$I$206,COLUMN('Round 3'!$G$7),FALSE)))</f>
        <v/>
      </c>
      <c r="I22" s="79" t="str">
        <f>IF(ISBLANK($A22),"",IF(ISERROR(VLOOKUP($A22,'Round 1'!$A$7:$I$206,COLUMN('Round 1'!$F$7),FALSE)),0,VLOOKUP($A22,'Round 1'!$A$7:$I$206,COLUMN('Round 1'!$F$7),FALSE))+IF(ISERROR(VLOOKUP($A22,'Round 2'!$A$7:$I$206,COLUMN('Round 2'!$F$7),FALSE)),0,VLOOKUP($A22,'Round 2'!$A$7:$I$206,COLUMN('Round 2'!$F$7),FALSE))+IF(ISERROR(VLOOKUP($A22,'Round 3'!$A$7:$I$206,COLUMN('Round 3'!$F$7),FALSE)),0,VLOOKUP($A22,'Round 3'!$A$7:$I$206,COLUMN('Round 3'!$F$7),FALSE)))</f>
        <v/>
      </c>
      <c r="J22" s="80" t="str">
        <f>IF(ISBLANK($A22),"",IF(ISERROR(VLOOKUP($A22,'Round 1'!$A$7:$I$206,COLUMN('Round 1'!$H$7),FALSE)),0,VLOOKUP($A22,'Round 1'!$A$7:$I$206,COLUMN('Round 1'!$H$7),FALSE))+IF(ISERROR(VLOOKUP($A22,'Round 2'!$A$7:$I$206,COLUMN('Round 2'!$H$7),FALSE)),0,VLOOKUP($A22,'Round 2'!$A$7:$I$206,COLUMN('Round 2'!$H$7),FALSE))+IF(ISERROR(VLOOKUP($A22,'Round 3'!$A$7:$I$206,COLUMN('Round 3'!$H$7),FALSE)),0,VLOOKUP($A22,'Round 3'!$A$7:$I$206,COLUMN('Round 3'!$H$7),FALSE)))</f>
        <v/>
      </c>
      <c r="K22" s="79" t="str">
        <f t="shared" si="0"/>
        <v/>
      </c>
      <c r="L22" s="82" t="str">
        <f t="shared" si="1"/>
        <v/>
      </c>
      <c r="M22" s="83"/>
      <c r="N22" s="84" t="str">
        <f t="shared" si="2"/>
        <v/>
      </c>
      <c r="O22" s="16" t="str">
        <f t="shared" si="3"/>
        <v/>
      </c>
      <c r="P22" s="16" t="str">
        <f t="shared" si="4"/>
        <v/>
      </c>
      <c r="Q22" s="16">
        <f t="shared" si="5"/>
        <v>-10</v>
      </c>
      <c r="R22" s="16" t="str">
        <f t="shared" si="6"/>
        <v/>
      </c>
      <c r="S22" s="16" t="str">
        <f t="shared" si="7"/>
        <v/>
      </c>
      <c r="T22" s="16">
        <f t="shared" si="8"/>
        <v>0</v>
      </c>
      <c r="U22" s="84" t="str">
        <f>IF(N('Final Round'!$J$14)&gt;0,IF(ISBLANK($A22),"",IF($N22&gt;5,$N22,VLOOKUP($A22,'Final Round'!$A$14:$K$18,COLUMN('Final Round'!$J$1),FALSE))),"")</f>
        <v/>
      </c>
      <c r="V22" s="16" t="str">
        <f t="shared" si="9"/>
        <v/>
      </c>
      <c r="W22" s="16" t="str">
        <f t="shared" si="10"/>
        <v/>
      </c>
      <c r="X22" s="16" t="str">
        <f t="shared" si="11"/>
        <v/>
      </c>
      <c r="Y22" s="16">
        <f t="shared" si="12"/>
        <v>0</v>
      </c>
      <c r="Z22" s="16" t="str">
        <f t="shared" si="13"/>
        <v/>
      </c>
      <c r="AA22" s="16">
        <f t="shared" si="14"/>
        <v>0</v>
      </c>
      <c r="AB22" s="85" t="str">
        <f>IF(ISBLANK($A22),"",5+4*(I22+IF(AA22=0,0,VLOOKUP($A22,'Final Round'!$A$14:$K$18,COLUMN('Final Round'!$G$1),FALSE)))+8*(H22+IF(AA22=0,0,IF(VLOOKUP($A22,'Final Round'!$A$14:$K$18,COLUMN('Final Round'!$J$1),FALSE)=1,1,0)))+$AA22)</f>
        <v/>
      </c>
    </row>
    <row r="23" spans="1:28" ht="12.95" customHeight="1" x14ac:dyDescent="0.2">
      <c r="A23" s="86"/>
      <c r="B23" s="87"/>
      <c r="C23" s="87"/>
      <c r="D23" s="87"/>
      <c r="E23" s="88"/>
      <c r="F23" s="89" t="str">
        <f>IF(ISBLANK($A23),"",SUM(IF(ISNA(IF(VLOOKUP($A23,'Round 1'!$A$7:$J$206,COLUMN('Round 1'!$H$7),FALSE),1,NA())),0,1),IF(ISNA(IF(VLOOKUP($A23,'Round 2'!$A$7:$J$206,COLUMN('Round 1'!$H$7),FALSE),1,NA())),0,1),IF(ISNA(IF(VLOOKUP($A23,'Round 3'!$A$7:$J$206,COLUMN('Round 1'!$H$7),FALSE),1,NA())),0,1),IF(ISNA(IF(VLOOKUP($A23,'Final Round'!$A$14:$K$18,1,FALSE),1,NA())),0,1)))</f>
        <v/>
      </c>
      <c r="G23" s="90"/>
      <c r="H23" s="91" t="str">
        <f>IF(ISBLANK($A23),"",IF(ISERROR(VLOOKUP($A23,'Round 1'!$A$7:$I$206,COLUMN('Round 1'!$G$7),FALSE)),0,VLOOKUP($A23,'Round 1'!$A$7:$I$206,COLUMN('Round 1'!$G$7),FALSE))+IF(ISERROR(VLOOKUP($A23,'Round 2'!$A$7:$I$206,COLUMN('Round 2'!$G$7),FALSE)),0,VLOOKUP($A23,'Round 2'!$A$7:$I$206,COLUMN('Round 2'!$G$7),FALSE))+IF(ISERROR(VLOOKUP($A23,'Round 3'!$A$7:$I$206,COLUMN('Round 3'!$G$7),FALSE)),0,VLOOKUP($A23,'Round 3'!$A$7:$I$206,COLUMN('Round 3'!$G$7),FALSE)))</f>
        <v/>
      </c>
      <c r="I23" s="91" t="str">
        <f>IF(ISBLANK($A23),"",IF(ISERROR(VLOOKUP($A23,'Round 1'!$A$7:$I$206,COLUMN('Round 1'!$F$7),FALSE)),0,VLOOKUP($A23,'Round 1'!$A$7:$I$206,COLUMN('Round 1'!$F$7),FALSE))+IF(ISERROR(VLOOKUP($A23,'Round 2'!$A$7:$I$206,COLUMN('Round 2'!$F$7),FALSE)),0,VLOOKUP($A23,'Round 2'!$A$7:$I$206,COLUMN('Round 2'!$F$7),FALSE))+IF(ISERROR(VLOOKUP($A23,'Round 3'!$A$7:$I$206,COLUMN('Round 3'!$F$7),FALSE)),0,VLOOKUP($A23,'Round 3'!$A$7:$I$206,COLUMN('Round 3'!$F$7),FALSE)))</f>
        <v/>
      </c>
      <c r="J23" s="92" t="str">
        <f>IF(ISBLANK($A23),"",IF(ISERROR(VLOOKUP($A23,'Round 1'!$A$7:$I$206,COLUMN('Round 1'!$H$7),FALSE)),0,VLOOKUP($A23,'Round 1'!$A$7:$I$206,COLUMN('Round 1'!$H$7),FALSE))+IF(ISERROR(VLOOKUP($A23,'Round 2'!$A$7:$I$206,COLUMN('Round 2'!$H$7),FALSE)),0,VLOOKUP($A23,'Round 2'!$A$7:$I$206,COLUMN('Round 2'!$H$7),FALSE))+IF(ISERROR(VLOOKUP($A23,'Round 3'!$A$7:$I$206,COLUMN('Round 3'!$H$7),FALSE)),0,VLOOKUP($A23,'Round 3'!$A$7:$I$206,COLUMN('Round 3'!$H$7),FALSE)))</f>
        <v/>
      </c>
      <c r="K23" s="91" t="str">
        <f t="shared" si="0"/>
        <v/>
      </c>
      <c r="L23" s="94" t="str">
        <f t="shared" si="1"/>
        <v/>
      </c>
      <c r="M23" s="95"/>
      <c r="N23" s="96" t="str">
        <f t="shared" si="2"/>
        <v/>
      </c>
      <c r="O23" s="16" t="str">
        <f t="shared" si="3"/>
        <v/>
      </c>
      <c r="P23" s="16" t="str">
        <f t="shared" si="4"/>
        <v/>
      </c>
      <c r="Q23" s="16">
        <f t="shared" si="5"/>
        <v>-10</v>
      </c>
      <c r="R23" s="16" t="str">
        <f t="shared" si="6"/>
        <v/>
      </c>
      <c r="S23" s="16" t="str">
        <f t="shared" si="7"/>
        <v/>
      </c>
      <c r="T23" s="16">
        <f t="shared" si="8"/>
        <v>0</v>
      </c>
      <c r="U23" s="96" t="str">
        <f>IF(N('Final Round'!$J$14)&gt;0,IF(ISBLANK($A23),"",IF($N23&gt;5,$N23,VLOOKUP($A23,'Final Round'!$A$14:$K$18,COLUMN('Final Round'!$J$1),FALSE))),"")</f>
        <v/>
      </c>
      <c r="V23" s="16" t="str">
        <f t="shared" si="9"/>
        <v/>
      </c>
      <c r="W23" s="16" t="str">
        <f t="shared" si="10"/>
        <v/>
      </c>
      <c r="X23" s="16" t="str">
        <f t="shared" si="11"/>
        <v/>
      </c>
      <c r="Y23" s="16">
        <f t="shared" si="12"/>
        <v>0</v>
      </c>
      <c r="Z23" s="16" t="str">
        <f t="shared" si="13"/>
        <v/>
      </c>
      <c r="AA23" s="16">
        <f t="shared" si="14"/>
        <v>0</v>
      </c>
      <c r="AB23" s="97" t="str">
        <f>IF(ISBLANK($A23),"",5+4*(I23+IF(AA23=0,0,VLOOKUP($A23,'Final Round'!$A$14:$K$18,COLUMN('Final Round'!$G$1),FALSE)))+8*(H23+IF(AA23=0,0,IF(VLOOKUP($A23,'Final Round'!$A$14:$K$18,COLUMN('Final Round'!$J$1),FALSE)=1,1,0)))+$AA23)</f>
        <v/>
      </c>
    </row>
    <row r="24" spans="1:28" ht="12.95" customHeight="1" x14ac:dyDescent="0.2">
      <c r="A24" s="74"/>
      <c r="B24" s="75"/>
      <c r="C24" s="75"/>
      <c r="D24" s="75"/>
      <c r="E24" s="76"/>
      <c r="F24" s="77" t="str">
        <f>IF(ISBLANK($A24),"",SUM(IF(ISNA(IF(VLOOKUP($A24,'Round 1'!$A$7:$J$206,COLUMN('Round 1'!$H$7),FALSE),1,NA())),0,1),IF(ISNA(IF(VLOOKUP($A24,'Round 2'!$A$7:$J$206,COLUMN('Round 1'!$H$7),FALSE),1,NA())),0,1),IF(ISNA(IF(VLOOKUP($A24,'Round 3'!$A$7:$J$206,COLUMN('Round 1'!$H$7),FALSE),1,NA())),0,1),IF(ISNA(IF(VLOOKUP($A24,'Final Round'!$A$14:$K$18,1,FALSE),1,NA())),0,1)))</f>
        <v/>
      </c>
      <c r="G24" s="78"/>
      <c r="H24" s="79" t="str">
        <f>IF(ISBLANK($A24),"",IF(ISERROR(VLOOKUP($A24,'Round 1'!$A$7:$I$206,COLUMN('Round 1'!$G$7),FALSE)),0,VLOOKUP($A24,'Round 1'!$A$7:$I$206,COLUMN('Round 1'!$G$7),FALSE))+IF(ISERROR(VLOOKUP($A24,'Round 2'!$A$7:$I$206,COLUMN('Round 2'!$G$7),FALSE)),0,VLOOKUP($A24,'Round 2'!$A$7:$I$206,COLUMN('Round 2'!$G$7),FALSE))+IF(ISERROR(VLOOKUP($A24,'Round 3'!$A$7:$I$206,COLUMN('Round 3'!$G$7),FALSE)),0,VLOOKUP($A24,'Round 3'!$A$7:$I$206,COLUMN('Round 3'!$G$7),FALSE)))</f>
        <v/>
      </c>
      <c r="I24" s="79" t="str">
        <f>IF(ISBLANK($A24),"",IF(ISERROR(VLOOKUP($A24,'Round 1'!$A$7:$I$206,COLUMN('Round 1'!$F$7),FALSE)),0,VLOOKUP($A24,'Round 1'!$A$7:$I$206,COLUMN('Round 1'!$F$7),FALSE))+IF(ISERROR(VLOOKUP($A24,'Round 2'!$A$7:$I$206,COLUMN('Round 2'!$F$7),FALSE)),0,VLOOKUP($A24,'Round 2'!$A$7:$I$206,COLUMN('Round 2'!$F$7),FALSE))+IF(ISERROR(VLOOKUP($A24,'Round 3'!$A$7:$I$206,COLUMN('Round 3'!$F$7),FALSE)),0,VLOOKUP($A24,'Round 3'!$A$7:$I$206,COLUMN('Round 3'!$F$7),FALSE)))</f>
        <v/>
      </c>
      <c r="J24" s="80" t="str">
        <f>IF(ISBLANK($A24),"",IF(ISERROR(VLOOKUP($A24,'Round 1'!$A$7:$I$206,COLUMN('Round 1'!$H$7),FALSE)),0,VLOOKUP($A24,'Round 1'!$A$7:$I$206,COLUMN('Round 1'!$H$7),FALSE))+IF(ISERROR(VLOOKUP($A24,'Round 2'!$A$7:$I$206,COLUMN('Round 2'!$H$7),FALSE)),0,VLOOKUP($A24,'Round 2'!$A$7:$I$206,COLUMN('Round 2'!$H$7),FALSE))+IF(ISERROR(VLOOKUP($A24,'Round 3'!$A$7:$I$206,COLUMN('Round 3'!$H$7),FALSE)),0,VLOOKUP($A24,'Round 3'!$A$7:$I$206,COLUMN('Round 3'!$H$7),FALSE)))</f>
        <v/>
      </c>
      <c r="K24" s="79" t="str">
        <f t="shared" si="0"/>
        <v/>
      </c>
      <c r="L24" s="82" t="str">
        <f t="shared" si="1"/>
        <v/>
      </c>
      <c r="M24" s="83"/>
      <c r="N24" s="84" t="str">
        <f t="shared" si="2"/>
        <v/>
      </c>
      <c r="O24" s="16" t="str">
        <f t="shared" si="3"/>
        <v/>
      </c>
      <c r="P24" s="16" t="str">
        <f t="shared" si="4"/>
        <v/>
      </c>
      <c r="Q24" s="16">
        <f t="shared" si="5"/>
        <v>-10</v>
      </c>
      <c r="R24" s="16" t="str">
        <f t="shared" si="6"/>
        <v/>
      </c>
      <c r="S24" s="16" t="str">
        <f t="shared" si="7"/>
        <v/>
      </c>
      <c r="T24" s="16">
        <f t="shared" si="8"/>
        <v>0</v>
      </c>
      <c r="U24" s="84" t="str">
        <f>IF(N('Final Round'!$J$14)&gt;0,IF(ISBLANK($A24),"",IF($N24&gt;5,$N24,VLOOKUP($A24,'Final Round'!$A$14:$K$18,COLUMN('Final Round'!$J$1),FALSE))),"")</f>
        <v/>
      </c>
      <c r="V24" s="16" t="str">
        <f t="shared" si="9"/>
        <v/>
      </c>
      <c r="W24" s="16" t="str">
        <f t="shared" si="10"/>
        <v/>
      </c>
      <c r="X24" s="16" t="str">
        <f t="shared" si="11"/>
        <v/>
      </c>
      <c r="Y24" s="16">
        <f t="shared" si="12"/>
        <v>0</v>
      </c>
      <c r="Z24" s="16" t="str">
        <f t="shared" si="13"/>
        <v/>
      </c>
      <c r="AA24" s="16">
        <f t="shared" si="14"/>
        <v>0</v>
      </c>
      <c r="AB24" s="85" t="str">
        <f>IF(ISBLANK($A24),"",5+4*(I24+IF(AA24=0,0,VLOOKUP($A24,'Final Round'!$A$14:$K$18,COLUMN('Final Round'!$G$1),FALSE)))+8*(H24+IF(AA24=0,0,IF(VLOOKUP($A24,'Final Round'!$A$14:$K$18,COLUMN('Final Round'!$J$1),FALSE)=1,1,0)))+$AA24)</f>
        <v/>
      </c>
    </row>
    <row r="25" spans="1:28" ht="12.95" customHeight="1" x14ac:dyDescent="0.2">
      <c r="A25" s="86"/>
      <c r="B25" s="87"/>
      <c r="C25" s="87"/>
      <c r="D25" s="87"/>
      <c r="E25" s="88"/>
      <c r="F25" s="89" t="str">
        <f>IF(ISBLANK($A25),"",SUM(IF(ISNA(IF(VLOOKUP($A25,'Round 1'!$A$7:$J$206,COLUMN('Round 1'!$H$7),FALSE),1,NA())),0,1),IF(ISNA(IF(VLOOKUP($A25,'Round 2'!$A$7:$J$206,COLUMN('Round 1'!$H$7),FALSE),1,NA())),0,1),IF(ISNA(IF(VLOOKUP($A25,'Round 3'!$A$7:$J$206,COLUMN('Round 1'!$H$7),FALSE),1,NA())),0,1),IF(ISNA(IF(VLOOKUP($A25,'Final Round'!$A$14:$K$18,1,FALSE),1,NA())),0,1)))</f>
        <v/>
      </c>
      <c r="G25" s="90"/>
      <c r="H25" s="91" t="str">
        <f>IF(ISBLANK($A25),"",IF(ISERROR(VLOOKUP($A25,'Round 1'!$A$7:$I$206,COLUMN('Round 1'!$G$7),FALSE)),0,VLOOKUP($A25,'Round 1'!$A$7:$I$206,COLUMN('Round 1'!$G$7),FALSE))+IF(ISERROR(VLOOKUP($A25,'Round 2'!$A$7:$I$206,COLUMN('Round 2'!$G$7),FALSE)),0,VLOOKUP($A25,'Round 2'!$A$7:$I$206,COLUMN('Round 2'!$G$7),FALSE))+IF(ISERROR(VLOOKUP($A25,'Round 3'!$A$7:$I$206,COLUMN('Round 3'!$G$7),FALSE)),0,VLOOKUP($A25,'Round 3'!$A$7:$I$206,COLUMN('Round 3'!$G$7),FALSE)))</f>
        <v/>
      </c>
      <c r="I25" s="91" t="str">
        <f>IF(ISBLANK($A25),"",IF(ISERROR(VLOOKUP($A25,'Round 1'!$A$7:$I$206,COLUMN('Round 1'!$F$7),FALSE)),0,VLOOKUP($A25,'Round 1'!$A$7:$I$206,COLUMN('Round 1'!$F$7),FALSE))+IF(ISERROR(VLOOKUP($A25,'Round 2'!$A$7:$I$206,COLUMN('Round 2'!$F$7),FALSE)),0,VLOOKUP($A25,'Round 2'!$A$7:$I$206,COLUMN('Round 2'!$F$7),FALSE))+IF(ISERROR(VLOOKUP($A25,'Round 3'!$A$7:$I$206,COLUMN('Round 3'!$F$7),FALSE)),0,VLOOKUP($A25,'Round 3'!$A$7:$I$206,COLUMN('Round 3'!$F$7),FALSE)))</f>
        <v/>
      </c>
      <c r="J25" s="92" t="str">
        <f>IF(ISBLANK($A25),"",IF(ISERROR(VLOOKUP($A25,'Round 1'!$A$7:$I$206,COLUMN('Round 1'!$H$7),FALSE)),0,VLOOKUP($A25,'Round 1'!$A$7:$I$206,COLUMN('Round 1'!$H$7),FALSE))+IF(ISERROR(VLOOKUP($A25,'Round 2'!$A$7:$I$206,COLUMN('Round 2'!$H$7),FALSE)),0,VLOOKUP($A25,'Round 2'!$A$7:$I$206,COLUMN('Round 2'!$H$7),FALSE))+IF(ISERROR(VLOOKUP($A25,'Round 3'!$A$7:$I$206,COLUMN('Round 3'!$H$7),FALSE)),0,VLOOKUP($A25,'Round 3'!$A$7:$I$206,COLUMN('Round 3'!$H$7),FALSE)))</f>
        <v/>
      </c>
      <c r="K25" s="91" t="str">
        <f t="shared" si="0"/>
        <v/>
      </c>
      <c r="L25" s="94" t="str">
        <f t="shared" si="1"/>
        <v/>
      </c>
      <c r="M25" s="95"/>
      <c r="N25" s="96" t="str">
        <f t="shared" si="2"/>
        <v/>
      </c>
      <c r="O25" s="16" t="str">
        <f t="shared" si="3"/>
        <v/>
      </c>
      <c r="P25" s="16" t="str">
        <f t="shared" si="4"/>
        <v/>
      </c>
      <c r="Q25" s="16">
        <f t="shared" si="5"/>
        <v>-10</v>
      </c>
      <c r="R25" s="16" t="str">
        <f t="shared" si="6"/>
        <v/>
      </c>
      <c r="S25" s="16" t="str">
        <f t="shared" si="7"/>
        <v/>
      </c>
      <c r="T25" s="16">
        <f t="shared" si="8"/>
        <v>0</v>
      </c>
      <c r="U25" s="96" t="str">
        <f>IF(N('Final Round'!$J$14)&gt;0,IF(ISBLANK($A25),"",IF($N25&gt;5,$N25,VLOOKUP($A25,'Final Round'!$A$14:$K$18,COLUMN('Final Round'!$J$1),FALSE))),"")</f>
        <v/>
      </c>
      <c r="V25" s="16" t="str">
        <f t="shared" si="9"/>
        <v/>
      </c>
      <c r="W25" s="16" t="str">
        <f t="shared" si="10"/>
        <v/>
      </c>
      <c r="X25" s="16" t="str">
        <f t="shared" si="11"/>
        <v/>
      </c>
      <c r="Y25" s="16">
        <f t="shared" si="12"/>
        <v>0</v>
      </c>
      <c r="Z25" s="16" t="str">
        <f t="shared" si="13"/>
        <v/>
      </c>
      <c r="AA25" s="16">
        <f t="shared" si="14"/>
        <v>0</v>
      </c>
      <c r="AB25" s="97" t="str">
        <f>IF(ISBLANK($A25),"",5+4*(I25+IF(AA25=0,0,VLOOKUP($A25,'Final Round'!$A$14:$K$18,COLUMN('Final Round'!$G$1),FALSE)))+8*(H25+IF(AA25=0,0,IF(VLOOKUP($A25,'Final Round'!$A$14:$K$18,COLUMN('Final Round'!$J$1),FALSE)=1,1,0)))+$AA25)</f>
        <v/>
      </c>
    </row>
    <row r="26" spans="1:28" ht="12.95" customHeight="1" x14ac:dyDescent="0.2">
      <c r="A26" s="74"/>
      <c r="B26" s="75"/>
      <c r="C26" s="75"/>
      <c r="D26" s="75"/>
      <c r="E26" s="76"/>
      <c r="F26" s="77" t="str">
        <f>IF(ISBLANK($A26),"",SUM(IF(ISNA(IF(VLOOKUP($A26,'Round 1'!$A$7:$J$206,COLUMN('Round 1'!$H$7),FALSE),1,NA())),0,1),IF(ISNA(IF(VLOOKUP($A26,'Round 2'!$A$7:$J$206,COLUMN('Round 1'!$H$7),FALSE),1,NA())),0,1),IF(ISNA(IF(VLOOKUP($A26,'Round 3'!$A$7:$J$206,COLUMN('Round 1'!$H$7),FALSE),1,NA())),0,1),IF(ISNA(IF(VLOOKUP($A26,'Final Round'!$A$14:$K$18,1,FALSE),1,NA())),0,1)))</f>
        <v/>
      </c>
      <c r="G26" s="78"/>
      <c r="H26" s="79" t="str">
        <f>IF(ISBLANK($A26),"",IF(ISERROR(VLOOKUP($A26,'Round 1'!$A$7:$I$206,COLUMN('Round 1'!$G$7),FALSE)),0,VLOOKUP($A26,'Round 1'!$A$7:$I$206,COLUMN('Round 1'!$G$7),FALSE))+IF(ISERROR(VLOOKUP($A26,'Round 2'!$A$7:$I$206,COLUMN('Round 2'!$G$7),FALSE)),0,VLOOKUP($A26,'Round 2'!$A$7:$I$206,COLUMN('Round 2'!$G$7),FALSE))+IF(ISERROR(VLOOKUP($A26,'Round 3'!$A$7:$I$206,COLUMN('Round 3'!$G$7),FALSE)),0,VLOOKUP($A26,'Round 3'!$A$7:$I$206,COLUMN('Round 3'!$G$7),FALSE)))</f>
        <v/>
      </c>
      <c r="I26" s="79" t="str">
        <f>IF(ISBLANK($A26),"",IF(ISERROR(VLOOKUP($A26,'Round 1'!$A$7:$I$206,COLUMN('Round 1'!$F$7),FALSE)),0,VLOOKUP($A26,'Round 1'!$A$7:$I$206,COLUMN('Round 1'!$F$7),FALSE))+IF(ISERROR(VLOOKUP($A26,'Round 2'!$A$7:$I$206,COLUMN('Round 2'!$F$7),FALSE)),0,VLOOKUP($A26,'Round 2'!$A$7:$I$206,COLUMN('Round 2'!$F$7),FALSE))+IF(ISERROR(VLOOKUP($A26,'Round 3'!$A$7:$I$206,COLUMN('Round 3'!$F$7),FALSE)),0,VLOOKUP($A26,'Round 3'!$A$7:$I$206,COLUMN('Round 3'!$F$7),FALSE)))</f>
        <v/>
      </c>
      <c r="J26" s="80" t="str">
        <f>IF(ISBLANK($A26),"",IF(ISERROR(VLOOKUP($A26,'Round 1'!$A$7:$I$206,COLUMN('Round 1'!$H$7),FALSE)),0,VLOOKUP($A26,'Round 1'!$A$7:$I$206,COLUMN('Round 1'!$H$7),FALSE))+IF(ISERROR(VLOOKUP($A26,'Round 2'!$A$7:$I$206,COLUMN('Round 2'!$H$7),FALSE)),0,VLOOKUP($A26,'Round 2'!$A$7:$I$206,COLUMN('Round 2'!$H$7),FALSE))+IF(ISERROR(VLOOKUP($A26,'Round 3'!$A$7:$I$206,COLUMN('Round 3'!$H$7),FALSE)),0,VLOOKUP($A26,'Round 3'!$A$7:$I$206,COLUMN('Round 3'!$H$7),FALSE)))</f>
        <v/>
      </c>
      <c r="K26" s="79" t="str">
        <f t="shared" si="0"/>
        <v/>
      </c>
      <c r="L26" s="82" t="str">
        <f t="shared" si="1"/>
        <v/>
      </c>
      <c r="M26" s="83"/>
      <c r="N26" s="84" t="str">
        <f t="shared" si="2"/>
        <v/>
      </c>
      <c r="O26" s="16" t="str">
        <f t="shared" si="3"/>
        <v/>
      </c>
      <c r="P26" s="16" t="str">
        <f t="shared" si="4"/>
        <v/>
      </c>
      <c r="Q26" s="16">
        <f t="shared" si="5"/>
        <v>-10</v>
      </c>
      <c r="R26" s="16" t="str">
        <f t="shared" si="6"/>
        <v/>
      </c>
      <c r="S26" s="16" t="str">
        <f t="shared" si="7"/>
        <v/>
      </c>
      <c r="T26" s="16">
        <f t="shared" si="8"/>
        <v>0</v>
      </c>
      <c r="U26" s="84" t="str">
        <f>IF(N('Final Round'!$J$14)&gt;0,IF(ISBLANK($A26),"",IF($N26&gt;5,$N26,VLOOKUP($A26,'Final Round'!$A$14:$K$18,COLUMN('Final Round'!$J$1),FALSE))),"")</f>
        <v/>
      </c>
      <c r="V26" s="16" t="str">
        <f t="shared" si="9"/>
        <v/>
      </c>
      <c r="W26" s="16" t="str">
        <f t="shared" si="10"/>
        <v/>
      </c>
      <c r="X26" s="16" t="str">
        <f t="shared" si="11"/>
        <v/>
      </c>
      <c r="Y26" s="16">
        <f t="shared" si="12"/>
        <v>0</v>
      </c>
      <c r="Z26" s="16" t="str">
        <f t="shared" si="13"/>
        <v/>
      </c>
      <c r="AA26" s="16">
        <f t="shared" si="14"/>
        <v>0</v>
      </c>
      <c r="AB26" s="85" t="str">
        <f>IF(ISBLANK($A26),"",5+4*(I26+IF(AA26=0,0,VLOOKUP($A26,'Final Round'!$A$14:$K$18,COLUMN('Final Round'!$G$1),FALSE)))+8*(H26+IF(AA26=0,0,IF(VLOOKUP($A26,'Final Round'!$A$14:$K$18,COLUMN('Final Round'!$J$1),FALSE)=1,1,0)))+$AA26)</f>
        <v/>
      </c>
    </row>
    <row r="27" spans="1:28" ht="12.95" customHeight="1" x14ac:dyDescent="0.2">
      <c r="A27" s="86"/>
      <c r="B27" s="87"/>
      <c r="C27" s="87"/>
      <c r="D27" s="87"/>
      <c r="E27" s="88"/>
      <c r="F27" s="89" t="str">
        <f>IF(ISBLANK($A27),"",SUM(IF(ISNA(IF(VLOOKUP($A27,'Round 1'!$A$7:$J$206,COLUMN('Round 1'!$H$7),FALSE),1,NA())),0,1),IF(ISNA(IF(VLOOKUP($A27,'Round 2'!$A$7:$J$206,COLUMN('Round 1'!$H$7),FALSE),1,NA())),0,1),IF(ISNA(IF(VLOOKUP($A27,'Round 3'!$A$7:$J$206,COLUMN('Round 1'!$H$7),FALSE),1,NA())),0,1),IF(ISNA(IF(VLOOKUP($A27,'Final Round'!$A$14:$K$18,1,FALSE),1,NA())),0,1)))</f>
        <v/>
      </c>
      <c r="G27" s="90"/>
      <c r="H27" s="91" t="str">
        <f>IF(ISBLANK($A27),"",IF(ISERROR(VLOOKUP($A27,'Round 1'!$A$7:$I$206,COLUMN('Round 1'!$G$7),FALSE)),0,VLOOKUP($A27,'Round 1'!$A$7:$I$206,COLUMN('Round 1'!$G$7),FALSE))+IF(ISERROR(VLOOKUP($A27,'Round 2'!$A$7:$I$206,COLUMN('Round 2'!$G$7),FALSE)),0,VLOOKUP($A27,'Round 2'!$A$7:$I$206,COLUMN('Round 2'!$G$7),FALSE))+IF(ISERROR(VLOOKUP($A27,'Round 3'!$A$7:$I$206,COLUMN('Round 3'!$G$7),FALSE)),0,VLOOKUP($A27,'Round 3'!$A$7:$I$206,COLUMN('Round 3'!$G$7),FALSE)))</f>
        <v/>
      </c>
      <c r="I27" s="91" t="str">
        <f>IF(ISBLANK($A27),"",IF(ISERROR(VLOOKUP($A27,'Round 1'!$A$7:$I$206,COLUMN('Round 1'!$F$7),FALSE)),0,VLOOKUP($A27,'Round 1'!$A$7:$I$206,COLUMN('Round 1'!$F$7),FALSE))+IF(ISERROR(VLOOKUP($A27,'Round 2'!$A$7:$I$206,COLUMN('Round 2'!$F$7),FALSE)),0,VLOOKUP($A27,'Round 2'!$A$7:$I$206,COLUMN('Round 2'!$F$7),FALSE))+IF(ISERROR(VLOOKUP($A27,'Round 3'!$A$7:$I$206,COLUMN('Round 3'!$F$7),FALSE)),0,VLOOKUP($A27,'Round 3'!$A$7:$I$206,COLUMN('Round 3'!$F$7),FALSE)))</f>
        <v/>
      </c>
      <c r="J27" s="92" t="str">
        <f>IF(ISBLANK($A27),"",IF(ISERROR(VLOOKUP($A27,'Round 1'!$A$7:$I$206,COLUMN('Round 1'!$H$7),FALSE)),0,VLOOKUP($A27,'Round 1'!$A$7:$I$206,COLUMN('Round 1'!$H$7),FALSE))+IF(ISERROR(VLOOKUP($A27,'Round 2'!$A$7:$I$206,COLUMN('Round 2'!$H$7),FALSE)),0,VLOOKUP($A27,'Round 2'!$A$7:$I$206,COLUMN('Round 2'!$H$7),FALSE))+IF(ISERROR(VLOOKUP($A27,'Round 3'!$A$7:$I$206,COLUMN('Round 3'!$H$7),FALSE)),0,VLOOKUP($A27,'Round 3'!$A$7:$I$206,COLUMN('Round 3'!$H$7),FALSE)))</f>
        <v/>
      </c>
      <c r="K27" s="91" t="str">
        <f t="shared" si="0"/>
        <v/>
      </c>
      <c r="L27" s="94" t="str">
        <f t="shared" si="1"/>
        <v/>
      </c>
      <c r="M27" s="95"/>
      <c r="N27" s="96" t="str">
        <f t="shared" si="2"/>
        <v/>
      </c>
      <c r="O27" s="16" t="str">
        <f t="shared" si="3"/>
        <v/>
      </c>
      <c r="P27" s="16" t="str">
        <f t="shared" si="4"/>
        <v/>
      </c>
      <c r="Q27" s="16">
        <f t="shared" si="5"/>
        <v>-10</v>
      </c>
      <c r="R27" s="16" t="str">
        <f t="shared" si="6"/>
        <v/>
      </c>
      <c r="S27" s="16" t="str">
        <f t="shared" si="7"/>
        <v/>
      </c>
      <c r="T27" s="16">
        <f t="shared" si="8"/>
        <v>0</v>
      </c>
      <c r="U27" s="96" t="str">
        <f>IF(N('Final Round'!$J$14)&gt;0,IF(ISBLANK($A27),"",IF($N27&gt;5,$N27,VLOOKUP($A27,'Final Round'!$A$14:$K$18,COLUMN('Final Round'!$J$1),FALSE))),"")</f>
        <v/>
      </c>
      <c r="V27" s="16" t="str">
        <f t="shared" si="9"/>
        <v/>
      </c>
      <c r="W27" s="16" t="str">
        <f t="shared" si="10"/>
        <v/>
      </c>
      <c r="X27" s="16" t="str">
        <f t="shared" si="11"/>
        <v/>
      </c>
      <c r="Y27" s="16">
        <f t="shared" si="12"/>
        <v>0</v>
      </c>
      <c r="Z27" s="16" t="str">
        <f t="shared" si="13"/>
        <v/>
      </c>
      <c r="AA27" s="16">
        <f t="shared" si="14"/>
        <v>0</v>
      </c>
      <c r="AB27" s="97" t="str">
        <f>IF(ISBLANK($A27),"",5+4*(I27+IF(AA27=0,0,VLOOKUP($A27,'Final Round'!$A$14:$K$18,COLUMN('Final Round'!$G$1),FALSE)))+8*(H27+IF(AA27=0,0,IF(VLOOKUP($A27,'Final Round'!$A$14:$K$18,COLUMN('Final Round'!$J$1),FALSE)=1,1,0)))+$AA27)</f>
        <v/>
      </c>
    </row>
    <row r="28" spans="1:28" ht="12.95" customHeight="1" x14ac:dyDescent="0.2">
      <c r="A28" s="74"/>
      <c r="B28" s="75"/>
      <c r="C28" s="75"/>
      <c r="D28" s="75"/>
      <c r="E28" s="76"/>
      <c r="F28" s="77" t="str">
        <f>IF(ISBLANK($A28),"",SUM(IF(ISNA(IF(VLOOKUP($A28,'Round 1'!$A$7:$J$206,COLUMN('Round 1'!$H$7),FALSE),1,NA())),0,1),IF(ISNA(IF(VLOOKUP($A28,'Round 2'!$A$7:$J$206,COLUMN('Round 1'!$H$7),FALSE),1,NA())),0,1),IF(ISNA(IF(VLOOKUP($A28,'Round 3'!$A$7:$J$206,COLUMN('Round 1'!$H$7),FALSE),1,NA())),0,1),IF(ISNA(IF(VLOOKUP($A28,'Final Round'!$A$14:$K$18,1,FALSE),1,NA())),0,1)))</f>
        <v/>
      </c>
      <c r="G28" s="78"/>
      <c r="H28" s="79" t="str">
        <f>IF(ISBLANK($A28),"",IF(ISERROR(VLOOKUP($A28,'Round 1'!$A$7:$I$206,COLUMN('Round 1'!$G$7),FALSE)),0,VLOOKUP($A28,'Round 1'!$A$7:$I$206,COLUMN('Round 1'!$G$7),FALSE))+IF(ISERROR(VLOOKUP($A28,'Round 2'!$A$7:$I$206,COLUMN('Round 2'!$G$7),FALSE)),0,VLOOKUP($A28,'Round 2'!$A$7:$I$206,COLUMN('Round 2'!$G$7),FALSE))+IF(ISERROR(VLOOKUP($A28,'Round 3'!$A$7:$I$206,COLUMN('Round 3'!$G$7),FALSE)),0,VLOOKUP($A28,'Round 3'!$A$7:$I$206,COLUMN('Round 3'!$G$7),FALSE)))</f>
        <v/>
      </c>
      <c r="I28" s="79" t="str">
        <f>IF(ISBLANK($A28),"",IF(ISERROR(VLOOKUP($A28,'Round 1'!$A$7:$I$206,COLUMN('Round 1'!$F$7),FALSE)),0,VLOOKUP($A28,'Round 1'!$A$7:$I$206,COLUMN('Round 1'!$F$7),FALSE))+IF(ISERROR(VLOOKUP($A28,'Round 2'!$A$7:$I$206,COLUMN('Round 2'!$F$7),FALSE)),0,VLOOKUP($A28,'Round 2'!$A$7:$I$206,COLUMN('Round 2'!$F$7),FALSE))+IF(ISERROR(VLOOKUP($A28,'Round 3'!$A$7:$I$206,COLUMN('Round 3'!$F$7),FALSE)),0,VLOOKUP($A28,'Round 3'!$A$7:$I$206,COLUMN('Round 3'!$F$7),FALSE)))</f>
        <v/>
      </c>
      <c r="J28" s="80" t="str">
        <f>IF(ISBLANK($A28),"",IF(ISERROR(VLOOKUP($A28,'Round 1'!$A$7:$I$206,COLUMN('Round 1'!$H$7),FALSE)),0,VLOOKUP($A28,'Round 1'!$A$7:$I$206,COLUMN('Round 1'!$H$7),FALSE))+IF(ISERROR(VLOOKUP($A28,'Round 2'!$A$7:$I$206,COLUMN('Round 2'!$H$7),FALSE)),0,VLOOKUP($A28,'Round 2'!$A$7:$I$206,COLUMN('Round 2'!$H$7),FALSE))+IF(ISERROR(VLOOKUP($A28,'Round 3'!$A$7:$I$206,COLUMN('Round 3'!$H$7),FALSE)),0,VLOOKUP($A28,'Round 3'!$A$7:$I$206,COLUMN('Round 3'!$H$7),FALSE)))</f>
        <v/>
      </c>
      <c r="K28" s="79" t="str">
        <f t="shared" si="0"/>
        <v/>
      </c>
      <c r="L28" s="82" t="str">
        <f t="shared" si="1"/>
        <v/>
      </c>
      <c r="M28" s="83"/>
      <c r="N28" s="84" t="str">
        <f t="shared" si="2"/>
        <v/>
      </c>
      <c r="O28" s="16" t="str">
        <f t="shared" si="3"/>
        <v/>
      </c>
      <c r="P28" s="16" t="str">
        <f t="shared" si="4"/>
        <v/>
      </c>
      <c r="Q28" s="16">
        <f t="shared" si="5"/>
        <v>-10</v>
      </c>
      <c r="R28" s="16" t="str">
        <f t="shared" si="6"/>
        <v/>
      </c>
      <c r="S28" s="16" t="str">
        <f t="shared" si="7"/>
        <v/>
      </c>
      <c r="T28" s="16">
        <f t="shared" si="8"/>
        <v>0</v>
      </c>
      <c r="U28" s="84" t="str">
        <f>IF(N('Final Round'!$J$14)&gt;0,IF(ISBLANK($A28),"",IF($N28&gt;5,$N28,VLOOKUP($A28,'Final Round'!$A$14:$K$18,COLUMN('Final Round'!$J$1),FALSE))),"")</f>
        <v/>
      </c>
      <c r="V28" s="16" t="str">
        <f t="shared" si="9"/>
        <v/>
      </c>
      <c r="W28" s="16" t="str">
        <f t="shared" si="10"/>
        <v/>
      </c>
      <c r="X28" s="16" t="str">
        <f t="shared" si="11"/>
        <v/>
      </c>
      <c r="Y28" s="16">
        <f t="shared" si="12"/>
        <v>0</v>
      </c>
      <c r="Z28" s="16" t="str">
        <f t="shared" si="13"/>
        <v/>
      </c>
      <c r="AA28" s="16">
        <f t="shared" si="14"/>
        <v>0</v>
      </c>
      <c r="AB28" s="85" t="str">
        <f>IF(ISBLANK($A28),"",5+4*(I28+IF(AA28=0,0,VLOOKUP($A28,'Final Round'!$A$14:$K$18,COLUMN('Final Round'!$G$1),FALSE)))+8*(H28+IF(AA28=0,0,IF(VLOOKUP($A28,'Final Round'!$A$14:$K$18,COLUMN('Final Round'!$J$1),FALSE)=1,1,0)))+$AA28)</f>
        <v/>
      </c>
    </row>
    <row r="29" spans="1:28" ht="12.95" customHeight="1" x14ac:dyDescent="0.2">
      <c r="A29" s="86"/>
      <c r="B29" s="87"/>
      <c r="C29" s="87"/>
      <c r="D29" s="87"/>
      <c r="E29" s="88"/>
      <c r="F29" s="89" t="str">
        <f>IF(ISBLANK($A29),"",SUM(IF(ISNA(IF(VLOOKUP($A29,'Round 1'!$A$7:$J$206,COLUMN('Round 1'!$H$7),FALSE),1,NA())),0,1),IF(ISNA(IF(VLOOKUP($A29,'Round 2'!$A$7:$J$206,COLUMN('Round 1'!$H$7),FALSE),1,NA())),0,1),IF(ISNA(IF(VLOOKUP($A29,'Round 3'!$A$7:$J$206,COLUMN('Round 1'!$H$7),FALSE),1,NA())),0,1),IF(ISNA(IF(VLOOKUP($A29,'Final Round'!$A$14:$K$18,1,FALSE),1,NA())),0,1)))</f>
        <v/>
      </c>
      <c r="G29" s="90"/>
      <c r="H29" s="91" t="str">
        <f>IF(ISBLANK($A29),"",IF(ISERROR(VLOOKUP($A29,'Round 1'!$A$7:$I$206,COLUMN('Round 1'!$G$7),FALSE)),0,VLOOKUP($A29,'Round 1'!$A$7:$I$206,COLUMN('Round 1'!$G$7),FALSE))+IF(ISERROR(VLOOKUP($A29,'Round 2'!$A$7:$I$206,COLUMN('Round 2'!$G$7),FALSE)),0,VLOOKUP($A29,'Round 2'!$A$7:$I$206,COLUMN('Round 2'!$G$7),FALSE))+IF(ISERROR(VLOOKUP($A29,'Round 3'!$A$7:$I$206,COLUMN('Round 3'!$G$7),FALSE)),0,VLOOKUP($A29,'Round 3'!$A$7:$I$206,COLUMN('Round 3'!$G$7),FALSE)))</f>
        <v/>
      </c>
      <c r="I29" s="91" t="str">
        <f>IF(ISBLANK($A29),"",IF(ISERROR(VLOOKUP($A29,'Round 1'!$A$7:$I$206,COLUMN('Round 1'!$F$7),FALSE)),0,VLOOKUP($A29,'Round 1'!$A$7:$I$206,COLUMN('Round 1'!$F$7),FALSE))+IF(ISERROR(VLOOKUP($A29,'Round 2'!$A$7:$I$206,COLUMN('Round 2'!$F$7),FALSE)),0,VLOOKUP($A29,'Round 2'!$A$7:$I$206,COLUMN('Round 2'!$F$7),FALSE))+IF(ISERROR(VLOOKUP($A29,'Round 3'!$A$7:$I$206,COLUMN('Round 3'!$F$7),FALSE)),0,VLOOKUP($A29,'Round 3'!$A$7:$I$206,COLUMN('Round 3'!$F$7),FALSE)))</f>
        <v/>
      </c>
      <c r="J29" s="92" t="str">
        <f>IF(ISBLANK($A29),"",IF(ISERROR(VLOOKUP($A29,'Round 1'!$A$7:$I$206,COLUMN('Round 1'!$H$7),FALSE)),0,VLOOKUP($A29,'Round 1'!$A$7:$I$206,COLUMN('Round 1'!$H$7),FALSE))+IF(ISERROR(VLOOKUP($A29,'Round 2'!$A$7:$I$206,COLUMN('Round 2'!$H$7),FALSE)),0,VLOOKUP($A29,'Round 2'!$A$7:$I$206,COLUMN('Round 2'!$H$7),FALSE))+IF(ISERROR(VLOOKUP($A29,'Round 3'!$A$7:$I$206,COLUMN('Round 3'!$H$7),FALSE)),0,VLOOKUP($A29,'Round 3'!$A$7:$I$206,COLUMN('Round 3'!$H$7),FALSE)))</f>
        <v/>
      </c>
      <c r="K29" s="91" t="str">
        <f t="shared" si="0"/>
        <v/>
      </c>
      <c r="L29" s="94" t="str">
        <f t="shared" si="1"/>
        <v/>
      </c>
      <c r="M29" s="95"/>
      <c r="N29" s="96" t="str">
        <f t="shared" si="2"/>
        <v/>
      </c>
      <c r="O29" s="16" t="str">
        <f t="shared" si="3"/>
        <v/>
      </c>
      <c r="P29" s="16" t="str">
        <f t="shared" si="4"/>
        <v/>
      </c>
      <c r="Q29" s="16">
        <f t="shared" si="5"/>
        <v>-10</v>
      </c>
      <c r="R29" s="16" t="str">
        <f t="shared" si="6"/>
        <v/>
      </c>
      <c r="S29" s="16" t="str">
        <f t="shared" si="7"/>
        <v/>
      </c>
      <c r="T29" s="16">
        <f t="shared" si="8"/>
        <v>0</v>
      </c>
      <c r="U29" s="96" t="str">
        <f>IF(N('Final Round'!$J$14)&gt;0,IF(ISBLANK($A29),"",IF($N29&gt;5,$N29,VLOOKUP($A29,'Final Round'!$A$14:$K$18,COLUMN('Final Round'!$J$1),FALSE))),"")</f>
        <v/>
      </c>
      <c r="V29" s="16" t="str">
        <f t="shared" si="9"/>
        <v/>
      </c>
      <c r="W29" s="16" t="str">
        <f t="shared" si="10"/>
        <v/>
      </c>
      <c r="X29" s="16" t="str">
        <f t="shared" si="11"/>
        <v/>
      </c>
      <c r="Y29" s="16">
        <f t="shared" si="12"/>
        <v>0</v>
      </c>
      <c r="Z29" s="16" t="str">
        <f t="shared" si="13"/>
        <v/>
      </c>
      <c r="AA29" s="16">
        <f t="shared" si="14"/>
        <v>0</v>
      </c>
      <c r="AB29" s="97" t="str">
        <f>IF(ISBLANK($A29),"",5+4*(I29+IF(AA29=0,0,VLOOKUP($A29,'Final Round'!$A$14:$K$18,COLUMN('Final Round'!$G$1),FALSE)))+8*(H29+IF(AA29=0,0,IF(VLOOKUP($A29,'Final Round'!$A$14:$K$18,COLUMN('Final Round'!$J$1),FALSE)=1,1,0)))+$AA29)</f>
        <v/>
      </c>
    </row>
    <row r="30" spans="1:28" ht="12.95" customHeight="1" x14ac:dyDescent="0.2">
      <c r="A30" s="74"/>
      <c r="B30" s="75"/>
      <c r="C30" s="75"/>
      <c r="D30" s="75"/>
      <c r="E30" s="76"/>
      <c r="F30" s="77" t="str">
        <f>IF(ISBLANK($A30),"",SUM(IF(ISNA(IF(VLOOKUP($A30,'Round 1'!$A$7:$J$206,COLUMN('Round 1'!$H$7),FALSE),1,NA())),0,1),IF(ISNA(IF(VLOOKUP($A30,'Round 2'!$A$7:$J$206,COLUMN('Round 1'!$H$7),FALSE),1,NA())),0,1),IF(ISNA(IF(VLOOKUP($A30,'Round 3'!$A$7:$J$206,COLUMN('Round 1'!$H$7),FALSE),1,NA())),0,1),IF(ISNA(IF(VLOOKUP($A30,'Final Round'!$A$14:$K$18,1,FALSE),1,NA())),0,1)))</f>
        <v/>
      </c>
      <c r="G30" s="78"/>
      <c r="H30" s="79" t="str">
        <f>IF(ISBLANK($A30),"",IF(ISERROR(VLOOKUP($A30,'Round 1'!$A$7:$I$206,COLUMN('Round 1'!$G$7),FALSE)),0,VLOOKUP($A30,'Round 1'!$A$7:$I$206,COLUMN('Round 1'!$G$7),FALSE))+IF(ISERROR(VLOOKUP($A30,'Round 2'!$A$7:$I$206,COLUMN('Round 2'!$G$7),FALSE)),0,VLOOKUP($A30,'Round 2'!$A$7:$I$206,COLUMN('Round 2'!$G$7),FALSE))+IF(ISERROR(VLOOKUP($A30,'Round 3'!$A$7:$I$206,COLUMN('Round 3'!$G$7),FALSE)),0,VLOOKUP($A30,'Round 3'!$A$7:$I$206,COLUMN('Round 3'!$G$7),FALSE)))</f>
        <v/>
      </c>
      <c r="I30" s="79" t="str">
        <f>IF(ISBLANK($A30),"",IF(ISERROR(VLOOKUP($A30,'Round 1'!$A$7:$I$206,COLUMN('Round 1'!$F$7),FALSE)),0,VLOOKUP($A30,'Round 1'!$A$7:$I$206,COLUMN('Round 1'!$F$7),FALSE))+IF(ISERROR(VLOOKUP($A30,'Round 2'!$A$7:$I$206,COLUMN('Round 2'!$F$7),FALSE)),0,VLOOKUP($A30,'Round 2'!$A$7:$I$206,COLUMN('Round 2'!$F$7),FALSE))+IF(ISERROR(VLOOKUP($A30,'Round 3'!$A$7:$I$206,COLUMN('Round 3'!$F$7),FALSE)),0,VLOOKUP($A30,'Round 3'!$A$7:$I$206,COLUMN('Round 3'!$F$7),FALSE)))</f>
        <v/>
      </c>
      <c r="J30" s="80" t="str">
        <f>IF(ISBLANK($A30),"",IF(ISERROR(VLOOKUP($A30,'Round 1'!$A$7:$I$206,COLUMN('Round 1'!$H$7),FALSE)),0,VLOOKUP($A30,'Round 1'!$A$7:$I$206,COLUMN('Round 1'!$H$7),FALSE))+IF(ISERROR(VLOOKUP($A30,'Round 2'!$A$7:$I$206,COLUMN('Round 2'!$H$7),FALSE)),0,VLOOKUP($A30,'Round 2'!$A$7:$I$206,COLUMN('Round 2'!$H$7),FALSE))+IF(ISERROR(VLOOKUP($A30,'Round 3'!$A$7:$I$206,COLUMN('Round 3'!$H$7),FALSE)),0,VLOOKUP($A30,'Round 3'!$A$7:$I$206,COLUMN('Round 3'!$H$7),FALSE)))</f>
        <v/>
      </c>
      <c r="K30" s="79" t="str">
        <f t="shared" si="0"/>
        <v/>
      </c>
      <c r="L30" s="82" t="str">
        <f t="shared" si="1"/>
        <v/>
      </c>
      <c r="M30" s="83"/>
      <c r="N30" s="84" t="str">
        <f t="shared" si="2"/>
        <v/>
      </c>
      <c r="O30" s="16" t="str">
        <f t="shared" si="3"/>
        <v/>
      </c>
      <c r="P30" s="16" t="str">
        <f t="shared" si="4"/>
        <v/>
      </c>
      <c r="Q30" s="16">
        <f t="shared" si="5"/>
        <v>-10</v>
      </c>
      <c r="R30" s="16" t="str">
        <f t="shared" si="6"/>
        <v/>
      </c>
      <c r="S30" s="16" t="str">
        <f t="shared" si="7"/>
        <v/>
      </c>
      <c r="T30" s="16">
        <f t="shared" si="8"/>
        <v>0</v>
      </c>
      <c r="U30" s="84" t="str">
        <f>IF(N('Final Round'!$J$14)&gt;0,IF(ISBLANK($A30),"",IF($N30&gt;5,$N30,VLOOKUP($A30,'Final Round'!$A$14:$K$18,COLUMN('Final Round'!$J$1),FALSE))),"")</f>
        <v/>
      </c>
      <c r="V30" s="16" t="str">
        <f t="shared" si="9"/>
        <v/>
      </c>
      <c r="W30" s="16" t="str">
        <f t="shared" si="10"/>
        <v/>
      </c>
      <c r="X30" s="16" t="str">
        <f t="shared" si="11"/>
        <v/>
      </c>
      <c r="Y30" s="16">
        <f t="shared" si="12"/>
        <v>0</v>
      </c>
      <c r="Z30" s="16" t="str">
        <f t="shared" si="13"/>
        <v/>
      </c>
      <c r="AA30" s="16">
        <f t="shared" si="14"/>
        <v>0</v>
      </c>
      <c r="AB30" s="85" t="str">
        <f>IF(ISBLANK($A30),"",5+4*(I30+IF(AA30=0,0,VLOOKUP($A30,'Final Round'!$A$14:$K$18,COLUMN('Final Round'!$G$1),FALSE)))+8*(H30+IF(AA30=0,0,IF(VLOOKUP($A30,'Final Round'!$A$14:$K$18,COLUMN('Final Round'!$J$1),FALSE)=1,1,0)))+$AA30)</f>
        <v/>
      </c>
    </row>
    <row r="31" spans="1:28" x14ac:dyDescent="0.2">
      <c r="A31" s="86"/>
      <c r="B31" s="87"/>
      <c r="C31" s="87"/>
      <c r="D31" s="87"/>
      <c r="E31" s="88"/>
      <c r="F31" s="89" t="str">
        <f>IF(ISBLANK($A31),"",SUM(IF(ISNA(IF(VLOOKUP($A31,'Round 1'!$A$7:$J$206,COLUMN('Round 1'!$H$7),FALSE),1,NA())),0,1),IF(ISNA(IF(VLOOKUP($A31,'Round 2'!$A$7:$J$206,COLUMN('Round 1'!$H$7),FALSE),1,NA())),0,1),IF(ISNA(IF(VLOOKUP($A31,'Round 3'!$A$7:$J$206,COLUMN('Round 1'!$H$7),FALSE),1,NA())),0,1),IF(ISNA(IF(VLOOKUP($A31,'Final Round'!$A$14:$K$18,1,FALSE),1,NA())),0,1)))</f>
        <v/>
      </c>
      <c r="G31" s="90"/>
      <c r="H31" s="91" t="str">
        <f>IF(ISBLANK($A31),"",IF(ISERROR(VLOOKUP($A31,'Round 1'!$A$7:$I$206,COLUMN('Round 1'!$G$7),FALSE)),0,VLOOKUP($A31,'Round 1'!$A$7:$I$206,COLUMN('Round 1'!$G$7),FALSE))+IF(ISERROR(VLOOKUP($A31,'Round 2'!$A$7:$I$206,COLUMN('Round 2'!$G$7),FALSE)),0,VLOOKUP($A31,'Round 2'!$A$7:$I$206,COLUMN('Round 2'!$G$7),FALSE))+IF(ISERROR(VLOOKUP($A31,'Round 3'!$A$7:$I$206,COLUMN('Round 3'!$G$7),FALSE)),0,VLOOKUP($A31,'Round 3'!$A$7:$I$206,COLUMN('Round 3'!$G$7),FALSE)))</f>
        <v/>
      </c>
      <c r="I31" s="91" t="str">
        <f>IF(ISBLANK($A31),"",IF(ISERROR(VLOOKUP($A31,'Round 1'!$A$7:$I$206,COLUMN('Round 1'!$F$7),FALSE)),0,VLOOKUP($A31,'Round 1'!$A$7:$I$206,COLUMN('Round 1'!$F$7),FALSE))+IF(ISERROR(VLOOKUP($A31,'Round 2'!$A$7:$I$206,COLUMN('Round 2'!$F$7),FALSE)),0,VLOOKUP($A31,'Round 2'!$A$7:$I$206,COLUMN('Round 2'!$F$7),FALSE))+IF(ISERROR(VLOOKUP($A31,'Round 3'!$A$7:$I$206,COLUMN('Round 3'!$F$7),FALSE)),0,VLOOKUP($A31,'Round 3'!$A$7:$I$206,COLUMN('Round 3'!$F$7),FALSE)))</f>
        <v/>
      </c>
      <c r="J31" s="92" t="str">
        <f>IF(ISBLANK($A31),"",IF(ISERROR(VLOOKUP($A31,'Round 1'!$A$7:$I$206,COLUMN('Round 1'!$H$7),FALSE)),0,VLOOKUP($A31,'Round 1'!$A$7:$I$206,COLUMN('Round 1'!$H$7),FALSE))+IF(ISERROR(VLOOKUP($A31,'Round 2'!$A$7:$I$206,COLUMN('Round 2'!$H$7),FALSE)),0,VLOOKUP($A31,'Round 2'!$A$7:$I$206,COLUMN('Round 2'!$H$7),FALSE))+IF(ISERROR(VLOOKUP($A31,'Round 3'!$A$7:$I$206,COLUMN('Round 3'!$H$7),FALSE)),0,VLOOKUP($A31,'Round 3'!$A$7:$I$206,COLUMN('Round 3'!$H$7),FALSE)))</f>
        <v/>
      </c>
      <c r="K31" s="91" t="str">
        <f t="shared" si="0"/>
        <v/>
      </c>
      <c r="L31" s="94" t="str">
        <f t="shared" si="1"/>
        <v/>
      </c>
      <c r="M31" s="95"/>
      <c r="N31" s="96" t="str">
        <f t="shared" si="2"/>
        <v/>
      </c>
      <c r="O31" s="16" t="str">
        <f t="shared" si="3"/>
        <v/>
      </c>
      <c r="P31" s="16" t="str">
        <f t="shared" si="4"/>
        <v/>
      </c>
      <c r="Q31" s="16">
        <f t="shared" si="5"/>
        <v>-10</v>
      </c>
      <c r="R31" s="16" t="str">
        <f t="shared" si="6"/>
        <v/>
      </c>
      <c r="S31" s="16" t="str">
        <f t="shared" si="7"/>
        <v/>
      </c>
      <c r="T31" s="16">
        <f t="shared" si="8"/>
        <v>0</v>
      </c>
      <c r="U31" s="96" t="str">
        <f>IF(N('Final Round'!$J$14)&gt;0,IF(ISBLANK($A31),"",IF($N31&gt;5,$N31,VLOOKUP($A31,'Final Round'!$A$14:$K$18,COLUMN('Final Round'!$J$1),FALSE))),"")</f>
        <v/>
      </c>
      <c r="V31" s="16" t="str">
        <f t="shared" si="9"/>
        <v/>
      </c>
      <c r="W31" s="16" t="str">
        <f t="shared" si="10"/>
        <v/>
      </c>
      <c r="X31" s="16" t="str">
        <f t="shared" si="11"/>
        <v/>
      </c>
      <c r="Y31" s="16">
        <f t="shared" si="12"/>
        <v>0</v>
      </c>
      <c r="Z31" s="16" t="str">
        <f t="shared" si="13"/>
        <v/>
      </c>
      <c r="AA31" s="16">
        <f t="shared" si="14"/>
        <v>0</v>
      </c>
      <c r="AB31" s="97" t="str">
        <f>IF(ISBLANK($A31),"",5+4*(I31+IF(AA31=0,0,VLOOKUP($A31,'Final Round'!$A$14:$K$18,COLUMN('Final Round'!$G$1),FALSE)))+8*(H31+IF(AA31=0,0,IF(VLOOKUP($A31,'Final Round'!$A$14:$K$18,COLUMN('Final Round'!$J$1),FALSE)=1,1,0)))+$AA31)</f>
        <v/>
      </c>
    </row>
    <row r="32" spans="1:28" x14ac:dyDescent="0.2">
      <c r="A32" s="74"/>
      <c r="B32" s="75"/>
      <c r="C32" s="75"/>
      <c r="D32" s="75"/>
      <c r="E32" s="76"/>
      <c r="F32" s="77" t="str">
        <f>IF(ISBLANK($A32),"",SUM(IF(ISNA(IF(VLOOKUP($A32,'Round 1'!$A$7:$J$206,COLUMN('Round 1'!$H$7),FALSE),1,NA())),0,1),IF(ISNA(IF(VLOOKUP($A32,'Round 2'!$A$7:$J$206,COLUMN('Round 1'!$H$7),FALSE),1,NA())),0,1),IF(ISNA(IF(VLOOKUP($A32,'Round 3'!$A$7:$J$206,COLUMN('Round 1'!$H$7),FALSE),1,NA())),0,1),IF(ISNA(IF(VLOOKUP($A32,'Final Round'!$A$14:$K$18,1,FALSE),1,NA())),0,1)))</f>
        <v/>
      </c>
      <c r="G32" s="78"/>
      <c r="H32" s="79" t="str">
        <f>IF(ISBLANK($A32),"",IF(ISERROR(VLOOKUP($A32,'Round 1'!$A$7:$I$206,COLUMN('Round 1'!$G$7),FALSE)),0,VLOOKUP($A32,'Round 1'!$A$7:$I$206,COLUMN('Round 1'!$G$7),FALSE))+IF(ISERROR(VLOOKUP($A32,'Round 2'!$A$7:$I$206,COLUMN('Round 2'!$G$7),FALSE)),0,VLOOKUP($A32,'Round 2'!$A$7:$I$206,COLUMN('Round 2'!$G$7),FALSE))+IF(ISERROR(VLOOKUP($A32,'Round 3'!$A$7:$I$206,COLUMN('Round 3'!$G$7),FALSE)),0,VLOOKUP($A32,'Round 3'!$A$7:$I$206,COLUMN('Round 3'!$G$7),FALSE)))</f>
        <v/>
      </c>
      <c r="I32" s="79" t="str">
        <f>IF(ISBLANK($A32),"",IF(ISERROR(VLOOKUP($A32,'Round 1'!$A$7:$I$206,COLUMN('Round 1'!$F$7),FALSE)),0,VLOOKUP($A32,'Round 1'!$A$7:$I$206,COLUMN('Round 1'!$F$7),FALSE))+IF(ISERROR(VLOOKUP($A32,'Round 2'!$A$7:$I$206,COLUMN('Round 2'!$F$7),FALSE)),0,VLOOKUP($A32,'Round 2'!$A$7:$I$206,COLUMN('Round 2'!$F$7),FALSE))+IF(ISERROR(VLOOKUP($A32,'Round 3'!$A$7:$I$206,COLUMN('Round 3'!$F$7),FALSE)),0,VLOOKUP($A32,'Round 3'!$A$7:$I$206,COLUMN('Round 3'!$F$7),FALSE)))</f>
        <v/>
      </c>
      <c r="J32" s="80" t="str">
        <f>IF(ISBLANK($A32),"",IF(ISERROR(VLOOKUP($A32,'Round 1'!$A$7:$I$206,COLUMN('Round 1'!$H$7),FALSE)),0,VLOOKUP($A32,'Round 1'!$A$7:$I$206,COLUMN('Round 1'!$H$7),FALSE))+IF(ISERROR(VLOOKUP($A32,'Round 2'!$A$7:$I$206,COLUMN('Round 2'!$H$7),FALSE)),0,VLOOKUP($A32,'Round 2'!$A$7:$I$206,COLUMN('Round 2'!$H$7),FALSE))+IF(ISERROR(VLOOKUP($A32,'Round 3'!$A$7:$I$206,COLUMN('Round 3'!$H$7),FALSE)),0,VLOOKUP($A32,'Round 3'!$A$7:$I$206,COLUMN('Round 3'!$H$7),FALSE)))</f>
        <v/>
      </c>
      <c r="K32" s="79" t="str">
        <f t="shared" si="0"/>
        <v/>
      </c>
      <c r="L32" s="82" t="str">
        <f t="shared" si="1"/>
        <v/>
      </c>
      <c r="M32" s="83"/>
      <c r="N32" s="84" t="str">
        <f t="shared" si="2"/>
        <v/>
      </c>
      <c r="O32" s="16" t="str">
        <f t="shared" si="3"/>
        <v/>
      </c>
      <c r="P32" s="16" t="str">
        <f t="shared" si="4"/>
        <v/>
      </c>
      <c r="Q32" s="16">
        <f t="shared" si="5"/>
        <v>-10</v>
      </c>
      <c r="R32" s="16" t="str">
        <f t="shared" si="6"/>
        <v/>
      </c>
      <c r="S32" s="16" t="str">
        <f t="shared" si="7"/>
        <v/>
      </c>
      <c r="T32" s="16">
        <f t="shared" si="8"/>
        <v>0</v>
      </c>
      <c r="U32" s="84" t="str">
        <f>IF(N('Final Round'!$J$14)&gt;0,IF(ISBLANK($A32),"",IF($N32&gt;5,$N32,VLOOKUP($A32,'Final Round'!$A$14:$K$18,COLUMN('Final Round'!$J$1),FALSE))),"")</f>
        <v/>
      </c>
      <c r="V32" s="16" t="str">
        <f t="shared" si="9"/>
        <v/>
      </c>
      <c r="W32" s="16" t="str">
        <f t="shared" si="10"/>
        <v/>
      </c>
      <c r="X32" s="16" t="str">
        <f t="shared" si="11"/>
        <v/>
      </c>
      <c r="Y32" s="16">
        <f t="shared" si="12"/>
        <v>0</v>
      </c>
      <c r="Z32" s="16" t="str">
        <f t="shared" si="13"/>
        <v/>
      </c>
      <c r="AA32" s="16">
        <f t="shared" si="14"/>
        <v>0</v>
      </c>
      <c r="AB32" s="85" t="str">
        <f>IF(ISBLANK($A32),"",5+4*(I32+IF(AA32=0,0,VLOOKUP($A32,'Final Round'!$A$14:$K$18,COLUMN('Final Round'!$G$1),FALSE)))+8*(H32+IF(AA32=0,0,IF(VLOOKUP($A32,'Final Round'!$A$14:$K$18,COLUMN('Final Round'!$J$1),FALSE)=1,1,0)))+$AA32)</f>
        <v/>
      </c>
    </row>
    <row r="33" spans="1:28" x14ac:dyDescent="0.2">
      <c r="A33" s="86"/>
      <c r="B33" s="87"/>
      <c r="C33" s="87"/>
      <c r="D33" s="87"/>
      <c r="E33" s="88"/>
      <c r="F33" s="89" t="str">
        <f>IF(ISBLANK($A33),"",SUM(IF(ISNA(IF(VLOOKUP($A33,'Round 1'!$A$7:$J$206,COLUMN('Round 1'!$H$7),FALSE),1,NA())),0,1),IF(ISNA(IF(VLOOKUP($A33,'Round 2'!$A$7:$J$206,COLUMN('Round 1'!$H$7),FALSE),1,NA())),0,1),IF(ISNA(IF(VLOOKUP($A33,'Round 3'!$A$7:$J$206,COLUMN('Round 1'!$H$7),FALSE),1,NA())),0,1),IF(ISNA(IF(VLOOKUP($A33,'Final Round'!$A$14:$K$18,1,FALSE),1,NA())),0,1)))</f>
        <v/>
      </c>
      <c r="G33" s="90"/>
      <c r="H33" s="91" t="str">
        <f>IF(ISBLANK($A33),"",IF(ISERROR(VLOOKUP($A33,'Round 1'!$A$7:$I$206,COLUMN('Round 1'!$G$7),FALSE)),0,VLOOKUP($A33,'Round 1'!$A$7:$I$206,COLUMN('Round 1'!$G$7),FALSE))+IF(ISERROR(VLOOKUP($A33,'Round 2'!$A$7:$I$206,COLUMN('Round 2'!$G$7),FALSE)),0,VLOOKUP($A33,'Round 2'!$A$7:$I$206,COLUMN('Round 2'!$G$7),FALSE))+IF(ISERROR(VLOOKUP($A33,'Round 3'!$A$7:$I$206,COLUMN('Round 3'!$G$7),FALSE)),0,VLOOKUP($A33,'Round 3'!$A$7:$I$206,COLUMN('Round 3'!$G$7),FALSE)))</f>
        <v/>
      </c>
      <c r="I33" s="91" t="str">
        <f>IF(ISBLANK($A33),"",IF(ISERROR(VLOOKUP($A33,'Round 1'!$A$7:$I$206,COLUMN('Round 1'!$F$7),FALSE)),0,VLOOKUP($A33,'Round 1'!$A$7:$I$206,COLUMN('Round 1'!$F$7),FALSE))+IF(ISERROR(VLOOKUP($A33,'Round 2'!$A$7:$I$206,COLUMN('Round 2'!$F$7),FALSE)),0,VLOOKUP($A33,'Round 2'!$A$7:$I$206,COLUMN('Round 2'!$F$7),FALSE))+IF(ISERROR(VLOOKUP($A33,'Round 3'!$A$7:$I$206,COLUMN('Round 3'!$F$7),FALSE)),0,VLOOKUP($A33,'Round 3'!$A$7:$I$206,COLUMN('Round 3'!$F$7),FALSE)))</f>
        <v/>
      </c>
      <c r="J33" s="92" t="str">
        <f>IF(ISBLANK($A33),"",IF(ISERROR(VLOOKUP($A33,'Round 1'!$A$7:$I$206,COLUMN('Round 1'!$H$7),FALSE)),0,VLOOKUP($A33,'Round 1'!$A$7:$I$206,COLUMN('Round 1'!$H$7),FALSE))+IF(ISERROR(VLOOKUP($A33,'Round 2'!$A$7:$I$206,COLUMN('Round 2'!$H$7),FALSE)),0,VLOOKUP($A33,'Round 2'!$A$7:$I$206,COLUMN('Round 2'!$H$7),FALSE))+IF(ISERROR(VLOOKUP($A33,'Round 3'!$A$7:$I$206,COLUMN('Round 3'!$H$7),FALSE)),0,VLOOKUP($A33,'Round 3'!$A$7:$I$206,COLUMN('Round 3'!$H$7),FALSE)))</f>
        <v/>
      </c>
      <c r="K33" s="91" t="str">
        <f t="shared" si="0"/>
        <v/>
      </c>
      <c r="L33" s="94" t="str">
        <f t="shared" si="1"/>
        <v/>
      </c>
      <c r="M33" s="95"/>
      <c r="N33" s="96" t="str">
        <f t="shared" si="2"/>
        <v/>
      </c>
      <c r="O33" s="16" t="str">
        <f t="shared" si="3"/>
        <v/>
      </c>
      <c r="P33" s="16" t="str">
        <f t="shared" si="4"/>
        <v/>
      </c>
      <c r="Q33" s="16">
        <f t="shared" si="5"/>
        <v>-10</v>
      </c>
      <c r="R33" s="16" t="str">
        <f t="shared" si="6"/>
        <v/>
      </c>
      <c r="S33" s="16" t="str">
        <f t="shared" si="7"/>
        <v/>
      </c>
      <c r="T33" s="16">
        <f t="shared" si="8"/>
        <v>0</v>
      </c>
      <c r="U33" s="96" t="str">
        <f>IF(N('Final Round'!$J$14)&gt;0,IF(ISBLANK($A33),"",IF($N33&gt;5,$N33,VLOOKUP($A33,'Final Round'!$A$14:$K$18,COLUMN('Final Round'!$J$1),FALSE))),"")</f>
        <v/>
      </c>
      <c r="V33" s="16" t="str">
        <f t="shared" si="9"/>
        <v/>
      </c>
      <c r="W33" s="16" t="str">
        <f t="shared" si="10"/>
        <v/>
      </c>
      <c r="X33" s="16" t="str">
        <f t="shared" si="11"/>
        <v/>
      </c>
      <c r="Y33" s="16">
        <f t="shared" si="12"/>
        <v>0</v>
      </c>
      <c r="Z33" s="16" t="str">
        <f t="shared" si="13"/>
        <v/>
      </c>
      <c r="AA33" s="16">
        <f t="shared" si="14"/>
        <v>0</v>
      </c>
      <c r="AB33" s="97" t="str">
        <f>IF(ISBLANK($A33),"",5+4*(I33+IF(AA33=0,0,VLOOKUP($A33,'Final Round'!$A$14:$K$18,COLUMN('Final Round'!$G$1),FALSE)))+8*(H33+IF(AA33=0,0,IF(VLOOKUP($A33,'Final Round'!$A$14:$K$18,COLUMN('Final Round'!$J$1),FALSE)=1,1,0)))+$AA33)</f>
        <v/>
      </c>
    </row>
    <row r="34" spans="1:28" x14ac:dyDescent="0.2">
      <c r="A34" s="74"/>
      <c r="B34" s="75"/>
      <c r="C34" s="75"/>
      <c r="D34" s="75"/>
      <c r="E34" s="76"/>
      <c r="F34" s="77" t="str">
        <f>IF(ISBLANK($A34),"",SUM(IF(ISNA(IF(VLOOKUP($A34,'Round 1'!$A$7:$J$206,COLUMN('Round 1'!$H$7),FALSE),1,NA())),0,1),IF(ISNA(IF(VLOOKUP($A34,'Round 2'!$A$7:$J$206,COLUMN('Round 1'!$H$7),FALSE),1,NA())),0,1),IF(ISNA(IF(VLOOKUP($A34,'Round 3'!$A$7:$J$206,COLUMN('Round 1'!$H$7),FALSE),1,NA())),0,1),IF(ISNA(IF(VLOOKUP($A34,'Final Round'!$A$14:$K$18,1,FALSE),1,NA())),0,1)))</f>
        <v/>
      </c>
      <c r="G34" s="78"/>
      <c r="H34" s="79" t="str">
        <f>IF(ISBLANK($A34),"",IF(ISERROR(VLOOKUP($A34,'Round 1'!$A$7:$I$206,COLUMN('Round 1'!$G$7),FALSE)),0,VLOOKUP($A34,'Round 1'!$A$7:$I$206,COLUMN('Round 1'!$G$7),FALSE))+IF(ISERROR(VLOOKUP($A34,'Round 2'!$A$7:$I$206,COLUMN('Round 2'!$G$7),FALSE)),0,VLOOKUP($A34,'Round 2'!$A$7:$I$206,COLUMN('Round 2'!$G$7),FALSE))+IF(ISERROR(VLOOKUP($A34,'Round 3'!$A$7:$I$206,COLUMN('Round 3'!$G$7),FALSE)),0,VLOOKUP($A34,'Round 3'!$A$7:$I$206,COLUMN('Round 3'!$G$7),FALSE)))</f>
        <v/>
      </c>
      <c r="I34" s="79" t="str">
        <f>IF(ISBLANK($A34),"",IF(ISERROR(VLOOKUP($A34,'Round 1'!$A$7:$I$206,COLUMN('Round 1'!$F$7),FALSE)),0,VLOOKUP($A34,'Round 1'!$A$7:$I$206,COLUMN('Round 1'!$F$7),FALSE))+IF(ISERROR(VLOOKUP($A34,'Round 2'!$A$7:$I$206,COLUMN('Round 2'!$F$7),FALSE)),0,VLOOKUP($A34,'Round 2'!$A$7:$I$206,COLUMN('Round 2'!$F$7),FALSE))+IF(ISERROR(VLOOKUP($A34,'Round 3'!$A$7:$I$206,COLUMN('Round 3'!$F$7),FALSE)),0,VLOOKUP($A34,'Round 3'!$A$7:$I$206,COLUMN('Round 3'!$F$7),FALSE)))</f>
        <v/>
      </c>
      <c r="J34" s="80" t="str">
        <f>IF(ISBLANK($A34),"",IF(ISERROR(VLOOKUP($A34,'Round 1'!$A$7:$I$206,COLUMN('Round 1'!$H$7),FALSE)),0,VLOOKUP($A34,'Round 1'!$A$7:$I$206,COLUMN('Round 1'!$H$7),FALSE))+IF(ISERROR(VLOOKUP($A34,'Round 2'!$A$7:$I$206,COLUMN('Round 2'!$H$7),FALSE)),0,VLOOKUP($A34,'Round 2'!$A$7:$I$206,COLUMN('Round 2'!$H$7),FALSE))+IF(ISERROR(VLOOKUP($A34,'Round 3'!$A$7:$I$206,COLUMN('Round 3'!$H$7),FALSE)),0,VLOOKUP($A34,'Round 3'!$A$7:$I$206,COLUMN('Round 3'!$H$7),FALSE)))</f>
        <v/>
      </c>
      <c r="K34" s="79" t="str">
        <f t="shared" si="0"/>
        <v/>
      </c>
      <c r="L34" s="82" t="str">
        <f t="shared" si="1"/>
        <v/>
      </c>
      <c r="M34" s="83"/>
      <c r="N34" s="84" t="str">
        <f t="shared" si="2"/>
        <v/>
      </c>
      <c r="O34" s="16" t="str">
        <f t="shared" si="3"/>
        <v/>
      </c>
      <c r="P34" s="16" t="str">
        <f t="shared" si="4"/>
        <v/>
      </c>
      <c r="Q34" s="16">
        <f t="shared" si="5"/>
        <v>-10</v>
      </c>
      <c r="R34" s="16" t="str">
        <f t="shared" si="6"/>
        <v/>
      </c>
      <c r="S34" s="16" t="str">
        <f t="shared" si="7"/>
        <v/>
      </c>
      <c r="T34" s="16">
        <f t="shared" si="8"/>
        <v>0</v>
      </c>
      <c r="U34" s="84" t="str">
        <f>IF(N('Final Round'!$J$14)&gt;0,IF(ISBLANK($A34),"",IF($N34&gt;5,$N34,VLOOKUP($A34,'Final Round'!$A$14:$K$18,COLUMN('Final Round'!$J$1),FALSE))),"")</f>
        <v/>
      </c>
      <c r="V34" s="16" t="str">
        <f t="shared" si="9"/>
        <v/>
      </c>
      <c r="W34" s="16" t="str">
        <f t="shared" si="10"/>
        <v/>
      </c>
      <c r="X34" s="16" t="str">
        <f t="shared" si="11"/>
        <v/>
      </c>
      <c r="Y34" s="16">
        <f t="shared" si="12"/>
        <v>0</v>
      </c>
      <c r="Z34" s="16" t="str">
        <f t="shared" si="13"/>
        <v/>
      </c>
      <c r="AA34" s="16">
        <f t="shared" si="14"/>
        <v>0</v>
      </c>
      <c r="AB34" s="85" t="str">
        <f>IF(ISBLANK($A34),"",5+4*(I34+IF(AA34=0,0,VLOOKUP($A34,'Final Round'!$A$14:$K$18,COLUMN('Final Round'!$G$1),FALSE)))+8*(H34+IF(AA34=0,0,IF(VLOOKUP($A34,'Final Round'!$A$14:$K$18,COLUMN('Final Round'!$J$1),FALSE)=1,1,0)))+$AA34)</f>
        <v/>
      </c>
    </row>
    <row r="35" spans="1:28" x14ac:dyDescent="0.2">
      <c r="A35" s="86"/>
      <c r="B35" s="87"/>
      <c r="C35" s="87"/>
      <c r="D35" s="87"/>
      <c r="E35" s="88"/>
      <c r="F35" s="89" t="str">
        <f>IF(ISBLANK($A35),"",SUM(IF(ISNA(IF(VLOOKUP($A35,'Round 1'!$A$7:$J$206,COLUMN('Round 1'!$H$7),FALSE),1,NA())),0,1),IF(ISNA(IF(VLOOKUP($A35,'Round 2'!$A$7:$J$206,COLUMN('Round 1'!$H$7),FALSE),1,NA())),0,1),IF(ISNA(IF(VLOOKUP($A35,'Round 3'!$A$7:$J$206,COLUMN('Round 1'!$H$7),FALSE),1,NA())),0,1),IF(ISNA(IF(VLOOKUP($A35,'Final Round'!$A$14:$K$18,1,FALSE),1,NA())),0,1)))</f>
        <v/>
      </c>
      <c r="G35" s="90"/>
      <c r="H35" s="91" t="str">
        <f>IF(ISBLANK($A35),"",IF(ISERROR(VLOOKUP($A35,'Round 1'!$A$7:$I$206,COLUMN('Round 1'!$G$7),FALSE)),0,VLOOKUP($A35,'Round 1'!$A$7:$I$206,COLUMN('Round 1'!$G$7),FALSE))+IF(ISERROR(VLOOKUP($A35,'Round 2'!$A$7:$I$206,COLUMN('Round 2'!$G$7),FALSE)),0,VLOOKUP($A35,'Round 2'!$A$7:$I$206,COLUMN('Round 2'!$G$7),FALSE))+IF(ISERROR(VLOOKUP($A35,'Round 3'!$A$7:$I$206,COLUMN('Round 3'!$G$7),FALSE)),0,VLOOKUP($A35,'Round 3'!$A$7:$I$206,COLUMN('Round 3'!$G$7),FALSE)))</f>
        <v/>
      </c>
      <c r="I35" s="91" t="str">
        <f>IF(ISBLANK($A35),"",IF(ISERROR(VLOOKUP($A35,'Round 1'!$A$7:$I$206,COLUMN('Round 1'!$F$7),FALSE)),0,VLOOKUP($A35,'Round 1'!$A$7:$I$206,COLUMN('Round 1'!$F$7),FALSE))+IF(ISERROR(VLOOKUP($A35,'Round 2'!$A$7:$I$206,COLUMN('Round 2'!$F$7),FALSE)),0,VLOOKUP($A35,'Round 2'!$A$7:$I$206,COLUMN('Round 2'!$F$7),FALSE))+IF(ISERROR(VLOOKUP($A35,'Round 3'!$A$7:$I$206,COLUMN('Round 3'!$F$7),FALSE)),0,VLOOKUP($A35,'Round 3'!$A$7:$I$206,COLUMN('Round 3'!$F$7),FALSE)))</f>
        <v/>
      </c>
      <c r="J35" s="92" t="str">
        <f>IF(ISBLANK($A35),"",IF(ISERROR(VLOOKUP($A35,'Round 1'!$A$7:$I$206,COLUMN('Round 1'!$H$7),FALSE)),0,VLOOKUP($A35,'Round 1'!$A$7:$I$206,COLUMN('Round 1'!$H$7),FALSE))+IF(ISERROR(VLOOKUP($A35,'Round 2'!$A$7:$I$206,COLUMN('Round 2'!$H$7),FALSE)),0,VLOOKUP($A35,'Round 2'!$A$7:$I$206,COLUMN('Round 2'!$H$7),FALSE))+IF(ISERROR(VLOOKUP($A35,'Round 3'!$A$7:$I$206,COLUMN('Round 3'!$H$7),FALSE)),0,VLOOKUP($A35,'Round 3'!$A$7:$I$206,COLUMN('Round 3'!$H$7),FALSE)))</f>
        <v/>
      </c>
      <c r="K35" s="91" t="str">
        <f t="shared" si="0"/>
        <v/>
      </c>
      <c r="L35" s="94" t="str">
        <f t="shared" si="1"/>
        <v/>
      </c>
      <c r="M35" s="95"/>
      <c r="N35" s="96" t="str">
        <f t="shared" si="2"/>
        <v/>
      </c>
      <c r="O35" s="16" t="str">
        <f t="shared" si="3"/>
        <v/>
      </c>
      <c r="P35" s="16" t="str">
        <f t="shared" si="4"/>
        <v/>
      </c>
      <c r="Q35" s="16">
        <f t="shared" si="5"/>
        <v>-10</v>
      </c>
      <c r="R35" s="16" t="str">
        <f t="shared" si="6"/>
        <v/>
      </c>
      <c r="S35" s="16" t="str">
        <f t="shared" si="7"/>
        <v/>
      </c>
      <c r="T35" s="16">
        <f t="shared" si="8"/>
        <v>0</v>
      </c>
      <c r="U35" s="96" t="str">
        <f>IF(N('Final Round'!$J$14)&gt;0,IF(ISBLANK($A35),"",IF($N35&gt;5,$N35,VLOOKUP($A35,'Final Round'!$A$14:$K$18,COLUMN('Final Round'!$J$1),FALSE))),"")</f>
        <v/>
      </c>
      <c r="V35" s="16" t="str">
        <f t="shared" si="9"/>
        <v/>
      </c>
      <c r="W35" s="16" t="str">
        <f t="shared" si="10"/>
        <v/>
      </c>
      <c r="X35" s="16" t="str">
        <f t="shared" si="11"/>
        <v/>
      </c>
      <c r="Y35" s="16">
        <f t="shared" si="12"/>
        <v>0</v>
      </c>
      <c r="Z35" s="16" t="str">
        <f t="shared" si="13"/>
        <v/>
      </c>
      <c r="AA35" s="16">
        <f t="shared" si="14"/>
        <v>0</v>
      </c>
      <c r="AB35" s="97" t="str">
        <f>IF(ISBLANK($A35),"",5+4*(I35+IF(AA35=0,0,VLOOKUP($A35,'Final Round'!$A$14:$K$18,COLUMN('Final Round'!$G$1),FALSE)))+8*(H35+IF(AA35=0,0,IF(VLOOKUP($A35,'Final Round'!$A$14:$K$18,COLUMN('Final Round'!$J$1),FALSE)=1,1,0)))+$AA35)</f>
        <v/>
      </c>
    </row>
    <row r="36" spans="1:28" x14ac:dyDescent="0.2">
      <c r="A36" s="74"/>
      <c r="B36" s="75"/>
      <c r="C36" s="75"/>
      <c r="D36" s="75"/>
      <c r="E36" s="76"/>
      <c r="F36" s="77" t="str">
        <f>IF(ISBLANK($A36),"",SUM(IF(ISNA(IF(VLOOKUP($A36,'Round 1'!$A$7:$J$206,COLUMN('Round 1'!$H$7),FALSE),1,NA())),0,1),IF(ISNA(IF(VLOOKUP($A36,'Round 2'!$A$7:$J$206,COLUMN('Round 1'!$H$7),FALSE),1,NA())),0,1),IF(ISNA(IF(VLOOKUP($A36,'Round 3'!$A$7:$J$206,COLUMN('Round 1'!$H$7),FALSE),1,NA())),0,1),IF(ISNA(IF(VLOOKUP($A36,'Final Round'!$A$14:$K$18,1,FALSE),1,NA())),0,1)))</f>
        <v/>
      </c>
      <c r="G36" s="78"/>
      <c r="H36" s="79" t="str">
        <f>IF(ISBLANK($A36),"",IF(ISERROR(VLOOKUP($A36,'Round 1'!$A$7:$I$206,COLUMN('Round 1'!$G$7),FALSE)),0,VLOOKUP($A36,'Round 1'!$A$7:$I$206,COLUMN('Round 1'!$G$7),FALSE))+IF(ISERROR(VLOOKUP($A36,'Round 2'!$A$7:$I$206,COLUMN('Round 2'!$G$7),FALSE)),0,VLOOKUP($A36,'Round 2'!$A$7:$I$206,COLUMN('Round 2'!$G$7),FALSE))+IF(ISERROR(VLOOKUP($A36,'Round 3'!$A$7:$I$206,COLUMN('Round 3'!$G$7),FALSE)),0,VLOOKUP($A36,'Round 3'!$A$7:$I$206,COLUMN('Round 3'!$G$7),FALSE)))</f>
        <v/>
      </c>
      <c r="I36" s="79" t="str">
        <f>IF(ISBLANK($A36),"",IF(ISERROR(VLOOKUP($A36,'Round 1'!$A$7:$I$206,COLUMN('Round 1'!$F$7),FALSE)),0,VLOOKUP($A36,'Round 1'!$A$7:$I$206,COLUMN('Round 1'!$F$7),FALSE))+IF(ISERROR(VLOOKUP($A36,'Round 2'!$A$7:$I$206,COLUMN('Round 2'!$F$7),FALSE)),0,VLOOKUP($A36,'Round 2'!$A$7:$I$206,COLUMN('Round 2'!$F$7),FALSE))+IF(ISERROR(VLOOKUP($A36,'Round 3'!$A$7:$I$206,COLUMN('Round 3'!$F$7),FALSE)),0,VLOOKUP($A36,'Round 3'!$A$7:$I$206,COLUMN('Round 3'!$F$7),FALSE)))</f>
        <v/>
      </c>
      <c r="J36" s="80" t="str">
        <f>IF(ISBLANK($A36),"",IF(ISERROR(VLOOKUP($A36,'Round 1'!$A$7:$I$206,COLUMN('Round 1'!$H$7),FALSE)),0,VLOOKUP($A36,'Round 1'!$A$7:$I$206,COLUMN('Round 1'!$H$7),FALSE))+IF(ISERROR(VLOOKUP($A36,'Round 2'!$A$7:$I$206,COLUMN('Round 2'!$H$7),FALSE)),0,VLOOKUP($A36,'Round 2'!$A$7:$I$206,COLUMN('Round 2'!$H$7),FALSE))+IF(ISERROR(VLOOKUP($A36,'Round 3'!$A$7:$I$206,COLUMN('Round 3'!$H$7),FALSE)),0,VLOOKUP($A36,'Round 3'!$A$7:$I$206,COLUMN('Round 3'!$H$7),FALSE)))</f>
        <v/>
      </c>
      <c r="K36" s="79" t="str">
        <f t="shared" si="0"/>
        <v/>
      </c>
      <c r="L36" s="82" t="str">
        <f t="shared" si="1"/>
        <v/>
      </c>
      <c r="M36" s="83"/>
      <c r="N36" s="84" t="str">
        <f t="shared" si="2"/>
        <v/>
      </c>
      <c r="O36" s="16" t="str">
        <f t="shared" si="3"/>
        <v/>
      </c>
      <c r="P36" s="16" t="str">
        <f t="shared" si="4"/>
        <v/>
      </c>
      <c r="Q36" s="16">
        <f t="shared" si="5"/>
        <v>-10</v>
      </c>
      <c r="R36" s="16" t="str">
        <f t="shared" si="6"/>
        <v/>
      </c>
      <c r="S36" s="16" t="str">
        <f t="shared" si="7"/>
        <v/>
      </c>
      <c r="T36" s="16">
        <f t="shared" si="8"/>
        <v>0</v>
      </c>
      <c r="U36" s="84" t="str">
        <f>IF(N('Final Round'!$J$14)&gt;0,IF(ISBLANK($A36),"",IF($N36&gt;5,$N36,VLOOKUP($A36,'Final Round'!$A$14:$K$18,COLUMN('Final Round'!$J$1),FALSE))),"")</f>
        <v/>
      </c>
      <c r="V36" s="16" t="str">
        <f t="shared" si="9"/>
        <v/>
      </c>
      <c r="W36" s="16" t="str">
        <f t="shared" si="10"/>
        <v/>
      </c>
      <c r="X36" s="16" t="str">
        <f t="shared" si="11"/>
        <v/>
      </c>
      <c r="Y36" s="16">
        <f t="shared" si="12"/>
        <v>0</v>
      </c>
      <c r="Z36" s="16" t="str">
        <f t="shared" si="13"/>
        <v/>
      </c>
      <c r="AA36" s="16">
        <f t="shared" si="14"/>
        <v>0</v>
      </c>
      <c r="AB36" s="85" t="str">
        <f>IF(ISBLANK($A36),"",5+4*(I36+IF(AA36=0,0,VLOOKUP($A36,'Final Round'!$A$14:$K$18,COLUMN('Final Round'!$G$1),FALSE)))+8*(H36+IF(AA36=0,0,IF(VLOOKUP($A36,'Final Round'!$A$14:$K$18,COLUMN('Final Round'!$J$1),FALSE)=1,1,0)))+$AA36)</f>
        <v/>
      </c>
    </row>
    <row r="37" spans="1:28" x14ac:dyDescent="0.2">
      <c r="A37" s="86"/>
      <c r="B37" s="87"/>
      <c r="C37" s="87"/>
      <c r="D37" s="87"/>
      <c r="E37" s="88"/>
      <c r="F37" s="89" t="str">
        <f>IF(ISBLANK($A37),"",SUM(IF(ISNA(IF(VLOOKUP($A37,'Round 1'!$A$7:$J$206,COLUMN('Round 1'!$H$7),FALSE),1,NA())),0,1),IF(ISNA(IF(VLOOKUP($A37,'Round 2'!$A$7:$J$206,COLUMN('Round 1'!$H$7),FALSE),1,NA())),0,1),IF(ISNA(IF(VLOOKUP($A37,'Round 3'!$A$7:$J$206,COLUMN('Round 1'!$H$7),FALSE),1,NA())),0,1),IF(ISNA(IF(VLOOKUP($A37,'Final Round'!$A$14:$K$18,1,FALSE),1,NA())),0,1)))</f>
        <v/>
      </c>
      <c r="G37" s="90"/>
      <c r="H37" s="91" t="str">
        <f>IF(ISBLANK($A37),"",IF(ISERROR(VLOOKUP($A37,'Round 1'!$A$7:$I$206,COLUMN('Round 1'!$G$7),FALSE)),0,VLOOKUP($A37,'Round 1'!$A$7:$I$206,COLUMN('Round 1'!$G$7),FALSE))+IF(ISERROR(VLOOKUP($A37,'Round 2'!$A$7:$I$206,COLUMN('Round 2'!$G$7),FALSE)),0,VLOOKUP($A37,'Round 2'!$A$7:$I$206,COLUMN('Round 2'!$G$7),FALSE))+IF(ISERROR(VLOOKUP($A37,'Round 3'!$A$7:$I$206,COLUMN('Round 3'!$G$7),FALSE)),0,VLOOKUP($A37,'Round 3'!$A$7:$I$206,COLUMN('Round 3'!$G$7),FALSE)))</f>
        <v/>
      </c>
      <c r="I37" s="91" t="str">
        <f>IF(ISBLANK($A37),"",IF(ISERROR(VLOOKUP($A37,'Round 1'!$A$7:$I$206,COLUMN('Round 1'!$F$7),FALSE)),0,VLOOKUP($A37,'Round 1'!$A$7:$I$206,COLUMN('Round 1'!$F$7),FALSE))+IF(ISERROR(VLOOKUP($A37,'Round 2'!$A$7:$I$206,COLUMN('Round 2'!$F$7),FALSE)),0,VLOOKUP($A37,'Round 2'!$A$7:$I$206,COLUMN('Round 2'!$F$7),FALSE))+IF(ISERROR(VLOOKUP($A37,'Round 3'!$A$7:$I$206,COLUMN('Round 3'!$F$7),FALSE)),0,VLOOKUP($A37,'Round 3'!$A$7:$I$206,COLUMN('Round 3'!$F$7),FALSE)))</f>
        <v/>
      </c>
      <c r="J37" s="92" t="str">
        <f>IF(ISBLANK($A37),"",IF(ISERROR(VLOOKUP($A37,'Round 1'!$A$7:$I$206,COLUMN('Round 1'!$H$7),FALSE)),0,VLOOKUP($A37,'Round 1'!$A$7:$I$206,COLUMN('Round 1'!$H$7),FALSE))+IF(ISERROR(VLOOKUP($A37,'Round 2'!$A$7:$I$206,COLUMN('Round 2'!$H$7),FALSE)),0,VLOOKUP($A37,'Round 2'!$A$7:$I$206,COLUMN('Round 2'!$H$7),FALSE))+IF(ISERROR(VLOOKUP($A37,'Round 3'!$A$7:$I$206,COLUMN('Round 3'!$H$7),FALSE)),0,VLOOKUP($A37,'Round 3'!$A$7:$I$206,COLUMN('Round 3'!$H$7),FALSE)))</f>
        <v/>
      </c>
      <c r="K37" s="91" t="str">
        <f t="shared" si="0"/>
        <v/>
      </c>
      <c r="L37" s="94" t="str">
        <f t="shared" si="1"/>
        <v/>
      </c>
      <c r="M37" s="95"/>
      <c r="N37" s="96" t="str">
        <f t="shared" si="2"/>
        <v/>
      </c>
      <c r="O37" s="16" t="str">
        <f t="shared" si="3"/>
        <v/>
      </c>
      <c r="P37" s="16" t="str">
        <f t="shared" si="4"/>
        <v/>
      </c>
      <c r="Q37" s="16">
        <f t="shared" si="5"/>
        <v>-10</v>
      </c>
      <c r="R37" s="16" t="str">
        <f t="shared" si="6"/>
        <v/>
      </c>
      <c r="S37" s="16" t="str">
        <f t="shared" si="7"/>
        <v/>
      </c>
      <c r="T37" s="16">
        <f t="shared" si="8"/>
        <v>0</v>
      </c>
      <c r="U37" s="96" t="str">
        <f>IF(N('Final Round'!$J$14)&gt;0,IF(ISBLANK($A37),"",IF($N37&gt;5,$N37,VLOOKUP($A37,'Final Round'!$A$14:$K$18,COLUMN('Final Round'!$J$1),FALSE))),"")</f>
        <v/>
      </c>
      <c r="V37" s="16" t="str">
        <f t="shared" si="9"/>
        <v/>
      </c>
      <c r="W37" s="16" t="str">
        <f t="shared" si="10"/>
        <v/>
      </c>
      <c r="X37" s="16" t="str">
        <f t="shared" si="11"/>
        <v/>
      </c>
      <c r="Y37" s="16">
        <f t="shared" si="12"/>
        <v>0</v>
      </c>
      <c r="Z37" s="16" t="str">
        <f t="shared" si="13"/>
        <v/>
      </c>
      <c r="AA37" s="16">
        <f t="shared" si="14"/>
        <v>0</v>
      </c>
      <c r="AB37" s="97" t="str">
        <f>IF(ISBLANK($A37),"",5+4*(I37+IF(AA37=0,0,VLOOKUP($A37,'Final Round'!$A$14:$K$18,COLUMN('Final Round'!$G$1),FALSE)))+8*(H37+IF(AA37=0,0,IF(VLOOKUP($A37,'Final Round'!$A$14:$K$18,COLUMN('Final Round'!$J$1),FALSE)=1,1,0)))+$AA37)</f>
        <v/>
      </c>
    </row>
    <row r="38" spans="1:28" x14ac:dyDescent="0.2">
      <c r="A38" s="74"/>
      <c r="B38" s="101"/>
      <c r="C38" s="101"/>
      <c r="D38" s="101"/>
      <c r="E38" s="102"/>
      <c r="F38" s="103" t="str">
        <f>IF(ISBLANK($A38),"",SUM(IF(ISNA(IF(VLOOKUP($A38,'Round 1'!$A$7:$J$206,COLUMN('Round 1'!$H$7),FALSE),1,NA())),0,1),IF(ISNA(IF(VLOOKUP($A38,'Round 2'!$A$7:$J$206,COLUMN('Round 1'!$H$7),FALSE),1,NA())),0,1),IF(ISNA(IF(VLOOKUP($A38,'Round 3'!$A$7:$J$206,COLUMN('Round 1'!$H$7),FALSE),1,NA())),0,1),IF(ISNA(IF(VLOOKUP($A38,'Final Round'!$A$14:$K$18,1,FALSE),1,NA())),0,1)))</f>
        <v/>
      </c>
      <c r="G38" s="104"/>
      <c r="H38" s="105" t="str">
        <f>IF(ISBLANK($A38),"",IF(ISERROR(VLOOKUP($A38,'Round 1'!$A$7:$I$206,COLUMN('Round 1'!$G$7),FALSE)),0,VLOOKUP($A38,'Round 1'!$A$7:$I$206,COLUMN('Round 1'!$G$7),FALSE))+IF(ISERROR(VLOOKUP($A38,'Round 2'!$A$7:$I$206,COLUMN('Round 2'!$G$7),FALSE)),0,VLOOKUP($A38,'Round 2'!$A$7:$I$206,COLUMN('Round 2'!$G$7),FALSE))+IF(ISERROR(VLOOKUP($A38,'Round 3'!$A$7:$I$206,COLUMN('Round 3'!$G$7),FALSE)),0,VLOOKUP($A38,'Round 3'!$A$7:$I$206,COLUMN('Round 3'!$G$7),FALSE)))</f>
        <v/>
      </c>
      <c r="I38" s="105" t="str">
        <f>IF(ISBLANK($A38),"",IF(ISERROR(VLOOKUP($A38,'Round 1'!$A$7:$I$206,COLUMN('Round 1'!$F$7),FALSE)),0,VLOOKUP($A38,'Round 1'!$A$7:$I$206,COLUMN('Round 1'!$F$7),FALSE))+IF(ISERROR(VLOOKUP($A38,'Round 2'!$A$7:$I$206,COLUMN('Round 2'!$F$7),FALSE)),0,VLOOKUP($A38,'Round 2'!$A$7:$I$206,COLUMN('Round 2'!$F$7),FALSE))+IF(ISERROR(VLOOKUP($A38,'Round 3'!$A$7:$I$206,COLUMN('Round 3'!$F$7),FALSE)),0,VLOOKUP($A38,'Round 3'!$A$7:$I$206,COLUMN('Round 3'!$F$7),FALSE)))</f>
        <v/>
      </c>
      <c r="J38" s="106" t="str">
        <f>IF(ISBLANK($A38),"",IF(ISERROR(VLOOKUP($A38,'Round 1'!$A$7:$I$206,COLUMN('Round 1'!$H$7),FALSE)),0,VLOOKUP($A38,'Round 1'!$A$7:$I$206,COLUMN('Round 1'!$H$7),FALSE))+IF(ISERROR(VLOOKUP($A38,'Round 2'!$A$7:$I$206,COLUMN('Round 2'!$H$7),FALSE)),0,VLOOKUP($A38,'Round 2'!$A$7:$I$206,COLUMN('Round 2'!$H$7),FALSE))+IF(ISERROR(VLOOKUP($A38,'Round 3'!$A$7:$I$206,COLUMN('Round 3'!$H$7),FALSE)),0,VLOOKUP($A38,'Round 3'!$A$7:$I$206,COLUMN('Round 3'!$H$7),FALSE)))</f>
        <v/>
      </c>
      <c r="K38" s="105" t="str">
        <f t="shared" si="0"/>
        <v/>
      </c>
      <c r="L38" s="107" t="str">
        <f t="shared" si="1"/>
        <v/>
      </c>
      <c r="M38" s="108"/>
      <c r="N38" s="109" t="str">
        <f t="shared" si="2"/>
        <v/>
      </c>
      <c r="O38" s="16" t="str">
        <f t="shared" si="3"/>
        <v/>
      </c>
      <c r="P38" s="16" t="str">
        <f t="shared" si="4"/>
        <v/>
      </c>
      <c r="Q38" s="16">
        <f t="shared" si="5"/>
        <v>-10</v>
      </c>
      <c r="R38" s="16" t="str">
        <f t="shared" si="6"/>
        <v/>
      </c>
      <c r="S38" s="16" t="str">
        <f t="shared" si="7"/>
        <v/>
      </c>
      <c r="T38" s="16">
        <f t="shared" si="8"/>
        <v>0</v>
      </c>
      <c r="U38" s="109" t="str">
        <f>IF(N('Final Round'!$J$14)&gt;0,IF(ISBLANK($A38),"",IF($N38&gt;5,$N38,VLOOKUP($A38,'Final Round'!$A$14:$K$18,COLUMN('Final Round'!$J$1),FALSE))),"")</f>
        <v/>
      </c>
      <c r="V38" s="16" t="str">
        <f t="shared" si="9"/>
        <v/>
      </c>
      <c r="W38" s="16" t="str">
        <f t="shared" si="10"/>
        <v/>
      </c>
      <c r="X38" s="16" t="str">
        <f t="shared" si="11"/>
        <v/>
      </c>
      <c r="Y38" s="16">
        <f t="shared" si="12"/>
        <v>0</v>
      </c>
      <c r="Z38" s="16" t="str">
        <f t="shared" si="13"/>
        <v/>
      </c>
      <c r="AA38" s="16">
        <f t="shared" si="14"/>
        <v>0</v>
      </c>
      <c r="AB38" s="110" t="str">
        <f>IF(ISBLANK($A38),"",5+4*(I38+IF(AA38=0,0,VLOOKUP($A38,'Final Round'!$A$14:$K$18,COLUMN('Final Round'!$G$1),FALSE)))+8*(H38+IF(AA38=0,0,IF(VLOOKUP($A38,'Final Round'!$A$14:$K$18,COLUMN('Final Round'!$J$1),FALSE)=1,1,0)))+$AA38)</f>
        <v/>
      </c>
    </row>
    <row r="39" spans="1:28" x14ac:dyDescent="0.2">
      <c r="A39" s="86"/>
      <c r="B39" s="87"/>
      <c r="C39" s="87"/>
      <c r="D39" s="87"/>
      <c r="E39" s="88"/>
      <c r="F39" s="89" t="str">
        <f>IF(ISBLANK($A39),"",SUM(IF(ISNA(IF(VLOOKUP($A39,'Round 1'!$A$7:$J$206,COLUMN('Round 1'!$H$7),FALSE),1,NA())),0,1),IF(ISNA(IF(VLOOKUP($A39,'Round 2'!$A$7:$J$206,COLUMN('Round 1'!$H$7),FALSE),1,NA())),0,1),IF(ISNA(IF(VLOOKUP($A39,'Round 3'!$A$7:$J$206,COLUMN('Round 1'!$H$7),FALSE),1,NA())),0,1),IF(ISNA(IF(VLOOKUP($A39,'Final Round'!$A$14:$K$18,1,FALSE),1,NA())),0,1)))</f>
        <v/>
      </c>
      <c r="G39" s="90"/>
      <c r="H39" s="91" t="str">
        <f>IF(ISBLANK($A39),"",IF(ISERROR(VLOOKUP($A39,'Round 1'!$A$7:$I$206,COLUMN('Round 1'!$G$7),FALSE)),0,VLOOKUP($A39,'Round 1'!$A$7:$I$206,COLUMN('Round 1'!$G$7),FALSE))+IF(ISERROR(VLOOKUP($A39,'Round 2'!$A$7:$I$206,COLUMN('Round 2'!$G$7),FALSE)),0,VLOOKUP($A39,'Round 2'!$A$7:$I$206,COLUMN('Round 2'!$G$7),FALSE))+IF(ISERROR(VLOOKUP($A39,'Round 3'!$A$7:$I$206,COLUMN('Round 3'!$G$7),FALSE)),0,VLOOKUP($A39,'Round 3'!$A$7:$I$206,COLUMN('Round 3'!$G$7),FALSE)))</f>
        <v/>
      </c>
      <c r="I39" s="91" t="str">
        <f>IF(ISBLANK($A39),"",IF(ISERROR(VLOOKUP($A39,'Round 1'!$A$7:$I$206,COLUMN('Round 1'!$F$7),FALSE)),0,VLOOKUP($A39,'Round 1'!$A$7:$I$206,COLUMN('Round 1'!$F$7),FALSE))+IF(ISERROR(VLOOKUP($A39,'Round 2'!$A$7:$I$206,COLUMN('Round 2'!$F$7),FALSE)),0,VLOOKUP($A39,'Round 2'!$A$7:$I$206,COLUMN('Round 2'!$F$7),FALSE))+IF(ISERROR(VLOOKUP($A39,'Round 3'!$A$7:$I$206,COLUMN('Round 3'!$F$7),FALSE)),0,VLOOKUP($A39,'Round 3'!$A$7:$I$206,COLUMN('Round 3'!$F$7),FALSE)))</f>
        <v/>
      </c>
      <c r="J39" s="92" t="str">
        <f>IF(ISBLANK($A39),"",IF(ISERROR(VLOOKUP($A39,'Round 1'!$A$7:$I$206,COLUMN('Round 1'!$H$7),FALSE)),0,VLOOKUP($A39,'Round 1'!$A$7:$I$206,COLUMN('Round 1'!$H$7),FALSE))+IF(ISERROR(VLOOKUP($A39,'Round 2'!$A$7:$I$206,COLUMN('Round 2'!$H$7),FALSE)),0,VLOOKUP($A39,'Round 2'!$A$7:$I$206,COLUMN('Round 2'!$H$7),FALSE))+IF(ISERROR(VLOOKUP($A39,'Round 3'!$A$7:$I$206,COLUMN('Round 3'!$H$7),FALSE)),0,VLOOKUP($A39,'Round 3'!$A$7:$I$206,COLUMN('Round 3'!$H$7),FALSE)))</f>
        <v/>
      </c>
      <c r="K39" s="91" t="str">
        <f t="shared" ref="K39:K70" si="15">IF(ISBLANK(A39),"",RANK(P39,$P$7:$P$206))</f>
        <v/>
      </c>
      <c r="L39" s="94" t="str">
        <f t="shared" ref="L39:L70" si="16">IF(ISBLANK($G39),IF($K39&gt;5,"",IF(AND(ISNA(MATCH(K39+1,$K$7:$K$206,0)),$K39&lt;$A$4),"TIE","")),"DQ")</f>
        <v/>
      </c>
      <c r="M39" s="95"/>
      <c r="N39" s="96" t="str">
        <f t="shared" ref="N39:N70" si="17">IF(ISBLANK($G39),$R39,"DQ")</f>
        <v/>
      </c>
      <c r="O39" s="16" t="str">
        <f t="shared" ref="O39:O70" si="18">IF(ISBLANK(A39),"",$H39*$O$6+$I39)</f>
        <v/>
      </c>
      <c r="P39" s="16" t="str">
        <f t="shared" ref="P39:P70" si="19">IF(ISBLANK(A39),"",$O39*10*$P$6+$J39)</f>
        <v/>
      </c>
      <c r="Q39" s="16">
        <f t="shared" ref="Q39:Q70" si="20">IF(ISBLANK($G39),IF(ISBLANK($A39),-10,$P39*$Q$6+IF($M39&gt;0,$Q$6-1-$M39,0)),-1)</f>
        <v>-10</v>
      </c>
      <c r="R39" s="16" t="str">
        <f t="shared" ref="R39:R70" si="21">IF(ISBLANK($A39),"",RANK($Q39,$Q$7:$Q$206))</f>
        <v/>
      </c>
      <c r="S39" s="16" t="str">
        <f t="shared" ref="S39:S70" si="22">IF(ISNA(MATCH($R39+1,$R$7:$R$206,0)),IF($R39=MAX($A$7:$A$206),$R39,-1),$R39)</f>
        <v/>
      </c>
      <c r="T39" s="16">
        <f t="shared" ref="T39:T70" si="23">$A39</f>
        <v>0</v>
      </c>
      <c r="U39" s="96" t="str">
        <f>IF(N('Final Round'!$J$14)&gt;0,IF(ISBLANK($A39),"",IF($N39&gt;5,$N39,VLOOKUP($A39,'Final Round'!$A$14:$K$18,COLUMN('Final Round'!$J$1),FALSE))),"")</f>
        <v/>
      </c>
      <c r="V39" s="16" t="str">
        <f t="shared" ref="V39:V70" si="24">IF(ISNUMBER($U39),$U39,$R39)</f>
        <v/>
      </c>
      <c r="W39" s="16" t="str">
        <f t="shared" ref="W39:W70" si="25">IF(ISBLANK($A39),"",($V$6-$V39)*$W$6+$W$6-$A39)</f>
        <v/>
      </c>
      <c r="X39" s="16" t="str">
        <f t="shared" ref="X39:X70" si="26">IF(ISBLANK($A39),"",RANK($W39,$W$7:$W$206))</f>
        <v/>
      </c>
      <c r="Y39" s="16">
        <f t="shared" ref="Y39:Y70" si="27">$A39</f>
        <v>0</v>
      </c>
      <c r="Z39" s="16" t="str">
        <f t="shared" ref="Z39:Z70" si="28">IF($U39="",$N39,$U39)</f>
        <v/>
      </c>
      <c r="AA39" s="16">
        <f t="shared" si="14"/>
        <v>0</v>
      </c>
      <c r="AB39" s="97" t="str">
        <f>IF(ISBLANK($A39),"",5+4*(I39+IF(AA39=0,0,VLOOKUP($A39,'Final Round'!$A$14:$K$18,COLUMN('Final Round'!$G$1),FALSE)))+8*(H39+IF(AA39=0,0,IF(VLOOKUP($A39,'Final Round'!$A$14:$K$18,COLUMN('Final Round'!$J$1),FALSE)=1,1,0)))+$AA39)</f>
        <v/>
      </c>
    </row>
    <row r="40" spans="1:28" x14ac:dyDescent="0.2">
      <c r="A40" s="74"/>
      <c r="B40" s="75"/>
      <c r="C40" s="75"/>
      <c r="D40" s="75"/>
      <c r="E40" s="76"/>
      <c r="F40" s="77" t="str">
        <f>IF(ISBLANK($A40),"",SUM(IF(ISNA(IF(VLOOKUP($A40,'Round 1'!$A$7:$J$206,COLUMN('Round 1'!$H$7),FALSE),1,NA())),0,1),IF(ISNA(IF(VLOOKUP($A40,'Round 2'!$A$7:$J$206,COLUMN('Round 1'!$H$7),FALSE),1,NA())),0,1),IF(ISNA(IF(VLOOKUP($A40,'Round 3'!$A$7:$J$206,COLUMN('Round 1'!$H$7),FALSE),1,NA())),0,1),IF(ISNA(IF(VLOOKUP($A40,'Final Round'!$A$14:$K$18,1,FALSE),1,NA())),0,1)))</f>
        <v/>
      </c>
      <c r="G40" s="78"/>
      <c r="H40" s="79" t="str">
        <f>IF(ISBLANK($A40),"",IF(ISERROR(VLOOKUP($A40,'Round 1'!$A$7:$I$206,COLUMN('Round 1'!$G$7),FALSE)),0,VLOOKUP($A40,'Round 1'!$A$7:$I$206,COLUMN('Round 1'!$G$7),FALSE))+IF(ISERROR(VLOOKUP($A40,'Round 2'!$A$7:$I$206,COLUMN('Round 2'!$G$7),FALSE)),0,VLOOKUP($A40,'Round 2'!$A$7:$I$206,COLUMN('Round 2'!$G$7),FALSE))+IF(ISERROR(VLOOKUP($A40,'Round 3'!$A$7:$I$206,COLUMN('Round 3'!$G$7),FALSE)),0,VLOOKUP($A40,'Round 3'!$A$7:$I$206,COLUMN('Round 3'!$G$7),FALSE)))</f>
        <v/>
      </c>
      <c r="I40" s="79" t="str">
        <f>IF(ISBLANK($A40),"",IF(ISERROR(VLOOKUP($A40,'Round 1'!$A$7:$I$206,COLUMN('Round 1'!$F$7),FALSE)),0,VLOOKUP($A40,'Round 1'!$A$7:$I$206,COLUMN('Round 1'!$F$7),FALSE))+IF(ISERROR(VLOOKUP($A40,'Round 2'!$A$7:$I$206,COLUMN('Round 2'!$F$7),FALSE)),0,VLOOKUP($A40,'Round 2'!$A$7:$I$206,COLUMN('Round 2'!$F$7),FALSE))+IF(ISERROR(VLOOKUP($A40,'Round 3'!$A$7:$I$206,COLUMN('Round 3'!$F$7),FALSE)),0,VLOOKUP($A40,'Round 3'!$A$7:$I$206,COLUMN('Round 3'!$F$7),FALSE)))</f>
        <v/>
      </c>
      <c r="J40" s="80" t="str">
        <f>IF(ISBLANK($A40),"",IF(ISERROR(VLOOKUP($A40,'Round 1'!$A$7:$I$206,COLUMN('Round 1'!$H$7),FALSE)),0,VLOOKUP($A40,'Round 1'!$A$7:$I$206,COLUMN('Round 1'!$H$7),FALSE))+IF(ISERROR(VLOOKUP($A40,'Round 2'!$A$7:$I$206,COLUMN('Round 2'!$H$7),FALSE)),0,VLOOKUP($A40,'Round 2'!$A$7:$I$206,COLUMN('Round 2'!$H$7),FALSE))+IF(ISERROR(VLOOKUP($A40,'Round 3'!$A$7:$I$206,COLUMN('Round 3'!$H$7),FALSE)),0,VLOOKUP($A40,'Round 3'!$A$7:$I$206,COLUMN('Round 3'!$H$7),FALSE)))</f>
        <v/>
      </c>
      <c r="K40" s="79" t="str">
        <f t="shared" si="15"/>
        <v/>
      </c>
      <c r="L40" s="82" t="str">
        <f t="shared" si="16"/>
        <v/>
      </c>
      <c r="M40" s="83"/>
      <c r="N40" s="84" t="str">
        <f t="shared" si="17"/>
        <v/>
      </c>
      <c r="O40" s="16" t="str">
        <f t="shared" si="18"/>
        <v/>
      </c>
      <c r="P40" s="16" t="str">
        <f t="shared" si="19"/>
        <v/>
      </c>
      <c r="Q40" s="16">
        <f t="shared" si="20"/>
        <v>-10</v>
      </c>
      <c r="R40" s="16" t="str">
        <f t="shared" si="21"/>
        <v/>
      </c>
      <c r="S40" s="16" t="str">
        <f t="shared" si="22"/>
        <v/>
      </c>
      <c r="T40" s="16">
        <f t="shared" si="23"/>
        <v>0</v>
      </c>
      <c r="U40" s="84" t="str">
        <f>IF(N('Final Round'!$J$14)&gt;0,IF(ISBLANK($A40),"",IF($N40&gt;5,$N40,VLOOKUP($A40,'Final Round'!$A$14:$K$18,COLUMN('Final Round'!$J$1),FALSE))),"")</f>
        <v/>
      </c>
      <c r="V40" s="16" t="str">
        <f t="shared" si="24"/>
        <v/>
      </c>
      <c r="W40" s="16" t="str">
        <f t="shared" si="25"/>
        <v/>
      </c>
      <c r="X40" s="16" t="str">
        <f t="shared" si="26"/>
        <v/>
      </c>
      <c r="Y40" s="16">
        <f t="shared" si="27"/>
        <v>0</v>
      </c>
      <c r="Z40" s="16" t="str">
        <f t="shared" si="28"/>
        <v/>
      </c>
      <c r="AA40" s="16">
        <f t="shared" si="14"/>
        <v>0</v>
      </c>
      <c r="AB40" s="85" t="str">
        <f>IF(ISBLANK($A40),"",5+4*(I40+IF(AA40=0,0,VLOOKUP($A40,'Final Round'!$A$14:$K$18,COLUMN('Final Round'!$G$1),FALSE)))+8*(H40+IF(AA40=0,0,IF(VLOOKUP($A40,'Final Round'!$A$14:$K$18,COLUMN('Final Round'!$J$1),FALSE)=1,1,0)))+$AA40)</f>
        <v/>
      </c>
    </row>
    <row r="41" spans="1:28" x14ac:dyDescent="0.2">
      <c r="A41" s="86"/>
      <c r="B41" s="87"/>
      <c r="C41" s="87"/>
      <c r="D41" s="87"/>
      <c r="E41" s="88"/>
      <c r="F41" s="89" t="str">
        <f>IF(ISBLANK($A41),"",SUM(IF(ISNA(IF(VLOOKUP($A41,'Round 1'!$A$7:$J$206,COLUMN('Round 1'!$H$7),FALSE),1,NA())),0,1),IF(ISNA(IF(VLOOKUP($A41,'Round 2'!$A$7:$J$206,COLUMN('Round 1'!$H$7),FALSE),1,NA())),0,1),IF(ISNA(IF(VLOOKUP($A41,'Round 3'!$A$7:$J$206,COLUMN('Round 1'!$H$7),FALSE),1,NA())),0,1),IF(ISNA(IF(VLOOKUP($A41,'Final Round'!$A$14:$K$18,1,FALSE),1,NA())),0,1)))</f>
        <v/>
      </c>
      <c r="G41" s="90"/>
      <c r="H41" s="91" t="str">
        <f>IF(ISBLANK($A41),"",IF(ISERROR(VLOOKUP($A41,'Round 1'!$A$7:$I$206,COLUMN('Round 1'!$G$7),FALSE)),0,VLOOKUP($A41,'Round 1'!$A$7:$I$206,COLUMN('Round 1'!$G$7),FALSE))+IF(ISERROR(VLOOKUP($A41,'Round 2'!$A$7:$I$206,COLUMN('Round 2'!$G$7),FALSE)),0,VLOOKUP($A41,'Round 2'!$A$7:$I$206,COLUMN('Round 2'!$G$7),FALSE))+IF(ISERROR(VLOOKUP($A41,'Round 3'!$A$7:$I$206,COLUMN('Round 3'!$G$7),FALSE)),0,VLOOKUP($A41,'Round 3'!$A$7:$I$206,COLUMN('Round 3'!$G$7),FALSE)))</f>
        <v/>
      </c>
      <c r="I41" s="91" t="str">
        <f>IF(ISBLANK($A41),"",IF(ISERROR(VLOOKUP($A41,'Round 1'!$A$7:$I$206,COLUMN('Round 1'!$F$7),FALSE)),0,VLOOKUP($A41,'Round 1'!$A$7:$I$206,COLUMN('Round 1'!$F$7),FALSE))+IF(ISERROR(VLOOKUP($A41,'Round 2'!$A$7:$I$206,COLUMN('Round 2'!$F$7),FALSE)),0,VLOOKUP($A41,'Round 2'!$A$7:$I$206,COLUMN('Round 2'!$F$7),FALSE))+IF(ISERROR(VLOOKUP($A41,'Round 3'!$A$7:$I$206,COLUMN('Round 3'!$F$7),FALSE)),0,VLOOKUP($A41,'Round 3'!$A$7:$I$206,COLUMN('Round 3'!$F$7),FALSE)))</f>
        <v/>
      </c>
      <c r="J41" s="92" t="str">
        <f>IF(ISBLANK($A41),"",IF(ISERROR(VLOOKUP($A41,'Round 1'!$A$7:$I$206,COLUMN('Round 1'!$H$7),FALSE)),0,VLOOKUP($A41,'Round 1'!$A$7:$I$206,COLUMN('Round 1'!$H$7),FALSE))+IF(ISERROR(VLOOKUP($A41,'Round 2'!$A$7:$I$206,COLUMN('Round 2'!$H$7),FALSE)),0,VLOOKUP($A41,'Round 2'!$A$7:$I$206,COLUMN('Round 2'!$H$7),FALSE))+IF(ISERROR(VLOOKUP($A41,'Round 3'!$A$7:$I$206,COLUMN('Round 3'!$H$7),FALSE)),0,VLOOKUP($A41,'Round 3'!$A$7:$I$206,COLUMN('Round 3'!$H$7),FALSE)))</f>
        <v/>
      </c>
      <c r="K41" s="91" t="str">
        <f t="shared" si="15"/>
        <v/>
      </c>
      <c r="L41" s="94" t="str">
        <f t="shared" si="16"/>
        <v/>
      </c>
      <c r="M41" s="95"/>
      <c r="N41" s="96" t="str">
        <f t="shared" si="17"/>
        <v/>
      </c>
      <c r="O41" s="16" t="str">
        <f t="shared" si="18"/>
        <v/>
      </c>
      <c r="P41" s="16" t="str">
        <f t="shared" si="19"/>
        <v/>
      </c>
      <c r="Q41" s="16">
        <f t="shared" si="20"/>
        <v>-10</v>
      </c>
      <c r="R41" s="16" t="str">
        <f t="shared" si="21"/>
        <v/>
      </c>
      <c r="S41" s="16" t="str">
        <f t="shared" si="22"/>
        <v/>
      </c>
      <c r="T41" s="16">
        <f t="shared" si="23"/>
        <v>0</v>
      </c>
      <c r="U41" s="96" t="str">
        <f>IF(N('Final Round'!$J$14)&gt;0,IF(ISBLANK($A41),"",IF($N41&gt;5,$N41,VLOOKUP($A41,'Final Round'!$A$14:$K$18,COLUMN('Final Round'!$J$1),FALSE))),"")</f>
        <v/>
      </c>
      <c r="V41" s="16" t="str">
        <f t="shared" si="24"/>
        <v/>
      </c>
      <c r="W41" s="16" t="str">
        <f t="shared" si="25"/>
        <v/>
      </c>
      <c r="X41" s="16" t="str">
        <f t="shared" si="26"/>
        <v/>
      </c>
      <c r="Y41" s="16">
        <f t="shared" si="27"/>
        <v>0</v>
      </c>
      <c r="Z41" s="16" t="str">
        <f t="shared" si="28"/>
        <v/>
      </c>
      <c r="AA41" s="16">
        <f t="shared" si="14"/>
        <v>0</v>
      </c>
      <c r="AB41" s="97" t="str">
        <f>IF(ISBLANK($A41),"",5+4*(I41+IF(AA41=0,0,VLOOKUP($A41,'Final Round'!$A$14:$K$18,COLUMN('Final Round'!$G$1),FALSE)))+8*(H41+IF(AA41=0,0,IF(VLOOKUP($A41,'Final Round'!$A$14:$K$18,COLUMN('Final Round'!$J$1),FALSE)=1,1,0)))+$AA41)</f>
        <v/>
      </c>
    </row>
    <row r="42" spans="1:28" x14ac:dyDescent="0.2">
      <c r="A42" s="74"/>
      <c r="B42" s="75"/>
      <c r="C42" s="75"/>
      <c r="D42" s="75"/>
      <c r="E42" s="76"/>
      <c r="F42" s="77" t="str">
        <f>IF(ISBLANK($A42),"",SUM(IF(ISNA(IF(VLOOKUP($A42,'Round 1'!$A$7:$J$206,COLUMN('Round 1'!$H$7),FALSE),1,NA())),0,1),IF(ISNA(IF(VLOOKUP($A42,'Round 2'!$A$7:$J$206,COLUMN('Round 1'!$H$7),FALSE),1,NA())),0,1),IF(ISNA(IF(VLOOKUP($A42,'Round 3'!$A$7:$J$206,COLUMN('Round 1'!$H$7),FALSE),1,NA())),0,1),IF(ISNA(IF(VLOOKUP($A42,'Final Round'!$A$14:$K$18,1,FALSE),1,NA())),0,1)))</f>
        <v/>
      </c>
      <c r="G42" s="78"/>
      <c r="H42" s="79" t="str">
        <f>IF(ISBLANK($A42),"",IF(ISERROR(VLOOKUP($A42,'Round 1'!$A$7:$I$206,COLUMN('Round 1'!$G$7),FALSE)),0,VLOOKUP($A42,'Round 1'!$A$7:$I$206,COLUMN('Round 1'!$G$7),FALSE))+IF(ISERROR(VLOOKUP($A42,'Round 2'!$A$7:$I$206,COLUMN('Round 2'!$G$7),FALSE)),0,VLOOKUP($A42,'Round 2'!$A$7:$I$206,COLUMN('Round 2'!$G$7),FALSE))+IF(ISERROR(VLOOKUP($A42,'Round 3'!$A$7:$I$206,COLUMN('Round 3'!$G$7),FALSE)),0,VLOOKUP($A42,'Round 3'!$A$7:$I$206,COLUMN('Round 3'!$G$7),FALSE)))</f>
        <v/>
      </c>
      <c r="I42" s="79" t="str">
        <f>IF(ISBLANK($A42),"",IF(ISERROR(VLOOKUP($A42,'Round 1'!$A$7:$I$206,COLUMN('Round 1'!$F$7),FALSE)),0,VLOOKUP($A42,'Round 1'!$A$7:$I$206,COLUMN('Round 1'!$F$7),FALSE))+IF(ISERROR(VLOOKUP($A42,'Round 2'!$A$7:$I$206,COLUMN('Round 2'!$F$7),FALSE)),0,VLOOKUP($A42,'Round 2'!$A$7:$I$206,COLUMN('Round 2'!$F$7),FALSE))+IF(ISERROR(VLOOKUP($A42,'Round 3'!$A$7:$I$206,COLUMN('Round 3'!$F$7),FALSE)),0,VLOOKUP($A42,'Round 3'!$A$7:$I$206,COLUMN('Round 3'!$F$7),FALSE)))</f>
        <v/>
      </c>
      <c r="J42" s="80" t="str">
        <f>IF(ISBLANK($A42),"",IF(ISERROR(VLOOKUP($A42,'Round 1'!$A$7:$I$206,COLUMN('Round 1'!$H$7),FALSE)),0,VLOOKUP($A42,'Round 1'!$A$7:$I$206,COLUMN('Round 1'!$H$7),FALSE))+IF(ISERROR(VLOOKUP($A42,'Round 2'!$A$7:$I$206,COLUMN('Round 2'!$H$7),FALSE)),0,VLOOKUP($A42,'Round 2'!$A$7:$I$206,COLUMN('Round 2'!$H$7),FALSE))+IF(ISERROR(VLOOKUP($A42,'Round 3'!$A$7:$I$206,COLUMN('Round 3'!$H$7),FALSE)),0,VLOOKUP($A42,'Round 3'!$A$7:$I$206,COLUMN('Round 3'!$H$7),FALSE)))</f>
        <v/>
      </c>
      <c r="K42" s="79" t="str">
        <f t="shared" si="15"/>
        <v/>
      </c>
      <c r="L42" s="82" t="str">
        <f t="shared" si="16"/>
        <v/>
      </c>
      <c r="M42" s="83"/>
      <c r="N42" s="84" t="str">
        <f t="shared" si="17"/>
        <v/>
      </c>
      <c r="O42" s="16" t="str">
        <f t="shared" si="18"/>
        <v/>
      </c>
      <c r="P42" s="16" t="str">
        <f t="shared" si="19"/>
        <v/>
      </c>
      <c r="Q42" s="16">
        <f t="shared" si="20"/>
        <v>-10</v>
      </c>
      <c r="R42" s="16" t="str">
        <f t="shared" si="21"/>
        <v/>
      </c>
      <c r="S42" s="16" t="str">
        <f t="shared" si="22"/>
        <v/>
      </c>
      <c r="T42" s="16">
        <f t="shared" si="23"/>
        <v>0</v>
      </c>
      <c r="U42" s="84" t="str">
        <f>IF(N('Final Round'!$J$14)&gt;0,IF(ISBLANK($A42),"",IF($N42&gt;5,$N42,VLOOKUP($A42,'Final Round'!$A$14:$K$18,COLUMN('Final Round'!$J$1),FALSE))),"")</f>
        <v/>
      </c>
      <c r="V42" s="16" t="str">
        <f t="shared" si="24"/>
        <v/>
      </c>
      <c r="W42" s="16" t="str">
        <f t="shared" si="25"/>
        <v/>
      </c>
      <c r="X42" s="16" t="str">
        <f t="shared" si="26"/>
        <v/>
      </c>
      <c r="Y42" s="16">
        <f t="shared" si="27"/>
        <v>0</v>
      </c>
      <c r="Z42" s="16" t="str">
        <f t="shared" si="28"/>
        <v/>
      </c>
      <c r="AA42" s="16">
        <f t="shared" si="14"/>
        <v>0</v>
      </c>
      <c r="AB42" s="85" t="str">
        <f>IF(ISBLANK($A42),"",5+4*(I42+IF(AA42=0,0,VLOOKUP($A42,'Final Round'!$A$14:$K$18,COLUMN('Final Round'!$G$1),FALSE)))+8*(H42+IF(AA42=0,0,IF(VLOOKUP($A42,'Final Round'!$A$14:$K$18,COLUMN('Final Round'!$J$1),FALSE)=1,1,0)))+$AA42)</f>
        <v/>
      </c>
    </row>
    <row r="43" spans="1:28" x14ac:dyDescent="0.2">
      <c r="A43" s="86"/>
      <c r="B43" s="87"/>
      <c r="C43" s="87"/>
      <c r="D43" s="87"/>
      <c r="E43" s="88"/>
      <c r="F43" s="89" t="str">
        <f>IF(ISBLANK($A43),"",SUM(IF(ISNA(IF(VLOOKUP($A43,'Round 1'!$A$7:$J$206,COLUMN('Round 1'!$H$7),FALSE),1,NA())),0,1),IF(ISNA(IF(VLOOKUP($A43,'Round 2'!$A$7:$J$206,COLUMN('Round 1'!$H$7),FALSE),1,NA())),0,1),IF(ISNA(IF(VLOOKUP($A43,'Round 3'!$A$7:$J$206,COLUMN('Round 1'!$H$7),FALSE),1,NA())),0,1),IF(ISNA(IF(VLOOKUP($A43,'Final Round'!$A$14:$K$18,1,FALSE),1,NA())),0,1)))</f>
        <v/>
      </c>
      <c r="G43" s="90"/>
      <c r="H43" s="91" t="str">
        <f>IF(ISBLANK($A43),"",IF(ISERROR(VLOOKUP($A43,'Round 1'!$A$7:$I$206,COLUMN('Round 1'!$G$7),FALSE)),0,VLOOKUP($A43,'Round 1'!$A$7:$I$206,COLUMN('Round 1'!$G$7),FALSE))+IF(ISERROR(VLOOKUP($A43,'Round 2'!$A$7:$I$206,COLUMN('Round 2'!$G$7),FALSE)),0,VLOOKUP($A43,'Round 2'!$A$7:$I$206,COLUMN('Round 2'!$G$7),FALSE))+IF(ISERROR(VLOOKUP($A43,'Round 3'!$A$7:$I$206,COLUMN('Round 3'!$G$7),FALSE)),0,VLOOKUP($A43,'Round 3'!$A$7:$I$206,COLUMN('Round 3'!$G$7),FALSE)))</f>
        <v/>
      </c>
      <c r="I43" s="91" t="str">
        <f>IF(ISBLANK($A43),"",IF(ISERROR(VLOOKUP($A43,'Round 1'!$A$7:$I$206,COLUMN('Round 1'!$F$7),FALSE)),0,VLOOKUP($A43,'Round 1'!$A$7:$I$206,COLUMN('Round 1'!$F$7),FALSE))+IF(ISERROR(VLOOKUP($A43,'Round 2'!$A$7:$I$206,COLUMN('Round 2'!$F$7),FALSE)),0,VLOOKUP($A43,'Round 2'!$A$7:$I$206,COLUMN('Round 2'!$F$7),FALSE))+IF(ISERROR(VLOOKUP($A43,'Round 3'!$A$7:$I$206,COLUMN('Round 3'!$F$7),FALSE)),0,VLOOKUP($A43,'Round 3'!$A$7:$I$206,COLUMN('Round 3'!$F$7),FALSE)))</f>
        <v/>
      </c>
      <c r="J43" s="92" t="str">
        <f>IF(ISBLANK($A43),"",IF(ISERROR(VLOOKUP($A43,'Round 1'!$A$7:$I$206,COLUMN('Round 1'!$H$7),FALSE)),0,VLOOKUP($A43,'Round 1'!$A$7:$I$206,COLUMN('Round 1'!$H$7),FALSE))+IF(ISERROR(VLOOKUP($A43,'Round 2'!$A$7:$I$206,COLUMN('Round 2'!$H$7),FALSE)),0,VLOOKUP($A43,'Round 2'!$A$7:$I$206,COLUMN('Round 2'!$H$7),FALSE))+IF(ISERROR(VLOOKUP($A43,'Round 3'!$A$7:$I$206,COLUMN('Round 3'!$H$7),FALSE)),0,VLOOKUP($A43,'Round 3'!$A$7:$I$206,COLUMN('Round 3'!$H$7),FALSE)))</f>
        <v/>
      </c>
      <c r="K43" s="91" t="str">
        <f t="shared" si="15"/>
        <v/>
      </c>
      <c r="L43" s="94" t="str">
        <f t="shared" si="16"/>
        <v/>
      </c>
      <c r="M43" s="95"/>
      <c r="N43" s="96" t="str">
        <f t="shared" si="17"/>
        <v/>
      </c>
      <c r="O43" s="16" t="str">
        <f t="shared" si="18"/>
        <v/>
      </c>
      <c r="P43" s="16" t="str">
        <f t="shared" si="19"/>
        <v/>
      </c>
      <c r="Q43" s="16">
        <f t="shared" si="20"/>
        <v>-10</v>
      </c>
      <c r="R43" s="16" t="str">
        <f t="shared" si="21"/>
        <v/>
      </c>
      <c r="S43" s="16" t="str">
        <f t="shared" si="22"/>
        <v/>
      </c>
      <c r="T43" s="16">
        <f t="shared" si="23"/>
        <v>0</v>
      </c>
      <c r="U43" s="96" t="str">
        <f>IF(N('Final Round'!$J$14)&gt;0,IF(ISBLANK($A43),"",IF($N43&gt;5,$N43,VLOOKUP($A43,'Final Round'!$A$14:$K$18,COLUMN('Final Round'!$J$1),FALSE))),"")</f>
        <v/>
      </c>
      <c r="V43" s="16" t="str">
        <f t="shared" si="24"/>
        <v/>
      </c>
      <c r="W43" s="16" t="str">
        <f t="shared" si="25"/>
        <v/>
      </c>
      <c r="X43" s="16" t="str">
        <f t="shared" si="26"/>
        <v/>
      </c>
      <c r="Y43" s="16">
        <f t="shared" si="27"/>
        <v>0</v>
      </c>
      <c r="Z43" s="16" t="str">
        <f t="shared" si="28"/>
        <v/>
      </c>
      <c r="AA43" s="16">
        <f t="shared" si="14"/>
        <v>0</v>
      </c>
      <c r="AB43" s="97" t="str">
        <f>IF(ISBLANK($A43),"",5+4*(I43+IF(AA43=0,0,VLOOKUP($A43,'Final Round'!$A$14:$K$18,COLUMN('Final Round'!$G$1),FALSE)))+8*(H43+IF(AA43=0,0,IF(VLOOKUP($A43,'Final Round'!$A$14:$K$18,COLUMN('Final Round'!$J$1),FALSE)=1,1,0)))+$AA43)</f>
        <v/>
      </c>
    </row>
    <row r="44" spans="1:28" x14ac:dyDescent="0.2">
      <c r="A44" s="74"/>
      <c r="B44" s="75"/>
      <c r="C44" s="75"/>
      <c r="D44" s="75"/>
      <c r="E44" s="76"/>
      <c r="F44" s="77" t="str">
        <f>IF(ISBLANK($A44),"",SUM(IF(ISNA(IF(VLOOKUP($A44,'Round 1'!$A$7:$J$206,COLUMN('Round 1'!$H$7),FALSE),1,NA())),0,1),IF(ISNA(IF(VLOOKUP($A44,'Round 2'!$A$7:$J$206,COLUMN('Round 1'!$H$7),FALSE),1,NA())),0,1),IF(ISNA(IF(VLOOKUP($A44,'Round 3'!$A$7:$J$206,COLUMN('Round 1'!$H$7),FALSE),1,NA())),0,1),IF(ISNA(IF(VLOOKUP($A44,'Final Round'!$A$14:$K$18,1,FALSE),1,NA())),0,1)))</f>
        <v/>
      </c>
      <c r="G44" s="78"/>
      <c r="H44" s="79" t="str">
        <f>IF(ISBLANK($A44),"",IF(ISERROR(VLOOKUP($A44,'Round 1'!$A$7:$I$206,COLUMN('Round 1'!$G$7),FALSE)),0,VLOOKUP($A44,'Round 1'!$A$7:$I$206,COLUMN('Round 1'!$G$7),FALSE))+IF(ISERROR(VLOOKUP($A44,'Round 2'!$A$7:$I$206,COLUMN('Round 2'!$G$7),FALSE)),0,VLOOKUP($A44,'Round 2'!$A$7:$I$206,COLUMN('Round 2'!$G$7),FALSE))+IF(ISERROR(VLOOKUP($A44,'Round 3'!$A$7:$I$206,COLUMN('Round 3'!$G$7),FALSE)),0,VLOOKUP($A44,'Round 3'!$A$7:$I$206,COLUMN('Round 3'!$G$7),FALSE)))</f>
        <v/>
      </c>
      <c r="I44" s="79" t="str">
        <f>IF(ISBLANK($A44),"",IF(ISERROR(VLOOKUP($A44,'Round 1'!$A$7:$I$206,COLUMN('Round 1'!$F$7),FALSE)),0,VLOOKUP($A44,'Round 1'!$A$7:$I$206,COLUMN('Round 1'!$F$7),FALSE))+IF(ISERROR(VLOOKUP($A44,'Round 2'!$A$7:$I$206,COLUMN('Round 2'!$F$7),FALSE)),0,VLOOKUP($A44,'Round 2'!$A$7:$I$206,COLUMN('Round 2'!$F$7),FALSE))+IF(ISERROR(VLOOKUP($A44,'Round 3'!$A$7:$I$206,COLUMN('Round 3'!$F$7),FALSE)),0,VLOOKUP($A44,'Round 3'!$A$7:$I$206,COLUMN('Round 3'!$F$7),FALSE)))</f>
        <v/>
      </c>
      <c r="J44" s="80" t="str">
        <f>IF(ISBLANK($A44),"",IF(ISERROR(VLOOKUP($A44,'Round 1'!$A$7:$I$206,COLUMN('Round 1'!$H$7),FALSE)),0,VLOOKUP($A44,'Round 1'!$A$7:$I$206,COLUMN('Round 1'!$H$7),FALSE))+IF(ISERROR(VLOOKUP($A44,'Round 2'!$A$7:$I$206,COLUMN('Round 2'!$H$7),FALSE)),0,VLOOKUP($A44,'Round 2'!$A$7:$I$206,COLUMN('Round 2'!$H$7),FALSE))+IF(ISERROR(VLOOKUP($A44,'Round 3'!$A$7:$I$206,COLUMN('Round 3'!$H$7),FALSE)),0,VLOOKUP($A44,'Round 3'!$A$7:$I$206,COLUMN('Round 3'!$H$7),FALSE)))</f>
        <v/>
      </c>
      <c r="K44" s="79" t="str">
        <f t="shared" si="15"/>
        <v/>
      </c>
      <c r="L44" s="82" t="str">
        <f t="shared" si="16"/>
        <v/>
      </c>
      <c r="M44" s="83"/>
      <c r="N44" s="84" t="str">
        <f t="shared" si="17"/>
        <v/>
      </c>
      <c r="O44" s="16" t="str">
        <f t="shared" si="18"/>
        <v/>
      </c>
      <c r="P44" s="16" t="str">
        <f t="shared" si="19"/>
        <v/>
      </c>
      <c r="Q44" s="16">
        <f t="shared" si="20"/>
        <v>-10</v>
      </c>
      <c r="R44" s="16" t="str">
        <f t="shared" si="21"/>
        <v/>
      </c>
      <c r="S44" s="16" t="str">
        <f t="shared" si="22"/>
        <v/>
      </c>
      <c r="T44" s="16">
        <f t="shared" si="23"/>
        <v>0</v>
      </c>
      <c r="U44" s="84" t="str">
        <f>IF(N('Final Round'!$J$14)&gt;0,IF(ISBLANK($A44),"",IF($N44&gt;5,$N44,VLOOKUP($A44,'Final Round'!$A$14:$K$18,COLUMN('Final Round'!$J$1),FALSE))),"")</f>
        <v/>
      </c>
      <c r="V44" s="16" t="str">
        <f t="shared" si="24"/>
        <v/>
      </c>
      <c r="W44" s="16" t="str">
        <f t="shared" si="25"/>
        <v/>
      </c>
      <c r="X44" s="16" t="str">
        <f t="shared" si="26"/>
        <v/>
      </c>
      <c r="Y44" s="16">
        <f t="shared" si="27"/>
        <v>0</v>
      </c>
      <c r="Z44" s="16" t="str">
        <f t="shared" si="28"/>
        <v/>
      </c>
      <c r="AA44" s="16">
        <f t="shared" si="14"/>
        <v>0</v>
      </c>
      <c r="AB44" s="85" t="str">
        <f>IF(ISBLANK($A44),"",5+4*(I44+IF(AA44=0,0,VLOOKUP($A44,'Final Round'!$A$14:$K$18,COLUMN('Final Round'!$G$1),FALSE)))+8*(H44+IF(AA44=0,0,IF(VLOOKUP($A44,'Final Round'!$A$14:$K$18,COLUMN('Final Round'!$J$1),FALSE)=1,1,0)))+$AA44)</f>
        <v/>
      </c>
    </row>
    <row r="45" spans="1:28" x14ac:dyDescent="0.2">
      <c r="A45" s="86"/>
      <c r="B45" s="87"/>
      <c r="C45" s="87"/>
      <c r="D45" s="87"/>
      <c r="E45" s="88"/>
      <c r="F45" s="89" t="str">
        <f>IF(ISBLANK($A45),"",SUM(IF(ISNA(IF(VLOOKUP($A45,'Round 1'!$A$7:$J$206,COLUMN('Round 1'!$H$7),FALSE),1,NA())),0,1),IF(ISNA(IF(VLOOKUP($A45,'Round 2'!$A$7:$J$206,COLUMN('Round 1'!$H$7),FALSE),1,NA())),0,1),IF(ISNA(IF(VLOOKUP($A45,'Round 3'!$A$7:$J$206,COLUMN('Round 1'!$H$7),FALSE),1,NA())),0,1),IF(ISNA(IF(VLOOKUP($A45,'Final Round'!$A$14:$K$18,1,FALSE),1,NA())),0,1)))</f>
        <v/>
      </c>
      <c r="G45" s="90"/>
      <c r="H45" s="91" t="str">
        <f>IF(ISBLANK($A45),"",IF(ISERROR(VLOOKUP($A45,'Round 1'!$A$7:$I$206,COLUMN('Round 1'!$G$7),FALSE)),0,VLOOKUP($A45,'Round 1'!$A$7:$I$206,COLUMN('Round 1'!$G$7),FALSE))+IF(ISERROR(VLOOKUP($A45,'Round 2'!$A$7:$I$206,COLUMN('Round 2'!$G$7),FALSE)),0,VLOOKUP($A45,'Round 2'!$A$7:$I$206,COLUMN('Round 2'!$G$7),FALSE))+IF(ISERROR(VLOOKUP($A45,'Round 3'!$A$7:$I$206,COLUMN('Round 3'!$G$7),FALSE)),0,VLOOKUP($A45,'Round 3'!$A$7:$I$206,COLUMN('Round 3'!$G$7),FALSE)))</f>
        <v/>
      </c>
      <c r="I45" s="91" t="str">
        <f>IF(ISBLANK($A45),"",IF(ISERROR(VLOOKUP($A45,'Round 1'!$A$7:$I$206,COLUMN('Round 1'!$F$7),FALSE)),0,VLOOKUP($A45,'Round 1'!$A$7:$I$206,COLUMN('Round 1'!$F$7),FALSE))+IF(ISERROR(VLOOKUP($A45,'Round 2'!$A$7:$I$206,COLUMN('Round 2'!$F$7),FALSE)),0,VLOOKUP($A45,'Round 2'!$A$7:$I$206,COLUMN('Round 2'!$F$7),FALSE))+IF(ISERROR(VLOOKUP($A45,'Round 3'!$A$7:$I$206,COLUMN('Round 3'!$F$7),FALSE)),0,VLOOKUP($A45,'Round 3'!$A$7:$I$206,COLUMN('Round 3'!$F$7),FALSE)))</f>
        <v/>
      </c>
      <c r="J45" s="92" t="str">
        <f>IF(ISBLANK($A45),"",IF(ISERROR(VLOOKUP($A45,'Round 1'!$A$7:$I$206,COLUMN('Round 1'!$H$7),FALSE)),0,VLOOKUP($A45,'Round 1'!$A$7:$I$206,COLUMN('Round 1'!$H$7),FALSE))+IF(ISERROR(VLOOKUP($A45,'Round 2'!$A$7:$I$206,COLUMN('Round 2'!$H$7),FALSE)),0,VLOOKUP($A45,'Round 2'!$A$7:$I$206,COLUMN('Round 2'!$H$7),FALSE))+IF(ISERROR(VLOOKUP($A45,'Round 3'!$A$7:$I$206,COLUMN('Round 3'!$H$7),FALSE)),0,VLOOKUP($A45,'Round 3'!$A$7:$I$206,COLUMN('Round 3'!$H$7),FALSE)))</f>
        <v/>
      </c>
      <c r="K45" s="91" t="str">
        <f t="shared" si="15"/>
        <v/>
      </c>
      <c r="L45" s="94" t="str">
        <f t="shared" si="16"/>
        <v/>
      </c>
      <c r="M45" s="95"/>
      <c r="N45" s="96" t="str">
        <f t="shared" si="17"/>
        <v/>
      </c>
      <c r="O45" s="16" t="str">
        <f t="shared" si="18"/>
        <v/>
      </c>
      <c r="P45" s="16" t="str">
        <f t="shared" si="19"/>
        <v/>
      </c>
      <c r="Q45" s="16">
        <f t="shared" si="20"/>
        <v>-10</v>
      </c>
      <c r="R45" s="16" t="str">
        <f t="shared" si="21"/>
        <v/>
      </c>
      <c r="S45" s="16" t="str">
        <f t="shared" si="22"/>
        <v/>
      </c>
      <c r="T45" s="16">
        <f t="shared" si="23"/>
        <v>0</v>
      </c>
      <c r="U45" s="96" t="str">
        <f>IF(N('Final Round'!$J$14)&gt;0,IF(ISBLANK($A45),"",IF($N45&gt;5,$N45,VLOOKUP($A45,'Final Round'!$A$14:$K$18,COLUMN('Final Round'!$J$1),FALSE))),"")</f>
        <v/>
      </c>
      <c r="V45" s="16" t="str">
        <f t="shared" si="24"/>
        <v/>
      </c>
      <c r="W45" s="16" t="str">
        <f t="shared" si="25"/>
        <v/>
      </c>
      <c r="X45" s="16" t="str">
        <f t="shared" si="26"/>
        <v/>
      </c>
      <c r="Y45" s="16">
        <f t="shared" si="27"/>
        <v>0</v>
      </c>
      <c r="Z45" s="16" t="str">
        <f t="shared" si="28"/>
        <v/>
      </c>
      <c r="AA45" s="16">
        <f t="shared" si="14"/>
        <v>0</v>
      </c>
      <c r="AB45" s="97" t="str">
        <f>IF(ISBLANK($A45),"",5+4*(I45+IF(AA45=0,0,VLOOKUP($A45,'Final Round'!$A$14:$K$18,COLUMN('Final Round'!$G$1),FALSE)))+8*(H45+IF(AA45=0,0,IF(VLOOKUP($A45,'Final Round'!$A$14:$K$18,COLUMN('Final Round'!$J$1),FALSE)=1,1,0)))+$AA45)</f>
        <v/>
      </c>
    </row>
    <row r="46" spans="1:28" x14ac:dyDescent="0.2">
      <c r="A46" s="74"/>
      <c r="B46" s="75"/>
      <c r="C46" s="75"/>
      <c r="D46" s="75"/>
      <c r="E46" s="76"/>
      <c r="F46" s="77" t="str">
        <f>IF(ISBLANK($A46),"",SUM(IF(ISNA(IF(VLOOKUP($A46,'Round 1'!$A$7:$J$206,COLUMN('Round 1'!$H$7),FALSE),1,NA())),0,1),IF(ISNA(IF(VLOOKUP($A46,'Round 2'!$A$7:$J$206,COLUMN('Round 1'!$H$7),FALSE),1,NA())),0,1),IF(ISNA(IF(VLOOKUP($A46,'Round 3'!$A$7:$J$206,COLUMN('Round 1'!$H$7),FALSE),1,NA())),0,1),IF(ISNA(IF(VLOOKUP($A46,'Final Round'!$A$14:$K$18,1,FALSE),1,NA())),0,1)))</f>
        <v/>
      </c>
      <c r="G46" s="78"/>
      <c r="H46" s="79" t="str">
        <f>IF(ISBLANK($A46),"",IF(ISERROR(VLOOKUP($A46,'Round 1'!$A$7:$I$206,COLUMN('Round 1'!$G$7),FALSE)),0,VLOOKUP($A46,'Round 1'!$A$7:$I$206,COLUMN('Round 1'!$G$7),FALSE))+IF(ISERROR(VLOOKUP($A46,'Round 2'!$A$7:$I$206,COLUMN('Round 2'!$G$7),FALSE)),0,VLOOKUP($A46,'Round 2'!$A$7:$I$206,COLUMN('Round 2'!$G$7),FALSE))+IF(ISERROR(VLOOKUP($A46,'Round 3'!$A$7:$I$206,COLUMN('Round 3'!$G$7),FALSE)),0,VLOOKUP($A46,'Round 3'!$A$7:$I$206,COLUMN('Round 3'!$G$7),FALSE)))</f>
        <v/>
      </c>
      <c r="I46" s="79" t="str">
        <f>IF(ISBLANK($A46),"",IF(ISERROR(VLOOKUP($A46,'Round 1'!$A$7:$I$206,COLUMN('Round 1'!$F$7),FALSE)),0,VLOOKUP($A46,'Round 1'!$A$7:$I$206,COLUMN('Round 1'!$F$7),FALSE))+IF(ISERROR(VLOOKUP($A46,'Round 2'!$A$7:$I$206,COLUMN('Round 2'!$F$7),FALSE)),0,VLOOKUP($A46,'Round 2'!$A$7:$I$206,COLUMN('Round 2'!$F$7),FALSE))+IF(ISERROR(VLOOKUP($A46,'Round 3'!$A$7:$I$206,COLUMN('Round 3'!$F$7),FALSE)),0,VLOOKUP($A46,'Round 3'!$A$7:$I$206,COLUMN('Round 3'!$F$7),FALSE)))</f>
        <v/>
      </c>
      <c r="J46" s="80" t="str">
        <f>IF(ISBLANK($A46),"",IF(ISERROR(VLOOKUP($A46,'Round 1'!$A$7:$I$206,COLUMN('Round 1'!$H$7),FALSE)),0,VLOOKUP($A46,'Round 1'!$A$7:$I$206,COLUMN('Round 1'!$H$7),FALSE))+IF(ISERROR(VLOOKUP($A46,'Round 2'!$A$7:$I$206,COLUMN('Round 2'!$H$7),FALSE)),0,VLOOKUP($A46,'Round 2'!$A$7:$I$206,COLUMN('Round 2'!$H$7),FALSE))+IF(ISERROR(VLOOKUP($A46,'Round 3'!$A$7:$I$206,COLUMN('Round 3'!$H$7),FALSE)),0,VLOOKUP($A46,'Round 3'!$A$7:$I$206,COLUMN('Round 3'!$H$7),FALSE)))</f>
        <v/>
      </c>
      <c r="K46" s="79" t="str">
        <f t="shared" si="15"/>
        <v/>
      </c>
      <c r="L46" s="82" t="str">
        <f t="shared" si="16"/>
        <v/>
      </c>
      <c r="M46" s="83"/>
      <c r="N46" s="84" t="str">
        <f t="shared" si="17"/>
        <v/>
      </c>
      <c r="O46" s="16" t="str">
        <f t="shared" si="18"/>
        <v/>
      </c>
      <c r="P46" s="16" t="str">
        <f t="shared" si="19"/>
        <v/>
      </c>
      <c r="Q46" s="16">
        <f t="shared" si="20"/>
        <v>-10</v>
      </c>
      <c r="R46" s="16" t="str">
        <f t="shared" si="21"/>
        <v/>
      </c>
      <c r="S46" s="16" t="str">
        <f t="shared" si="22"/>
        <v/>
      </c>
      <c r="T46" s="16">
        <f t="shared" si="23"/>
        <v>0</v>
      </c>
      <c r="U46" s="84" t="str">
        <f>IF(N('Final Round'!$J$14)&gt;0,IF(ISBLANK($A46),"",IF($N46&gt;5,$N46,VLOOKUP($A46,'Final Round'!$A$14:$K$18,COLUMN('Final Round'!$J$1),FALSE))),"")</f>
        <v/>
      </c>
      <c r="V46" s="16" t="str">
        <f t="shared" si="24"/>
        <v/>
      </c>
      <c r="W46" s="16" t="str">
        <f t="shared" si="25"/>
        <v/>
      </c>
      <c r="X46" s="16" t="str">
        <f t="shared" si="26"/>
        <v/>
      </c>
      <c r="Y46" s="16">
        <f t="shared" si="27"/>
        <v>0</v>
      </c>
      <c r="Z46" s="16" t="str">
        <f t="shared" si="28"/>
        <v/>
      </c>
      <c r="AA46" s="16">
        <f t="shared" si="14"/>
        <v>0</v>
      </c>
      <c r="AB46" s="85" t="str">
        <f>IF(ISBLANK($A46),"",5+4*(I46+IF(AA46=0,0,VLOOKUP($A46,'Final Round'!$A$14:$K$18,COLUMN('Final Round'!$G$1),FALSE)))+8*(H46+IF(AA46=0,0,IF(VLOOKUP($A46,'Final Round'!$A$14:$K$18,COLUMN('Final Round'!$J$1),FALSE)=1,1,0)))+$AA46)</f>
        <v/>
      </c>
    </row>
    <row r="47" spans="1:28" x14ac:dyDescent="0.2">
      <c r="A47" s="86"/>
      <c r="B47" s="87"/>
      <c r="C47" s="87"/>
      <c r="D47" s="87"/>
      <c r="E47" s="88"/>
      <c r="F47" s="89" t="str">
        <f>IF(ISBLANK($A47),"",SUM(IF(ISNA(IF(VLOOKUP($A47,'Round 1'!$A$7:$J$206,COLUMN('Round 1'!$H$7),FALSE),1,NA())),0,1),IF(ISNA(IF(VLOOKUP($A47,'Round 2'!$A$7:$J$206,COLUMN('Round 1'!$H$7),FALSE),1,NA())),0,1),IF(ISNA(IF(VLOOKUP($A47,'Round 3'!$A$7:$J$206,COLUMN('Round 1'!$H$7),FALSE),1,NA())),0,1),IF(ISNA(IF(VLOOKUP($A47,'Final Round'!$A$14:$K$18,1,FALSE),1,NA())),0,1)))</f>
        <v/>
      </c>
      <c r="G47" s="90"/>
      <c r="H47" s="91" t="str">
        <f>IF(ISBLANK($A47),"",IF(ISERROR(VLOOKUP($A47,'Round 1'!$A$7:$I$206,COLUMN('Round 1'!$G$7),FALSE)),0,VLOOKUP($A47,'Round 1'!$A$7:$I$206,COLUMN('Round 1'!$G$7),FALSE))+IF(ISERROR(VLOOKUP($A47,'Round 2'!$A$7:$I$206,COLUMN('Round 2'!$G$7),FALSE)),0,VLOOKUP($A47,'Round 2'!$A$7:$I$206,COLUMN('Round 2'!$G$7),FALSE))+IF(ISERROR(VLOOKUP($A47,'Round 3'!$A$7:$I$206,COLUMN('Round 3'!$G$7),FALSE)),0,VLOOKUP($A47,'Round 3'!$A$7:$I$206,COLUMN('Round 3'!$G$7),FALSE)))</f>
        <v/>
      </c>
      <c r="I47" s="91" t="str">
        <f>IF(ISBLANK($A47),"",IF(ISERROR(VLOOKUP($A47,'Round 1'!$A$7:$I$206,COLUMN('Round 1'!$F$7),FALSE)),0,VLOOKUP($A47,'Round 1'!$A$7:$I$206,COLUMN('Round 1'!$F$7),FALSE))+IF(ISERROR(VLOOKUP($A47,'Round 2'!$A$7:$I$206,COLUMN('Round 2'!$F$7),FALSE)),0,VLOOKUP($A47,'Round 2'!$A$7:$I$206,COLUMN('Round 2'!$F$7),FALSE))+IF(ISERROR(VLOOKUP($A47,'Round 3'!$A$7:$I$206,COLUMN('Round 3'!$F$7),FALSE)),0,VLOOKUP($A47,'Round 3'!$A$7:$I$206,COLUMN('Round 3'!$F$7),FALSE)))</f>
        <v/>
      </c>
      <c r="J47" s="92" t="str">
        <f>IF(ISBLANK($A47),"",IF(ISERROR(VLOOKUP($A47,'Round 1'!$A$7:$I$206,COLUMN('Round 1'!$H$7),FALSE)),0,VLOOKUP($A47,'Round 1'!$A$7:$I$206,COLUMN('Round 1'!$H$7),FALSE))+IF(ISERROR(VLOOKUP($A47,'Round 2'!$A$7:$I$206,COLUMN('Round 2'!$H$7),FALSE)),0,VLOOKUP($A47,'Round 2'!$A$7:$I$206,COLUMN('Round 2'!$H$7),FALSE))+IF(ISERROR(VLOOKUP($A47,'Round 3'!$A$7:$I$206,COLUMN('Round 3'!$H$7),FALSE)),0,VLOOKUP($A47,'Round 3'!$A$7:$I$206,COLUMN('Round 3'!$H$7),FALSE)))</f>
        <v/>
      </c>
      <c r="K47" s="91" t="str">
        <f t="shared" si="15"/>
        <v/>
      </c>
      <c r="L47" s="94" t="str">
        <f t="shared" si="16"/>
        <v/>
      </c>
      <c r="M47" s="95"/>
      <c r="N47" s="96" t="str">
        <f t="shared" si="17"/>
        <v/>
      </c>
      <c r="O47" s="16" t="str">
        <f t="shared" si="18"/>
        <v/>
      </c>
      <c r="P47" s="16" t="str">
        <f t="shared" si="19"/>
        <v/>
      </c>
      <c r="Q47" s="16">
        <f t="shared" si="20"/>
        <v>-10</v>
      </c>
      <c r="R47" s="16" t="str">
        <f t="shared" si="21"/>
        <v/>
      </c>
      <c r="S47" s="16" t="str">
        <f t="shared" si="22"/>
        <v/>
      </c>
      <c r="T47" s="16">
        <f t="shared" si="23"/>
        <v>0</v>
      </c>
      <c r="U47" s="96" t="str">
        <f>IF(N('Final Round'!$J$14)&gt;0,IF(ISBLANK($A47),"",IF($N47&gt;5,$N47,VLOOKUP($A47,'Final Round'!$A$14:$K$18,COLUMN('Final Round'!$J$1),FALSE))),"")</f>
        <v/>
      </c>
      <c r="V47" s="16" t="str">
        <f t="shared" si="24"/>
        <v/>
      </c>
      <c r="W47" s="16" t="str">
        <f t="shared" si="25"/>
        <v/>
      </c>
      <c r="X47" s="16" t="str">
        <f t="shared" si="26"/>
        <v/>
      </c>
      <c r="Y47" s="16">
        <f t="shared" si="27"/>
        <v>0</v>
      </c>
      <c r="Z47" s="16" t="str">
        <f t="shared" si="28"/>
        <v/>
      </c>
      <c r="AA47" s="16">
        <f t="shared" si="14"/>
        <v>0</v>
      </c>
      <c r="AB47" s="97" t="str">
        <f>IF(ISBLANK($A47),"",5+4*(I47+IF(AA47=0,0,VLOOKUP($A47,'Final Round'!$A$14:$K$18,COLUMN('Final Round'!$G$1),FALSE)))+8*(H47+IF(AA47=0,0,IF(VLOOKUP($A47,'Final Round'!$A$14:$K$18,COLUMN('Final Round'!$J$1),FALSE)=1,1,0)))+$AA47)</f>
        <v/>
      </c>
    </row>
    <row r="48" spans="1:28" x14ac:dyDescent="0.2">
      <c r="A48" s="74"/>
      <c r="B48" s="75"/>
      <c r="C48" s="75"/>
      <c r="D48" s="75"/>
      <c r="E48" s="76"/>
      <c r="F48" s="77" t="str">
        <f>IF(ISBLANK($A48),"",SUM(IF(ISNA(IF(VLOOKUP($A48,'Round 1'!$A$7:$J$206,COLUMN('Round 1'!$H$7),FALSE),1,NA())),0,1),IF(ISNA(IF(VLOOKUP($A48,'Round 2'!$A$7:$J$206,COLUMN('Round 1'!$H$7),FALSE),1,NA())),0,1),IF(ISNA(IF(VLOOKUP($A48,'Round 3'!$A$7:$J$206,COLUMN('Round 1'!$H$7),FALSE),1,NA())),0,1),IF(ISNA(IF(VLOOKUP($A48,'Final Round'!$A$14:$K$18,1,FALSE),1,NA())),0,1)))</f>
        <v/>
      </c>
      <c r="G48" s="78"/>
      <c r="H48" s="79" t="str">
        <f>IF(ISBLANK($A48),"",IF(ISERROR(VLOOKUP($A48,'Round 1'!$A$7:$I$206,COLUMN('Round 1'!$G$7),FALSE)),0,VLOOKUP($A48,'Round 1'!$A$7:$I$206,COLUMN('Round 1'!$G$7),FALSE))+IF(ISERROR(VLOOKUP($A48,'Round 2'!$A$7:$I$206,COLUMN('Round 2'!$G$7),FALSE)),0,VLOOKUP($A48,'Round 2'!$A$7:$I$206,COLUMN('Round 2'!$G$7),FALSE))+IF(ISERROR(VLOOKUP($A48,'Round 3'!$A$7:$I$206,COLUMN('Round 3'!$G$7),FALSE)),0,VLOOKUP($A48,'Round 3'!$A$7:$I$206,COLUMN('Round 3'!$G$7),FALSE)))</f>
        <v/>
      </c>
      <c r="I48" s="79" t="str">
        <f>IF(ISBLANK($A48),"",IF(ISERROR(VLOOKUP($A48,'Round 1'!$A$7:$I$206,COLUMN('Round 1'!$F$7),FALSE)),0,VLOOKUP($A48,'Round 1'!$A$7:$I$206,COLUMN('Round 1'!$F$7),FALSE))+IF(ISERROR(VLOOKUP($A48,'Round 2'!$A$7:$I$206,COLUMN('Round 2'!$F$7),FALSE)),0,VLOOKUP($A48,'Round 2'!$A$7:$I$206,COLUMN('Round 2'!$F$7),FALSE))+IF(ISERROR(VLOOKUP($A48,'Round 3'!$A$7:$I$206,COLUMN('Round 3'!$F$7),FALSE)),0,VLOOKUP($A48,'Round 3'!$A$7:$I$206,COLUMN('Round 3'!$F$7),FALSE)))</f>
        <v/>
      </c>
      <c r="J48" s="80" t="str">
        <f>IF(ISBLANK($A48),"",IF(ISERROR(VLOOKUP($A48,'Round 1'!$A$7:$I$206,COLUMN('Round 1'!$H$7),FALSE)),0,VLOOKUP($A48,'Round 1'!$A$7:$I$206,COLUMN('Round 1'!$H$7),FALSE))+IF(ISERROR(VLOOKUP($A48,'Round 2'!$A$7:$I$206,COLUMN('Round 2'!$H$7),FALSE)),0,VLOOKUP($A48,'Round 2'!$A$7:$I$206,COLUMN('Round 2'!$H$7),FALSE))+IF(ISERROR(VLOOKUP($A48,'Round 3'!$A$7:$I$206,COLUMN('Round 3'!$H$7),FALSE)),0,VLOOKUP($A48,'Round 3'!$A$7:$I$206,COLUMN('Round 3'!$H$7),FALSE)))</f>
        <v/>
      </c>
      <c r="K48" s="79" t="str">
        <f t="shared" si="15"/>
        <v/>
      </c>
      <c r="L48" s="82" t="str">
        <f t="shared" si="16"/>
        <v/>
      </c>
      <c r="M48" s="83"/>
      <c r="N48" s="84" t="str">
        <f t="shared" si="17"/>
        <v/>
      </c>
      <c r="O48" s="16" t="str">
        <f t="shared" si="18"/>
        <v/>
      </c>
      <c r="P48" s="16" t="str">
        <f t="shared" si="19"/>
        <v/>
      </c>
      <c r="Q48" s="16">
        <f t="shared" si="20"/>
        <v>-10</v>
      </c>
      <c r="R48" s="16" t="str">
        <f t="shared" si="21"/>
        <v/>
      </c>
      <c r="S48" s="16" t="str">
        <f t="shared" si="22"/>
        <v/>
      </c>
      <c r="T48" s="16">
        <f t="shared" si="23"/>
        <v>0</v>
      </c>
      <c r="U48" s="84" t="str">
        <f>IF(N('Final Round'!$J$14)&gt;0,IF(ISBLANK($A48),"",IF($N48&gt;5,$N48,VLOOKUP($A48,'Final Round'!$A$14:$K$18,COLUMN('Final Round'!$J$1),FALSE))),"")</f>
        <v/>
      </c>
      <c r="V48" s="16" t="str">
        <f t="shared" si="24"/>
        <v/>
      </c>
      <c r="W48" s="16" t="str">
        <f t="shared" si="25"/>
        <v/>
      </c>
      <c r="X48" s="16" t="str">
        <f t="shared" si="26"/>
        <v/>
      </c>
      <c r="Y48" s="16">
        <f t="shared" si="27"/>
        <v>0</v>
      </c>
      <c r="Z48" s="16" t="str">
        <f t="shared" si="28"/>
        <v/>
      </c>
      <c r="AA48" s="16">
        <f t="shared" si="14"/>
        <v>0</v>
      </c>
      <c r="AB48" s="85" t="str">
        <f>IF(ISBLANK($A48),"",5+4*(I48+IF(AA48=0,0,VLOOKUP($A48,'Final Round'!$A$14:$K$18,COLUMN('Final Round'!$G$1),FALSE)))+8*(H48+IF(AA48=0,0,IF(VLOOKUP($A48,'Final Round'!$A$14:$K$18,COLUMN('Final Round'!$J$1),FALSE)=1,1,0)))+$AA48)</f>
        <v/>
      </c>
    </row>
    <row r="49" spans="1:28" x14ac:dyDescent="0.2">
      <c r="A49" s="86"/>
      <c r="B49" s="87"/>
      <c r="C49" s="87"/>
      <c r="D49" s="87"/>
      <c r="E49" s="88"/>
      <c r="F49" s="89" t="str">
        <f>IF(ISBLANK($A49),"",SUM(IF(ISNA(IF(VLOOKUP($A49,'Round 1'!$A$7:$J$206,COLUMN('Round 1'!$H$7),FALSE),1,NA())),0,1),IF(ISNA(IF(VLOOKUP($A49,'Round 2'!$A$7:$J$206,COLUMN('Round 1'!$H$7),FALSE),1,NA())),0,1),IF(ISNA(IF(VLOOKUP($A49,'Round 3'!$A$7:$J$206,COLUMN('Round 1'!$H$7),FALSE),1,NA())),0,1),IF(ISNA(IF(VLOOKUP($A49,'Final Round'!$A$14:$K$18,1,FALSE),1,NA())),0,1)))</f>
        <v/>
      </c>
      <c r="G49" s="90"/>
      <c r="H49" s="91" t="str">
        <f>IF(ISBLANK($A49),"",IF(ISERROR(VLOOKUP($A49,'Round 1'!$A$7:$I$206,COLUMN('Round 1'!$G$7),FALSE)),0,VLOOKUP($A49,'Round 1'!$A$7:$I$206,COLUMN('Round 1'!$G$7),FALSE))+IF(ISERROR(VLOOKUP($A49,'Round 2'!$A$7:$I$206,COLUMN('Round 2'!$G$7),FALSE)),0,VLOOKUP($A49,'Round 2'!$A$7:$I$206,COLUMN('Round 2'!$G$7),FALSE))+IF(ISERROR(VLOOKUP($A49,'Round 3'!$A$7:$I$206,COLUMN('Round 3'!$G$7),FALSE)),0,VLOOKUP($A49,'Round 3'!$A$7:$I$206,COLUMN('Round 3'!$G$7),FALSE)))</f>
        <v/>
      </c>
      <c r="I49" s="91" t="str">
        <f>IF(ISBLANK($A49),"",IF(ISERROR(VLOOKUP($A49,'Round 1'!$A$7:$I$206,COLUMN('Round 1'!$F$7),FALSE)),0,VLOOKUP($A49,'Round 1'!$A$7:$I$206,COLUMN('Round 1'!$F$7),FALSE))+IF(ISERROR(VLOOKUP($A49,'Round 2'!$A$7:$I$206,COLUMN('Round 2'!$F$7),FALSE)),0,VLOOKUP($A49,'Round 2'!$A$7:$I$206,COLUMN('Round 2'!$F$7),FALSE))+IF(ISERROR(VLOOKUP($A49,'Round 3'!$A$7:$I$206,COLUMN('Round 3'!$F$7),FALSE)),0,VLOOKUP($A49,'Round 3'!$A$7:$I$206,COLUMN('Round 3'!$F$7),FALSE)))</f>
        <v/>
      </c>
      <c r="J49" s="92" t="str">
        <f>IF(ISBLANK($A49),"",IF(ISERROR(VLOOKUP($A49,'Round 1'!$A$7:$I$206,COLUMN('Round 1'!$H$7),FALSE)),0,VLOOKUP($A49,'Round 1'!$A$7:$I$206,COLUMN('Round 1'!$H$7),FALSE))+IF(ISERROR(VLOOKUP($A49,'Round 2'!$A$7:$I$206,COLUMN('Round 2'!$H$7),FALSE)),0,VLOOKUP($A49,'Round 2'!$A$7:$I$206,COLUMN('Round 2'!$H$7),FALSE))+IF(ISERROR(VLOOKUP($A49,'Round 3'!$A$7:$I$206,COLUMN('Round 3'!$H$7),FALSE)),0,VLOOKUP($A49,'Round 3'!$A$7:$I$206,COLUMN('Round 3'!$H$7),FALSE)))</f>
        <v/>
      </c>
      <c r="K49" s="91" t="str">
        <f t="shared" si="15"/>
        <v/>
      </c>
      <c r="L49" s="94" t="str">
        <f t="shared" si="16"/>
        <v/>
      </c>
      <c r="M49" s="95"/>
      <c r="N49" s="96" t="str">
        <f t="shared" si="17"/>
        <v/>
      </c>
      <c r="O49" s="16" t="str">
        <f t="shared" si="18"/>
        <v/>
      </c>
      <c r="P49" s="16" t="str">
        <f t="shared" si="19"/>
        <v/>
      </c>
      <c r="Q49" s="16">
        <f t="shared" si="20"/>
        <v>-10</v>
      </c>
      <c r="R49" s="16" t="str">
        <f t="shared" si="21"/>
        <v/>
      </c>
      <c r="S49" s="16" t="str">
        <f t="shared" si="22"/>
        <v/>
      </c>
      <c r="T49" s="16">
        <f t="shared" si="23"/>
        <v>0</v>
      </c>
      <c r="U49" s="96" t="str">
        <f>IF(N('Final Round'!$J$14)&gt;0,IF(ISBLANK($A49),"",IF($N49&gt;5,$N49,VLOOKUP($A49,'Final Round'!$A$14:$K$18,COLUMN('Final Round'!$J$1),FALSE))),"")</f>
        <v/>
      </c>
      <c r="V49" s="16" t="str">
        <f t="shared" si="24"/>
        <v/>
      </c>
      <c r="W49" s="16" t="str">
        <f t="shared" si="25"/>
        <v/>
      </c>
      <c r="X49" s="16" t="str">
        <f t="shared" si="26"/>
        <v/>
      </c>
      <c r="Y49" s="16">
        <f t="shared" si="27"/>
        <v>0</v>
      </c>
      <c r="Z49" s="16" t="str">
        <f t="shared" si="28"/>
        <v/>
      </c>
      <c r="AA49" s="16">
        <f t="shared" si="14"/>
        <v>0</v>
      </c>
      <c r="AB49" s="97" t="str">
        <f>IF(ISBLANK($A49),"",5+4*(I49+IF(AA49=0,0,VLOOKUP($A49,'Final Round'!$A$14:$K$18,COLUMN('Final Round'!$G$1),FALSE)))+8*(H49+IF(AA49=0,0,IF(VLOOKUP($A49,'Final Round'!$A$14:$K$18,COLUMN('Final Round'!$J$1),FALSE)=1,1,0)))+$AA49)</f>
        <v/>
      </c>
    </row>
    <row r="50" spans="1:28" x14ac:dyDescent="0.2">
      <c r="A50" s="74"/>
      <c r="B50" s="75"/>
      <c r="C50" s="75"/>
      <c r="D50" s="75"/>
      <c r="E50" s="76"/>
      <c r="F50" s="77" t="str">
        <f>IF(ISBLANK($A50),"",SUM(IF(ISNA(IF(VLOOKUP($A50,'Round 1'!$A$7:$J$206,COLUMN('Round 1'!$H$7),FALSE),1,NA())),0,1),IF(ISNA(IF(VLOOKUP($A50,'Round 2'!$A$7:$J$206,COLUMN('Round 1'!$H$7),FALSE),1,NA())),0,1),IF(ISNA(IF(VLOOKUP($A50,'Round 3'!$A$7:$J$206,COLUMN('Round 1'!$H$7),FALSE),1,NA())),0,1),IF(ISNA(IF(VLOOKUP($A50,'Final Round'!$A$14:$K$18,1,FALSE),1,NA())),0,1)))</f>
        <v/>
      </c>
      <c r="G50" s="78"/>
      <c r="H50" s="79" t="str">
        <f>IF(ISBLANK($A50),"",IF(ISERROR(VLOOKUP($A50,'Round 1'!$A$7:$I$206,COLUMN('Round 1'!$G$7),FALSE)),0,VLOOKUP($A50,'Round 1'!$A$7:$I$206,COLUMN('Round 1'!$G$7),FALSE))+IF(ISERROR(VLOOKUP($A50,'Round 2'!$A$7:$I$206,COLUMN('Round 2'!$G$7),FALSE)),0,VLOOKUP($A50,'Round 2'!$A$7:$I$206,COLUMN('Round 2'!$G$7),FALSE))+IF(ISERROR(VLOOKUP($A50,'Round 3'!$A$7:$I$206,COLUMN('Round 3'!$G$7),FALSE)),0,VLOOKUP($A50,'Round 3'!$A$7:$I$206,COLUMN('Round 3'!$G$7),FALSE)))</f>
        <v/>
      </c>
      <c r="I50" s="79" t="str">
        <f>IF(ISBLANK($A50),"",IF(ISERROR(VLOOKUP($A50,'Round 1'!$A$7:$I$206,COLUMN('Round 1'!$F$7),FALSE)),0,VLOOKUP($A50,'Round 1'!$A$7:$I$206,COLUMN('Round 1'!$F$7),FALSE))+IF(ISERROR(VLOOKUP($A50,'Round 2'!$A$7:$I$206,COLUMN('Round 2'!$F$7),FALSE)),0,VLOOKUP($A50,'Round 2'!$A$7:$I$206,COLUMN('Round 2'!$F$7),FALSE))+IF(ISERROR(VLOOKUP($A50,'Round 3'!$A$7:$I$206,COLUMN('Round 3'!$F$7),FALSE)),0,VLOOKUP($A50,'Round 3'!$A$7:$I$206,COLUMN('Round 3'!$F$7),FALSE)))</f>
        <v/>
      </c>
      <c r="J50" s="80" t="str">
        <f>IF(ISBLANK($A50),"",IF(ISERROR(VLOOKUP($A50,'Round 1'!$A$7:$I$206,COLUMN('Round 1'!$H$7),FALSE)),0,VLOOKUP($A50,'Round 1'!$A$7:$I$206,COLUMN('Round 1'!$H$7),FALSE))+IF(ISERROR(VLOOKUP($A50,'Round 2'!$A$7:$I$206,COLUMN('Round 2'!$H$7),FALSE)),0,VLOOKUP($A50,'Round 2'!$A$7:$I$206,COLUMN('Round 2'!$H$7),FALSE))+IF(ISERROR(VLOOKUP($A50,'Round 3'!$A$7:$I$206,COLUMN('Round 3'!$H$7),FALSE)),0,VLOOKUP($A50,'Round 3'!$A$7:$I$206,COLUMN('Round 3'!$H$7),FALSE)))</f>
        <v/>
      </c>
      <c r="K50" s="79" t="str">
        <f t="shared" si="15"/>
        <v/>
      </c>
      <c r="L50" s="82" t="str">
        <f t="shared" si="16"/>
        <v/>
      </c>
      <c r="M50" s="83"/>
      <c r="N50" s="84" t="str">
        <f t="shared" si="17"/>
        <v/>
      </c>
      <c r="O50" s="16" t="str">
        <f t="shared" si="18"/>
        <v/>
      </c>
      <c r="P50" s="16" t="str">
        <f t="shared" si="19"/>
        <v/>
      </c>
      <c r="Q50" s="16">
        <f t="shared" si="20"/>
        <v>-10</v>
      </c>
      <c r="R50" s="16" t="str">
        <f t="shared" si="21"/>
        <v/>
      </c>
      <c r="S50" s="16" t="str">
        <f t="shared" si="22"/>
        <v/>
      </c>
      <c r="T50" s="16">
        <f t="shared" si="23"/>
        <v>0</v>
      </c>
      <c r="U50" s="84" t="str">
        <f>IF(N('Final Round'!$J$14)&gt;0,IF(ISBLANK($A50),"",IF($N50&gt;5,$N50,VLOOKUP($A50,'Final Round'!$A$14:$K$18,COLUMN('Final Round'!$J$1),FALSE))),"")</f>
        <v/>
      </c>
      <c r="V50" s="16" t="str">
        <f t="shared" si="24"/>
        <v/>
      </c>
      <c r="W50" s="16" t="str">
        <f t="shared" si="25"/>
        <v/>
      </c>
      <c r="X50" s="16" t="str">
        <f t="shared" si="26"/>
        <v/>
      </c>
      <c r="Y50" s="16">
        <f t="shared" si="27"/>
        <v>0</v>
      </c>
      <c r="Z50" s="16" t="str">
        <f t="shared" si="28"/>
        <v/>
      </c>
      <c r="AA50" s="16">
        <f t="shared" si="14"/>
        <v>0</v>
      </c>
      <c r="AB50" s="85" t="str">
        <f>IF(ISBLANK($A50),"",5+4*(I50+IF(AA50=0,0,VLOOKUP($A50,'Final Round'!$A$14:$K$18,COLUMN('Final Round'!$G$1),FALSE)))+8*(H50+IF(AA50=0,0,IF(VLOOKUP($A50,'Final Round'!$A$14:$K$18,COLUMN('Final Round'!$J$1),FALSE)=1,1,0)))+$AA50)</f>
        <v/>
      </c>
    </row>
    <row r="51" spans="1:28" x14ac:dyDescent="0.2">
      <c r="A51" s="86"/>
      <c r="B51" s="87"/>
      <c r="C51" s="87"/>
      <c r="D51" s="87"/>
      <c r="E51" s="88"/>
      <c r="F51" s="89" t="str">
        <f>IF(ISBLANK($A51),"",SUM(IF(ISNA(IF(VLOOKUP($A51,'Round 1'!$A$7:$J$206,COLUMN('Round 1'!$H$7),FALSE),1,NA())),0,1),IF(ISNA(IF(VLOOKUP($A51,'Round 2'!$A$7:$J$206,COLUMN('Round 1'!$H$7),FALSE),1,NA())),0,1),IF(ISNA(IF(VLOOKUP($A51,'Round 3'!$A$7:$J$206,COLUMN('Round 1'!$H$7),FALSE),1,NA())),0,1),IF(ISNA(IF(VLOOKUP($A51,'Final Round'!$A$14:$K$18,1,FALSE),1,NA())),0,1)))</f>
        <v/>
      </c>
      <c r="G51" s="90"/>
      <c r="H51" s="91" t="str">
        <f>IF(ISBLANK($A51),"",IF(ISERROR(VLOOKUP($A51,'Round 1'!$A$7:$I$206,COLUMN('Round 1'!$G$7),FALSE)),0,VLOOKUP($A51,'Round 1'!$A$7:$I$206,COLUMN('Round 1'!$G$7),FALSE))+IF(ISERROR(VLOOKUP($A51,'Round 2'!$A$7:$I$206,COLUMN('Round 2'!$G$7),FALSE)),0,VLOOKUP($A51,'Round 2'!$A$7:$I$206,COLUMN('Round 2'!$G$7),FALSE))+IF(ISERROR(VLOOKUP($A51,'Round 3'!$A$7:$I$206,COLUMN('Round 3'!$G$7),FALSE)),0,VLOOKUP($A51,'Round 3'!$A$7:$I$206,COLUMN('Round 3'!$G$7),FALSE)))</f>
        <v/>
      </c>
      <c r="I51" s="91" t="str">
        <f>IF(ISBLANK($A51),"",IF(ISERROR(VLOOKUP($A51,'Round 1'!$A$7:$I$206,COLUMN('Round 1'!$F$7),FALSE)),0,VLOOKUP($A51,'Round 1'!$A$7:$I$206,COLUMN('Round 1'!$F$7),FALSE))+IF(ISERROR(VLOOKUP($A51,'Round 2'!$A$7:$I$206,COLUMN('Round 2'!$F$7),FALSE)),0,VLOOKUP($A51,'Round 2'!$A$7:$I$206,COLUMN('Round 2'!$F$7),FALSE))+IF(ISERROR(VLOOKUP($A51,'Round 3'!$A$7:$I$206,COLUMN('Round 3'!$F$7),FALSE)),0,VLOOKUP($A51,'Round 3'!$A$7:$I$206,COLUMN('Round 3'!$F$7),FALSE)))</f>
        <v/>
      </c>
      <c r="J51" s="92" t="str">
        <f>IF(ISBLANK($A51),"",IF(ISERROR(VLOOKUP($A51,'Round 1'!$A$7:$I$206,COLUMN('Round 1'!$H$7),FALSE)),0,VLOOKUP($A51,'Round 1'!$A$7:$I$206,COLUMN('Round 1'!$H$7),FALSE))+IF(ISERROR(VLOOKUP($A51,'Round 2'!$A$7:$I$206,COLUMN('Round 2'!$H$7),FALSE)),0,VLOOKUP($A51,'Round 2'!$A$7:$I$206,COLUMN('Round 2'!$H$7),FALSE))+IF(ISERROR(VLOOKUP($A51,'Round 3'!$A$7:$I$206,COLUMN('Round 3'!$H$7),FALSE)),0,VLOOKUP($A51,'Round 3'!$A$7:$I$206,COLUMN('Round 3'!$H$7),FALSE)))</f>
        <v/>
      </c>
      <c r="K51" s="91" t="str">
        <f t="shared" si="15"/>
        <v/>
      </c>
      <c r="L51" s="94" t="str">
        <f t="shared" si="16"/>
        <v/>
      </c>
      <c r="M51" s="95"/>
      <c r="N51" s="96" t="str">
        <f t="shared" si="17"/>
        <v/>
      </c>
      <c r="O51" s="16" t="str">
        <f t="shared" si="18"/>
        <v/>
      </c>
      <c r="P51" s="16" t="str">
        <f t="shared" si="19"/>
        <v/>
      </c>
      <c r="Q51" s="16">
        <f t="shared" si="20"/>
        <v>-10</v>
      </c>
      <c r="R51" s="16" t="str">
        <f t="shared" si="21"/>
        <v/>
      </c>
      <c r="S51" s="16" t="str">
        <f t="shared" si="22"/>
        <v/>
      </c>
      <c r="T51" s="16">
        <f t="shared" si="23"/>
        <v>0</v>
      </c>
      <c r="U51" s="96" t="str">
        <f>IF(N('Final Round'!$J$14)&gt;0,IF(ISBLANK($A51),"",IF($N51&gt;5,$N51,VLOOKUP($A51,'Final Round'!$A$14:$K$18,COLUMN('Final Round'!$J$1),FALSE))),"")</f>
        <v/>
      </c>
      <c r="V51" s="16" t="str">
        <f t="shared" si="24"/>
        <v/>
      </c>
      <c r="W51" s="16" t="str">
        <f t="shared" si="25"/>
        <v/>
      </c>
      <c r="X51" s="16" t="str">
        <f t="shared" si="26"/>
        <v/>
      </c>
      <c r="Y51" s="16">
        <f t="shared" si="27"/>
        <v>0</v>
      </c>
      <c r="Z51" s="16" t="str">
        <f t="shared" si="28"/>
        <v/>
      </c>
      <c r="AA51" s="16">
        <f t="shared" si="14"/>
        <v>0</v>
      </c>
      <c r="AB51" s="97" t="str">
        <f>IF(ISBLANK($A51),"",5+4*(I51+IF(AA51=0,0,VLOOKUP($A51,'Final Round'!$A$14:$K$18,COLUMN('Final Round'!$G$1),FALSE)))+8*(H51+IF(AA51=0,0,IF(VLOOKUP($A51,'Final Round'!$A$14:$K$18,COLUMN('Final Round'!$J$1),FALSE)=1,1,0)))+$AA51)</f>
        <v/>
      </c>
    </row>
    <row r="52" spans="1:28" x14ac:dyDescent="0.2">
      <c r="A52" s="74"/>
      <c r="B52" s="75"/>
      <c r="C52" s="75"/>
      <c r="D52" s="75"/>
      <c r="E52" s="76"/>
      <c r="F52" s="77" t="str">
        <f>IF(ISBLANK($A52),"",SUM(IF(ISNA(IF(VLOOKUP($A52,'Round 1'!$A$7:$J$206,COLUMN('Round 1'!$H$7),FALSE),1,NA())),0,1),IF(ISNA(IF(VLOOKUP($A52,'Round 2'!$A$7:$J$206,COLUMN('Round 1'!$H$7),FALSE),1,NA())),0,1),IF(ISNA(IF(VLOOKUP($A52,'Round 3'!$A$7:$J$206,COLUMN('Round 1'!$H$7),FALSE),1,NA())),0,1),IF(ISNA(IF(VLOOKUP($A52,'Final Round'!$A$14:$K$18,1,FALSE),1,NA())),0,1)))</f>
        <v/>
      </c>
      <c r="G52" s="78"/>
      <c r="H52" s="79" t="str">
        <f>IF(ISBLANK($A52),"",IF(ISERROR(VLOOKUP($A52,'Round 1'!$A$7:$I$206,COLUMN('Round 1'!$G$7),FALSE)),0,VLOOKUP($A52,'Round 1'!$A$7:$I$206,COLUMN('Round 1'!$G$7),FALSE))+IF(ISERROR(VLOOKUP($A52,'Round 2'!$A$7:$I$206,COLUMN('Round 2'!$G$7),FALSE)),0,VLOOKUP($A52,'Round 2'!$A$7:$I$206,COLUMN('Round 2'!$G$7),FALSE))+IF(ISERROR(VLOOKUP($A52,'Round 3'!$A$7:$I$206,COLUMN('Round 3'!$G$7),FALSE)),0,VLOOKUP($A52,'Round 3'!$A$7:$I$206,COLUMN('Round 3'!$G$7),FALSE)))</f>
        <v/>
      </c>
      <c r="I52" s="79" t="str">
        <f>IF(ISBLANK($A52),"",IF(ISERROR(VLOOKUP($A52,'Round 1'!$A$7:$I$206,COLUMN('Round 1'!$F$7),FALSE)),0,VLOOKUP($A52,'Round 1'!$A$7:$I$206,COLUMN('Round 1'!$F$7),FALSE))+IF(ISERROR(VLOOKUP($A52,'Round 2'!$A$7:$I$206,COLUMN('Round 2'!$F$7),FALSE)),0,VLOOKUP($A52,'Round 2'!$A$7:$I$206,COLUMN('Round 2'!$F$7),FALSE))+IF(ISERROR(VLOOKUP($A52,'Round 3'!$A$7:$I$206,COLUMN('Round 3'!$F$7),FALSE)),0,VLOOKUP($A52,'Round 3'!$A$7:$I$206,COLUMN('Round 3'!$F$7),FALSE)))</f>
        <v/>
      </c>
      <c r="J52" s="80" t="str">
        <f>IF(ISBLANK($A52),"",IF(ISERROR(VLOOKUP($A52,'Round 1'!$A$7:$I$206,COLUMN('Round 1'!$H$7),FALSE)),0,VLOOKUP($A52,'Round 1'!$A$7:$I$206,COLUMN('Round 1'!$H$7),FALSE))+IF(ISERROR(VLOOKUP($A52,'Round 2'!$A$7:$I$206,COLUMN('Round 2'!$H$7),FALSE)),0,VLOOKUP($A52,'Round 2'!$A$7:$I$206,COLUMN('Round 2'!$H$7),FALSE))+IF(ISERROR(VLOOKUP($A52,'Round 3'!$A$7:$I$206,COLUMN('Round 3'!$H$7),FALSE)),0,VLOOKUP($A52,'Round 3'!$A$7:$I$206,COLUMN('Round 3'!$H$7),FALSE)))</f>
        <v/>
      </c>
      <c r="K52" s="79" t="str">
        <f t="shared" si="15"/>
        <v/>
      </c>
      <c r="L52" s="82" t="str">
        <f t="shared" si="16"/>
        <v/>
      </c>
      <c r="M52" s="83"/>
      <c r="N52" s="84" t="str">
        <f t="shared" si="17"/>
        <v/>
      </c>
      <c r="O52" s="16" t="str">
        <f t="shared" si="18"/>
        <v/>
      </c>
      <c r="P52" s="16" t="str">
        <f t="shared" si="19"/>
        <v/>
      </c>
      <c r="Q52" s="16">
        <f t="shared" si="20"/>
        <v>-10</v>
      </c>
      <c r="R52" s="16" t="str">
        <f t="shared" si="21"/>
        <v/>
      </c>
      <c r="S52" s="16" t="str">
        <f t="shared" si="22"/>
        <v/>
      </c>
      <c r="T52" s="16">
        <f t="shared" si="23"/>
        <v>0</v>
      </c>
      <c r="U52" s="84" t="str">
        <f>IF(N('Final Round'!$J$14)&gt;0,IF(ISBLANK($A52),"",IF($N52&gt;5,$N52,VLOOKUP($A52,'Final Round'!$A$14:$K$18,COLUMN('Final Round'!$J$1),FALSE))),"")</f>
        <v/>
      </c>
      <c r="V52" s="16" t="str">
        <f t="shared" si="24"/>
        <v/>
      </c>
      <c r="W52" s="16" t="str">
        <f t="shared" si="25"/>
        <v/>
      </c>
      <c r="X52" s="16" t="str">
        <f t="shared" si="26"/>
        <v/>
      </c>
      <c r="Y52" s="16">
        <f t="shared" si="27"/>
        <v>0</v>
      </c>
      <c r="Z52" s="16" t="str">
        <f t="shared" si="28"/>
        <v/>
      </c>
      <c r="AA52" s="16">
        <f t="shared" si="14"/>
        <v>0</v>
      </c>
      <c r="AB52" s="85" t="str">
        <f>IF(ISBLANK($A52),"",5+4*(I52+IF(AA52=0,0,VLOOKUP($A52,'Final Round'!$A$14:$K$18,COLUMN('Final Round'!$G$1),FALSE)))+8*(H52+IF(AA52=0,0,IF(VLOOKUP($A52,'Final Round'!$A$14:$K$18,COLUMN('Final Round'!$J$1),FALSE)=1,1,0)))+$AA52)</f>
        <v/>
      </c>
    </row>
    <row r="53" spans="1:28" x14ac:dyDescent="0.2">
      <c r="A53" s="86"/>
      <c r="B53" s="87"/>
      <c r="C53" s="87"/>
      <c r="D53" s="87"/>
      <c r="E53" s="88"/>
      <c r="F53" s="89" t="str">
        <f>IF(ISBLANK($A53),"",SUM(IF(ISNA(IF(VLOOKUP($A53,'Round 1'!$A$7:$J$206,COLUMN('Round 1'!$H$7),FALSE),1,NA())),0,1),IF(ISNA(IF(VLOOKUP($A53,'Round 2'!$A$7:$J$206,COLUMN('Round 1'!$H$7),FALSE),1,NA())),0,1),IF(ISNA(IF(VLOOKUP($A53,'Round 3'!$A$7:$J$206,COLUMN('Round 1'!$H$7),FALSE),1,NA())),0,1),IF(ISNA(IF(VLOOKUP($A53,'Final Round'!$A$14:$K$18,1,FALSE),1,NA())),0,1)))</f>
        <v/>
      </c>
      <c r="G53" s="90"/>
      <c r="H53" s="91" t="str">
        <f>IF(ISBLANK($A53),"",IF(ISERROR(VLOOKUP($A53,'Round 1'!$A$7:$I$206,COLUMN('Round 1'!$G$7),FALSE)),0,VLOOKUP($A53,'Round 1'!$A$7:$I$206,COLUMN('Round 1'!$G$7),FALSE))+IF(ISERROR(VLOOKUP($A53,'Round 2'!$A$7:$I$206,COLUMN('Round 2'!$G$7),FALSE)),0,VLOOKUP($A53,'Round 2'!$A$7:$I$206,COLUMN('Round 2'!$G$7),FALSE))+IF(ISERROR(VLOOKUP($A53,'Round 3'!$A$7:$I$206,COLUMN('Round 3'!$G$7),FALSE)),0,VLOOKUP($A53,'Round 3'!$A$7:$I$206,COLUMN('Round 3'!$G$7),FALSE)))</f>
        <v/>
      </c>
      <c r="I53" s="91" t="str">
        <f>IF(ISBLANK($A53),"",IF(ISERROR(VLOOKUP($A53,'Round 1'!$A$7:$I$206,COLUMN('Round 1'!$F$7),FALSE)),0,VLOOKUP($A53,'Round 1'!$A$7:$I$206,COLUMN('Round 1'!$F$7),FALSE))+IF(ISERROR(VLOOKUP($A53,'Round 2'!$A$7:$I$206,COLUMN('Round 2'!$F$7),FALSE)),0,VLOOKUP($A53,'Round 2'!$A$7:$I$206,COLUMN('Round 2'!$F$7),FALSE))+IF(ISERROR(VLOOKUP($A53,'Round 3'!$A$7:$I$206,COLUMN('Round 3'!$F$7),FALSE)),0,VLOOKUP($A53,'Round 3'!$A$7:$I$206,COLUMN('Round 3'!$F$7),FALSE)))</f>
        <v/>
      </c>
      <c r="J53" s="92" t="str">
        <f>IF(ISBLANK($A53),"",IF(ISERROR(VLOOKUP($A53,'Round 1'!$A$7:$I$206,COLUMN('Round 1'!$H$7),FALSE)),0,VLOOKUP($A53,'Round 1'!$A$7:$I$206,COLUMN('Round 1'!$H$7),FALSE))+IF(ISERROR(VLOOKUP($A53,'Round 2'!$A$7:$I$206,COLUMN('Round 2'!$H$7),FALSE)),0,VLOOKUP($A53,'Round 2'!$A$7:$I$206,COLUMN('Round 2'!$H$7),FALSE))+IF(ISERROR(VLOOKUP($A53,'Round 3'!$A$7:$I$206,COLUMN('Round 3'!$H$7),FALSE)),0,VLOOKUP($A53,'Round 3'!$A$7:$I$206,COLUMN('Round 3'!$H$7),FALSE)))</f>
        <v/>
      </c>
      <c r="K53" s="91" t="str">
        <f t="shared" si="15"/>
        <v/>
      </c>
      <c r="L53" s="94" t="str">
        <f t="shared" si="16"/>
        <v/>
      </c>
      <c r="M53" s="95"/>
      <c r="N53" s="96" t="str">
        <f t="shared" si="17"/>
        <v/>
      </c>
      <c r="O53" s="16" t="str">
        <f t="shared" si="18"/>
        <v/>
      </c>
      <c r="P53" s="16" t="str">
        <f t="shared" si="19"/>
        <v/>
      </c>
      <c r="Q53" s="16">
        <f t="shared" si="20"/>
        <v>-10</v>
      </c>
      <c r="R53" s="16" t="str">
        <f t="shared" si="21"/>
        <v/>
      </c>
      <c r="S53" s="16" t="str">
        <f t="shared" si="22"/>
        <v/>
      </c>
      <c r="T53" s="16">
        <f t="shared" si="23"/>
        <v>0</v>
      </c>
      <c r="U53" s="96" t="str">
        <f>IF(N('Final Round'!$J$14)&gt;0,IF(ISBLANK($A53),"",IF($N53&gt;5,$N53,VLOOKUP($A53,'Final Round'!$A$14:$K$18,COLUMN('Final Round'!$J$1),FALSE))),"")</f>
        <v/>
      </c>
      <c r="V53" s="16" t="str">
        <f t="shared" si="24"/>
        <v/>
      </c>
      <c r="W53" s="16" t="str">
        <f t="shared" si="25"/>
        <v/>
      </c>
      <c r="X53" s="16" t="str">
        <f t="shared" si="26"/>
        <v/>
      </c>
      <c r="Y53" s="16">
        <f t="shared" si="27"/>
        <v>0</v>
      </c>
      <c r="Z53" s="16" t="str">
        <f t="shared" si="28"/>
        <v/>
      </c>
      <c r="AA53" s="16">
        <f t="shared" si="14"/>
        <v>0</v>
      </c>
      <c r="AB53" s="97" t="str">
        <f>IF(ISBLANK($A53),"",5+4*(I53+IF(AA53=0,0,VLOOKUP($A53,'Final Round'!$A$14:$K$18,COLUMN('Final Round'!$G$1),FALSE)))+8*(H53+IF(AA53=0,0,IF(VLOOKUP($A53,'Final Round'!$A$14:$K$18,COLUMN('Final Round'!$J$1),FALSE)=1,1,0)))+$AA53)</f>
        <v/>
      </c>
    </row>
    <row r="54" spans="1:28" x14ac:dyDescent="0.2">
      <c r="A54" s="74"/>
      <c r="B54" s="75"/>
      <c r="C54" s="75"/>
      <c r="D54" s="75"/>
      <c r="E54" s="76"/>
      <c r="F54" s="77" t="str">
        <f>IF(ISBLANK($A54),"",SUM(IF(ISNA(IF(VLOOKUP($A54,'Round 1'!$A$7:$J$206,COLUMN('Round 1'!$H$7),FALSE),1,NA())),0,1),IF(ISNA(IF(VLOOKUP($A54,'Round 2'!$A$7:$J$206,COLUMN('Round 1'!$H$7),FALSE),1,NA())),0,1),IF(ISNA(IF(VLOOKUP($A54,'Round 3'!$A$7:$J$206,COLUMN('Round 1'!$H$7),FALSE),1,NA())),0,1),IF(ISNA(IF(VLOOKUP($A54,'Final Round'!$A$14:$K$18,1,FALSE),1,NA())),0,1)))</f>
        <v/>
      </c>
      <c r="G54" s="78"/>
      <c r="H54" s="79" t="str">
        <f>IF(ISBLANK($A54),"",IF(ISERROR(VLOOKUP($A54,'Round 1'!$A$7:$I$206,COLUMN('Round 1'!$G$7),FALSE)),0,VLOOKUP($A54,'Round 1'!$A$7:$I$206,COLUMN('Round 1'!$G$7),FALSE))+IF(ISERROR(VLOOKUP($A54,'Round 2'!$A$7:$I$206,COLUMN('Round 2'!$G$7),FALSE)),0,VLOOKUP($A54,'Round 2'!$A$7:$I$206,COLUMN('Round 2'!$G$7),FALSE))+IF(ISERROR(VLOOKUP($A54,'Round 3'!$A$7:$I$206,COLUMN('Round 3'!$G$7),FALSE)),0,VLOOKUP($A54,'Round 3'!$A$7:$I$206,COLUMN('Round 3'!$G$7),FALSE)))</f>
        <v/>
      </c>
      <c r="I54" s="79" t="str">
        <f>IF(ISBLANK($A54),"",IF(ISERROR(VLOOKUP($A54,'Round 1'!$A$7:$I$206,COLUMN('Round 1'!$F$7),FALSE)),0,VLOOKUP($A54,'Round 1'!$A$7:$I$206,COLUMN('Round 1'!$F$7),FALSE))+IF(ISERROR(VLOOKUP($A54,'Round 2'!$A$7:$I$206,COLUMN('Round 2'!$F$7),FALSE)),0,VLOOKUP($A54,'Round 2'!$A$7:$I$206,COLUMN('Round 2'!$F$7),FALSE))+IF(ISERROR(VLOOKUP($A54,'Round 3'!$A$7:$I$206,COLUMN('Round 3'!$F$7),FALSE)),0,VLOOKUP($A54,'Round 3'!$A$7:$I$206,COLUMN('Round 3'!$F$7),FALSE)))</f>
        <v/>
      </c>
      <c r="J54" s="80" t="str">
        <f>IF(ISBLANK($A54),"",IF(ISERROR(VLOOKUP($A54,'Round 1'!$A$7:$I$206,COLUMN('Round 1'!$H$7),FALSE)),0,VLOOKUP($A54,'Round 1'!$A$7:$I$206,COLUMN('Round 1'!$H$7),FALSE))+IF(ISERROR(VLOOKUP($A54,'Round 2'!$A$7:$I$206,COLUMN('Round 2'!$H$7),FALSE)),0,VLOOKUP($A54,'Round 2'!$A$7:$I$206,COLUMN('Round 2'!$H$7),FALSE))+IF(ISERROR(VLOOKUP($A54,'Round 3'!$A$7:$I$206,COLUMN('Round 3'!$H$7),FALSE)),0,VLOOKUP($A54,'Round 3'!$A$7:$I$206,COLUMN('Round 3'!$H$7),FALSE)))</f>
        <v/>
      </c>
      <c r="K54" s="79" t="str">
        <f t="shared" si="15"/>
        <v/>
      </c>
      <c r="L54" s="82" t="str">
        <f t="shared" si="16"/>
        <v/>
      </c>
      <c r="M54" s="83"/>
      <c r="N54" s="84" t="str">
        <f t="shared" si="17"/>
        <v/>
      </c>
      <c r="O54" s="16" t="str">
        <f t="shared" si="18"/>
        <v/>
      </c>
      <c r="P54" s="16" t="str">
        <f t="shared" si="19"/>
        <v/>
      </c>
      <c r="Q54" s="16">
        <f t="shared" si="20"/>
        <v>-10</v>
      </c>
      <c r="R54" s="16" t="str">
        <f t="shared" si="21"/>
        <v/>
      </c>
      <c r="S54" s="16" t="str">
        <f t="shared" si="22"/>
        <v/>
      </c>
      <c r="T54" s="16">
        <f t="shared" si="23"/>
        <v>0</v>
      </c>
      <c r="U54" s="84" t="str">
        <f>IF(N('Final Round'!$J$14)&gt;0,IF(ISBLANK($A54),"",IF($N54&gt;5,$N54,VLOOKUP($A54,'Final Round'!$A$14:$K$18,COLUMN('Final Round'!$J$1),FALSE))),"")</f>
        <v/>
      </c>
      <c r="V54" s="16" t="str">
        <f t="shared" si="24"/>
        <v/>
      </c>
      <c r="W54" s="16" t="str">
        <f t="shared" si="25"/>
        <v/>
      </c>
      <c r="X54" s="16" t="str">
        <f t="shared" si="26"/>
        <v/>
      </c>
      <c r="Y54" s="16">
        <f t="shared" si="27"/>
        <v>0</v>
      </c>
      <c r="Z54" s="16" t="str">
        <f t="shared" si="28"/>
        <v/>
      </c>
      <c r="AA54" s="16">
        <f t="shared" si="14"/>
        <v>0</v>
      </c>
      <c r="AB54" s="85" t="str">
        <f>IF(ISBLANK($A54),"",5+4*(I54+IF(AA54=0,0,VLOOKUP($A54,'Final Round'!$A$14:$K$18,COLUMN('Final Round'!$G$1),FALSE)))+8*(H54+IF(AA54=0,0,IF(VLOOKUP($A54,'Final Round'!$A$14:$K$18,COLUMN('Final Round'!$J$1),FALSE)=1,1,0)))+$AA54)</f>
        <v/>
      </c>
    </row>
    <row r="55" spans="1:28" x14ac:dyDescent="0.2">
      <c r="A55" s="86"/>
      <c r="B55" s="87"/>
      <c r="C55" s="87"/>
      <c r="D55" s="87"/>
      <c r="E55" s="88"/>
      <c r="F55" s="89" t="str">
        <f>IF(ISBLANK($A55),"",SUM(IF(ISNA(IF(VLOOKUP($A55,'Round 1'!$A$7:$J$206,COLUMN('Round 1'!$H$7),FALSE),1,NA())),0,1),IF(ISNA(IF(VLOOKUP($A55,'Round 2'!$A$7:$J$206,COLUMN('Round 1'!$H$7),FALSE),1,NA())),0,1),IF(ISNA(IF(VLOOKUP($A55,'Round 3'!$A$7:$J$206,COLUMN('Round 1'!$H$7),FALSE),1,NA())),0,1),IF(ISNA(IF(VLOOKUP($A55,'Final Round'!$A$14:$K$18,1,FALSE),1,NA())),0,1)))</f>
        <v/>
      </c>
      <c r="G55" s="90"/>
      <c r="H55" s="91" t="str">
        <f>IF(ISBLANK($A55),"",IF(ISERROR(VLOOKUP($A55,'Round 1'!$A$7:$I$206,COLUMN('Round 1'!$G$7),FALSE)),0,VLOOKUP($A55,'Round 1'!$A$7:$I$206,COLUMN('Round 1'!$G$7),FALSE))+IF(ISERROR(VLOOKUP($A55,'Round 2'!$A$7:$I$206,COLUMN('Round 2'!$G$7),FALSE)),0,VLOOKUP($A55,'Round 2'!$A$7:$I$206,COLUMN('Round 2'!$G$7),FALSE))+IF(ISERROR(VLOOKUP($A55,'Round 3'!$A$7:$I$206,COLUMN('Round 3'!$G$7),FALSE)),0,VLOOKUP($A55,'Round 3'!$A$7:$I$206,COLUMN('Round 3'!$G$7),FALSE)))</f>
        <v/>
      </c>
      <c r="I55" s="91" t="str">
        <f>IF(ISBLANK($A55),"",IF(ISERROR(VLOOKUP($A55,'Round 1'!$A$7:$I$206,COLUMN('Round 1'!$F$7),FALSE)),0,VLOOKUP($A55,'Round 1'!$A$7:$I$206,COLUMN('Round 1'!$F$7),FALSE))+IF(ISERROR(VLOOKUP($A55,'Round 2'!$A$7:$I$206,COLUMN('Round 2'!$F$7),FALSE)),0,VLOOKUP($A55,'Round 2'!$A$7:$I$206,COLUMN('Round 2'!$F$7),FALSE))+IF(ISERROR(VLOOKUP($A55,'Round 3'!$A$7:$I$206,COLUMN('Round 3'!$F$7),FALSE)),0,VLOOKUP($A55,'Round 3'!$A$7:$I$206,COLUMN('Round 3'!$F$7),FALSE)))</f>
        <v/>
      </c>
      <c r="J55" s="92" t="str">
        <f>IF(ISBLANK($A55),"",IF(ISERROR(VLOOKUP($A55,'Round 1'!$A$7:$I$206,COLUMN('Round 1'!$H$7),FALSE)),0,VLOOKUP($A55,'Round 1'!$A$7:$I$206,COLUMN('Round 1'!$H$7),FALSE))+IF(ISERROR(VLOOKUP($A55,'Round 2'!$A$7:$I$206,COLUMN('Round 2'!$H$7),FALSE)),0,VLOOKUP($A55,'Round 2'!$A$7:$I$206,COLUMN('Round 2'!$H$7),FALSE))+IF(ISERROR(VLOOKUP($A55,'Round 3'!$A$7:$I$206,COLUMN('Round 3'!$H$7),FALSE)),0,VLOOKUP($A55,'Round 3'!$A$7:$I$206,COLUMN('Round 3'!$H$7),FALSE)))</f>
        <v/>
      </c>
      <c r="K55" s="91" t="str">
        <f t="shared" si="15"/>
        <v/>
      </c>
      <c r="L55" s="94" t="str">
        <f t="shared" si="16"/>
        <v/>
      </c>
      <c r="M55" s="95"/>
      <c r="N55" s="96" t="str">
        <f t="shared" si="17"/>
        <v/>
      </c>
      <c r="O55" s="16" t="str">
        <f t="shared" si="18"/>
        <v/>
      </c>
      <c r="P55" s="16" t="str">
        <f t="shared" si="19"/>
        <v/>
      </c>
      <c r="Q55" s="16">
        <f t="shared" si="20"/>
        <v>-10</v>
      </c>
      <c r="R55" s="16" t="str">
        <f t="shared" si="21"/>
        <v/>
      </c>
      <c r="S55" s="16" t="str">
        <f t="shared" si="22"/>
        <v/>
      </c>
      <c r="T55" s="16">
        <f t="shared" si="23"/>
        <v>0</v>
      </c>
      <c r="U55" s="96" t="str">
        <f>IF(N('Final Round'!$J$14)&gt;0,IF(ISBLANK($A55),"",IF($N55&gt;5,$N55,VLOOKUP($A55,'Final Round'!$A$14:$K$18,COLUMN('Final Round'!$J$1),FALSE))),"")</f>
        <v/>
      </c>
      <c r="V55" s="16" t="str">
        <f t="shared" si="24"/>
        <v/>
      </c>
      <c r="W55" s="16" t="str">
        <f t="shared" si="25"/>
        <v/>
      </c>
      <c r="X55" s="16" t="str">
        <f t="shared" si="26"/>
        <v/>
      </c>
      <c r="Y55" s="16">
        <f t="shared" si="27"/>
        <v>0</v>
      </c>
      <c r="Z55" s="16" t="str">
        <f t="shared" si="28"/>
        <v/>
      </c>
      <c r="AA55" s="16">
        <f t="shared" si="14"/>
        <v>0</v>
      </c>
      <c r="AB55" s="97" t="str">
        <f>IF(ISBLANK($A55),"",5+4*(I55+IF(AA55=0,0,VLOOKUP($A55,'Final Round'!$A$14:$K$18,COLUMN('Final Round'!$G$1),FALSE)))+8*(H55+IF(AA55=0,0,IF(VLOOKUP($A55,'Final Round'!$A$14:$K$18,COLUMN('Final Round'!$J$1),FALSE)=1,1,0)))+$AA55)</f>
        <v/>
      </c>
    </row>
    <row r="56" spans="1:28" x14ac:dyDescent="0.2">
      <c r="A56" s="74"/>
      <c r="B56" s="75"/>
      <c r="C56" s="75"/>
      <c r="D56" s="75"/>
      <c r="E56" s="76"/>
      <c r="F56" s="77" t="str">
        <f>IF(ISBLANK($A56),"",SUM(IF(ISNA(IF(VLOOKUP($A56,'Round 1'!$A$7:$J$206,COLUMN('Round 1'!$H$7),FALSE),1,NA())),0,1),IF(ISNA(IF(VLOOKUP($A56,'Round 2'!$A$7:$J$206,COLUMN('Round 1'!$H$7),FALSE),1,NA())),0,1),IF(ISNA(IF(VLOOKUP($A56,'Round 3'!$A$7:$J$206,COLUMN('Round 1'!$H$7),FALSE),1,NA())),0,1),IF(ISNA(IF(VLOOKUP($A56,'Final Round'!$A$14:$K$18,1,FALSE),1,NA())),0,1)))</f>
        <v/>
      </c>
      <c r="G56" s="78"/>
      <c r="H56" s="79" t="str">
        <f>IF(ISBLANK($A56),"",IF(ISERROR(VLOOKUP($A56,'Round 1'!$A$7:$I$206,COLUMN('Round 1'!$G$7),FALSE)),0,VLOOKUP($A56,'Round 1'!$A$7:$I$206,COLUMN('Round 1'!$G$7),FALSE))+IF(ISERROR(VLOOKUP($A56,'Round 2'!$A$7:$I$206,COLUMN('Round 2'!$G$7),FALSE)),0,VLOOKUP($A56,'Round 2'!$A$7:$I$206,COLUMN('Round 2'!$G$7),FALSE))+IF(ISERROR(VLOOKUP($A56,'Round 3'!$A$7:$I$206,COLUMN('Round 3'!$G$7),FALSE)),0,VLOOKUP($A56,'Round 3'!$A$7:$I$206,COLUMN('Round 3'!$G$7),FALSE)))</f>
        <v/>
      </c>
      <c r="I56" s="79" t="str">
        <f>IF(ISBLANK($A56),"",IF(ISERROR(VLOOKUP($A56,'Round 1'!$A$7:$I$206,COLUMN('Round 1'!$F$7),FALSE)),0,VLOOKUP($A56,'Round 1'!$A$7:$I$206,COLUMN('Round 1'!$F$7),FALSE))+IF(ISERROR(VLOOKUP($A56,'Round 2'!$A$7:$I$206,COLUMN('Round 2'!$F$7),FALSE)),0,VLOOKUP($A56,'Round 2'!$A$7:$I$206,COLUMN('Round 2'!$F$7),FALSE))+IF(ISERROR(VLOOKUP($A56,'Round 3'!$A$7:$I$206,COLUMN('Round 3'!$F$7),FALSE)),0,VLOOKUP($A56,'Round 3'!$A$7:$I$206,COLUMN('Round 3'!$F$7),FALSE)))</f>
        <v/>
      </c>
      <c r="J56" s="80" t="str">
        <f>IF(ISBLANK($A56),"",IF(ISERROR(VLOOKUP($A56,'Round 1'!$A$7:$I$206,COLUMN('Round 1'!$H$7),FALSE)),0,VLOOKUP($A56,'Round 1'!$A$7:$I$206,COLUMN('Round 1'!$H$7),FALSE))+IF(ISERROR(VLOOKUP($A56,'Round 2'!$A$7:$I$206,COLUMN('Round 2'!$H$7),FALSE)),0,VLOOKUP($A56,'Round 2'!$A$7:$I$206,COLUMN('Round 2'!$H$7),FALSE))+IF(ISERROR(VLOOKUP($A56,'Round 3'!$A$7:$I$206,COLUMN('Round 3'!$H$7),FALSE)),0,VLOOKUP($A56,'Round 3'!$A$7:$I$206,COLUMN('Round 3'!$H$7),FALSE)))</f>
        <v/>
      </c>
      <c r="K56" s="79" t="str">
        <f t="shared" si="15"/>
        <v/>
      </c>
      <c r="L56" s="82" t="str">
        <f t="shared" si="16"/>
        <v/>
      </c>
      <c r="M56" s="83"/>
      <c r="N56" s="84" t="str">
        <f t="shared" si="17"/>
        <v/>
      </c>
      <c r="O56" s="16" t="str">
        <f t="shared" si="18"/>
        <v/>
      </c>
      <c r="P56" s="16" t="str">
        <f t="shared" si="19"/>
        <v/>
      </c>
      <c r="Q56" s="16">
        <f t="shared" si="20"/>
        <v>-10</v>
      </c>
      <c r="R56" s="16" t="str">
        <f t="shared" si="21"/>
        <v/>
      </c>
      <c r="S56" s="16" t="str">
        <f t="shared" si="22"/>
        <v/>
      </c>
      <c r="T56" s="16">
        <f t="shared" si="23"/>
        <v>0</v>
      </c>
      <c r="U56" s="84" t="str">
        <f>IF(N('Final Round'!$J$14)&gt;0,IF(ISBLANK($A56),"",IF($N56&gt;5,$N56,VLOOKUP($A56,'Final Round'!$A$14:$K$18,COLUMN('Final Round'!$J$1),FALSE))),"")</f>
        <v/>
      </c>
      <c r="V56" s="16" t="str">
        <f t="shared" si="24"/>
        <v/>
      </c>
      <c r="W56" s="16" t="str">
        <f t="shared" si="25"/>
        <v/>
      </c>
      <c r="X56" s="16" t="str">
        <f t="shared" si="26"/>
        <v/>
      </c>
      <c r="Y56" s="16">
        <f t="shared" si="27"/>
        <v>0</v>
      </c>
      <c r="Z56" s="16" t="str">
        <f t="shared" si="28"/>
        <v/>
      </c>
      <c r="AA56" s="16">
        <f t="shared" si="14"/>
        <v>0</v>
      </c>
      <c r="AB56" s="85" t="str">
        <f>IF(ISBLANK($A56),"",5+4*(I56+IF(AA56=0,0,VLOOKUP($A56,'Final Round'!$A$14:$K$18,COLUMN('Final Round'!$G$1),FALSE)))+8*(H56+IF(AA56=0,0,IF(VLOOKUP($A56,'Final Round'!$A$14:$K$18,COLUMN('Final Round'!$J$1),FALSE)=1,1,0)))+$AA56)</f>
        <v/>
      </c>
    </row>
    <row r="57" spans="1:28" x14ac:dyDescent="0.2">
      <c r="A57" s="86"/>
      <c r="B57" s="87"/>
      <c r="C57" s="87"/>
      <c r="D57" s="87"/>
      <c r="E57" s="88"/>
      <c r="F57" s="89" t="str">
        <f>IF(ISBLANK($A57),"",SUM(IF(ISNA(IF(VLOOKUP($A57,'Round 1'!$A$7:$J$206,COLUMN('Round 1'!$H$7),FALSE),1,NA())),0,1),IF(ISNA(IF(VLOOKUP($A57,'Round 2'!$A$7:$J$206,COLUMN('Round 1'!$H$7),FALSE),1,NA())),0,1),IF(ISNA(IF(VLOOKUP($A57,'Round 3'!$A$7:$J$206,COLUMN('Round 1'!$H$7),FALSE),1,NA())),0,1),IF(ISNA(IF(VLOOKUP($A57,'Final Round'!$A$14:$K$18,1,FALSE),1,NA())),0,1)))</f>
        <v/>
      </c>
      <c r="G57" s="90"/>
      <c r="H57" s="91" t="str">
        <f>IF(ISBLANK($A57),"",IF(ISERROR(VLOOKUP($A57,'Round 1'!$A$7:$I$206,COLUMN('Round 1'!$G$7),FALSE)),0,VLOOKUP($A57,'Round 1'!$A$7:$I$206,COLUMN('Round 1'!$G$7),FALSE))+IF(ISERROR(VLOOKUP($A57,'Round 2'!$A$7:$I$206,COLUMN('Round 2'!$G$7),FALSE)),0,VLOOKUP($A57,'Round 2'!$A$7:$I$206,COLUMN('Round 2'!$G$7),FALSE))+IF(ISERROR(VLOOKUP($A57,'Round 3'!$A$7:$I$206,COLUMN('Round 3'!$G$7),FALSE)),0,VLOOKUP($A57,'Round 3'!$A$7:$I$206,COLUMN('Round 3'!$G$7),FALSE)))</f>
        <v/>
      </c>
      <c r="I57" s="91" t="str">
        <f>IF(ISBLANK($A57),"",IF(ISERROR(VLOOKUP($A57,'Round 1'!$A$7:$I$206,COLUMN('Round 1'!$F$7),FALSE)),0,VLOOKUP($A57,'Round 1'!$A$7:$I$206,COLUMN('Round 1'!$F$7),FALSE))+IF(ISERROR(VLOOKUP($A57,'Round 2'!$A$7:$I$206,COLUMN('Round 2'!$F$7),FALSE)),0,VLOOKUP($A57,'Round 2'!$A$7:$I$206,COLUMN('Round 2'!$F$7),FALSE))+IF(ISERROR(VLOOKUP($A57,'Round 3'!$A$7:$I$206,COLUMN('Round 3'!$F$7),FALSE)),0,VLOOKUP($A57,'Round 3'!$A$7:$I$206,COLUMN('Round 3'!$F$7),FALSE)))</f>
        <v/>
      </c>
      <c r="J57" s="92" t="str">
        <f>IF(ISBLANK($A57),"",IF(ISERROR(VLOOKUP($A57,'Round 1'!$A$7:$I$206,COLUMN('Round 1'!$H$7),FALSE)),0,VLOOKUP($A57,'Round 1'!$A$7:$I$206,COLUMN('Round 1'!$H$7),FALSE))+IF(ISERROR(VLOOKUP($A57,'Round 2'!$A$7:$I$206,COLUMN('Round 2'!$H$7),FALSE)),0,VLOOKUP($A57,'Round 2'!$A$7:$I$206,COLUMN('Round 2'!$H$7),FALSE))+IF(ISERROR(VLOOKUP($A57,'Round 3'!$A$7:$I$206,COLUMN('Round 3'!$H$7),FALSE)),0,VLOOKUP($A57,'Round 3'!$A$7:$I$206,COLUMN('Round 3'!$H$7),FALSE)))</f>
        <v/>
      </c>
      <c r="K57" s="91" t="str">
        <f t="shared" si="15"/>
        <v/>
      </c>
      <c r="L57" s="94" t="str">
        <f t="shared" si="16"/>
        <v/>
      </c>
      <c r="M57" s="95"/>
      <c r="N57" s="96" t="str">
        <f t="shared" si="17"/>
        <v/>
      </c>
      <c r="O57" s="16" t="str">
        <f t="shared" si="18"/>
        <v/>
      </c>
      <c r="P57" s="16" t="str">
        <f t="shared" si="19"/>
        <v/>
      </c>
      <c r="Q57" s="16">
        <f t="shared" si="20"/>
        <v>-10</v>
      </c>
      <c r="R57" s="16" t="str">
        <f t="shared" si="21"/>
        <v/>
      </c>
      <c r="S57" s="16" t="str">
        <f t="shared" si="22"/>
        <v/>
      </c>
      <c r="T57" s="16">
        <f t="shared" si="23"/>
        <v>0</v>
      </c>
      <c r="U57" s="96" t="str">
        <f>IF(N('Final Round'!$J$14)&gt;0,IF(ISBLANK($A57),"",IF($N57&gt;5,$N57,VLOOKUP($A57,'Final Round'!$A$14:$K$18,COLUMN('Final Round'!$J$1),FALSE))),"")</f>
        <v/>
      </c>
      <c r="V57" s="16" t="str">
        <f t="shared" si="24"/>
        <v/>
      </c>
      <c r="W57" s="16" t="str">
        <f t="shared" si="25"/>
        <v/>
      </c>
      <c r="X57" s="16" t="str">
        <f t="shared" si="26"/>
        <v/>
      </c>
      <c r="Y57" s="16">
        <f t="shared" si="27"/>
        <v>0</v>
      </c>
      <c r="Z57" s="16" t="str">
        <f t="shared" si="28"/>
        <v/>
      </c>
      <c r="AA57" s="16">
        <f t="shared" si="14"/>
        <v>0</v>
      </c>
      <c r="AB57" s="97" t="str">
        <f>IF(ISBLANK($A57),"",5+4*(I57+IF(AA57=0,0,VLOOKUP($A57,'Final Round'!$A$14:$K$18,COLUMN('Final Round'!$G$1),FALSE)))+8*(H57+IF(AA57=0,0,IF(VLOOKUP($A57,'Final Round'!$A$14:$K$18,COLUMN('Final Round'!$J$1),FALSE)=1,1,0)))+$AA57)</f>
        <v/>
      </c>
    </row>
    <row r="58" spans="1:28" x14ac:dyDescent="0.2">
      <c r="A58" s="74"/>
      <c r="B58" s="75"/>
      <c r="C58" s="75"/>
      <c r="D58" s="75"/>
      <c r="E58" s="76"/>
      <c r="F58" s="77" t="str">
        <f>IF(ISBLANK($A58),"",SUM(IF(ISNA(IF(VLOOKUP($A58,'Round 1'!$A$7:$J$206,COLUMN('Round 1'!$H$7),FALSE),1,NA())),0,1),IF(ISNA(IF(VLOOKUP($A58,'Round 2'!$A$7:$J$206,COLUMN('Round 1'!$H$7),FALSE),1,NA())),0,1),IF(ISNA(IF(VLOOKUP($A58,'Round 3'!$A$7:$J$206,COLUMN('Round 1'!$H$7),FALSE),1,NA())),0,1),IF(ISNA(IF(VLOOKUP($A58,'Final Round'!$A$14:$K$18,1,FALSE),1,NA())),0,1)))</f>
        <v/>
      </c>
      <c r="G58" s="78"/>
      <c r="H58" s="79" t="str">
        <f>IF(ISBLANK($A58),"",IF(ISERROR(VLOOKUP($A58,'Round 1'!$A$7:$I$206,COLUMN('Round 1'!$G$7),FALSE)),0,VLOOKUP($A58,'Round 1'!$A$7:$I$206,COLUMN('Round 1'!$G$7),FALSE))+IF(ISERROR(VLOOKUP($A58,'Round 2'!$A$7:$I$206,COLUMN('Round 2'!$G$7),FALSE)),0,VLOOKUP($A58,'Round 2'!$A$7:$I$206,COLUMN('Round 2'!$G$7),FALSE))+IF(ISERROR(VLOOKUP($A58,'Round 3'!$A$7:$I$206,COLUMN('Round 3'!$G$7),FALSE)),0,VLOOKUP($A58,'Round 3'!$A$7:$I$206,COLUMN('Round 3'!$G$7),FALSE)))</f>
        <v/>
      </c>
      <c r="I58" s="79" t="str">
        <f>IF(ISBLANK($A58),"",IF(ISERROR(VLOOKUP($A58,'Round 1'!$A$7:$I$206,COLUMN('Round 1'!$F$7),FALSE)),0,VLOOKUP($A58,'Round 1'!$A$7:$I$206,COLUMN('Round 1'!$F$7),FALSE))+IF(ISERROR(VLOOKUP($A58,'Round 2'!$A$7:$I$206,COLUMN('Round 2'!$F$7),FALSE)),0,VLOOKUP($A58,'Round 2'!$A$7:$I$206,COLUMN('Round 2'!$F$7),FALSE))+IF(ISERROR(VLOOKUP($A58,'Round 3'!$A$7:$I$206,COLUMN('Round 3'!$F$7),FALSE)),0,VLOOKUP($A58,'Round 3'!$A$7:$I$206,COLUMN('Round 3'!$F$7),FALSE)))</f>
        <v/>
      </c>
      <c r="J58" s="80" t="str">
        <f>IF(ISBLANK($A58),"",IF(ISERROR(VLOOKUP($A58,'Round 1'!$A$7:$I$206,COLUMN('Round 1'!$H$7),FALSE)),0,VLOOKUP($A58,'Round 1'!$A$7:$I$206,COLUMN('Round 1'!$H$7),FALSE))+IF(ISERROR(VLOOKUP($A58,'Round 2'!$A$7:$I$206,COLUMN('Round 2'!$H$7),FALSE)),0,VLOOKUP($A58,'Round 2'!$A$7:$I$206,COLUMN('Round 2'!$H$7),FALSE))+IF(ISERROR(VLOOKUP($A58,'Round 3'!$A$7:$I$206,COLUMN('Round 3'!$H$7),FALSE)),0,VLOOKUP($A58,'Round 3'!$A$7:$I$206,COLUMN('Round 3'!$H$7),FALSE)))</f>
        <v/>
      </c>
      <c r="K58" s="79" t="str">
        <f t="shared" si="15"/>
        <v/>
      </c>
      <c r="L58" s="82" t="str">
        <f t="shared" si="16"/>
        <v/>
      </c>
      <c r="M58" s="83"/>
      <c r="N58" s="84" t="str">
        <f t="shared" si="17"/>
        <v/>
      </c>
      <c r="O58" s="16" t="str">
        <f t="shared" si="18"/>
        <v/>
      </c>
      <c r="P58" s="16" t="str">
        <f t="shared" si="19"/>
        <v/>
      </c>
      <c r="Q58" s="16">
        <f t="shared" si="20"/>
        <v>-10</v>
      </c>
      <c r="R58" s="16" t="str">
        <f t="shared" si="21"/>
        <v/>
      </c>
      <c r="S58" s="16" t="str">
        <f t="shared" si="22"/>
        <v/>
      </c>
      <c r="T58" s="16">
        <f t="shared" si="23"/>
        <v>0</v>
      </c>
      <c r="U58" s="84" t="str">
        <f>IF(N('Final Round'!$J$14)&gt;0,IF(ISBLANK($A58),"",IF($N58&gt;5,$N58,VLOOKUP($A58,'Final Round'!$A$14:$K$18,COLUMN('Final Round'!$J$1),FALSE))),"")</f>
        <v/>
      </c>
      <c r="V58" s="16" t="str">
        <f t="shared" si="24"/>
        <v/>
      </c>
      <c r="W58" s="16" t="str">
        <f t="shared" si="25"/>
        <v/>
      </c>
      <c r="X58" s="16" t="str">
        <f t="shared" si="26"/>
        <v/>
      </c>
      <c r="Y58" s="16">
        <f t="shared" si="27"/>
        <v>0</v>
      </c>
      <c r="Z58" s="16" t="str">
        <f t="shared" si="28"/>
        <v/>
      </c>
      <c r="AA58" s="16">
        <f t="shared" si="14"/>
        <v>0</v>
      </c>
      <c r="AB58" s="85" t="str">
        <f>IF(ISBLANK($A58),"",5+4*(I58+IF(AA58=0,0,VLOOKUP($A58,'Final Round'!$A$14:$K$18,COLUMN('Final Round'!$G$1),FALSE)))+8*(H58+IF(AA58=0,0,IF(VLOOKUP($A58,'Final Round'!$A$14:$K$18,COLUMN('Final Round'!$J$1),FALSE)=1,1,0)))+$AA58)</f>
        <v/>
      </c>
    </row>
    <row r="59" spans="1:28" x14ac:dyDescent="0.2">
      <c r="A59" s="86"/>
      <c r="B59" s="87"/>
      <c r="C59" s="87"/>
      <c r="D59" s="87"/>
      <c r="E59" s="88"/>
      <c r="F59" s="89" t="str">
        <f>IF(ISBLANK($A59),"",SUM(IF(ISNA(IF(VLOOKUP($A59,'Round 1'!$A$7:$J$206,COLUMN('Round 1'!$H$7),FALSE),1,NA())),0,1),IF(ISNA(IF(VLOOKUP($A59,'Round 2'!$A$7:$J$206,COLUMN('Round 1'!$H$7),FALSE),1,NA())),0,1),IF(ISNA(IF(VLOOKUP($A59,'Round 3'!$A$7:$J$206,COLUMN('Round 1'!$H$7),FALSE),1,NA())),0,1),IF(ISNA(IF(VLOOKUP($A59,'Final Round'!$A$14:$K$18,1,FALSE),1,NA())),0,1)))</f>
        <v/>
      </c>
      <c r="G59" s="90"/>
      <c r="H59" s="91" t="str">
        <f>IF(ISBLANK($A59),"",IF(ISERROR(VLOOKUP($A59,'Round 1'!$A$7:$I$206,COLUMN('Round 1'!$G$7),FALSE)),0,VLOOKUP($A59,'Round 1'!$A$7:$I$206,COLUMN('Round 1'!$G$7),FALSE))+IF(ISERROR(VLOOKUP($A59,'Round 2'!$A$7:$I$206,COLUMN('Round 2'!$G$7),FALSE)),0,VLOOKUP($A59,'Round 2'!$A$7:$I$206,COLUMN('Round 2'!$G$7),FALSE))+IF(ISERROR(VLOOKUP($A59,'Round 3'!$A$7:$I$206,COLUMN('Round 3'!$G$7),FALSE)),0,VLOOKUP($A59,'Round 3'!$A$7:$I$206,COLUMN('Round 3'!$G$7),FALSE)))</f>
        <v/>
      </c>
      <c r="I59" s="91" t="str">
        <f>IF(ISBLANK($A59),"",IF(ISERROR(VLOOKUP($A59,'Round 1'!$A$7:$I$206,COLUMN('Round 1'!$F$7),FALSE)),0,VLOOKUP($A59,'Round 1'!$A$7:$I$206,COLUMN('Round 1'!$F$7),FALSE))+IF(ISERROR(VLOOKUP($A59,'Round 2'!$A$7:$I$206,COLUMN('Round 2'!$F$7),FALSE)),0,VLOOKUP($A59,'Round 2'!$A$7:$I$206,COLUMN('Round 2'!$F$7),FALSE))+IF(ISERROR(VLOOKUP($A59,'Round 3'!$A$7:$I$206,COLUMN('Round 3'!$F$7),FALSE)),0,VLOOKUP($A59,'Round 3'!$A$7:$I$206,COLUMN('Round 3'!$F$7),FALSE)))</f>
        <v/>
      </c>
      <c r="J59" s="92" t="str">
        <f>IF(ISBLANK($A59),"",IF(ISERROR(VLOOKUP($A59,'Round 1'!$A$7:$I$206,COLUMN('Round 1'!$H$7),FALSE)),0,VLOOKUP($A59,'Round 1'!$A$7:$I$206,COLUMN('Round 1'!$H$7),FALSE))+IF(ISERROR(VLOOKUP($A59,'Round 2'!$A$7:$I$206,COLUMN('Round 2'!$H$7),FALSE)),0,VLOOKUP($A59,'Round 2'!$A$7:$I$206,COLUMN('Round 2'!$H$7),FALSE))+IF(ISERROR(VLOOKUP($A59,'Round 3'!$A$7:$I$206,COLUMN('Round 3'!$H$7),FALSE)),0,VLOOKUP($A59,'Round 3'!$A$7:$I$206,COLUMN('Round 3'!$H$7),FALSE)))</f>
        <v/>
      </c>
      <c r="K59" s="91" t="str">
        <f t="shared" si="15"/>
        <v/>
      </c>
      <c r="L59" s="94" t="str">
        <f t="shared" si="16"/>
        <v/>
      </c>
      <c r="M59" s="95"/>
      <c r="N59" s="96" t="str">
        <f t="shared" si="17"/>
        <v/>
      </c>
      <c r="O59" s="16" t="str">
        <f t="shared" si="18"/>
        <v/>
      </c>
      <c r="P59" s="16" t="str">
        <f t="shared" si="19"/>
        <v/>
      </c>
      <c r="Q59" s="16">
        <f t="shared" si="20"/>
        <v>-10</v>
      </c>
      <c r="R59" s="16" t="str">
        <f t="shared" si="21"/>
        <v/>
      </c>
      <c r="S59" s="16" t="str">
        <f t="shared" si="22"/>
        <v/>
      </c>
      <c r="T59" s="16">
        <f t="shared" si="23"/>
        <v>0</v>
      </c>
      <c r="U59" s="96" t="str">
        <f>IF(N('Final Round'!$J$14)&gt;0,IF(ISBLANK($A59),"",IF($N59&gt;5,$N59,VLOOKUP($A59,'Final Round'!$A$14:$K$18,COLUMN('Final Round'!$J$1),FALSE))),"")</f>
        <v/>
      </c>
      <c r="V59" s="16" t="str">
        <f t="shared" si="24"/>
        <v/>
      </c>
      <c r="W59" s="16" t="str">
        <f t="shared" si="25"/>
        <v/>
      </c>
      <c r="X59" s="16" t="str">
        <f t="shared" si="26"/>
        <v/>
      </c>
      <c r="Y59" s="16">
        <f t="shared" si="27"/>
        <v>0</v>
      </c>
      <c r="Z59" s="16" t="str">
        <f t="shared" si="28"/>
        <v/>
      </c>
      <c r="AA59" s="16">
        <f t="shared" si="14"/>
        <v>0</v>
      </c>
      <c r="AB59" s="97" t="str">
        <f>IF(ISBLANK($A59),"",5+4*(I59+IF(AA59=0,0,VLOOKUP($A59,'Final Round'!$A$14:$K$18,COLUMN('Final Round'!$G$1),FALSE)))+8*(H59+IF(AA59=0,0,IF(VLOOKUP($A59,'Final Round'!$A$14:$K$18,COLUMN('Final Round'!$J$1),FALSE)=1,1,0)))+$AA59)</f>
        <v/>
      </c>
    </row>
    <row r="60" spans="1:28" x14ac:dyDescent="0.2">
      <c r="A60" s="74"/>
      <c r="B60" s="75"/>
      <c r="C60" s="75"/>
      <c r="D60" s="75"/>
      <c r="E60" s="76"/>
      <c r="F60" s="77" t="str">
        <f>IF(ISBLANK($A60),"",SUM(IF(ISNA(IF(VLOOKUP($A60,'Round 1'!$A$7:$J$206,COLUMN('Round 1'!$H$7),FALSE),1,NA())),0,1),IF(ISNA(IF(VLOOKUP($A60,'Round 2'!$A$7:$J$206,COLUMN('Round 1'!$H$7),FALSE),1,NA())),0,1),IF(ISNA(IF(VLOOKUP($A60,'Round 3'!$A$7:$J$206,COLUMN('Round 1'!$H$7),FALSE),1,NA())),0,1),IF(ISNA(IF(VLOOKUP($A60,'Final Round'!$A$14:$K$18,1,FALSE),1,NA())),0,1)))</f>
        <v/>
      </c>
      <c r="G60" s="78"/>
      <c r="H60" s="79" t="str">
        <f>IF(ISBLANK($A60),"",IF(ISERROR(VLOOKUP($A60,'Round 1'!$A$7:$I$206,COLUMN('Round 1'!$G$7),FALSE)),0,VLOOKUP($A60,'Round 1'!$A$7:$I$206,COLUMN('Round 1'!$G$7),FALSE))+IF(ISERROR(VLOOKUP($A60,'Round 2'!$A$7:$I$206,COLUMN('Round 2'!$G$7),FALSE)),0,VLOOKUP($A60,'Round 2'!$A$7:$I$206,COLUMN('Round 2'!$G$7),FALSE))+IF(ISERROR(VLOOKUP($A60,'Round 3'!$A$7:$I$206,COLUMN('Round 3'!$G$7),FALSE)),0,VLOOKUP($A60,'Round 3'!$A$7:$I$206,COLUMN('Round 3'!$G$7),FALSE)))</f>
        <v/>
      </c>
      <c r="I60" s="79" t="str">
        <f>IF(ISBLANK($A60),"",IF(ISERROR(VLOOKUP($A60,'Round 1'!$A$7:$I$206,COLUMN('Round 1'!$F$7),FALSE)),0,VLOOKUP($A60,'Round 1'!$A$7:$I$206,COLUMN('Round 1'!$F$7),FALSE))+IF(ISERROR(VLOOKUP($A60,'Round 2'!$A$7:$I$206,COLUMN('Round 2'!$F$7),FALSE)),0,VLOOKUP($A60,'Round 2'!$A$7:$I$206,COLUMN('Round 2'!$F$7),FALSE))+IF(ISERROR(VLOOKUP($A60,'Round 3'!$A$7:$I$206,COLUMN('Round 3'!$F$7),FALSE)),0,VLOOKUP($A60,'Round 3'!$A$7:$I$206,COLUMN('Round 3'!$F$7),FALSE)))</f>
        <v/>
      </c>
      <c r="J60" s="80" t="str">
        <f>IF(ISBLANK($A60),"",IF(ISERROR(VLOOKUP($A60,'Round 1'!$A$7:$I$206,COLUMN('Round 1'!$H$7),FALSE)),0,VLOOKUP($A60,'Round 1'!$A$7:$I$206,COLUMN('Round 1'!$H$7),FALSE))+IF(ISERROR(VLOOKUP($A60,'Round 2'!$A$7:$I$206,COLUMN('Round 2'!$H$7),FALSE)),0,VLOOKUP($A60,'Round 2'!$A$7:$I$206,COLUMN('Round 2'!$H$7),FALSE))+IF(ISERROR(VLOOKUP($A60,'Round 3'!$A$7:$I$206,COLUMN('Round 3'!$H$7),FALSE)),0,VLOOKUP($A60,'Round 3'!$A$7:$I$206,COLUMN('Round 3'!$H$7),FALSE)))</f>
        <v/>
      </c>
      <c r="K60" s="79" t="str">
        <f t="shared" si="15"/>
        <v/>
      </c>
      <c r="L60" s="82" t="str">
        <f t="shared" si="16"/>
        <v/>
      </c>
      <c r="M60" s="83"/>
      <c r="N60" s="84" t="str">
        <f t="shared" si="17"/>
        <v/>
      </c>
      <c r="O60" s="16" t="str">
        <f t="shared" si="18"/>
        <v/>
      </c>
      <c r="P60" s="16" t="str">
        <f t="shared" si="19"/>
        <v/>
      </c>
      <c r="Q60" s="16">
        <f t="shared" si="20"/>
        <v>-10</v>
      </c>
      <c r="R60" s="16" t="str">
        <f t="shared" si="21"/>
        <v/>
      </c>
      <c r="S60" s="16" t="str">
        <f t="shared" si="22"/>
        <v/>
      </c>
      <c r="T60" s="16">
        <f t="shared" si="23"/>
        <v>0</v>
      </c>
      <c r="U60" s="84" t="str">
        <f>IF(N('Final Round'!$J$14)&gt;0,IF(ISBLANK($A60),"",IF($N60&gt;5,$N60,VLOOKUP($A60,'Final Round'!$A$14:$K$18,COLUMN('Final Round'!$J$1),FALSE))),"")</f>
        <v/>
      </c>
      <c r="V60" s="16" t="str">
        <f t="shared" si="24"/>
        <v/>
      </c>
      <c r="W60" s="16" t="str">
        <f t="shared" si="25"/>
        <v/>
      </c>
      <c r="X60" s="16" t="str">
        <f t="shared" si="26"/>
        <v/>
      </c>
      <c r="Y60" s="16">
        <f t="shared" si="27"/>
        <v>0</v>
      </c>
      <c r="Z60" s="16" t="str">
        <f t="shared" si="28"/>
        <v/>
      </c>
      <c r="AA60" s="16">
        <f t="shared" si="14"/>
        <v>0</v>
      </c>
      <c r="AB60" s="85" t="str">
        <f>IF(ISBLANK($A60),"",5+4*(I60+IF(AA60=0,0,VLOOKUP($A60,'Final Round'!$A$14:$K$18,COLUMN('Final Round'!$G$1),FALSE)))+8*(H60+IF(AA60=0,0,IF(VLOOKUP($A60,'Final Round'!$A$14:$K$18,COLUMN('Final Round'!$J$1),FALSE)=1,1,0)))+$AA60)</f>
        <v/>
      </c>
    </row>
    <row r="61" spans="1:28" x14ac:dyDescent="0.2">
      <c r="A61" s="86"/>
      <c r="B61" s="87"/>
      <c r="C61" s="87"/>
      <c r="D61" s="87"/>
      <c r="E61" s="88"/>
      <c r="F61" s="89" t="str">
        <f>IF(ISBLANK($A61),"",SUM(IF(ISNA(IF(VLOOKUP($A61,'Round 1'!$A$7:$J$206,COLUMN('Round 1'!$H$7),FALSE),1,NA())),0,1),IF(ISNA(IF(VLOOKUP($A61,'Round 2'!$A$7:$J$206,COLUMN('Round 1'!$H$7),FALSE),1,NA())),0,1),IF(ISNA(IF(VLOOKUP($A61,'Round 3'!$A$7:$J$206,COLUMN('Round 1'!$H$7),FALSE),1,NA())),0,1),IF(ISNA(IF(VLOOKUP($A61,'Final Round'!$A$14:$K$18,1,FALSE),1,NA())),0,1)))</f>
        <v/>
      </c>
      <c r="G61" s="90"/>
      <c r="H61" s="91" t="str">
        <f>IF(ISBLANK($A61),"",IF(ISERROR(VLOOKUP($A61,'Round 1'!$A$7:$I$206,COLUMN('Round 1'!$G$7),FALSE)),0,VLOOKUP($A61,'Round 1'!$A$7:$I$206,COLUMN('Round 1'!$G$7),FALSE))+IF(ISERROR(VLOOKUP($A61,'Round 2'!$A$7:$I$206,COLUMN('Round 2'!$G$7),FALSE)),0,VLOOKUP($A61,'Round 2'!$A$7:$I$206,COLUMN('Round 2'!$G$7),FALSE))+IF(ISERROR(VLOOKUP($A61,'Round 3'!$A$7:$I$206,COLUMN('Round 3'!$G$7),FALSE)),0,VLOOKUP($A61,'Round 3'!$A$7:$I$206,COLUMN('Round 3'!$G$7),FALSE)))</f>
        <v/>
      </c>
      <c r="I61" s="91" t="str">
        <f>IF(ISBLANK($A61),"",IF(ISERROR(VLOOKUP($A61,'Round 1'!$A$7:$I$206,COLUMN('Round 1'!$F$7),FALSE)),0,VLOOKUP($A61,'Round 1'!$A$7:$I$206,COLUMN('Round 1'!$F$7),FALSE))+IF(ISERROR(VLOOKUP($A61,'Round 2'!$A$7:$I$206,COLUMN('Round 2'!$F$7),FALSE)),0,VLOOKUP($A61,'Round 2'!$A$7:$I$206,COLUMN('Round 2'!$F$7),FALSE))+IF(ISERROR(VLOOKUP($A61,'Round 3'!$A$7:$I$206,COLUMN('Round 3'!$F$7),FALSE)),0,VLOOKUP($A61,'Round 3'!$A$7:$I$206,COLUMN('Round 3'!$F$7),FALSE)))</f>
        <v/>
      </c>
      <c r="J61" s="92" t="str">
        <f>IF(ISBLANK($A61),"",IF(ISERROR(VLOOKUP($A61,'Round 1'!$A$7:$I$206,COLUMN('Round 1'!$H$7),FALSE)),0,VLOOKUP($A61,'Round 1'!$A$7:$I$206,COLUMN('Round 1'!$H$7),FALSE))+IF(ISERROR(VLOOKUP($A61,'Round 2'!$A$7:$I$206,COLUMN('Round 2'!$H$7),FALSE)),0,VLOOKUP($A61,'Round 2'!$A$7:$I$206,COLUMN('Round 2'!$H$7),FALSE))+IF(ISERROR(VLOOKUP($A61,'Round 3'!$A$7:$I$206,COLUMN('Round 3'!$H$7),FALSE)),0,VLOOKUP($A61,'Round 3'!$A$7:$I$206,COLUMN('Round 3'!$H$7),FALSE)))</f>
        <v/>
      </c>
      <c r="K61" s="91" t="str">
        <f t="shared" si="15"/>
        <v/>
      </c>
      <c r="L61" s="94" t="str">
        <f t="shared" si="16"/>
        <v/>
      </c>
      <c r="M61" s="95"/>
      <c r="N61" s="96" t="str">
        <f t="shared" si="17"/>
        <v/>
      </c>
      <c r="O61" s="16" t="str">
        <f t="shared" si="18"/>
        <v/>
      </c>
      <c r="P61" s="16" t="str">
        <f t="shared" si="19"/>
        <v/>
      </c>
      <c r="Q61" s="16">
        <f t="shared" si="20"/>
        <v>-10</v>
      </c>
      <c r="R61" s="16" t="str">
        <f t="shared" si="21"/>
        <v/>
      </c>
      <c r="S61" s="16" t="str">
        <f t="shared" si="22"/>
        <v/>
      </c>
      <c r="T61" s="16">
        <f t="shared" si="23"/>
        <v>0</v>
      </c>
      <c r="U61" s="96" t="str">
        <f>IF(N('Final Round'!$J$14)&gt;0,IF(ISBLANK($A61),"",IF($N61&gt;5,$N61,VLOOKUP($A61,'Final Round'!$A$14:$K$18,COLUMN('Final Round'!$J$1),FALSE))),"")</f>
        <v/>
      </c>
      <c r="V61" s="16" t="str">
        <f t="shared" si="24"/>
        <v/>
      </c>
      <c r="W61" s="16" t="str">
        <f t="shared" si="25"/>
        <v/>
      </c>
      <c r="X61" s="16" t="str">
        <f t="shared" si="26"/>
        <v/>
      </c>
      <c r="Y61" s="16">
        <f t="shared" si="27"/>
        <v>0</v>
      </c>
      <c r="Z61" s="16" t="str">
        <f t="shared" si="28"/>
        <v/>
      </c>
      <c r="AA61" s="16">
        <f t="shared" si="14"/>
        <v>0</v>
      </c>
      <c r="AB61" s="97" t="str">
        <f>IF(ISBLANK($A61),"",5+4*(I61+IF(AA61=0,0,VLOOKUP($A61,'Final Round'!$A$14:$K$18,COLUMN('Final Round'!$G$1),FALSE)))+8*(H61+IF(AA61=0,0,IF(VLOOKUP($A61,'Final Round'!$A$14:$K$18,COLUMN('Final Round'!$J$1),FALSE)=1,1,0)))+$AA61)</f>
        <v/>
      </c>
    </row>
    <row r="62" spans="1:28" x14ac:dyDescent="0.2">
      <c r="A62" s="74"/>
      <c r="B62" s="75"/>
      <c r="C62" s="75"/>
      <c r="D62" s="75"/>
      <c r="E62" s="76"/>
      <c r="F62" s="77" t="str">
        <f>IF(ISBLANK($A62),"",SUM(IF(ISNA(IF(VLOOKUP($A62,'Round 1'!$A$7:$J$206,COLUMN('Round 1'!$H$7),FALSE),1,NA())),0,1),IF(ISNA(IF(VLOOKUP($A62,'Round 2'!$A$7:$J$206,COLUMN('Round 1'!$H$7),FALSE),1,NA())),0,1),IF(ISNA(IF(VLOOKUP($A62,'Round 3'!$A$7:$J$206,COLUMN('Round 1'!$H$7),FALSE),1,NA())),0,1),IF(ISNA(IF(VLOOKUP($A62,'Final Round'!$A$14:$K$18,1,FALSE),1,NA())),0,1)))</f>
        <v/>
      </c>
      <c r="G62" s="78"/>
      <c r="H62" s="79" t="str">
        <f>IF(ISBLANK($A62),"",IF(ISERROR(VLOOKUP($A62,'Round 1'!$A$7:$I$206,COLUMN('Round 1'!$G$7),FALSE)),0,VLOOKUP($A62,'Round 1'!$A$7:$I$206,COLUMN('Round 1'!$G$7),FALSE))+IF(ISERROR(VLOOKUP($A62,'Round 2'!$A$7:$I$206,COLUMN('Round 2'!$G$7),FALSE)),0,VLOOKUP($A62,'Round 2'!$A$7:$I$206,COLUMN('Round 2'!$G$7),FALSE))+IF(ISERROR(VLOOKUP($A62,'Round 3'!$A$7:$I$206,COLUMN('Round 3'!$G$7),FALSE)),0,VLOOKUP($A62,'Round 3'!$A$7:$I$206,COLUMN('Round 3'!$G$7),FALSE)))</f>
        <v/>
      </c>
      <c r="I62" s="79" t="str">
        <f>IF(ISBLANK($A62),"",IF(ISERROR(VLOOKUP($A62,'Round 1'!$A$7:$I$206,COLUMN('Round 1'!$F$7),FALSE)),0,VLOOKUP($A62,'Round 1'!$A$7:$I$206,COLUMN('Round 1'!$F$7),FALSE))+IF(ISERROR(VLOOKUP($A62,'Round 2'!$A$7:$I$206,COLUMN('Round 2'!$F$7),FALSE)),0,VLOOKUP($A62,'Round 2'!$A$7:$I$206,COLUMN('Round 2'!$F$7),FALSE))+IF(ISERROR(VLOOKUP($A62,'Round 3'!$A$7:$I$206,COLUMN('Round 3'!$F$7),FALSE)),0,VLOOKUP($A62,'Round 3'!$A$7:$I$206,COLUMN('Round 3'!$F$7),FALSE)))</f>
        <v/>
      </c>
      <c r="J62" s="80" t="str">
        <f>IF(ISBLANK($A62),"",IF(ISERROR(VLOOKUP($A62,'Round 1'!$A$7:$I$206,COLUMN('Round 1'!$H$7),FALSE)),0,VLOOKUP($A62,'Round 1'!$A$7:$I$206,COLUMN('Round 1'!$H$7),FALSE))+IF(ISERROR(VLOOKUP($A62,'Round 2'!$A$7:$I$206,COLUMN('Round 2'!$H$7),FALSE)),0,VLOOKUP($A62,'Round 2'!$A$7:$I$206,COLUMN('Round 2'!$H$7),FALSE))+IF(ISERROR(VLOOKUP($A62,'Round 3'!$A$7:$I$206,COLUMN('Round 3'!$H$7),FALSE)),0,VLOOKUP($A62,'Round 3'!$A$7:$I$206,COLUMN('Round 3'!$H$7),FALSE)))</f>
        <v/>
      </c>
      <c r="K62" s="79" t="str">
        <f t="shared" si="15"/>
        <v/>
      </c>
      <c r="L62" s="82" t="str">
        <f t="shared" si="16"/>
        <v/>
      </c>
      <c r="M62" s="83"/>
      <c r="N62" s="84" t="str">
        <f t="shared" si="17"/>
        <v/>
      </c>
      <c r="O62" s="16" t="str">
        <f t="shared" si="18"/>
        <v/>
      </c>
      <c r="P62" s="16" t="str">
        <f t="shared" si="19"/>
        <v/>
      </c>
      <c r="Q62" s="16">
        <f t="shared" si="20"/>
        <v>-10</v>
      </c>
      <c r="R62" s="16" t="str">
        <f t="shared" si="21"/>
        <v/>
      </c>
      <c r="S62" s="16" t="str">
        <f t="shared" si="22"/>
        <v/>
      </c>
      <c r="T62" s="16">
        <f t="shared" si="23"/>
        <v>0</v>
      </c>
      <c r="U62" s="84" t="str">
        <f>IF(N('Final Round'!$J$14)&gt;0,IF(ISBLANK($A62),"",IF($N62&gt;5,$N62,VLOOKUP($A62,'Final Round'!$A$14:$K$18,COLUMN('Final Round'!$J$1),FALSE))),"")</f>
        <v/>
      </c>
      <c r="V62" s="16" t="str">
        <f t="shared" si="24"/>
        <v/>
      </c>
      <c r="W62" s="16" t="str">
        <f t="shared" si="25"/>
        <v/>
      </c>
      <c r="X62" s="16" t="str">
        <f t="shared" si="26"/>
        <v/>
      </c>
      <c r="Y62" s="16">
        <f t="shared" si="27"/>
        <v>0</v>
      </c>
      <c r="Z62" s="16" t="str">
        <f t="shared" si="28"/>
        <v/>
      </c>
      <c r="AA62" s="16">
        <f t="shared" si="14"/>
        <v>0</v>
      </c>
      <c r="AB62" s="85" t="str">
        <f>IF(ISBLANK($A62),"",5+4*(I62+IF(AA62=0,0,VLOOKUP($A62,'Final Round'!$A$14:$K$18,COLUMN('Final Round'!$G$1),FALSE)))+8*(H62+IF(AA62=0,0,IF(VLOOKUP($A62,'Final Round'!$A$14:$K$18,COLUMN('Final Round'!$J$1),FALSE)=1,1,0)))+$AA62)</f>
        <v/>
      </c>
    </row>
    <row r="63" spans="1:28" x14ac:dyDescent="0.2">
      <c r="A63" s="86"/>
      <c r="B63" s="87"/>
      <c r="C63" s="87"/>
      <c r="D63" s="87"/>
      <c r="E63" s="88"/>
      <c r="F63" s="89" t="str">
        <f>IF(ISBLANK($A63),"",SUM(IF(ISNA(IF(VLOOKUP($A63,'Round 1'!$A$7:$J$206,COLUMN('Round 1'!$H$7),FALSE),1,NA())),0,1),IF(ISNA(IF(VLOOKUP($A63,'Round 2'!$A$7:$J$206,COLUMN('Round 1'!$H$7),FALSE),1,NA())),0,1),IF(ISNA(IF(VLOOKUP($A63,'Round 3'!$A$7:$J$206,COLUMN('Round 1'!$H$7),FALSE),1,NA())),0,1),IF(ISNA(IF(VLOOKUP($A63,'Final Round'!$A$14:$K$18,1,FALSE),1,NA())),0,1)))</f>
        <v/>
      </c>
      <c r="G63" s="90"/>
      <c r="H63" s="91" t="str">
        <f>IF(ISBLANK($A63),"",IF(ISERROR(VLOOKUP($A63,'Round 1'!$A$7:$I$206,COLUMN('Round 1'!$G$7),FALSE)),0,VLOOKUP($A63,'Round 1'!$A$7:$I$206,COLUMN('Round 1'!$G$7),FALSE))+IF(ISERROR(VLOOKUP($A63,'Round 2'!$A$7:$I$206,COLUMN('Round 2'!$G$7),FALSE)),0,VLOOKUP($A63,'Round 2'!$A$7:$I$206,COLUMN('Round 2'!$G$7),FALSE))+IF(ISERROR(VLOOKUP($A63,'Round 3'!$A$7:$I$206,COLUMN('Round 3'!$G$7),FALSE)),0,VLOOKUP($A63,'Round 3'!$A$7:$I$206,COLUMN('Round 3'!$G$7),FALSE)))</f>
        <v/>
      </c>
      <c r="I63" s="91" t="str">
        <f>IF(ISBLANK($A63),"",IF(ISERROR(VLOOKUP($A63,'Round 1'!$A$7:$I$206,COLUMN('Round 1'!$F$7),FALSE)),0,VLOOKUP($A63,'Round 1'!$A$7:$I$206,COLUMN('Round 1'!$F$7),FALSE))+IF(ISERROR(VLOOKUP($A63,'Round 2'!$A$7:$I$206,COLUMN('Round 2'!$F$7),FALSE)),0,VLOOKUP($A63,'Round 2'!$A$7:$I$206,COLUMN('Round 2'!$F$7),FALSE))+IF(ISERROR(VLOOKUP($A63,'Round 3'!$A$7:$I$206,COLUMN('Round 3'!$F$7),FALSE)),0,VLOOKUP($A63,'Round 3'!$A$7:$I$206,COLUMN('Round 3'!$F$7),FALSE)))</f>
        <v/>
      </c>
      <c r="J63" s="92" t="str">
        <f>IF(ISBLANK($A63),"",IF(ISERROR(VLOOKUP($A63,'Round 1'!$A$7:$I$206,COLUMN('Round 1'!$H$7),FALSE)),0,VLOOKUP($A63,'Round 1'!$A$7:$I$206,COLUMN('Round 1'!$H$7),FALSE))+IF(ISERROR(VLOOKUP($A63,'Round 2'!$A$7:$I$206,COLUMN('Round 2'!$H$7),FALSE)),0,VLOOKUP($A63,'Round 2'!$A$7:$I$206,COLUMN('Round 2'!$H$7),FALSE))+IF(ISERROR(VLOOKUP($A63,'Round 3'!$A$7:$I$206,COLUMN('Round 3'!$H$7),FALSE)),0,VLOOKUP($A63,'Round 3'!$A$7:$I$206,COLUMN('Round 3'!$H$7),FALSE)))</f>
        <v/>
      </c>
      <c r="K63" s="91" t="str">
        <f t="shared" si="15"/>
        <v/>
      </c>
      <c r="L63" s="94" t="str">
        <f t="shared" si="16"/>
        <v/>
      </c>
      <c r="M63" s="95"/>
      <c r="N63" s="96" t="str">
        <f t="shared" si="17"/>
        <v/>
      </c>
      <c r="O63" s="16" t="str">
        <f t="shared" si="18"/>
        <v/>
      </c>
      <c r="P63" s="16" t="str">
        <f t="shared" si="19"/>
        <v/>
      </c>
      <c r="Q63" s="16">
        <f t="shared" si="20"/>
        <v>-10</v>
      </c>
      <c r="R63" s="16" t="str">
        <f t="shared" si="21"/>
        <v/>
      </c>
      <c r="S63" s="16" t="str">
        <f t="shared" si="22"/>
        <v/>
      </c>
      <c r="T63" s="16">
        <f t="shared" si="23"/>
        <v>0</v>
      </c>
      <c r="U63" s="96" t="str">
        <f>IF(N('Final Round'!$J$14)&gt;0,IF(ISBLANK($A63),"",IF($N63&gt;5,$N63,VLOOKUP($A63,'Final Round'!$A$14:$K$18,COLUMN('Final Round'!$J$1),FALSE))),"")</f>
        <v/>
      </c>
      <c r="V63" s="16" t="str">
        <f t="shared" si="24"/>
        <v/>
      </c>
      <c r="W63" s="16" t="str">
        <f t="shared" si="25"/>
        <v/>
      </c>
      <c r="X63" s="16" t="str">
        <f t="shared" si="26"/>
        <v/>
      </c>
      <c r="Y63" s="16">
        <f t="shared" si="27"/>
        <v>0</v>
      </c>
      <c r="Z63" s="16" t="str">
        <f t="shared" si="28"/>
        <v/>
      </c>
      <c r="AA63" s="16">
        <f t="shared" si="14"/>
        <v>0</v>
      </c>
      <c r="AB63" s="97" t="str">
        <f>IF(ISBLANK($A63),"",5+4*(I63+IF(AA63=0,0,VLOOKUP($A63,'Final Round'!$A$14:$K$18,COLUMN('Final Round'!$G$1),FALSE)))+8*(H63+IF(AA63=0,0,IF(VLOOKUP($A63,'Final Round'!$A$14:$K$18,COLUMN('Final Round'!$J$1),FALSE)=1,1,0)))+$AA63)</f>
        <v/>
      </c>
    </row>
    <row r="64" spans="1:28" x14ac:dyDescent="0.2">
      <c r="A64" s="74"/>
      <c r="B64" s="75"/>
      <c r="C64" s="75"/>
      <c r="D64" s="75"/>
      <c r="E64" s="76"/>
      <c r="F64" s="77" t="str">
        <f>IF(ISBLANK($A64),"",SUM(IF(ISNA(IF(VLOOKUP($A64,'Round 1'!$A$7:$J$206,COLUMN('Round 1'!$H$7),FALSE),1,NA())),0,1),IF(ISNA(IF(VLOOKUP($A64,'Round 2'!$A$7:$J$206,COLUMN('Round 1'!$H$7),FALSE),1,NA())),0,1),IF(ISNA(IF(VLOOKUP($A64,'Round 3'!$A$7:$J$206,COLUMN('Round 1'!$H$7),FALSE),1,NA())),0,1),IF(ISNA(IF(VLOOKUP($A64,'Final Round'!$A$14:$K$18,1,FALSE),1,NA())),0,1)))</f>
        <v/>
      </c>
      <c r="G64" s="78"/>
      <c r="H64" s="79" t="str">
        <f>IF(ISBLANK($A64),"",IF(ISERROR(VLOOKUP($A64,'Round 1'!$A$7:$I$206,COLUMN('Round 1'!$G$7),FALSE)),0,VLOOKUP($A64,'Round 1'!$A$7:$I$206,COLUMN('Round 1'!$G$7),FALSE))+IF(ISERROR(VLOOKUP($A64,'Round 2'!$A$7:$I$206,COLUMN('Round 2'!$G$7),FALSE)),0,VLOOKUP($A64,'Round 2'!$A$7:$I$206,COLUMN('Round 2'!$G$7),FALSE))+IF(ISERROR(VLOOKUP($A64,'Round 3'!$A$7:$I$206,COLUMN('Round 3'!$G$7),FALSE)),0,VLOOKUP($A64,'Round 3'!$A$7:$I$206,COLUMN('Round 3'!$G$7),FALSE)))</f>
        <v/>
      </c>
      <c r="I64" s="79" t="str">
        <f>IF(ISBLANK($A64),"",IF(ISERROR(VLOOKUP($A64,'Round 1'!$A$7:$I$206,COLUMN('Round 1'!$F$7),FALSE)),0,VLOOKUP($A64,'Round 1'!$A$7:$I$206,COLUMN('Round 1'!$F$7),FALSE))+IF(ISERROR(VLOOKUP($A64,'Round 2'!$A$7:$I$206,COLUMN('Round 2'!$F$7),FALSE)),0,VLOOKUP($A64,'Round 2'!$A$7:$I$206,COLUMN('Round 2'!$F$7),FALSE))+IF(ISERROR(VLOOKUP($A64,'Round 3'!$A$7:$I$206,COLUMN('Round 3'!$F$7),FALSE)),0,VLOOKUP($A64,'Round 3'!$A$7:$I$206,COLUMN('Round 3'!$F$7),FALSE)))</f>
        <v/>
      </c>
      <c r="J64" s="80" t="str">
        <f>IF(ISBLANK($A64),"",IF(ISERROR(VLOOKUP($A64,'Round 1'!$A$7:$I$206,COLUMN('Round 1'!$H$7),FALSE)),0,VLOOKUP($A64,'Round 1'!$A$7:$I$206,COLUMN('Round 1'!$H$7),FALSE))+IF(ISERROR(VLOOKUP($A64,'Round 2'!$A$7:$I$206,COLUMN('Round 2'!$H$7),FALSE)),0,VLOOKUP($A64,'Round 2'!$A$7:$I$206,COLUMN('Round 2'!$H$7),FALSE))+IF(ISERROR(VLOOKUP($A64,'Round 3'!$A$7:$I$206,COLUMN('Round 3'!$H$7),FALSE)),0,VLOOKUP($A64,'Round 3'!$A$7:$I$206,COLUMN('Round 3'!$H$7),FALSE)))</f>
        <v/>
      </c>
      <c r="K64" s="79" t="str">
        <f t="shared" si="15"/>
        <v/>
      </c>
      <c r="L64" s="82" t="str">
        <f t="shared" si="16"/>
        <v/>
      </c>
      <c r="M64" s="83"/>
      <c r="N64" s="84" t="str">
        <f t="shared" si="17"/>
        <v/>
      </c>
      <c r="O64" s="16" t="str">
        <f t="shared" si="18"/>
        <v/>
      </c>
      <c r="P64" s="16" t="str">
        <f t="shared" si="19"/>
        <v/>
      </c>
      <c r="Q64" s="16">
        <f t="shared" si="20"/>
        <v>-10</v>
      </c>
      <c r="R64" s="16" t="str">
        <f t="shared" si="21"/>
        <v/>
      </c>
      <c r="S64" s="16" t="str">
        <f t="shared" si="22"/>
        <v/>
      </c>
      <c r="T64" s="16">
        <f t="shared" si="23"/>
        <v>0</v>
      </c>
      <c r="U64" s="84" t="str">
        <f>IF(N('Final Round'!$J$14)&gt;0,IF(ISBLANK($A64),"",IF($N64&gt;5,$N64,VLOOKUP($A64,'Final Round'!$A$14:$K$18,COLUMN('Final Round'!$J$1),FALSE))),"")</f>
        <v/>
      </c>
      <c r="V64" s="16" t="str">
        <f t="shared" si="24"/>
        <v/>
      </c>
      <c r="W64" s="16" t="str">
        <f t="shared" si="25"/>
        <v/>
      </c>
      <c r="X64" s="16" t="str">
        <f t="shared" si="26"/>
        <v/>
      </c>
      <c r="Y64" s="16">
        <f t="shared" si="27"/>
        <v>0</v>
      </c>
      <c r="Z64" s="16" t="str">
        <f t="shared" si="28"/>
        <v/>
      </c>
      <c r="AA64" s="16">
        <f t="shared" si="14"/>
        <v>0</v>
      </c>
      <c r="AB64" s="85" t="str">
        <f>IF(ISBLANK($A64),"",5+4*(I64+IF(AA64=0,0,VLOOKUP($A64,'Final Round'!$A$14:$K$18,COLUMN('Final Round'!$G$1),FALSE)))+8*(H64+IF(AA64=0,0,IF(VLOOKUP($A64,'Final Round'!$A$14:$K$18,COLUMN('Final Round'!$J$1),FALSE)=1,1,0)))+$AA64)</f>
        <v/>
      </c>
    </row>
    <row r="65" spans="1:28" x14ac:dyDescent="0.2">
      <c r="A65" s="86"/>
      <c r="B65" s="87"/>
      <c r="C65" s="87"/>
      <c r="D65" s="87"/>
      <c r="E65" s="88"/>
      <c r="F65" s="89" t="str">
        <f>IF(ISBLANK($A65),"",SUM(IF(ISNA(IF(VLOOKUP($A65,'Round 1'!$A$7:$J$206,COLUMN('Round 1'!$H$7),FALSE),1,NA())),0,1),IF(ISNA(IF(VLOOKUP($A65,'Round 2'!$A$7:$J$206,COLUMN('Round 1'!$H$7),FALSE),1,NA())),0,1),IF(ISNA(IF(VLOOKUP($A65,'Round 3'!$A$7:$J$206,COLUMN('Round 1'!$H$7),FALSE),1,NA())),0,1),IF(ISNA(IF(VLOOKUP($A65,'Final Round'!$A$14:$K$18,1,FALSE),1,NA())),0,1)))</f>
        <v/>
      </c>
      <c r="G65" s="90"/>
      <c r="H65" s="91" t="str">
        <f>IF(ISBLANK($A65),"",IF(ISERROR(VLOOKUP($A65,'Round 1'!$A$7:$I$206,COLUMN('Round 1'!$G$7),FALSE)),0,VLOOKUP($A65,'Round 1'!$A$7:$I$206,COLUMN('Round 1'!$G$7),FALSE))+IF(ISERROR(VLOOKUP($A65,'Round 2'!$A$7:$I$206,COLUMN('Round 2'!$G$7),FALSE)),0,VLOOKUP($A65,'Round 2'!$A$7:$I$206,COLUMN('Round 2'!$G$7),FALSE))+IF(ISERROR(VLOOKUP($A65,'Round 3'!$A$7:$I$206,COLUMN('Round 3'!$G$7),FALSE)),0,VLOOKUP($A65,'Round 3'!$A$7:$I$206,COLUMN('Round 3'!$G$7),FALSE)))</f>
        <v/>
      </c>
      <c r="I65" s="91" t="str">
        <f>IF(ISBLANK($A65),"",IF(ISERROR(VLOOKUP($A65,'Round 1'!$A$7:$I$206,COLUMN('Round 1'!$F$7),FALSE)),0,VLOOKUP($A65,'Round 1'!$A$7:$I$206,COLUMN('Round 1'!$F$7),FALSE))+IF(ISERROR(VLOOKUP($A65,'Round 2'!$A$7:$I$206,COLUMN('Round 2'!$F$7),FALSE)),0,VLOOKUP($A65,'Round 2'!$A$7:$I$206,COLUMN('Round 2'!$F$7),FALSE))+IF(ISERROR(VLOOKUP($A65,'Round 3'!$A$7:$I$206,COLUMN('Round 3'!$F$7),FALSE)),0,VLOOKUP($A65,'Round 3'!$A$7:$I$206,COLUMN('Round 3'!$F$7),FALSE)))</f>
        <v/>
      </c>
      <c r="J65" s="92" t="str">
        <f>IF(ISBLANK($A65),"",IF(ISERROR(VLOOKUP($A65,'Round 1'!$A$7:$I$206,COLUMN('Round 1'!$H$7),FALSE)),0,VLOOKUP($A65,'Round 1'!$A$7:$I$206,COLUMN('Round 1'!$H$7),FALSE))+IF(ISERROR(VLOOKUP($A65,'Round 2'!$A$7:$I$206,COLUMN('Round 2'!$H$7),FALSE)),0,VLOOKUP($A65,'Round 2'!$A$7:$I$206,COLUMN('Round 2'!$H$7),FALSE))+IF(ISERROR(VLOOKUP($A65,'Round 3'!$A$7:$I$206,COLUMN('Round 3'!$H$7),FALSE)),0,VLOOKUP($A65,'Round 3'!$A$7:$I$206,COLUMN('Round 3'!$H$7),FALSE)))</f>
        <v/>
      </c>
      <c r="K65" s="91" t="str">
        <f t="shared" si="15"/>
        <v/>
      </c>
      <c r="L65" s="94" t="str">
        <f t="shared" si="16"/>
        <v/>
      </c>
      <c r="M65" s="95"/>
      <c r="N65" s="96" t="str">
        <f t="shared" si="17"/>
        <v/>
      </c>
      <c r="O65" s="16" t="str">
        <f t="shared" si="18"/>
        <v/>
      </c>
      <c r="P65" s="16" t="str">
        <f t="shared" si="19"/>
        <v/>
      </c>
      <c r="Q65" s="16">
        <f t="shared" si="20"/>
        <v>-10</v>
      </c>
      <c r="R65" s="16" t="str">
        <f t="shared" si="21"/>
        <v/>
      </c>
      <c r="S65" s="16" t="str">
        <f t="shared" si="22"/>
        <v/>
      </c>
      <c r="T65" s="16">
        <f t="shared" si="23"/>
        <v>0</v>
      </c>
      <c r="U65" s="96" t="str">
        <f>IF(N('Final Round'!$J$14)&gt;0,IF(ISBLANK($A65),"",IF($N65&gt;5,$N65,VLOOKUP($A65,'Final Round'!$A$14:$K$18,COLUMN('Final Round'!$J$1),FALSE))),"")</f>
        <v/>
      </c>
      <c r="V65" s="16" t="str">
        <f t="shared" si="24"/>
        <v/>
      </c>
      <c r="W65" s="16" t="str">
        <f t="shared" si="25"/>
        <v/>
      </c>
      <c r="X65" s="16" t="str">
        <f t="shared" si="26"/>
        <v/>
      </c>
      <c r="Y65" s="16">
        <f t="shared" si="27"/>
        <v>0</v>
      </c>
      <c r="Z65" s="16" t="str">
        <f t="shared" si="28"/>
        <v/>
      </c>
      <c r="AA65" s="16">
        <f t="shared" si="14"/>
        <v>0</v>
      </c>
      <c r="AB65" s="97" t="str">
        <f>IF(ISBLANK($A65),"",5+4*(I65+IF(AA65=0,0,VLOOKUP($A65,'Final Round'!$A$14:$K$18,COLUMN('Final Round'!$G$1),FALSE)))+8*(H65+IF(AA65=0,0,IF(VLOOKUP($A65,'Final Round'!$A$14:$K$18,COLUMN('Final Round'!$J$1),FALSE)=1,1,0)))+$AA65)</f>
        <v/>
      </c>
    </row>
    <row r="66" spans="1:28" x14ac:dyDescent="0.2">
      <c r="A66" s="74"/>
      <c r="B66" s="75"/>
      <c r="C66" s="75"/>
      <c r="D66" s="75"/>
      <c r="E66" s="76"/>
      <c r="F66" s="77" t="str">
        <f>IF(ISBLANK($A66),"",SUM(IF(ISNA(IF(VLOOKUP($A66,'Round 1'!$A$7:$J$206,COLUMN('Round 1'!$H$7),FALSE),1,NA())),0,1),IF(ISNA(IF(VLOOKUP($A66,'Round 2'!$A$7:$J$206,COLUMN('Round 1'!$H$7),FALSE),1,NA())),0,1),IF(ISNA(IF(VLOOKUP($A66,'Round 3'!$A$7:$J$206,COLUMN('Round 1'!$H$7),FALSE),1,NA())),0,1),IF(ISNA(IF(VLOOKUP($A66,'Final Round'!$A$14:$K$18,1,FALSE),1,NA())),0,1)))</f>
        <v/>
      </c>
      <c r="G66" s="78"/>
      <c r="H66" s="79" t="str">
        <f>IF(ISBLANK($A66),"",IF(ISERROR(VLOOKUP($A66,'Round 1'!$A$7:$I$206,COLUMN('Round 1'!$G$7),FALSE)),0,VLOOKUP($A66,'Round 1'!$A$7:$I$206,COLUMN('Round 1'!$G$7),FALSE))+IF(ISERROR(VLOOKUP($A66,'Round 2'!$A$7:$I$206,COLUMN('Round 2'!$G$7),FALSE)),0,VLOOKUP($A66,'Round 2'!$A$7:$I$206,COLUMN('Round 2'!$G$7),FALSE))+IF(ISERROR(VLOOKUP($A66,'Round 3'!$A$7:$I$206,COLUMN('Round 3'!$G$7),FALSE)),0,VLOOKUP($A66,'Round 3'!$A$7:$I$206,COLUMN('Round 3'!$G$7),FALSE)))</f>
        <v/>
      </c>
      <c r="I66" s="79" t="str">
        <f>IF(ISBLANK($A66),"",IF(ISERROR(VLOOKUP($A66,'Round 1'!$A$7:$I$206,COLUMN('Round 1'!$F$7),FALSE)),0,VLOOKUP($A66,'Round 1'!$A$7:$I$206,COLUMN('Round 1'!$F$7),FALSE))+IF(ISERROR(VLOOKUP($A66,'Round 2'!$A$7:$I$206,COLUMN('Round 2'!$F$7),FALSE)),0,VLOOKUP($A66,'Round 2'!$A$7:$I$206,COLUMN('Round 2'!$F$7),FALSE))+IF(ISERROR(VLOOKUP($A66,'Round 3'!$A$7:$I$206,COLUMN('Round 3'!$F$7),FALSE)),0,VLOOKUP($A66,'Round 3'!$A$7:$I$206,COLUMN('Round 3'!$F$7),FALSE)))</f>
        <v/>
      </c>
      <c r="J66" s="80" t="str">
        <f>IF(ISBLANK($A66),"",IF(ISERROR(VLOOKUP($A66,'Round 1'!$A$7:$I$206,COLUMN('Round 1'!$H$7),FALSE)),0,VLOOKUP($A66,'Round 1'!$A$7:$I$206,COLUMN('Round 1'!$H$7),FALSE))+IF(ISERROR(VLOOKUP($A66,'Round 2'!$A$7:$I$206,COLUMN('Round 2'!$H$7),FALSE)),0,VLOOKUP($A66,'Round 2'!$A$7:$I$206,COLUMN('Round 2'!$H$7),FALSE))+IF(ISERROR(VLOOKUP($A66,'Round 3'!$A$7:$I$206,COLUMN('Round 3'!$H$7),FALSE)),0,VLOOKUP($A66,'Round 3'!$A$7:$I$206,COLUMN('Round 3'!$H$7),FALSE)))</f>
        <v/>
      </c>
      <c r="K66" s="79" t="str">
        <f t="shared" si="15"/>
        <v/>
      </c>
      <c r="L66" s="82" t="str">
        <f t="shared" si="16"/>
        <v/>
      </c>
      <c r="M66" s="83"/>
      <c r="N66" s="84" t="str">
        <f t="shared" si="17"/>
        <v/>
      </c>
      <c r="O66" s="16" t="str">
        <f t="shared" si="18"/>
        <v/>
      </c>
      <c r="P66" s="16" t="str">
        <f t="shared" si="19"/>
        <v/>
      </c>
      <c r="Q66" s="16">
        <f t="shared" si="20"/>
        <v>-10</v>
      </c>
      <c r="R66" s="16" t="str">
        <f t="shared" si="21"/>
        <v/>
      </c>
      <c r="S66" s="16" t="str">
        <f t="shared" si="22"/>
        <v/>
      </c>
      <c r="T66" s="16">
        <f t="shared" si="23"/>
        <v>0</v>
      </c>
      <c r="U66" s="84" t="str">
        <f>IF(N('Final Round'!$J$14)&gt;0,IF(ISBLANK($A66),"",IF($N66&gt;5,$N66,VLOOKUP($A66,'Final Round'!$A$14:$K$18,COLUMN('Final Round'!$J$1),FALSE))),"")</f>
        <v/>
      </c>
      <c r="V66" s="16" t="str">
        <f t="shared" si="24"/>
        <v/>
      </c>
      <c r="W66" s="16" t="str">
        <f t="shared" si="25"/>
        <v/>
      </c>
      <c r="X66" s="16" t="str">
        <f t="shared" si="26"/>
        <v/>
      </c>
      <c r="Y66" s="16">
        <f t="shared" si="27"/>
        <v>0</v>
      </c>
      <c r="Z66" s="16" t="str">
        <f t="shared" si="28"/>
        <v/>
      </c>
      <c r="AA66" s="16">
        <f t="shared" si="14"/>
        <v>0</v>
      </c>
      <c r="AB66" s="85" t="str">
        <f>IF(ISBLANK($A66),"",5+4*(I66+IF(AA66=0,0,VLOOKUP($A66,'Final Round'!$A$14:$K$18,COLUMN('Final Round'!$G$1),FALSE)))+8*(H66+IF(AA66=0,0,IF(VLOOKUP($A66,'Final Round'!$A$14:$K$18,COLUMN('Final Round'!$J$1),FALSE)=1,1,0)))+$AA66)</f>
        <v/>
      </c>
    </row>
    <row r="67" spans="1:28" x14ac:dyDescent="0.2">
      <c r="A67" s="86"/>
      <c r="B67" s="87"/>
      <c r="C67" s="87"/>
      <c r="D67" s="87"/>
      <c r="E67" s="88"/>
      <c r="F67" s="89" t="str">
        <f>IF(ISBLANK($A67),"",SUM(IF(ISNA(IF(VLOOKUP($A67,'Round 1'!$A$7:$J$206,COLUMN('Round 1'!$H$7),FALSE),1,NA())),0,1),IF(ISNA(IF(VLOOKUP($A67,'Round 2'!$A$7:$J$206,COLUMN('Round 1'!$H$7),FALSE),1,NA())),0,1),IF(ISNA(IF(VLOOKUP($A67,'Round 3'!$A$7:$J$206,COLUMN('Round 1'!$H$7),FALSE),1,NA())),0,1),IF(ISNA(IF(VLOOKUP($A67,'Final Round'!$A$14:$K$18,1,FALSE),1,NA())),0,1)))</f>
        <v/>
      </c>
      <c r="G67" s="90"/>
      <c r="H67" s="91" t="str">
        <f>IF(ISBLANK($A67),"",IF(ISERROR(VLOOKUP($A67,'Round 1'!$A$7:$I$206,COLUMN('Round 1'!$G$7),FALSE)),0,VLOOKUP($A67,'Round 1'!$A$7:$I$206,COLUMN('Round 1'!$G$7),FALSE))+IF(ISERROR(VLOOKUP($A67,'Round 2'!$A$7:$I$206,COLUMN('Round 2'!$G$7),FALSE)),0,VLOOKUP($A67,'Round 2'!$A$7:$I$206,COLUMN('Round 2'!$G$7),FALSE))+IF(ISERROR(VLOOKUP($A67,'Round 3'!$A$7:$I$206,COLUMN('Round 3'!$G$7),FALSE)),0,VLOOKUP($A67,'Round 3'!$A$7:$I$206,COLUMN('Round 3'!$G$7),FALSE)))</f>
        <v/>
      </c>
      <c r="I67" s="91" t="str">
        <f>IF(ISBLANK($A67),"",IF(ISERROR(VLOOKUP($A67,'Round 1'!$A$7:$I$206,COLUMN('Round 1'!$F$7),FALSE)),0,VLOOKUP($A67,'Round 1'!$A$7:$I$206,COLUMN('Round 1'!$F$7),FALSE))+IF(ISERROR(VLOOKUP($A67,'Round 2'!$A$7:$I$206,COLUMN('Round 2'!$F$7),FALSE)),0,VLOOKUP($A67,'Round 2'!$A$7:$I$206,COLUMN('Round 2'!$F$7),FALSE))+IF(ISERROR(VLOOKUP($A67,'Round 3'!$A$7:$I$206,COLUMN('Round 3'!$F$7),FALSE)),0,VLOOKUP($A67,'Round 3'!$A$7:$I$206,COLUMN('Round 3'!$F$7),FALSE)))</f>
        <v/>
      </c>
      <c r="J67" s="92" t="str">
        <f>IF(ISBLANK($A67),"",IF(ISERROR(VLOOKUP($A67,'Round 1'!$A$7:$I$206,COLUMN('Round 1'!$H$7),FALSE)),0,VLOOKUP($A67,'Round 1'!$A$7:$I$206,COLUMN('Round 1'!$H$7),FALSE))+IF(ISERROR(VLOOKUP($A67,'Round 2'!$A$7:$I$206,COLUMN('Round 2'!$H$7),FALSE)),0,VLOOKUP($A67,'Round 2'!$A$7:$I$206,COLUMN('Round 2'!$H$7),FALSE))+IF(ISERROR(VLOOKUP($A67,'Round 3'!$A$7:$I$206,COLUMN('Round 3'!$H$7),FALSE)),0,VLOOKUP($A67,'Round 3'!$A$7:$I$206,COLUMN('Round 3'!$H$7),FALSE)))</f>
        <v/>
      </c>
      <c r="K67" s="91" t="str">
        <f t="shared" si="15"/>
        <v/>
      </c>
      <c r="L67" s="94" t="str">
        <f t="shared" si="16"/>
        <v/>
      </c>
      <c r="M67" s="95"/>
      <c r="N67" s="96" t="str">
        <f t="shared" si="17"/>
        <v/>
      </c>
      <c r="O67" s="16" t="str">
        <f t="shared" si="18"/>
        <v/>
      </c>
      <c r="P67" s="16" t="str">
        <f t="shared" si="19"/>
        <v/>
      </c>
      <c r="Q67" s="16">
        <f t="shared" si="20"/>
        <v>-10</v>
      </c>
      <c r="R67" s="16" t="str">
        <f t="shared" si="21"/>
        <v/>
      </c>
      <c r="S67" s="16" t="str">
        <f t="shared" si="22"/>
        <v/>
      </c>
      <c r="T67" s="16">
        <f t="shared" si="23"/>
        <v>0</v>
      </c>
      <c r="U67" s="96" t="str">
        <f>IF(N('Final Round'!$J$14)&gt;0,IF(ISBLANK($A67),"",IF($N67&gt;5,$N67,VLOOKUP($A67,'Final Round'!$A$14:$K$18,COLUMN('Final Round'!$J$1),FALSE))),"")</f>
        <v/>
      </c>
      <c r="V67" s="16" t="str">
        <f t="shared" si="24"/>
        <v/>
      </c>
      <c r="W67" s="16" t="str">
        <f t="shared" si="25"/>
        <v/>
      </c>
      <c r="X67" s="16" t="str">
        <f t="shared" si="26"/>
        <v/>
      </c>
      <c r="Y67" s="16">
        <f t="shared" si="27"/>
        <v>0</v>
      </c>
      <c r="Z67" s="16" t="str">
        <f t="shared" si="28"/>
        <v/>
      </c>
      <c r="AA67" s="16">
        <f t="shared" si="14"/>
        <v>0</v>
      </c>
      <c r="AB67" s="97" t="str">
        <f>IF(ISBLANK($A67),"",5+4*(I67+IF(AA67=0,0,VLOOKUP($A67,'Final Round'!$A$14:$K$18,COLUMN('Final Round'!$G$1),FALSE)))+8*(H67+IF(AA67=0,0,IF(VLOOKUP($A67,'Final Round'!$A$14:$K$18,COLUMN('Final Round'!$J$1),FALSE)=1,1,0)))+$AA67)</f>
        <v/>
      </c>
    </row>
    <row r="68" spans="1:28" x14ac:dyDescent="0.2">
      <c r="A68" s="74"/>
      <c r="B68" s="75"/>
      <c r="C68" s="75"/>
      <c r="D68" s="75"/>
      <c r="E68" s="76"/>
      <c r="F68" s="77" t="str">
        <f>IF(ISBLANK($A68),"",SUM(IF(ISNA(IF(VLOOKUP($A68,'Round 1'!$A$7:$J$206,COLUMN('Round 1'!$H$7),FALSE),1,NA())),0,1),IF(ISNA(IF(VLOOKUP($A68,'Round 2'!$A$7:$J$206,COLUMN('Round 1'!$H$7),FALSE),1,NA())),0,1),IF(ISNA(IF(VLOOKUP($A68,'Round 3'!$A$7:$J$206,COLUMN('Round 1'!$H$7),FALSE),1,NA())),0,1),IF(ISNA(IF(VLOOKUP($A68,'Final Round'!$A$14:$K$18,1,FALSE),1,NA())),0,1)))</f>
        <v/>
      </c>
      <c r="G68" s="78"/>
      <c r="H68" s="79" t="str">
        <f>IF(ISBLANK($A68),"",IF(ISERROR(VLOOKUP($A68,'Round 1'!$A$7:$I$206,COLUMN('Round 1'!$G$7),FALSE)),0,VLOOKUP($A68,'Round 1'!$A$7:$I$206,COLUMN('Round 1'!$G$7),FALSE))+IF(ISERROR(VLOOKUP($A68,'Round 2'!$A$7:$I$206,COLUMN('Round 2'!$G$7),FALSE)),0,VLOOKUP($A68,'Round 2'!$A$7:$I$206,COLUMN('Round 2'!$G$7),FALSE))+IF(ISERROR(VLOOKUP($A68,'Round 3'!$A$7:$I$206,COLUMN('Round 3'!$G$7),FALSE)),0,VLOOKUP($A68,'Round 3'!$A$7:$I$206,COLUMN('Round 3'!$G$7),FALSE)))</f>
        <v/>
      </c>
      <c r="I68" s="79" t="str">
        <f>IF(ISBLANK($A68),"",IF(ISERROR(VLOOKUP($A68,'Round 1'!$A$7:$I$206,COLUMN('Round 1'!$F$7),FALSE)),0,VLOOKUP($A68,'Round 1'!$A$7:$I$206,COLUMN('Round 1'!$F$7),FALSE))+IF(ISERROR(VLOOKUP($A68,'Round 2'!$A$7:$I$206,COLUMN('Round 2'!$F$7),FALSE)),0,VLOOKUP($A68,'Round 2'!$A$7:$I$206,COLUMN('Round 2'!$F$7),FALSE))+IF(ISERROR(VLOOKUP($A68,'Round 3'!$A$7:$I$206,COLUMN('Round 3'!$F$7),FALSE)),0,VLOOKUP($A68,'Round 3'!$A$7:$I$206,COLUMN('Round 3'!$F$7),FALSE)))</f>
        <v/>
      </c>
      <c r="J68" s="80" t="str">
        <f>IF(ISBLANK($A68),"",IF(ISERROR(VLOOKUP($A68,'Round 1'!$A$7:$I$206,COLUMN('Round 1'!$H$7),FALSE)),0,VLOOKUP($A68,'Round 1'!$A$7:$I$206,COLUMN('Round 1'!$H$7),FALSE))+IF(ISERROR(VLOOKUP($A68,'Round 2'!$A$7:$I$206,COLUMN('Round 2'!$H$7),FALSE)),0,VLOOKUP($A68,'Round 2'!$A$7:$I$206,COLUMN('Round 2'!$H$7),FALSE))+IF(ISERROR(VLOOKUP($A68,'Round 3'!$A$7:$I$206,COLUMN('Round 3'!$H$7),FALSE)),0,VLOOKUP($A68,'Round 3'!$A$7:$I$206,COLUMN('Round 3'!$H$7),FALSE)))</f>
        <v/>
      </c>
      <c r="K68" s="79" t="str">
        <f t="shared" si="15"/>
        <v/>
      </c>
      <c r="L68" s="82" t="str">
        <f t="shared" si="16"/>
        <v/>
      </c>
      <c r="M68" s="83"/>
      <c r="N68" s="84" t="str">
        <f t="shared" si="17"/>
        <v/>
      </c>
      <c r="O68" s="16" t="str">
        <f t="shared" si="18"/>
        <v/>
      </c>
      <c r="P68" s="16" t="str">
        <f t="shared" si="19"/>
        <v/>
      </c>
      <c r="Q68" s="16">
        <f t="shared" si="20"/>
        <v>-10</v>
      </c>
      <c r="R68" s="16" t="str">
        <f t="shared" si="21"/>
        <v/>
      </c>
      <c r="S68" s="16" t="str">
        <f t="shared" si="22"/>
        <v/>
      </c>
      <c r="T68" s="16">
        <f t="shared" si="23"/>
        <v>0</v>
      </c>
      <c r="U68" s="84" t="str">
        <f>IF(N('Final Round'!$J$14)&gt;0,IF(ISBLANK($A68),"",IF($N68&gt;5,$N68,VLOOKUP($A68,'Final Round'!$A$14:$K$18,COLUMN('Final Round'!$J$1),FALSE))),"")</f>
        <v/>
      </c>
      <c r="V68" s="16" t="str">
        <f t="shared" si="24"/>
        <v/>
      </c>
      <c r="W68" s="16" t="str">
        <f t="shared" si="25"/>
        <v/>
      </c>
      <c r="X68" s="16" t="str">
        <f t="shared" si="26"/>
        <v/>
      </c>
      <c r="Y68" s="16">
        <f t="shared" si="27"/>
        <v>0</v>
      </c>
      <c r="Z68" s="16" t="str">
        <f t="shared" si="28"/>
        <v/>
      </c>
      <c r="AA68" s="16">
        <f t="shared" si="14"/>
        <v>0</v>
      </c>
      <c r="AB68" s="85" t="str">
        <f>IF(ISBLANK($A68),"",5+4*(I68+IF(AA68=0,0,VLOOKUP($A68,'Final Round'!$A$14:$K$18,COLUMN('Final Round'!$G$1),FALSE)))+8*(H68+IF(AA68=0,0,IF(VLOOKUP($A68,'Final Round'!$A$14:$K$18,COLUMN('Final Round'!$J$1),FALSE)=1,1,0)))+$AA68)</f>
        <v/>
      </c>
    </row>
    <row r="69" spans="1:28" x14ac:dyDescent="0.2">
      <c r="A69" s="86"/>
      <c r="B69" s="87"/>
      <c r="C69" s="87"/>
      <c r="D69" s="87"/>
      <c r="E69" s="88"/>
      <c r="F69" s="89" t="str">
        <f>IF(ISBLANK($A69),"",SUM(IF(ISNA(IF(VLOOKUP($A69,'Round 1'!$A$7:$J$206,COLUMN('Round 1'!$H$7),FALSE),1,NA())),0,1),IF(ISNA(IF(VLOOKUP($A69,'Round 2'!$A$7:$J$206,COLUMN('Round 1'!$H$7),FALSE),1,NA())),0,1),IF(ISNA(IF(VLOOKUP($A69,'Round 3'!$A$7:$J$206,COLUMN('Round 1'!$H$7),FALSE),1,NA())),0,1),IF(ISNA(IF(VLOOKUP($A69,'Final Round'!$A$14:$K$18,1,FALSE),1,NA())),0,1)))</f>
        <v/>
      </c>
      <c r="G69" s="90"/>
      <c r="H69" s="91" t="str">
        <f>IF(ISBLANK($A69),"",IF(ISERROR(VLOOKUP($A69,'Round 1'!$A$7:$I$206,COLUMN('Round 1'!$G$7),FALSE)),0,VLOOKUP($A69,'Round 1'!$A$7:$I$206,COLUMN('Round 1'!$G$7),FALSE))+IF(ISERROR(VLOOKUP($A69,'Round 2'!$A$7:$I$206,COLUMN('Round 2'!$G$7),FALSE)),0,VLOOKUP($A69,'Round 2'!$A$7:$I$206,COLUMN('Round 2'!$G$7),FALSE))+IF(ISERROR(VLOOKUP($A69,'Round 3'!$A$7:$I$206,COLUMN('Round 3'!$G$7),FALSE)),0,VLOOKUP($A69,'Round 3'!$A$7:$I$206,COLUMN('Round 3'!$G$7),FALSE)))</f>
        <v/>
      </c>
      <c r="I69" s="91" t="str">
        <f>IF(ISBLANK($A69),"",IF(ISERROR(VLOOKUP($A69,'Round 1'!$A$7:$I$206,COLUMN('Round 1'!$F$7),FALSE)),0,VLOOKUP($A69,'Round 1'!$A$7:$I$206,COLUMN('Round 1'!$F$7),FALSE))+IF(ISERROR(VLOOKUP($A69,'Round 2'!$A$7:$I$206,COLUMN('Round 2'!$F$7),FALSE)),0,VLOOKUP($A69,'Round 2'!$A$7:$I$206,COLUMN('Round 2'!$F$7),FALSE))+IF(ISERROR(VLOOKUP($A69,'Round 3'!$A$7:$I$206,COLUMN('Round 3'!$F$7),FALSE)),0,VLOOKUP($A69,'Round 3'!$A$7:$I$206,COLUMN('Round 3'!$F$7),FALSE)))</f>
        <v/>
      </c>
      <c r="J69" s="92" t="str">
        <f>IF(ISBLANK($A69),"",IF(ISERROR(VLOOKUP($A69,'Round 1'!$A$7:$I$206,COLUMN('Round 1'!$H$7),FALSE)),0,VLOOKUP($A69,'Round 1'!$A$7:$I$206,COLUMN('Round 1'!$H$7),FALSE))+IF(ISERROR(VLOOKUP($A69,'Round 2'!$A$7:$I$206,COLUMN('Round 2'!$H$7),FALSE)),0,VLOOKUP($A69,'Round 2'!$A$7:$I$206,COLUMN('Round 2'!$H$7),FALSE))+IF(ISERROR(VLOOKUP($A69,'Round 3'!$A$7:$I$206,COLUMN('Round 3'!$H$7),FALSE)),0,VLOOKUP($A69,'Round 3'!$A$7:$I$206,COLUMN('Round 3'!$H$7),FALSE)))</f>
        <v/>
      </c>
      <c r="K69" s="91" t="str">
        <f t="shared" si="15"/>
        <v/>
      </c>
      <c r="L69" s="94" t="str">
        <f t="shared" si="16"/>
        <v/>
      </c>
      <c r="M69" s="95"/>
      <c r="N69" s="96" t="str">
        <f t="shared" si="17"/>
        <v/>
      </c>
      <c r="O69" s="16" t="str">
        <f t="shared" si="18"/>
        <v/>
      </c>
      <c r="P69" s="16" t="str">
        <f t="shared" si="19"/>
        <v/>
      </c>
      <c r="Q69" s="16">
        <f t="shared" si="20"/>
        <v>-10</v>
      </c>
      <c r="R69" s="16" t="str">
        <f t="shared" si="21"/>
        <v/>
      </c>
      <c r="S69" s="16" t="str">
        <f t="shared" si="22"/>
        <v/>
      </c>
      <c r="T69" s="16">
        <f t="shared" si="23"/>
        <v>0</v>
      </c>
      <c r="U69" s="96" t="str">
        <f>IF(N('Final Round'!$J$14)&gt;0,IF(ISBLANK($A69),"",IF($N69&gt;5,$N69,VLOOKUP($A69,'Final Round'!$A$14:$K$18,COLUMN('Final Round'!$J$1),FALSE))),"")</f>
        <v/>
      </c>
      <c r="V69" s="16" t="str">
        <f t="shared" si="24"/>
        <v/>
      </c>
      <c r="W69" s="16" t="str">
        <f t="shared" si="25"/>
        <v/>
      </c>
      <c r="X69" s="16" t="str">
        <f t="shared" si="26"/>
        <v/>
      </c>
      <c r="Y69" s="16">
        <f t="shared" si="27"/>
        <v>0</v>
      </c>
      <c r="Z69" s="16" t="str">
        <f t="shared" si="28"/>
        <v/>
      </c>
      <c r="AA69" s="16">
        <f t="shared" si="14"/>
        <v>0</v>
      </c>
      <c r="AB69" s="97" t="str">
        <f>IF(ISBLANK($A69),"",5+4*(I69+IF(AA69=0,0,VLOOKUP($A69,'Final Round'!$A$14:$K$18,COLUMN('Final Round'!$G$1),FALSE)))+8*(H69+IF(AA69=0,0,IF(VLOOKUP($A69,'Final Round'!$A$14:$K$18,COLUMN('Final Round'!$J$1),FALSE)=1,1,0)))+$AA69)</f>
        <v/>
      </c>
    </row>
    <row r="70" spans="1:28" x14ac:dyDescent="0.2">
      <c r="A70" s="74"/>
      <c r="B70" s="75"/>
      <c r="C70" s="75"/>
      <c r="D70" s="75"/>
      <c r="E70" s="76"/>
      <c r="F70" s="77" t="str">
        <f>IF(ISBLANK($A70),"",SUM(IF(ISNA(IF(VLOOKUP($A70,'Round 1'!$A$7:$J$206,COLUMN('Round 1'!$H$7),FALSE),1,NA())),0,1),IF(ISNA(IF(VLOOKUP($A70,'Round 2'!$A$7:$J$206,COLUMN('Round 1'!$H$7),FALSE),1,NA())),0,1),IF(ISNA(IF(VLOOKUP($A70,'Round 3'!$A$7:$J$206,COLUMN('Round 1'!$H$7),FALSE),1,NA())),0,1),IF(ISNA(IF(VLOOKUP($A70,'Final Round'!$A$14:$K$18,1,FALSE),1,NA())),0,1)))</f>
        <v/>
      </c>
      <c r="G70" s="78"/>
      <c r="H70" s="79" t="str">
        <f>IF(ISBLANK($A70),"",IF(ISERROR(VLOOKUP($A70,'Round 1'!$A$7:$I$206,COLUMN('Round 1'!$G$7),FALSE)),0,VLOOKUP($A70,'Round 1'!$A$7:$I$206,COLUMN('Round 1'!$G$7),FALSE))+IF(ISERROR(VLOOKUP($A70,'Round 2'!$A$7:$I$206,COLUMN('Round 2'!$G$7),FALSE)),0,VLOOKUP($A70,'Round 2'!$A$7:$I$206,COLUMN('Round 2'!$G$7),FALSE))+IF(ISERROR(VLOOKUP($A70,'Round 3'!$A$7:$I$206,COLUMN('Round 3'!$G$7),FALSE)),0,VLOOKUP($A70,'Round 3'!$A$7:$I$206,COLUMN('Round 3'!$G$7),FALSE)))</f>
        <v/>
      </c>
      <c r="I70" s="79" t="str">
        <f>IF(ISBLANK($A70),"",IF(ISERROR(VLOOKUP($A70,'Round 1'!$A$7:$I$206,COLUMN('Round 1'!$F$7),FALSE)),0,VLOOKUP($A70,'Round 1'!$A$7:$I$206,COLUMN('Round 1'!$F$7),FALSE))+IF(ISERROR(VLOOKUP($A70,'Round 2'!$A$7:$I$206,COLUMN('Round 2'!$F$7),FALSE)),0,VLOOKUP($A70,'Round 2'!$A$7:$I$206,COLUMN('Round 2'!$F$7),FALSE))+IF(ISERROR(VLOOKUP($A70,'Round 3'!$A$7:$I$206,COLUMN('Round 3'!$F$7),FALSE)),0,VLOOKUP($A70,'Round 3'!$A$7:$I$206,COLUMN('Round 3'!$F$7),FALSE)))</f>
        <v/>
      </c>
      <c r="J70" s="80" t="str">
        <f>IF(ISBLANK($A70),"",IF(ISERROR(VLOOKUP($A70,'Round 1'!$A$7:$I$206,COLUMN('Round 1'!$H$7),FALSE)),0,VLOOKUP($A70,'Round 1'!$A$7:$I$206,COLUMN('Round 1'!$H$7),FALSE))+IF(ISERROR(VLOOKUP($A70,'Round 2'!$A$7:$I$206,COLUMN('Round 2'!$H$7),FALSE)),0,VLOOKUP($A70,'Round 2'!$A$7:$I$206,COLUMN('Round 2'!$H$7),FALSE))+IF(ISERROR(VLOOKUP($A70,'Round 3'!$A$7:$I$206,COLUMN('Round 3'!$H$7),FALSE)),0,VLOOKUP($A70,'Round 3'!$A$7:$I$206,COLUMN('Round 3'!$H$7),FALSE)))</f>
        <v/>
      </c>
      <c r="K70" s="79" t="str">
        <f t="shared" si="15"/>
        <v/>
      </c>
      <c r="L70" s="82" t="str">
        <f t="shared" si="16"/>
        <v/>
      </c>
      <c r="M70" s="83"/>
      <c r="N70" s="84" t="str">
        <f t="shared" si="17"/>
        <v/>
      </c>
      <c r="O70" s="16" t="str">
        <f t="shared" si="18"/>
        <v/>
      </c>
      <c r="P70" s="16" t="str">
        <f t="shared" si="19"/>
        <v/>
      </c>
      <c r="Q70" s="16">
        <f t="shared" si="20"/>
        <v>-10</v>
      </c>
      <c r="R70" s="16" t="str">
        <f t="shared" si="21"/>
        <v/>
      </c>
      <c r="S70" s="16" t="str">
        <f t="shared" si="22"/>
        <v/>
      </c>
      <c r="T70" s="16">
        <f t="shared" si="23"/>
        <v>0</v>
      </c>
      <c r="U70" s="84" t="str">
        <f>IF(N('Final Round'!$J$14)&gt;0,IF(ISBLANK($A70),"",IF($N70&gt;5,$N70,VLOOKUP($A70,'Final Round'!$A$14:$K$18,COLUMN('Final Round'!$J$1),FALSE))),"")</f>
        <v/>
      </c>
      <c r="V70" s="16" t="str">
        <f t="shared" si="24"/>
        <v/>
      </c>
      <c r="W70" s="16" t="str">
        <f t="shared" si="25"/>
        <v/>
      </c>
      <c r="X70" s="16" t="str">
        <f t="shared" si="26"/>
        <v/>
      </c>
      <c r="Y70" s="16">
        <f t="shared" si="27"/>
        <v>0</v>
      </c>
      <c r="Z70" s="16" t="str">
        <f t="shared" si="28"/>
        <v/>
      </c>
      <c r="AA70" s="16">
        <f t="shared" si="14"/>
        <v>0</v>
      </c>
      <c r="AB70" s="85" t="str">
        <f>IF(ISBLANK($A70),"",5+4*(I70+IF(AA70=0,0,VLOOKUP($A70,'Final Round'!$A$14:$K$18,COLUMN('Final Round'!$G$1),FALSE)))+8*(H70+IF(AA70=0,0,IF(VLOOKUP($A70,'Final Round'!$A$14:$K$18,COLUMN('Final Round'!$J$1),FALSE)=1,1,0)))+$AA70)</f>
        <v/>
      </c>
    </row>
    <row r="71" spans="1:28" x14ac:dyDescent="0.2">
      <c r="A71" s="86"/>
      <c r="B71" s="87"/>
      <c r="C71" s="87"/>
      <c r="D71" s="87"/>
      <c r="E71" s="88"/>
      <c r="F71" s="89" t="str">
        <f>IF(ISBLANK($A71),"",SUM(IF(ISNA(IF(VLOOKUP($A71,'Round 1'!$A$7:$J$206,COLUMN('Round 1'!$H$7),FALSE),1,NA())),0,1),IF(ISNA(IF(VLOOKUP($A71,'Round 2'!$A$7:$J$206,COLUMN('Round 1'!$H$7),FALSE),1,NA())),0,1),IF(ISNA(IF(VLOOKUP($A71,'Round 3'!$A$7:$J$206,COLUMN('Round 1'!$H$7),FALSE),1,NA())),0,1),IF(ISNA(IF(VLOOKUP($A71,'Final Round'!$A$14:$K$18,1,FALSE),1,NA())),0,1)))</f>
        <v/>
      </c>
      <c r="G71" s="90"/>
      <c r="H71" s="91" t="str">
        <f>IF(ISBLANK($A71),"",IF(ISERROR(VLOOKUP($A71,'Round 1'!$A$7:$I$206,COLUMN('Round 1'!$G$7),FALSE)),0,VLOOKUP($A71,'Round 1'!$A$7:$I$206,COLUMN('Round 1'!$G$7),FALSE))+IF(ISERROR(VLOOKUP($A71,'Round 2'!$A$7:$I$206,COLUMN('Round 2'!$G$7),FALSE)),0,VLOOKUP($A71,'Round 2'!$A$7:$I$206,COLUMN('Round 2'!$G$7),FALSE))+IF(ISERROR(VLOOKUP($A71,'Round 3'!$A$7:$I$206,COLUMN('Round 3'!$G$7),FALSE)),0,VLOOKUP($A71,'Round 3'!$A$7:$I$206,COLUMN('Round 3'!$G$7),FALSE)))</f>
        <v/>
      </c>
      <c r="I71" s="91" t="str">
        <f>IF(ISBLANK($A71),"",IF(ISERROR(VLOOKUP($A71,'Round 1'!$A$7:$I$206,COLUMN('Round 1'!$F$7),FALSE)),0,VLOOKUP($A71,'Round 1'!$A$7:$I$206,COLUMN('Round 1'!$F$7),FALSE))+IF(ISERROR(VLOOKUP($A71,'Round 2'!$A$7:$I$206,COLUMN('Round 2'!$F$7),FALSE)),0,VLOOKUP($A71,'Round 2'!$A$7:$I$206,COLUMN('Round 2'!$F$7),FALSE))+IF(ISERROR(VLOOKUP($A71,'Round 3'!$A$7:$I$206,COLUMN('Round 3'!$F$7),FALSE)),0,VLOOKUP($A71,'Round 3'!$A$7:$I$206,COLUMN('Round 3'!$F$7),FALSE)))</f>
        <v/>
      </c>
      <c r="J71" s="92" t="str">
        <f>IF(ISBLANK($A71),"",IF(ISERROR(VLOOKUP($A71,'Round 1'!$A$7:$I$206,COLUMN('Round 1'!$H$7),FALSE)),0,VLOOKUP($A71,'Round 1'!$A$7:$I$206,COLUMN('Round 1'!$H$7),FALSE))+IF(ISERROR(VLOOKUP($A71,'Round 2'!$A$7:$I$206,COLUMN('Round 2'!$H$7),FALSE)),0,VLOOKUP($A71,'Round 2'!$A$7:$I$206,COLUMN('Round 2'!$H$7),FALSE))+IF(ISERROR(VLOOKUP($A71,'Round 3'!$A$7:$I$206,COLUMN('Round 3'!$H$7),FALSE)),0,VLOOKUP($A71,'Round 3'!$A$7:$I$206,COLUMN('Round 3'!$H$7),FALSE)))</f>
        <v/>
      </c>
      <c r="K71" s="91" t="str">
        <f t="shared" ref="K71:K102" si="29">IF(ISBLANK(A71),"",RANK(P71,$P$7:$P$206))</f>
        <v/>
      </c>
      <c r="L71" s="94" t="str">
        <f t="shared" ref="L71:L102" si="30">IF(ISBLANK($G71),IF($K71&gt;5,"",IF(AND(ISNA(MATCH(K71+1,$K$7:$K$206,0)),$K71&lt;$A$4),"TIE","")),"DQ")</f>
        <v/>
      </c>
      <c r="M71" s="95"/>
      <c r="N71" s="96" t="str">
        <f t="shared" ref="N71:N102" si="31">IF(ISBLANK($G71),$R71,"DQ")</f>
        <v/>
      </c>
      <c r="O71" s="16" t="str">
        <f t="shared" ref="O71:O102" si="32">IF(ISBLANK(A71),"",$H71*$O$6+$I71)</f>
        <v/>
      </c>
      <c r="P71" s="16" t="str">
        <f t="shared" ref="P71:P102" si="33">IF(ISBLANK(A71),"",$O71*10*$P$6+$J71)</f>
        <v/>
      </c>
      <c r="Q71" s="16">
        <f t="shared" ref="Q71:Q102" si="34">IF(ISBLANK($G71),IF(ISBLANK($A71),-10,$P71*$Q$6+IF($M71&gt;0,$Q$6-1-$M71,0)),-1)</f>
        <v>-10</v>
      </c>
      <c r="R71" s="16" t="str">
        <f t="shared" ref="R71:R102" si="35">IF(ISBLANK($A71),"",RANK($Q71,$Q$7:$Q$206))</f>
        <v/>
      </c>
      <c r="S71" s="16" t="str">
        <f t="shared" ref="S71:S102" si="36">IF(ISNA(MATCH($R71+1,$R$7:$R$206,0)),IF($R71=MAX($A$7:$A$206),$R71,-1),$R71)</f>
        <v/>
      </c>
      <c r="T71" s="16">
        <f t="shared" ref="T71:T102" si="37">$A71</f>
        <v>0</v>
      </c>
      <c r="U71" s="96" t="str">
        <f>IF(N('Final Round'!$J$14)&gt;0,IF(ISBLANK($A71),"",IF($N71&gt;5,$N71,VLOOKUP($A71,'Final Round'!$A$14:$K$18,COLUMN('Final Round'!$J$1),FALSE))),"")</f>
        <v/>
      </c>
      <c r="V71" s="16" t="str">
        <f t="shared" ref="V71:V102" si="38">IF(ISNUMBER($U71),$U71,$R71)</f>
        <v/>
      </c>
      <c r="W71" s="16" t="str">
        <f t="shared" ref="W71:W102" si="39">IF(ISBLANK($A71),"",($V$6-$V71)*$W$6+$W$6-$A71)</f>
        <v/>
      </c>
      <c r="X71" s="16" t="str">
        <f t="shared" ref="X71:X102" si="40">IF(ISBLANK($A71),"",RANK($W71,$W$7:$W$206))</f>
        <v/>
      </c>
      <c r="Y71" s="16">
        <f t="shared" ref="Y71:Y102" si="41">$A71</f>
        <v>0</v>
      </c>
      <c r="Z71" s="16" t="str">
        <f t="shared" ref="Z71:Z102" si="42">IF($U71="",$N71,$U71)</f>
        <v/>
      </c>
      <c r="AA71" s="16">
        <f t="shared" si="14"/>
        <v>0</v>
      </c>
      <c r="AB71" s="97" t="str">
        <f>IF(ISBLANK($A71),"",5+4*(I71+IF(AA71=0,0,VLOOKUP($A71,'Final Round'!$A$14:$K$18,COLUMN('Final Round'!$G$1),FALSE)))+8*(H71+IF(AA71=0,0,IF(VLOOKUP($A71,'Final Round'!$A$14:$K$18,COLUMN('Final Round'!$J$1),FALSE)=1,1,0)))+$AA71)</f>
        <v/>
      </c>
    </row>
    <row r="72" spans="1:28" x14ac:dyDescent="0.2">
      <c r="A72" s="74"/>
      <c r="B72" s="75"/>
      <c r="C72" s="75"/>
      <c r="D72" s="75"/>
      <c r="E72" s="76"/>
      <c r="F72" s="77" t="str">
        <f>IF(ISBLANK($A72),"",SUM(IF(ISNA(IF(VLOOKUP($A72,'Round 1'!$A$7:$J$206,COLUMN('Round 1'!$H$7),FALSE),1,NA())),0,1),IF(ISNA(IF(VLOOKUP($A72,'Round 2'!$A$7:$J$206,COLUMN('Round 1'!$H$7),FALSE),1,NA())),0,1),IF(ISNA(IF(VLOOKUP($A72,'Round 3'!$A$7:$J$206,COLUMN('Round 1'!$H$7),FALSE),1,NA())),0,1),IF(ISNA(IF(VLOOKUP($A72,'Final Round'!$A$14:$K$18,1,FALSE),1,NA())),0,1)))</f>
        <v/>
      </c>
      <c r="G72" s="78"/>
      <c r="H72" s="79" t="str">
        <f>IF(ISBLANK($A72),"",IF(ISERROR(VLOOKUP($A72,'Round 1'!$A$7:$I$206,COLUMN('Round 1'!$G$7),FALSE)),0,VLOOKUP($A72,'Round 1'!$A$7:$I$206,COLUMN('Round 1'!$G$7),FALSE))+IF(ISERROR(VLOOKUP($A72,'Round 2'!$A$7:$I$206,COLUMN('Round 2'!$G$7),FALSE)),0,VLOOKUP($A72,'Round 2'!$A$7:$I$206,COLUMN('Round 2'!$G$7),FALSE))+IF(ISERROR(VLOOKUP($A72,'Round 3'!$A$7:$I$206,COLUMN('Round 3'!$G$7),FALSE)),0,VLOOKUP($A72,'Round 3'!$A$7:$I$206,COLUMN('Round 3'!$G$7),FALSE)))</f>
        <v/>
      </c>
      <c r="I72" s="79" t="str">
        <f>IF(ISBLANK($A72),"",IF(ISERROR(VLOOKUP($A72,'Round 1'!$A$7:$I$206,COLUMN('Round 1'!$F$7),FALSE)),0,VLOOKUP($A72,'Round 1'!$A$7:$I$206,COLUMN('Round 1'!$F$7),FALSE))+IF(ISERROR(VLOOKUP($A72,'Round 2'!$A$7:$I$206,COLUMN('Round 2'!$F$7),FALSE)),0,VLOOKUP($A72,'Round 2'!$A$7:$I$206,COLUMN('Round 2'!$F$7),FALSE))+IF(ISERROR(VLOOKUP($A72,'Round 3'!$A$7:$I$206,COLUMN('Round 3'!$F$7),FALSE)),0,VLOOKUP($A72,'Round 3'!$A$7:$I$206,COLUMN('Round 3'!$F$7),FALSE)))</f>
        <v/>
      </c>
      <c r="J72" s="80" t="str">
        <f>IF(ISBLANK($A72),"",IF(ISERROR(VLOOKUP($A72,'Round 1'!$A$7:$I$206,COLUMN('Round 1'!$H$7),FALSE)),0,VLOOKUP($A72,'Round 1'!$A$7:$I$206,COLUMN('Round 1'!$H$7),FALSE))+IF(ISERROR(VLOOKUP($A72,'Round 2'!$A$7:$I$206,COLUMN('Round 2'!$H$7),FALSE)),0,VLOOKUP($A72,'Round 2'!$A$7:$I$206,COLUMN('Round 2'!$H$7),FALSE))+IF(ISERROR(VLOOKUP($A72,'Round 3'!$A$7:$I$206,COLUMN('Round 3'!$H$7),FALSE)),0,VLOOKUP($A72,'Round 3'!$A$7:$I$206,COLUMN('Round 3'!$H$7),FALSE)))</f>
        <v/>
      </c>
      <c r="K72" s="79" t="str">
        <f t="shared" si="29"/>
        <v/>
      </c>
      <c r="L72" s="82" t="str">
        <f t="shared" si="30"/>
        <v/>
      </c>
      <c r="M72" s="83"/>
      <c r="N72" s="84" t="str">
        <f t="shared" si="31"/>
        <v/>
      </c>
      <c r="O72" s="16" t="str">
        <f t="shared" si="32"/>
        <v/>
      </c>
      <c r="P72" s="16" t="str">
        <f t="shared" si="33"/>
        <v/>
      </c>
      <c r="Q72" s="16">
        <f t="shared" si="34"/>
        <v>-10</v>
      </c>
      <c r="R72" s="16" t="str">
        <f t="shared" si="35"/>
        <v/>
      </c>
      <c r="S72" s="16" t="str">
        <f t="shared" si="36"/>
        <v/>
      </c>
      <c r="T72" s="16">
        <f t="shared" si="37"/>
        <v>0</v>
      </c>
      <c r="U72" s="84" t="str">
        <f>IF(N('Final Round'!$J$14)&gt;0,IF(ISBLANK($A72),"",IF($N72&gt;5,$N72,VLOOKUP($A72,'Final Round'!$A$14:$K$18,COLUMN('Final Round'!$J$1),FALSE))),"")</f>
        <v/>
      </c>
      <c r="V72" s="16" t="str">
        <f t="shared" si="38"/>
        <v/>
      </c>
      <c r="W72" s="16" t="str">
        <f t="shared" si="39"/>
        <v/>
      </c>
      <c r="X72" s="16" t="str">
        <f t="shared" si="40"/>
        <v/>
      </c>
      <c r="Y72" s="16">
        <f t="shared" si="41"/>
        <v>0</v>
      </c>
      <c r="Z72" s="16" t="str">
        <f t="shared" si="42"/>
        <v/>
      </c>
      <c r="AA72" s="16">
        <f t="shared" ref="AA72:AA135" si="43">IF($U72&lt;6,INDEX($AA$1:$AA$5,$Z72)*$Z$2,0)</f>
        <v>0</v>
      </c>
      <c r="AB72" s="85" t="str">
        <f>IF(ISBLANK($A72),"",5+4*(I72+IF(AA72=0,0,VLOOKUP($A72,'Final Round'!$A$14:$K$18,COLUMN('Final Round'!$G$1),FALSE)))+8*(H72+IF(AA72=0,0,IF(VLOOKUP($A72,'Final Round'!$A$14:$K$18,COLUMN('Final Round'!$J$1),FALSE)=1,1,0)))+$AA72)</f>
        <v/>
      </c>
    </row>
    <row r="73" spans="1:28" x14ac:dyDescent="0.2">
      <c r="A73" s="86"/>
      <c r="B73" s="87"/>
      <c r="C73" s="87"/>
      <c r="D73" s="87"/>
      <c r="E73" s="88"/>
      <c r="F73" s="89" t="str">
        <f>IF(ISBLANK($A73),"",SUM(IF(ISNA(IF(VLOOKUP($A73,'Round 1'!$A$7:$J$206,COLUMN('Round 1'!$H$7),FALSE),1,NA())),0,1),IF(ISNA(IF(VLOOKUP($A73,'Round 2'!$A$7:$J$206,COLUMN('Round 1'!$H$7),FALSE),1,NA())),0,1),IF(ISNA(IF(VLOOKUP($A73,'Round 3'!$A$7:$J$206,COLUMN('Round 1'!$H$7),FALSE),1,NA())),0,1),IF(ISNA(IF(VLOOKUP($A73,'Final Round'!$A$14:$K$18,1,FALSE),1,NA())),0,1)))</f>
        <v/>
      </c>
      <c r="G73" s="90"/>
      <c r="H73" s="91" t="str">
        <f>IF(ISBLANK($A73),"",IF(ISERROR(VLOOKUP($A73,'Round 1'!$A$7:$I$206,COLUMN('Round 1'!$G$7),FALSE)),0,VLOOKUP($A73,'Round 1'!$A$7:$I$206,COLUMN('Round 1'!$G$7),FALSE))+IF(ISERROR(VLOOKUP($A73,'Round 2'!$A$7:$I$206,COLUMN('Round 2'!$G$7),FALSE)),0,VLOOKUP($A73,'Round 2'!$A$7:$I$206,COLUMN('Round 2'!$G$7),FALSE))+IF(ISERROR(VLOOKUP($A73,'Round 3'!$A$7:$I$206,COLUMN('Round 3'!$G$7),FALSE)),0,VLOOKUP($A73,'Round 3'!$A$7:$I$206,COLUMN('Round 3'!$G$7),FALSE)))</f>
        <v/>
      </c>
      <c r="I73" s="91" t="str">
        <f>IF(ISBLANK($A73),"",IF(ISERROR(VLOOKUP($A73,'Round 1'!$A$7:$I$206,COLUMN('Round 1'!$F$7),FALSE)),0,VLOOKUP($A73,'Round 1'!$A$7:$I$206,COLUMN('Round 1'!$F$7),FALSE))+IF(ISERROR(VLOOKUP($A73,'Round 2'!$A$7:$I$206,COLUMN('Round 2'!$F$7),FALSE)),0,VLOOKUP($A73,'Round 2'!$A$7:$I$206,COLUMN('Round 2'!$F$7),FALSE))+IF(ISERROR(VLOOKUP($A73,'Round 3'!$A$7:$I$206,COLUMN('Round 3'!$F$7),FALSE)),0,VLOOKUP($A73,'Round 3'!$A$7:$I$206,COLUMN('Round 3'!$F$7),FALSE)))</f>
        <v/>
      </c>
      <c r="J73" s="92" t="str">
        <f>IF(ISBLANK($A73),"",IF(ISERROR(VLOOKUP($A73,'Round 1'!$A$7:$I$206,COLUMN('Round 1'!$H$7),FALSE)),0,VLOOKUP($A73,'Round 1'!$A$7:$I$206,COLUMN('Round 1'!$H$7),FALSE))+IF(ISERROR(VLOOKUP($A73,'Round 2'!$A$7:$I$206,COLUMN('Round 2'!$H$7),FALSE)),0,VLOOKUP($A73,'Round 2'!$A$7:$I$206,COLUMN('Round 2'!$H$7),FALSE))+IF(ISERROR(VLOOKUP($A73,'Round 3'!$A$7:$I$206,COLUMN('Round 3'!$H$7),FALSE)),0,VLOOKUP($A73,'Round 3'!$A$7:$I$206,COLUMN('Round 3'!$H$7),FALSE)))</f>
        <v/>
      </c>
      <c r="K73" s="91" t="str">
        <f t="shared" si="29"/>
        <v/>
      </c>
      <c r="L73" s="94" t="str">
        <f t="shared" si="30"/>
        <v/>
      </c>
      <c r="M73" s="95"/>
      <c r="N73" s="96" t="str">
        <f t="shared" si="31"/>
        <v/>
      </c>
      <c r="O73" s="16" t="str">
        <f t="shared" si="32"/>
        <v/>
      </c>
      <c r="P73" s="16" t="str">
        <f t="shared" si="33"/>
        <v/>
      </c>
      <c r="Q73" s="16">
        <f t="shared" si="34"/>
        <v>-10</v>
      </c>
      <c r="R73" s="16" t="str">
        <f t="shared" si="35"/>
        <v/>
      </c>
      <c r="S73" s="16" t="str">
        <f t="shared" si="36"/>
        <v/>
      </c>
      <c r="T73" s="16">
        <f t="shared" si="37"/>
        <v>0</v>
      </c>
      <c r="U73" s="96" t="str">
        <f>IF(N('Final Round'!$J$14)&gt;0,IF(ISBLANK($A73),"",IF($N73&gt;5,$N73,VLOOKUP($A73,'Final Round'!$A$14:$K$18,COLUMN('Final Round'!$J$1),FALSE))),"")</f>
        <v/>
      </c>
      <c r="V73" s="16" t="str">
        <f t="shared" si="38"/>
        <v/>
      </c>
      <c r="W73" s="16" t="str">
        <f t="shared" si="39"/>
        <v/>
      </c>
      <c r="X73" s="16" t="str">
        <f t="shared" si="40"/>
        <v/>
      </c>
      <c r="Y73" s="16">
        <f t="shared" si="41"/>
        <v>0</v>
      </c>
      <c r="Z73" s="16" t="str">
        <f t="shared" si="42"/>
        <v/>
      </c>
      <c r="AA73" s="16">
        <f t="shared" si="43"/>
        <v>0</v>
      </c>
      <c r="AB73" s="97" t="str">
        <f>IF(ISBLANK($A73),"",5+4*(I73+IF(AA73=0,0,VLOOKUP($A73,'Final Round'!$A$14:$K$18,COLUMN('Final Round'!$G$1),FALSE)))+8*(H73+IF(AA73=0,0,IF(VLOOKUP($A73,'Final Round'!$A$14:$K$18,COLUMN('Final Round'!$J$1),FALSE)=1,1,0)))+$AA73)</f>
        <v/>
      </c>
    </row>
    <row r="74" spans="1:28" x14ac:dyDescent="0.2">
      <c r="A74" s="74"/>
      <c r="B74" s="75"/>
      <c r="C74" s="75"/>
      <c r="D74" s="75"/>
      <c r="E74" s="76"/>
      <c r="F74" s="77" t="str">
        <f>IF(ISBLANK($A74),"",SUM(IF(ISNA(IF(VLOOKUP($A74,'Round 1'!$A$7:$J$206,COLUMN('Round 1'!$H$7),FALSE),1,NA())),0,1),IF(ISNA(IF(VLOOKUP($A74,'Round 2'!$A$7:$J$206,COLUMN('Round 1'!$H$7),FALSE),1,NA())),0,1),IF(ISNA(IF(VLOOKUP($A74,'Round 3'!$A$7:$J$206,COLUMN('Round 1'!$H$7),FALSE),1,NA())),0,1),IF(ISNA(IF(VLOOKUP($A74,'Final Round'!$A$14:$K$18,1,FALSE),1,NA())),0,1)))</f>
        <v/>
      </c>
      <c r="G74" s="78"/>
      <c r="H74" s="79" t="str">
        <f>IF(ISBLANK($A74),"",IF(ISERROR(VLOOKUP($A74,'Round 1'!$A$7:$I$206,COLUMN('Round 1'!$G$7),FALSE)),0,VLOOKUP($A74,'Round 1'!$A$7:$I$206,COLUMN('Round 1'!$G$7),FALSE))+IF(ISERROR(VLOOKUP($A74,'Round 2'!$A$7:$I$206,COLUMN('Round 2'!$G$7),FALSE)),0,VLOOKUP($A74,'Round 2'!$A$7:$I$206,COLUMN('Round 2'!$G$7),FALSE))+IF(ISERROR(VLOOKUP($A74,'Round 3'!$A$7:$I$206,COLUMN('Round 3'!$G$7),FALSE)),0,VLOOKUP($A74,'Round 3'!$A$7:$I$206,COLUMN('Round 3'!$G$7),FALSE)))</f>
        <v/>
      </c>
      <c r="I74" s="79" t="str">
        <f>IF(ISBLANK($A74),"",IF(ISERROR(VLOOKUP($A74,'Round 1'!$A$7:$I$206,COLUMN('Round 1'!$F$7),FALSE)),0,VLOOKUP($A74,'Round 1'!$A$7:$I$206,COLUMN('Round 1'!$F$7),FALSE))+IF(ISERROR(VLOOKUP($A74,'Round 2'!$A$7:$I$206,COLUMN('Round 2'!$F$7),FALSE)),0,VLOOKUP($A74,'Round 2'!$A$7:$I$206,COLUMN('Round 2'!$F$7),FALSE))+IF(ISERROR(VLOOKUP($A74,'Round 3'!$A$7:$I$206,COLUMN('Round 3'!$F$7),FALSE)),0,VLOOKUP($A74,'Round 3'!$A$7:$I$206,COLUMN('Round 3'!$F$7),FALSE)))</f>
        <v/>
      </c>
      <c r="J74" s="80" t="str">
        <f>IF(ISBLANK($A74),"",IF(ISERROR(VLOOKUP($A74,'Round 1'!$A$7:$I$206,COLUMN('Round 1'!$H$7),FALSE)),0,VLOOKUP($A74,'Round 1'!$A$7:$I$206,COLUMN('Round 1'!$H$7),FALSE))+IF(ISERROR(VLOOKUP($A74,'Round 2'!$A$7:$I$206,COLUMN('Round 2'!$H$7),FALSE)),0,VLOOKUP($A74,'Round 2'!$A$7:$I$206,COLUMN('Round 2'!$H$7),FALSE))+IF(ISERROR(VLOOKUP($A74,'Round 3'!$A$7:$I$206,COLUMN('Round 3'!$H$7),FALSE)),0,VLOOKUP($A74,'Round 3'!$A$7:$I$206,COLUMN('Round 3'!$H$7),FALSE)))</f>
        <v/>
      </c>
      <c r="K74" s="79" t="str">
        <f t="shared" si="29"/>
        <v/>
      </c>
      <c r="L74" s="82" t="str">
        <f t="shared" si="30"/>
        <v/>
      </c>
      <c r="M74" s="83"/>
      <c r="N74" s="84" t="str">
        <f t="shared" si="31"/>
        <v/>
      </c>
      <c r="O74" s="16" t="str">
        <f t="shared" si="32"/>
        <v/>
      </c>
      <c r="P74" s="16" t="str">
        <f t="shared" si="33"/>
        <v/>
      </c>
      <c r="Q74" s="16">
        <f t="shared" si="34"/>
        <v>-10</v>
      </c>
      <c r="R74" s="16" t="str">
        <f t="shared" si="35"/>
        <v/>
      </c>
      <c r="S74" s="16" t="str">
        <f t="shared" si="36"/>
        <v/>
      </c>
      <c r="T74" s="16">
        <f t="shared" si="37"/>
        <v>0</v>
      </c>
      <c r="U74" s="84" t="str">
        <f>IF(N('Final Round'!$J$14)&gt;0,IF(ISBLANK($A74),"",IF($N74&gt;5,$N74,VLOOKUP($A74,'Final Round'!$A$14:$K$18,COLUMN('Final Round'!$J$1),FALSE))),"")</f>
        <v/>
      </c>
      <c r="V74" s="16" t="str">
        <f t="shared" si="38"/>
        <v/>
      </c>
      <c r="W74" s="16" t="str">
        <f t="shared" si="39"/>
        <v/>
      </c>
      <c r="X74" s="16" t="str">
        <f t="shared" si="40"/>
        <v/>
      </c>
      <c r="Y74" s="16">
        <f t="shared" si="41"/>
        <v>0</v>
      </c>
      <c r="Z74" s="16" t="str">
        <f t="shared" si="42"/>
        <v/>
      </c>
      <c r="AA74" s="16">
        <f t="shared" si="43"/>
        <v>0</v>
      </c>
      <c r="AB74" s="85" t="str">
        <f>IF(ISBLANK($A74),"",5+4*(I74+IF(AA74=0,0,VLOOKUP($A74,'Final Round'!$A$14:$K$18,COLUMN('Final Round'!$G$1),FALSE)))+8*(H74+IF(AA74=0,0,IF(VLOOKUP($A74,'Final Round'!$A$14:$K$18,COLUMN('Final Round'!$J$1),FALSE)=1,1,0)))+$AA74)</f>
        <v/>
      </c>
    </row>
    <row r="75" spans="1:28" x14ac:dyDescent="0.2">
      <c r="A75" s="86"/>
      <c r="B75" s="87"/>
      <c r="C75" s="87"/>
      <c r="D75" s="87"/>
      <c r="E75" s="88"/>
      <c r="F75" s="89" t="str">
        <f>IF(ISBLANK($A75),"",SUM(IF(ISNA(IF(VLOOKUP($A75,'Round 1'!$A$7:$J$206,COLUMN('Round 1'!$H$7),FALSE),1,NA())),0,1),IF(ISNA(IF(VLOOKUP($A75,'Round 2'!$A$7:$J$206,COLUMN('Round 1'!$H$7),FALSE),1,NA())),0,1),IF(ISNA(IF(VLOOKUP($A75,'Round 3'!$A$7:$J$206,COLUMN('Round 1'!$H$7),FALSE),1,NA())),0,1),IF(ISNA(IF(VLOOKUP($A75,'Final Round'!$A$14:$K$18,1,FALSE),1,NA())),0,1)))</f>
        <v/>
      </c>
      <c r="G75" s="90"/>
      <c r="H75" s="91" t="str">
        <f>IF(ISBLANK($A75),"",IF(ISERROR(VLOOKUP($A75,'Round 1'!$A$7:$I$206,COLUMN('Round 1'!$G$7),FALSE)),0,VLOOKUP($A75,'Round 1'!$A$7:$I$206,COLUMN('Round 1'!$G$7),FALSE))+IF(ISERROR(VLOOKUP($A75,'Round 2'!$A$7:$I$206,COLUMN('Round 2'!$G$7),FALSE)),0,VLOOKUP($A75,'Round 2'!$A$7:$I$206,COLUMN('Round 2'!$G$7),FALSE))+IF(ISERROR(VLOOKUP($A75,'Round 3'!$A$7:$I$206,COLUMN('Round 3'!$G$7),FALSE)),0,VLOOKUP($A75,'Round 3'!$A$7:$I$206,COLUMN('Round 3'!$G$7),FALSE)))</f>
        <v/>
      </c>
      <c r="I75" s="91" t="str">
        <f>IF(ISBLANK($A75),"",IF(ISERROR(VLOOKUP($A75,'Round 1'!$A$7:$I$206,COLUMN('Round 1'!$F$7),FALSE)),0,VLOOKUP($A75,'Round 1'!$A$7:$I$206,COLUMN('Round 1'!$F$7),FALSE))+IF(ISERROR(VLOOKUP($A75,'Round 2'!$A$7:$I$206,COLUMN('Round 2'!$F$7),FALSE)),0,VLOOKUP($A75,'Round 2'!$A$7:$I$206,COLUMN('Round 2'!$F$7),FALSE))+IF(ISERROR(VLOOKUP($A75,'Round 3'!$A$7:$I$206,COLUMN('Round 3'!$F$7),FALSE)),0,VLOOKUP($A75,'Round 3'!$A$7:$I$206,COLUMN('Round 3'!$F$7),FALSE)))</f>
        <v/>
      </c>
      <c r="J75" s="92" t="str">
        <f>IF(ISBLANK($A75),"",IF(ISERROR(VLOOKUP($A75,'Round 1'!$A$7:$I$206,COLUMN('Round 1'!$H$7),FALSE)),0,VLOOKUP($A75,'Round 1'!$A$7:$I$206,COLUMN('Round 1'!$H$7),FALSE))+IF(ISERROR(VLOOKUP($A75,'Round 2'!$A$7:$I$206,COLUMN('Round 2'!$H$7),FALSE)),0,VLOOKUP($A75,'Round 2'!$A$7:$I$206,COLUMN('Round 2'!$H$7),FALSE))+IF(ISERROR(VLOOKUP($A75,'Round 3'!$A$7:$I$206,COLUMN('Round 3'!$H$7),FALSE)),0,VLOOKUP($A75,'Round 3'!$A$7:$I$206,COLUMN('Round 3'!$H$7),FALSE)))</f>
        <v/>
      </c>
      <c r="K75" s="91" t="str">
        <f t="shared" si="29"/>
        <v/>
      </c>
      <c r="L75" s="94" t="str">
        <f t="shared" si="30"/>
        <v/>
      </c>
      <c r="M75" s="95"/>
      <c r="N75" s="96" t="str">
        <f t="shared" si="31"/>
        <v/>
      </c>
      <c r="O75" s="16" t="str">
        <f t="shared" si="32"/>
        <v/>
      </c>
      <c r="P75" s="16" t="str">
        <f t="shared" si="33"/>
        <v/>
      </c>
      <c r="Q75" s="16">
        <f t="shared" si="34"/>
        <v>-10</v>
      </c>
      <c r="R75" s="16" t="str">
        <f t="shared" si="35"/>
        <v/>
      </c>
      <c r="S75" s="16" t="str">
        <f t="shared" si="36"/>
        <v/>
      </c>
      <c r="T75" s="16">
        <f t="shared" si="37"/>
        <v>0</v>
      </c>
      <c r="U75" s="96" t="str">
        <f>IF(N('Final Round'!$J$14)&gt;0,IF(ISBLANK($A75),"",IF($N75&gt;5,$N75,VLOOKUP($A75,'Final Round'!$A$14:$K$18,COLUMN('Final Round'!$J$1),FALSE))),"")</f>
        <v/>
      </c>
      <c r="V75" s="16" t="str">
        <f t="shared" si="38"/>
        <v/>
      </c>
      <c r="W75" s="16" t="str">
        <f t="shared" si="39"/>
        <v/>
      </c>
      <c r="X75" s="16" t="str">
        <f t="shared" si="40"/>
        <v/>
      </c>
      <c r="Y75" s="16">
        <f t="shared" si="41"/>
        <v>0</v>
      </c>
      <c r="Z75" s="16" t="str">
        <f t="shared" si="42"/>
        <v/>
      </c>
      <c r="AA75" s="16">
        <f t="shared" si="43"/>
        <v>0</v>
      </c>
      <c r="AB75" s="97" t="str">
        <f>IF(ISBLANK($A75),"",5+4*(I75+IF(AA75=0,0,VLOOKUP($A75,'Final Round'!$A$14:$K$18,COLUMN('Final Round'!$G$1),FALSE)))+8*(H75+IF(AA75=0,0,IF(VLOOKUP($A75,'Final Round'!$A$14:$K$18,COLUMN('Final Round'!$J$1),FALSE)=1,1,0)))+$AA75)</f>
        <v/>
      </c>
    </row>
    <row r="76" spans="1:28" x14ac:dyDescent="0.2">
      <c r="A76" s="74"/>
      <c r="B76" s="75"/>
      <c r="C76" s="75"/>
      <c r="D76" s="75"/>
      <c r="E76" s="76"/>
      <c r="F76" s="77" t="str">
        <f>IF(ISBLANK($A76),"",SUM(IF(ISNA(IF(VLOOKUP($A76,'Round 1'!$A$7:$J$206,COLUMN('Round 1'!$H$7),FALSE),1,NA())),0,1),IF(ISNA(IF(VLOOKUP($A76,'Round 2'!$A$7:$J$206,COLUMN('Round 1'!$H$7),FALSE),1,NA())),0,1),IF(ISNA(IF(VLOOKUP($A76,'Round 3'!$A$7:$J$206,COLUMN('Round 1'!$H$7),FALSE),1,NA())),0,1),IF(ISNA(IF(VLOOKUP($A76,'Final Round'!$A$14:$K$18,1,FALSE),1,NA())),0,1)))</f>
        <v/>
      </c>
      <c r="G76" s="78"/>
      <c r="H76" s="79" t="str">
        <f>IF(ISBLANK($A76),"",IF(ISERROR(VLOOKUP($A76,'Round 1'!$A$7:$I$206,COLUMN('Round 1'!$G$7),FALSE)),0,VLOOKUP($A76,'Round 1'!$A$7:$I$206,COLUMN('Round 1'!$G$7),FALSE))+IF(ISERROR(VLOOKUP($A76,'Round 2'!$A$7:$I$206,COLUMN('Round 2'!$G$7),FALSE)),0,VLOOKUP($A76,'Round 2'!$A$7:$I$206,COLUMN('Round 2'!$G$7),FALSE))+IF(ISERROR(VLOOKUP($A76,'Round 3'!$A$7:$I$206,COLUMN('Round 3'!$G$7),FALSE)),0,VLOOKUP($A76,'Round 3'!$A$7:$I$206,COLUMN('Round 3'!$G$7),FALSE)))</f>
        <v/>
      </c>
      <c r="I76" s="79" t="str">
        <f>IF(ISBLANK($A76),"",IF(ISERROR(VLOOKUP($A76,'Round 1'!$A$7:$I$206,COLUMN('Round 1'!$F$7),FALSE)),0,VLOOKUP($A76,'Round 1'!$A$7:$I$206,COLUMN('Round 1'!$F$7),FALSE))+IF(ISERROR(VLOOKUP($A76,'Round 2'!$A$7:$I$206,COLUMN('Round 2'!$F$7),FALSE)),0,VLOOKUP($A76,'Round 2'!$A$7:$I$206,COLUMN('Round 2'!$F$7),FALSE))+IF(ISERROR(VLOOKUP($A76,'Round 3'!$A$7:$I$206,COLUMN('Round 3'!$F$7),FALSE)),0,VLOOKUP($A76,'Round 3'!$A$7:$I$206,COLUMN('Round 3'!$F$7),FALSE)))</f>
        <v/>
      </c>
      <c r="J76" s="80" t="str">
        <f>IF(ISBLANK($A76),"",IF(ISERROR(VLOOKUP($A76,'Round 1'!$A$7:$I$206,COLUMN('Round 1'!$H$7),FALSE)),0,VLOOKUP($A76,'Round 1'!$A$7:$I$206,COLUMN('Round 1'!$H$7),FALSE))+IF(ISERROR(VLOOKUP($A76,'Round 2'!$A$7:$I$206,COLUMN('Round 2'!$H$7),FALSE)),0,VLOOKUP($A76,'Round 2'!$A$7:$I$206,COLUMN('Round 2'!$H$7),FALSE))+IF(ISERROR(VLOOKUP($A76,'Round 3'!$A$7:$I$206,COLUMN('Round 3'!$H$7),FALSE)),0,VLOOKUP($A76,'Round 3'!$A$7:$I$206,COLUMN('Round 3'!$H$7),FALSE)))</f>
        <v/>
      </c>
      <c r="K76" s="79" t="str">
        <f t="shared" si="29"/>
        <v/>
      </c>
      <c r="L76" s="82" t="str">
        <f t="shared" si="30"/>
        <v/>
      </c>
      <c r="M76" s="83"/>
      <c r="N76" s="84" t="str">
        <f t="shared" si="31"/>
        <v/>
      </c>
      <c r="O76" s="16" t="str">
        <f t="shared" si="32"/>
        <v/>
      </c>
      <c r="P76" s="16" t="str">
        <f t="shared" si="33"/>
        <v/>
      </c>
      <c r="Q76" s="16">
        <f t="shared" si="34"/>
        <v>-10</v>
      </c>
      <c r="R76" s="16" t="str">
        <f t="shared" si="35"/>
        <v/>
      </c>
      <c r="S76" s="16" t="str">
        <f t="shared" si="36"/>
        <v/>
      </c>
      <c r="T76" s="16">
        <f t="shared" si="37"/>
        <v>0</v>
      </c>
      <c r="U76" s="84" t="str">
        <f>IF(N('Final Round'!$J$14)&gt;0,IF(ISBLANK($A76),"",IF($N76&gt;5,$N76,VLOOKUP($A76,'Final Round'!$A$14:$K$18,COLUMN('Final Round'!$J$1),FALSE))),"")</f>
        <v/>
      </c>
      <c r="V76" s="16" t="str">
        <f t="shared" si="38"/>
        <v/>
      </c>
      <c r="W76" s="16" t="str">
        <f t="shared" si="39"/>
        <v/>
      </c>
      <c r="X76" s="16" t="str">
        <f t="shared" si="40"/>
        <v/>
      </c>
      <c r="Y76" s="16">
        <f t="shared" si="41"/>
        <v>0</v>
      </c>
      <c r="Z76" s="16" t="str">
        <f t="shared" si="42"/>
        <v/>
      </c>
      <c r="AA76" s="16">
        <f t="shared" si="43"/>
        <v>0</v>
      </c>
      <c r="AB76" s="85" t="str">
        <f>IF(ISBLANK($A76),"",5+4*(I76+IF(AA76=0,0,VLOOKUP($A76,'Final Round'!$A$14:$K$18,COLUMN('Final Round'!$G$1),FALSE)))+8*(H76+IF(AA76=0,0,IF(VLOOKUP($A76,'Final Round'!$A$14:$K$18,COLUMN('Final Round'!$J$1),FALSE)=1,1,0)))+$AA76)</f>
        <v/>
      </c>
    </row>
    <row r="77" spans="1:28" x14ac:dyDescent="0.2">
      <c r="A77" s="86"/>
      <c r="B77" s="87"/>
      <c r="C77" s="87"/>
      <c r="D77" s="87"/>
      <c r="E77" s="88"/>
      <c r="F77" s="89" t="str">
        <f>IF(ISBLANK($A77),"",SUM(IF(ISNA(IF(VLOOKUP($A77,'Round 1'!$A$7:$J$206,COLUMN('Round 1'!$H$7),FALSE),1,NA())),0,1),IF(ISNA(IF(VLOOKUP($A77,'Round 2'!$A$7:$J$206,COLUMN('Round 1'!$H$7),FALSE),1,NA())),0,1),IF(ISNA(IF(VLOOKUP($A77,'Round 3'!$A$7:$J$206,COLUMN('Round 1'!$H$7),FALSE),1,NA())),0,1),IF(ISNA(IF(VLOOKUP($A77,'Final Round'!$A$14:$K$18,1,FALSE),1,NA())),0,1)))</f>
        <v/>
      </c>
      <c r="G77" s="90"/>
      <c r="H77" s="91" t="str">
        <f>IF(ISBLANK($A77),"",IF(ISERROR(VLOOKUP($A77,'Round 1'!$A$7:$I$206,COLUMN('Round 1'!$G$7),FALSE)),0,VLOOKUP($A77,'Round 1'!$A$7:$I$206,COLUMN('Round 1'!$G$7),FALSE))+IF(ISERROR(VLOOKUP($A77,'Round 2'!$A$7:$I$206,COLUMN('Round 2'!$G$7),FALSE)),0,VLOOKUP($A77,'Round 2'!$A$7:$I$206,COLUMN('Round 2'!$G$7),FALSE))+IF(ISERROR(VLOOKUP($A77,'Round 3'!$A$7:$I$206,COLUMN('Round 3'!$G$7),FALSE)),0,VLOOKUP($A77,'Round 3'!$A$7:$I$206,COLUMN('Round 3'!$G$7),FALSE)))</f>
        <v/>
      </c>
      <c r="I77" s="91" t="str">
        <f>IF(ISBLANK($A77),"",IF(ISERROR(VLOOKUP($A77,'Round 1'!$A$7:$I$206,COLUMN('Round 1'!$F$7),FALSE)),0,VLOOKUP($A77,'Round 1'!$A$7:$I$206,COLUMN('Round 1'!$F$7),FALSE))+IF(ISERROR(VLOOKUP($A77,'Round 2'!$A$7:$I$206,COLUMN('Round 2'!$F$7),FALSE)),0,VLOOKUP($A77,'Round 2'!$A$7:$I$206,COLUMN('Round 2'!$F$7),FALSE))+IF(ISERROR(VLOOKUP($A77,'Round 3'!$A$7:$I$206,COLUMN('Round 3'!$F$7),FALSE)),0,VLOOKUP($A77,'Round 3'!$A$7:$I$206,COLUMN('Round 3'!$F$7),FALSE)))</f>
        <v/>
      </c>
      <c r="J77" s="92" t="str">
        <f>IF(ISBLANK($A77),"",IF(ISERROR(VLOOKUP($A77,'Round 1'!$A$7:$I$206,COLUMN('Round 1'!$H$7),FALSE)),0,VLOOKUP($A77,'Round 1'!$A$7:$I$206,COLUMN('Round 1'!$H$7),FALSE))+IF(ISERROR(VLOOKUP($A77,'Round 2'!$A$7:$I$206,COLUMN('Round 2'!$H$7),FALSE)),0,VLOOKUP($A77,'Round 2'!$A$7:$I$206,COLUMN('Round 2'!$H$7),FALSE))+IF(ISERROR(VLOOKUP($A77,'Round 3'!$A$7:$I$206,COLUMN('Round 3'!$H$7),FALSE)),0,VLOOKUP($A77,'Round 3'!$A$7:$I$206,COLUMN('Round 3'!$H$7),FALSE)))</f>
        <v/>
      </c>
      <c r="K77" s="91" t="str">
        <f t="shared" si="29"/>
        <v/>
      </c>
      <c r="L77" s="94" t="str">
        <f t="shared" si="30"/>
        <v/>
      </c>
      <c r="M77" s="95"/>
      <c r="N77" s="96" t="str">
        <f t="shared" si="31"/>
        <v/>
      </c>
      <c r="O77" s="16" t="str">
        <f t="shared" si="32"/>
        <v/>
      </c>
      <c r="P77" s="16" t="str">
        <f t="shared" si="33"/>
        <v/>
      </c>
      <c r="Q77" s="16">
        <f t="shared" si="34"/>
        <v>-10</v>
      </c>
      <c r="R77" s="16" t="str">
        <f t="shared" si="35"/>
        <v/>
      </c>
      <c r="S77" s="16" t="str">
        <f t="shared" si="36"/>
        <v/>
      </c>
      <c r="T77" s="16">
        <f t="shared" si="37"/>
        <v>0</v>
      </c>
      <c r="U77" s="96" t="str">
        <f>IF(N('Final Round'!$J$14)&gt;0,IF(ISBLANK($A77),"",IF($N77&gt;5,$N77,VLOOKUP($A77,'Final Round'!$A$14:$K$18,COLUMN('Final Round'!$J$1),FALSE))),"")</f>
        <v/>
      </c>
      <c r="V77" s="16" t="str">
        <f t="shared" si="38"/>
        <v/>
      </c>
      <c r="W77" s="16" t="str">
        <f t="shared" si="39"/>
        <v/>
      </c>
      <c r="X77" s="16" t="str">
        <f t="shared" si="40"/>
        <v/>
      </c>
      <c r="Y77" s="16">
        <f t="shared" si="41"/>
        <v>0</v>
      </c>
      <c r="Z77" s="16" t="str">
        <f t="shared" si="42"/>
        <v/>
      </c>
      <c r="AA77" s="16">
        <f t="shared" si="43"/>
        <v>0</v>
      </c>
      <c r="AB77" s="97" t="str">
        <f>IF(ISBLANK($A77),"",5+4*(I77+IF(AA77=0,0,VLOOKUP($A77,'Final Round'!$A$14:$K$18,COLUMN('Final Round'!$G$1),FALSE)))+8*(H77+IF(AA77=0,0,IF(VLOOKUP($A77,'Final Round'!$A$14:$K$18,COLUMN('Final Round'!$J$1),FALSE)=1,1,0)))+$AA77)</f>
        <v/>
      </c>
    </row>
    <row r="78" spans="1:28" x14ac:dyDescent="0.2">
      <c r="A78" s="74"/>
      <c r="B78" s="75"/>
      <c r="C78" s="75"/>
      <c r="D78" s="75"/>
      <c r="E78" s="76"/>
      <c r="F78" s="77" t="str">
        <f>IF(ISBLANK($A78),"",SUM(IF(ISNA(IF(VLOOKUP($A78,'Round 1'!$A$7:$J$206,COLUMN('Round 1'!$H$7),FALSE),1,NA())),0,1),IF(ISNA(IF(VLOOKUP($A78,'Round 2'!$A$7:$J$206,COLUMN('Round 1'!$H$7),FALSE),1,NA())),0,1),IF(ISNA(IF(VLOOKUP($A78,'Round 3'!$A$7:$J$206,COLUMN('Round 1'!$H$7),FALSE),1,NA())),0,1),IF(ISNA(IF(VLOOKUP($A78,'Final Round'!$A$14:$K$18,1,FALSE),1,NA())),0,1)))</f>
        <v/>
      </c>
      <c r="G78" s="78"/>
      <c r="H78" s="79" t="str">
        <f>IF(ISBLANK($A78),"",IF(ISERROR(VLOOKUP($A78,'Round 1'!$A$7:$I$206,COLUMN('Round 1'!$G$7),FALSE)),0,VLOOKUP($A78,'Round 1'!$A$7:$I$206,COLUMN('Round 1'!$G$7),FALSE))+IF(ISERROR(VLOOKUP($A78,'Round 2'!$A$7:$I$206,COLUMN('Round 2'!$G$7),FALSE)),0,VLOOKUP($A78,'Round 2'!$A$7:$I$206,COLUMN('Round 2'!$G$7),FALSE))+IF(ISERROR(VLOOKUP($A78,'Round 3'!$A$7:$I$206,COLUMN('Round 3'!$G$7),FALSE)),0,VLOOKUP($A78,'Round 3'!$A$7:$I$206,COLUMN('Round 3'!$G$7),FALSE)))</f>
        <v/>
      </c>
      <c r="I78" s="79" t="str">
        <f>IF(ISBLANK($A78),"",IF(ISERROR(VLOOKUP($A78,'Round 1'!$A$7:$I$206,COLUMN('Round 1'!$F$7),FALSE)),0,VLOOKUP($A78,'Round 1'!$A$7:$I$206,COLUMN('Round 1'!$F$7),FALSE))+IF(ISERROR(VLOOKUP($A78,'Round 2'!$A$7:$I$206,COLUMN('Round 2'!$F$7),FALSE)),0,VLOOKUP($A78,'Round 2'!$A$7:$I$206,COLUMN('Round 2'!$F$7),FALSE))+IF(ISERROR(VLOOKUP($A78,'Round 3'!$A$7:$I$206,COLUMN('Round 3'!$F$7),FALSE)),0,VLOOKUP($A78,'Round 3'!$A$7:$I$206,COLUMN('Round 3'!$F$7),FALSE)))</f>
        <v/>
      </c>
      <c r="J78" s="80" t="str">
        <f>IF(ISBLANK($A78),"",IF(ISERROR(VLOOKUP($A78,'Round 1'!$A$7:$I$206,COLUMN('Round 1'!$H$7),FALSE)),0,VLOOKUP($A78,'Round 1'!$A$7:$I$206,COLUMN('Round 1'!$H$7),FALSE))+IF(ISERROR(VLOOKUP($A78,'Round 2'!$A$7:$I$206,COLUMN('Round 2'!$H$7),FALSE)),0,VLOOKUP($A78,'Round 2'!$A$7:$I$206,COLUMN('Round 2'!$H$7),FALSE))+IF(ISERROR(VLOOKUP($A78,'Round 3'!$A$7:$I$206,COLUMN('Round 3'!$H$7),FALSE)),0,VLOOKUP($A78,'Round 3'!$A$7:$I$206,COLUMN('Round 3'!$H$7),FALSE)))</f>
        <v/>
      </c>
      <c r="K78" s="79" t="str">
        <f t="shared" si="29"/>
        <v/>
      </c>
      <c r="L78" s="82" t="str">
        <f t="shared" si="30"/>
        <v/>
      </c>
      <c r="M78" s="83"/>
      <c r="N78" s="84" t="str">
        <f t="shared" si="31"/>
        <v/>
      </c>
      <c r="O78" s="16" t="str">
        <f t="shared" si="32"/>
        <v/>
      </c>
      <c r="P78" s="16" t="str">
        <f t="shared" si="33"/>
        <v/>
      </c>
      <c r="Q78" s="16">
        <f t="shared" si="34"/>
        <v>-10</v>
      </c>
      <c r="R78" s="16" t="str">
        <f t="shared" si="35"/>
        <v/>
      </c>
      <c r="S78" s="16" t="str">
        <f t="shared" si="36"/>
        <v/>
      </c>
      <c r="T78" s="16">
        <f t="shared" si="37"/>
        <v>0</v>
      </c>
      <c r="U78" s="84" t="str">
        <f>IF(N('Final Round'!$J$14)&gt;0,IF(ISBLANK($A78),"",IF($N78&gt;5,$N78,VLOOKUP($A78,'Final Round'!$A$14:$K$18,COLUMN('Final Round'!$J$1),FALSE))),"")</f>
        <v/>
      </c>
      <c r="V78" s="16" t="str">
        <f t="shared" si="38"/>
        <v/>
      </c>
      <c r="W78" s="16" t="str">
        <f t="shared" si="39"/>
        <v/>
      </c>
      <c r="X78" s="16" t="str">
        <f t="shared" si="40"/>
        <v/>
      </c>
      <c r="Y78" s="16">
        <f t="shared" si="41"/>
        <v>0</v>
      </c>
      <c r="Z78" s="16" t="str">
        <f t="shared" si="42"/>
        <v/>
      </c>
      <c r="AA78" s="16">
        <f t="shared" si="43"/>
        <v>0</v>
      </c>
      <c r="AB78" s="85" t="str">
        <f>IF(ISBLANK($A78),"",5+4*(I78+IF(AA78=0,0,VLOOKUP($A78,'Final Round'!$A$14:$K$18,COLUMN('Final Round'!$G$1),FALSE)))+8*(H78+IF(AA78=0,0,IF(VLOOKUP($A78,'Final Round'!$A$14:$K$18,COLUMN('Final Round'!$J$1),FALSE)=1,1,0)))+$AA78)</f>
        <v/>
      </c>
    </row>
    <row r="79" spans="1:28" x14ac:dyDescent="0.2">
      <c r="A79" s="86"/>
      <c r="B79" s="87"/>
      <c r="C79" s="87"/>
      <c r="D79" s="87"/>
      <c r="E79" s="88"/>
      <c r="F79" s="89" t="str">
        <f>IF(ISBLANK($A79),"",SUM(IF(ISNA(IF(VLOOKUP($A79,'Round 1'!$A$7:$J$206,COLUMN('Round 1'!$H$7),FALSE),1,NA())),0,1),IF(ISNA(IF(VLOOKUP($A79,'Round 2'!$A$7:$J$206,COLUMN('Round 1'!$H$7),FALSE),1,NA())),0,1),IF(ISNA(IF(VLOOKUP($A79,'Round 3'!$A$7:$J$206,COLUMN('Round 1'!$H$7),FALSE),1,NA())),0,1),IF(ISNA(IF(VLOOKUP($A79,'Final Round'!$A$14:$K$18,1,FALSE),1,NA())),0,1)))</f>
        <v/>
      </c>
      <c r="G79" s="90"/>
      <c r="H79" s="91" t="str">
        <f>IF(ISBLANK($A79),"",IF(ISERROR(VLOOKUP($A79,'Round 1'!$A$7:$I$206,COLUMN('Round 1'!$G$7),FALSE)),0,VLOOKUP($A79,'Round 1'!$A$7:$I$206,COLUMN('Round 1'!$G$7),FALSE))+IF(ISERROR(VLOOKUP($A79,'Round 2'!$A$7:$I$206,COLUMN('Round 2'!$G$7),FALSE)),0,VLOOKUP($A79,'Round 2'!$A$7:$I$206,COLUMN('Round 2'!$G$7),FALSE))+IF(ISERROR(VLOOKUP($A79,'Round 3'!$A$7:$I$206,COLUMN('Round 3'!$G$7),FALSE)),0,VLOOKUP($A79,'Round 3'!$A$7:$I$206,COLUMN('Round 3'!$G$7),FALSE)))</f>
        <v/>
      </c>
      <c r="I79" s="91" t="str">
        <f>IF(ISBLANK($A79),"",IF(ISERROR(VLOOKUP($A79,'Round 1'!$A$7:$I$206,COLUMN('Round 1'!$F$7),FALSE)),0,VLOOKUP($A79,'Round 1'!$A$7:$I$206,COLUMN('Round 1'!$F$7),FALSE))+IF(ISERROR(VLOOKUP($A79,'Round 2'!$A$7:$I$206,COLUMN('Round 2'!$F$7),FALSE)),0,VLOOKUP($A79,'Round 2'!$A$7:$I$206,COLUMN('Round 2'!$F$7),FALSE))+IF(ISERROR(VLOOKUP($A79,'Round 3'!$A$7:$I$206,COLUMN('Round 3'!$F$7),FALSE)),0,VLOOKUP($A79,'Round 3'!$A$7:$I$206,COLUMN('Round 3'!$F$7),FALSE)))</f>
        <v/>
      </c>
      <c r="J79" s="92" t="str">
        <f>IF(ISBLANK($A79),"",IF(ISERROR(VLOOKUP($A79,'Round 1'!$A$7:$I$206,COLUMN('Round 1'!$H$7),FALSE)),0,VLOOKUP($A79,'Round 1'!$A$7:$I$206,COLUMN('Round 1'!$H$7),FALSE))+IF(ISERROR(VLOOKUP($A79,'Round 2'!$A$7:$I$206,COLUMN('Round 2'!$H$7),FALSE)),0,VLOOKUP($A79,'Round 2'!$A$7:$I$206,COLUMN('Round 2'!$H$7),FALSE))+IF(ISERROR(VLOOKUP($A79,'Round 3'!$A$7:$I$206,COLUMN('Round 3'!$H$7),FALSE)),0,VLOOKUP($A79,'Round 3'!$A$7:$I$206,COLUMN('Round 3'!$H$7),FALSE)))</f>
        <v/>
      </c>
      <c r="K79" s="91" t="str">
        <f t="shared" si="29"/>
        <v/>
      </c>
      <c r="L79" s="94" t="str">
        <f t="shared" si="30"/>
        <v/>
      </c>
      <c r="M79" s="95"/>
      <c r="N79" s="96" t="str">
        <f t="shared" si="31"/>
        <v/>
      </c>
      <c r="O79" s="16" t="str">
        <f t="shared" si="32"/>
        <v/>
      </c>
      <c r="P79" s="16" t="str">
        <f t="shared" si="33"/>
        <v/>
      </c>
      <c r="Q79" s="16">
        <f t="shared" si="34"/>
        <v>-10</v>
      </c>
      <c r="R79" s="16" t="str">
        <f t="shared" si="35"/>
        <v/>
      </c>
      <c r="S79" s="16" t="str">
        <f t="shared" si="36"/>
        <v/>
      </c>
      <c r="T79" s="16">
        <f t="shared" si="37"/>
        <v>0</v>
      </c>
      <c r="U79" s="96" t="str">
        <f>IF(N('Final Round'!$J$14)&gt;0,IF(ISBLANK($A79),"",IF($N79&gt;5,$N79,VLOOKUP($A79,'Final Round'!$A$14:$K$18,COLUMN('Final Round'!$J$1),FALSE))),"")</f>
        <v/>
      </c>
      <c r="V79" s="16" t="str">
        <f t="shared" si="38"/>
        <v/>
      </c>
      <c r="W79" s="16" t="str">
        <f t="shared" si="39"/>
        <v/>
      </c>
      <c r="X79" s="16" t="str">
        <f t="shared" si="40"/>
        <v/>
      </c>
      <c r="Y79" s="16">
        <f t="shared" si="41"/>
        <v>0</v>
      </c>
      <c r="Z79" s="16" t="str">
        <f t="shared" si="42"/>
        <v/>
      </c>
      <c r="AA79" s="16">
        <f t="shared" si="43"/>
        <v>0</v>
      </c>
      <c r="AB79" s="97" t="str">
        <f>IF(ISBLANK($A79),"",5+4*(I79+IF(AA79=0,0,VLOOKUP($A79,'Final Round'!$A$14:$K$18,COLUMN('Final Round'!$G$1),FALSE)))+8*(H79+IF(AA79=0,0,IF(VLOOKUP($A79,'Final Round'!$A$14:$K$18,COLUMN('Final Round'!$J$1),FALSE)=1,1,0)))+$AA79)</f>
        <v/>
      </c>
    </row>
    <row r="80" spans="1:28" x14ac:dyDescent="0.2">
      <c r="A80" s="74"/>
      <c r="B80" s="75"/>
      <c r="C80" s="75"/>
      <c r="D80" s="75"/>
      <c r="E80" s="76"/>
      <c r="F80" s="77" t="str">
        <f>IF(ISBLANK($A80),"",SUM(IF(ISNA(IF(VLOOKUP($A80,'Round 1'!$A$7:$J$206,COLUMN('Round 1'!$H$7),FALSE),1,NA())),0,1),IF(ISNA(IF(VLOOKUP($A80,'Round 2'!$A$7:$J$206,COLUMN('Round 1'!$H$7),FALSE),1,NA())),0,1),IF(ISNA(IF(VLOOKUP($A80,'Round 3'!$A$7:$J$206,COLUMN('Round 1'!$H$7),FALSE),1,NA())),0,1),IF(ISNA(IF(VLOOKUP($A80,'Final Round'!$A$14:$K$18,1,FALSE),1,NA())),0,1)))</f>
        <v/>
      </c>
      <c r="G80" s="78"/>
      <c r="H80" s="79" t="str">
        <f>IF(ISBLANK($A80),"",IF(ISERROR(VLOOKUP($A80,'Round 1'!$A$7:$I$206,COLUMN('Round 1'!$G$7),FALSE)),0,VLOOKUP($A80,'Round 1'!$A$7:$I$206,COLUMN('Round 1'!$G$7),FALSE))+IF(ISERROR(VLOOKUP($A80,'Round 2'!$A$7:$I$206,COLUMN('Round 2'!$G$7),FALSE)),0,VLOOKUP($A80,'Round 2'!$A$7:$I$206,COLUMN('Round 2'!$G$7),FALSE))+IF(ISERROR(VLOOKUP($A80,'Round 3'!$A$7:$I$206,COLUMN('Round 3'!$G$7),FALSE)),0,VLOOKUP($A80,'Round 3'!$A$7:$I$206,COLUMN('Round 3'!$G$7),FALSE)))</f>
        <v/>
      </c>
      <c r="I80" s="79" t="str">
        <f>IF(ISBLANK($A80),"",IF(ISERROR(VLOOKUP($A80,'Round 1'!$A$7:$I$206,COLUMN('Round 1'!$F$7),FALSE)),0,VLOOKUP($A80,'Round 1'!$A$7:$I$206,COLUMN('Round 1'!$F$7),FALSE))+IF(ISERROR(VLOOKUP($A80,'Round 2'!$A$7:$I$206,COLUMN('Round 2'!$F$7),FALSE)),0,VLOOKUP($A80,'Round 2'!$A$7:$I$206,COLUMN('Round 2'!$F$7),FALSE))+IF(ISERROR(VLOOKUP($A80,'Round 3'!$A$7:$I$206,COLUMN('Round 3'!$F$7),FALSE)),0,VLOOKUP($A80,'Round 3'!$A$7:$I$206,COLUMN('Round 3'!$F$7),FALSE)))</f>
        <v/>
      </c>
      <c r="J80" s="80" t="str">
        <f>IF(ISBLANK($A80),"",IF(ISERROR(VLOOKUP($A80,'Round 1'!$A$7:$I$206,COLUMN('Round 1'!$H$7),FALSE)),0,VLOOKUP($A80,'Round 1'!$A$7:$I$206,COLUMN('Round 1'!$H$7),FALSE))+IF(ISERROR(VLOOKUP($A80,'Round 2'!$A$7:$I$206,COLUMN('Round 2'!$H$7),FALSE)),0,VLOOKUP($A80,'Round 2'!$A$7:$I$206,COLUMN('Round 2'!$H$7),FALSE))+IF(ISERROR(VLOOKUP($A80,'Round 3'!$A$7:$I$206,COLUMN('Round 3'!$H$7),FALSE)),0,VLOOKUP($A80,'Round 3'!$A$7:$I$206,COLUMN('Round 3'!$H$7),FALSE)))</f>
        <v/>
      </c>
      <c r="K80" s="79" t="str">
        <f t="shared" si="29"/>
        <v/>
      </c>
      <c r="L80" s="82" t="str">
        <f t="shared" si="30"/>
        <v/>
      </c>
      <c r="M80" s="83"/>
      <c r="N80" s="84" t="str">
        <f t="shared" si="31"/>
        <v/>
      </c>
      <c r="O80" s="16" t="str">
        <f t="shared" si="32"/>
        <v/>
      </c>
      <c r="P80" s="16" t="str">
        <f t="shared" si="33"/>
        <v/>
      </c>
      <c r="Q80" s="16">
        <f t="shared" si="34"/>
        <v>-10</v>
      </c>
      <c r="R80" s="16" t="str">
        <f t="shared" si="35"/>
        <v/>
      </c>
      <c r="S80" s="16" t="str">
        <f t="shared" si="36"/>
        <v/>
      </c>
      <c r="T80" s="16">
        <f t="shared" si="37"/>
        <v>0</v>
      </c>
      <c r="U80" s="84" t="str">
        <f>IF(N('Final Round'!$J$14)&gt;0,IF(ISBLANK($A80),"",IF($N80&gt;5,$N80,VLOOKUP($A80,'Final Round'!$A$14:$K$18,COLUMN('Final Round'!$J$1),FALSE))),"")</f>
        <v/>
      </c>
      <c r="V80" s="16" t="str">
        <f t="shared" si="38"/>
        <v/>
      </c>
      <c r="W80" s="16" t="str">
        <f t="shared" si="39"/>
        <v/>
      </c>
      <c r="X80" s="16" t="str">
        <f t="shared" si="40"/>
        <v/>
      </c>
      <c r="Y80" s="16">
        <f t="shared" si="41"/>
        <v>0</v>
      </c>
      <c r="Z80" s="16" t="str">
        <f t="shared" si="42"/>
        <v/>
      </c>
      <c r="AA80" s="16">
        <f t="shared" si="43"/>
        <v>0</v>
      </c>
      <c r="AB80" s="85" t="str">
        <f>IF(ISBLANK($A80),"",5+4*(I80+IF(AA80=0,0,VLOOKUP($A80,'Final Round'!$A$14:$K$18,COLUMN('Final Round'!$G$1),FALSE)))+8*(H80+IF(AA80=0,0,IF(VLOOKUP($A80,'Final Round'!$A$14:$K$18,COLUMN('Final Round'!$J$1),FALSE)=1,1,0)))+$AA80)</f>
        <v/>
      </c>
    </row>
    <row r="81" spans="1:28" x14ac:dyDescent="0.2">
      <c r="A81" s="86"/>
      <c r="B81" s="87"/>
      <c r="C81" s="87"/>
      <c r="D81" s="87"/>
      <c r="E81" s="88"/>
      <c r="F81" s="89" t="str">
        <f>IF(ISBLANK($A81),"",SUM(IF(ISNA(IF(VLOOKUP($A81,'Round 1'!$A$7:$J$206,COLUMN('Round 1'!$H$7),FALSE),1,NA())),0,1),IF(ISNA(IF(VLOOKUP($A81,'Round 2'!$A$7:$J$206,COLUMN('Round 1'!$H$7),FALSE),1,NA())),0,1),IF(ISNA(IF(VLOOKUP($A81,'Round 3'!$A$7:$J$206,COLUMN('Round 1'!$H$7),FALSE),1,NA())),0,1),IF(ISNA(IF(VLOOKUP($A81,'Final Round'!$A$14:$K$18,1,FALSE),1,NA())),0,1)))</f>
        <v/>
      </c>
      <c r="G81" s="90"/>
      <c r="H81" s="91" t="str">
        <f>IF(ISBLANK($A81),"",IF(ISERROR(VLOOKUP($A81,'Round 1'!$A$7:$I$206,COLUMN('Round 1'!$G$7),FALSE)),0,VLOOKUP($A81,'Round 1'!$A$7:$I$206,COLUMN('Round 1'!$G$7),FALSE))+IF(ISERROR(VLOOKUP($A81,'Round 2'!$A$7:$I$206,COLUMN('Round 2'!$G$7),FALSE)),0,VLOOKUP($A81,'Round 2'!$A$7:$I$206,COLUMN('Round 2'!$G$7),FALSE))+IF(ISERROR(VLOOKUP($A81,'Round 3'!$A$7:$I$206,COLUMN('Round 3'!$G$7),FALSE)),0,VLOOKUP($A81,'Round 3'!$A$7:$I$206,COLUMN('Round 3'!$G$7),FALSE)))</f>
        <v/>
      </c>
      <c r="I81" s="91" t="str">
        <f>IF(ISBLANK($A81),"",IF(ISERROR(VLOOKUP($A81,'Round 1'!$A$7:$I$206,COLUMN('Round 1'!$F$7),FALSE)),0,VLOOKUP($A81,'Round 1'!$A$7:$I$206,COLUMN('Round 1'!$F$7),FALSE))+IF(ISERROR(VLOOKUP($A81,'Round 2'!$A$7:$I$206,COLUMN('Round 2'!$F$7),FALSE)),0,VLOOKUP($A81,'Round 2'!$A$7:$I$206,COLUMN('Round 2'!$F$7),FALSE))+IF(ISERROR(VLOOKUP($A81,'Round 3'!$A$7:$I$206,COLUMN('Round 3'!$F$7),FALSE)),0,VLOOKUP($A81,'Round 3'!$A$7:$I$206,COLUMN('Round 3'!$F$7),FALSE)))</f>
        <v/>
      </c>
      <c r="J81" s="92" t="str">
        <f>IF(ISBLANK($A81),"",IF(ISERROR(VLOOKUP($A81,'Round 1'!$A$7:$I$206,COLUMN('Round 1'!$H$7),FALSE)),0,VLOOKUP($A81,'Round 1'!$A$7:$I$206,COLUMN('Round 1'!$H$7),FALSE))+IF(ISERROR(VLOOKUP($A81,'Round 2'!$A$7:$I$206,COLUMN('Round 2'!$H$7),FALSE)),0,VLOOKUP($A81,'Round 2'!$A$7:$I$206,COLUMN('Round 2'!$H$7),FALSE))+IF(ISERROR(VLOOKUP($A81,'Round 3'!$A$7:$I$206,COLUMN('Round 3'!$H$7),FALSE)),0,VLOOKUP($A81,'Round 3'!$A$7:$I$206,COLUMN('Round 3'!$H$7),FALSE)))</f>
        <v/>
      </c>
      <c r="K81" s="91" t="str">
        <f t="shared" si="29"/>
        <v/>
      </c>
      <c r="L81" s="94" t="str">
        <f t="shared" si="30"/>
        <v/>
      </c>
      <c r="M81" s="95"/>
      <c r="N81" s="96" t="str">
        <f t="shared" si="31"/>
        <v/>
      </c>
      <c r="O81" s="16" t="str">
        <f t="shared" si="32"/>
        <v/>
      </c>
      <c r="P81" s="16" t="str">
        <f t="shared" si="33"/>
        <v/>
      </c>
      <c r="Q81" s="16">
        <f t="shared" si="34"/>
        <v>-10</v>
      </c>
      <c r="R81" s="16" t="str">
        <f t="shared" si="35"/>
        <v/>
      </c>
      <c r="S81" s="16" t="str">
        <f t="shared" si="36"/>
        <v/>
      </c>
      <c r="T81" s="16">
        <f t="shared" si="37"/>
        <v>0</v>
      </c>
      <c r="U81" s="96" t="str">
        <f>IF(N('Final Round'!$J$14)&gt;0,IF(ISBLANK($A81),"",IF($N81&gt;5,$N81,VLOOKUP($A81,'Final Round'!$A$14:$K$18,COLUMN('Final Round'!$J$1),FALSE))),"")</f>
        <v/>
      </c>
      <c r="V81" s="16" t="str">
        <f t="shared" si="38"/>
        <v/>
      </c>
      <c r="W81" s="16" t="str">
        <f t="shared" si="39"/>
        <v/>
      </c>
      <c r="X81" s="16" t="str">
        <f t="shared" si="40"/>
        <v/>
      </c>
      <c r="Y81" s="16">
        <f t="shared" si="41"/>
        <v>0</v>
      </c>
      <c r="Z81" s="16" t="str">
        <f t="shared" si="42"/>
        <v/>
      </c>
      <c r="AA81" s="16">
        <f t="shared" si="43"/>
        <v>0</v>
      </c>
      <c r="AB81" s="97" t="str">
        <f>IF(ISBLANK($A81),"",5+4*(I81+IF(AA81=0,0,VLOOKUP($A81,'Final Round'!$A$14:$K$18,COLUMN('Final Round'!$G$1),FALSE)))+8*(H81+IF(AA81=0,0,IF(VLOOKUP($A81,'Final Round'!$A$14:$K$18,COLUMN('Final Round'!$J$1),FALSE)=1,1,0)))+$AA81)</f>
        <v/>
      </c>
    </row>
    <row r="82" spans="1:28" x14ac:dyDescent="0.2">
      <c r="A82" s="74"/>
      <c r="B82" s="75"/>
      <c r="C82" s="75"/>
      <c r="D82" s="75"/>
      <c r="E82" s="76"/>
      <c r="F82" s="77" t="str">
        <f>IF(ISBLANK($A82),"",SUM(IF(ISNA(IF(VLOOKUP($A82,'Round 1'!$A$7:$J$206,COLUMN('Round 1'!$H$7),FALSE),1,NA())),0,1),IF(ISNA(IF(VLOOKUP($A82,'Round 2'!$A$7:$J$206,COLUMN('Round 1'!$H$7),FALSE),1,NA())),0,1),IF(ISNA(IF(VLOOKUP($A82,'Round 3'!$A$7:$J$206,COLUMN('Round 1'!$H$7),FALSE),1,NA())),0,1),IF(ISNA(IF(VLOOKUP($A82,'Final Round'!$A$14:$K$18,1,FALSE),1,NA())),0,1)))</f>
        <v/>
      </c>
      <c r="G82" s="78"/>
      <c r="H82" s="79" t="str">
        <f>IF(ISBLANK($A82),"",IF(ISERROR(VLOOKUP($A82,'Round 1'!$A$7:$I$206,COLUMN('Round 1'!$G$7),FALSE)),0,VLOOKUP($A82,'Round 1'!$A$7:$I$206,COLUMN('Round 1'!$G$7),FALSE))+IF(ISERROR(VLOOKUP($A82,'Round 2'!$A$7:$I$206,COLUMN('Round 2'!$G$7),FALSE)),0,VLOOKUP($A82,'Round 2'!$A$7:$I$206,COLUMN('Round 2'!$G$7),FALSE))+IF(ISERROR(VLOOKUP($A82,'Round 3'!$A$7:$I$206,COLUMN('Round 3'!$G$7),FALSE)),0,VLOOKUP($A82,'Round 3'!$A$7:$I$206,COLUMN('Round 3'!$G$7),FALSE)))</f>
        <v/>
      </c>
      <c r="I82" s="79" t="str">
        <f>IF(ISBLANK($A82),"",IF(ISERROR(VLOOKUP($A82,'Round 1'!$A$7:$I$206,COLUMN('Round 1'!$F$7),FALSE)),0,VLOOKUP($A82,'Round 1'!$A$7:$I$206,COLUMN('Round 1'!$F$7),FALSE))+IF(ISERROR(VLOOKUP($A82,'Round 2'!$A$7:$I$206,COLUMN('Round 2'!$F$7),FALSE)),0,VLOOKUP($A82,'Round 2'!$A$7:$I$206,COLUMN('Round 2'!$F$7),FALSE))+IF(ISERROR(VLOOKUP($A82,'Round 3'!$A$7:$I$206,COLUMN('Round 3'!$F$7),FALSE)),0,VLOOKUP($A82,'Round 3'!$A$7:$I$206,COLUMN('Round 3'!$F$7),FALSE)))</f>
        <v/>
      </c>
      <c r="J82" s="80" t="str">
        <f>IF(ISBLANK($A82),"",IF(ISERROR(VLOOKUP($A82,'Round 1'!$A$7:$I$206,COLUMN('Round 1'!$H$7),FALSE)),0,VLOOKUP($A82,'Round 1'!$A$7:$I$206,COLUMN('Round 1'!$H$7),FALSE))+IF(ISERROR(VLOOKUP($A82,'Round 2'!$A$7:$I$206,COLUMN('Round 2'!$H$7),FALSE)),0,VLOOKUP($A82,'Round 2'!$A$7:$I$206,COLUMN('Round 2'!$H$7),FALSE))+IF(ISERROR(VLOOKUP($A82,'Round 3'!$A$7:$I$206,COLUMN('Round 3'!$H$7),FALSE)),0,VLOOKUP($A82,'Round 3'!$A$7:$I$206,COLUMN('Round 3'!$H$7),FALSE)))</f>
        <v/>
      </c>
      <c r="K82" s="79" t="str">
        <f t="shared" si="29"/>
        <v/>
      </c>
      <c r="L82" s="82" t="str">
        <f t="shared" si="30"/>
        <v/>
      </c>
      <c r="M82" s="83"/>
      <c r="N82" s="84" t="str">
        <f t="shared" si="31"/>
        <v/>
      </c>
      <c r="O82" s="16" t="str">
        <f t="shared" si="32"/>
        <v/>
      </c>
      <c r="P82" s="16" t="str">
        <f t="shared" si="33"/>
        <v/>
      </c>
      <c r="Q82" s="16">
        <f t="shared" si="34"/>
        <v>-10</v>
      </c>
      <c r="R82" s="16" t="str">
        <f t="shared" si="35"/>
        <v/>
      </c>
      <c r="S82" s="16" t="str">
        <f t="shared" si="36"/>
        <v/>
      </c>
      <c r="T82" s="16">
        <f t="shared" si="37"/>
        <v>0</v>
      </c>
      <c r="U82" s="84" t="str">
        <f>IF(N('Final Round'!$J$14)&gt;0,IF(ISBLANK($A82),"",IF($N82&gt;5,$N82,VLOOKUP($A82,'Final Round'!$A$14:$K$18,COLUMN('Final Round'!$J$1),FALSE))),"")</f>
        <v/>
      </c>
      <c r="V82" s="16" t="str">
        <f t="shared" si="38"/>
        <v/>
      </c>
      <c r="W82" s="16" t="str">
        <f t="shared" si="39"/>
        <v/>
      </c>
      <c r="X82" s="16" t="str">
        <f t="shared" si="40"/>
        <v/>
      </c>
      <c r="Y82" s="16">
        <f t="shared" si="41"/>
        <v>0</v>
      </c>
      <c r="Z82" s="16" t="str">
        <f t="shared" si="42"/>
        <v/>
      </c>
      <c r="AA82" s="16">
        <f t="shared" si="43"/>
        <v>0</v>
      </c>
      <c r="AB82" s="85" t="str">
        <f>IF(ISBLANK($A82),"",5+4*(I82+IF(AA82=0,0,VLOOKUP($A82,'Final Round'!$A$14:$K$18,COLUMN('Final Round'!$G$1),FALSE)))+8*(H82+IF(AA82=0,0,IF(VLOOKUP($A82,'Final Round'!$A$14:$K$18,COLUMN('Final Round'!$J$1),FALSE)=1,1,0)))+$AA82)</f>
        <v/>
      </c>
    </row>
    <row r="83" spans="1:28" x14ac:dyDescent="0.2">
      <c r="A83" s="86"/>
      <c r="B83" s="87"/>
      <c r="C83" s="87"/>
      <c r="D83" s="87"/>
      <c r="E83" s="88"/>
      <c r="F83" s="89" t="str">
        <f>IF(ISBLANK($A83),"",SUM(IF(ISNA(IF(VLOOKUP($A83,'Round 1'!$A$7:$J$206,COLUMN('Round 1'!$H$7),FALSE),1,NA())),0,1),IF(ISNA(IF(VLOOKUP($A83,'Round 2'!$A$7:$J$206,COLUMN('Round 1'!$H$7),FALSE),1,NA())),0,1),IF(ISNA(IF(VLOOKUP($A83,'Round 3'!$A$7:$J$206,COLUMN('Round 1'!$H$7),FALSE),1,NA())),0,1),IF(ISNA(IF(VLOOKUP($A83,'Final Round'!$A$14:$K$18,1,FALSE),1,NA())),0,1)))</f>
        <v/>
      </c>
      <c r="G83" s="90"/>
      <c r="H83" s="91" t="str">
        <f>IF(ISBLANK($A83),"",IF(ISERROR(VLOOKUP($A83,'Round 1'!$A$7:$I$206,COLUMN('Round 1'!$G$7),FALSE)),0,VLOOKUP($A83,'Round 1'!$A$7:$I$206,COLUMN('Round 1'!$G$7),FALSE))+IF(ISERROR(VLOOKUP($A83,'Round 2'!$A$7:$I$206,COLUMN('Round 2'!$G$7),FALSE)),0,VLOOKUP($A83,'Round 2'!$A$7:$I$206,COLUMN('Round 2'!$G$7),FALSE))+IF(ISERROR(VLOOKUP($A83,'Round 3'!$A$7:$I$206,COLUMN('Round 3'!$G$7),FALSE)),0,VLOOKUP($A83,'Round 3'!$A$7:$I$206,COLUMN('Round 3'!$G$7),FALSE)))</f>
        <v/>
      </c>
      <c r="I83" s="91" t="str">
        <f>IF(ISBLANK($A83),"",IF(ISERROR(VLOOKUP($A83,'Round 1'!$A$7:$I$206,COLUMN('Round 1'!$F$7),FALSE)),0,VLOOKUP($A83,'Round 1'!$A$7:$I$206,COLUMN('Round 1'!$F$7),FALSE))+IF(ISERROR(VLOOKUP($A83,'Round 2'!$A$7:$I$206,COLUMN('Round 2'!$F$7),FALSE)),0,VLOOKUP($A83,'Round 2'!$A$7:$I$206,COLUMN('Round 2'!$F$7),FALSE))+IF(ISERROR(VLOOKUP($A83,'Round 3'!$A$7:$I$206,COLUMN('Round 3'!$F$7),FALSE)),0,VLOOKUP($A83,'Round 3'!$A$7:$I$206,COLUMN('Round 3'!$F$7),FALSE)))</f>
        <v/>
      </c>
      <c r="J83" s="92" t="str">
        <f>IF(ISBLANK($A83),"",IF(ISERROR(VLOOKUP($A83,'Round 1'!$A$7:$I$206,COLUMN('Round 1'!$H$7),FALSE)),0,VLOOKUP($A83,'Round 1'!$A$7:$I$206,COLUMN('Round 1'!$H$7),FALSE))+IF(ISERROR(VLOOKUP($A83,'Round 2'!$A$7:$I$206,COLUMN('Round 2'!$H$7),FALSE)),0,VLOOKUP($A83,'Round 2'!$A$7:$I$206,COLUMN('Round 2'!$H$7),FALSE))+IF(ISERROR(VLOOKUP($A83,'Round 3'!$A$7:$I$206,COLUMN('Round 3'!$H$7),FALSE)),0,VLOOKUP($A83,'Round 3'!$A$7:$I$206,COLUMN('Round 3'!$H$7),FALSE)))</f>
        <v/>
      </c>
      <c r="K83" s="91" t="str">
        <f t="shared" si="29"/>
        <v/>
      </c>
      <c r="L83" s="94" t="str">
        <f t="shared" si="30"/>
        <v/>
      </c>
      <c r="M83" s="95"/>
      <c r="N83" s="96" t="str">
        <f t="shared" si="31"/>
        <v/>
      </c>
      <c r="O83" s="16" t="str">
        <f t="shared" si="32"/>
        <v/>
      </c>
      <c r="P83" s="16" t="str">
        <f t="shared" si="33"/>
        <v/>
      </c>
      <c r="Q83" s="16">
        <f t="shared" si="34"/>
        <v>-10</v>
      </c>
      <c r="R83" s="16" t="str">
        <f t="shared" si="35"/>
        <v/>
      </c>
      <c r="S83" s="16" t="str">
        <f t="shared" si="36"/>
        <v/>
      </c>
      <c r="T83" s="16">
        <f t="shared" si="37"/>
        <v>0</v>
      </c>
      <c r="U83" s="96" t="str">
        <f>IF(N('Final Round'!$J$14)&gt;0,IF(ISBLANK($A83),"",IF($N83&gt;5,$N83,VLOOKUP($A83,'Final Round'!$A$14:$K$18,COLUMN('Final Round'!$J$1),FALSE))),"")</f>
        <v/>
      </c>
      <c r="V83" s="16" t="str">
        <f t="shared" si="38"/>
        <v/>
      </c>
      <c r="W83" s="16" t="str">
        <f t="shared" si="39"/>
        <v/>
      </c>
      <c r="X83" s="16" t="str">
        <f t="shared" si="40"/>
        <v/>
      </c>
      <c r="Y83" s="16">
        <f t="shared" si="41"/>
        <v>0</v>
      </c>
      <c r="Z83" s="16" t="str">
        <f t="shared" si="42"/>
        <v/>
      </c>
      <c r="AA83" s="16">
        <f t="shared" si="43"/>
        <v>0</v>
      </c>
      <c r="AB83" s="97" t="str">
        <f>IF(ISBLANK($A83),"",5+4*(I83+IF(AA83=0,0,VLOOKUP($A83,'Final Round'!$A$14:$K$18,COLUMN('Final Round'!$G$1),FALSE)))+8*(H83+IF(AA83=0,0,IF(VLOOKUP($A83,'Final Round'!$A$14:$K$18,COLUMN('Final Round'!$J$1),FALSE)=1,1,0)))+$AA83)</f>
        <v/>
      </c>
    </row>
    <row r="84" spans="1:28" x14ac:dyDescent="0.2">
      <c r="A84" s="74"/>
      <c r="B84" s="75"/>
      <c r="C84" s="75"/>
      <c r="D84" s="75"/>
      <c r="E84" s="76"/>
      <c r="F84" s="77" t="str">
        <f>IF(ISBLANK($A84),"",SUM(IF(ISNA(IF(VLOOKUP($A84,'Round 1'!$A$7:$J$206,COLUMN('Round 1'!$H$7),FALSE),1,NA())),0,1),IF(ISNA(IF(VLOOKUP($A84,'Round 2'!$A$7:$J$206,COLUMN('Round 1'!$H$7),FALSE),1,NA())),0,1),IF(ISNA(IF(VLOOKUP($A84,'Round 3'!$A$7:$J$206,COLUMN('Round 1'!$H$7),FALSE),1,NA())),0,1),IF(ISNA(IF(VLOOKUP($A84,'Final Round'!$A$14:$K$18,1,FALSE),1,NA())),0,1)))</f>
        <v/>
      </c>
      <c r="G84" s="78"/>
      <c r="H84" s="79" t="str">
        <f>IF(ISBLANK($A84),"",IF(ISERROR(VLOOKUP($A84,'Round 1'!$A$7:$I$206,COLUMN('Round 1'!$G$7),FALSE)),0,VLOOKUP($A84,'Round 1'!$A$7:$I$206,COLUMN('Round 1'!$G$7),FALSE))+IF(ISERROR(VLOOKUP($A84,'Round 2'!$A$7:$I$206,COLUMN('Round 2'!$G$7),FALSE)),0,VLOOKUP($A84,'Round 2'!$A$7:$I$206,COLUMN('Round 2'!$G$7),FALSE))+IF(ISERROR(VLOOKUP($A84,'Round 3'!$A$7:$I$206,COLUMN('Round 3'!$G$7),FALSE)),0,VLOOKUP($A84,'Round 3'!$A$7:$I$206,COLUMN('Round 3'!$G$7),FALSE)))</f>
        <v/>
      </c>
      <c r="I84" s="79" t="str">
        <f>IF(ISBLANK($A84),"",IF(ISERROR(VLOOKUP($A84,'Round 1'!$A$7:$I$206,COLUMN('Round 1'!$F$7),FALSE)),0,VLOOKUP($A84,'Round 1'!$A$7:$I$206,COLUMN('Round 1'!$F$7),FALSE))+IF(ISERROR(VLOOKUP($A84,'Round 2'!$A$7:$I$206,COLUMN('Round 2'!$F$7),FALSE)),0,VLOOKUP($A84,'Round 2'!$A$7:$I$206,COLUMN('Round 2'!$F$7),FALSE))+IF(ISERROR(VLOOKUP($A84,'Round 3'!$A$7:$I$206,COLUMN('Round 3'!$F$7),FALSE)),0,VLOOKUP($A84,'Round 3'!$A$7:$I$206,COLUMN('Round 3'!$F$7),FALSE)))</f>
        <v/>
      </c>
      <c r="J84" s="80" t="str">
        <f>IF(ISBLANK($A84),"",IF(ISERROR(VLOOKUP($A84,'Round 1'!$A$7:$I$206,COLUMN('Round 1'!$H$7),FALSE)),0,VLOOKUP($A84,'Round 1'!$A$7:$I$206,COLUMN('Round 1'!$H$7),FALSE))+IF(ISERROR(VLOOKUP($A84,'Round 2'!$A$7:$I$206,COLUMN('Round 2'!$H$7),FALSE)),0,VLOOKUP($A84,'Round 2'!$A$7:$I$206,COLUMN('Round 2'!$H$7),FALSE))+IF(ISERROR(VLOOKUP($A84,'Round 3'!$A$7:$I$206,COLUMN('Round 3'!$H$7),FALSE)),0,VLOOKUP($A84,'Round 3'!$A$7:$I$206,COLUMN('Round 3'!$H$7),FALSE)))</f>
        <v/>
      </c>
      <c r="K84" s="79" t="str">
        <f t="shared" si="29"/>
        <v/>
      </c>
      <c r="L84" s="82" t="str">
        <f t="shared" si="30"/>
        <v/>
      </c>
      <c r="M84" s="83"/>
      <c r="N84" s="84" t="str">
        <f t="shared" si="31"/>
        <v/>
      </c>
      <c r="O84" s="16" t="str">
        <f t="shared" si="32"/>
        <v/>
      </c>
      <c r="P84" s="16" t="str">
        <f t="shared" si="33"/>
        <v/>
      </c>
      <c r="Q84" s="16">
        <f t="shared" si="34"/>
        <v>-10</v>
      </c>
      <c r="R84" s="16" t="str">
        <f t="shared" si="35"/>
        <v/>
      </c>
      <c r="S84" s="16" t="str">
        <f t="shared" si="36"/>
        <v/>
      </c>
      <c r="T84" s="16">
        <f t="shared" si="37"/>
        <v>0</v>
      </c>
      <c r="U84" s="84" t="str">
        <f>IF(N('Final Round'!$J$14)&gt;0,IF(ISBLANK($A84),"",IF($N84&gt;5,$N84,VLOOKUP($A84,'Final Round'!$A$14:$K$18,COLUMN('Final Round'!$J$1),FALSE))),"")</f>
        <v/>
      </c>
      <c r="V84" s="16" t="str">
        <f t="shared" si="38"/>
        <v/>
      </c>
      <c r="W84" s="16" t="str">
        <f t="shared" si="39"/>
        <v/>
      </c>
      <c r="X84" s="16" t="str">
        <f t="shared" si="40"/>
        <v/>
      </c>
      <c r="Y84" s="16">
        <f t="shared" si="41"/>
        <v>0</v>
      </c>
      <c r="Z84" s="16" t="str">
        <f t="shared" si="42"/>
        <v/>
      </c>
      <c r="AA84" s="16">
        <f t="shared" si="43"/>
        <v>0</v>
      </c>
      <c r="AB84" s="85" t="str">
        <f>IF(ISBLANK($A84),"",5+4*(I84+IF(AA84=0,0,VLOOKUP($A84,'Final Round'!$A$14:$K$18,COLUMN('Final Round'!$G$1),FALSE)))+8*(H84+IF(AA84=0,0,IF(VLOOKUP($A84,'Final Round'!$A$14:$K$18,COLUMN('Final Round'!$J$1),FALSE)=1,1,0)))+$AA84)</f>
        <v/>
      </c>
    </row>
    <row r="85" spans="1:28" x14ac:dyDescent="0.2">
      <c r="A85" s="86"/>
      <c r="B85" s="87"/>
      <c r="C85" s="87"/>
      <c r="D85" s="87"/>
      <c r="E85" s="88"/>
      <c r="F85" s="89" t="str">
        <f>IF(ISBLANK($A85),"",SUM(IF(ISNA(IF(VLOOKUP($A85,'Round 1'!$A$7:$J$206,COLUMN('Round 1'!$H$7),FALSE),1,NA())),0,1),IF(ISNA(IF(VLOOKUP($A85,'Round 2'!$A$7:$J$206,COLUMN('Round 1'!$H$7),FALSE),1,NA())),0,1),IF(ISNA(IF(VLOOKUP($A85,'Round 3'!$A$7:$J$206,COLUMN('Round 1'!$H$7),FALSE),1,NA())),0,1),IF(ISNA(IF(VLOOKUP($A85,'Final Round'!$A$14:$K$18,1,FALSE),1,NA())),0,1)))</f>
        <v/>
      </c>
      <c r="G85" s="90"/>
      <c r="H85" s="91" t="str">
        <f>IF(ISBLANK($A85),"",IF(ISERROR(VLOOKUP($A85,'Round 1'!$A$7:$I$206,COLUMN('Round 1'!$G$7),FALSE)),0,VLOOKUP($A85,'Round 1'!$A$7:$I$206,COLUMN('Round 1'!$G$7),FALSE))+IF(ISERROR(VLOOKUP($A85,'Round 2'!$A$7:$I$206,COLUMN('Round 2'!$G$7),FALSE)),0,VLOOKUP($A85,'Round 2'!$A$7:$I$206,COLUMN('Round 2'!$G$7),FALSE))+IF(ISERROR(VLOOKUP($A85,'Round 3'!$A$7:$I$206,COLUMN('Round 3'!$G$7),FALSE)),0,VLOOKUP($A85,'Round 3'!$A$7:$I$206,COLUMN('Round 3'!$G$7),FALSE)))</f>
        <v/>
      </c>
      <c r="I85" s="91" t="str">
        <f>IF(ISBLANK($A85),"",IF(ISERROR(VLOOKUP($A85,'Round 1'!$A$7:$I$206,COLUMN('Round 1'!$F$7),FALSE)),0,VLOOKUP($A85,'Round 1'!$A$7:$I$206,COLUMN('Round 1'!$F$7),FALSE))+IF(ISERROR(VLOOKUP($A85,'Round 2'!$A$7:$I$206,COLUMN('Round 2'!$F$7),FALSE)),0,VLOOKUP($A85,'Round 2'!$A$7:$I$206,COLUMN('Round 2'!$F$7),FALSE))+IF(ISERROR(VLOOKUP($A85,'Round 3'!$A$7:$I$206,COLUMN('Round 3'!$F$7),FALSE)),0,VLOOKUP($A85,'Round 3'!$A$7:$I$206,COLUMN('Round 3'!$F$7),FALSE)))</f>
        <v/>
      </c>
      <c r="J85" s="92" t="str">
        <f>IF(ISBLANK($A85),"",IF(ISERROR(VLOOKUP($A85,'Round 1'!$A$7:$I$206,COLUMN('Round 1'!$H$7),FALSE)),0,VLOOKUP($A85,'Round 1'!$A$7:$I$206,COLUMN('Round 1'!$H$7),FALSE))+IF(ISERROR(VLOOKUP($A85,'Round 2'!$A$7:$I$206,COLUMN('Round 2'!$H$7),FALSE)),0,VLOOKUP($A85,'Round 2'!$A$7:$I$206,COLUMN('Round 2'!$H$7),FALSE))+IF(ISERROR(VLOOKUP($A85,'Round 3'!$A$7:$I$206,COLUMN('Round 3'!$H$7),FALSE)),0,VLOOKUP($A85,'Round 3'!$A$7:$I$206,COLUMN('Round 3'!$H$7),FALSE)))</f>
        <v/>
      </c>
      <c r="K85" s="91" t="str">
        <f t="shared" si="29"/>
        <v/>
      </c>
      <c r="L85" s="94" t="str">
        <f t="shared" si="30"/>
        <v/>
      </c>
      <c r="M85" s="95"/>
      <c r="N85" s="96" t="str">
        <f t="shared" si="31"/>
        <v/>
      </c>
      <c r="O85" s="16" t="str">
        <f t="shared" si="32"/>
        <v/>
      </c>
      <c r="P85" s="16" t="str">
        <f t="shared" si="33"/>
        <v/>
      </c>
      <c r="Q85" s="16">
        <f t="shared" si="34"/>
        <v>-10</v>
      </c>
      <c r="R85" s="16" t="str">
        <f t="shared" si="35"/>
        <v/>
      </c>
      <c r="S85" s="16" t="str">
        <f t="shared" si="36"/>
        <v/>
      </c>
      <c r="T85" s="16">
        <f t="shared" si="37"/>
        <v>0</v>
      </c>
      <c r="U85" s="96" t="str">
        <f>IF(N('Final Round'!$J$14)&gt;0,IF(ISBLANK($A85),"",IF($N85&gt;5,$N85,VLOOKUP($A85,'Final Round'!$A$14:$K$18,COLUMN('Final Round'!$J$1),FALSE))),"")</f>
        <v/>
      </c>
      <c r="V85" s="16" t="str">
        <f t="shared" si="38"/>
        <v/>
      </c>
      <c r="W85" s="16" t="str">
        <f t="shared" si="39"/>
        <v/>
      </c>
      <c r="X85" s="16" t="str">
        <f t="shared" si="40"/>
        <v/>
      </c>
      <c r="Y85" s="16">
        <f t="shared" si="41"/>
        <v>0</v>
      </c>
      <c r="Z85" s="16" t="str">
        <f t="shared" si="42"/>
        <v/>
      </c>
      <c r="AA85" s="16">
        <f t="shared" si="43"/>
        <v>0</v>
      </c>
      <c r="AB85" s="97" t="str">
        <f>IF(ISBLANK($A85),"",5+4*(I85+IF(AA85=0,0,VLOOKUP($A85,'Final Round'!$A$14:$K$18,COLUMN('Final Round'!$G$1),FALSE)))+8*(H85+IF(AA85=0,0,IF(VLOOKUP($A85,'Final Round'!$A$14:$K$18,COLUMN('Final Round'!$J$1),FALSE)=1,1,0)))+$AA85)</f>
        <v/>
      </c>
    </row>
    <row r="86" spans="1:28" x14ac:dyDescent="0.2">
      <c r="A86" s="74"/>
      <c r="B86" s="75"/>
      <c r="C86" s="75"/>
      <c r="D86" s="75"/>
      <c r="E86" s="76"/>
      <c r="F86" s="77" t="str">
        <f>IF(ISBLANK($A86),"",SUM(IF(ISNA(IF(VLOOKUP($A86,'Round 1'!$A$7:$J$206,COLUMN('Round 1'!$H$7),FALSE),1,NA())),0,1),IF(ISNA(IF(VLOOKUP($A86,'Round 2'!$A$7:$J$206,COLUMN('Round 1'!$H$7),FALSE),1,NA())),0,1),IF(ISNA(IF(VLOOKUP($A86,'Round 3'!$A$7:$J$206,COLUMN('Round 1'!$H$7),FALSE),1,NA())),0,1),IF(ISNA(IF(VLOOKUP($A86,'Final Round'!$A$14:$K$18,1,FALSE),1,NA())),0,1)))</f>
        <v/>
      </c>
      <c r="G86" s="78"/>
      <c r="H86" s="79" t="str">
        <f>IF(ISBLANK($A86),"",IF(ISERROR(VLOOKUP($A86,'Round 1'!$A$7:$I$206,COLUMN('Round 1'!$G$7),FALSE)),0,VLOOKUP($A86,'Round 1'!$A$7:$I$206,COLUMN('Round 1'!$G$7),FALSE))+IF(ISERROR(VLOOKUP($A86,'Round 2'!$A$7:$I$206,COLUMN('Round 2'!$G$7),FALSE)),0,VLOOKUP($A86,'Round 2'!$A$7:$I$206,COLUMN('Round 2'!$G$7),FALSE))+IF(ISERROR(VLOOKUP($A86,'Round 3'!$A$7:$I$206,COLUMN('Round 3'!$G$7),FALSE)),0,VLOOKUP($A86,'Round 3'!$A$7:$I$206,COLUMN('Round 3'!$G$7),FALSE)))</f>
        <v/>
      </c>
      <c r="I86" s="79" t="str">
        <f>IF(ISBLANK($A86),"",IF(ISERROR(VLOOKUP($A86,'Round 1'!$A$7:$I$206,COLUMN('Round 1'!$F$7),FALSE)),0,VLOOKUP($A86,'Round 1'!$A$7:$I$206,COLUMN('Round 1'!$F$7),FALSE))+IF(ISERROR(VLOOKUP($A86,'Round 2'!$A$7:$I$206,COLUMN('Round 2'!$F$7),FALSE)),0,VLOOKUP($A86,'Round 2'!$A$7:$I$206,COLUMN('Round 2'!$F$7),FALSE))+IF(ISERROR(VLOOKUP($A86,'Round 3'!$A$7:$I$206,COLUMN('Round 3'!$F$7),FALSE)),0,VLOOKUP($A86,'Round 3'!$A$7:$I$206,COLUMN('Round 3'!$F$7),FALSE)))</f>
        <v/>
      </c>
      <c r="J86" s="80" t="str">
        <f>IF(ISBLANK($A86),"",IF(ISERROR(VLOOKUP($A86,'Round 1'!$A$7:$I$206,COLUMN('Round 1'!$H$7),FALSE)),0,VLOOKUP($A86,'Round 1'!$A$7:$I$206,COLUMN('Round 1'!$H$7),FALSE))+IF(ISERROR(VLOOKUP($A86,'Round 2'!$A$7:$I$206,COLUMN('Round 2'!$H$7),FALSE)),0,VLOOKUP($A86,'Round 2'!$A$7:$I$206,COLUMN('Round 2'!$H$7),FALSE))+IF(ISERROR(VLOOKUP($A86,'Round 3'!$A$7:$I$206,COLUMN('Round 3'!$H$7),FALSE)),0,VLOOKUP($A86,'Round 3'!$A$7:$I$206,COLUMN('Round 3'!$H$7),FALSE)))</f>
        <v/>
      </c>
      <c r="K86" s="79" t="str">
        <f t="shared" si="29"/>
        <v/>
      </c>
      <c r="L86" s="82" t="str">
        <f t="shared" si="30"/>
        <v/>
      </c>
      <c r="M86" s="83"/>
      <c r="N86" s="84" t="str">
        <f t="shared" si="31"/>
        <v/>
      </c>
      <c r="O86" s="16" t="str">
        <f t="shared" si="32"/>
        <v/>
      </c>
      <c r="P86" s="16" t="str">
        <f t="shared" si="33"/>
        <v/>
      </c>
      <c r="Q86" s="16">
        <f t="shared" si="34"/>
        <v>-10</v>
      </c>
      <c r="R86" s="16" t="str">
        <f t="shared" si="35"/>
        <v/>
      </c>
      <c r="S86" s="16" t="str">
        <f t="shared" si="36"/>
        <v/>
      </c>
      <c r="T86" s="16">
        <f t="shared" si="37"/>
        <v>0</v>
      </c>
      <c r="U86" s="84" t="str">
        <f>IF(N('Final Round'!$J$14)&gt;0,IF(ISBLANK($A86),"",IF($N86&gt;5,$N86,VLOOKUP($A86,'Final Round'!$A$14:$K$18,COLUMN('Final Round'!$J$1),FALSE))),"")</f>
        <v/>
      </c>
      <c r="V86" s="16" t="str">
        <f t="shared" si="38"/>
        <v/>
      </c>
      <c r="W86" s="16" t="str">
        <f t="shared" si="39"/>
        <v/>
      </c>
      <c r="X86" s="16" t="str">
        <f t="shared" si="40"/>
        <v/>
      </c>
      <c r="Y86" s="16">
        <f t="shared" si="41"/>
        <v>0</v>
      </c>
      <c r="Z86" s="16" t="str">
        <f t="shared" si="42"/>
        <v/>
      </c>
      <c r="AA86" s="16">
        <f t="shared" si="43"/>
        <v>0</v>
      </c>
      <c r="AB86" s="85" t="str">
        <f>IF(ISBLANK($A86),"",5+4*(I86+IF(AA86=0,0,VLOOKUP($A86,'Final Round'!$A$14:$K$18,COLUMN('Final Round'!$G$1),FALSE)))+8*(H86+IF(AA86=0,0,IF(VLOOKUP($A86,'Final Round'!$A$14:$K$18,COLUMN('Final Round'!$J$1),FALSE)=1,1,0)))+$AA86)</f>
        <v/>
      </c>
    </row>
    <row r="87" spans="1:28" x14ac:dyDescent="0.2">
      <c r="A87" s="86"/>
      <c r="B87" s="87"/>
      <c r="C87" s="87"/>
      <c r="D87" s="87"/>
      <c r="E87" s="88"/>
      <c r="F87" s="89" t="str">
        <f>IF(ISBLANK($A87),"",SUM(IF(ISNA(IF(VLOOKUP($A87,'Round 1'!$A$7:$J$206,COLUMN('Round 1'!$H$7),FALSE),1,NA())),0,1),IF(ISNA(IF(VLOOKUP($A87,'Round 2'!$A$7:$J$206,COLUMN('Round 1'!$H$7),FALSE),1,NA())),0,1),IF(ISNA(IF(VLOOKUP($A87,'Round 3'!$A$7:$J$206,COLUMN('Round 1'!$H$7),FALSE),1,NA())),0,1),IF(ISNA(IF(VLOOKUP($A87,'Final Round'!$A$14:$K$18,1,FALSE),1,NA())),0,1)))</f>
        <v/>
      </c>
      <c r="G87" s="90"/>
      <c r="H87" s="91" t="str">
        <f>IF(ISBLANK($A87),"",IF(ISERROR(VLOOKUP($A87,'Round 1'!$A$7:$I$206,COLUMN('Round 1'!$G$7),FALSE)),0,VLOOKUP($A87,'Round 1'!$A$7:$I$206,COLUMN('Round 1'!$G$7),FALSE))+IF(ISERROR(VLOOKUP($A87,'Round 2'!$A$7:$I$206,COLUMN('Round 2'!$G$7),FALSE)),0,VLOOKUP($A87,'Round 2'!$A$7:$I$206,COLUMN('Round 2'!$G$7),FALSE))+IF(ISERROR(VLOOKUP($A87,'Round 3'!$A$7:$I$206,COLUMN('Round 3'!$G$7),FALSE)),0,VLOOKUP($A87,'Round 3'!$A$7:$I$206,COLUMN('Round 3'!$G$7),FALSE)))</f>
        <v/>
      </c>
      <c r="I87" s="91" t="str">
        <f>IF(ISBLANK($A87),"",IF(ISERROR(VLOOKUP($A87,'Round 1'!$A$7:$I$206,COLUMN('Round 1'!$F$7),FALSE)),0,VLOOKUP($A87,'Round 1'!$A$7:$I$206,COLUMN('Round 1'!$F$7),FALSE))+IF(ISERROR(VLOOKUP($A87,'Round 2'!$A$7:$I$206,COLUMN('Round 2'!$F$7),FALSE)),0,VLOOKUP($A87,'Round 2'!$A$7:$I$206,COLUMN('Round 2'!$F$7),FALSE))+IF(ISERROR(VLOOKUP($A87,'Round 3'!$A$7:$I$206,COLUMN('Round 3'!$F$7),FALSE)),0,VLOOKUP($A87,'Round 3'!$A$7:$I$206,COLUMN('Round 3'!$F$7),FALSE)))</f>
        <v/>
      </c>
      <c r="J87" s="92" t="str">
        <f>IF(ISBLANK($A87),"",IF(ISERROR(VLOOKUP($A87,'Round 1'!$A$7:$I$206,COLUMN('Round 1'!$H$7),FALSE)),0,VLOOKUP($A87,'Round 1'!$A$7:$I$206,COLUMN('Round 1'!$H$7),FALSE))+IF(ISERROR(VLOOKUP($A87,'Round 2'!$A$7:$I$206,COLUMN('Round 2'!$H$7),FALSE)),0,VLOOKUP($A87,'Round 2'!$A$7:$I$206,COLUMN('Round 2'!$H$7),FALSE))+IF(ISERROR(VLOOKUP($A87,'Round 3'!$A$7:$I$206,COLUMN('Round 3'!$H$7),FALSE)),0,VLOOKUP($A87,'Round 3'!$A$7:$I$206,COLUMN('Round 3'!$H$7),FALSE)))</f>
        <v/>
      </c>
      <c r="K87" s="91" t="str">
        <f t="shared" si="29"/>
        <v/>
      </c>
      <c r="L87" s="94" t="str">
        <f t="shared" si="30"/>
        <v/>
      </c>
      <c r="M87" s="95"/>
      <c r="N87" s="96" t="str">
        <f t="shared" si="31"/>
        <v/>
      </c>
      <c r="O87" s="16" t="str">
        <f t="shared" si="32"/>
        <v/>
      </c>
      <c r="P87" s="16" t="str">
        <f t="shared" si="33"/>
        <v/>
      </c>
      <c r="Q87" s="16">
        <f t="shared" si="34"/>
        <v>-10</v>
      </c>
      <c r="R87" s="16" t="str">
        <f t="shared" si="35"/>
        <v/>
      </c>
      <c r="S87" s="16" t="str">
        <f t="shared" si="36"/>
        <v/>
      </c>
      <c r="T87" s="16">
        <f t="shared" si="37"/>
        <v>0</v>
      </c>
      <c r="U87" s="96" t="str">
        <f>IF(N('Final Round'!$J$14)&gt;0,IF(ISBLANK($A87),"",IF($N87&gt;5,$N87,VLOOKUP($A87,'Final Round'!$A$14:$K$18,COLUMN('Final Round'!$J$1),FALSE))),"")</f>
        <v/>
      </c>
      <c r="V87" s="16" t="str">
        <f t="shared" si="38"/>
        <v/>
      </c>
      <c r="W87" s="16" t="str">
        <f t="shared" si="39"/>
        <v/>
      </c>
      <c r="X87" s="16" t="str">
        <f t="shared" si="40"/>
        <v/>
      </c>
      <c r="Y87" s="16">
        <f t="shared" si="41"/>
        <v>0</v>
      </c>
      <c r="Z87" s="16" t="str">
        <f t="shared" si="42"/>
        <v/>
      </c>
      <c r="AA87" s="16">
        <f t="shared" si="43"/>
        <v>0</v>
      </c>
      <c r="AB87" s="97" t="str">
        <f>IF(ISBLANK($A87),"",5+4*(I87+IF(AA87=0,0,VLOOKUP($A87,'Final Round'!$A$14:$K$18,COLUMN('Final Round'!$G$1),FALSE)))+8*(H87+IF(AA87=0,0,IF(VLOOKUP($A87,'Final Round'!$A$14:$K$18,COLUMN('Final Round'!$J$1),FALSE)=1,1,0)))+$AA87)</f>
        <v/>
      </c>
    </row>
    <row r="88" spans="1:28" x14ac:dyDescent="0.2">
      <c r="A88" s="74"/>
      <c r="B88" s="75"/>
      <c r="C88" s="75"/>
      <c r="D88" s="75"/>
      <c r="E88" s="76"/>
      <c r="F88" s="77" t="str">
        <f>IF(ISBLANK($A88),"",SUM(IF(ISNA(IF(VLOOKUP($A88,'Round 1'!$A$7:$J$206,COLUMN('Round 1'!$H$7),FALSE),1,NA())),0,1),IF(ISNA(IF(VLOOKUP($A88,'Round 2'!$A$7:$J$206,COLUMN('Round 1'!$H$7),FALSE),1,NA())),0,1),IF(ISNA(IF(VLOOKUP($A88,'Round 3'!$A$7:$J$206,COLUMN('Round 1'!$H$7),FALSE),1,NA())),0,1),IF(ISNA(IF(VLOOKUP($A88,'Final Round'!$A$14:$K$18,1,FALSE),1,NA())),0,1)))</f>
        <v/>
      </c>
      <c r="G88" s="78"/>
      <c r="H88" s="79" t="str">
        <f>IF(ISBLANK($A88),"",IF(ISERROR(VLOOKUP($A88,'Round 1'!$A$7:$I$206,COLUMN('Round 1'!$G$7),FALSE)),0,VLOOKUP($A88,'Round 1'!$A$7:$I$206,COLUMN('Round 1'!$G$7),FALSE))+IF(ISERROR(VLOOKUP($A88,'Round 2'!$A$7:$I$206,COLUMN('Round 2'!$G$7),FALSE)),0,VLOOKUP($A88,'Round 2'!$A$7:$I$206,COLUMN('Round 2'!$G$7),FALSE))+IF(ISERROR(VLOOKUP($A88,'Round 3'!$A$7:$I$206,COLUMN('Round 3'!$G$7),FALSE)),0,VLOOKUP($A88,'Round 3'!$A$7:$I$206,COLUMN('Round 3'!$G$7),FALSE)))</f>
        <v/>
      </c>
      <c r="I88" s="79" t="str">
        <f>IF(ISBLANK($A88),"",IF(ISERROR(VLOOKUP($A88,'Round 1'!$A$7:$I$206,COLUMN('Round 1'!$F$7),FALSE)),0,VLOOKUP($A88,'Round 1'!$A$7:$I$206,COLUMN('Round 1'!$F$7),FALSE))+IF(ISERROR(VLOOKUP($A88,'Round 2'!$A$7:$I$206,COLUMN('Round 2'!$F$7),FALSE)),0,VLOOKUP($A88,'Round 2'!$A$7:$I$206,COLUMN('Round 2'!$F$7),FALSE))+IF(ISERROR(VLOOKUP($A88,'Round 3'!$A$7:$I$206,COLUMN('Round 3'!$F$7),FALSE)),0,VLOOKUP($A88,'Round 3'!$A$7:$I$206,COLUMN('Round 3'!$F$7),FALSE)))</f>
        <v/>
      </c>
      <c r="J88" s="80" t="str">
        <f>IF(ISBLANK($A88),"",IF(ISERROR(VLOOKUP($A88,'Round 1'!$A$7:$I$206,COLUMN('Round 1'!$H$7),FALSE)),0,VLOOKUP($A88,'Round 1'!$A$7:$I$206,COLUMN('Round 1'!$H$7),FALSE))+IF(ISERROR(VLOOKUP($A88,'Round 2'!$A$7:$I$206,COLUMN('Round 2'!$H$7),FALSE)),0,VLOOKUP($A88,'Round 2'!$A$7:$I$206,COLUMN('Round 2'!$H$7),FALSE))+IF(ISERROR(VLOOKUP($A88,'Round 3'!$A$7:$I$206,COLUMN('Round 3'!$H$7),FALSE)),0,VLOOKUP($A88,'Round 3'!$A$7:$I$206,COLUMN('Round 3'!$H$7),FALSE)))</f>
        <v/>
      </c>
      <c r="K88" s="79" t="str">
        <f t="shared" si="29"/>
        <v/>
      </c>
      <c r="L88" s="82" t="str">
        <f t="shared" si="30"/>
        <v/>
      </c>
      <c r="M88" s="83"/>
      <c r="N88" s="84" t="str">
        <f t="shared" si="31"/>
        <v/>
      </c>
      <c r="O88" s="16" t="str">
        <f t="shared" si="32"/>
        <v/>
      </c>
      <c r="P88" s="16" t="str">
        <f t="shared" si="33"/>
        <v/>
      </c>
      <c r="Q88" s="16">
        <f t="shared" si="34"/>
        <v>-10</v>
      </c>
      <c r="R88" s="16" t="str">
        <f t="shared" si="35"/>
        <v/>
      </c>
      <c r="S88" s="16" t="str">
        <f t="shared" si="36"/>
        <v/>
      </c>
      <c r="T88" s="16">
        <f t="shared" si="37"/>
        <v>0</v>
      </c>
      <c r="U88" s="84" t="str">
        <f>IF(N('Final Round'!$J$14)&gt;0,IF(ISBLANK($A88),"",IF($N88&gt;5,$N88,VLOOKUP($A88,'Final Round'!$A$14:$K$18,COLUMN('Final Round'!$J$1),FALSE))),"")</f>
        <v/>
      </c>
      <c r="V88" s="16" t="str">
        <f t="shared" si="38"/>
        <v/>
      </c>
      <c r="W88" s="16" t="str">
        <f t="shared" si="39"/>
        <v/>
      </c>
      <c r="X88" s="16" t="str">
        <f t="shared" si="40"/>
        <v/>
      </c>
      <c r="Y88" s="16">
        <f t="shared" si="41"/>
        <v>0</v>
      </c>
      <c r="Z88" s="16" t="str">
        <f t="shared" si="42"/>
        <v/>
      </c>
      <c r="AA88" s="16">
        <f t="shared" si="43"/>
        <v>0</v>
      </c>
      <c r="AB88" s="85" t="str">
        <f>IF(ISBLANK($A88),"",5+4*(I88+IF(AA88=0,0,VLOOKUP($A88,'Final Round'!$A$14:$K$18,COLUMN('Final Round'!$G$1),FALSE)))+8*(H88+IF(AA88=0,0,IF(VLOOKUP($A88,'Final Round'!$A$14:$K$18,COLUMN('Final Round'!$J$1),FALSE)=1,1,0)))+$AA88)</f>
        <v/>
      </c>
    </row>
    <row r="89" spans="1:28" x14ac:dyDescent="0.2">
      <c r="A89" s="86"/>
      <c r="B89" s="87"/>
      <c r="C89" s="87"/>
      <c r="D89" s="87"/>
      <c r="E89" s="88"/>
      <c r="F89" s="89" t="str">
        <f>IF(ISBLANK($A89),"",SUM(IF(ISNA(IF(VLOOKUP($A89,'Round 1'!$A$7:$J$206,COLUMN('Round 1'!$H$7),FALSE),1,NA())),0,1),IF(ISNA(IF(VLOOKUP($A89,'Round 2'!$A$7:$J$206,COLUMN('Round 1'!$H$7),FALSE),1,NA())),0,1),IF(ISNA(IF(VLOOKUP($A89,'Round 3'!$A$7:$J$206,COLUMN('Round 1'!$H$7),FALSE),1,NA())),0,1),IF(ISNA(IF(VLOOKUP($A89,'Final Round'!$A$14:$K$18,1,FALSE),1,NA())),0,1)))</f>
        <v/>
      </c>
      <c r="G89" s="90"/>
      <c r="H89" s="91" t="str">
        <f>IF(ISBLANK($A89),"",IF(ISERROR(VLOOKUP($A89,'Round 1'!$A$7:$I$206,COLUMN('Round 1'!$G$7),FALSE)),0,VLOOKUP($A89,'Round 1'!$A$7:$I$206,COLUMN('Round 1'!$G$7),FALSE))+IF(ISERROR(VLOOKUP($A89,'Round 2'!$A$7:$I$206,COLUMN('Round 2'!$G$7),FALSE)),0,VLOOKUP($A89,'Round 2'!$A$7:$I$206,COLUMN('Round 2'!$G$7),FALSE))+IF(ISERROR(VLOOKUP($A89,'Round 3'!$A$7:$I$206,COLUMN('Round 3'!$G$7),FALSE)),0,VLOOKUP($A89,'Round 3'!$A$7:$I$206,COLUMN('Round 3'!$G$7),FALSE)))</f>
        <v/>
      </c>
      <c r="I89" s="91" t="str">
        <f>IF(ISBLANK($A89),"",IF(ISERROR(VLOOKUP($A89,'Round 1'!$A$7:$I$206,COLUMN('Round 1'!$F$7),FALSE)),0,VLOOKUP($A89,'Round 1'!$A$7:$I$206,COLUMN('Round 1'!$F$7),FALSE))+IF(ISERROR(VLOOKUP($A89,'Round 2'!$A$7:$I$206,COLUMN('Round 2'!$F$7),FALSE)),0,VLOOKUP($A89,'Round 2'!$A$7:$I$206,COLUMN('Round 2'!$F$7),FALSE))+IF(ISERROR(VLOOKUP($A89,'Round 3'!$A$7:$I$206,COLUMN('Round 3'!$F$7),FALSE)),0,VLOOKUP($A89,'Round 3'!$A$7:$I$206,COLUMN('Round 3'!$F$7),FALSE)))</f>
        <v/>
      </c>
      <c r="J89" s="92" t="str">
        <f>IF(ISBLANK($A89),"",IF(ISERROR(VLOOKUP($A89,'Round 1'!$A$7:$I$206,COLUMN('Round 1'!$H$7),FALSE)),0,VLOOKUP($A89,'Round 1'!$A$7:$I$206,COLUMN('Round 1'!$H$7),FALSE))+IF(ISERROR(VLOOKUP($A89,'Round 2'!$A$7:$I$206,COLUMN('Round 2'!$H$7),FALSE)),0,VLOOKUP($A89,'Round 2'!$A$7:$I$206,COLUMN('Round 2'!$H$7),FALSE))+IF(ISERROR(VLOOKUP($A89,'Round 3'!$A$7:$I$206,COLUMN('Round 3'!$H$7),FALSE)),0,VLOOKUP($A89,'Round 3'!$A$7:$I$206,COLUMN('Round 3'!$H$7),FALSE)))</f>
        <v/>
      </c>
      <c r="K89" s="91" t="str">
        <f t="shared" si="29"/>
        <v/>
      </c>
      <c r="L89" s="94" t="str">
        <f t="shared" si="30"/>
        <v/>
      </c>
      <c r="M89" s="95"/>
      <c r="N89" s="96" t="str">
        <f t="shared" si="31"/>
        <v/>
      </c>
      <c r="O89" s="16" t="str">
        <f t="shared" si="32"/>
        <v/>
      </c>
      <c r="P89" s="16" t="str">
        <f t="shared" si="33"/>
        <v/>
      </c>
      <c r="Q89" s="16">
        <f t="shared" si="34"/>
        <v>-10</v>
      </c>
      <c r="R89" s="16" t="str">
        <f t="shared" si="35"/>
        <v/>
      </c>
      <c r="S89" s="16" t="str">
        <f t="shared" si="36"/>
        <v/>
      </c>
      <c r="T89" s="16">
        <f t="shared" si="37"/>
        <v>0</v>
      </c>
      <c r="U89" s="96" t="str">
        <f>IF(N('Final Round'!$J$14)&gt;0,IF(ISBLANK($A89),"",IF($N89&gt;5,$N89,VLOOKUP($A89,'Final Round'!$A$14:$K$18,COLUMN('Final Round'!$J$1),FALSE))),"")</f>
        <v/>
      </c>
      <c r="V89" s="16" t="str">
        <f t="shared" si="38"/>
        <v/>
      </c>
      <c r="W89" s="16" t="str">
        <f t="shared" si="39"/>
        <v/>
      </c>
      <c r="X89" s="16" t="str">
        <f t="shared" si="40"/>
        <v/>
      </c>
      <c r="Y89" s="16">
        <f t="shared" si="41"/>
        <v>0</v>
      </c>
      <c r="Z89" s="16" t="str">
        <f t="shared" si="42"/>
        <v/>
      </c>
      <c r="AA89" s="16">
        <f t="shared" si="43"/>
        <v>0</v>
      </c>
      <c r="AB89" s="97" t="str">
        <f>IF(ISBLANK($A89),"",5+4*(I89+IF(AA89=0,0,VLOOKUP($A89,'Final Round'!$A$14:$K$18,COLUMN('Final Round'!$G$1),FALSE)))+8*(H89+IF(AA89=0,0,IF(VLOOKUP($A89,'Final Round'!$A$14:$K$18,COLUMN('Final Round'!$J$1),FALSE)=1,1,0)))+$AA89)</f>
        <v/>
      </c>
    </row>
    <row r="90" spans="1:28" x14ac:dyDescent="0.2">
      <c r="A90" s="74"/>
      <c r="B90" s="75"/>
      <c r="C90" s="75"/>
      <c r="D90" s="75"/>
      <c r="E90" s="76"/>
      <c r="F90" s="77" t="str">
        <f>IF(ISBLANK($A90),"",SUM(IF(ISNA(IF(VLOOKUP($A90,'Round 1'!$A$7:$J$206,COLUMN('Round 1'!$H$7),FALSE),1,NA())),0,1),IF(ISNA(IF(VLOOKUP($A90,'Round 2'!$A$7:$J$206,COLUMN('Round 1'!$H$7),FALSE),1,NA())),0,1),IF(ISNA(IF(VLOOKUP($A90,'Round 3'!$A$7:$J$206,COLUMN('Round 1'!$H$7),FALSE),1,NA())),0,1),IF(ISNA(IF(VLOOKUP($A90,'Final Round'!$A$14:$K$18,1,FALSE),1,NA())),0,1)))</f>
        <v/>
      </c>
      <c r="G90" s="78"/>
      <c r="H90" s="79" t="str">
        <f>IF(ISBLANK($A90),"",IF(ISERROR(VLOOKUP($A90,'Round 1'!$A$7:$I$206,COLUMN('Round 1'!$G$7),FALSE)),0,VLOOKUP($A90,'Round 1'!$A$7:$I$206,COLUMN('Round 1'!$G$7),FALSE))+IF(ISERROR(VLOOKUP($A90,'Round 2'!$A$7:$I$206,COLUMN('Round 2'!$G$7),FALSE)),0,VLOOKUP($A90,'Round 2'!$A$7:$I$206,COLUMN('Round 2'!$G$7),FALSE))+IF(ISERROR(VLOOKUP($A90,'Round 3'!$A$7:$I$206,COLUMN('Round 3'!$G$7),FALSE)),0,VLOOKUP($A90,'Round 3'!$A$7:$I$206,COLUMN('Round 3'!$G$7),FALSE)))</f>
        <v/>
      </c>
      <c r="I90" s="79" t="str">
        <f>IF(ISBLANK($A90),"",IF(ISERROR(VLOOKUP($A90,'Round 1'!$A$7:$I$206,COLUMN('Round 1'!$F$7),FALSE)),0,VLOOKUP($A90,'Round 1'!$A$7:$I$206,COLUMN('Round 1'!$F$7),FALSE))+IF(ISERROR(VLOOKUP($A90,'Round 2'!$A$7:$I$206,COLUMN('Round 2'!$F$7),FALSE)),0,VLOOKUP($A90,'Round 2'!$A$7:$I$206,COLUMN('Round 2'!$F$7),FALSE))+IF(ISERROR(VLOOKUP($A90,'Round 3'!$A$7:$I$206,COLUMN('Round 3'!$F$7),FALSE)),0,VLOOKUP($A90,'Round 3'!$A$7:$I$206,COLUMN('Round 3'!$F$7),FALSE)))</f>
        <v/>
      </c>
      <c r="J90" s="80" t="str">
        <f>IF(ISBLANK($A90),"",IF(ISERROR(VLOOKUP($A90,'Round 1'!$A$7:$I$206,COLUMN('Round 1'!$H$7),FALSE)),0,VLOOKUP($A90,'Round 1'!$A$7:$I$206,COLUMN('Round 1'!$H$7),FALSE))+IF(ISERROR(VLOOKUP($A90,'Round 2'!$A$7:$I$206,COLUMN('Round 2'!$H$7),FALSE)),0,VLOOKUP($A90,'Round 2'!$A$7:$I$206,COLUMN('Round 2'!$H$7),FALSE))+IF(ISERROR(VLOOKUP($A90,'Round 3'!$A$7:$I$206,COLUMN('Round 3'!$H$7),FALSE)),0,VLOOKUP($A90,'Round 3'!$A$7:$I$206,COLUMN('Round 3'!$H$7),FALSE)))</f>
        <v/>
      </c>
      <c r="K90" s="79" t="str">
        <f t="shared" si="29"/>
        <v/>
      </c>
      <c r="L90" s="82" t="str">
        <f t="shared" si="30"/>
        <v/>
      </c>
      <c r="M90" s="83"/>
      <c r="N90" s="84" t="str">
        <f t="shared" si="31"/>
        <v/>
      </c>
      <c r="O90" s="16" t="str">
        <f t="shared" si="32"/>
        <v/>
      </c>
      <c r="P90" s="16" t="str">
        <f t="shared" si="33"/>
        <v/>
      </c>
      <c r="Q90" s="16">
        <f t="shared" si="34"/>
        <v>-10</v>
      </c>
      <c r="R90" s="16" t="str">
        <f t="shared" si="35"/>
        <v/>
      </c>
      <c r="S90" s="16" t="str">
        <f t="shared" si="36"/>
        <v/>
      </c>
      <c r="T90" s="16">
        <f t="shared" si="37"/>
        <v>0</v>
      </c>
      <c r="U90" s="84" t="str">
        <f>IF(N('Final Round'!$J$14)&gt;0,IF(ISBLANK($A90),"",IF($N90&gt;5,$N90,VLOOKUP($A90,'Final Round'!$A$14:$K$18,COLUMN('Final Round'!$J$1),FALSE))),"")</f>
        <v/>
      </c>
      <c r="V90" s="16" t="str">
        <f t="shared" si="38"/>
        <v/>
      </c>
      <c r="W90" s="16" t="str">
        <f t="shared" si="39"/>
        <v/>
      </c>
      <c r="X90" s="16" t="str">
        <f t="shared" si="40"/>
        <v/>
      </c>
      <c r="Y90" s="16">
        <f t="shared" si="41"/>
        <v>0</v>
      </c>
      <c r="Z90" s="16" t="str">
        <f t="shared" si="42"/>
        <v/>
      </c>
      <c r="AA90" s="16">
        <f t="shared" si="43"/>
        <v>0</v>
      </c>
      <c r="AB90" s="85" t="str">
        <f>IF(ISBLANK($A90),"",5+4*(I90+IF(AA90=0,0,VLOOKUP($A90,'Final Round'!$A$14:$K$18,COLUMN('Final Round'!$G$1),FALSE)))+8*(H90+IF(AA90=0,0,IF(VLOOKUP($A90,'Final Round'!$A$14:$K$18,COLUMN('Final Round'!$J$1),FALSE)=1,1,0)))+$AA90)</f>
        <v/>
      </c>
    </row>
    <row r="91" spans="1:28" x14ac:dyDescent="0.2">
      <c r="A91" s="86"/>
      <c r="B91" s="87"/>
      <c r="C91" s="87"/>
      <c r="D91" s="87"/>
      <c r="E91" s="88"/>
      <c r="F91" s="89" t="str">
        <f>IF(ISBLANK($A91),"",SUM(IF(ISNA(IF(VLOOKUP($A91,'Round 1'!$A$7:$J$206,COLUMN('Round 1'!$H$7),FALSE),1,NA())),0,1),IF(ISNA(IF(VLOOKUP($A91,'Round 2'!$A$7:$J$206,COLUMN('Round 1'!$H$7),FALSE),1,NA())),0,1),IF(ISNA(IF(VLOOKUP($A91,'Round 3'!$A$7:$J$206,COLUMN('Round 1'!$H$7),FALSE),1,NA())),0,1),IF(ISNA(IF(VLOOKUP($A91,'Final Round'!$A$14:$K$18,1,FALSE),1,NA())),0,1)))</f>
        <v/>
      </c>
      <c r="G91" s="90"/>
      <c r="H91" s="91" t="str">
        <f>IF(ISBLANK($A91),"",IF(ISERROR(VLOOKUP($A91,'Round 1'!$A$7:$I$206,COLUMN('Round 1'!$G$7),FALSE)),0,VLOOKUP($A91,'Round 1'!$A$7:$I$206,COLUMN('Round 1'!$G$7),FALSE))+IF(ISERROR(VLOOKUP($A91,'Round 2'!$A$7:$I$206,COLUMN('Round 2'!$G$7),FALSE)),0,VLOOKUP($A91,'Round 2'!$A$7:$I$206,COLUMN('Round 2'!$G$7),FALSE))+IF(ISERROR(VLOOKUP($A91,'Round 3'!$A$7:$I$206,COLUMN('Round 3'!$G$7),FALSE)),0,VLOOKUP($A91,'Round 3'!$A$7:$I$206,COLUMN('Round 3'!$G$7),FALSE)))</f>
        <v/>
      </c>
      <c r="I91" s="91" t="str">
        <f>IF(ISBLANK($A91),"",IF(ISERROR(VLOOKUP($A91,'Round 1'!$A$7:$I$206,COLUMN('Round 1'!$F$7),FALSE)),0,VLOOKUP($A91,'Round 1'!$A$7:$I$206,COLUMN('Round 1'!$F$7),FALSE))+IF(ISERROR(VLOOKUP($A91,'Round 2'!$A$7:$I$206,COLUMN('Round 2'!$F$7),FALSE)),0,VLOOKUP($A91,'Round 2'!$A$7:$I$206,COLUMN('Round 2'!$F$7),FALSE))+IF(ISERROR(VLOOKUP($A91,'Round 3'!$A$7:$I$206,COLUMN('Round 3'!$F$7),FALSE)),0,VLOOKUP($A91,'Round 3'!$A$7:$I$206,COLUMN('Round 3'!$F$7),FALSE)))</f>
        <v/>
      </c>
      <c r="J91" s="92" t="str">
        <f>IF(ISBLANK($A91),"",IF(ISERROR(VLOOKUP($A91,'Round 1'!$A$7:$I$206,COLUMN('Round 1'!$H$7),FALSE)),0,VLOOKUP($A91,'Round 1'!$A$7:$I$206,COLUMN('Round 1'!$H$7),FALSE))+IF(ISERROR(VLOOKUP($A91,'Round 2'!$A$7:$I$206,COLUMN('Round 2'!$H$7),FALSE)),0,VLOOKUP($A91,'Round 2'!$A$7:$I$206,COLUMN('Round 2'!$H$7),FALSE))+IF(ISERROR(VLOOKUP($A91,'Round 3'!$A$7:$I$206,COLUMN('Round 3'!$H$7),FALSE)),0,VLOOKUP($A91,'Round 3'!$A$7:$I$206,COLUMN('Round 3'!$H$7),FALSE)))</f>
        <v/>
      </c>
      <c r="K91" s="91" t="str">
        <f t="shared" si="29"/>
        <v/>
      </c>
      <c r="L91" s="94" t="str">
        <f t="shared" si="30"/>
        <v/>
      </c>
      <c r="M91" s="95"/>
      <c r="N91" s="96" t="str">
        <f t="shared" si="31"/>
        <v/>
      </c>
      <c r="O91" s="16" t="str">
        <f t="shared" si="32"/>
        <v/>
      </c>
      <c r="P91" s="16" t="str">
        <f t="shared" si="33"/>
        <v/>
      </c>
      <c r="Q91" s="16">
        <f t="shared" si="34"/>
        <v>-10</v>
      </c>
      <c r="R91" s="16" t="str">
        <f t="shared" si="35"/>
        <v/>
      </c>
      <c r="S91" s="16" t="str">
        <f t="shared" si="36"/>
        <v/>
      </c>
      <c r="T91" s="16">
        <f t="shared" si="37"/>
        <v>0</v>
      </c>
      <c r="U91" s="96" t="str">
        <f>IF(N('Final Round'!$J$14)&gt;0,IF(ISBLANK($A91),"",IF($N91&gt;5,$N91,VLOOKUP($A91,'Final Round'!$A$14:$K$18,COLUMN('Final Round'!$J$1),FALSE))),"")</f>
        <v/>
      </c>
      <c r="V91" s="16" t="str">
        <f t="shared" si="38"/>
        <v/>
      </c>
      <c r="W91" s="16" t="str">
        <f t="shared" si="39"/>
        <v/>
      </c>
      <c r="X91" s="16" t="str">
        <f t="shared" si="40"/>
        <v/>
      </c>
      <c r="Y91" s="16">
        <f t="shared" si="41"/>
        <v>0</v>
      </c>
      <c r="Z91" s="16" t="str">
        <f t="shared" si="42"/>
        <v/>
      </c>
      <c r="AA91" s="16">
        <f t="shared" si="43"/>
        <v>0</v>
      </c>
      <c r="AB91" s="97" t="str">
        <f>IF(ISBLANK($A91),"",5+4*(I91+IF(AA91=0,0,VLOOKUP($A91,'Final Round'!$A$14:$K$18,COLUMN('Final Round'!$G$1),FALSE)))+8*(H91+IF(AA91=0,0,IF(VLOOKUP($A91,'Final Round'!$A$14:$K$18,COLUMN('Final Round'!$J$1),FALSE)=1,1,0)))+$AA91)</f>
        <v/>
      </c>
    </row>
    <row r="92" spans="1:28" x14ac:dyDescent="0.2">
      <c r="A92" s="74"/>
      <c r="B92" s="75"/>
      <c r="C92" s="75"/>
      <c r="D92" s="75"/>
      <c r="E92" s="76"/>
      <c r="F92" s="77" t="str">
        <f>IF(ISBLANK($A92),"",SUM(IF(ISNA(IF(VLOOKUP($A92,'Round 1'!$A$7:$J$206,COLUMN('Round 1'!$H$7),FALSE),1,NA())),0,1),IF(ISNA(IF(VLOOKUP($A92,'Round 2'!$A$7:$J$206,COLUMN('Round 1'!$H$7),FALSE),1,NA())),0,1),IF(ISNA(IF(VLOOKUP($A92,'Round 3'!$A$7:$J$206,COLUMN('Round 1'!$H$7),FALSE),1,NA())),0,1),IF(ISNA(IF(VLOOKUP($A92,'Final Round'!$A$14:$K$18,1,FALSE),1,NA())),0,1)))</f>
        <v/>
      </c>
      <c r="G92" s="78"/>
      <c r="H92" s="79" t="str">
        <f>IF(ISBLANK($A92),"",IF(ISERROR(VLOOKUP($A92,'Round 1'!$A$7:$I$206,COLUMN('Round 1'!$G$7),FALSE)),0,VLOOKUP($A92,'Round 1'!$A$7:$I$206,COLUMN('Round 1'!$G$7),FALSE))+IF(ISERROR(VLOOKUP($A92,'Round 2'!$A$7:$I$206,COLUMN('Round 2'!$G$7),FALSE)),0,VLOOKUP($A92,'Round 2'!$A$7:$I$206,COLUMN('Round 2'!$G$7),FALSE))+IF(ISERROR(VLOOKUP($A92,'Round 3'!$A$7:$I$206,COLUMN('Round 3'!$G$7),FALSE)),0,VLOOKUP($A92,'Round 3'!$A$7:$I$206,COLUMN('Round 3'!$G$7),FALSE)))</f>
        <v/>
      </c>
      <c r="I92" s="79" t="str">
        <f>IF(ISBLANK($A92),"",IF(ISERROR(VLOOKUP($A92,'Round 1'!$A$7:$I$206,COLUMN('Round 1'!$F$7),FALSE)),0,VLOOKUP($A92,'Round 1'!$A$7:$I$206,COLUMN('Round 1'!$F$7),FALSE))+IF(ISERROR(VLOOKUP($A92,'Round 2'!$A$7:$I$206,COLUMN('Round 2'!$F$7),FALSE)),0,VLOOKUP($A92,'Round 2'!$A$7:$I$206,COLUMN('Round 2'!$F$7),FALSE))+IF(ISERROR(VLOOKUP($A92,'Round 3'!$A$7:$I$206,COLUMN('Round 3'!$F$7),FALSE)),0,VLOOKUP($A92,'Round 3'!$A$7:$I$206,COLUMN('Round 3'!$F$7),FALSE)))</f>
        <v/>
      </c>
      <c r="J92" s="80" t="str">
        <f>IF(ISBLANK($A92),"",IF(ISERROR(VLOOKUP($A92,'Round 1'!$A$7:$I$206,COLUMN('Round 1'!$H$7),FALSE)),0,VLOOKUP($A92,'Round 1'!$A$7:$I$206,COLUMN('Round 1'!$H$7),FALSE))+IF(ISERROR(VLOOKUP($A92,'Round 2'!$A$7:$I$206,COLUMN('Round 2'!$H$7),FALSE)),0,VLOOKUP($A92,'Round 2'!$A$7:$I$206,COLUMN('Round 2'!$H$7),FALSE))+IF(ISERROR(VLOOKUP($A92,'Round 3'!$A$7:$I$206,COLUMN('Round 3'!$H$7),FALSE)),0,VLOOKUP($A92,'Round 3'!$A$7:$I$206,COLUMN('Round 3'!$H$7),FALSE)))</f>
        <v/>
      </c>
      <c r="K92" s="79" t="str">
        <f t="shared" si="29"/>
        <v/>
      </c>
      <c r="L92" s="82" t="str">
        <f t="shared" si="30"/>
        <v/>
      </c>
      <c r="M92" s="83"/>
      <c r="N92" s="84" t="str">
        <f t="shared" si="31"/>
        <v/>
      </c>
      <c r="O92" s="16" t="str">
        <f t="shared" si="32"/>
        <v/>
      </c>
      <c r="P92" s="16" t="str">
        <f t="shared" si="33"/>
        <v/>
      </c>
      <c r="Q92" s="16">
        <f t="shared" si="34"/>
        <v>-10</v>
      </c>
      <c r="R92" s="16" t="str">
        <f t="shared" si="35"/>
        <v/>
      </c>
      <c r="S92" s="16" t="str">
        <f t="shared" si="36"/>
        <v/>
      </c>
      <c r="T92" s="16">
        <f t="shared" si="37"/>
        <v>0</v>
      </c>
      <c r="U92" s="84" t="str">
        <f>IF(N('Final Round'!$J$14)&gt;0,IF(ISBLANK($A92),"",IF($N92&gt;5,$N92,VLOOKUP($A92,'Final Round'!$A$14:$K$18,COLUMN('Final Round'!$J$1),FALSE))),"")</f>
        <v/>
      </c>
      <c r="V92" s="16" t="str">
        <f t="shared" si="38"/>
        <v/>
      </c>
      <c r="W92" s="16" t="str">
        <f t="shared" si="39"/>
        <v/>
      </c>
      <c r="X92" s="16" t="str">
        <f t="shared" si="40"/>
        <v/>
      </c>
      <c r="Y92" s="16">
        <f t="shared" si="41"/>
        <v>0</v>
      </c>
      <c r="Z92" s="16" t="str">
        <f t="shared" si="42"/>
        <v/>
      </c>
      <c r="AA92" s="16">
        <f t="shared" si="43"/>
        <v>0</v>
      </c>
      <c r="AB92" s="85" t="str">
        <f>IF(ISBLANK($A92),"",5+4*(I92+IF(AA92=0,0,VLOOKUP($A92,'Final Round'!$A$14:$K$18,COLUMN('Final Round'!$G$1),FALSE)))+8*(H92+IF(AA92=0,0,IF(VLOOKUP($A92,'Final Round'!$A$14:$K$18,COLUMN('Final Round'!$J$1),FALSE)=1,1,0)))+$AA92)</f>
        <v/>
      </c>
    </row>
    <row r="93" spans="1:28" x14ac:dyDescent="0.2">
      <c r="A93" s="86"/>
      <c r="B93" s="87"/>
      <c r="C93" s="87"/>
      <c r="D93" s="87"/>
      <c r="E93" s="88"/>
      <c r="F93" s="89" t="str">
        <f>IF(ISBLANK($A93),"",SUM(IF(ISNA(IF(VLOOKUP($A93,'Round 1'!$A$7:$J$206,COLUMN('Round 1'!$H$7),FALSE),1,NA())),0,1),IF(ISNA(IF(VLOOKUP($A93,'Round 2'!$A$7:$J$206,COLUMN('Round 1'!$H$7),FALSE),1,NA())),0,1),IF(ISNA(IF(VLOOKUP($A93,'Round 3'!$A$7:$J$206,COLUMN('Round 1'!$H$7),FALSE),1,NA())),0,1),IF(ISNA(IF(VLOOKUP($A93,'Final Round'!$A$14:$K$18,1,FALSE),1,NA())),0,1)))</f>
        <v/>
      </c>
      <c r="G93" s="90"/>
      <c r="H93" s="91" t="str">
        <f>IF(ISBLANK($A93),"",IF(ISERROR(VLOOKUP($A93,'Round 1'!$A$7:$I$206,COLUMN('Round 1'!$G$7),FALSE)),0,VLOOKUP($A93,'Round 1'!$A$7:$I$206,COLUMN('Round 1'!$G$7),FALSE))+IF(ISERROR(VLOOKUP($A93,'Round 2'!$A$7:$I$206,COLUMN('Round 2'!$G$7),FALSE)),0,VLOOKUP($A93,'Round 2'!$A$7:$I$206,COLUMN('Round 2'!$G$7),FALSE))+IF(ISERROR(VLOOKUP($A93,'Round 3'!$A$7:$I$206,COLUMN('Round 3'!$G$7),FALSE)),0,VLOOKUP($A93,'Round 3'!$A$7:$I$206,COLUMN('Round 3'!$G$7),FALSE)))</f>
        <v/>
      </c>
      <c r="I93" s="91" t="str">
        <f>IF(ISBLANK($A93),"",IF(ISERROR(VLOOKUP($A93,'Round 1'!$A$7:$I$206,COLUMN('Round 1'!$F$7),FALSE)),0,VLOOKUP($A93,'Round 1'!$A$7:$I$206,COLUMN('Round 1'!$F$7),FALSE))+IF(ISERROR(VLOOKUP($A93,'Round 2'!$A$7:$I$206,COLUMN('Round 2'!$F$7),FALSE)),0,VLOOKUP($A93,'Round 2'!$A$7:$I$206,COLUMN('Round 2'!$F$7),FALSE))+IF(ISERROR(VLOOKUP($A93,'Round 3'!$A$7:$I$206,COLUMN('Round 3'!$F$7),FALSE)),0,VLOOKUP($A93,'Round 3'!$A$7:$I$206,COLUMN('Round 3'!$F$7),FALSE)))</f>
        <v/>
      </c>
      <c r="J93" s="92" t="str">
        <f>IF(ISBLANK($A93),"",IF(ISERROR(VLOOKUP($A93,'Round 1'!$A$7:$I$206,COLUMN('Round 1'!$H$7),FALSE)),0,VLOOKUP($A93,'Round 1'!$A$7:$I$206,COLUMN('Round 1'!$H$7),FALSE))+IF(ISERROR(VLOOKUP($A93,'Round 2'!$A$7:$I$206,COLUMN('Round 2'!$H$7),FALSE)),0,VLOOKUP($A93,'Round 2'!$A$7:$I$206,COLUMN('Round 2'!$H$7),FALSE))+IF(ISERROR(VLOOKUP($A93,'Round 3'!$A$7:$I$206,COLUMN('Round 3'!$H$7),FALSE)),0,VLOOKUP($A93,'Round 3'!$A$7:$I$206,COLUMN('Round 3'!$H$7),FALSE)))</f>
        <v/>
      </c>
      <c r="K93" s="91" t="str">
        <f t="shared" si="29"/>
        <v/>
      </c>
      <c r="L93" s="94" t="str">
        <f t="shared" si="30"/>
        <v/>
      </c>
      <c r="M93" s="95"/>
      <c r="N93" s="96" t="str">
        <f t="shared" si="31"/>
        <v/>
      </c>
      <c r="O93" s="16" t="str">
        <f t="shared" si="32"/>
        <v/>
      </c>
      <c r="P93" s="16" t="str">
        <f t="shared" si="33"/>
        <v/>
      </c>
      <c r="Q93" s="16">
        <f t="shared" si="34"/>
        <v>-10</v>
      </c>
      <c r="R93" s="16" t="str">
        <f t="shared" si="35"/>
        <v/>
      </c>
      <c r="S93" s="16" t="str">
        <f t="shared" si="36"/>
        <v/>
      </c>
      <c r="T93" s="16">
        <f t="shared" si="37"/>
        <v>0</v>
      </c>
      <c r="U93" s="96" t="str">
        <f>IF(N('Final Round'!$J$14)&gt;0,IF(ISBLANK($A93),"",IF($N93&gt;5,$N93,VLOOKUP($A93,'Final Round'!$A$14:$K$18,COLUMN('Final Round'!$J$1),FALSE))),"")</f>
        <v/>
      </c>
      <c r="V93" s="16" t="str">
        <f t="shared" si="38"/>
        <v/>
      </c>
      <c r="W93" s="16" t="str">
        <f t="shared" si="39"/>
        <v/>
      </c>
      <c r="X93" s="16" t="str">
        <f t="shared" si="40"/>
        <v/>
      </c>
      <c r="Y93" s="16">
        <f t="shared" si="41"/>
        <v>0</v>
      </c>
      <c r="Z93" s="16" t="str">
        <f t="shared" si="42"/>
        <v/>
      </c>
      <c r="AA93" s="16">
        <f t="shared" si="43"/>
        <v>0</v>
      </c>
      <c r="AB93" s="97" t="str">
        <f>IF(ISBLANK($A93),"",5+4*(I93+IF(AA93=0,0,VLOOKUP($A93,'Final Round'!$A$14:$K$18,COLUMN('Final Round'!$G$1),FALSE)))+8*(H93+IF(AA93=0,0,IF(VLOOKUP($A93,'Final Round'!$A$14:$K$18,COLUMN('Final Round'!$J$1),FALSE)=1,1,0)))+$AA93)</f>
        <v/>
      </c>
    </row>
    <row r="94" spans="1:28" x14ac:dyDescent="0.2">
      <c r="A94" s="74"/>
      <c r="B94" s="75"/>
      <c r="C94" s="75"/>
      <c r="D94" s="75"/>
      <c r="E94" s="76"/>
      <c r="F94" s="77" t="str">
        <f>IF(ISBLANK($A94),"",SUM(IF(ISNA(IF(VLOOKUP($A94,'Round 1'!$A$7:$J$206,COLUMN('Round 1'!$H$7),FALSE),1,NA())),0,1),IF(ISNA(IF(VLOOKUP($A94,'Round 2'!$A$7:$J$206,COLUMN('Round 1'!$H$7),FALSE),1,NA())),0,1),IF(ISNA(IF(VLOOKUP($A94,'Round 3'!$A$7:$J$206,COLUMN('Round 1'!$H$7),FALSE),1,NA())),0,1),IF(ISNA(IF(VLOOKUP($A94,'Final Round'!$A$14:$K$18,1,FALSE),1,NA())),0,1)))</f>
        <v/>
      </c>
      <c r="G94" s="78"/>
      <c r="H94" s="79" t="str">
        <f>IF(ISBLANK($A94),"",IF(ISERROR(VLOOKUP($A94,'Round 1'!$A$7:$I$206,COLUMN('Round 1'!$G$7),FALSE)),0,VLOOKUP($A94,'Round 1'!$A$7:$I$206,COLUMN('Round 1'!$G$7),FALSE))+IF(ISERROR(VLOOKUP($A94,'Round 2'!$A$7:$I$206,COLUMN('Round 2'!$G$7),FALSE)),0,VLOOKUP($A94,'Round 2'!$A$7:$I$206,COLUMN('Round 2'!$G$7),FALSE))+IF(ISERROR(VLOOKUP($A94,'Round 3'!$A$7:$I$206,COLUMN('Round 3'!$G$7),FALSE)),0,VLOOKUP($A94,'Round 3'!$A$7:$I$206,COLUMN('Round 3'!$G$7),FALSE)))</f>
        <v/>
      </c>
      <c r="I94" s="79" t="str">
        <f>IF(ISBLANK($A94),"",IF(ISERROR(VLOOKUP($A94,'Round 1'!$A$7:$I$206,COLUMN('Round 1'!$F$7),FALSE)),0,VLOOKUP($A94,'Round 1'!$A$7:$I$206,COLUMN('Round 1'!$F$7),FALSE))+IF(ISERROR(VLOOKUP($A94,'Round 2'!$A$7:$I$206,COLUMN('Round 2'!$F$7),FALSE)),0,VLOOKUP($A94,'Round 2'!$A$7:$I$206,COLUMN('Round 2'!$F$7),FALSE))+IF(ISERROR(VLOOKUP($A94,'Round 3'!$A$7:$I$206,COLUMN('Round 3'!$F$7),FALSE)),0,VLOOKUP($A94,'Round 3'!$A$7:$I$206,COLUMN('Round 3'!$F$7),FALSE)))</f>
        <v/>
      </c>
      <c r="J94" s="80" t="str">
        <f>IF(ISBLANK($A94),"",IF(ISERROR(VLOOKUP($A94,'Round 1'!$A$7:$I$206,COLUMN('Round 1'!$H$7),FALSE)),0,VLOOKUP($A94,'Round 1'!$A$7:$I$206,COLUMN('Round 1'!$H$7),FALSE))+IF(ISERROR(VLOOKUP($A94,'Round 2'!$A$7:$I$206,COLUMN('Round 2'!$H$7),FALSE)),0,VLOOKUP($A94,'Round 2'!$A$7:$I$206,COLUMN('Round 2'!$H$7),FALSE))+IF(ISERROR(VLOOKUP($A94,'Round 3'!$A$7:$I$206,COLUMN('Round 3'!$H$7),FALSE)),0,VLOOKUP($A94,'Round 3'!$A$7:$I$206,COLUMN('Round 3'!$H$7),FALSE)))</f>
        <v/>
      </c>
      <c r="K94" s="79" t="str">
        <f t="shared" si="29"/>
        <v/>
      </c>
      <c r="L94" s="82" t="str">
        <f t="shared" si="30"/>
        <v/>
      </c>
      <c r="M94" s="83"/>
      <c r="N94" s="84" t="str">
        <f t="shared" si="31"/>
        <v/>
      </c>
      <c r="O94" s="16" t="str">
        <f t="shared" si="32"/>
        <v/>
      </c>
      <c r="P94" s="16" t="str">
        <f t="shared" si="33"/>
        <v/>
      </c>
      <c r="Q94" s="16">
        <f t="shared" si="34"/>
        <v>-10</v>
      </c>
      <c r="R94" s="16" t="str">
        <f t="shared" si="35"/>
        <v/>
      </c>
      <c r="S94" s="16" t="str">
        <f t="shared" si="36"/>
        <v/>
      </c>
      <c r="T94" s="16">
        <f t="shared" si="37"/>
        <v>0</v>
      </c>
      <c r="U94" s="84" t="str">
        <f>IF(N('Final Round'!$J$14)&gt;0,IF(ISBLANK($A94),"",IF($N94&gt;5,$N94,VLOOKUP($A94,'Final Round'!$A$14:$K$18,COLUMN('Final Round'!$J$1),FALSE))),"")</f>
        <v/>
      </c>
      <c r="V94" s="16" t="str">
        <f t="shared" si="38"/>
        <v/>
      </c>
      <c r="W94" s="16" t="str">
        <f t="shared" si="39"/>
        <v/>
      </c>
      <c r="X94" s="16" t="str">
        <f t="shared" si="40"/>
        <v/>
      </c>
      <c r="Y94" s="16">
        <f t="shared" si="41"/>
        <v>0</v>
      </c>
      <c r="Z94" s="16" t="str">
        <f t="shared" si="42"/>
        <v/>
      </c>
      <c r="AA94" s="16">
        <f t="shared" si="43"/>
        <v>0</v>
      </c>
      <c r="AB94" s="85" t="str">
        <f>IF(ISBLANK($A94),"",5+4*(I94+IF(AA94=0,0,VLOOKUP($A94,'Final Round'!$A$14:$K$18,COLUMN('Final Round'!$G$1),FALSE)))+8*(H94+IF(AA94=0,0,IF(VLOOKUP($A94,'Final Round'!$A$14:$K$18,COLUMN('Final Round'!$J$1),FALSE)=1,1,0)))+$AA94)</f>
        <v/>
      </c>
    </row>
    <row r="95" spans="1:28" x14ac:dyDescent="0.2">
      <c r="A95" s="86"/>
      <c r="B95" s="87"/>
      <c r="C95" s="87"/>
      <c r="D95" s="87"/>
      <c r="E95" s="88"/>
      <c r="F95" s="89" t="str">
        <f>IF(ISBLANK($A95),"",SUM(IF(ISNA(IF(VLOOKUP($A95,'Round 1'!$A$7:$J$206,COLUMN('Round 1'!$H$7),FALSE),1,NA())),0,1),IF(ISNA(IF(VLOOKUP($A95,'Round 2'!$A$7:$J$206,COLUMN('Round 1'!$H$7),FALSE),1,NA())),0,1),IF(ISNA(IF(VLOOKUP($A95,'Round 3'!$A$7:$J$206,COLUMN('Round 1'!$H$7),FALSE),1,NA())),0,1),IF(ISNA(IF(VLOOKUP($A95,'Final Round'!$A$14:$K$18,1,FALSE),1,NA())),0,1)))</f>
        <v/>
      </c>
      <c r="G95" s="90"/>
      <c r="H95" s="91" t="str">
        <f>IF(ISBLANK($A95),"",IF(ISERROR(VLOOKUP($A95,'Round 1'!$A$7:$I$206,COLUMN('Round 1'!$G$7),FALSE)),0,VLOOKUP($A95,'Round 1'!$A$7:$I$206,COLUMN('Round 1'!$G$7),FALSE))+IF(ISERROR(VLOOKUP($A95,'Round 2'!$A$7:$I$206,COLUMN('Round 2'!$G$7),FALSE)),0,VLOOKUP($A95,'Round 2'!$A$7:$I$206,COLUMN('Round 2'!$G$7),FALSE))+IF(ISERROR(VLOOKUP($A95,'Round 3'!$A$7:$I$206,COLUMN('Round 3'!$G$7),FALSE)),0,VLOOKUP($A95,'Round 3'!$A$7:$I$206,COLUMN('Round 3'!$G$7),FALSE)))</f>
        <v/>
      </c>
      <c r="I95" s="91" t="str">
        <f>IF(ISBLANK($A95),"",IF(ISERROR(VLOOKUP($A95,'Round 1'!$A$7:$I$206,COLUMN('Round 1'!$F$7),FALSE)),0,VLOOKUP($A95,'Round 1'!$A$7:$I$206,COLUMN('Round 1'!$F$7),FALSE))+IF(ISERROR(VLOOKUP($A95,'Round 2'!$A$7:$I$206,COLUMN('Round 2'!$F$7),FALSE)),0,VLOOKUP($A95,'Round 2'!$A$7:$I$206,COLUMN('Round 2'!$F$7),FALSE))+IF(ISERROR(VLOOKUP($A95,'Round 3'!$A$7:$I$206,COLUMN('Round 3'!$F$7),FALSE)),0,VLOOKUP($A95,'Round 3'!$A$7:$I$206,COLUMN('Round 3'!$F$7),FALSE)))</f>
        <v/>
      </c>
      <c r="J95" s="92" t="str">
        <f>IF(ISBLANK($A95),"",IF(ISERROR(VLOOKUP($A95,'Round 1'!$A$7:$I$206,COLUMN('Round 1'!$H$7),FALSE)),0,VLOOKUP($A95,'Round 1'!$A$7:$I$206,COLUMN('Round 1'!$H$7),FALSE))+IF(ISERROR(VLOOKUP($A95,'Round 2'!$A$7:$I$206,COLUMN('Round 2'!$H$7),FALSE)),0,VLOOKUP($A95,'Round 2'!$A$7:$I$206,COLUMN('Round 2'!$H$7),FALSE))+IF(ISERROR(VLOOKUP($A95,'Round 3'!$A$7:$I$206,COLUMN('Round 3'!$H$7),FALSE)),0,VLOOKUP($A95,'Round 3'!$A$7:$I$206,COLUMN('Round 3'!$H$7),FALSE)))</f>
        <v/>
      </c>
      <c r="K95" s="91" t="str">
        <f t="shared" si="29"/>
        <v/>
      </c>
      <c r="L95" s="94" t="str">
        <f t="shared" si="30"/>
        <v/>
      </c>
      <c r="M95" s="95"/>
      <c r="N95" s="96" t="str">
        <f t="shared" si="31"/>
        <v/>
      </c>
      <c r="O95" s="16" t="str">
        <f t="shared" si="32"/>
        <v/>
      </c>
      <c r="P95" s="16" t="str">
        <f t="shared" si="33"/>
        <v/>
      </c>
      <c r="Q95" s="16">
        <f t="shared" si="34"/>
        <v>-10</v>
      </c>
      <c r="R95" s="16" t="str">
        <f t="shared" si="35"/>
        <v/>
      </c>
      <c r="S95" s="16" t="str">
        <f t="shared" si="36"/>
        <v/>
      </c>
      <c r="T95" s="16">
        <f t="shared" si="37"/>
        <v>0</v>
      </c>
      <c r="U95" s="96" t="str">
        <f>IF(N('Final Round'!$J$14)&gt;0,IF(ISBLANK($A95),"",IF($N95&gt;5,$N95,VLOOKUP($A95,'Final Round'!$A$14:$K$18,COLUMN('Final Round'!$J$1),FALSE))),"")</f>
        <v/>
      </c>
      <c r="V95" s="16" t="str">
        <f t="shared" si="38"/>
        <v/>
      </c>
      <c r="W95" s="16" t="str">
        <f t="shared" si="39"/>
        <v/>
      </c>
      <c r="X95" s="16" t="str">
        <f t="shared" si="40"/>
        <v/>
      </c>
      <c r="Y95" s="16">
        <f t="shared" si="41"/>
        <v>0</v>
      </c>
      <c r="Z95" s="16" t="str">
        <f t="shared" si="42"/>
        <v/>
      </c>
      <c r="AA95" s="16">
        <f t="shared" si="43"/>
        <v>0</v>
      </c>
      <c r="AB95" s="97" t="str">
        <f>IF(ISBLANK($A95),"",5+4*(I95+IF(AA95=0,0,VLOOKUP($A95,'Final Round'!$A$14:$K$18,COLUMN('Final Round'!$G$1),FALSE)))+8*(H95+IF(AA95=0,0,IF(VLOOKUP($A95,'Final Round'!$A$14:$K$18,COLUMN('Final Round'!$J$1),FALSE)=1,1,0)))+$AA95)</f>
        <v/>
      </c>
    </row>
    <row r="96" spans="1:28" x14ac:dyDescent="0.2">
      <c r="A96" s="74"/>
      <c r="B96" s="75"/>
      <c r="C96" s="75"/>
      <c r="D96" s="75"/>
      <c r="E96" s="76"/>
      <c r="F96" s="77" t="str">
        <f>IF(ISBLANK($A96),"",SUM(IF(ISNA(IF(VLOOKUP($A96,'Round 1'!$A$7:$J$206,COLUMN('Round 1'!$H$7),FALSE),1,NA())),0,1),IF(ISNA(IF(VLOOKUP($A96,'Round 2'!$A$7:$J$206,COLUMN('Round 1'!$H$7),FALSE),1,NA())),0,1),IF(ISNA(IF(VLOOKUP($A96,'Round 3'!$A$7:$J$206,COLUMN('Round 1'!$H$7),FALSE),1,NA())),0,1),IF(ISNA(IF(VLOOKUP($A96,'Final Round'!$A$14:$K$18,1,FALSE),1,NA())),0,1)))</f>
        <v/>
      </c>
      <c r="G96" s="78"/>
      <c r="H96" s="79" t="str">
        <f>IF(ISBLANK($A96),"",IF(ISERROR(VLOOKUP($A96,'Round 1'!$A$7:$I$206,COLUMN('Round 1'!$G$7),FALSE)),0,VLOOKUP($A96,'Round 1'!$A$7:$I$206,COLUMN('Round 1'!$G$7),FALSE))+IF(ISERROR(VLOOKUP($A96,'Round 2'!$A$7:$I$206,COLUMN('Round 2'!$G$7),FALSE)),0,VLOOKUP($A96,'Round 2'!$A$7:$I$206,COLUMN('Round 2'!$G$7),FALSE))+IF(ISERROR(VLOOKUP($A96,'Round 3'!$A$7:$I$206,COLUMN('Round 3'!$G$7),FALSE)),0,VLOOKUP($A96,'Round 3'!$A$7:$I$206,COLUMN('Round 3'!$G$7),FALSE)))</f>
        <v/>
      </c>
      <c r="I96" s="79" t="str">
        <f>IF(ISBLANK($A96),"",IF(ISERROR(VLOOKUP($A96,'Round 1'!$A$7:$I$206,COLUMN('Round 1'!$F$7),FALSE)),0,VLOOKUP($A96,'Round 1'!$A$7:$I$206,COLUMN('Round 1'!$F$7),FALSE))+IF(ISERROR(VLOOKUP($A96,'Round 2'!$A$7:$I$206,COLUMN('Round 2'!$F$7),FALSE)),0,VLOOKUP($A96,'Round 2'!$A$7:$I$206,COLUMN('Round 2'!$F$7),FALSE))+IF(ISERROR(VLOOKUP($A96,'Round 3'!$A$7:$I$206,COLUMN('Round 3'!$F$7),FALSE)),0,VLOOKUP($A96,'Round 3'!$A$7:$I$206,COLUMN('Round 3'!$F$7),FALSE)))</f>
        <v/>
      </c>
      <c r="J96" s="80" t="str">
        <f>IF(ISBLANK($A96),"",IF(ISERROR(VLOOKUP($A96,'Round 1'!$A$7:$I$206,COLUMN('Round 1'!$H$7),FALSE)),0,VLOOKUP($A96,'Round 1'!$A$7:$I$206,COLUMN('Round 1'!$H$7),FALSE))+IF(ISERROR(VLOOKUP($A96,'Round 2'!$A$7:$I$206,COLUMN('Round 2'!$H$7),FALSE)),0,VLOOKUP($A96,'Round 2'!$A$7:$I$206,COLUMN('Round 2'!$H$7),FALSE))+IF(ISERROR(VLOOKUP($A96,'Round 3'!$A$7:$I$206,COLUMN('Round 3'!$H$7),FALSE)),0,VLOOKUP($A96,'Round 3'!$A$7:$I$206,COLUMN('Round 3'!$H$7),FALSE)))</f>
        <v/>
      </c>
      <c r="K96" s="79" t="str">
        <f t="shared" si="29"/>
        <v/>
      </c>
      <c r="L96" s="82" t="str">
        <f t="shared" si="30"/>
        <v/>
      </c>
      <c r="M96" s="83"/>
      <c r="N96" s="84" t="str">
        <f t="shared" si="31"/>
        <v/>
      </c>
      <c r="O96" s="16" t="str">
        <f t="shared" si="32"/>
        <v/>
      </c>
      <c r="P96" s="16" t="str">
        <f t="shared" si="33"/>
        <v/>
      </c>
      <c r="Q96" s="16">
        <f t="shared" si="34"/>
        <v>-10</v>
      </c>
      <c r="R96" s="16" t="str">
        <f t="shared" si="35"/>
        <v/>
      </c>
      <c r="S96" s="16" t="str">
        <f t="shared" si="36"/>
        <v/>
      </c>
      <c r="T96" s="16">
        <f t="shared" si="37"/>
        <v>0</v>
      </c>
      <c r="U96" s="84" t="str">
        <f>IF(N('Final Round'!$J$14)&gt;0,IF(ISBLANK($A96),"",IF($N96&gt;5,$N96,VLOOKUP($A96,'Final Round'!$A$14:$K$18,COLUMN('Final Round'!$J$1),FALSE))),"")</f>
        <v/>
      </c>
      <c r="V96" s="16" t="str">
        <f t="shared" si="38"/>
        <v/>
      </c>
      <c r="W96" s="16" t="str">
        <f t="shared" si="39"/>
        <v/>
      </c>
      <c r="X96" s="16" t="str">
        <f t="shared" si="40"/>
        <v/>
      </c>
      <c r="Y96" s="16">
        <f t="shared" si="41"/>
        <v>0</v>
      </c>
      <c r="Z96" s="16" t="str">
        <f t="shared" si="42"/>
        <v/>
      </c>
      <c r="AA96" s="16">
        <f t="shared" si="43"/>
        <v>0</v>
      </c>
      <c r="AB96" s="85" t="str">
        <f>IF(ISBLANK($A96),"",5+4*(I96+IF(AA96=0,0,VLOOKUP($A96,'Final Round'!$A$14:$K$18,COLUMN('Final Round'!$G$1),FALSE)))+8*(H96+IF(AA96=0,0,IF(VLOOKUP($A96,'Final Round'!$A$14:$K$18,COLUMN('Final Round'!$J$1),FALSE)=1,1,0)))+$AA96)</f>
        <v/>
      </c>
    </row>
    <row r="97" spans="1:28" x14ac:dyDescent="0.2">
      <c r="A97" s="86"/>
      <c r="B97" s="87"/>
      <c r="C97" s="87"/>
      <c r="D97" s="87"/>
      <c r="E97" s="88"/>
      <c r="F97" s="89" t="str">
        <f>IF(ISBLANK($A97),"",SUM(IF(ISNA(IF(VLOOKUP($A97,'Round 1'!$A$7:$J$206,COLUMN('Round 1'!$H$7),FALSE),1,NA())),0,1),IF(ISNA(IF(VLOOKUP($A97,'Round 2'!$A$7:$J$206,COLUMN('Round 1'!$H$7),FALSE),1,NA())),0,1),IF(ISNA(IF(VLOOKUP($A97,'Round 3'!$A$7:$J$206,COLUMN('Round 1'!$H$7),FALSE),1,NA())),0,1),IF(ISNA(IF(VLOOKUP($A97,'Final Round'!$A$14:$K$18,1,FALSE),1,NA())),0,1)))</f>
        <v/>
      </c>
      <c r="G97" s="90"/>
      <c r="H97" s="91" t="str">
        <f>IF(ISBLANK($A97),"",IF(ISERROR(VLOOKUP($A97,'Round 1'!$A$7:$I$206,COLUMN('Round 1'!$G$7),FALSE)),0,VLOOKUP($A97,'Round 1'!$A$7:$I$206,COLUMN('Round 1'!$G$7),FALSE))+IF(ISERROR(VLOOKUP($A97,'Round 2'!$A$7:$I$206,COLUMN('Round 2'!$G$7),FALSE)),0,VLOOKUP($A97,'Round 2'!$A$7:$I$206,COLUMN('Round 2'!$G$7),FALSE))+IF(ISERROR(VLOOKUP($A97,'Round 3'!$A$7:$I$206,COLUMN('Round 3'!$G$7),FALSE)),0,VLOOKUP($A97,'Round 3'!$A$7:$I$206,COLUMN('Round 3'!$G$7),FALSE)))</f>
        <v/>
      </c>
      <c r="I97" s="91" t="str">
        <f>IF(ISBLANK($A97),"",IF(ISERROR(VLOOKUP($A97,'Round 1'!$A$7:$I$206,COLUMN('Round 1'!$F$7),FALSE)),0,VLOOKUP($A97,'Round 1'!$A$7:$I$206,COLUMN('Round 1'!$F$7),FALSE))+IF(ISERROR(VLOOKUP($A97,'Round 2'!$A$7:$I$206,COLUMN('Round 2'!$F$7),FALSE)),0,VLOOKUP($A97,'Round 2'!$A$7:$I$206,COLUMN('Round 2'!$F$7),FALSE))+IF(ISERROR(VLOOKUP($A97,'Round 3'!$A$7:$I$206,COLUMN('Round 3'!$F$7),FALSE)),0,VLOOKUP($A97,'Round 3'!$A$7:$I$206,COLUMN('Round 3'!$F$7),FALSE)))</f>
        <v/>
      </c>
      <c r="J97" s="92" t="str">
        <f>IF(ISBLANK($A97),"",IF(ISERROR(VLOOKUP($A97,'Round 1'!$A$7:$I$206,COLUMN('Round 1'!$H$7),FALSE)),0,VLOOKUP($A97,'Round 1'!$A$7:$I$206,COLUMN('Round 1'!$H$7),FALSE))+IF(ISERROR(VLOOKUP($A97,'Round 2'!$A$7:$I$206,COLUMN('Round 2'!$H$7),FALSE)),0,VLOOKUP($A97,'Round 2'!$A$7:$I$206,COLUMN('Round 2'!$H$7),FALSE))+IF(ISERROR(VLOOKUP($A97,'Round 3'!$A$7:$I$206,COLUMN('Round 3'!$H$7),FALSE)),0,VLOOKUP($A97,'Round 3'!$A$7:$I$206,COLUMN('Round 3'!$H$7),FALSE)))</f>
        <v/>
      </c>
      <c r="K97" s="91" t="str">
        <f t="shared" si="29"/>
        <v/>
      </c>
      <c r="L97" s="94" t="str">
        <f t="shared" si="30"/>
        <v/>
      </c>
      <c r="M97" s="95"/>
      <c r="N97" s="96" t="str">
        <f t="shared" si="31"/>
        <v/>
      </c>
      <c r="O97" s="16" t="str">
        <f t="shared" si="32"/>
        <v/>
      </c>
      <c r="P97" s="16" t="str">
        <f t="shared" si="33"/>
        <v/>
      </c>
      <c r="Q97" s="16">
        <f t="shared" si="34"/>
        <v>-10</v>
      </c>
      <c r="R97" s="16" t="str">
        <f t="shared" si="35"/>
        <v/>
      </c>
      <c r="S97" s="16" t="str">
        <f t="shared" si="36"/>
        <v/>
      </c>
      <c r="T97" s="16">
        <f t="shared" si="37"/>
        <v>0</v>
      </c>
      <c r="U97" s="96" t="str">
        <f>IF(N('Final Round'!$J$14)&gt;0,IF(ISBLANK($A97),"",IF($N97&gt;5,$N97,VLOOKUP($A97,'Final Round'!$A$14:$K$18,COLUMN('Final Round'!$J$1),FALSE))),"")</f>
        <v/>
      </c>
      <c r="V97" s="16" t="str">
        <f t="shared" si="38"/>
        <v/>
      </c>
      <c r="W97" s="16" t="str">
        <f t="shared" si="39"/>
        <v/>
      </c>
      <c r="X97" s="16" t="str">
        <f t="shared" si="40"/>
        <v/>
      </c>
      <c r="Y97" s="16">
        <f t="shared" si="41"/>
        <v>0</v>
      </c>
      <c r="Z97" s="16" t="str">
        <f t="shared" si="42"/>
        <v/>
      </c>
      <c r="AA97" s="16">
        <f t="shared" si="43"/>
        <v>0</v>
      </c>
      <c r="AB97" s="97" t="str">
        <f>IF(ISBLANK($A97),"",5+4*(I97+IF(AA97=0,0,VLOOKUP($A97,'Final Round'!$A$14:$K$18,COLUMN('Final Round'!$G$1),FALSE)))+8*(H97+IF(AA97=0,0,IF(VLOOKUP($A97,'Final Round'!$A$14:$K$18,COLUMN('Final Round'!$J$1),FALSE)=1,1,0)))+$AA97)</f>
        <v/>
      </c>
    </row>
    <row r="98" spans="1:28" x14ac:dyDescent="0.2">
      <c r="A98" s="74"/>
      <c r="B98" s="75"/>
      <c r="C98" s="75"/>
      <c r="D98" s="75"/>
      <c r="E98" s="76"/>
      <c r="F98" s="77" t="str">
        <f>IF(ISBLANK($A98),"",SUM(IF(ISNA(IF(VLOOKUP($A98,'Round 1'!$A$7:$J$206,COLUMN('Round 1'!$H$7),FALSE),1,NA())),0,1),IF(ISNA(IF(VLOOKUP($A98,'Round 2'!$A$7:$J$206,COLUMN('Round 1'!$H$7),FALSE),1,NA())),0,1),IF(ISNA(IF(VLOOKUP($A98,'Round 3'!$A$7:$J$206,COLUMN('Round 1'!$H$7),FALSE),1,NA())),0,1),IF(ISNA(IF(VLOOKUP($A98,'Final Round'!$A$14:$K$18,1,FALSE),1,NA())),0,1)))</f>
        <v/>
      </c>
      <c r="G98" s="78"/>
      <c r="H98" s="79" t="str">
        <f>IF(ISBLANK($A98),"",IF(ISERROR(VLOOKUP($A98,'Round 1'!$A$7:$I$206,COLUMN('Round 1'!$G$7),FALSE)),0,VLOOKUP($A98,'Round 1'!$A$7:$I$206,COLUMN('Round 1'!$G$7),FALSE))+IF(ISERROR(VLOOKUP($A98,'Round 2'!$A$7:$I$206,COLUMN('Round 2'!$G$7),FALSE)),0,VLOOKUP($A98,'Round 2'!$A$7:$I$206,COLUMN('Round 2'!$G$7),FALSE))+IF(ISERROR(VLOOKUP($A98,'Round 3'!$A$7:$I$206,COLUMN('Round 3'!$G$7),FALSE)),0,VLOOKUP($A98,'Round 3'!$A$7:$I$206,COLUMN('Round 3'!$G$7),FALSE)))</f>
        <v/>
      </c>
      <c r="I98" s="79" t="str">
        <f>IF(ISBLANK($A98),"",IF(ISERROR(VLOOKUP($A98,'Round 1'!$A$7:$I$206,COLUMN('Round 1'!$F$7),FALSE)),0,VLOOKUP($A98,'Round 1'!$A$7:$I$206,COLUMN('Round 1'!$F$7),FALSE))+IF(ISERROR(VLOOKUP($A98,'Round 2'!$A$7:$I$206,COLUMN('Round 2'!$F$7),FALSE)),0,VLOOKUP($A98,'Round 2'!$A$7:$I$206,COLUMN('Round 2'!$F$7),FALSE))+IF(ISERROR(VLOOKUP($A98,'Round 3'!$A$7:$I$206,COLUMN('Round 3'!$F$7),FALSE)),0,VLOOKUP($A98,'Round 3'!$A$7:$I$206,COLUMN('Round 3'!$F$7),FALSE)))</f>
        <v/>
      </c>
      <c r="J98" s="80" t="str">
        <f>IF(ISBLANK($A98),"",IF(ISERROR(VLOOKUP($A98,'Round 1'!$A$7:$I$206,COLUMN('Round 1'!$H$7),FALSE)),0,VLOOKUP($A98,'Round 1'!$A$7:$I$206,COLUMN('Round 1'!$H$7),FALSE))+IF(ISERROR(VLOOKUP($A98,'Round 2'!$A$7:$I$206,COLUMN('Round 2'!$H$7),FALSE)),0,VLOOKUP($A98,'Round 2'!$A$7:$I$206,COLUMN('Round 2'!$H$7),FALSE))+IF(ISERROR(VLOOKUP($A98,'Round 3'!$A$7:$I$206,COLUMN('Round 3'!$H$7),FALSE)),0,VLOOKUP($A98,'Round 3'!$A$7:$I$206,COLUMN('Round 3'!$H$7),FALSE)))</f>
        <v/>
      </c>
      <c r="K98" s="79" t="str">
        <f t="shared" si="29"/>
        <v/>
      </c>
      <c r="L98" s="82" t="str">
        <f t="shared" si="30"/>
        <v/>
      </c>
      <c r="M98" s="83"/>
      <c r="N98" s="84" t="str">
        <f t="shared" si="31"/>
        <v/>
      </c>
      <c r="O98" s="16" t="str">
        <f t="shared" si="32"/>
        <v/>
      </c>
      <c r="P98" s="16" t="str">
        <f t="shared" si="33"/>
        <v/>
      </c>
      <c r="Q98" s="16">
        <f t="shared" si="34"/>
        <v>-10</v>
      </c>
      <c r="R98" s="16" t="str">
        <f t="shared" si="35"/>
        <v/>
      </c>
      <c r="S98" s="16" t="str">
        <f t="shared" si="36"/>
        <v/>
      </c>
      <c r="T98" s="16">
        <f t="shared" si="37"/>
        <v>0</v>
      </c>
      <c r="U98" s="84" t="str">
        <f>IF(N('Final Round'!$J$14)&gt;0,IF(ISBLANK($A98),"",IF($N98&gt;5,$N98,VLOOKUP($A98,'Final Round'!$A$14:$K$18,COLUMN('Final Round'!$J$1),FALSE))),"")</f>
        <v/>
      </c>
      <c r="V98" s="16" t="str">
        <f t="shared" si="38"/>
        <v/>
      </c>
      <c r="W98" s="16" t="str">
        <f t="shared" si="39"/>
        <v/>
      </c>
      <c r="X98" s="16" t="str">
        <f t="shared" si="40"/>
        <v/>
      </c>
      <c r="Y98" s="16">
        <f t="shared" si="41"/>
        <v>0</v>
      </c>
      <c r="Z98" s="16" t="str">
        <f t="shared" si="42"/>
        <v/>
      </c>
      <c r="AA98" s="16">
        <f t="shared" si="43"/>
        <v>0</v>
      </c>
      <c r="AB98" s="85" t="str">
        <f>IF(ISBLANK($A98),"",5+4*(I98+IF(AA98=0,0,VLOOKUP($A98,'Final Round'!$A$14:$K$18,COLUMN('Final Round'!$G$1),FALSE)))+8*(H98+IF(AA98=0,0,IF(VLOOKUP($A98,'Final Round'!$A$14:$K$18,COLUMN('Final Round'!$J$1),FALSE)=1,1,0)))+$AA98)</f>
        <v/>
      </c>
    </row>
    <row r="99" spans="1:28" x14ac:dyDescent="0.2">
      <c r="A99" s="86"/>
      <c r="B99" s="87"/>
      <c r="C99" s="87"/>
      <c r="D99" s="87"/>
      <c r="E99" s="88"/>
      <c r="F99" s="89" t="str">
        <f>IF(ISBLANK($A99),"",SUM(IF(ISNA(IF(VLOOKUP($A99,'Round 1'!$A$7:$J$206,COLUMN('Round 1'!$H$7),FALSE),1,NA())),0,1),IF(ISNA(IF(VLOOKUP($A99,'Round 2'!$A$7:$J$206,COLUMN('Round 1'!$H$7),FALSE),1,NA())),0,1),IF(ISNA(IF(VLOOKUP($A99,'Round 3'!$A$7:$J$206,COLUMN('Round 1'!$H$7),FALSE),1,NA())),0,1),IF(ISNA(IF(VLOOKUP($A99,'Final Round'!$A$14:$K$18,1,FALSE),1,NA())),0,1)))</f>
        <v/>
      </c>
      <c r="G99" s="90"/>
      <c r="H99" s="91" t="str">
        <f>IF(ISBLANK($A99),"",IF(ISERROR(VLOOKUP($A99,'Round 1'!$A$7:$I$206,COLUMN('Round 1'!$G$7),FALSE)),0,VLOOKUP($A99,'Round 1'!$A$7:$I$206,COLUMN('Round 1'!$G$7),FALSE))+IF(ISERROR(VLOOKUP($A99,'Round 2'!$A$7:$I$206,COLUMN('Round 2'!$G$7),FALSE)),0,VLOOKUP($A99,'Round 2'!$A$7:$I$206,COLUMN('Round 2'!$G$7),FALSE))+IF(ISERROR(VLOOKUP($A99,'Round 3'!$A$7:$I$206,COLUMN('Round 3'!$G$7),FALSE)),0,VLOOKUP($A99,'Round 3'!$A$7:$I$206,COLUMN('Round 3'!$G$7),FALSE)))</f>
        <v/>
      </c>
      <c r="I99" s="91" t="str">
        <f>IF(ISBLANK($A99),"",IF(ISERROR(VLOOKUP($A99,'Round 1'!$A$7:$I$206,COLUMN('Round 1'!$F$7),FALSE)),0,VLOOKUP($A99,'Round 1'!$A$7:$I$206,COLUMN('Round 1'!$F$7),FALSE))+IF(ISERROR(VLOOKUP($A99,'Round 2'!$A$7:$I$206,COLUMN('Round 2'!$F$7),FALSE)),0,VLOOKUP($A99,'Round 2'!$A$7:$I$206,COLUMN('Round 2'!$F$7),FALSE))+IF(ISERROR(VLOOKUP($A99,'Round 3'!$A$7:$I$206,COLUMN('Round 3'!$F$7),FALSE)),0,VLOOKUP($A99,'Round 3'!$A$7:$I$206,COLUMN('Round 3'!$F$7),FALSE)))</f>
        <v/>
      </c>
      <c r="J99" s="92" t="str">
        <f>IF(ISBLANK($A99),"",IF(ISERROR(VLOOKUP($A99,'Round 1'!$A$7:$I$206,COLUMN('Round 1'!$H$7),FALSE)),0,VLOOKUP($A99,'Round 1'!$A$7:$I$206,COLUMN('Round 1'!$H$7),FALSE))+IF(ISERROR(VLOOKUP($A99,'Round 2'!$A$7:$I$206,COLUMN('Round 2'!$H$7),FALSE)),0,VLOOKUP($A99,'Round 2'!$A$7:$I$206,COLUMN('Round 2'!$H$7),FALSE))+IF(ISERROR(VLOOKUP($A99,'Round 3'!$A$7:$I$206,COLUMN('Round 3'!$H$7),FALSE)),0,VLOOKUP($A99,'Round 3'!$A$7:$I$206,COLUMN('Round 3'!$H$7),FALSE)))</f>
        <v/>
      </c>
      <c r="K99" s="91" t="str">
        <f t="shared" si="29"/>
        <v/>
      </c>
      <c r="L99" s="94" t="str">
        <f t="shared" si="30"/>
        <v/>
      </c>
      <c r="M99" s="95"/>
      <c r="N99" s="96" t="str">
        <f t="shared" si="31"/>
        <v/>
      </c>
      <c r="O99" s="16" t="str">
        <f t="shared" si="32"/>
        <v/>
      </c>
      <c r="P99" s="16" t="str">
        <f t="shared" si="33"/>
        <v/>
      </c>
      <c r="Q99" s="16">
        <f t="shared" si="34"/>
        <v>-10</v>
      </c>
      <c r="R99" s="16" t="str">
        <f t="shared" si="35"/>
        <v/>
      </c>
      <c r="S99" s="16" t="str">
        <f t="shared" si="36"/>
        <v/>
      </c>
      <c r="T99" s="16">
        <f t="shared" si="37"/>
        <v>0</v>
      </c>
      <c r="U99" s="96" t="str">
        <f>IF(N('Final Round'!$J$14)&gt;0,IF(ISBLANK($A99),"",IF($N99&gt;5,$N99,VLOOKUP($A99,'Final Round'!$A$14:$K$18,COLUMN('Final Round'!$J$1),FALSE))),"")</f>
        <v/>
      </c>
      <c r="V99" s="16" t="str">
        <f t="shared" si="38"/>
        <v/>
      </c>
      <c r="W99" s="16" t="str">
        <f t="shared" si="39"/>
        <v/>
      </c>
      <c r="X99" s="16" t="str">
        <f t="shared" si="40"/>
        <v/>
      </c>
      <c r="Y99" s="16">
        <f t="shared" si="41"/>
        <v>0</v>
      </c>
      <c r="Z99" s="16" t="str">
        <f t="shared" si="42"/>
        <v/>
      </c>
      <c r="AA99" s="16">
        <f t="shared" si="43"/>
        <v>0</v>
      </c>
      <c r="AB99" s="97" t="str">
        <f>IF(ISBLANK($A99),"",5+4*(I99+IF(AA99=0,0,VLOOKUP($A99,'Final Round'!$A$14:$K$18,COLUMN('Final Round'!$G$1),FALSE)))+8*(H99+IF(AA99=0,0,IF(VLOOKUP($A99,'Final Round'!$A$14:$K$18,COLUMN('Final Round'!$J$1),FALSE)=1,1,0)))+$AA99)</f>
        <v/>
      </c>
    </row>
    <row r="100" spans="1:28" x14ac:dyDescent="0.2">
      <c r="A100" s="74"/>
      <c r="B100" s="75"/>
      <c r="C100" s="75"/>
      <c r="D100" s="75"/>
      <c r="E100" s="76"/>
      <c r="F100" s="77" t="str">
        <f>IF(ISBLANK($A100),"",SUM(IF(ISNA(IF(VLOOKUP($A100,'Round 1'!$A$7:$J$206,COLUMN('Round 1'!$H$7),FALSE),1,NA())),0,1),IF(ISNA(IF(VLOOKUP($A100,'Round 2'!$A$7:$J$206,COLUMN('Round 1'!$H$7),FALSE),1,NA())),0,1),IF(ISNA(IF(VLOOKUP($A100,'Round 3'!$A$7:$J$206,COLUMN('Round 1'!$H$7),FALSE),1,NA())),0,1),IF(ISNA(IF(VLOOKUP($A100,'Final Round'!$A$14:$K$18,1,FALSE),1,NA())),0,1)))</f>
        <v/>
      </c>
      <c r="G100" s="78"/>
      <c r="H100" s="79" t="str">
        <f>IF(ISBLANK($A100),"",IF(ISERROR(VLOOKUP($A100,'Round 1'!$A$7:$I$206,COLUMN('Round 1'!$G$7),FALSE)),0,VLOOKUP($A100,'Round 1'!$A$7:$I$206,COLUMN('Round 1'!$G$7),FALSE))+IF(ISERROR(VLOOKUP($A100,'Round 2'!$A$7:$I$206,COLUMN('Round 2'!$G$7),FALSE)),0,VLOOKUP($A100,'Round 2'!$A$7:$I$206,COLUMN('Round 2'!$G$7),FALSE))+IF(ISERROR(VLOOKUP($A100,'Round 3'!$A$7:$I$206,COLUMN('Round 3'!$G$7),FALSE)),0,VLOOKUP($A100,'Round 3'!$A$7:$I$206,COLUMN('Round 3'!$G$7),FALSE)))</f>
        <v/>
      </c>
      <c r="I100" s="79" t="str">
        <f>IF(ISBLANK($A100),"",IF(ISERROR(VLOOKUP($A100,'Round 1'!$A$7:$I$206,COLUMN('Round 1'!$F$7),FALSE)),0,VLOOKUP($A100,'Round 1'!$A$7:$I$206,COLUMN('Round 1'!$F$7),FALSE))+IF(ISERROR(VLOOKUP($A100,'Round 2'!$A$7:$I$206,COLUMN('Round 2'!$F$7),FALSE)),0,VLOOKUP($A100,'Round 2'!$A$7:$I$206,COLUMN('Round 2'!$F$7),FALSE))+IF(ISERROR(VLOOKUP($A100,'Round 3'!$A$7:$I$206,COLUMN('Round 3'!$F$7),FALSE)),0,VLOOKUP($A100,'Round 3'!$A$7:$I$206,COLUMN('Round 3'!$F$7),FALSE)))</f>
        <v/>
      </c>
      <c r="J100" s="80" t="str">
        <f>IF(ISBLANK($A100),"",IF(ISERROR(VLOOKUP($A100,'Round 1'!$A$7:$I$206,COLUMN('Round 1'!$H$7),FALSE)),0,VLOOKUP($A100,'Round 1'!$A$7:$I$206,COLUMN('Round 1'!$H$7),FALSE))+IF(ISERROR(VLOOKUP($A100,'Round 2'!$A$7:$I$206,COLUMN('Round 2'!$H$7),FALSE)),0,VLOOKUP($A100,'Round 2'!$A$7:$I$206,COLUMN('Round 2'!$H$7),FALSE))+IF(ISERROR(VLOOKUP($A100,'Round 3'!$A$7:$I$206,COLUMN('Round 3'!$H$7),FALSE)),0,VLOOKUP($A100,'Round 3'!$A$7:$I$206,COLUMN('Round 3'!$H$7),FALSE)))</f>
        <v/>
      </c>
      <c r="K100" s="79" t="str">
        <f t="shared" si="29"/>
        <v/>
      </c>
      <c r="L100" s="82" t="str">
        <f t="shared" si="30"/>
        <v/>
      </c>
      <c r="M100" s="83"/>
      <c r="N100" s="84" t="str">
        <f t="shared" si="31"/>
        <v/>
      </c>
      <c r="O100" s="16" t="str">
        <f t="shared" si="32"/>
        <v/>
      </c>
      <c r="P100" s="16" t="str">
        <f t="shared" si="33"/>
        <v/>
      </c>
      <c r="Q100" s="16">
        <f t="shared" si="34"/>
        <v>-10</v>
      </c>
      <c r="R100" s="16" t="str">
        <f t="shared" si="35"/>
        <v/>
      </c>
      <c r="S100" s="16" t="str">
        <f t="shared" si="36"/>
        <v/>
      </c>
      <c r="T100" s="16">
        <f t="shared" si="37"/>
        <v>0</v>
      </c>
      <c r="U100" s="84" t="str">
        <f>IF(N('Final Round'!$J$14)&gt;0,IF(ISBLANK($A100),"",IF($N100&gt;5,$N100,VLOOKUP($A100,'Final Round'!$A$14:$K$18,COLUMN('Final Round'!$J$1),FALSE))),"")</f>
        <v/>
      </c>
      <c r="V100" s="16" t="str">
        <f t="shared" si="38"/>
        <v/>
      </c>
      <c r="W100" s="16" t="str">
        <f t="shared" si="39"/>
        <v/>
      </c>
      <c r="X100" s="16" t="str">
        <f t="shared" si="40"/>
        <v/>
      </c>
      <c r="Y100" s="16">
        <f t="shared" si="41"/>
        <v>0</v>
      </c>
      <c r="Z100" s="16" t="str">
        <f t="shared" si="42"/>
        <v/>
      </c>
      <c r="AA100" s="16">
        <f t="shared" si="43"/>
        <v>0</v>
      </c>
      <c r="AB100" s="85" t="str">
        <f>IF(ISBLANK($A100),"",5+4*(I100+IF(AA100=0,0,VLOOKUP($A100,'Final Round'!$A$14:$K$18,COLUMN('Final Round'!$G$1),FALSE)))+8*(H100+IF(AA100=0,0,IF(VLOOKUP($A100,'Final Round'!$A$14:$K$18,COLUMN('Final Round'!$J$1),FALSE)=1,1,0)))+$AA100)</f>
        <v/>
      </c>
    </row>
    <row r="101" spans="1:28" x14ac:dyDescent="0.2">
      <c r="A101" s="86"/>
      <c r="B101" s="87"/>
      <c r="C101" s="87"/>
      <c r="D101" s="87"/>
      <c r="E101" s="88"/>
      <c r="F101" s="89" t="str">
        <f>IF(ISBLANK($A101),"",SUM(IF(ISNA(IF(VLOOKUP($A101,'Round 1'!$A$7:$J$206,COLUMN('Round 1'!$H$7),FALSE),1,NA())),0,1),IF(ISNA(IF(VLOOKUP($A101,'Round 2'!$A$7:$J$206,COLUMN('Round 1'!$H$7),FALSE),1,NA())),0,1),IF(ISNA(IF(VLOOKUP($A101,'Round 3'!$A$7:$J$206,COLUMN('Round 1'!$H$7),FALSE),1,NA())),0,1),IF(ISNA(IF(VLOOKUP($A101,'Final Round'!$A$14:$K$18,1,FALSE),1,NA())),0,1)))</f>
        <v/>
      </c>
      <c r="G101" s="90"/>
      <c r="H101" s="91" t="str">
        <f>IF(ISBLANK($A101),"",IF(ISERROR(VLOOKUP($A101,'Round 1'!$A$7:$I$206,COLUMN('Round 1'!$G$7),FALSE)),0,VLOOKUP($A101,'Round 1'!$A$7:$I$206,COLUMN('Round 1'!$G$7),FALSE))+IF(ISERROR(VLOOKUP($A101,'Round 2'!$A$7:$I$206,COLUMN('Round 2'!$G$7),FALSE)),0,VLOOKUP($A101,'Round 2'!$A$7:$I$206,COLUMN('Round 2'!$G$7),FALSE))+IF(ISERROR(VLOOKUP($A101,'Round 3'!$A$7:$I$206,COLUMN('Round 3'!$G$7),FALSE)),0,VLOOKUP($A101,'Round 3'!$A$7:$I$206,COLUMN('Round 3'!$G$7),FALSE)))</f>
        <v/>
      </c>
      <c r="I101" s="91" t="str">
        <f>IF(ISBLANK($A101),"",IF(ISERROR(VLOOKUP($A101,'Round 1'!$A$7:$I$206,COLUMN('Round 1'!$F$7),FALSE)),0,VLOOKUP($A101,'Round 1'!$A$7:$I$206,COLUMN('Round 1'!$F$7),FALSE))+IF(ISERROR(VLOOKUP($A101,'Round 2'!$A$7:$I$206,COLUMN('Round 2'!$F$7),FALSE)),0,VLOOKUP($A101,'Round 2'!$A$7:$I$206,COLUMN('Round 2'!$F$7),FALSE))+IF(ISERROR(VLOOKUP($A101,'Round 3'!$A$7:$I$206,COLUMN('Round 3'!$F$7),FALSE)),0,VLOOKUP($A101,'Round 3'!$A$7:$I$206,COLUMN('Round 3'!$F$7),FALSE)))</f>
        <v/>
      </c>
      <c r="J101" s="92" t="str">
        <f>IF(ISBLANK($A101),"",IF(ISERROR(VLOOKUP($A101,'Round 1'!$A$7:$I$206,COLUMN('Round 1'!$H$7),FALSE)),0,VLOOKUP($A101,'Round 1'!$A$7:$I$206,COLUMN('Round 1'!$H$7),FALSE))+IF(ISERROR(VLOOKUP($A101,'Round 2'!$A$7:$I$206,COLUMN('Round 2'!$H$7),FALSE)),0,VLOOKUP($A101,'Round 2'!$A$7:$I$206,COLUMN('Round 2'!$H$7),FALSE))+IF(ISERROR(VLOOKUP($A101,'Round 3'!$A$7:$I$206,COLUMN('Round 3'!$H$7),FALSE)),0,VLOOKUP($A101,'Round 3'!$A$7:$I$206,COLUMN('Round 3'!$H$7),FALSE)))</f>
        <v/>
      </c>
      <c r="K101" s="91" t="str">
        <f t="shared" si="29"/>
        <v/>
      </c>
      <c r="L101" s="94" t="str">
        <f t="shared" si="30"/>
        <v/>
      </c>
      <c r="M101" s="95"/>
      <c r="N101" s="96" t="str">
        <f t="shared" si="31"/>
        <v/>
      </c>
      <c r="O101" s="16" t="str">
        <f t="shared" si="32"/>
        <v/>
      </c>
      <c r="P101" s="16" t="str">
        <f t="shared" si="33"/>
        <v/>
      </c>
      <c r="Q101" s="16">
        <f t="shared" si="34"/>
        <v>-10</v>
      </c>
      <c r="R101" s="16" t="str">
        <f t="shared" si="35"/>
        <v/>
      </c>
      <c r="S101" s="16" t="str">
        <f t="shared" si="36"/>
        <v/>
      </c>
      <c r="T101" s="16">
        <f t="shared" si="37"/>
        <v>0</v>
      </c>
      <c r="U101" s="96" t="str">
        <f>IF(N('Final Round'!$J$14)&gt;0,IF(ISBLANK($A101),"",IF($N101&gt;5,$N101,VLOOKUP($A101,'Final Round'!$A$14:$K$18,COLUMN('Final Round'!$J$1),FALSE))),"")</f>
        <v/>
      </c>
      <c r="V101" s="16" t="str">
        <f t="shared" si="38"/>
        <v/>
      </c>
      <c r="W101" s="16" t="str">
        <f t="shared" si="39"/>
        <v/>
      </c>
      <c r="X101" s="16" t="str">
        <f t="shared" si="40"/>
        <v/>
      </c>
      <c r="Y101" s="16">
        <f t="shared" si="41"/>
        <v>0</v>
      </c>
      <c r="Z101" s="16" t="str">
        <f t="shared" si="42"/>
        <v/>
      </c>
      <c r="AA101" s="16">
        <f t="shared" si="43"/>
        <v>0</v>
      </c>
      <c r="AB101" s="97" t="str">
        <f>IF(ISBLANK($A101),"",5+4*(I101+IF(AA101=0,0,VLOOKUP($A101,'Final Round'!$A$14:$K$18,COLUMN('Final Round'!$G$1),FALSE)))+8*(H101+IF(AA101=0,0,IF(VLOOKUP($A101,'Final Round'!$A$14:$K$18,COLUMN('Final Round'!$J$1),FALSE)=1,1,0)))+$AA101)</f>
        <v/>
      </c>
    </row>
    <row r="102" spans="1:28" x14ac:dyDescent="0.2">
      <c r="A102" s="74"/>
      <c r="B102" s="75"/>
      <c r="C102" s="75"/>
      <c r="D102" s="75"/>
      <c r="E102" s="76"/>
      <c r="F102" s="77" t="str">
        <f>IF(ISBLANK($A102),"",SUM(IF(ISNA(IF(VLOOKUP($A102,'Round 1'!$A$7:$J$206,COLUMN('Round 1'!$H$7),FALSE),1,NA())),0,1),IF(ISNA(IF(VLOOKUP($A102,'Round 2'!$A$7:$J$206,COLUMN('Round 1'!$H$7),FALSE),1,NA())),0,1),IF(ISNA(IF(VLOOKUP($A102,'Round 3'!$A$7:$J$206,COLUMN('Round 1'!$H$7),FALSE),1,NA())),0,1),IF(ISNA(IF(VLOOKUP($A102,'Final Round'!$A$14:$K$18,1,FALSE),1,NA())),0,1)))</f>
        <v/>
      </c>
      <c r="G102" s="78"/>
      <c r="H102" s="79" t="str">
        <f>IF(ISBLANK($A102),"",IF(ISERROR(VLOOKUP($A102,'Round 1'!$A$7:$I$206,COLUMN('Round 1'!$G$7),FALSE)),0,VLOOKUP($A102,'Round 1'!$A$7:$I$206,COLUMN('Round 1'!$G$7),FALSE))+IF(ISERROR(VLOOKUP($A102,'Round 2'!$A$7:$I$206,COLUMN('Round 2'!$G$7),FALSE)),0,VLOOKUP($A102,'Round 2'!$A$7:$I$206,COLUMN('Round 2'!$G$7),FALSE))+IF(ISERROR(VLOOKUP($A102,'Round 3'!$A$7:$I$206,COLUMN('Round 3'!$G$7),FALSE)),0,VLOOKUP($A102,'Round 3'!$A$7:$I$206,COLUMN('Round 3'!$G$7),FALSE)))</f>
        <v/>
      </c>
      <c r="I102" s="79" t="str">
        <f>IF(ISBLANK($A102),"",IF(ISERROR(VLOOKUP($A102,'Round 1'!$A$7:$I$206,COLUMN('Round 1'!$F$7),FALSE)),0,VLOOKUP($A102,'Round 1'!$A$7:$I$206,COLUMN('Round 1'!$F$7),FALSE))+IF(ISERROR(VLOOKUP($A102,'Round 2'!$A$7:$I$206,COLUMN('Round 2'!$F$7),FALSE)),0,VLOOKUP($A102,'Round 2'!$A$7:$I$206,COLUMN('Round 2'!$F$7),FALSE))+IF(ISERROR(VLOOKUP($A102,'Round 3'!$A$7:$I$206,COLUMN('Round 3'!$F$7),FALSE)),0,VLOOKUP($A102,'Round 3'!$A$7:$I$206,COLUMN('Round 3'!$F$7),FALSE)))</f>
        <v/>
      </c>
      <c r="J102" s="80" t="str">
        <f>IF(ISBLANK($A102),"",IF(ISERROR(VLOOKUP($A102,'Round 1'!$A$7:$I$206,COLUMN('Round 1'!$H$7),FALSE)),0,VLOOKUP($A102,'Round 1'!$A$7:$I$206,COLUMN('Round 1'!$H$7),FALSE))+IF(ISERROR(VLOOKUP($A102,'Round 2'!$A$7:$I$206,COLUMN('Round 2'!$H$7),FALSE)),0,VLOOKUP($A102,'Round 2'!$A$7:$I$206,COLUMN('Round 2'!$H$7),FALSE))+IF(ISERROR(VLOOKUP($A102,'Round 3'!$A$7:$I$206,COLUMN('Round 3'!$H$7),FALSE)),0,VLOOKUP($A102,'Round 3'!$A$7:$I$206,COLUMN('Round 3'!$H$7),FALSE)))</f>
        <v/>
      </c>
      <c r="K102" s="79" t="str">
        <f t="shared" si="29"/>
        <v/>
      </c>
      <c r="L102" s="82" t="str">
        <f t="shared" si="30"/>
        <v/>
      </c>
      <c r="M102" s="83"/>
      <c r="N102" s="84" t="str">
        <f t="shared" si="31"/>
        <v/>
      </c>
      <c r="O102" s="16" t="str">
        <f t="shared" si="32"/>
        <v/>
      </c>
      <c r="P102" s="16" t="str">
        <f t="shared" si="33"/>
        <v/>
      </c>
      <c r="Q102" s="16">
        <f t="shared" si="34"/>
        <v>-10</v>
      </c>
      <c r="R102" s="16" t="str">
        <f t="shared" si="35"/>
        <v/>
      </c>
      <c r="S102" s="16" t="str">
        <f t="shared" si="36"/>
        <v/>
      </c>
      <c r="T102" s="16">
        <f t="shared" si="37"/>
        <v>0</v>
      </c>
      <c r="U102" s="84" t="str">
        <f>IF(N('Final Round'!$J$14)&gt;0,IF(ISBLANK($A102),"",IF($N102&gt;5,$N102,VLOOKUP($A102,'Final Round'!$A$14:$K$18,COLUMN('Final Round'!$J$1),FALSE))),"")</f>
        <v/>
      </c>
      <c r="V102" s="16" t="str">
        <f t="shared" si="38"/>
        <v/>
      </c>
      <c r="W102" s="16" t="str">
        <f t="shared" si="39"/>
        <v/>
      </c>
      <c r="X102" s="16" t="str">
        <f t="shared" si="40"/>
        <v/>
      </c>
      <c r="Y102" s="16">
        <f t="shared" si="41"/>
        <v>0</v>
      </c>
      <c r="Z102" s="16" t="str">
        <f t="shared" si="42"/>
        <v/>
      </c>
      <c r="AA102" s="16">
        <f t="shared" si="43"/>
        <v>0</v>
      </c>
      <c r="AB102" s="85" t="str">
        <f>IF(ISBLANK($A102),"",5+4*(I102+IF(AA102=0,0,VLOOKUP($A102,'Final Round'!$A$14:$K$18,COLUMN('Final Round'!$G$1),FALSE)))+8*(H102+IF(AA102=0,0,IF(VLOOKUP($A102,'Final Round'!$A$14:$K$18,COLUMN('Final Round'!$J$1),FALSE)=1,1,0)))+$AA102)</f>
        <v/>
      </c>
    </row>
    <row r="103" spans="1:28" x14ac:dyDescent="0.2">
      <c r="A103" s="86"/>
      <c r="B103" s="87"/>
      <c r="C103" s="87"/>
      <c r="D103" s="87"/>
      <c r="E103" s="88"/>
      <c r="F103" s="89" t="str">
        <f>IF(ISBLANK($A103),"",SUM(IF(ISNA(IF(VLOOKUP($A103,'Round 1'!$A$7:$J$206,COLUMN('Round 1'!$H$7),FALSE),1,NA())),0,1),IF(ISNA(IF(VLOOKUP($A103,'Round 2'!$A$7:$J$206,COLUMN('Round 1'!$H$7),FALSE),1,NA())),0,1),IF(ISNA(IF(VLOOKUP($A103,'Round 3'!$A$7:$J$206,COLUMN('Round 1'!$H$7),FALSE),1,NA())),0,1),IF(ISNA(IF(VLOOKUP($A103,'Final Round'!$A$14:$K$18,1,FALSE),1,NA())),0,1)))</f>
        <v/>
      </c>
      <c r="G103" s="90"/>
      <c r="H103" s="91" t="str">
        <f>IF(ISBLANK($A103),"",IF(ISERROR(VLOOKUP($A103,'Round 1'!$A$7:$I$206,COLUMN('Round 1'!$G$7),FALSE)),0,VLOOKUP($A103,'Round 1'!$A$7:$I$206,COLUMN('Round 1'!$G$7),FALSE))+IF(ISERROR(VLOOKUP($A103,'Round 2'!$A$7:$I$206,COLUMN('Round 2'!$G$7),FALSE)),0,VLOOKUP($A103,'Round 2'!$A$7:$I$206,COLUMN('Round 2'!$G$7),FALSE))+IF(ISERROR(VLOOKUP($A103,'Round 3'!$A$7:$I$206,COLUMN('Round 3'!$G$7),FALSE)),0,VLOOKUP($A103,'Round 3'!$A$7:$I$206,COLUMN('Round 3'!$G$7),FALSE)))</f>
        <v/>
      </c>
      <c r="I103" s="91" t="str">
        <f>IF(ISBLANK($A103),"",IF(ISERROR(VLOOKUP($A103,'Round 1'!$A$7:$I$206,COLUMN('Round 1'!$F$7),FALSE)),0,VLOOKUP($A103,'Round 1'!$A$7:$I$206,COLUMN('Round 1'!$F$7),FALSE))+IF(ISERROR(VLOOKUP($A103,'Round 2'!$A$7:$I$206,COLUMN('Round 2'!$F$7),FALSE)),0,VLOOKUP($A103,'Round 2'!$A$7:$I$206,COLUMN('Round 2'!$F$7),FALSE))+IF(ISERROR(VLOOKUP($A103,'Round 3'!$A$7:$I$206,COLUMN('Round 3'!$F$7),FALSE)),0,VLOOKUP($A103,'Round 3'!$A$7:$I$206,COLUMN('Round 3'!$F$7),FALSE)))</f>
        <v/>
      </c>
      <c r="J103" s="92" t="str">
        <f>IF(ISBLANK($A103),"",IF(ISERROR(VLOOKUP($A103,'Round 1'!$A$7:$I$206,COLUMN('Round 1'!$H$7),FALSE)),0,VLOOKUP($A103,'Round 1'!$A$7:$I$206,COLUMN('Round 1'!$H$7),FALSE))+IF(ISERROR(VLOOKUP($A103,'Round 2'!$A$7:$I$206,COLUMN('Round 2'!$H$7),FALSE)),0,VLOOKUP($A103,'Round 2'!$A$7:$I$206,COLUMN('Round 2'!$H$7),FALSE))+IF(ISERROR(VLOOKUP($A103,'Round 3'!$A$7:$I$206,COLUMN('Round 3'!$H$7),FALSE)),0,VLOOKUP($A103,'Round 3'!$A$7:$I$206,COLUMN('Round 3'!$H$7),FALSE)))</f>
        <v/>
      </c>
      <c r="K103" s="91" t="str">
        <f t="shared" ref="K103:K134" si="44">IF(ISBLANK(A103),"",RANK(P103,$P$7:$P$206))</f>
        <v/>
      </c>
      <c r="L103" s="94" t="str">
        <f t="shared" ref="L103:L134" si="45">IF(ISBLANK($G103),IF($K103&gt;5,"",IF(AND(ISNA(MATCH(K103+1,$K$7:$K$206,0)),$K103&lt;$A$4),"TIE","")),"DQ")</f>
        <v/>
      </c>
      <c r="M103" s="95"/>
      <c r="N103" s="96" t="str">
        <f t="shared" ref="N103:N134" si="46">IF(ISBLANK($G103),$R103,"DQ")</f>
        <v/>
      </c>
      <c r="O103" s="16" t="str">
        <f t="shared" ref="O103:O134" si="47">IF(ISBLANK(A103),"",$H103*$O$6+$I103)</f>
        <v/>
      </c>
      <c r="P103" s="16" t="str">
        <f t="shared" ref="P103:P134" si="48">IF(ISBLANK(A103),"",$O103*10*$P$6+$J103)</f>
        <v/>
      </c>
      <c r="Q103" s="16">
        <f t="shared" ref="Q103:Q134" si="49">IF(ISBLANK($G103),IF(ISBLANK($A103),-10,$P103*$Q$6+IF($M103&gt;0,$Q$6-1-$M103,0)),-1)</f>
        <v>-10</v>
      </c>
      <c r="R103" s="16" t="str">
        <f t="shared" ref="R103:R134" si="50">IF(ISBLANK($A103),"",RANK($Q103,$Q$7:$Q$206))</f>
        <v/>
      </c>
      <c r="S103" s="16" t="str">
        <f t="shared" ref="S103:S134" si="51">IF(ISNA(MATCH($R103+1,$R$7:$R$206,0)),IF($R103=MAX($A$7:$A$206),$R103,-1),$R103)</f>
        <v/>
      </c>
      <c r="T103" s="16">
        <f t="shared" ref="T103:T134" si="52">$A103</f>
        <v>0</v>
      </c>
      <c r="U103" s="96" t="str">
        <f>IF(N('Final Round'!$J$14)&gt;0,IF(ISBLANK($A103),"",IF($N103&gt;5,$N103,VLOOKUP($A103,'Final Round'!$A$14:$K$18,COLUMN('Final Round'!$J$1),FALSE))),"")</f>
        <v/>
      </c>
      <c r="V103" s="16" t="str">
        <f t="shared" ref="V103:V134" si="53">IF(ISNUMBER($U103),$U103,$R103)</f>
        <v/>
      </c>
      <c r="W103" s="16" t="str">
        <f t="shared" ref="W103:W134" si="54">IF(ISBLANK($A103),"",($V$6-$V103)*$W$6+$W$6-$A103)</f>
        <v/>
      </c>
      <c r="X103" s="16" t="str">
        <f t="shared" ref="X103:X134" si="55">IF(ISBLANK($A103),"",RANK($W103,$W$7:$W$206))</f>
        <v/>
      </c>
      <c r="Y103" s="16">
        <f t="shared" ref="Y103:Y134" si="56">$A103</f>
        <v>0</v>
      </c>
      <c r="Z103" s="16" t="str">
        <f t="shared" ref="Z103:Z134" si="57">IF($U103="",$N103,$U103)</f>
        <v/>
      </c>
      <c r="AA103" s="16">
        <f t="shared" si="43"/>
        <v>0</v>
      </c>
      <c r="AB103" s="97" t="str">
        <f>IF(ISBLANK($A103),"",5+4*(I103+IF(AA103=0,0,VLOOKUP($A103,'Final Round'!$A$14:$K$18,COLUMN('Final Round'!$G$1),FALSE)))+8*(H103+IF(AA103=0,0,IF(VLOOKUP($A103,'Final Round'!$A$14:$K$18,COLUMN('Final Round'!$J$1),FALSE)=1,1,0)))+$AA103)</f>
        <v/>
      </c>
    </row>
    <row r="104" spans="1:28" x14ac:dyDescent="0.2">
      <c r="A104" s="74"/>
      <c r="B104" s="75"/>
      <c r="C104" s="75"/>
      <c r="D104" s="75"/>
      <c r="E104" s="76"/>
      <c r="F104" s="77" t="str">
        <f>IF(ISBLANK($A104),"",SUM(IF(ISNA(IF(VLOOKUP($A104,'Round 1'!$A$7:$J$206,COLUMN('Round 1'!$H$7),FALSE),1,NA())),0,1),IF(ISNA(IF(VLOOKUP($A104,'Round 2'!$A$7:$J$206,COLUMN('Round 1'!$H$7),FALSE),1,NA())),0,1),IF(ISNA(IF(VLOOKUP($A104,'Round 3'!$A$7:$J$206,COLUMN('Round 1'!$H$7),FALSE),1,NA())),0,1),IF(ISNA(IF(VLOOKUP($A104,'Final Round'!$A$14:$K$18,1,FALSE),1,NA())),0,1)))</f>
        <v/>
      </c>
      <c r="G104" s="78"/>
      <c r="H104" s="79" t="str">
        <f>IF(ISBLANK($A104),"",IF(ISERROR(VLOOKUP($A104,'Round 1'!$A$7:$I$206,COLUMN('Round 1'!$G$7),FALSE)),0,VLOOKUP($A104,'Round 1'!$A$7:$I$206,COLUMN('Round 1'!$G$7),FALSE))+IF(ISERROR(VLOOKUP($A104,'Round 2'!$A$7:$I$206,COLUMN('Round 2'!$G$7),FALSE)),0,VLOOKUP($A104,'Round 2'!$A$7:$I$206,COLUMN('Round 2'!$G$7),FALSE))+IF(ISERROR(VLOOKUP($A104,'Round 3'!$A$7:$I$206,COLUMN('Round 3'!$G$7),FALSE)),0,VLOOKUP($A104,'Round 3'!$A$7:$I$206,COLUMN('Round 3'!$G$7),FALSE)))</f>
        <v/>
      </c>
      <c r="I104" s="79" t="str">
        <f>IF(ISBLANK($A104),"",IF(ISERROR(VLOOKUP($A104,'Round 1'!$A$7:$I$206,COLUMN('Round 1'!$F$7),FALSE)),0,VLOOKUP($A104,'Round 1'!$A$7:$I$206,COLUMN('Round 1'!$F$7),FALSE))+IF(ISERROR(VLOOKUP($A104,'Round 2'!$A$7:$I$206,COLUMN('Round 2'!$F$7),FALSE)),0,VLOOKUP($A104,'Round 2'!$A$7:$I$206,COLUMN('Round 2'!$F$7),FALSE))+IF(ISERROR(VLOOKUP($A104,'Round 3'!$A$7:$I$206,COLUMN('Round 3'!$F$7),FALSE)),0,VLOOKUP($A104,'Round 3'!$A$7:$I$206,COLUMN('Round 3'!$F$7),FALSE)))</f>
        <v/>
      </c>
      <c r="J104" s="80" t="str">
        <f>IF(ISBLANK($A104),"",IF(ISERROR(VLOOKUP($A104,'Round 1'!$A$7:$I$206,COLUMN('Round 1'!$H$7),FALSE)),0,VLOOKUP($A104,'Round 1'!$A$7:$I$206,COLUMN('Round 1'!$H$7),FALSE))+IF(ISERROR(VLOOKUP($A104,'Round 2'!$A$7:$I$206,COLUMN('Round 2'!$H$7),FALSE)),0,VLOOKUP($A104,'Round 2'!$A$7:$I$206,COLUMN('Round 2'!$H$7),FALSE))+IF(ISERROR(VLOOKUP($A104,'Round 3'!$A$7:$I$206,COLUMN('Round 3'!$H$7),FALSE)),0,VLOOKUP($A104,'Round 3'!$A$7:$I$206,COLUMN('Round 3'!$H$7),FALSE)))</f>
        <v/>
      </c>
      <c r="K104" s="79" t="str">
        <f t="shared" si="44"/>
        <v/>
      </c>
      <c r="L104" s="82" t="str">
        <f t="shared" si="45"/>
        <v/>
      </c>
      <c r="M104" s="83"/>
      <c r="N104" s="84" t="str">
        <f t="shared" si="46"/>
        <v/>
      </c>
      <c r="O104" s="16" t="str">
        <f t="shared" si="47"/>
        <v/>
      </c>
      <c r="P104" s="16" t="str">
        <f t="shared" si="48"/>
        <v/>
      </c>
      <c r="Q104" s="16">
        <f t="shared" si="49"/>
        <v>-10</v>
      </c>
      <c r="R104" s="16" t="str">
        <f t="shared" si="50"/>
        <v/>
      </c>
      <c r="S104" s="16" t="str">
        <f t="shared" si="51"/>
        <v/>
      </c>
      <c r="T104" s="16">
        <f t="shared" si="52"/>
        <v>0</v>
      </c>
      <c r="U104" s="84" t="str">
        <f>IF(N('Final Round'!$J$14)&gt;0,IF(ISBLANK($A104),"",IF($N104&gt;5,$N104,VLOOKUP($A104,'Final Round'!$A$14:$K$18,COLUMN('Final Round'!$J$1),FALSE))),"")</f>
        <v/>
      </c>
      <c r="V104" s="16" t="str">
        <f t="shared" si="53"/>
        <v/>
      </c>
      <c r="W104" s="16" t="str">
        <f t="shared" si="54"/>
        <v/>
      </c>
      <c r="X104" s="16" t="str">
        <f t="shared" si="55"/>
        <v/>
      </c>
      <c r="Y104" s="16">
        <f t="shared" si="56"/>
        <v>0</v>
      </c>
      <c r="Z104" s="16" t="str">
        <f t="shared" si="57"/>
        <v/>
      </c>
      <c r="AA104" s="16">
        <f t="shared" si="43"/>
        <v>0</v>
      </c>
      <c r="AB104" s="85" t="str">
        <f>IF(ISBLANK($A104),"",5+4*(I104+IF(AA104=0,0,VLOOKUP($A104,'Final Round'!$A$14:$K$18,COLUMN('Final Round'!$G$1),FALSE)))+8*(H104+IF(AA104=0,0,IF(VLOOKUP($A104,'Final Round'!$A$14:$K$18,COLUMN('Final Round'!$J$1),FALSE)=1,1,0)))+$AA104)</f>
        <v/>
      </c>
    </row>
    <row r="105" spans="1:28" x14ac:dyDescent="0.2">
      <c r="A105" s="86"/>
      <c r="B105" s="87"/>
      <c r="C105" s="87"/>
      <c r="D105" s="87"/>
      <c r="E105" s="88"/>
      <c r="F105" s="89" t="str">
        <f>IF(ISBLANK($A105),"",SUM(IF(ISNA(IF(VLOOKUP($A105,'Round 1'!$A$7:$J$206,COLUMN('Round 1'!$H$7),FALSE),1,NA())),0,1),IF(ISNA(IF(VLOOKUP($A105,'Round 2'!$A$7:$J$206,COLUMN('Round 1'!$H$7),FALSE),1,NA())),0,1),IF(ISNA(IF(VLOOKUP($A105,'Round 3'!$A$7:$J$206,COLUMN('Round 1'!$H$7),FALSE),1,NA())),0,1),IF(ISNA(IF(VLOOKUP($A105,'Final Round'!$A$14:$K$18,1,FALSE),1,NA())),0,1)))</f>
        <v/>
      </c>
      <c r="G105" s="90"/>
      <c r="H105" s="91" t="str">
        <f>IF(ISBLANK($A105),"",IF(ISERROR(VLOOKUP($A105,'Round 1'!$A$7:$I$206,COLUMN('Round 1'!$G$7),FALSE)),0,VLOOKUP($A105,'Round 1'!$A$7:$I$206,COLUMN('Round 1'!$G$7),FALSE))+IF(ISERROR(VLOOKUP($A105,'Round 2'!$A$7:$I$206,COLUMN('Round 2'!$G$7),FALSE)),0,VLOOKUP($A105,'Round 2'!$A$7:$I$206,COLUMN('Round 2'!$G$7),FALSE))+IF(ISERROR(VLOOKUP($A105,'Round 3'!$A$7:$I$206,COLUMN('Round 3'!$G$7),FALSE)),0,VLOOKUP($A105,'Round 3'!$A$7:$I$206,COLUMN('Round 3'!$G$7),FALSE)))</f>
        <v/>
      </c>
      <c r="I105" s="91" t="str">
        <f>IF(ISBLANK($A105),"",IF(ISERROR(VLOOKUP($A105,'Round 1'!$A$7:$I$206,COLUMN('Round 1'!$F$7),FALSE)),0,VLOOKUP($A105,'Round 1'!$A$7:$I$206,COLUMN('Round 1'!$F$7),FALSE))+IF(ISERROR(VLOOKUP($A105,'Round 2'!$A$7:$I$206,COLUMN('Round 2'!$F$7),FALSE)),0,VLOOKUP($A105,'Round 2'!$A$7:$I$206,COLUMN('Round 2'!$F$7),FALSE))+IF(ISERROR(VLOOKUP($A105,'Round 3'!$A$7:$I$206,COLUMN('Round 3'!$F$7),FALSE)),0,VLOOKUP($A105,'Round 3'!$A$7:$I$206,COLUMN('Round 3'!$F$7),FALSE)))</f>
        <v/>
      </c>
      <c r="J105" s="92" t="str">
        <f>IF(ISBLANK($A105),"",IF(ISERROR(VLOOKUP($A105,'Round 1'!$A$7:$I$206,COLUMN('Round 1'!$H$7),FALSE)),0,VLOOKUP($A105,'Round 1'!$A$7:$I$206,COLUMN('Round 1'!$H$7),FALSE))+IF(ISERROR(VLOOKUP($A105,'Round 2'!$A$7:$I$206,COLUMN('Round 2'!$H$7),FALSE)),0,VLOOKUP($A105,'Round 2'!$A$7:$I$206,COLUMN('Round 2'!$H$7),FALSE))+IF(ISERROR(VLOOKUP($A105,'Round 3'!$A$7:$I$206,COLUMN('Round 3'!$H$7),FALSE)),0,VLOOKUP($A105,'Round 3'!$A$7:$I$206,COLUMN('Round 3'!$H$7),FALSE)))</f>
        <v/>
      </c>
      <c r="K105" s="91" t="str">
        <f t="shared" si="44"/>
        <v/>
      </c>
      <c r="L105" s="94" t="str">
        <f t="shared" si="45"/>
        <v/>
      </c>
      <c r="M105" s="95"/>
      <c r="N105" s="96" t="str">
        <f t="shared" si="46"/>
        <v/>
      </c>
      <c r="O105" s="16" t="str">
        <f t="shared" si="47"/>
        <v/>
      </c>
      <c r="P105" s="16" t="str">
        <f t="shared" si="48"/>
        <v/>
      </c>
      <c r="Q105" s="16">
        <f t="shared" si="49"/>
        <v>-10</v>
      </c>
      <c r="R105" s="16" t="str">
        <f t="shared" si="50"/>
        <v/>
      </c>
      <c r="S105" s="16" t="str">
        <f t="shared" si="51"/>
        <v/>
      </c>
      <c r="T105" s="16">
        <f t="shared" si="52"/>
        <v>0</v>
      </c>
      <c r="U105" s="96" t="str">
        <f>IF(N('Final Round'!$J$14)&gt;0,IF(ISBLANK($A105),"",IF($N105&gt;5,$N105,VLOOKUP($A105,'Final Round'!$A$14:$K$18,COLUMN('Final Round'!$J$1),FALSE))),"")</f>
        <v/>
      </c>
      <c r="V105" s="16" t="str">
        <f t="shared" si="53"/>
        <v/>
      </c>
      <c r="W105" s="16" t="str">
        <f t="shared" si="54"/>
        <v/>
      </c>
      <c r="X105" s="16" t="str">
        <f t="shared" si="55"/>
        <v/>
      </c>
      <c r="Y105" s="16">
        <f t="shared" si="56"/>
        <v>0</v>
      </c>
      <c r="Z105" s="16" t="str">
        <f t="shared" si="57"/>
        <v/>
      </c>
      <c r="AA105" s="16">
        <f t="shared" si="43"/>
        <v>0</v>
      </c>
      <c r="AB105" s="97" t="str">
        <f>IF(ISBLANK($A105),"",5+4*(I105+IF(AA105=0,0,VLOOKUP($A105,'Final Round'!$A$14:$K$18,COLUMN('Final Round'!$G$1),FALSE)))+8*(H105+IF(AA105=0,0,IF(VLOOKUP($A105,'Final Round'!$A$14:$K$18,COLUMN('Final Round'!$J$1),FALSE)=1,1,0)))+$AA105)</f>
        <v/>
      </c>
    </row>
    <row r="106" spans="1:28" x14ac:dyDescent="0.2">
      <c r="A106" s="74"/>
      <c r="B106" s="75"/>
      <c r="C106" s="75"/>
      <c r="D106" s="75"/>
      <c r="E106" s="76"/>
      <c r="F106" s="77" t="str">
        <f>IF(ISBLANK($A106),"",SUM(IF(ISNA(IF(VLOOKUP($A106,'Round 1'!$A$7:$J$206,COLUMN('Round 1'!$H$7),FALSE),1,NA())),0,1),IF(ISNA(IF(VLOOKUP($A106,'Round 2'!$A$7:$J$206,COLUMN('Round 1'!$H$7),FALSE),1,NA())),0,1),IF(ISNA(IF(VLOOKUP($A106,'Round 3'!$A$7:$J$206,COLUMN('Round 1'!$H$7),FALSE),1,NA())),0,1),IF(ISNA(IF(VLOOKUP($A106,'Final Round'!$A$14:$K$18,1,FALSE),1,NA())),0,1)))</f>
        <v/>
      </c>
      <c r="G106" s="78"/>
      <c r="H106" s="79" t="str">
        <f>IF(ISBLANK($A106),"",IF(ISERROR(VLOOKUP($A106,'Round 1'!$A$7:$I$206,COLUMN('Round 1'!$G$7),FALSE)),0,VLOOKUP($A106,'Round 1'!$A$7:$I$206,COLUMN('Round 1'!$G$7),FALSE))+IF(ISERROR(VLOOKUP($A106,'Round 2'!$A$7:$I$206,COLUMN('Round 2'!$G$7),FALSE)),0,VLOOKUP($A106,'Round 2'!$A$7:$I$206,COLUMN('Round 2'!$G$7),FALSE))+IF(ISERROR(VLOOKUP($A106,'Round 3'!$A$7:$I$206,COLUMN('Round 3'!$G$7),FALSE)),0,VLOOKUP($A106,'Round 3'!$A$7:$I$206,COLUMN('Round 3'!$G$7),FALSE)))</f>
        <v/>
      </c>
      <c r="I106" s="79" t="str">
        <f>IF(ISBLANK($A106),"",IF(ISERROR(VLOOKUP($A106,'Round 1'!$A$7:$I$206,COLUMN('Round 1'!$F$7),FALSE)),0,VLOOKUP($A106,'Round 1'!$A$7:$I$206,COLUMN('Round 1'!$F$7),FALSE))+IF(ISERROR(VLOOKUP($A106,'Round 2'!$A$7:$I$206,COLUMN('Round 2'!$F$7),FALSE)),0,VLOOKUP($A106,'Round 2'!$A$7:$I$206,COLUMN('Round 2'!$F$7),FALSE))+IF(ISERROR(VLOOKUP($A106,'Round 3'!$A$7:$I$206,COLUMN('Round 3'!$F$7),FALSE)),0,VLOOKUP($A106,'Round 3'!$A$7:$I$206,COLUMN('Round 3'!$F$7),FALSE)))</f>
        <v/>
      </c>
      <c r="J106" s="80" t="str">
        <f>IF(ISBLANK($A106),"",IF(ISERROR(VLOOKUP($A106,'Round 1'!$A$7:$I$206,COLUMN('Round 1'!$H$7),FALSE)),0,VLOOKUP($A106,'Round 1'!$A$7:$I$206,COLUMN('Round 1'!$H$7),FALSE))+IF(ISERROR(VLOOKUP($A106,'Round 2'!$A$7:$I$206,COLUMN('Round 2'!$H$7),FALSE)),0,VLOOKUP($A106,'Round 2'!$A$7:$I$206,COLUMN('Round 2'!$H$7),FALSE))+IF(ISERROR(VLOOKUP($A106,'Round 3'!$A$7:$I$206,COLUMN('Round 3'!$H$7),FALSE)),0,VLOOKUP($A106,'Round 3'!$A$7:$I$206,COLUMN('Round 3'!$H$7),FALSE)))</f>
        <v/>
      </c>
      <c r="K106" s="79" t="str">
        <f t="shared" si="44"/>
        <v/>
      </c>
      <c r="L106" s="82" t="str">
        <f t="shared" si="45"/>
        <v/>
      </c>
      <c r="M106" s="83"/>
      <c r="N106" s="84" t="str">
        <f t="shared" si="46"/>
        <v/>
      </c>
      <c r="O106" s="16" t="str">
        <f t="shared" si="47"/>
        <v/>
      </c>
      <c r="P106" s="16" t="str">
        <f t="shared" si="48"/>
        <v/>
      </c>
      <c r="Q106" s="16">
        <f t="shared" si="49"/>
        <v>-10</v>
      </c>
      <c r="R106" s="16" t="str">
        <f t="shared" si="50"/>
        <v/>
      </c>
      <c r="S106" s="16" t="str">
        <f t="shared" si="51"/>
        <v/>
      </c>
      <c r="T106" s="16">
        <f t="shared" si="52"/>
        <v>0</v>
      </c>
      <c r="U106" s="84" t="str">
        <f>IF(N('Final Round'!$J$14)&gt;0,IF(ISBLANK($A106),"",IF($N106&gt;5,$N106,VLOOKUP($A106,'Final Round'!$A$14:$K$18,COLUMN('Final Round'!$J$1),FALSE))),"")</f>
        <v/>
      </c>
      <c r="V106" s="16" t="str">
        <f t="shared" si="53"/>
        <v/>
      </c>
      <c r="W106" s="16" t="str">
        <f t="shared" si="54"/>
        <v/>
      </c>
      <c r="X106" s="16" t="str">
        <f t="shared" si="55"/>
        <v/>
      </c>
      <c r="Y106" s="16">
        <f t="shared" si="56"/>
        <v>0</v>
      </c>
      <c r="Z106" s="16" t="str">
        <f t="shared" si="57"/>
        <v/>
      </c>
      <c r="AA106" s="16">
        <f t="shared" si="43"/>
        <v>0</v>
      </c>
      <c r="AB106" s="85" t="str">
        <f>IF(ISBLANK($A106),"",5+4*(I106+IF(AA106=0,0,VLOOKUP($A106,'Final Round'!$A$14:$K$18,COLUMN('Final Round'!$G$1),FALSE)))+8*(H106+IF(AA106=0,0,IF(VLOOKUP($A106,'Final Round'!$A$14:$K$18,COLUMN('Final Round'!$J$1),FALSE)=1,1,0)))+$AA106)</f>
        <v/>
      </c>
    </row>
    <row r="107" spans="1:28" x14ac:dyDescent="0.2">
      <c r="A107" s="86"/>
      <c r="B107" s="87"/>
      <c r="C107" s="87"/>
      <c r="D107" s="87"/>
      <c r="E107" s="88"/>
      <c r="F107" s="89" t="str">
        <f>IF(ISBLANK($A107),"",SUM(IF(ISNA(IF(VLOOKUP($A107,'Round 1'!$A$7:$J$206,COLUMN('Round 1'!$H$7),FALSE),1,NA())),0,1),IF(ISNA(IF(VLOOKUP($A107,'Round 2'!$A$7:$J$206,COLUMN('Round 1'!$H$7),FALSE),1,NA())),0,1),IF(ISNA(IF(VLOOKUP($A107,'Round 3'!$A$7:$J$206,COLUMN('Round 1'!$H$7),FALSE),1,NA())),0,1),IF(ISNA(IF(VLOOKUP($A107,'Final Round'!$A$14:$K$18,1,FALSE),1,NA())),0,1)))</f>
        <v/>
      </c>
      <c r="G107" s="90"/>
      <c r="H107" s="91" t="str">
        <f>IF(ISBLANK($A107),"",IF(ISERROR(VLOOKUP($A107,'Round 1'!$A$7:$I$206,COLUMN('Round 1'!$G$7),FALSE)),0,VLOOKUP($A107,'Round 1'!$A$7:$I$206,COLUMN('Round 1'!$G$7),FALSE))+IF(ISERROR(VLOOKUP($A107,'Round 2'!$A$7:$I$206,COLUMN('Round 2'!$G$7),FALSE)),0,VLOOKUP($A107,'Round 2'!$A$7:$I$206,COLUMN('Round 2'!$G$7),FALSE))+IF(ISERROR(VLOOKUP($A107,'Round 3'!$A$7:$I$206,COLUMN('Round 3'!$G$7),FALSE)),0,VLOOKUP($A107,'Round 3'!$A$7:$I$206,COLUMN('Round 3'!$G$7),FALSE)))</f>
        <v/>
      </c>
      <c r="I107" s="91" t="str">
        <f>IF(ISBLANK($A107),"",IF(ISERROR(VLOOKUP($A107,'Round 1'!$A$7:$I$206,COLUMN('Round 1'!$F$7),FALSE)),0,VLOOKUP($A107,'Round 1'!$A$7:$I$206,COLUMN('Round 1'!$F$7),FALSE))+IF(ISERROR(VLOOKUP($A107,'Round 2'!$A$7:$I$206,COLUMN('Round 2'!$F$7),FALSE)),0,VLOOKUP($A107,'Round 2'!$A$7:$I$206,COLUMN('Round 2'!$F$7),FALSE))+IF(ISERROR(VLOOKUP($A107,'Round 3'!$A$7:$I$206,COLUMN('Round 3'!$F$7),FALSE)),0,VLOOKUP($A107,'Round 3'!$A$7:$I$206,COLUMN('Round 3'!$F$7),FALSE)))</f>
        <v/>
      </c>
      <c r="J107" s="92" t="str">
        <f>IF(ISBLANK($A107),"",IF(ISERROR(VLOOKUP($A107,'Round 1'!$A$7:$I$206,COLUMN('Round 1'!$H$7),FALSE)),0,VLOOKUP($A107,'Round 1'!$A$7:$I$206,COLUMN('Round 1'!$H$7),FALSE))+IF(ISERROR(VLOOKUP($A107,'Round 2'!$A$7:$I$206,COLUMN('Round 2'!$H$7),FALSE)),0,VLOOKUP($A107,'Round 2'!$A$7:$I$206,COLUMN('Round 2'!$H$7),FALSE))+IF(ISERROR(VLOOKUP($A107,'Round 3'!$A$7:$I$206,COLUMN('Round 3'!$H$7),FALSE)),0,VLOOKUP($A107,'Round 3'!$A$7:$I$206,COLUMN('Round 3'!$H$7),FALSE)))</f>
        <v/>
      </c>
      <c r="K107" s="91" t="str">
        <f t="shared" si="44"/>
        <v/>
      </c>
      <c r="L107" s="94" t="str">
        <f t="shared" si="45"/>
        <v/>
      </c>
      <c r="M107" s="95"/>
      <c r="N107" s="96" t="str">
        <f t="shared" si="46"/>
        <v/>
      </c>
      <c r="O107" s="16" t="str">
        <f t="shared" si="47"/>
        <v/>
      </c>
      <c r="P107" s="16" t="str">
        <f t="shared" si="48"/>
        <v/>
      </c>
      <c r="Q107" s="16">
        <f t="shared" si="49"/>
        <v>-10</v>
      </c>
      <c r="R107" s="16" t="str">
        <f t="shared" si="50"/>
        <v/>
      </c>
      <c r="S107" s="16" t="str">
        <f t="shared" si="51"/>
        <v/>
      </c>
      <c r="T107" s="16">
        <f t="shared" si="52"/>
        <v>0</v>
      </c>
      <c r="U107" s="96" t="str">
        <f>IF(N('Final Round'!$J$14)&gt;0,IF(ISBLANK($A107),"",IF($N107&gt;5,$N107,VLOOKUP($A107,'Final Round'!$A$14:$K$18,COLUMN('Final Round'!$J$1),FALSE))),"")</f>
        <v/>
      </c>
      <c r="V107" s="16" t="str">
        <f t="shared" si="53"/>
        <v/>
      </c>
      <c r="W107" s="16" t="str">
        <f t="shared" si="54"/>
        <v/>
      </c>
      <c r="X107" s="16" t="str">
        <f t="shared" si="55"/>
        <v/>
      </c>
      <c r="Y107" s="16">
        <f t="shared" si="56"/>
        <v>0</v>
      </c>
      <c r="Z107" s="16" t="str">
        <f t="shared" si="57"/>
        <v/>
      </c>
      <c r="AA107" s="16">
        <f t="shared" si="43"/>
        <v>0</v>
      </c>
      <c r="AB107" s="97" t="str">
        <f>IF(ISBLANK($A107),"",5+4*(I107+IF(AA107=0,0,VLOOKUP($A107,'Final Round'!$A$14:$K$18,COLUMN('Final Round'!$G$1),FALSE)))+8*(H107+IF(AA107=0,0,IF(VLOOKUP($A107,'Final Round'!$A$14:$K$18,COLUMN('Final Round'!$J$1),FALSE)=1,1,0)))+$AA107)</f>
        <v/>
      </c>
    </row>
    <row r="108" spans="1:28" x14ac:dyDescent="0.2">
      <c r="A108" s="74"/>
      <c r="B108" s="75"/>
      <c r="C108" s="75"/>
      <c r="D108" s="75"/>
      <c r="E108" s="76"/>
      <c r="F108" s="77" t="str">
        <f>IF(ISBLANK($A108),"",SUM(IF(ISNA(IF(VLOOKUP($A108,'Round 1'!$A$7:$J$206,COLUMN('Round 1'!$H$7),FALSE),1,NA())),0,1),IF(ISNA(IF(VLOOKUP($A108,'Round 2'!$A$7:$J$206,COLUMN('Round 1'!$H$7),FALSE),1,NA())),0,1),IF(ISNA(IF(VLOOKUP($A108,'Round 3'!$A$7:$J$206,COLUMN('Round 1'!$H$7),FALSE),1,NA())),0,1),IF(ISNA(IF(VLOOKUP($A108,'Final Round'!$A$14:$K$18,1,FALSE),1,NA())),0,1)))</f>
        <v/>
      </c>
      <c r="G108" s="78"/>
      <c r="H108" s="79" t="str">
        <f>IF(ISBLANK($A108),"",IF(ISERROR(VLOOKUP($A108,'Round 1'!$A$7:$I$206,COLUMN('Round 1'!$G$7),FALSE)),0,VLOOKUP($A108,'Round 1'!$A$7:$I$206,COLUMN('Round 1'!$G$7),FALSE))+IF(ISERROR(VLOOKUP($A108,'Round 2'!$A$7:$I$206,COLUMN('Round 2'!$G$7),FALSE)),0,VLOOKUP($A108,'Round 2'!$A$7:$I$206,COLUMN('Round 2'!$G$7),FALSE))+IF(ISERROR(VLOOKUP($A108,'Round 3'!$A$7:$I$206,COLUMN('Round 3'!$G$7),FALSE)),0,VLOOKUP($A108,'Round 3'!$A$7:$I$206,COLUMN('Round 3'!$G$7),FALSE)))</f>
        <v/>
      </c>
      <c r="I108" s="79" t="str">
        <f>IF(ISBLANK($A108),"",IF(ISERROR(VLOOKUP($A108,'Round 1'!$A$7:$I$206,COLUMN('Round 1'!$F$7),FALSE)),0,VLOOKUP($A108,'Round 1'!$A$7:$I$206,COLUMN('Round 1'!$F$7),FALSE))+IF(ISERROR(VLOOKUP($A108,'Round 2'!$A$7:$I$206,COLUMN('Round 2'!$F$7),FALSE)),0,VLOOKUP($A108,'Round 2'!$A$7:$I$206,COLUMN('Round 2'!$F$7),FALSE))+IF(ISERROR(VLOOKUP($A108,'Round 3'!$A$7:$I$206,COLUMN('Round 3'!$F$7),FALSE)),0,VLOOKUP($A108,'Round 3'!$A$7:$I$206,COLUMN('Round 3'!$F$7),FALSE)))</f>
        <v/>
      </c>
      <c r="J108" s="80" t="str">
        <f>IF(ISBLANK($A108),"",IF(ISERROR(VLOOKUP($A108,'Round 1'!$A$7:$I$206,COLUMN('Round 1'!$H$7),FALSE)),0,VLOOKUP($A108,'Round 1'!$A$7:$I$206,COLUMN('Round 1'!$H$7),FALSE))+IF(ISERROR(VLOOKUP($A108,'Round 2'!$A$7:$I$206,COLUMN('Round 2'!$H$7),FALSE)),0,VLOOKUP($A108,'Round 2'!$A$7:$I$206,COLUMN('Round 2'!$H$7),FALSE))+IF(ISERROR(VLOOKUP($A108,'Round 3'!$A$7:$I$206,COLUMN('Round 3'!$H$7),FALSE)),0,VLOOKUP($A108,'Round 3'!$A$7:$I$206,COLUMN('Round 3'!$H$7),FALSE)))</f>
        <v/>
      </c>
      <c r="K108" s="79" t="str">
        <f t="shared" si="44"/>
        <v/>
      </c>
      <c r="L108" s="82" t="str">
        <f t="shared" si="45"/>
        <v/>
      </c>
      <c r="M108" s="83"/>
      <c r="N108" s="84" t="str">
        <f t="shared" si="46"/>
        <v/>
      </c>
      <c r="O108" s="16" t="str">
        <f t="shared" si="47"/>
        <v/>
      </c>
      <c r="P108" s="16" t="str">
        <f t="shared" si="48"/>
        <v/>
      </c>
      <c r="Q108" s="16">
        <f t="shared" si="49"/>
        <v>-10</v>
      </c>
      <c r="R108" s="16" t="str">
        <f t="shared" si="50"/>
        <v/>
      </c>
      <c r="S108" s="16" t="str">
        <f t="shared" si="51"/>
        <v/>
      </c>
      <c r="T108" s="16">
        <f t="shared" si="52"/>
        <v>0</v>
      </c>
      <c r="U108" s="84" t="str">
        <f>IF(N('Final Round'!$J$14)&gt;0,IF(ISBLANK($A108),"",IF($N108&gt;5,$N108,VLOOKUP($A108,'Final Round'!$A$14:$K$18,COLUMN('Final Round'!$J$1),FALSE))),"")</f>
        <v/>
      </c>
      <c r="V108" s="16" t="str">
        <f t="shared" si="53"/>
        <v/>
      </c>
      <c r="W108" s="16" t="str">
        <f t="shared" si="54"/>
        <v/>
      </c>
      <c r="X108" s="16" t="str">
        <f t="shared" si="55"/>
        <v/>
      </c>
      <c r="Y108" s="16">
        <f t="shared" si="56"/>
        <v>0</v>
      </c>
      <c r="Z108" s="16" t="str">
        <f t="shared" si="57"/>
        <v/>
      </c>
      <c r="AA108" s="16">
        <f t="shared" si="43"/>
        <v>0</v>
      </c>
      <c r="AB108" s="85" t="str">
        <f>IF(ISBLANK($A108),"",5+4*(I108+IF(AA108=0,0,VLOOKUP($A108,'Final Round'!$A$14:$K$18,COLUMN('Final Round'!$G$1),FALSE)))+8*(H108+IF(AA108=0,0,IF(VLOOKUP($A108,'Final Round'!$A$14:$K$18,COLUMN('Final Round'!$J$1),FALSE)=1,1,0)))+$AA108)</f>
        <v/>
      </c>
    </row>
    <row r="109" spans="1:28" x14ac:dyDescent="0.2">
      <c r="A109" s="86"/>
      <c r="B109" s="87"/>
      <c r="C109" s="87"/>
      <c r="D109" s="87"/>
      <c r="E109" s="88"/>
      <c r="F109" s="89" t="str">
        <f>IF(ISBLANK($A109),"",SUM(IF(ISNA(IF(VLOOKUP($A109,'Round 1'!$A$7:$J$206,COLUMN('Round 1'!$H$7),FALSE),1,NA())),0,1),IF(ISNA(IF(VLOOKUP($A109,'Round 2'!$A$7:$J$206,COLUMN('Round 1'!$H$7),FALSE),1,NA())),0,1),IF(ISNA(IF(VLOOKUP($A109,'Round 3'!$A$7:$J$206,COLUMN('Round 1'!$H$7),FALSE),1,NA())),0,1),IF(ISNA(IF(VLOOKUP($A109,'Final Round'!$A$14:$K$18,1,FALSE),1,NA())),0,1)))</f>
        <v/>
      </c>
      <c r="G109" s="90"/>
      <c r="H109" s="91" t="str">
        <f>IF(ISBLANK($A109),"",IF(ISERROR(VLOOKUP($A109,'Round 1'!$A$7:$I$206,COLUMN('Round 1'!$G$7),FALSE)),0,VLOOKUP($A109,'Round 1'!$A$7:$I$206,COLUMN('Round 1'!$G$7),FALSE))+IF(ISERROR(VLOOKUP($A109,'Round 2'!$A$7:$I$206,COLUMN('Round 2'!$G$7),FALSE)),0,VLOOKUP($A109,'Round 2'!$A$7:$I$206,COLUMN('Round 2'!$G$7),FALSE))+IF(ISERROR(VLOOKUP($A109,'Round 3'!$A$7:$I$206,COLUMN('Round 3'!$G$7),FALSE)),0,VLOOKUP($A109,'Round 3'!$A$7:$I$206,COLUMN('Round 3'!$G$7),FALSE)))</f>
        <v/>
      </c>
      <c r="I109" s="91" t="str">
        <f>IF(ISBLANK($A109),"",IF(ISERROR(VLOOKUP($A109,'Round 1'!$A$7:$I$206,COLUMN('Round 1'!$F$7),FALSE)),0,VLOOKUP($A109,'Round 1'!$A$7:$I$206,COLUMN('Round 1'!$F$7),FALSE))+IF(ISERROR(VLOOKUP($A109,'Round 2'!$A$7:$I$206,COLUMN('Round 2'!$F$7),FALSE)),0,VLOOKUP($A109,'Round 2'!$A$7:$I$206,COLUMN('Round 2'!$F$7),FALSE))+IF(ISERROR(VLOOKUP($A109,'Round 3'!$A$7:$I$206,COLUMN('Round 3'!$F$7),FALSE)),0,VLOOKUP($A109,'Round 3'!$A$7:$I$206,COLUMN('Round 3'!$F$7),FALSE)))</f>
        <v/>
      </c>
      <c r="J109" s="92" t="str">
        <f>IF(ISBLANK($A109),"",IF(ISERROR(VLOOKUP($A109,'Round 1'!$A$7:$I$206,COLUMN('Round 1'!$H$7),FALSE)),0,VLOOKUP($A109,'Round 1'!$A$7:$I$206,COLUMN('Round 1'!$H$7),FALSE))+IF(ISERROR(VLOOKUP($A109,'Round 2'!$A$7:$I$206,COLUMN('Round 2'!$H$7),FALSE)),0,VLOOKUP($A109,'Round 2'!$A$7:$I$206,COLUMN('Round 2'!$H$7),FALSE))+IF(ISERROR(VLOOKUP($A109,'Round 3'!$A$7:$I$206,COLUMN('Round 3'!$H$7),FALSE)),0,VLOOKUP($A109,'Round 3'!$A$7:$I$206,COLUMN('Round 3'!$H$7),FALSE)))</f>
        <v/>
      </c>
      <c r="K109" s="91" t="str">
        <f t="shared" si="44"/>
        <v/>
      </c>
      <c r="L109" s="94" t="str">
        <f t="shared" si="45"/>
        <v/>
      </c>
      <c r="M109" s="95"/>
      <c r="N109" s="96" t="str">
        <f t="shared" si="46"/>
        <v/>
      </c>
      <c r="O109" s="16" t="str">
        <f t="shared" si="47"/>
        <v/>
      </c>
      <c r="P109" s="16" t="str">
        <f t="shared" si="48"/>
        <v/>
      </c>
      <c r="Q109" s="16">
        <f t="shared" si="49"/>
        <v>-10</v>
      </c>
      <c r="R109" s="16" t="str">
        <f t="shared" si="50"/>
        <v/>
      </c>
      <c r="S109" s="16" t="str">
        <f t="shared" si="51"/>
        <v/>
      </c>
      <c r="T109" s="16">
        <f t="shared" si="52"/>
        <v>0</v>
      </c>
      <c r="U109" s="96" t="str">
        <f>IF(N('Final Round'!$J$14)&gt;0,IF(ISBLANK($A109),"",IF($N109&gt;5,$N109,VLOOKUP($A109,'Final Round'!$A$14:$K$18,COLUMN('Final Round'!$J$1),FALSE))),"")</f>
        <v/>
      </c>
      <c r="V109" s="16" t="str">
        <f t="shared" si="53"/>
        <v/>
      </c>
      <c r="W109" s="16" t="str">
        <f t="shared" si="54"/>
        <v/>
      </c>
      <c r="X109" s="16" t="str">
        <f t="shared" si="55"/>
        <v/>
      </c>
      <c r="Y109" s="16">
        <f t="shared" si="56"/>
        <v>0</v>
      </c>
      <c r="Z109" s="16" t="str">
        <f t="shared" si="57"/>
        <v/>
      </c>
      <c r="AA109" s="16">
        <f t="shared" si="43"/>
        <v>0</v>
      </c>
      <c r="AB109" s="97" t="str">
        <f>IF(ISBLANK($A109),"",5+4*(I109+IF(AA109=0,0,VLOOKUP($A109,'Final Round'!$A$14:$K$18,COLUMN('Final Round'!$G$1),FALSE)))+8*(H109+IF(AA109=0,0,IF(VLOOKUP($A109,'Final Round'!$A$14:$K$18,COLUMN('Final Round'!$J$1),FALSE)=1,1,0)))+$AA109)</f>
        <v/>
      </c>
    </row>
    <row r="110" spans="1:28" x14ac:dyDescent="0.2">
      <c r="A110" s="74"/>
      <c r="B110" s="75"/>
      <c r="C110" s="75"/>
      <c r="D110" s="75"/>
      <c r="E110" s="76"/>
      <c r="F110" s="77" t="str">
        <f>IF(ISBLANK($A110),"",SUM(IF(ISNA(IF(VLOOKUP($A110,'Round 1'!$A$7:$J$206,COLUMN('Round 1'!$H$7),FALSE),1,NA())),0,1),IF(ISNA(IF(VLOOKUP($A110,'Round 2'!$A$7:$J$206,COLUMN('Round 1'!$H$7),FALSE),1,NA())),0,1),IF(ISNA(IF(VLOOKUP($A110,'Round 3'!$A$7:$J$206,COLUMN('Round 1'!$H$7),FALSE),1,NA())),0,1),IF(ISNA(IF(VLOOKUP($A110,'Final Round'!$A$14:$K$18,1,FALSE),1,NA())),0,1)))</f>
        <v/>
      </c>
      <c r="G110" s="78"/>
      <c r="H110" s="79" t="str">
        <f>IF(ISBLANK($A110),"",IF(ISERROR(VLOOKUP($A110,'Round 1'!$A$7:$I$206,COLUMN('Round 1'!$G$7),FALSE)),0,VLOOKUP($A110,'Round 1'!$A$7:$I$206,COLUMN('Round 1'!$G$7),FALSE))+IF(ISERROR(VLOOKUP($A110,'Round 2'!$A$7:$I$206,COLUMN('Round 2'!$G$7),FALSE)),0,VLOOKUP($A110,'Round 2'!$A$7:$I$206,COLUMN('Round 2'!$G$7),FALSE))+IF(ISERROR(VLOOKUP($A110,'Round 3'!$A$7:$I$206,COLUMN('Round 3'!$G$7),FALSE)),0,VLOOKUP($A110,'Round 3'!$A$7:$I$206,COLUMN('Round 3'!$G$7),FALSE)))</f>
        <v/>
      </c>
      <c r="I110" s="79" t="str">
        <f>IF(ISBLANK($A110),"",IF(ISERROR(VLOOKUP($A110,'Round 1'!$A$7:$I$206,COLUMN('Round 1'!$F$7),FALSE)),0,VLOOKUP($A110,'Round 1'!$A$7:$I$206,COLUMN('Round 1'!$F$7),FALSE))+IF(ISERROR(VLOOKUP($A110,'Round 2'!$A$7:$I$206,COLUMN('Round 2'!$F$7),FALSE)),0,VLOOKUP($A110,'Round 2'!$A$7:$I$206,COLUMN('Round 2'!$F$7),FALSE))+IF(ISERROR(VLOOKUP($A110,'Round 3'!$A$7:$I$206,COLUMN('Round 3'!$F$7),FALSE)),0,VLOOKUP($A110,'Round 3'!$A$7:$I$206,COLUMN('Round 3'!$F$7),FALSE)))</f>
        <v/>
      </c>
      <c r="J110" s="80" t="str">
        <f>IF(ISBLANK($A110),"",IF(ISERROR(VLOOKUP($A110,'Round 1'!$A$7:$I$206,COLUMN('Round 1'!$H$7),FALSE)),0,VLOOKUP($A110,'Round 1'!$A$7:$I$206,COLUMN('Round 1'!$H$7),FALSE))+IF(ISERROR(VLOOKUP($A110,'Round 2'!$A$7:$I$206,COLUMN('Round 2'!$H$7),FALSE)),0,VLOOKUP($A110,'Round 2'!$A$7:$I$206,COLUMN('Round 2'!$H$7),FALSE))+IF(ISERROR(VLOOKUP($A110,'Round 3'!$A$7:$I$206,COLUMN('Round 3'!$H$7),FALSE)),0,VLOOKUP($A110,'Round 3'!$A$7:$I$206,COLUMN('Round 3'!$H$7),FALSE)))</f>
        <v/>
      </c>
      <c r="K110" s="79" t="str">
        <f t="shared" si="44"/>
        <v/>
      </c>
      <c r="L110" s="82" t="str">
        <f t="shared" si="45"/>
        <v/>
      </c>
      <c r="M110" s="83"/>
      <c r="N110" s="84" t="str">
        <f t="shared" si="46"/>
        <v/>
      </c>
      <c r="O110" s="16" t="str">
        <f t="shared" si="47"/>
        <v/>
      </c>
      <c r="P110" s="16" t="str">
        <f t="shared" si="48"/>
        <v/>
      </c>
      <c r="Q110" s="16">
        <f t="shared" si="49"/>
        <v>-10</v>
      </c>
      <c r="R110" s="16" t="str">
        <f t="shared" si="50"/>
        <v/>
      </c>
      <c r="S110" s="16" t="str">
        <f t="shared" si="51"/>
        <v/>
      </c>
      <c r="T110" s="16">
        <f t="shared" si="52"/>
        <v>0</v>
      </c>
      <c r="U110" s="84" t="str">
        <f>IF(N('Final Round'!$J$14)&gt;0,IF(ISBLANK($A110),"",IF($N110&gt;5,$N110,VLOOKUP($A110,'Final Round'!$A$14:$K$18,COLUMN('Final Round'!$J$1),FALSE))),"")</f>
        <v/>
      </c>
      <c r="V110" s="16" t="str">
        <f t="shared" si="53"/>
        <v/>
      </c>
      <c r="W110" s="16" t="str">
        <f t="shared" si="54"/>
        <v/>
      </c>
      <c r="X110" s="16" t="str">
        <f t="shared" si="55"/>
        <v/>
      </c>
      <c r="Y110" s="16">
        <f t="shared" si="56"/>
        <v>0</v>
      </c>
      <c r="Z110" s="16" t="str">
        <f t="shared" si="57"/>
        <v/>
      </c>
      <c r="AA110" s="16">
        <f t="shared" si="43"/>
        <v>0</v>
      </c>
      <c r="AB110" s="85" t="str">
        <f>IF(ISBLANK($A110),"",5+4*(I110+IF(AA110=0,0,VLOOKUP($A110,'Final Round'!$A$14:$K$18,COLUMN('Final Round'!$G$1),FALSE)))+8*(H110+IF(AA110=0,0,IF(VLOOKUP($A110,'Final Round'!$A$14:$K$18,COLUMN('Final Round'!$J$1),FALSE)=1,1,0)))+$AA110)</f>
        <v/>
      </c>
    </row>
    <row r="111" spans="1:28" x14ac:dyDescent="0.2">
      <c r="A111" s="86"/>
      <c r="B111" s="87"/>
      <c r="C111" s="87"/>
      <c r="D111" s="87"/>
      <c r="E111" s="88"/>
      <c r="F111" s="89" t="str">
        <f>IF(ISBLANK($A111),"",SUM(IF(ISNA(IF(VLOOKUP($A111,'Round 1'!$A$7:$J$206,COLUMN('Round 1'!$H$7),FALSE),1,NA())),0,1),IF(ISNA(IF(VLOOKUP($A111,'Round 2'!$A$7:$J$206,COLUMN('Round 1'!$H$7),FALSE),1,NA())),0,1),IF(ISNA(IF(VLOOKUP($A111,'Round 3'!$A$7:$J$206,COLUMN('Round 1'!$H$7),FALSE),1,NA())),0,1),IF(ISNA(IF(VLOOKUP($A111,'Final Round'!$A$14:$K$18,1,FALSE),1,NA())),0,1)))</f>
        <v/>
      </c>
      <c r="G111" s="90"/>
      <c r="H111" s="91" t="str">
        <f>IF(ISBLANK($A111),"",IF(ISERROR(VLOOKUP($A111,'Round 1'!$A$7:$I$206,COLUMN('Round 1'!$G$7),FALSE)),0,VLOOKUP($A111,'Round 1'!$A$7:$I$206,COLUMN('Round 1'!$G$7),FALSE))+IF(ISERROR(VLOOKUP($A111,'Round 2'!$A$7:$I$206,COLUMN('Round 2'!$G$7),FALSE)),0,VLOOKUP($A111,'Round 2'!$A$7:$I$206,COLUMN('Round 2'!$G$7),FALSE))+IF(ISERROR(VLOOKUP($A111,'Round 3'!$A$7:$I$206,COLUMN('Round 3'!$G$7),FALSE)),0,VLOOKUP($A111,'Round 3'!$A$7:$I$206,COLUMN('Round 3'!$G$7),FALSE)))</f>
        <v/>
      </c>
      <c r="I111" s="91" t="str">
        <f>IF(ISBLANK($A111),"",IF(ISERROR(VLOOKUP($A111,'Round 1'!$A$7:$I$206,COLUMN('Round 1'!$F$7),FALSE)),0,VLOOKUP($A111,'Round 1'!$A$7:$I$206,COLUMN('Round 1'!$F$7),FALSE))+IF(ISERROR(VLOOKUP($A111,'Round 2'!$A$7:$I$206,COLUMN('Round 2'!$F$7),FALSE)),0,VLOOKUP($A111,'Round 2'!$A$7:$I$206,COLUMN('Round 2'!$F$7),FALSE))+IF(ISERROR(VLOOKUP($A111,'Round 3'!$A$7:$I$206,COLUMN('Round 3'!$F$7),FALSE)),0,VLOOKUP($A111,'Round 3'!$A$7:$I$206,COLUMN('Round 3'!$F$7),FALSE)))</f>
        <v/>
      </c>
      <c r="J111" s="92" t="str">
        <f>IF(ISBLANK($A111),"",IF(ISERROR(VLOOKUP($A111,'Round 1'!$A$7:$I$206,COLUMN('Round 1'!$H$7),FALSE)),0,VLOOKUP($A111,'Round 1'!$A$7:$I$206,COLUMN('Round 1'!$H$7),FALSE))+IF(ISERROR(VLOOKUP($A111,'Round 2'!$A$7:$I$206,COLUMN('Round 2'!$H$7),FALSE)),0,VLOOKUP($A111,'Round 2'!$A$7:$I$206,COLUMN('Round 2'!$H$7),FALSE))+IF(ISERROR(VLOOKUP($A111,'Round 3'!$A$7:$I$206,COLUMN('Round 3'!$H$7),FALSE)),0,VLOOKUP($A111,'Round 3'!$A$7:$I$206,COLUMN('Round 3'!$H$7),FALSE)))</f>
        <v/>
      </c>
      <c r="K111" s="91" t="str">
        <f t="shared" si="44"/>
        <v/>
      </c>
      <c r="L111" s="94" t="str">
        <f t="shared" si="45"/>
        <v/>
      </c>
      <c r="M111" s="95"/>
      <c r="N111" s="96" t="str">
        <f t="shared" si="46"/>
        <v/>
      </c>
      <c r="O111" s="16" t="str">
        <f t="shared" si="47"/>
        <v/>
      </c>
      <c r="P111" s="16" t="str">
        <f t="shared" si="48"/>
        <v/>
      </c>
      <c r="Q111" s="16">
        <f t="shared" si="49"/>
        <v>-10</v>
      </c>
      <c r="R111" s="16" t="str">
        <f t="shared" si="50"/>
        <v/>
      </c>
      <c r="S111" s="16" t="str">
        <f t="shared" si="51"/>
        <v/>
      </c>
      <c r="T111" s="16">
        <f t="shared" si="52"/>
        <v>0</v>
      </c>
      <c r="U111" s="96" t="str">
        <f>IF(N('Final Round'!$J$14)&gt;0,IF(ISBLANK($A111),"",IF($N111&gt;5,$N111,VLOOKUP($A111,'Final Round'!$A$14:$K$18,COLUMN('Final Round'!$J$1),FALSE))),"")</f>
        <v/>
      </c>
      <c r="V111" s="16" t="str">
        <f t="shared" si="53"/>
        <v/>
      </c>
      <c r="W111" s="16" t="str">
        <f t="shared" si="54"/>
        <v/>
      </c>
      <c r="X111" s="16" t="str">
        <f t="shared" si="55"/>
        <v/>
      </c>
      <c r="Y111" s="16">
        <f t="shared" si="56"/>
        <v>0</v>
      </c>
      <c r="Z111" s="16" t="str">
        <f t="shared" si="57"/>
        <v/>
      </c>
      <c r="AA111" s="16">
        <f t="shared" si="43"/>
        <v>0</v>
      </c>
      <c r="AB111" s="97" t="str">
        <f>IF(ISBLANK($A111),"",5+4*(I111+IF(AA111=0,0,VLOOKUP($A111,'Final Round'!$A$14:$K$18,COLUMN('Final Round'!$G$1),FALSE)))+8*(H111+IF(AA111=0,0,IF(VLOOKUP($A111,'Final Round'!$A$14:$K$18,COLUMN('Final Round'!$J$1),FALSE)=1,1,0)))+$AA111)</f>
        <v/>
      </c>
    </row>
    <row r="112" spans="1:28" x14ac:dyDescent="0.2">
      <c r="A112" s="74"/>
      <c r="B112" s="75"/>
      <c r="C112" s="75"/>
      <c r="D112" s="75"/>
      <c r="E112" s="76"/>
      <c r="F112" s="77" t="str">
        <f>IF(ISBLANK($A112),"",SUM(IF(ISNA(IF(VLOOKUP($A112,'Round 1'!$A$7:$J$206,COLUMN('Round 1'!$H$7),FALSE),1,NA())),0,1),IF(ISNA(IF(VLOOKUP($A112,'Round 2'!$A$7:$J$206,COLUMN('Round 1'!$H$7),FALSE),1,NA())),0,1),IF(ISNA(IF(VLOOKUP($A112,'Round 3'!$A$7:$J$206,COLUMN('Round 1'!$H$7),FALSE),1,NA())),0,1),IF(ISNA(IF(VLOOKUP($A112,'Final Round'!$A$14:$K$18,1,FALSE),1,NA())),0,1)))</f>
        <v/>
      </c>
      <c r="G112" s="78"/>
      <c r="H112" s="79" t="str">
        <f>IF(ISBLANK($A112),"",IF(ISERROR(VLOOKUP($A112,'Round 1'!$A$7:$I$206,COLUMN('Round 1'!$G$7),FALSE)),0,VLOOKUP($A112,'Round 1'!$A$7:$I$206,COLUMN('Round 1'!$G$7),FALSE))+IF(ISERROR(VLOOKUP($A112,'Round 2'!$A$7:$I$206,COLUMN('Round 2'!$G$7),FALSE)),0,VLOOKUP($A112,'Round 2'!$A$7:$I$206,COLUMN('Round 2'!$G$7),FALSE))+IF(ISERROR(VLOOKUP($A112,'Round 3'!$A$7:$I$206,COLUMN('Round 3'!$G$7),FALSE)),0,VLOOKUP($A112,'Round 3'!$A$7:$I$206,COLUMN('Round 3'!$G$7),FALSE)))</f>
        <v/>
      </c>
      <c r="I112" s="79" t="str">
        <f>IF(ISBLANK($A112),"",IF(ISERROR(VLOOKUP($A112,'Round 1'!$A$7:$I$206,COLUMN('Round 1'!$F$7),FALSE)),0,VLOOKUP($A112,'Round 1'!$A$7:$I$206,COLUMN('Round 1'!$F$7),FALSE))+IF(ISERROR(VLOOKUP($A112,'Round 2'!$A$7:$I$206,COLUMN('Round 2'!$F$7),FALSE)),0,VLOOKUP($A112,'Round 2'!$A$7:$I$206,COLUMN('Round 2'!$F$7),FALSE))+IF(ISERROR(VLOOKUP($A112,'Round 3'!$A$7:$I$206,COLUMN('Round 3'!$F$7),FALSE)),0,VLOOKUP($A112,'Round 3'!$A$7:$I$206,COLUMN('Round 3'!$F$7),FALSE)))</f>
        <v/>
      </c>
      <c r="J112" s="80" t="str">
        <f>IF(ISBLANK($A112),"",IF(ISERROR(VLOOKUP($A112,'Round 1'!$A$7:$I$206,COLUMN('Round 1'!$H$7),FALSE)),0,VLOOKUP($A112,'Round 1'!$A$7:$I$206,COLUMN('Round 1'!$H$7),FALSE))+IF(ISERROR(VLOOKUP($A112,'Round 2'!$A$7:$I$206,COLUMN('Round 2'!$H$7),FALSE)),0,VLOOKUP($A112,'Round 2'!$A$7:$I$206,COLUMN('Round 2'!$H$7),FALSE))+IF(ISERROR(VLOOKUP($A112,'Round 3'!$A$7:$I$206,COLUMN('Round 3'!$H$7),FALSE)),0,VLOOKUP($A112,'Round 3'!$A$7:$I$206,COLUMN('Round 3'!$H$7),FALSE)))</f>
        <v/>
      </c>
      <c r="K112" s="79" t="str">
        <f t="shared" si="44"/>
        <v/>
      </c>
      <c r="L112" s="82" t="str">
        <f t="shared" si="45"/>
        <v/>
      </c>
      <c r="M112" s="83"/>
      <c r="N112" s="84" t="str">
        <f t="shared" si="46"/>
        <v/>
      </c>
      <c r="O112" s="16" t="str">
        <f t="shared" si="47"/>
        <v/>
      </c>
      <c r="P112" s="16" t="str">
        <f t="shared" si="48"/>
        <v/>
      </c>
      <c r="Q112" s="16">
        <f t="shared" si="49"/>
        <v>-10</v>
      </c>
      <c r="R112" s="16" t="str">
        <f t="shared" si="50"/>
        <v/>
      </c>
      <c r="S112" s="16" t="str">
        <f t="shared" si="51"/>
        <v/>
      </c>
      <c r="T112" s="16">
        <f t="shared" si="52"/>
        <v>0</v>
      </c>
      <c r="U112" s="84" t="str">
        <f>IF(N('Final Round'!$J$14)&gt;0,IF(ISBLANK($A112),"",IF($N112&gt;5,$N112,VLOOKUP($A112,'Final Round'!$A$14:$K$18,COLUMN('Final Round'!$J$1),FALSE))),"")</f>
        <v/>
      </c>
      <c r="V112" s="16" t="str">
        <f t="shared" si="53"/>
        <v/>
      </c>
      <c r="W112" s="16" t="str">
        <f t="shared" si="54"/>
        <v/>
      </c>
      <c r="X112" s="16" t="str">
        <f t="shared" si="55"/>
        <v/>
      </c>
      <c r="Y112" s="16">
        <f t="shared" si="56"/>
        <v>0</v>
      </c>
      <c r="Z112" s="16" t="str">
        <f t="shared" si="57"/>
        <v/>
      </c>
      <c r="AA112" s="16">
        <f t="shared" si="43"/>
        <v>0</v>
      </c>
      <c r="AB112" s="85" t="str">
        <f>IF(ISBLANK($A112),"",5+4*(I112+IF(AA112=0,0,VLOOKUP($A112,'Final Round'!$A$14:$K$18,COLUMN('Final Round'!$G$1),FALSE)))+8*(H112+IF(AA112=0,0,IF(VLOOKUP($A112,'Final Round'!$A$14:$K$18,COLUMN('Final Round'!$J$1),FALSE)=1,1,0)))+$AA112)</f>
        <v/>
      </c>
    </row>
    <row r="113" spans="1:28" x14ac:dyDescent="0.2">
      <c r="A113" s="86"/>
      <c r="B113" s="87"/>
      <c r="C113" s="87"/>
      <c r="D113" s="87"/>
      <c r="E113" s="88"/>
      <c r="F113" s="89" t="str">
        <f>IF(ISBLANK($A113),"",SUM(IF(ISNA(IF(VLOOKUP($A113,'Round 1'!$A$7:$J$206,COLUMN('Round 1'!$H$7),FALSE),1,NA())),0,1),IF(ISNA(IF(VLOOKUP($A113,'Round 2'!$A$7:$J$206,COLUMN('Round 1'!$H$7),FALSE),1,NA())),0,1),IF(ISNA(IF(VLOOKUP($A113,'Round 3'!$A$7:$J$206,COLUMN('Round 1'!$H$7),FALSE),1,NA())),0,1),IF(ISNA(IF(VLOOKUP($A113,'Final Round'!$A$14:$K$18,1,FALSE),1,NA())),0,1)))</f>
        <v/>
      </c>
      <c r="G113" s="90"/>
      <c r="H113" s="91" t="str">
        <f>IF(ISBLANK($A113),"",IF(ISERROR(VLOOKUP($A113,'Round 1'!$A$7:$I$206,COLUMN('Round 1'!$G$7),FALSE)),0,VLOOKUP($A113,'Round 1'!$A$7:$I$206,COLUMN('Round 1'!$G$7),FALSE))+IF(ISERROR(VLOOKUP($A113,'Round 2'!$A$7:$I$206,COLUMN('Round 2'!$G$7),FALSE)),0,VLOOKUP($A113,'Round 2'!$A$7:$I$206,COLUMN('Round 2'!$G$7),FALSE))+IF(ISERROR(VLOOKUP($A113,'Round 3'!$A$7:$I$206,COLUMN('Round 3'!$G$7),FALSE)),0,VLOOKUP($A113,'Round 3'!$A$7:$I$206,COLUMN('Round 3'!$G$7),FALSE)))</f>
        <v/>
      </c>
      <c r="I113" s="91" t="str">
        <f>IF(ISBLANK($A113),"",IF(ISERROR(VLOOKUP($A113,'Round 1'!$A$7:$I$206,COLUMN('Round 1'!$F$7),FALSE)),0,VLOOKUP($A113,'Round 1'!$A$7:$I$206,COLUMN('Round 1'!$F$7),FALSE))+IF(ISERROR(VLOOKUP($A113,'Round 2'!$A$7:$I$206,COLUMN('Round 2'!$F$7),FALSE)),0,VLOOKUP($A113,'Round 2'!$A$7:$I$206,COLUMN('Round 2'!$F$7),FALSE))+IF(ISERROR(VLOOKUP($A113,'Round 3'!$A$7:$I$206,COLUMN('Round 3'!$F$7),FALSE)),0,VLOOKUP($A113,'Round 3'!$A$7:$I$206,COLUMN('Round 3'!$F$7),FALSE)))</f>
        <v/>
      </c>
      <c r="J113" s="92" t="str">
        <f>IF(ISBLANK($A113),"",IF(ISERROR(VLOOKUP($A113,'Round 1'!$A$7:$I$206,COLUMN('Round 1'!$H$7),FALSE)),0,VLOOKUP($A113,'Round 1'!$A$7:$I$206,COLUMN('Round 1'!$H$7),FALSE))+IF(ISERROR(VLOOKUP($A113,'Round 2'!$A$7:$I$206,COLUMN('Round 2'!$H$7),FALSE)),0,VLOOKUP($A113,'Round 2'!$A$7:$I$206,COLUMN('Round 2'!$H$7),FALSE))+IF(ISERROR(VLOOKUP($A113,'Round 3'!$A$7:$I$206,COLUMN('Round 3'!$H$7),FALSE)),0,VLOOKUP($A113,'Round 3'!$A$7:$I$206,COLUMN('Round 3'!$H$7),FALSE)))</f>
        <v/>
      </c>
      <c r="K113" s="91" t="str">
        <f t="shared" si="44"/>
        <v/>
      </c>
      <c r="L113" s="94" t="str">
        <f t="shared" si="45"/>
        <v/>
      </c>
      <c r="M113" s="95"/>
      <c r="N113" s="96" t="str">
        <f t="shared" si="46"/>
        <v/>
      </c>
      <c r="O113" s="16" t="str">
        <f t="shared" si="47"/>
        <v/>
      </c>
      <c r="P113" s="16" t="str">
        <f t="shared" si="48"/>
        <v/>
      </c>
      <c r="Q113" s="16">
        <f t="shared" si="49"/>
        <v>-10</v>
      </c>
      <c r="R113" s="16" t="str">
        <f t="shared" si="50"/>
        <v/>
      </c>
      <c r="S113" s="16" t="str">
        <f t="shared" si="51"/>
        <v/>
      </c>
      <c r="T113" s="16">
        <f t="shared" si="52"/>
        <v>0</v>
      </c>
      <c r="U113" s="96" t="str">
        <f>IF(N('Final Round'!$J$14)&gt;0,IF(ISBLANK($A113),"",IF($N113&gt;5,$N113,VLOOKUP($A113,'Final Round'!$A$14:$K$18,COLUMN('Final Round'!$J$1),FALSE))),"")</f>
        <v/>
      </c>
      <c r="V113" s="16" t="str">
        <f t="shared" si="53"/>
        <v/>
      </c>
      <c r="W113" s="16" t="str">
        <f t="shared" si="54"/>
        <v/>
      </c>
      <c r="X113" s="16" t="str">
        <f t="shared" si="55"/>
        <v/>
      </c>
      <c r="Y113" s="16">
        <f t="shared" si="56"/>
        <v>0</v>
      </c>
      <c r="Z113" s="16" t="str">
        <f t="shared" si="57"/>
        <v/>
      </c>
      <c r="AA113" s="16">
        <f t="shared" si="43"/>
        <v>0</v>
      </c>
      <c r="AB113" s="97" t="str">
        <f>IF(ISBLANK($A113),"",5+4*(I113+IF(AA113=0,0,VLOOKUP($A113,'Final Round'!$A$14:$K$18,COLUMN('Final Round'!$G$1),FALSE)))+8*(H113+IF(AA113=0,0,IF(VLOOKUP($A113,'Final Round'!$A$14:$K$18,COLUMN('Final Round'!$J$1),FALSE)=1,1,0)))+$AA113)</f>
        <v/>
      </c>
    </row>
    <row r="114" spans="1:28" x14ac:dyDescent="0.2">
      <c r="A114" s="74"/>
      <c r="B114" s="75"/>
      <c r="C114" s="75"/>
      <c r="D114" s="75"/>
      <c r="E114" s="76"/>
      <c r="F114" s="77" t="str">
        <f>IF(ISBLANK($A114),"",SUM(IF(ISNA(IF(VLOOKUP($A114,'Round 1'!$A$7:$J$206,COLUMN('Round 1'!$H$7),FALSE),1,NA())),0,1),IF(ISNA(IF(VLOOKUP($A114,'Round 2'!$A$7:$J$206,COLUMN('Round 1'!$H$7),FALSE),1,NA())),0,1),IF(ISNA(IF(VLOOKUP($A114,'Round 3'!$A$7:$J$206,COLUMN('Round 1'!$H$7),FALSE),1,NA())),0,1),IF(ISNA(IF(VLOOKUP($A114,'Final Round'!$A$14:$K$18,1,FALSE),1,NA())),0,1)))</f>
        <v/>
      </c>
      <c r="G114" s="78"/>
      <c r="H114" s="79" t="str">
        <f>IF(ISBLANK($A114),"",IF(ISERROR(VLOOKUP($A114,'Round 1'!$A$7:$I$206,COLUMN('Round 1'!$G$7),FALSE)),0,VLOOKUP($A114,'Round 1'!$A$7:$I$206,COLUMN('Round 1'!$G$7),FALSE))+IF(ISERROR(VLOOKUP($A114,'Round 2'!$A$7:$I$206,COLUMN('Round 2'!$G$7),FALSE)),0,VLOOKUP($A114,'Round 2'!$A$7:$I$206,COLUMN('Round 2'!$G$7),FALSE))+IF(ISERROR(VLOOKUP($A114,'Round 3'!$A$7:$I$206,COLUMN('Round 3'!$G$7),FALSE)),0,VLOOKUP($A114,'Round 3'!$A$7:$I$206,COLUMN('Round 3'!$G$7),FALSE)))</f>
        <v/>
      </c>
      <c r="I114" s="79" t="str">
        <f>IF(ISBLANK($A114),"",IF(ISERROR(VLOOKUP($A114,'Round 1'!$A$7:$I$206,COLUMN('Round 1'!$F$7),FALSE)),0,VLOOKUP($A114,'Round 1'!$A$7:$I$206,COLUMN('Round 1'!$F$7),FALSE))+IF(ISERROR(VLOOKUP($A114,'Round 2'!$A$7:$I$206,COLUMN('Round 2'!$F$7),FALSE)),0,VLOOKUP($A114,'Round 2'!$A$7:$I$206,COLUMN('Round 2'!$F$7),FALSE))+IF(ISERROR(VLOOKUP($A114,'Round 3'!$A$7:$I$206,COLUMN('Round 3'!$F$7),FALSE)),0,VLOOKUP($A114,'Round 3'!$A$7:$I$206,COLUMN('Round 3'!$F$7),FALSE)))</f>
        <v/>
      </c>
      <c r="J114" s="80" t="str">
        <f>IF(ISBLANK($A114),"",IF(ISERROR(VLOOKUP($A114,'Round 1'!$A$7:$I$206,COLUMN('Round 1'!$H$7),FALSE)),0,VLOOKUP($A114,'Round 1'!$A$7:$I$206,COLUMN('Round 1'!$H$7),FALSE))+IF(ISERROR(VLOOKUP($A114,'Round 2'!$A$7:$I$206,COLUMN('Round 2'!$H$7),FALSE)),0,VLOOKUP($A114,'Round 2'!$A$7:$I$206,COLUMN('Round 2'!$H$7),FALSE))+IF(ISERROR(VLOOKUP($A114,'Round 3'!$A$7:$I$206,COLUMN('Round 3'!$H$7),FALSE)),0,VLOOKUP($A114,'Round 3'!$A$7:$I$206,COLUMN('Round 3'!$H$7),FALSE)))</f>
        <v/>
      </c>
      <c r="K114" s="79" t="str">
        <f t="shared" si="44"/>
        <v/>
      </c>
      <c r="L114" s="82" t="str">
        <f t="shared" si="45"/>
        <v/>
      </c>
      <c r="M114" s="83"/>
      <c r="N114" s="84" t="str">
        <f t="shared" si="46"/>
        <v/>
      </c>
      <c r="O114" s="16" t="str">
        <f t="shared" si="47"/>
        <v/>
      </c>
      <c r="P114" s="16" t="str">
        <f t="shared" si="48"/>
        <v/>
      </c>
      <c r="Q114" s="16">
        <f t="shared" si="49"/>
        <v>-10</v>
      </c>
      <c r="R114" s="16" t="str">
        <f t="shared" si="50"/>
        <v/>
      </c>
      <c r="S114" s="16" t="str">
        <f t="shared" si="51"/>
        <v/>
      </c>
      <c r="T114" s="16">
        <f t="shared" si="52"/>
        <v>0</v>
      </c>
      <c r="U114" s="84" t="str">
        <f>IF(N('Final Round'!$J$14)&gt;0,IF(ISBLANK($A114),"",IF($N114&gt;5,$N114,VLOOKUP($A114,'Final Round'!$A$14:$K$18,COLUMN('Final Round'!$J$1),FALSE))),"")</f>
        <v/>
      </c>
      <c r="V114" s="16" t="str">
        <f t="shared" si="53"/>
        <v/>
      </c>
      <c r="W114" s="16" t="str">
        <f t="shared" si="54"/>
        <v/>
      </c>
      <c r="X114" s="16" t="str">
        <f t="shared" si="55"/>
        <v/>
      </c>
      <c r="Y114" s="16">
        <f t="shared" si="56"/>
        <v>0</v>
      </c>
      <c r="Z114" s="16" t="str">
        <f t="shared" si="57"/>
        <v/>
      </c>
      <c r="AA114" s="16">
        <f t="shared" si="43"/>
        <v>0</v>
      </c>
      <c r="AB114" s="85" t="str">
        <f>IF(ISBLANK($A114),"",5+4*(I114+IF(AA114=0,0,VLOOKUP($A114,'Final Round'!$A$14:$K$18,COLUMN('Final Round'!$G$1),FALSE)))+8*(H114+IF(AA114=0,0,IF(VLOOKUP($A114,'Final Round'!$A$14:$K$18,COLUMN('Final Round'!$J$1),FALSE)=1,1,0)))+$AA114)</f>
        <v/>
      </c>
    </row>
    <row r="115" spans="1:28" x14ac:dyDescent="0.2">
      <c r="A115" s="86"/>
      <c r="B115" s="87"/>
      <c r="C115" s="87"/>
      <c r="D115" s="87"/>
      <c r="E115" s="88"/>
      <c r="F115" s="89" t="str">
        <f>IF(ISBLANK($A115),"",SUM(IF(ISNA(IF(VLOOKUP($A115,'Round 1'!$A$7:$J$206,COLUMN('Round 1'!$H$7),FALSE),1,NA())),0,1),IF(ISNA(IF(VLOOKUP($A115,'Round 2'!$A$7:$J$206,COLUMN('Round 1'!$H$7),FALSE),1,NA())),0,1),IF(ISNA(IF(VLOOKUP($A115,'Round 3'!$A$7:$J$206,COLUMN('Round 1'!$H$7),FALSE),1,NA())),0,1),IF(ISNA(IF(VLOOKUP($A115,'Final Round'!$A$14:$K$18,1,FALSE),1,NA())),0,1)))</f>
        <v/>
      </c>
      <c r="G115" s="90"/>
      <c r="H115" s="91" t="str">
        <f>IF(ISBLANK($A115),"",IF(ISERROR(VLOOKUP($A115,'Round 1'!$A$7:$I$206,COLUMN('Round 1'!$G$7),FALSE)),0,VLOOKUP($A115,'Round 1'!$A$7:$I$206,COLUMN('Round 1'!$G$7),FALSE))+IF(ISERROR(VLOOKUP($A115,'Round 2'!$A$7:$I$206,COLUMN('Round 2'!$G$7),FALSE)),0,VLOOKUP($A115,'Round 2'!$A$7:$I$206,COLUMN('Round 2'!$G$7),FALSE))+IF(ISERROR(VLOOKUP($A115,'Round 3'!$A$7:$I$206,COLUMN('Round 3'!$G$7),FALSE)),0,VLOOKUP($A115,'Round 3'!$A$7:$I$206,COLUMN('Round 3'!$G$7),FALSE)))</f>
        <v/>
      </c>
      <c r="I115" s="91" t="str">
        <f>IF(ISBLANK($A115),"",IF(ISERROR(VLOOKUP($A115,'Round 1'!$A$7:$I$206,COLUMN('Round 1'!$F$7),FALSE)),0,VLOOKUP($A115,'Round 1'!$A$7:$I$206,COLUMN('Round 1'!$F$7),FALSE))+IF(ISERROR(VLOOKUP($A115,'Round 2'!$A$7:$I$206,COLUMN('Round 2'!$F$7),FALSE)),0,VLOOKUP($A115,'Round 2'!$A$7:$I$206,COLUMN('Round 2'!$F$7),FALSE))+IF(ISERROR(VLOOKUP($A115,'Round 3'!$A$7:$I$206,COLUMN('Round 3'!$F$7),FALSE)),0,VLOOKUP($A115,'Round 3'!$A$7:$I$206,COLUMN('Round 3'!$F$7),FALSE)))</f>
        <v/>
      </c>
      <c r="J115" s="92" t="str">
        <f>IF(ISBLANK($A115),"",IF(ISERROR(VLOOKUP($A115,'Round 1'!$A$7:$I$206,COLUMN('Round 1'!$H$7),FALSE)),0,VLOOKUP($A115,'Round 1'!$A$7:$I$206,COLUMN('Round 1'!$H$7),FALSE))+IF(ISERROR(VLOOKUP($A115,'Round 2'!$A$7:$I$206,COLUMN('Round 2'!$H$7),FALSE)),0,VLOOKUP($A115,'Round 2'!$A$7:$I$206,COLUMN('Round 2'!$H$7),FALSE))+IF(ISERROR(VLOOKUP($A115,'Round 3'!$A$7:$I$206,COLUMN('Round 3'!$H$7),FALSE)),0,VLOOKUP($A115,'Round 3'!$A$7:$I$206,COLUMN('Round 3'!$H$7),FALSE)))</f>
        <v/>
      </c>
      <c r="K115" s="91" t="str">
        <f t="shared" si="44"/>
        <v/>
      </c>
      <c r="L115" s="94" t="str">
        <f t="shared" si="45"/>
        <v/>
      </c>
      <c r="M115" s="95"/>
      <c r="N115" s="96" t="str">
        <f t="shared" si="46"/>
        <v/>
      </c>
      <c r="O115" s="16" t="str">
        <f t="shared" si="47"/>
        <v/>
      </c>
      <c r="P115" s="16" t="str">
        <f t="shared" si="48"/>
        <v/>
      </c>
      <c r="Q115" s="16">
        <f t="shared" si="49"/>
        <v>-10</v>
      </c>
      <c r="R115" s="16" t="str">
        <f t="shared" si="50"/>
        <v/>
      </c>
      <c r="S115" s="16" t="str">
        <f t="shared" si="51"/>
        <v/>
      </c>
      <c r="T115" s="16">
        <f t="shared" si="52"/>
        <v>0</v>
      </c>
      <c r="U115" s="96" t="str">
        <f>IF(N('Final Round'!$J$14)&gt;0,IF(ISBLANK($A115),"",IF($N115&gt;5,$N115,VLOOKUP($A115,'Final Round'!$A$14:$K$18,COLUMN('Final Round'!$J$1),FALSE))),"")</f>
        <v/>
      </c>
      <c r="V115" s="16" t="str">
        <f t="shared" si="53"/>
        <v/>
      </c>
      <c r="W115" s="16" t="str">
        <f t="shared" si="54"/>
        <v/>
      </c>
      <c r="X115" s="16" t="str">
        <f t="shared" si="55"/>
        <v/>
      </c>
      <c r="Y115" s="16">
        <f t="shared" si="56"/>
        <v>0</v>
      </c>
      <c r="Z115" s="16" t="str">
        <f t="shared" si="57"/>
        <v/>
      </c>
      <c r="AA115" s="16">
        <f t="shared" si="43"/>
        <v>0</v>
      </c>
      <c r="AB115" s="97" t="str">
        <f>IF(ISBLANK($A115),"",5+4*(I115+IF(AA115=0,0,VLOOKUP($A115,'Final Round'!$A$14:$K$18,COLUMN('Final Round'!$G$1),FALSE)))+8*(H115+IF(AA115=0,0,IF(VLOOKUP($A115,'Final Round'!$A$14:$K$18,COLUMN('Final Round'!$J$1),FALSE)=1,1,0)))+$AA115)</f>
        <v/>
      </c>
    </row>
    <row r="116" spans="1:28" x14ac:dyDescent="0.2">
      <c r="A116" s="74"/>
      <c r="B116" s="75"/>
      <c r="C116" s="75"/>
      <c r="D116" s="75"/>
      <c r="E116" s="76"/>
      <c r="F116" s="77" t="str">
        <f>IF(ISBLANK($A116),"",SUM(IF(ISNA(IF(VLOOKUP($A116,'Round 1'!$A$7:$J$206,COLUMN('Round 1'!$H$7),FALSE),1,NA())),0,1),IF(ISNA(IF(VLOOKUP($A116,'Round 2'!$A$7:$J$206,COLUMN('Round 1'!$H$7),FALSE),1,NA())),0,1),IF(ISNA(IF(VLOOKUP($A116,'Round 3'!$A$7:$J$206,COLUMN('Round 1'!$H$7),FALSE),1,NA())),0,1),IF(ISNA(IF(VLOOKUP($A116,'Final Round'!$A$14:$K$18,1,FALSE),1,NA())),0,1)))</f>
        <v/>
      </c>
      <c r="G116" s="78"/>
      <c r="H116" s="79" t="str">
        <f>IF(ISBLANK($A116),"",IF(ISERROR(VLOOKUP($A116,'Round 1'!$A$7:$I$206,COLUMN('Round 1'!$G$7),FALSE)),0,VLOOKUP($A116,'Round 1'!$A$7:$I$206,COLUMN('Round 1'!$G$7),FALSE))+IF(ISERROR(VLOOKUP($A116,'Round 2'!$A$7:$I$206,COLUMN('Round 2'!$G$7),FALSE)),0,VLOOKUP($A116,'Round 2'!$A$7:$I$206,COLUMN('Round 2'!$G$7),FALSE))+IF(ISERROR(VLOOKUP($A116,'Round 3'!$A$7:$I$206,COLUMN('Round 3'!$G$7),FALSE)),0,VLOOKUP($A116,'Round 3'!$A$7:$I$206,COLUMN('Round 3'!$G$7),FALSE)))</f>
        <v/>
      </c>
      <c r="I116" s="79" t="str">
        <f>IF(ISBLANK($A116),"",IF(ISERROR(VLOOKUP($A116,'Round 1'!$A$7:$I$206,COLUMN('Round 1'!$F$7),FALSE)),0,VLOOKUP($A116,'Round 1'!$A$7:$I$206,COLUMN('Round 1'!$F$7),FALSE))+IF(ISERROR(VLOOKUP($A116,'Round 2'!$A$7:$I$206,COLUMN('Round 2'!$F$7),FALSE)),0,VLOOKUP($A116,'Round 2'!$A$7:$I$206,COLUMN('Round 2'!$F$7),FALSE))+IF(ISERROR(VLOOKUP($A116,'Round 3'!$A$7:$I$206,COLUMN('Round 3'!$F$7),FALSE)),0,VLOOKUP($A116,'Round 3'!$A$7:$I$206,COLUMN('Round 3'!$F$7),FALSE)))</f>
        <v/>
      </c>
      <c r="J116" s="80" t="str">
        <f>IF(ISBLANK($A116),"",IF(ISERROR(VLOOKUP($A116,'Round 1'!$A$7:$I$206,COLUMN('Round 1'!$H$7),FALSE)),0,VLOOKUP($A116,'Round 1'!$A$7:$I$206,COLUMN('Round 1'!$H$7),FALSE))+IF(ISERROR(VLOOKUP($A116,'Round 2'!$A$7:$I$206,COLUMN('Round 2'!$H$7),FALSE)),0,VLOOKUP($A116,'Round 2'!$A$7:$I$206,COLUMN('Round 2'!$H$7),FALSE))+IF(ISERROR(VLOOKUP($A116,'Round 3'!$A$7:$I$206,COLUMN('Round 3'!$H$7),FALSE)),0,VLOOKUP($A116,'Round 3'!$A$7:$I$206,COLUMN('Round 3'!$H$7),FALSE)))</f>
        <v/>
      </c>
      <c r="K116" s="79" t="str">
        <f t="shared" si="44"/>
        <v/>
      </c>
      <c r="L116" s="82" t="str">
        <f t="shared" si="45"/>
        <v/>
      </c>
      <c r="M116" s="83"/>
      <c r="N116" s="84" t="str">
        <f t="shared" si="46"/>
        <v/>
      </c>
      <c r="O116" s="16" t="str">
        <f t="shared" si="47"/>
        <v/>
      </c>
      <c r="P116" s="16" t="str">
        <f t="shared" si="48"/>
        <v/>
      </c>
      <c r="Q116" s="16">
        <f t="shared" si="49"/>
        <v>-10</v>
      </c>
      <c r="R116" s="16" t="str">
        <f t="shared" si="50"/>
        <v/>
      </c>
      <c r="S116" s="16" t="str">
        <f t="shared" si="51"/>
        <v/>
      </c>
      <c r="T116" s="16">
        <f t="shared" si="52"/>
        <v>0</v>
      </c>
      <c r="U116" s="84" t="str">
        <f>IF(N('Final Round'!$J$14)&gt;0,IF(ISBLANK($A116),"",IF($N116&gt;5,$N116,VLOOKUP($A116,'Final Round'!$A$14:$K$18,COLUMN('Final Round'!$J$1),FALSE))),"")</f>
        <v/>
      </c>
      <c r="V116" s="16" t="str">
        <f t="shared" si="53"/>
        <v/>
      </c>
      <c r="W116" s="16" t="str">
        <f t="shared" si="54"/>
        <v/>
      </c>
      <c r="X116" s="16" t="str">
        <f t="shared" si="55"/>
        <v/>
      </c>
      <c r="Y116" s="16">
        <f t="shared" si="56"/>
        <v>0</v>
      </c>
      <c r="Z116" s="16" t="str">
        <f t="shared" si="57"/>
        <v/>
      </c>
      <c r="AA116" s="16">
        <f t="shared" si="43"/>
        <v>0</v>
      </c>
      <c r="AB116" s="85" t="str">
        <f>IF(ISBLANK($A116),"",5+4*(I116+IF(AA116=0,0,VLOOKUP($A116,'Final Round'!$A$14:$K$18,COLUMN('Final Round'!$G$1),FALSE)))+8*(H116+IF(AA116=0,0,IF(VLOOKUP($A116,'Final Round'!$A$14:$K$18,COLUMN('Final Round'!$J$1),FALSE)=1,1,0)))+$AA116)</f>
        <v/>
      </c>
    </row>
    <row r="117" spans="1:28" x14ac:dyDescent="0.2">
      <c r="A117" s="86"/>
      <c r="B117" s="87"/>
      <c r="C117" s="87"/>
      <c r="D117" s="87"/>
      <c r="E117" s="88"/>
      <c r="F117" s="89" t="str">
        <f>IF(ISBLANK($A117),"",SUM(IF(ISNA(IF(VLOOKUP($A117,'Round 1'!$A$7:$J$206,COLUMN('Round 1'!$H$7),FALSE),1,NA())),0,1),IF(ISNA(IF(VLOOKUP($A117,'Round 2'!$A$7:$J$206,COLUMN('Round 1'!$H$7),FALSE),1,NA())),0,1),IF(ISNA(IF(VLOOKUP($A117,'Round 3'!$A$7:$J$206,COLUMN('Round 1'!$H$7),FALSE),1,NA())),0,1),IF(ISNA(IF(VLOOKUP($A117,'Final Round'!$A$14:$K$18,1,FALSE),1,NA())),0,1)))</f>
        <v/>
      </c>
      <c r="G117" s="90"/>
      <c r="H117" s="91" t="str">
        <f>IF(ISBLANK($A117),"",IF(ISERROR(VLOOKUP($A117,'Round 1'!$A$7:$I$206,COLUMN('Round 1'!$G$7),FALSE)),0,VLOOKUP($A117,'Round 1'!$A$7:$I$206,COLUMN('Round 1'!$G$7),FALSE))+IF(ISERROR(VLOOKUP($A117,'Round 2'!$A$7:$I$206,COLUMN('Round 2'!$G$7),FALSE)),0,VLOOKUP($A117,'Round 2'!$A$7:$I$206,COLUMN('Round 2'!$G$7),FALSE))+IF(ISERROR(VLOOKUP($A117,'Round 3'!$A$7:$I$206,COLUMN('Round 3'!$G$7),FALSE)),0,VLOOKUP($A117,'Round 3'!$A$7:$I$206,COLUMN('Round 3'!$G$7),FALSE)))</f>
        <v/>
      </c>
      <c r="I117" s="91" t="str">
        <f>IF(ISBLANK($A117),"",IF(ISERROR(VLOOKUP($A117,'Round 1'!$A$7:$I$206,COLUMN('Round 1'!$F$7),FALSE)),0,VLOOKUP($A117,'Round 1'!$A$7:$I$206,COLUMN('Round 1'!$F$7),FALSE))+IF(ISERROR(VLOOKUP($A117,'Round 2'!$A$7:$I$206,COLUMN('Round 2'!$F$7),FALSE)),0,VLOOKUP($A117,'Round 2'!$A$7:$I$206,COLUMN('Round 2'!$F$7),FALSE))+IF(ISERROR(VLOOKUP($A117,'Round 3'!$A$7:$I$206,COLUMN('Round 3'!$F$7),FALSE)),0,VLOOKUP($A117,'Round 3'!$A$7:$I$206,COLUMN('Round 3'!$F$7),FALSE)))</f>
        <v/>
      </c>
      <c r="J117" s="92" t="str">
        <f>IF(ISBLANK($A117),"",IF(ISERROR(VLOOKUP($A117,'Round 1'!$A$7:$I$206,COLUMN('Round 1'!$H$7),FALSE)),0,VLOOKUP($A117,'Round 1'!$A$7:$I$206,COLUMN('Round 1'!$H$7),FALSE))+IF(ISERROR(VLOOKUP($A117,'Round 2'!$A$7:$I$206,COLUMN('Round 2'!$H$7),FALSE)),0,VLOOKUP($A117,'Round 2'!$A$7:$I$206,COLUMN('Round 2'!$H$7),FALSE))+IF(ISERROR(VLOOKUP($A117,'Round 3'!$A$7:$I$206,COLUMN('Round 3'!$H$7),FALSE)),0,VLOOKUP($A117,'Round 3'!$A$7:$I$206,COLUMN('Round 3'!$H$7),FALSE)))</f>
        <v/>
      </c>
      <c r="K117" s="91" t="str">
        <f t="shared" si="44"/>
        <v/>
      </c>
      <c r="L117" s="94" t="str">
        <f t="shared" si="45"/>
        <v/>
      </c>
      <c r="M117" s="95"/>
      <c r="N117" s="96" t="str">
        <f t="shared" si="46"/>
        <v/>
      </c>
      <c r="O117" s="16" t="str">
        <f t="shared" si="47"/>
        <v/>
      </c>
      <c r="P117" s="16" t="str">
        <f t="shared" si="48"/>
        <v/>
      </c>
      <c r="Q117" s="16">
        <f t="shared" si="49"/>
        <v>-10</v>
      </c>
      <c r="R117" s="16" t="str">
        <f t="shared" si="50"/>
        <v/>
      </c>
      <c r="S117" s="16" t="str">
        <f t="shared" si="51"/>
        <v/>
      </c>
      <c r="T117" s="16">
        <f t="shared" si="52"/>
        <v>0</v>
      </c>
      <c r="U117" s="96" t="str">
        <f>IF(N('Final Round'!$J$14)&gt;0,IF(ISBLANK($A117),"",IF($N117&gt;5,$N117,VLOOKUP($A117,'Final Round'!$A$14:$K$18,COLUMN('Final Round'!$J$1),FALSE))),"")</f>
        <v/>
      </c>
      <c r="V117" s="16" t="str">
        <f t="shared" si="53"/>
        <v/>
      </c>
      <c r="W117" s="16" t="str">
        <f t="shared" si="54"/>
        <v/>
      </c>
      <c r="X117" s="16" t="str">
        <f t="shared" si="55"/>
        <v/>
      </c>
      <c r="Y117" s="16">
        <f t="shared" si="56"/>
        <v>0</v>
      </c>
      <c r="Z117" s="16" t="str">
        <f t="shared" si="57"/>
        <v/>
      </c>
      <c r="AA117" s="16">
        <f t="shared" si="43"/>
        <v>0</v>
      </c>
      <c r="AB117" s="97" t="str">
        <f>IF(ISBLANK($A117),"",5+4*(I117+IF(AA117=0,0,VLOOKUP($A117,'Final Round'!$A$14:$K$18,COLUMN('Final Round'!$G$1),FALSE)))+8*(H117+IF(AA117=0,0,IF(VLOOKUP($A117,'Final Round'!$A$14:$K$18,COLUMN('Final Round'!$J$1),FALSE)=1,1,0)))+$AA117)</f>
        <v/>
      </c>
    </row>
    <row r="118" spans="1:28" x14ac:dyDescent="0.2">
      <c r="A118" s="74"/>
      <c r="B118" s="75"/>
      <c r="C118" s="75"/>
      <c r="D118" s="75"/>
      <c r="E118" s="76"/>
      <c r="F118" s="77" t="str">
        <f>IF(ISBLANK($A118),"",SUM(IF(ISNA(IF(VLOOKUP($A118,'Round 1'!$A$7:$J$206,COLUMN('Round 1'!$H$7),FALSE),1,NA())),0,1),IF(ISNA(IF(VLOOKUP($A118,'Round 2'!$A$7:$J$206,COLUMN('Round 1'!$H$7),FALSE),1,NA())),0,1),IF(ISNA(IF(VLOOKUP($A118,'Round 3'!$A$7:$J$206,COLUMN('Round 1'!$H$7),FALSE),1,NA())),0,1),IF(ISNA(IF(VLOOKUP($A118,'Final Round'!$A$14:$K$18,1,FALSE),1,NA())),0,1)))</f>
        <v/>
      </c>
      <c r="G118" s="78"/>
      <c r="H118" s="79" t="str">
        <f>IF(ISBLANK($A118),"",IF(ISERROR(VLOOKUP($A118,'Round 1'!$A$7:$I$206,COLUMN('Round 1'!$G$7),FALSE)),0,VLOOKUP($A118,'Round 1'!$A$7:$I$206,COLUMN('Round 1'!$G$7),FALSE))+IF(ISERROR(VLOOKUP($A118,'Round 2'!$A$7:$I$206,COLUMN('Round 2'!$G$7),FALSE)),0,VLOOKUP($A118,'Round 2'!$A$7:$I$206,COLUMN('Round 2'!$G$7),FALSE))+IF(ISERROR(VLOOKUP($A118,'Round 3'!$A$7:$I$206,COLUMN('Round 3'!$G$7),FALSE)),0,VLOOKUP($A118,'Round 3'!$A$7:$I$206,COLUMN('Round 3'!$G$7),FALSE)))</f>
        <v/>
      </c>
      <c r="I118" s="79" t="str">
        <f>IF(ISBLANK($A118),"",IF(ISERROR(VLOOKUP($A118,'Round 1'!$A$7:$I$206,COLUMN('Round 1'!$F$7),FALSE)),0,VLOOKUP($A118,'Round 1'!$A$7:$I$206,COLUMN('Round 1'!$F$7),FALSE))+IF(ISERROR(VLOOKUP($A118,'Round 2'!$A$7:$I$206,COLUMN('Round 2'!$F$7),FALSE)),0,VLOOKUP($A118,'Round 2'!$A$7:$I$206,COLUMN('Round 2'!$F$7),FALSE))+IF(ISERROR(VLOOKUP($A118,'Round 3'!$A$7:$I$206,COLUMN('Round 3'!$F$7),FALSE)),0,VLOOKUP($A118,'Round 3'!$A$7:$I$206,COLUMN('Round 3'!$F$7),FALSE)))</f>
        <v/>
      </c>
      <c r="J118" s="80" t="str">
        <f>IF(ISBLANK($A118),"",IF(ISERROR(VLOOKUP($A118,'Round 1'!$A$7:$I$206,COLUMN('Round 1'!$H$7),FALSE)),0,VLOOKUP($A118,'Round 1'!$A$7:$I$206,COLUMN('Round 1'!$H$7),FALSE))+IF(ISERROR(VLOOKUP($A118,'Round 2'!$A$7:$I$206,COLUMN('Round 2'!$H$7),FALSE)),0,VLOOKUP($A118,'Round 2'!$A$7:$I$206,COLUMN('Round 2'!$H$7),FALSE))+IF(ISERROR(VLOOKUP($A118,'Round 3'!$A$7:$I$206,COLUMN('Round 3'!$H$7),FALSE)),0,VLOOKUP($A118,'Round 3'!$A$7:$I$206,COLUMN('Round 3'!$H$7),FALSE)))</f>
        <v/>
      </c>
      <c r="K118" s="79" t="str">
        <f t="shared" si="44"/>
        <v/>
      </c>
      <c r="L118" s="82" t="str">
        <f t="shared" si="45"/>
        <v/>
      </c>
      <c r="M118" s="83"/>
      <c r="N118" s="84" t="str">
        <f t="shared" si="46"/>
        <v/>
      </c>
      <c r="O118" s="16" t="str">
        <f t="shared" si="47"/>
        <v/>
      </c>
      <c r="P118" s="16" t="str">
        <f t="shared" si="48"/>
        <v/>
      </c>
      <c r="Q118" s="16">
        <f t="shared" si="49"/>
        <v>-10</v>
      </c>
      <c r="R118" s="16" t="str">
        <f t="shared" si="50"/>
        <v/>
      </c>
      <c r="S118" s="16" t="str">
        <f t="shared" si="51"/>
        <v/>
      </c>
      <c r="T118" s="16">
        <f t="shared" si="52"/>
        <v>0</v>
      </c>
      <c r="U118" s="84" t="str">
        <f>IF(N('Final Round'!$J$14)&gt;0,IF(ISBLANK($A118),"",IF($N118&gt;5,$N118,VLOOKUP($A118,'Final Round'!$A$14:$K$18,COLUMN('Final Round'!$J$1),FALSE))),"")</f>
        <v/>
      </c>
      <c r="V118" s="16" t="str">
        <f t="shared" si="53"/>
        <v/>
      </c>
      <c r="W118" s="16" t="str">
        <f t="shared" si="54"/>
        <v/>
      </c>
      <c r="X118" s="16" t="str">
        <f t="shared" si="55"/>
        <v/>
      </c>
      <c r="Y118" s="16">
        <f t="shared" si="56"/>
        <v>0</v>
      </c>
      <c r="Z118" s="16" t="str">
        <f t="shared" si="57"/>
        <v/>
      </c>
      <c r="AA118" s="16">
        <f t="shared" si="43"/>
        <v>0</v>
      </c>
      <c r="AB118" s="85" t="str">
        <f>IF(ISBLANK($A118),"",5+4*(I118+IF(AA118=0,0,VLOOKUP($A118,'Final Round'!$A$14:$K$18,COLUMN('Final Round'!$G$1),FALSE)))+8*(H118+IF(AA118=0,0,IF(VLOOKUP($A118,'Final Round'!$A$14:$K$18,COLUMN('Final Round'!$J$1),FALSE)=1,1,0)))+$AA118)</f>
        <v/>
      </c>
    </row>
    <row r="119" spans="1:28" x14ac:dyDescent="0.2">
      <c r="A119" s="86"/>
      <c r="B119" s="87"/>
      <c r="C119" s="87"/>
      <c r="D119" s="87"/>
      <c r="E119" s="88"/>
      <c r="F119" s="89" t="str">
        <f>IF(ISBLANK($A119),"",SUM(IF(ISNA(IF(VLOOKUP($A119,'Round 1'!$A$7:$J$206,COLUMN('Round 1'!$H$7),FALSE),1,NA())),0,1),IF(ISNA(IF(VLOOKUP($A119,'Round 2'!$A$7:$J$206,COLUMN('Round 1'!$H$7),FALSE),1,NA())),0,1),IF(ISNA(IF(VLOOKUP($A119,'Round 3'!$A$7:$J$206,COLUMN('Round 1'!$H$7),FALSE),1,NA())),0,1),IF(ISNA(IF(VLOOKUP($A119,'Final Round'!$A$14:$K$18,1,FALSE),1,NA())),0,1)))</f>
        <v/>
      </c>
      <c r="G119" s="90"/>
      <c r="H119" s="91" t="str">
        <f>IF(ISBLANK($A119),"",IF(ISERROR(VLOOKUP($A119,'Round 1'!$A$7:$I$206,COLUMN('Round 1'!$G$7),FALSE)),0,VLOOKUP($A119,'Round 1'!$A$7:$I$206,COLUMN('Round 1'!$G$7),FALSE))+IF(ISERROR(VLOOKUP($A119,'Round 2'!$A$7:$I$206,COLUMN('Round 2'!$G$7),FALSE)),0,VLOOKUP($A119,'Round 2'!$A$7:$I$206,COLUMN('Round 2'!$G$7),FALSE))+IF(ISERROR(VLOOKUP($A119,'Round 3'!$A$7:$I$206,COLUMN('Round 3'!$G$7),FALSE)),0,VLOOKUP($A119,'Round 3'!$A$7:$I$206,COLUMN('Round 3'!$G$7),FALSE)))</f>
        <v/>
      </c>
      <c r="I119" s="91" t="str">
        <f>IF(ISBLANK($A119),"",IF(ISERROR(VLOOKUP($A119,'Round 1'!$A$7:$I$206,COLUMN('Round 1'!$F$7),FALSE)),0,VLOOKUP($A119,'Round 1'!$A$7:$I$206,COLUMN('Round 1'!$F$7),FALSE))+IF(ISERROR(VLOOKUP($A119,'Round 2'!$A$7:$I$206,COLUMN('Round 2'!$F$7),FALSE)),0,VLOOKUP($A119,'Round 2'!$A$7:$I$206,COLUMN('Round 2'!$F$7),FALSE))+IF(ISERROR(VLOOKUP($A119,'Round 3'!$A$7:$I$206,COLUMN('Round 3'!$F$7),FALSE)),0,VLOOKUP($A119,'Round 3'!$A$7:$I$206,COLUMN('Round 3'!$F$7),FALSE)))</f>
        <v/>
      </c>
      <c r="J119" s="92" t="str">
        <f>IF(ISBLANK($A119),"",IF(ISERROR(VLOOKUP($A119,'Round 1'!$A$7:$I$206,COLUMN('Round 1'!$H$7),FALSE)),0,VLOOKUP($A119,'Round 1'!$A$7:$I$206,COLUMN('Round 1'!$H$7),FALSE))+IF(ISERROR(VLOOKUP($A119,'Round 2'!$A$7:$I$206,COLUMN('Round 2'!$H$7),FALSE)),0,VLOOKUP($A119,'Round 2'!$A$7:$I$206,COLUMN('Round 2'!$H$7),FALSE))+IF(ISERROR(VLOOKUP($A119,'Round 3'!$A$7:$I$206,COLUMN('Round 3'!$H$7),FALSE)),0,VLOOKUP($A119,'Round 3'!$A$7:$I$206,COLUMN('Round 3'!$H$7),FALSE)))</f>
        <v/>
      </c>
      <c r="K119" s="91" t="str">
        <f t="shared" si="44"/>
        <v/>
      </c>
      <c r="L119" s="94" t="str">
        <f t="shared" si="45"/>
        <v/>
      </c>
      <c r="M119" s="95"/>
      <c r="N119" s="96" t="str">
        <f t="shared" si="46"/>
        <v/>
      </c>
      <c r="O119" s="16" t="str">
        <f t="shared" si="47"/>
        <v/>
      </c>
      <c r="P119" s="16" t="str">
        <f t="shared" si="48"/>
        <v/>
      </c>
      <c r="Q119" s="16">
        <f t="shared" si="49"/>
        <v>-10</v>
      </c>
      <c r="R119" s="16" t="str">
        <f t="shared" si="50"/>
        <v/>
      </c>
      <c r="S119" s="16" t="str">
        <f t="shared" si="51"/>
        <v/>
      </c>
      <c r="T119" s="16">
        <f t="shared" si="52"/>
        <v>0</v>
      </c>
      <c r="U119" s="96" t="str">
        <f>IF(N('Final Round'!$J$14)&gt;0,IF(ISBLANK($A119),"",IF($N119&gt;5,$N119,VLOOKUP($A119,'Final Round'!$A$14:$K$18,COLUMN('Final Round'!$J$1),FALSE))),"")</f>
        <v/>
      </c>
      <c r="V119" s="16" t="str">
        <f t="shared" si="53"/>
        <v/>
      </c>
      <c r="W119" s="16" t="str">
        <f t="shared" si="54"/>
        <v/>
      </c>
      <c r="X119" s="16" t="str">
        <f t="shared" si="55"/>
        <v/>
      </c>
      <c r="Y119" s="16">
        <f t="shared" si="56"/>
        <v>0</v>
      </c>
      <c r="Z119" s="16" t="str">
        <f t="shared" si="57"/>
        <v/>
      </c>
      <c r="AA119" s="16">
        <f t="shared" si="43"/>
        <v>0</v>
      </c>
      <c r="AB119" s="97" t="str">
        <f>IF(ISBLANK($A119),"",5+4*(I119+IF(AA119=0,0,VLOOKUP($A119,'Final Round'!$A$14:$K$18,COLUMN('Final Round'!$G$1),FALSE)))+8*(H119+IF(AA119=0,0,IF(VLOOKUP($A119,'Final Round'!$A$14:$K$18,COLUMN('Final Round'!$J$1),FALSE)=1,1,0)))+$AA119)</f>
        <v/>
      </c>
    </row>
    <row r="120" spans="1:28" x14ac:dyDescent="0.2">
      <c r="A120" s="74"/>
      <c r="B120" s="75"/>
      <c r="C120" s="75"/>
      <c r="D120" s="75"/>
      <c r="E120" s="76"/>
      <c r="F120" s="77" t="str">
        <f>IF(ISBLANK($A120),"",SUM(IF(ISNA(IF(VLOOKUP($A120,'Round 1'!$A$7:$J$206,COLUMN('Round 1'!$H$7),FALSE),1,NA())),0,1),IF(ISNA(IF(VLOOKUP($A120,'Round 2'!$A$7:$J$206,COLUMN('Round 1'!$H$7),FALSE),1,NA())),0,1),IF(ISNA(IF(VLOOKUP($A120,'Round 3'!$A$7:$J$206,COLUMN('Round 1'!$H$7),FALSE),1,NA())),0,1),IF(ISNA(IF(VLOOKUP($A120,'Final Round'!$A$14:$K$18,1,FALSE),1,NA())),0,1)))</f>
        <v/>
      </c>
      <c r="G120" s="78"/>
      <c r="H120" s="79" t="str">
        <f>IF(ISBLANK($A120),"",IF(ISERROR(VLOOKUP($A120,'Round 1'!$A$7:$I$206,COLUMN('Round 1'!$G$7),FALSE)),0,VLOOKUP($A120,'Round 1'!$A$7:$I$206,COLUMN('Round 1'!$G$7),FALSE))+IF(ISERROR(VLOOKUP($A120,'Round 2'!$A$7:$I$206,COLUMN('Round 2'!$G$7),FALSE)),0,VLOOKUP($A120,'Round 2'!$A$7:$I$206,COLUMN('Round 2'!$G$7),FALSE))+IF(ISERROR(VLOOKUP($A120,'Round 3'!$A$7:$I$206,COLUMN('Round 3'!$G$7),FALSE)),0,VLOOKUP($A120,'Round 3'!$A$7:$I$206,COLUMN('Round 3'!$G$7),FALSE)))</f>
        <v/>
      </c>
      <c r="I120" s="79" t="str">
        <f>IF(ISBLANK($A120),"",IF(ISERROR(VLOOKUP($A120,'Round 1'!$A$7:$I$206,COLUMN('Round 1'!$F$7),FALSE)),0,VLOOKUP($A120,'Round 1'!$A$7:$I$206,COLUMN('Round 1'!$F$7),FALSE))+IF(ISERROR(VLOOKUP($A120,'Round 2'!$A$7:$I$206,COLUMN('Round 2'!$F$7),FALSE)),0,VLOOKUP($A120,'Round 2'!$A$7:$I$206,COLUMN('Round 2'!$F$7),FALSE))+IF(ISERROR(VLOOKUP($A120,'Round 3'!$A$7:$I$206,COLUMN('Round 3'!$F$7),FALSE)),0,VLOOKUP($A120,'Round 3'!$A$7:$I$206,COLUMN('Round 3'!$F$7),FALSE)))</f>
        <v/>
      </c>
      <c r="J120" s="80" t="str">
        <f>IF(ISBLANK($A120),"",IF(ISERROR(VLOOKUP($A120,'Round 1'!$A$7:$I$206,COLUMN('Round 1'!$H$7),FALSE)),0,VLOOKUP($A120,'Round 1'!$A$7:$I$206,COLUMN('Round 1'!$H$7),FALSE))+IF(ISERROR(VLOOKUP($A120,'Round 2'!$A$7:$I$206,COLUMN('Round 2'!$H$7),FALSE)),0,VLOOKUP($A120,'Round 2'!$A$7:$I$206,COLUMN('Round 2'!$H$7),FALSE))+IF(ISERROR(VLOOKUP($A120,'Round 3'!$A$7:$I$206,COLUMN('Round 3'!$H$7),FALSE)),0,VLOOKUP($A120,'Round 3'!$A$7:$I$206,COLUMN('Round 3'!$H$7),FALSE)))</f>
        <v/>
      </c>
      <c r="K120" s="79" t="str">
        <f t="shared" si="44"/>
        <v/>
      </c>
      <c r="L120" s="82" t="str">
        <f t="shared" si="45"/>
        <v/>
      </c>
      <c r="M120" s="83"/>
      <c r="N120" s="84" t="str">
        <f t="shared" si="46"/>
        <v/>
      </c>
      <c r="O120" s="16" t="str">
        <f t="shared" si="47"/>
        <v/>
      </c>
      <c r="P120" s="16" t="str">
        <f t="shared" si="48"/>
        <v/>
      </c>
      <c r="Q120" s="16">
        <f t="shared" si="49"/>
        <v>-10</v>
      </c>
      <c r="R120" s="16" t="str">
        <f t="shared" si="50"/>
        <v/>
      </c>
      <c r="S120" s="16" t="str">
        <f t="shared" si="51"/>
        <v/>
      </c>
      <c r="T120" s="16">
        <f t="shared" si="52"/>
        <v>0</v>
      </c>
      <c r="U120" s="84" t="str">
        <f>IF(N('Final Round'!$J$14)&gt;0,IF(ISBLANK($A120),"",IF($N120&gt;5,$N120,VLOOKUP($A120,'Final Round'!$A$14:$K$18,COLUMN('Final Round'!$J$1),FALSE))),"")</f>
        <v/>
      </c>
      <c r="V120" s="16" t="str">
        <f t="shared" si="53"/>
        <v/>
      </c>
      <c r="W120" s="16" t="str">
        <f t="shared" si="54"/>
        <v/>
      </c>
      <c r="X120" s="16" t="str">
        <f t="shared" si="55"/>
        <v/>
      </c>
      <c r="Y120" s="16">
        <f t="shared" si="56"/>
        <v>0</v>
      </c>
      <c r="Z120" s="16" t="str">
        <f t="shared" si="57"/>
        <v/>
      </c>
      <c r="AA120" s="16">
        <f t="shared" si="43"/>
        <v>0</v>
      </c>
      <c r="AB120" s="85" t="str">
        <f>IF(ISBLANK($A120),"",5+4*(I120+IF(AA120=0,0,VLOOKUP($A120,'Final Round'!$A$14:$K$18,COLUMN('Final Round'!$G$1),FALSE)))+8*(H120+IF(AA120=0,0,IF(VLOOKUP($A120,'Final Round'!$A$14:$K$18,COLUMN('Final Round'!$J$1),FALSE)=1,1,0)))+$AA120)</f>
        <v/>
      </c>
    </row>
    <row r="121" spans="1:28" x14ac:dyDescent="0.2">
      <c r="A121" s="86"/>
      <c r="B121" s="87"/>
      <c r="C121" s="87"/>
      <c r="D121" s="87"/>
      <c r="E121" s="88"/>
      <c r="F121" s="89" t="str">
        <f>IF(ISBLANK($A121),"",SUM(IF(ISNA(IF(VLOOKUP($A121,'Round 1'!$A$7:$J$206,COLUMN('Round 1'!$H$7),FALSE),1,NA())),0,1),IF(ISNA(IF(VLOOKUP($A121,'Round 2'!$A$7:$J$206,COLUMN('Round 1'!$H$7),FALSE),1,NA())),0,1),IF(ISNA(IF(VLOOKUP($A121,'Round 3'!$A$7:$J$206,COLUMN('Round 1'!$H$7),FALSE),1,NA())),0,1),IF(ISNA(IF(VLOOKUP($A121,'Final Round'!$A$14:$K$18,1,FALSE),1,NA())),0,1)))</f>
        <v/>
      </c>
      <c r="G121" s="90"/>
      <c r="H121" s="91" t="str">
        <f>IF(ISBLANK($A121),"",IF(ISERROR(VLOOKUP($A121,'Round 1'!$A$7:$I$206,COLUMN('Round 1'!$G$7),FALSE)),0,VLOOKUP($A121,'Round 1'!$A$7:$I$206,COLUMN('Round 1'!$G$7),FALSE))+IF(ISERROR(VLOOKUP($A121,'Round 2'!$A$7:$I$206,COLUMN('Round 2'!$G$7),FALSE)),0,VLOOKUP($A121,'Round 2'!$A$7:$I$206,COLUMN('Round 2'!$G$7),FALSE))+IF(ISERROR(VLOOKUP($A121,'Round 3'!$A$7:$I$206,COLUMN('Round 3'!$G$7),FALSE)),0,VLOOKUP($A121,'Round 3'!$A$7:$I$206,COLUMN('Round 3'!$G$7),FALSE)))</f>
        <v/>
      </c>
      <c r="I121" s="91" t="str">
        <f>IF(ISBLANK($A121),"",IF(ISERROR(VLOOKUP($A121,'Round 1'!$A$7:$I$206,COLUMN('Round 1'!$F$7),FALSE)),0,VLOOKUP($A121,'Round 1'!$A$7:$I$206,COLUMN('Round 1'!$F$7),FALSE))+IF(ISERROR(VLOOKUP($A121,'Round 2'!$A$7:$I$206,COLUMN('Round 2'!$F$7),FALSE)),0,VLOOKUP($A121,'Round 2'!$A$7:$I$206,COLUMN('Round 2'!$F$7),FALSE))+IF(ISERROR(VLOOKUP($A121,'Round 3'!$A$7:$I$206,COLUMN('Round 3'!$F$7),FALSE)),0,VLOOKUP($A121,'Round 3'!$A$7:$I$206,COLUMN('Round 3'!$F$7),FALSE)))</f>
        <v/>
      </c>
      <c r="J121" s="92" t="str">
        <f>IF(ISBLANK($A121),"",IF(ISERROR(VLOOKUP($A121,'Round 1'!$A$7:$I$206,COLUMN('Round 1'!$H$7),FALSE)),0,VLOOKUP($A121,'Round 1'!$A$7:$I$206,COLUMN('Round 1'!$H$7),FALSE))+IF(ISERROR(VLOOKUP($A121,'Round 2'!$A$7:$I$206,COLUMN('Round 2'!$H$7),FALSE)),0,VLOOKUP($A121,'Round 2'!$A$7:$I$206,COLUMN('Round 2'!$H$7),FALSE))+IF(ISERROR(VLOOKUP($A121,'Round 3'!$A$7:$I$206,COLUMN('Round 3'!$H$7),FALSE)),0,VLOOKUP($A121,'Round 3'!$A$7:$I$206,COLUMN('Round 3'!$H$7),FALSE)))</f>
        <v/>
      </c>
      <c r="K121" s="91" t="str">
        <f t="shared" si="44"/>
        <v/>
      </c>
      <c r="L121" s="94" t="str">
        <f t="shared" si="45"/>
        <v/>
      </c>
      <c r="M121" s="95"/>
      <c r="N121" s="96" t="str">
        <f t="shared" si="46"/>
        <v/>
      </c>
      <c r="O121" s="16" t="str">
        <f t="shared" si="47"/>
        <v/>
      </c>
      <c r="P121" s="16" t="str">
        <f t="shared" si="48"/>
        <v/>
      </c>
      <c r="Q121" s="16">
        <f t="shared" si="49"/>
        <v>-10</v>
      </c>
      <c r="R121" s="16" t="str">
        <f t="shared" si="50"/>
        <v/>
      </c>
      <c r="S121" s="16" t="str">
        <f t="shared" si="51"/>
        <v/>
      </c>
      <c r="T121" s="16">
        <f t="shared" si="52"/>
        <v>0</v>
      </c>
      <c r="U121" s="96" t="str">
        <f>IF(N('Final Round'!$J$14)&gt;0,IF(ISBLANK($A121),"",IF($N121&gt;5,$N121,VLOOKUP($A121,'Final Round'!$A$14:$K$18,COLUMN('Final Round'!$J$1),FALSE))),"")</f>
        <v/>
      </c>
      <c r="V121" s="16" t="str">
        <f t="shared" si="53"/>
        <v/>
      </c>
      <c r="W121" s="16" t="str">
        <f t="shared" si="54"/>
        <v/>
      </c>
      <c r="X121" s="16" t="str">
        <f t="shared" si="55"/>
        <v/>
      </c>
      <c r="Y121" s="16">
        <f t="shared" si="56"/>
        <v>0</v>
      </c>
      <c r="Z121" s="16" t="str">
        <f t="shared" si="57"/>
        <v/>
      </c>
      <c r="AA121" s="16">
        <f t="shared" si="43"/>
        <v>0</v>
      </c>
      <c r="AB121" s="97" t="str">
        <f>IF(ISBLANK($A121),"",5+4*(I121+IF(AA121=0,0,VLOOKUP($A121,'Final Round'!$A$14:$K$18,COLUMN('Final Round'!$G$1),FALSE)))+8*(H121+IF(AA121=0,0,IF(VLOOKUP($A121,'Final Round'!$A$14:$K$18,COLUMN('Final Round'!$J$1),FALSE)=1,1,0)))+$AA121)</f>
        <v/>
      </c>
    </row>
    <row r="122" spans="1:28" x14ac:dyDescent="0.2">
      <c r="A122" s="74"/>
      <c r="B122" s="75"/>
      <c r="C122" s="75"/>
      <c r="D122" s="75"/>
      <c r="E122" s="76"/>
      <c r="F122" s="77" t="str">
        <f>IF(ISBLANK($A122),"",SUM(IF(ISNA(IF(VLOOKUP($A122,'Round 1'!$A$7:$J$206,COLUMN('Round 1'!$H$7),FALSE),1,NA())),0,1),IF(ISNA(IF(VLOOKUP($A122,'Round 2'!$A$7:$J$206,COLUMN('Round 1'!$H$7),FALSE),1,NA())),0,1),IF(ISNA(IF(VLOOKUP($A122,'Round 3'!$A$7:$J$206,COLUMN('Round 1'!$H$7),FALSE),1,NA())),0,1),IF(ISNA(IF(VLOOKUP($A122,'Final Round'!$A$14:$K$18,1,FALSE),1,NA())),0,1)))</f>
        <v/>
      </c>
      <c r="G122" s="78"/>
      <c r="H122" s="79" t="str">
        <f>IF(ISBLANK($A122),"",IF(ISERROR(VLOOKUP($A122,'Round 1'!$A$7:$I$206,COLUMN('Round 1'!$G$7),FALSE)),0,VLOOKUP($A122,'Round 1'!$A$7:$I$206,COLUMN('Round 1'!$G$7),FALSE))+IF(ISERROR(VLOOKUP($A122,'Round 2'!$A$7:$I$206,COLUMN('Round 2'!$G$7),FALSE)),0,VLOOKUP($A122,'Round 2'!$A$7:$I$206,COLUMN('Round 2'!$G$7),FALSE))+IF(ISERROR(VLOOKUP($A122,'Round 3'!$A$7:$I$206,COLUMN('Round 3'!$G$7),FALSE)),0,VLOOKUP($A122,'Round 3'!$A$7:$I$206,COLUMN('Round 3'!$G$7),FALSE)))</f>
        <v/>
      </c>
      <c r="I122" s="79" t="str">
        <f>IF(ISBLANK($A122),"",IF(ISERROR(VLOOKUP($A122,'Round 1'!$A$7:$I$206,COLUMN('Round 1'!$F$7),FALSE)),0,VLOOKUP($A122,'Round 1'!$A$7:$I$206,COLUMN('Round 1'!$F$7),FALSE))+IF(ISERROR(VLOOKUP($A122,'Round 2'!$A$7:$I$206,COLUMN('Round 2'!$F$7),FALSE)),0,VLOOKUP($A122,'Round 2'!$A$7:$I$206,COLUMN('Round 2'!$F$7),FALSE))+IF(ISERROR(VLOOKUP($A122,'Round 3'!$A$7:$I$206,COLUMN('Round 3'!$F$7),FALSE)),0,VLOOKUP($A122,'Round 3'!$A$7:$I$206,COLUMN('Round 3'!$F$7),FALSE)))</f>
        <v/>
      </c>
      <c r="J122" s="80" t="str">
        <f>IF(ISBLANK($A122),"",IF(ISERROR(VLOOKUP($A122,'Round 1'!$A$7:$I$206,COLUMN('Round 1'!$H$7),FALSE)),0,VLOOKUP($A122,'Round 1'!$A$7:$I$206,COLUMN('Round 1'!$H$7),FALSE))+IF(ISERROR(VLOOKUP($A122,'Round 2'!$A$7:$I$206,COLUMN('Round 2'!$H$7),FALSE)),0,VLOOKUP($A122,'Round 2'!$A$7:$I$206,COLUMN('Round 2'!$H$7),FALSE))+IF(ISERROR(VLOOKUP($A122,'Round 3'!$A$7:$I$206,COLUMN('Round 3'!$H$7),FALSE)),0,VLOOKUP($A122,'Round 3'!$A$7:$I$206,COLUMN('Round 3'!$H$7),FALSE)))</f>
        <v/>
      </c>
      <c r="K122" s="79" t="str">
        <f t="shared" si="44"/>
        <v/>
      </c>
      <c r="L122" s="82" t="str">
        <f t="shared" si="45"/>
        <v/>
      </c>
      <c r="M122" s="83"/>
      <c r="N122" s="84" t="str">
        <f t="shared" si="46"/>
        <v/>
      </c>
      <c r="O122" s="16" t="str">
        <f t="shared" si="47"/>
        <v/>
      </c>
      <c r="P122" s="16" t="str">
        <f t="shared" si="48"/>
        <v/>
      </c>
      <c r="Q122" s="16">
        <f t="shared" si="49"/>
        <v>-10</v>
      </c>
      <c r="R122" s="16" t="str">
        <f t="shared" si="50"/>
        <v/>
      </c>
      <c r="S122" s="16" t="str">
        <f t="shared" si="51"/>
        <v/>
      </c>
      <c r="T122" s="16">
        <f t="shared" si="52"/>
        <v>0</v>
      </c>
      <c r="U122" s="84" t="str">
        <f>IF(N('Final Round'!$J$14)&gt;0,IF(ISBLANK($A122),"",IF($N122&gt;5,$N122,VLOOKUP($A122,'Final Round'!$A$14:$K$18,COLUMN('Final Round'!$J$1),FALSE))),"")</f>
        <v/>
      </c>
      <c r="V122" s="16" t="str">
        <f t="shared" si="53"/>
        <v/>
      </c>
      <c r="W122" s="16" t="str">
        <f t="shared" si="54"/>
        <v/>
      </c>
      <c r="X122" s="16" t="str">
        <f t="shared" si="55"/>
        <v/>
      </c>
      <c r="Y122" s="16">
        <f t="shared" si="56"/>
        <v>0</v>
      </c>
      <c r="Z122" s="16" t="str">
        <f t="shared" si="57"/>
        <v/>
      </c>
      <c r="AA122" s="16">
        <f t="shared" si="43"/>
        <v>0</v>
      </c>
      <c r="AB122" s="85" t="str">
        <f>IF(ISBLANK($A122),"",5+4*(I122+IF(AA122=0,0,VLOOKUP($A122,'Final Round'!$A$14:$K$18,COLUMN('Final Round'!$G$1),FALSE)))+8*(H122+IF(AA122=0,0,IF(VLOOKUP($A122,'Final Round'!$A$14:$K$18,COLUMN('Final Round'!$J$1),FALSE)=1,1,0)))+$AA122)</f>
        <v/>
      </c>
    </row>
    <row r="123" spans="1:28" x14ac:dyDescent="0.2">
      <c r="A123" s="86"/>
      <c r="B123" s="87"/>
      <c r="C123" s="87"/>
      <c r="D123" s="87"/>
      <c r="E123" s="88"/>
      <c r="F123" s="89" t="str">
        <f>IF(ISBLANK($A123),"",SUM(IF(ISNA(IF(VLOOKUP($A123,'Round 1'!$A$7:$J$206,COLUMN('Round 1'!$H$7),FALSE),1,NA())),0,1),IF(ISNA(IF(VLOOKUP($A123,'Round 2'!$A$7:$J$206,COLUMN('Round 1'!$H$7),FALSE),1,NA())),0,1),IF(ISNA(IF(VLOOKUP($A123,'Round 3'!$A$7:$J$206,COLUMN('Round 1'!$H$7),FALSE),1,NA())),0,1),IF(ISNA(IF(VLOOKUP($A123,'Final Round'!$A$14:$K$18,1,FALSE),1,NA())),0,1)))</f>
        <v/>
      </c>
      <c r="G123" s="90"/>
      <c r="H123" s="91" t="str">
        <f>IF(ISBLANK($A123),"",IF(ISERROR(VLOOKUP($A123,'Round 1'!$A$7:$I$206,COLUMN('Round 1'!$G$7),FALSE)),0,VLOOKUP($A123,'Round 1'!$A$7:$I$206,COLUMN('Round 1'!$G$7),FALSE))+IF(ISERROR(VLOOKUP($A123,'Round 2'!$A$7:$I$206,COLUMN('Round 2'!$G$7),FALSE)),0,VLOOKUP($A123,'Round 2'!$A$7:$I$206,COLUMN('Round 2'!$G$7),FALSE))+IF(ISERROR(VLOOKUP($A123,'Round 3'!$A$7:$I$206,COLUMN('Round 3'!$G$7),FALSE)),0,VLOOKUP($A123,'Round 3'!$A$7:$I$206,COLUMN('Round 3'!$G$7),FALSE)))</f>
        <v/>
      </c>
      <c r="I123" s="91" t="str">
        <f>IF(ISBLANK($A123),"",IF(ISERROR(VLOOKUP($A123,'Round 1'!$A$7:$I$206,COLUMN('Round 1'!$F$7),FALSE)),0,VLOOKUP($A123,'Round 1'!$A$7:$I$206,COLUMN('Round 1'!$F$7),FALSE))+IF(ISERROR(VLOOKUP($A123,'Round 2'!$A$7:$I$206,COLUMN('Round 2'!$F$7),FALSE)),0,VLOOKUP($A123,'Round 2'!$A$7:$I$206,COLUMN('Round 2'!$F$7),FALSE))+IF(ISERROR(VLOOKUP($A123,'Round 3'!$A$7:$I$206,COLUMN('Round 3'!$F$7),FALSE)),0,VLOOKUP($A123,'Round 3'!$A$7:$I$206,COLUMN('Round 3'!$F$7),FALSE)))</f>
        <v/>
      </c>
      <c r="J123" s="92" t="str">
        <f>IF(ISBLANK($A123),"",IF(ISERROR(VLOOKUP($A123,'Round 1'!$A$7:$I$206,COLUMN('Round 1'!$H$7),FALSE)),0,VLOOKUP($A123,'Round 1'!$A$7:$I$206,COLUMN('Round 1'!$H$7),FALSE))+IF(ISERROR(VLOOKUP($A123,'Round 2'!$A$7:$I$206,COLUMN('Round 2'!$H$7),FALSE)),0,VLOOKUP($A123,'Round 2'!$A$7:$I$206,COLUMN('Round 2'!$H$7),FALSE))+IF(ISERROR(VLOOKUP($A123,'Round 3'!$A$7:$I$206,COLUMN('Round 3'!$H$7),FALSE)),0,VLOOKUP($A123,'Round 3'!$A$7:$I$206,COLUMN('Round 3'!$H$7),FALSE)))</f>
        <v/>
      </c>
      <c r="K123" s="91" t="str">
        <f t="shared" si="44"/>
        <v/>
      </c>
      <c r="L123" s="94" t="str">
        <f t="shared" si="45"/>
        <v/>
      </c>
      <c r="M123" s="95"/>
      <c r="N123" s="96" t="str">
        <f t="shared" si="46"/>
        <v/>
      </c>
      <c r="O123" s="16" t="str">
        <f t="shared" si="47"/>
        <v/>
      </c>
      <c r="P123" s="16" t="str">
        <f t="shared" si="48"/>
        <v/>
      </c>
      <c r="Q123" s="16">
        <f t="shared" si="49"/>
        <v>-10</v>
      </c>
      <c r="R123" s="16" t="str">
        <f t="shared" si="50"/>
        <v/>
      </c>
      <c r="S123" s="16" t="str">
        <f t="shared" si="51"/>
        <v/>
      </c>
      <c r="T123" s="16">
        <f t="shared" si="52"/>
        <v>0</v>
      </c>
      <c r="U123" s="96" t="str">
        <f>IF(N('Final Round'!$J$14)&gt;0,IF(ISBLANK($A123),"",IF($N123&gt;5,$N123,VLOOKUP($A123,'Final Round'!$A$14:$K$18,COLUMN('Final Round'!$J$1),FALSE))),"")</f>
        <v/>
      </c>
      <c r="V123" s="16" t="str">
        <f t="shared" si="53"/>
        <v/>
      </c>
      <c r="W123" s="16" t="str">
        <f t="shared" si="54"/>
        <v/>
      </c>
      <c r="X123" s="16" t="str">
        <f t="shared" si="55"/>
        <v/>
      </c>
      <c r="Y123" s="16">
        <f t="shared" si="56"/>
        <v>0</v>
      </c>
      <c r="Z123" s="16" t="str">
        <f t="shared" si="57"/>
        <v/>
      </c>
      <c r="AA123" s="16">
        <f t="shared" si="43"/>
        <v>0</v>
      </c>
      <c r="AB123" s="97" t="str">
        <f>IF(ISBLANK($A123),"",5+4*(I123+IF(AA123=0,0,VLOOKUP($A123,'Final Round'!$A$14:$K$18,COLUMN('Final Round'!$G$1),FALSE)))+8*(H123+IF(AA123=0,0,IF(VLOOKUP($A123,'Final Round'!$A$14:$K$18,COLUMN('Final Round'!$J$1),FALSE)=1,1,0)))+$AA123)</f>
        <v/>
      </c>
    </row>
    <row r="124" spans="1:28" x14ac:dyDescent="0.2">
      <c r="A124" s="74"/>
      <c r="B124" s="75"/>
      <c r="C124" s="75"/>
      <c r="D124" s="75"/>
      <c r="E124" s="76"/>
      <c r="F124" s="77" t="str">
        <f>IF(ISBLANK($A124),"",SUM(IF(ISNA(IF(VLOOKUP($A124,'Round 1'!$A$7:$J$206,COLUMN('Round 1'!$H$7),FALSE),1,NA())),0,1),IF(ISNA(IF(VLOOKUP($A124,'Round 2'!$A$7:$J$206,COLUMN('Round 1'!$H$7),FALSE),1,NA())),0,1),IF(ISNA(IF(VLOOKUP($A124,'Round 3'!$A$7:$J$206,COLUMN('Round 1'!$H$7),FALSE),1,NA())),0,1),IF(ISNA(IF(VLOOKUP($A124,'Final Round'!$A$14:$K$18,1,FALSE),1,NA())),0,1)))</f>
        <v/>
      </c>
      <c r="G124" s="78"/>
      <c r="H124" s="79" t="str">
        <f>IF(ISBLANK($A124),"",IF(ISERROR(VLOOKUP($A124,'Round 1'!$A$7:$I$206,COLUMN('Round 1'!$G$7),FALSE)),0,VLOOKUP($A124,'Round 1'!$A$7:$I$206,COLUMN('Round 1'!$G$7),FALSE))+IF(ISERROR(VLOOKUP($A124,'Round 2'!$A$7:$I$206,COLUMN('Round 2'!$G$7),FALSE)),0,VLOOKUP($A124,'Round 2'!$A$7:$I$206,COLUMN('Round 2'!$G$7),FALSE))+IF(ISERROR(VLOOKUP($A124,'Round 3'!$A$7:$I$206,COLUMN('Round 3'!$G$7),FALSE)),0,VLOOKUP($A124,'Round 3'!$A$7:$I$206,COLUMN('Round 3'!$G$7),FALSE)))</f>
        <v/>
      </c>
      <c r="I124" s="79" t="str">
        <f>IF(ISBLANK($A124),"",IF(ISERROR(VLOOKUP($A124,'Round 1'!$A$7:$I$206,COLUMN('Round 1'!$F$7),FALSE)),0,VLOOKUP($A124,'Round 1'!$A$7:$I$206,COLUMN('Round 1'!$F$7),FALSE))+IF(ISERROR(VLOOKUP($A124,'Round 2'!$A$7:$I$206,COLUMN('Round 2'!$F$7),FALSE)),0,VLOOKUP($A124,'Round 2'!$A$7:$I$206,COLUMN('Round 2'!$F$7),FALSE))+IF(ISERROR(VLOOKUP($A124,'Round 3'!$A$7:$I$206,COLUMN('Round 3'!$F$7),FALSE)),0,VLOOKUP($A124,'Round 3'!$A$7:$I$206,COLUMN('Round 3'!$F$7),FALSE)))</f>
        <v/>
      </c>
      <c r="J124" s="80" t="str">
        <f>IF(ISBLANK($A124),"",IF(ISERROR(VLOOKUP($A124,'Round 1'!$A$7:$I$206,COLUMN('Round 1'!$H$7),FALSE)),0,VLOOKUP($A124,'Round 1'!$A$7:$I$206,COLUMN('Round 1'!$H$7),FALSE))+IF(ISERROR(VLOOKUP($A124,'Round 2'!$A$7:$I$206,COLUMN('Round 2'!$H$7),FALSE)),0,VLOOKUP($A124,'Round 2'!$A$7:$I$206,COLUMN('Round 2'!$H$7),FALSE))+IF(ISERROR(VLOOKUP($A124,'Round 3'!$A$7:$I$206,COLUMN('Round 3'!$H$7),FALSE)),0,VLOOKUP($A124,'Round 3'!$A$7:$I$206,COLUMN('Round 3'!$H$7),FALSE)))</f>
        <v/>
      </c>
      <c r="K124" s="79" t="str">
        <f t="shared" si="44"/>
        <v/>
      </c>
      <c r="L124" s="82" t="str">
        <f t="shared" si="45"/>
        <v/>
      </c>
      <c r="M124" s="83"/>
      <c r="N124" s="84" t="str">
        <f t="shared" si="46"/>
        <v/>
      </c>
      <c r="O124" s="16" t="str">
        <f t="shared" si="47"/>
        <v/>
      </c>
      <c r="P124" s="16" t="str">
        <f t="shared" si="48"/>
        <v/>
      </c>
      <c r="Q124" s="16">
        <f t="shared" si="49"/>
        <v>-10</v>
      </c>
      <c r="R124" s="16" t="str">
        <f t="shared" si="50"/>
        <v/>
      </c>
      <c r="S124" s="16" t="str">
        <f t="shared" si="51"/>
        <v/>
      </c>
      <c r="T124" s="16">
        <f t="shared" si="52"/>
        <v>0</v>
      </c>
      <c r="U124" s="84" t="str">
        <f>IF(N('Final Round'!$J$14)&gt;0,IF(ISBLANK($A124),"",IF($N124&gt;5,$N124,VLOOKUP($A124,'Final Round'!$A$14:$K$18,COLUMN('Final Round'!$J$1),FALSE))),"")</f>
        <v/>
      </c>
      <c r="V124" s="16" t="str">
        <f t="shared" si="53"/>
        <v/>
      </c>
      <c r="W124" s="16" t="str">
        <f t="shared" si="54"/>
        <v/>
      </c>
      <c r="X124" s="16" t="str">
        <f t="shared" si="55"/>
        <v/>
      </c>
      <c r="Y124" s="16">
        <f t="shared" si="56"/>
        <v>0</v>
      </c>
      <c r="Z124" s="16" t="str">
        <f t="shared" si="57"/>
        <v/>
      </c>
      <c r="AA124" s="16">
        <f t="shared" si="43"/>
        <v>0</v>
      </c>
      <c r="AB124" s="85" t="str">
        <f>IF(ISBLANK($A124),"",5+4*(I124+IF(AA124=0,0,VLOOKUP($A124,'Final Round'!$A$14:$K$18,COLUMN('Final Round'!$G$1),FALSE)))+8*(H124+IF(AA124=0,0,IF(VLOOKUP($A124,'Final Round'!$A$14:$K$18,COLUMN('Final Round'!$J$1),FALSE)=1,1,0)))+$AA124)</f>
        <v/>
      </c>
    </row>
    <row r="125" spans="1:28" x14ac:dyDescent="0.2">
      <c r="A125" s="86"/>
      <c r="B125" s="87"/>
      <c r="C125" s="87"/>
      <c r="D125" s="87"/>
      <c r="E125" s="88"/>
      <c r="F125" s="89" t="str">
        <f>IF(ISBLANK($A125),"",SUM(IF(ISNA(IF(VLOOKUP($A125,'Round 1'!$A$7:$J$206,COLUMN('Round 1'!$H$7),FALSE),1,NA())),0,1),IF(ISNA(IF(VLOOKUP($A125,'Round 2'!$A$7:$J$206,COLUMN('Round 1'!$H$7),FALSE),1,NA())),0,1),IF(ISNA(IF(VLOOKUP($A125,'Round 3'!$A$7:$J$206,COLUMN('Round 1'!$H$7),FALSE),1,NA())),0,1),IF(ISNA(IF(VLOOKUP($A125,'Final Round'!$A$14:$K$18,1,FALSE),1,NA())),0,1)))</f>
        <v/>
      </c>
      <c r="G125" s="90"/>
      <c r="H125" s="91" t="str">
        <f>IF(ISBLANK($A125),"",IF(ISERROR(VLOOKUP($A125,'Round 1'!$A$7:$I$206,COLUMN('Round 1'!$G$7),FALSE)),0,VLOOKUP($A125,'Round 1'!$A$7:$I$206,COLUMN('Round 1'!$G$7),FALSE))+IF(ISERROR(VLOOKUP($A125,'Round 2'!$A$7:$I$206,COLUMN('Round 2'!$G$7),FALSE)),0,VLOOKUP($A125,'Round 2'!$A$7:$I$206,COLUMN('Round 2'!$G$7),FALSE))+IF(ISERROR(VLOOKUP($A125,'Round 3'!$A$7:$I$206,COLUMN('Round 3'!$G$7),FALSE)),0,VLOOKUP($A125,'Round 3'!$A$7:$I$206,COLUMN('Round 3'!$G$7),FALSE)))</f>
        <v/>
      </c>
      <c r="I125" s="91" t="str">
        <f>IF(ISBLANK($A125),"",IF(ISERROR(VLOOKUP($A125,'Round 1'!$A$7:$I$206,COLUMN('Round 1'!$F$7),FALSE)),0,VLOOKUP($A125,'Round 1'!$A$7:$I$206,COLUMN('Round 1'!$F$7),FALSE))+IF(ISERROR(VLOOKUP($A125,'Round 2'!$A$7:$I$206,COLUMN('Round 2'!$F$7),FALSE)),0,VLOOKUP($A125,'Round 2'!$A$7:$I$206,COLUMN('Round 2'!$F$7),FALSE))+IF(ISERROR(VLOOKUP($A125,'Round 3'!$A$7:$I$206,COLUMN('Round 3'!$F$7),FALSE)),0,VLOOKUP($A125,'Round 3'!$A$7:$I$206,COLUMN('Round 3'!$F$7),FALSE)))</f>
        <v/>
      </c>
      <c r="J125" s="92" t="str">
        <f>IF(ISBLANK($A125),"",IF(ISERROR(VLOOKUP($A125,'Round 1'!$A$7:$I$206,COLUMN('Round 1'!$H$7),FALSE)),0,VLOOKUP($A125,'Round 1'!$A$7:$I$206,COLUMN('Round 1'!$H$7),FALSE))+IF(ISERROR(VLOOKUP($A125,'Round 2'!$A$7:$I$206,COLUMN('Round 2'!$H$7),FALSE)),0,VLOOKUP($A125,'Round 2'!$A$7:$I$206,COLUMN('Round 2'!$H$7),FALSE))+IF(ISERROR(VLOOKUP($A125,'Round 3'!$A$7:$I$206,COLUMN('Round 3'!$H$7),FALSE)),0,VLOOKUP($A125,'Round 3'!$A$7:$I$206,COLUMN('Round 3'!$H$7),FALSE)))</f>
        <v/>
      </c>
      <c r="K125" s="91" t="str">
        <f t="shared" si="44"/>
        <v/>
      </c>
      <c r="L125" s="94" t="str">
        <f t="shared" si="45"/>
        <v/>
      </c>
      <c r="M125" s="95"/>
      <c r="N125" s="96" t="str">
        <f t="shared" si="46"/>
        <v/>
      </c>
      <c r="O125" s="16" t="str">
        <f t="shared" si="47"/>
        <v/>
      </c>
      <c r="P125" s="16" t="str">
        <f t="shared" si="48"/>
        <v/>
      </c>
      <c r="Q125" s="16">
        <f t="shared" si="49"/>
        <v>-10</v>
      </c>
      <c r="R125" s="16" t="str">
        <f t="shared" si="50"/>
        <v/>
      </c>
      <c r="S125" s="16" t="str">
        <f t="shared" si="51"/>
        <v/>
      </c>
      <c r="T125" s="16">
        <f t="shared" si="52"/>
        <v>0</v>
      </c>
      <c r="U125" s="96" t="str">
        <f>IF(N('Final Round'!$J$14)&gt;0,IF(ISBLANK($A125),"",IF($N125&gt;5,$N125,VLOOKUP($A125,'Final Round'!$A$14:$K$18,COLUMN('Final Round'!$J$1),FALSE))),"")</f>
        <v/>
      </c>
      <c r="V125" s="16" t="str">
        <f t="shared" si="53"/>
        <v/>
      </c>
      <c r="W125" s="16" t="str">
        <f t="shared" si="54"/>
        <v/>
      </c>
      <c r="X125" s="16" t="str">
        <f t="shared" si="55"/>
        <v/>
      </c>
      <c r="Y125" s="16">
        <f t="shared" si="56"/>
        <v>0</v>
      </c>
      <c r="Z125" s="16" t="str">
        <f t="shared" si="57"/>
        <v/>
      </c>
      <c r="AA125" s="16">
        <f t="shared" si="43"/>
        <v>0</v>
      </c>
      <c r="AB125" s="97" t="str">
        <f>IF(ISBLANK($A125),"",5+4*(I125+IF(AA125=0,0,VLOOKUP($A125,'Final Round'!$A$14:$K$18,COLUMN('Final Round'!$G$1),FALSE)))+8*(H125+IF(AA125=0,0,IF(VLOOKUP($A125,'Final Round'!$A$14:$K$18,COLUMN('Final Round'!$J$1),FALSE)=1,1,0)))+$AA125)</f>
        <v/>
      </c>
    </row>
    <row r="126" spans="1:28" x14ac:dyDescent="0.2">
      <c r="A126" s="74"/>
      <c r="B126" s="75"/>
      <c r="C126" s="75"/>
      <c r="D126" s="75"/>
      <c r="E126" s="76"/>
      <c r="F126" s="77" t="str">
        <f>IF(ISBLANK($A126),"",SUM(IF(ISNA(IF(VLOOKUP($A126,'Round 1'!$A$7:$J$206,COLUMN('Round 1'!$H$7),FALSE),1,NA())),0,1),IF(ISNA(IF(VLOOKUP($A126,'Round 2'!$A$7:$J$206,COLUMN('Round 1'!$H$7),FALSE),1,NA())),0,1),IF(ISNA(IF(VLOOKUP($A126,'Round 3'!$A$7:$J$206,COLUMN('Round 1'!$H$7),FALSE),1,NA())),0,1),IF(ISNA(IF(VLOOKUP($A126,'Final Round'!$A$14:$K$18,1,FALSE),1,NA())),0,1)))</f>
        <v/>
      </c>
      <c r="G126" s="78"/>
      <c r="H126" s="79" t="str">
        <f>IF(ISBLANK($A126),"",IF(ISERROR(VLOOKUP($A126,'Round 1'!$A$7:$I$206,COLUMN('Round 1'!$G$7),FALSE)),0,VLOOKUP($A126,'Round 1'!$A$7:$I$206,COLUMN('Round 1'!$G$7),FALSE))+IF(ISERROR(VLOOKUP($A126,'Round 2'!$A$7:$I$206,COLUMN('Round 2'!$G$7),FALSE)),0,VLOOKUP($A126,'Round 2'!$A$7:$I$206,COLUMN('Round 2'!$G$7),FALSE))+IF(ISERROR(VLOOKUP($A126,'Round 3'!$A$7:$I$206,COLUMN('Round 3'!$G$7),FALSE)),0,VLOOKUP($A126,'Round 3'!$A$7:$I$206,COLUMN('Round 3'!$G$7),FALSE)))</f>
        <v/>
      </c>
      <c r="I126" s="79" t="str">
        <f>IF(ISBLANK($A126),"",IF(ISERROR(VLOOKUP($A126,'Round 1'!$A$7:$I$206,COLUMN('Round 1'!$F$7),FALSE)),0,VLOOKUP($A126,'Round 1'!$A$7:$I$206,COLUMN('Round 1'!$F$7),FALSE))+IF(ISERROR(VLOOKUP($A126,'Round 2'!$A$7:$I$206,COLUMN('Round 2'!$F$7),FALSE)),0,VLOOKUP($A126,'Round 2'!$A$7:$I$206,COLUMN('Round 2'!$F$7),FALSE))+IF(ISERROR(VLOOKUP($A126,'Round 3'!$A$7:$I$206,COLUMN('Round 3'!$F$7),FALSE)),0,VLOOKUP($A126,'Round 3'!$A$7:$I$206,COLUMN('Round 3'!$F$7),FALSE)))</f>
        <v/>
      </c>
      <c r="J126" s="80" t="str">
        <f>IF(ISBLANK($A126),"",IF(ISERROR(VLOOKUP($A126,'Round 1'!$A$7:$I$206,COLUMN('Round 1'!$H$7),FALSE)),0,VLOOKUP($A126,'Round 1'!$A$7:$I$206,COLUMN('Round 1'!$H$7),FALSE))+IF(ISERROR(VLOOKUP($A126,'Round 2'!$A$7:$I$206,COLUMN('Round 2'!$H$7),FALSE)),0,VLOOKUP($A126,'Round 2'!$A$7:$I$206,COLUMN('Round 2'!$H$7),FALSE))+IF(ISERROR(VLOOKUP($A126,'Round 3'!$A$7:$I$206,COLUMN('Round 3'!$H$7),FALSE)),0,VLOOKUP($A126,'Round 3'!$A$7:$I$206,COLUMN('Round 3'!$H$7),FALSE)))</f>
        <v/>
      </c>
      <c r="K126" s="79" t="str">
        <f t="shared" si="44"/>
        <v/>
      </c>
      <c r="L126" s="82" t="str">
        <f t="shared" si="45"/>
        <v/>
      </c>
      <c r="M126" s="83"/>
      <c r="N126" s="84" t="str">
        <f t="shared" si="46"/>
        <v/>
      </c>
      <c r="O126" s="16" t="str">
        <f t="shared" si="47"/>
        <v/>
      </c>
      <c r="P126" s="16" t="str">
        <f t="shared" si="48"/>
        <v/>
      </c>
      <c r="Q126" s="16">
        <f t="shared" si="49"/>
        <v>-10</v>
      </c>
      <c r="R126" s="16" t="str">
        <f t="shared" si="50"/>
        <v/>
      </c>
      <c r="S126" s="16" t="str">
        <f t="shared" si="51"/>
        <v/>
      </c>
      <c r="T126" s="16">
        <f t="shared" si="52"/>
        <v>0</v>
      </c>
      <c r="U126" s="84" t="str">
        <f>IF(N('Final Round'!$J$14)&gt;0,IF(ISBLANK($A126),"",IF($N126&gt;5,$N126,VLOOKUP($A126,'Final Round'!$A$14:$K$18,COLUMN('Final Round'!$J$1),FALSE))),"")</f>
        <v/>
      </c>
      <c r="V126" s="16" t="str">
        <f t="shared" si="53"/>
        <v/>
      </c>
      <c r="W126" s="16" t="str">
        <f t="shared" si="54"/>
        <v/>
      </c>
      <c r="X126" s="16" t="str">
        <f t="shared" si="55"/>
        <v/>
      </c>
      <c r="Y126" s="16">
        <f t="shared" si="56"/>
        <v>0</v>
      </c>
      <c r="Z126" s="16" t="str">
        <f t="shared" si="57"/>
        <v/>
      </c>
      <c r="AA126" s="16">
        <f t="shared" si="43"/>
        <v>0</v>
      </c>
      <c r="AB126" s="85" t="str">
        <f>IF(ISBLANK($A126),"",5+4*(I126+IF(AA126=0,0,VLOOKUP($A126,'Final Round'!$A$14:$K$18,COLUMN('Final Round'!$G$1),FALSE)))+8*(H126+IF(AA126=0,0,IF(VLOOKUP($A126,'Final Round'!$A$14:$K$18,COLUMN('Final Round'!$J$1),FALSE)=1,1,0)))+$AA126)</f>
        <v/>
      </c>
    </row>
    <row r="127" spans="1:28" x14ac:dyDescent="0.2">
      <c r="A127" s="86"/>
      <c r="B127" s="87"/>
      <c r="C127" s="87"/>
      <c r="D127" s="87"/>
      <c r="E127" s="88"/>
      <c r="F127" s="89" t="str">
        <f>IF(ISBLANK($A127),"",SUM(IF(ISNA(IF(VLOOKUP($A127,'Round 1'!$A$7:$J$206,COLUMN('Round 1'!$H$7),FALSE),1,NA())),0,1),IF(ISNA(IF(VLOOKUP($A127,'Round 2'!$A$7:$J$206,COLUMN('Round 1'!$H$7),FALSE),1,NA())),0,1),IF(ISNA(IF(VLOOKUP($A127,'Round 3'!$A$7:$J$206,COLUMN('Round 1'!$H$7),FALSE),1,NA())),0,1),IF(ISNA(IF(VLOOKUP($A127,'Final Round'!$A$14:$K$18,1,FALSE),1,NA())),0,1)))</f>
        <v/>
      </c>
      <c r="G127" s="90"/>
      <c r="H127" s="91" t="str">
        <f>IF(ISBLANK($A127),"",IF(ISERROR(VLOOKUP($A127,'Round 1'!$A$7:$I$206,COLUMN('Round 1'!$G$7),FALSE)),0,VLOOKUP($A127,'Round 1'!$A$7:$I$206,COLUMN('Round 1'!$G$7),FALSE))+IF(ISERROR(VLOOKUP($A127,'Round 2'!$A$7:$I$206,COLUMN('Round 2'!$G$7),FALSE)),0,VLOOKUP($A127,'Round 2'!$A$7:$I$206,COLUMN('Round 2'!$G$7),FALSE))+IF(ISERROR(VLOOKUP($A127,'Round 3'!$A$7:$I$206,COLUMN('Round 3'!$G$7),FALSE)),0,VLOOKUP($A127,'Round 3'!$A$7:$I$206,COLUMN('Round 3'!$G$7),FALSE)))</f>
        <v/>
      </c>
      <c r="I127" s="91" t="str">
        <f>IF(ISBLANK($A127),"",IF(ISERROR(VLOOKUP($A127,'Round 1'!$A$7:$I$206,COLUMN('Round 1'!$F$7),FALSE)),0,VLOOKUP($A127,'Round 1'!$A$7:$I$206,COLUMN('Round 1'!$F$7),FALSE))+IF(ISERROR(VLOOKUP($A127,'Round 2'!$A$7:$I$206,COLUMN('Round 2'!$F$7),FALSE)),0,VLOOKUP($A127,'Round 2'!$A$7:$I$206,COLUMN('Round 2'!$F$7),FALSE))+IF(ISERROR(VLOOKUP($A127,'Round 3'!$A$7:$I$206,COLUMN('Round 3'!$F$7),FALSE)),0,VLOOKUP($A127,'Round 3'!$A$7:$I$206,COLUMN('Round 3'!$F$7),FALSE)))</f>
        <v/>
      </c>
      <c r="J127" s="92" t="str">
        <f>IF(ISBLANK($A127),"",IF(ISERROR(VLOOKUP($A127,'Round 1'!$A$7:$I$206,COLUMN('Round 1'!$H$7),FALSE)),0,VLOOKUP($A127,'Round 1'!$A$7:$I$206,COLUMN('Round 1'!$H$7),FALSE))+IF(ISERROR(VLOOKUP($A127,'Round 2'!$A$7:$I$206,COLUMN('Round 2'!$H$7),FALSE)),0,VLOOKUP($A127,'Round 2'!$A$7:$I$206,COLUMN('Round 2'!$H$7),FALSE))+IF(ISERROR(VLOOKUP($A127,'Round 3'!$A$7:$I$206,COLUMN('Round 3'!$H$7),FALSE)),0,VLOOKUP($A127,'Round 3'!$A$7:$I$206,COLUMN('Round 3'!$H$7),FALSE)))</f>
        <v/>
      </c>
      <c r="K127" s="91" t="str">
        <f t="shared" si="44"/>
        <v/>
      </c>
      <c r="L127" s="94" t="str">
        <f t="shared" si="45"/>
        <v/>
      </c>
      <c r="M127" s="95"/>
      <c r="N127" s="96" t="str">
        <f t="shared" si="46"/>
        <v/>
      </c>
      <c r="O127" s="16" t="str">
        <f t="shared" si="47"/>
        <v/>
      </c>
      <c r="P127" s="16" t="str">
        <f t="shared" si="48"/>
        <v/>
      </c>
      <c r="Q127" s="16">
        <f t="shared" si="49"/>
        <v>-10</v>
      </c>
      <c r="R127" s="16" t="str">
        <f t="shared" si="50"/>
        <v/>
      </c>
      <c r="S127" s="16" t="str">
        <f t="shared" si="51"/>
        <v/>
      </c>
      <c r="T127" s="16">
        <f t="shared" si="52"/>
        <v>0</v>
      </c>
      <c r="U127" s="96" t="str">
        <f>IF(N('Final Round'!$J$14)&gt;0,IF(ISBLANK($A127),"",IF($N127&gt;5,$N127,VLOOKUP($A127,'Final Round'!$A$14:$K$18,COLUMN('Final Round'!$J$1),FALSE))),"")</f>
        <v/>
      </c>
      <c r="V127" s="16" t="str">
        <f t="shared" si="53"/>
        <v/>
      </c>
      <c r="W127" s="16" t="str">
        <f t="shared" si="54"/>
        <v/>
      </c>
      <c r="X127" s="16" t="str">
        <f t="shared" si="55"/>
        <v/>
      </c>
      <c r="Y127" s="16">
        <f t="shared" si="56"/>
        <v>0</v>
      </c>
      <c r="Z127" s="16" t="str">
        <f t="shared" si="57"/>
        <v/>
      </c>
      <c r="AA127" s="16">
        <f t="shared" si="43"/>
        <v>0</v>
      </c>
      <c r="AB127" s="97" t="str">
        <f>IF(ISBLANK($A127),"",5+4*(I127+IF(AA127=0,0,VLOOKUP($A127,'Final Round'!$A$14:$K$18,COLUMN('Final Round'!$G$1),FALSE)))+8*(H127+IF(AA127=0,0,IF(VLOOKUP($A127,'Final Round'!$A$14:$K$18,COLUMN('Final Round'!$J$1),FALSE)=1,1,0)))+$AA127)</f>
        <v/>
      </c>
    </row>
    <row r="128" spans="1:28" x14ac:dyDescent="0.2">
      <c r="A128" s="74"/>
      <c r="B128" s="75"/>
      <c r="C128" s="75"/>
      <c r="D128" s="75"/>
      <c r="E128" s="76"/>
      <c r="F128" s="77" t="str">
        <f>IF(ISBLANK($A128),"",SUM(IF(ISNA(IF(VLOOKUP($A128,'Round 1'!$A$7:$J$206,COLUMN('Round 1'!$H$7),FALSE),1,NA())),0,1),IF(ISNA(IF(VLOOKUP($A128,'Round 2'!$A$7:$J$206,COLUMN('Round 1'!$H$7),FALSE),1,NA())),0,1),IF(ISNA(IF(VLOOKUP($A128,'Round 3'!$A$7:$J$206,COLUMN('Round 1'!$H$7),FALSE),1,NA())),0,1),IF(ISNA(IF(VLOOKUP($A128,'Final Round'!$A$14:$K$18,1,FALSE),1,NA())),0,1)))</f>
        <v/>
      </c>
      <c r="G128" s="78"/>
      <c r="H128" s="79" t="str">
        <f>IF(ISBLANK($A128),"",IF(ISERROR(VLOOKUP($A128,'Round 1'!$A$7:$I$206,COLUMN('Round 1'!$G$7),FALSE)),0,VLOOKUP($A128,'Round 1'!$A$7:$I$206,COLUMN('Round 1'!$G$7),FALSE))+IF(ISERROR(VLOOKUP($A128,'Round 2'!$A$7:$I$206,COLUMN('Round 2'!$G$7),FALSE)),0,VLOOKUP($A128,'Round 2'!$A$7:$I$206,COLUMN('Round 2'!$G$7),FALSE))+IF(ISERROR(VLOOKUP($A128,'Round 3'!$A$7:$I$206,COLUMN('Round 3'!$G$7),FALSE)),0,VLOOKUP($A128,'Round 3'!$A$7:$I$206,COLUMN('Round 3'!$G$7),FALSE)))</f>
        <v/>
      </c>
      <c r="I128" s="79" t="str">
        <f>IF(ISBLANK($A128),"",IF(ISERROR(VLOOKUP($A128,'Round 1'!$A$7:$I$206,COLUMN('Round 1'!$F$7),FALSE)),0,VLOOKUP($A128,'Round 1'!$A$7:$I$206,COLUMN('Round 1'!$F$7),FALSE))+IF(ISERROR(VLOOKUP($A128,'Round 2'!$A$7:$I$206,COLUMN('Round 2'!$F$7),FALSE)),0,VLOOKUP($A128,'Round 2'!$A$7:$I$206,COLUMN('Round 2'!$F$7),FALSE))+IF(ISERROR(VLOOKUP($A128,'Round 3'!$A$7:$I$206,COLUMN('Round 3'!$F$7),FALSE)),0,VLOOKUP($A128,'Round 3'!$A$7:$I$206,COLUMN('Round 3'!$F$7),FALSE)))</f>
        <v/>
      </c>
      <c r="J128" s="80" t="str">
        <f>IF(ISBLANK($A128),"",IF(ISERROR(VLOOKUP($A128,'Round 1'!$A$7:$I$206,COLUMN('Round 1'!$H$7),FALSE)),0,VLOOKUP($A128,'Round 1'!$A$7:$I$206,COLUMN('Round 1'!$H$7),FALSE))+IF(ISERROR(VLOOKUP($A128,'Round 2'!$A$7:$I$206,COLUMN('Round 2'!$H$7),FALSE)),0,VLOOKUP($A128,'Round 2'!$A$7:$I$206,COLUMN('Round 2'!$H$7),FALSE))+IF(ISERROR(VLOOKUP($A128,'Round 3'!$A$7:$I$206,COLUMN('Round 3'!$H$7),FALSE)),0,VLOOKUP($A128,'Round 3'!$A$7:$I$206,COLUMN('Round 3'!$H$7),FALSE)))</f>
        <v/>
      </c>
      <c r="K128" s="79" t="str">
        <f t="shared" si="44"/>
        <v/>
      </c>
      <c r="L128" s="82" t="str">
        <f t="shared" si="45"/>
        <v/>
      </c>
      <c r="M128" s="83"/>
      <c r="N128" s="84" t="str">
        <f t="shared" si="46"/>
        <v/>
      </c>
      <c r="O128" s="16" t="str">
        <f t="shared" si="47"/>
        <v/>
      </c>
      <c r="P128" s="16" t="str">
        <f t="shared" si="48"/>
        <v/>
      </c>
      <c r="Q128" s="16">
        <f t="shared" si="49"/>
        <v>-10</v>
      </c>
      <c r="R128" s="16" t="str">
        <f t="shared" si="50"/>
        <v/>
      </c>
      <c r="S128" s="16" t="str">
        <f t="shared" si="51"/>
        <v/>
      </c>
      <c r="T128" s="16">
        <f t="shared" si="52"/>
        <v>0</v>
      </c>
      <c r="U128" s="84" t="str">
        <f>IF(N('Final Round'!$J$14)&gt;0,IF(ISBLANK($A128),"",IF($N128&gt;5,$N128,VLOOKUP($A128,'Final Round'!$A$14:$K$18,COLUMN('Final Round'!$J$1),FALSE))),"")</f>
        <v/>
      </c>
      <c r="V128" s="16" t="str">
        <f t="shared" si="53"/>
        <v/>
      </c>
      <c r="W128" s="16" t="str">
        <f t="shared" si="54"/>
        <v/>
      </c>
      <c r="X128" s="16" t="str">
        <f t="shared" si="55"/>
        <v/>
      </c>
      <c r="Y128" s="16">
        <f t="shared" si="56"/>
        <v>0</v>
      </c>
      <c r="Z128" s="16" t="str">
        <f t="shared" si="57"/>
        <v/>
      </c>
      <c r="AA128" s="16">
        <f t="shared" si="43"/>
        <v>0</v>
      </c>
      <c r="AB128" s="85" t="str">
        <f>IF(ISBLANK($A128),"",5+4*(I128+IF(AA128=0,0,VLOOKUP($A128,'Final Round'!$A$14:$K$18,COLUMN('Final Round'!$G$1),FALSE)))+8*(H128+IF(AA128=0,0,IF(VLOOKUP($A128,'Final Round'!$A$14:$K$18,COLUMN('Final Round'!$J$1),FALSE)=1,1,0)))+$AA128)</f>
        <v/>
      </c>
    </row>
    <row r="129" spans="1:28" x14ac:dyDescent="0.2">
      <c r="A129" s="86"/>
      <c r="B129" s="87"/>
      <c r="C129" s="87"/>
      <c r="D129" s="87"/>
      <c r="E129" s="88"/>
      <c r="F129" s="89" t="str">
        <f>IF(ISBLANK($A129),"",SUM(IF(ISNA(IF(VLOOKUP($A129,'Round 1'!$A$7:$J$206,COLUMN('Round 1'!$H$7),FALSE),1,NA())),0,1),IF(ISNA(IF(VLOOKUP($A129,'Round 2'!$A$7:$J$206,COLUMN('Round 1'!$H$7),FALSE),1,NA())),0,1),IF(ISNA(IF(VLOOKUP($A129,'Round 3'!$A$7:$J$206,COLUMN('Round 1'!$H$7),FALSE),1,NA())),0,1),IF(ISNA(IF(VLOOKUP($A129,'Final Round'!$A$14:$K$18,1,FALSE),1,NA())),0,1)))</f>
        <v/>
      </c>
      <c r="G129" s="90"/>
      <c r="H129" s="91" t="str">
        <f>IF(ISBLANK($A129),"",IF(ISERROR(VLOOKUP($A129,'Round 1'!$A$7:$I$206,COLUMN('Round 1'!$G$7),FALSE)),0,VLOOKUP($A129,'Round 1'!$A$7:$I$206,COLUMN('Round 1'!$G$7),FALSE))+IF(ISERROR(VLOOKUP($A129,'Round 2'!$A$7:$I$206,COLUMN('Round 2'!$G$7),FALSE)),0,VLOOKUP($A129,'Round 2'!$A$7:$I$206,COLUMN('Round 2'!$G$7),FALSE))+IF(ISERROR(VLOOKUP($A129,'Round 3'!$A$7:$I$206,COLUMN('Round 3'!$G$7),FALSE)),0,VLOOKUP($A129,'Round 3'!$A$7:$I$206,COLUMN('Round 3'!$G$7),FALSE)))</f>
        <v/>
      </c>
      <c r="I129" s="91" t="str">
        <f>IF(ISBLANK($A129),"",IF(ISERROR(VLOOKUP($A129,'Round 1'!$A$7:$I$206,COLUMN('Round 1'!$F$7),FALSE)),0,VLOOKUP($A129,'Round 1'!$A$7:$I$206,COLUMN('Round 1'!$F$7),FALSE))+IF(ISERROR(VLOOKUP($A129,'Round 2'!$A$7:$I$206,COLUMN('Round 2'!$F$7),FALSE)),0,VLOOKUP($A129,'Round 2'!$A$7:$I$206,COLUMN('Round 2'!$F$7),FALSE))+IF(ISERROR(VLOOKUP($A129,'Round 3'!$A$7:$I$206,COLUMN('Round 3'!$F$7),FALSE)),0,VLOOKUP($A129,'Round 3'!$A$7:$I$206,COLUMN('Round 3'!$F$7),FALSE)))</f>
        <v/>
      </c>
      <c r="J129" s="92" t="str">
        <f>IF(ISBLANK($A129),"",IF(ISERROR(VLOOKUP($A129,'Round 1'!$A$7:$I$206,COLUMN('Round 1'!$H$7),FALSE)),0,VLOOKUP($A129,'Round 1'!$A$7:$I$206,COLUMN('Round 1'!$H$7),FALSE))+IF(ISERROR(VLOOKUP($A129,'Round 2'!$A$7:$I$206,COLUMN('Round 2'!$H$7),FALSE)),0,VLOOKUP($A129,'Round 2'!$A$7:$I$206,COLUMN('Round 2'!$H$7),FALSE))+IF(ISERROR(VLOOKUP($A129,'Round 3'!$A$7:$I$206,COLUMN('Round 3'!$H$7),FALSE)),0,VLOOKUP($A129,'Round 3'!$A$7:$I$206,COLUMN('Round 3'!$H$7),FALSE)))</f>
        <v/>
      </c>
      <c r="K129" s="91" t="str">
        <f t="shared" si="44"/>
        <v/>
      </c>
      <c r="L129" s="94" t="str">
        <f t="shared" si="45"/>
        <v/>
      </c>
      <c r="M129" s="95"/>
      <c r="N129" s="96" t="str">
        <f t="shared" si="46"/>
        <v/>
      </c>
      <c r="O129" s="16" t="str">
        <f t="shared" si="47"/>
        <v/>
      </c>
      <c r="P129" s="16" t="str">
        <f t="shared" si="48"/>
        <v/>
      </c>
      <c r="Q129" s="16">
        <f t="shared" si="49"/>
        <v>-10</v>
      </c>
      <c r="R129" s="16" t="str">
        <f t="shared" si="50"/>
        <v/>
      </c>
      <c r="S129" s="16" t="str">
        <f t="shared" si="51"/>
        <v/>
      </c>
      <c r="T129" s="16">
        <f t="shared" si="52"/>
        <v>0</v>
      </c>
      <c r="U129" s="96" t="str">
        <f>IF(N('Final Round'!$J$14)&gt;0,IF(ISBLANK($A129),"",IF($N129&gt;5,$N129,VLOOKUP($A129,'Final Round'!$A$14:$K$18,COLUMN('Final Round'!$J$1),FALSE))),"")</f>
        <v/>
      </c>
      <c r="V129" s="16" t="str">
        <f t="shared" si="53"/>
        <v/>
      </c>
      <c r="W129" s="16" t="str">
        <f t="shared" si="54"/>
        <v/>
      </c>
      <c r="X129" s="16" t="str">
        <f t="shared" si="55"/>
        <v/>
      </c>
      <c r="Y129" s="16">
        <f t="shared" si="56"/>
        <v>0</v>
      </c>
      <c r="Z129" s="16" t="str">
        <f t="shared" si="57"/>
        <v/>
      </c>
      <c r="AA129" s="16">
        <f t="shared" si="43"/>
        <v>0</v>
      </c>
      <c r="AB129" s="97" t="str">
        <f>IF(ISBLANK($A129),"",5+4*(I129+IF(AA129=0,0,VLOOKUP($A129,'Final Round'!$A$14:$K$18,COLUMN('Final Round'!$G$1),FALSE)))+8*(H129+IF(AA129=0,0,IF(VLOOKUP($A129,'Final Round'!$A$14:$K$18,COLUMN('Final Round'!$J$1),FALSE)=1,1,0)))+$AA129)</f>
        <v/>
      </c>
    </row>
    <row r="130" spans="1:28" x14ac:dyDescent="0.2">
      <c r="A130" s="74"/>
      <c r="B130" s="75"/>
      <c r="C130" s="75"/>
      <c r="D130" s="75"/>
      <c r="E130" s="76"/>
      <c r="F130" s="77" t="str">
        <f>IF(ISBLANK($A130),"",SUM(IF(ISNA(IF(VLOOKUP($A130,'Round 1'!$A$7:$J$206,COLUMN('Round 1'!$H$7),FALSE),1,NA())),0,1),IF(ISNA(IF(VLOOKUP($A130,'Round 2'!$A$7:$J$206,COLUMN('Round 1'!$H$7),FALSE),1,NA())),0,1),IF(ISNA(IF(VLOOKUP($A130,'Round 3'!$A$7:$J$206,COLUMN('Round 1'!$H$7),FALSE),1,NA())),0,1),IF(ISNA(IF(VLOOKUP($A130,'Final Round'!$A$14:$K$18,1,FALSE),1,NA())),0,1)))</f>
        <v/>
      </c>
      <c r="G130" s="78"/>
      <c r="H130" s="79" t="str">
        <f>IF(ISBLANK($A130),"",IF(ISERROR(VLOOKUP($A130,'Round 1'!$A$7:$I$206,COLUMN('Round 1'!$G$7),FALSE)),0,VLOOKUP($A130,'Round 1'!$A$7:$I$206,COLUMN('Round 1'!$G$7),FALSE))+IF(ISERROR(VLOOKUP($A130,'Round 2'!$A$7:$I$206,COLUMN('Round 2'!$G$7),FALSE)),0,VLOOKUP($A130,'Round 2'!$A$7:$I$206,COLUMN('Round 2'!$G$7),FALSE))+IF(ISERROR(VLOOKUP($A130,'Round 3'!$A$7:$I$206,COLUMN('Round 3'!$G$7),FALSE)),0,VLOOKUP($A130,'Round 3'!$A$7:$I$206,COLUMN('Round 3'!$G$7),FALSE)))</f>
        <v/>
      </c>
      <c r="I130" s="79" t="str">
        <f>IF(ISBLANK($A130),"",IF(ISERROR(VLOOKUP($A130,'Round 1'!$A$7:$I$206,COLUMN('Round 1'!$F$7),FALSE)),0,VLOOKUP($A130,'Round 1'!$A$7:$I$206,COLUMN('Round 1'!$F$7),FALSE))+IF(ISERROR(VLOOKUP($A130,'Round 2'!$A$7:$I$206,COLUMN('Round 2'!$F$7),FALSE)),0,VLOOKUP($A130,'Round 2'!$A$7:$I$206,COLUMN('Round 2'!$F$7),FALSE))+IF(ISERROR(VLOOKUP($A130,'Round 3'!$A$7:$I$206,COLUMN('Round 3'!$F$7),FALSE)),0,VLOOKUP($A130,'Round 3'!$A$7:$I$206,COLUMN('Round 3'!$F$7),FALSE)))</f>
        <v/>
      </c>
      <c r="J130" s="80" t="str">
        <f>IF(ISBLANK($A130),"",IF(ISERROR(VLOOKUP($A130,'Round 1'!$A$7:$I$206,COLUMN('Round 1'!$H$7),FALSE)),0,VLOOKUP($A130,'Round 1'!$A$7:$I$206,COLUMN('Round 1'!$H$7),FALSE))+IF(ISERROR(VLOOKUP($A130,'Round 2'!$A$7:$I$206,COLUMN('Round 2'!$H$7),FALSE)),0,VLOOKUP($A130,'Round 2'!$A$7:$I$206,COLUMN('Round 2'!$H$7),FALSE))+IF(ISERROR(VLOOKUP($A130,'Round 3'!$A$7:$I$206,COLUMN('Round 3'!$H$7),FALSE)),0,VLOOKUP($A130,'Round 3'!$A$7:$I$206,COLUMN('Round 3'!$H$7),FALSE)))</f>
        <v/>
      </c>
      <c r="K130" s="79" t="str">
        <f t="shared" si="44"/>
        <v/>
      </c>
      <c r="L130" s="82" t="str">
        <f t="shared" si="45"/>
        <v/>
      </c>
      <c r="M130" s="83"/>
      <c r="N130" s="84" t="str">
        <f t="shared" si="46"/>
        <v/>
      </c>
      <c r="O130" s="16" t="str">
        <f t="shared" si="47"/>
        <v/>
      </c>
      <c r="P130" s="16" t="str">
        <f t="shared" si="48"/>
        <v/>
      </c>
      <c r="Q130" s="16">
        <f t="shared" si="49"/>
        <v>-10</v>
      </c>
      <c r="R130" s="16" t="str">
        <f t="shared" si="50"/>
        <v/>
      </c>
      <c r="S130" s="16" t="str">
        <f t="shared" si="51"/>
        <v/>
      </c>
      <c r="T130" s="16">
        <f t="shared" si="52"/>
        <v>0</v>
      </c>
      <c r="U130" s="84" t="str">
        <f>IF(N('Final Round'!$J$14)&gt;0,IF(ISBLANK($A130),"",IF($N130&gt;5,$N130,VLOOKUP($A130,'Final Round'!$A$14:$K$18,COLUMN('Final Round'!$J$1),FALSE))),"")</f>
        <v/>
      </c>
      <c r="V130" s="16" t="str">
        <f t="shared" si="53"/>
        <v/>
      </c>
      <c r="W130" s="16" t="str">
        <f t="shared" si="54"/>
        <v/>
      </c>
      <c r="X130" s="16" t="str">
        <f t="shared" si="55"/>
        <v/>
      </c>
      <c r="Y130" s="16">
        <f t="shared" si="56"/>
        <v>0</v>
      </c>
      <c r="Z130" s="16" t="str">
        <f t="shared" si="57"/>
        <v/>
      </c>
      <c r="AA130" s="16">
        <f t="shared" si="43"/>
        <v>0</v>
      </c>
      <c r="AB130" s="85" t="str">
        <f>IF(ISBLANK($A130),"",5+4*(I130+IF(AA130=0,0,VLOOKUP($A130,'Final Round'!$A$14:$K$18,COLUMN('Final Round'!$G$1),FALSE)))+8*(H130+IF(AA130=0,0,IF(VLOOKUP($A130,'Final Round'!$A$14:$K$18,COLUMN('Final Round'!$J$1),FALSE)=1,1,0)))+$AA130)</f>
        <v/>
      </c>
    </row>
    <row r="131" spans="1:28" x14ac:dyDescent="0.2">
      <c r="A131" s="86"/>
      <c r="B131" s="87"/>
      <c r="C131" s="87"/>
      <c r="D131" s="87"/>
      <c r="E131" s="88"/>
      <c r="F131" s="89" t="str">
        <f>IF(ISBLANK($A131),"",SUM(IF(ISNA(IF(VLOOKUP($A131,'Round 1'!$A$7:$J$206,COLUMN('Round 1'!$H$7),FALSE),1,NA())),0,1),IF(ISNA(IF(VLOOKUP($A131,'Round 2'!$A$7:$J$206,COLUMN('Round 1'!$H$7),FALSE),1,NA())),0,1),IF(ISNA(IF(VLOOKUP($A131,'Round 3'!$A$7:$J$206,COLUMN('Round 1'!$H$7),FALSE),1,NA())),0,1),IF(ISNA(IF(VLOOKUP($A131,'Final Round'!$A$14:$K$18,1,FALSE),1,NA())),0,1)))</f>
        <v/>
      </c>
      <c r="G131" s="90"/>
      <c r="H131" s="91" t="str">
        <f>IF(ISBLANK($A131),"",IF(ISERROR(VLOOKUP($A131,'Round 1'!$A$7:$I$206,COLUMN('Round 1'!$G$7),FALSE)),0,VLOOKUP($A131,'Round 1'!$A$7:$I$206,COLUMN('Round 1'!$G$7),FALSE))+IF(ISERROR(VLOOKUP($A131,'Round 2'!$A$7:$I$206,COLUMN('Round 2'!$G$7),FALSE)),0,VLOOKUP($A131,'Round 2'!$A$7:$I$206,COLUMN('Round 2'!$G$7),FALSE))+IF(ISERROR(VLOOKUP($A131,'Round 3'!$A$7:$I$206,COLUMN('Round 3'!$G$7),FALSE)),0,VLOOKUP($A131,'Round 3'!$A$7:$I$206,COLUMN('Round 3'!$G$7),FALSE)))</f>
        <v/>
      </c>
      <c r="I131" s="91" t="str">
        <f>IF(ISBLANK($A131),"",IF(ISERROR(VLOOKUP($A131,'Round 1'!$A$7:$I$206,COLUMN('Round 1'!$F$7),FALSE)),0,VLOOKUP($A131,'Round 1'!$A$7:$I$206,COLUMN('Round 1'!$F$7),FALSE))+IF(ISERROR(VLOOKUP($A131,'Round 2'!$A$7:$I$206,COLUMN('Round 2'!$F$7),FALSE)),0,VLOOKUP($A131,'Round 2'!$A$7:$I$206,COLUMN('Round 2'!$F$7),FALSE))+IF(ISERROR(VLOOKUP($A131,'Round 3'!$A$7:$I$206,COLUMN('Round 3'!$F$7),FALSE)),0,VLOOKUP($A131,'Round 3'!$A$7:$I$206,COLUMN('Round 3'!$F$7),FALSE)))</f>
        <v/>
      </c>
      <c r="J131" s="92" t="str">
        <f>IF(ISBLANK($A131),"",IF(ISERROR(VLOOKUP($A131,'Round 1'!$A$7:$I$206,COLUMN('Round 1'!$H$7),FALSE)),0,VLOOKUP($A131,'Round 1'!$A$7:$I$206,COLUMN('Round 1'!$H$7),FALSE))+IF(ISERROR(VLOOKUP($A131,'Round 2'!$A$7:$I$206,COLUMN('Round 2'!$H$7),FALSE)),0,VLOOKUP($A131,'Round 2'!$A$7:$I$206,COLUMN('Round 2'!$H$7),FALSE))+IF(ISERROR(VLOOKUP($A131,'Round 3'!$A$7:$I$206,COLUMN('Round 3'!$H$7),FALSE)),0,VLOOKUP($A131,'Round 3'!$A$7:$I$206,COLUMN('Round 3'!$H$7),FALSE)))</f>
        <v/>
      </c>
      <c r="K131" s="91" t="str">
        <f t="shared" si="44"/>
        <v/>
      </c>
      <c r="L131" s="94" t="str">
        <f t="shared" si="45"/>
        <v/>
      </c>
      <c r="M131" s="95"/>
      <c r="N131" s="96" t="str">
        <f t="shared" si="46"/>
        <v/>
      </c>
      <c r="O131" s="16" t="str">
        <f t="shared" si="47"/>
        <v/>
      </c>
      <c r="P131" s="16" t="str">
        <f t="shared" si="48"/>
        <v/>
      </c>
      <c r="Q131" s="16">
        <f t="shared" si="49"/>
        <v>-10</v>
      </c>
      <c r="R131" s="16" t="str">
        <f t="shared" si="50"/>
        <v/>
      </c>
      <c r="S131" s="16" t="str">
        <f t="shared" si="51"/>
        <v/>
      </c>
      <c r="T131" s="16">
        <f t="shared" si="52"/>
        <v>0</v>
      </c>
      <c r="U131" s="96" t="str">
        <f>IF(N('Final Round'!$J$14)&gt;0,IF(ISBLANK($A131),"",IF($N131&gt;5,$N131,VLOOKUP($A131,'Final Round'!$A$14:$K$18,COLUMN('Final Round'!$J$1),FALSE))),"")</f>
        <v/>
      </c>
      <c r="V131" s="16" t="str">
        <f t="shared" si="53"/>
        <v/>
      </c>
      <c r="W131" s="16" t="str">
        <f t="shared" si="54"/>
        <v/>
      </c>
      <c r="X131" s="16" t="str">
        <f t="shared" si="55"/>
        <v/>
      </c>
      <c r="Y131" s="16">
        <f t="shared" si="56"/>
        <v>0</v>
      </c>
      <c r="Z131" s="16" t="str">
        <f t="shared" si="57"/>
        <v/>
      </c>
      <c r="AA131" s="16">
        <f t="shared" si="43"/>
        <v>0</v>
      </c>
      <c r="AB131" s="97" t="str">
        <f>IF(ISBLANK($A131),"",5+4*(I131+IF(AA131=0,0,VLOOKUP($A131,'Final Round'!$A$14:$K$18,COLUMN('Final Round'!$G$1),FALSE)))+8*(H131+IF(AA131=0,0,IF(VLOOKUP($A131,'Final Round'!$A$14:$K$18,COLUMN('Final Round'!$J$1),FALSE)=1,1,0)))+$AA131)</f>
        <v/>
      </c>
    </row>
    <row r="132" spans="1:28" x14ac:dyDescent="0.2">
      <c r="A132" s="74"/>
      <c r="B132" s="75"/>
      <c r="C132" s="75"/>
      <c r="D132" s="75"/>
      <c r="E132" s="76"/>
      <c r="F132" s="77" t="str">
        <f>IF(ISBLANK($A132),"",SUM(IF(ISNA(IF(VLOOKUP($A132,'Round 1'!$A$7:$J$206,COLUMN('Round 1'!$H$7),FALSE),1,NA())),0,1),IF(ISNA(IF(VLOOKUP($A132,'Round 2'!$A$7:$J$206,COLUMN('Round 1'!$H$7),FALSE),1,NA())),0,1),IF(ISNA(IF(VLOOKUP($A132,'Round 3'!$A$7:$J$206,COLUMN('Round 1'!$H$7),FALSE),1,NA())),0,1),IF(ISNA(IF(VLOOKUP($A132,'Final Round'!$A$14:$K$18,1,FALSE),1,NA())),0,1)))</f>
        <v/>
      </c>
      <c r="G132" s="78"/>
      <c r="H132" s="79" t="str">
        <f>IF(ISBLANK($A132),"",IF(ISERROR(VLOOKUP($A132,'Round 1'!$A$7:$I$206,COLUMN('Round 1'!$G$7),FALSE)),0,VLOOKUP($A132,'Round 1'!$A$7:$I$206,COLUMN('Round 1'!$G$7),FALSE))+IF(ISERROR(VLOOKUP($A132,'Round 2'!$A$7:$I$206,COLUMN('Round 2'!$G$7),FALSE)),0,VLOOKUP($A132,'Round 2'!$A$7:$I$206,COLUMN('Round 2'!$G$7),FALSE))+IF(ISERROR(VLOOKUP($A132,'Round 3'!$A$7:$I$206,COLUMN('Round 3'!$G$7),FALSE)),0,VLOOKUP($A132,'Round 3'!$A$7:$I$206,COLUMN('Round 3'!$G$7),FALSE)))</f>
        <v/>
      </c>
      <c r="I132" s="79" t="str">
        <f>IF(ISBLANK($A132),"",IF(ISERROR(VLOOKUP($A132,'Round 1'!$A$7:$I$206,COLUMN('Round 1'!$F$7),FALSE)),0,VLOOKUP($A132,'Round 1'!$A$7:$I$206,COLUMN('Round 1'!$F$7),FALSE))+IF(ISERROR(VLOOKUP($A132,'Round 2'!$A$7:$I$206,COLUMN('Round 2'!$F$7),FALSE)),0,VLOOKUP($A132,'Round 2'!$A$7:$I$206,COLUMN('Round 2'!$F$7),FALSE))+IF(ISERROR(VLOOKUP($A132,'Round 3'!$A$7:$I$206,COLUMN('Round 3'!$F$7),FALSE)),0,VLOOKUP($A132,'Round 3'!$A$7:$I$206,COLUMN('Round 3'!$F$7),FALSE)))</f>
        <v/>
      </c>
      <c r="J132" s="80" t="str">
        <f>IF(ISBLANK($A132),"",IF(ISERROR(VLOOKUP($A132,'Round 1'!$A$7:$I$206,COLUMN('Round 1'!$H$7),FALSE)),0,VLOOKUP($A132,'Round 1'!$A$7:$I$206,COLUMN('Round 1'!$H$7),FALSE))+IF(ISERROR(VLOOKUP($A132,'Round 2'!$A$7:$I$206,COLUMN('Round 2'!$H$7),FALSE)),0,VLOOKUP($A132,'Round 2'!$A$7:$I$206,COLUMN('Round 2'!$H$7),FALSE))+IF(ISERROR(VLOOKUP($A132,'Round 3'!$A$7:$I$206,COLUMN('Round 3'!$H$7),FALSE)),0,VLOOKUP($A132,'Round 3'!$A$7:$I$206,COLUMN('Round 3'!$H$7),FALSE)))</f>
        <v/>
      </c>
      <c r="K132" s="79" t="str">
        <f t="shared" si="44"/>
        <v/>
      </c>
      <c r="L132" s="82" t="str">
        <f t="shared" si="45"/>
        <v/>
      </c>
      <c r="M132" s="83"/>
      <c r="N132" s="84" t="str">
        <f t="shared" si="46"/>
        <v/>
      </c>
      <c r="O132" s="16" t="str">
        <f t="shared" si="47"/>
        <v/>
      </c>
      <c r="P132" s="16" t="str">
        <f t="shared" si="48"/>
        <v/>
      </c>
      <c r="Q132" s="16">
        <f t="shared" si="49"/>
        <v>-10</v>
      </c>
      <c r="R132" s="16" t="str">
        <f t="shared" si="50"/>
        <v/>
      </c>
      <c r="S132" s="16" t="str">
        <f t="shared" si="51"/>
        <v/>
      </c>
      <c r="T132" s="16">
        <f t="shared" si="52"/>
        <v>0</v>
      </c>
      <c r="U132" s="84" t="str">
        <f>IF(N('Final Round'!$J$14)&gt;0,IF(ISBLANK($A132),"",IF($N132&gt;5,$N132,VLOOKUP($A132,'Final Round'!$A$14:$K$18,COLUMN('Final Round'!$J$1),FALSE))),"")</f>
        <v/>
      </c>
      <c r="V132" s="16" t="str">
        <f t="shared" si="53"/>
        <v/>
      </c>
      <c r="W132" s="16" t="str">
        <f t="shared" si="54"/>
        <v/>
      </c>
      <c r="X132" s="16" t="str">
        <f t="shared" si="55"/>
        <v/>
      </c>
      <c r="Y132" s="16">
        <f t="shared" si="56"/>
        <v>0</v>
      </c>
      <c r="Z132" s="16" t="str">
        <f t="shared" si="57"/>
        <v/>
      </c>
      <c r="AA132" s="16">
        <f t="shared" si="43"/>
        <v>0</v>
      </c>
      <c r="AB132" s="85" t="str">
        <f>IF(ISBLANK($A132),"",5+4*(I132+IF(AA132=0,0,VLOOKUP($A132,'Final Round'!$A$14:$K$18,COLUMN('Final Round'!$G$1),FALSE)))+8*(H132+IF(AA132=0,0,IF(VLOOKUP($A132,'Final Round'!$A$14:$K$18,COLUMN('Final Round'!$J$1),FALSE)=1,1,0)))+$AA132)</f>
        <v/>
      </c>
    </row>
    <row r="133" spans="1:28" x14ac:dyDescent="0.2">
      <c r="A133" s="86"/>
      <c r="B133" s="87"/>
      <c r="C133" s="87"/>
      <c r="D133" s="87"/>
      <c r="E133" s="88"/>
      <c r="F133" s="89" t="str">
        <f>IF(ISBLANK($A133),"",SUM(IF(ISNA(IF(VLOOKUP($A133,'Round 1'!$A$7:$J$206,COLUMN('Round 1'!$H$7),FALSE),1,NA())),0,1),IF(ISNA(IF(VLOOKUP($A133,'Round 2'!$A$7:$J$206,COLUMN('Round 1'!$H$7),FALSE),1,NA())),0,1),IF(ISNA(IF(VLOOKUP($A133,'Round 3'!$A$7:$J$206,COLUMN('Round 1'!$H$7),FALSE),1,NA())),0,1),IF(ISNA(IF(VLOOKUP($A133,'Final Round'!$A$14:$K$18,1,FALSE),1,NA())),0,1)))</f>
        <v/>
      </c>
      <c r="G133" s="90"/>
      <c r="H133" s="91" t="str">
        <f>IF(ISBLANK($A133),"",IF(ISERROR(VLOOKUP($A133,'Round 1'!$A$7:$I$206,COLUMN('Round 1'!$G$7),FALSE)),0,VLOOKUP($A133,'Round 1'!$A$7:$I$206,COLUMN('Round 1'!$G$7),FALSE))+IF(ISERROR(VLOOKUP($A133,'Round 2'!$A$7:$I$206,COLUMN('Round 2'!$G$7),FALSE)),0,VLOOKUP($A133,'Round 2'!$A$7:$I$206,COLUMN('Round 2'!$G$7),FALSE))+IF(ISERROR(VLOOKUP($A133,'Round 3'!$A$7:$I$206,COLUMN('Round 3'!$G$7),FALSE)),0,VLOOKUP($A133,'Round 3'!$A$7:$I$206,COLUMN('Round 3'!$G$7),FALSE)))</f>
        <v/>
      </c>
      <c r="I133" s="91" t="str">
        <f>IF(ISBLANK($A133),"",IF(ISERROR(VLOOKUP($A133,'Round 1'!$A$7:$I$206,COLUMN('Round 1'!$F$7),FALSE)),0,VLOOKUP($A133,'Round 1'!$A$7:$I$206,COLUMN('Round 1'!$F$7),FALSE))+IF(ISERROR(VLOOKUP($A133,'Round 2'!$A$7:$I$206,COLUMN('Round 2'!$F$7),FALSE)),0,VLOOKUP($A133,'Round 2'!$A$7:$I$206,COLUMN('Round 2'!$F$7),FALSE))+IF(ISERROR(VLOOKUP($A133,'Round 3'!$A$7:$I$206,COLUMN('Round 3'!$F$7),FALSE)),0,VLOOKUP($A133,'Round 3'!$A$7:$I$206,COLUMN('Round 3'!$F$7),FALSE)))</f>
        <v/>
      </c>
      <c r="J133" s="92" t="str">
        <f>IF(ISBLANK($A133),"",IF(ISERROR(VLOOKUP($A133,'Round 1'!$A$7:$I$206,COLUMN('Round 1'!$H$7),FALSE)),0,VLOOKUP($A133,'Round 1'!$A$7:$I$206,COLUMN('Round 1'!$H$7),FALSE))+IF(ISERROR(VLOOKUP($A133,'Round 2'!$A$7:$I$206,COLUMN('Round 2'!$H$7),FALSE)),0,VLOOKUP($A133,'Round 2'!$A$7:$I$206,COLUMN('Round 2'!$H$7),FALSE))+IF(ISERROR(VLOOKUP($A133,'Round 3'!$A$7:$I$206,COLUMN('Round 3'!$H$7),FALSE)),0,VLOOKUP($A133,'Round 3'!$A$7:$I$206,COLUMN('Round 3'!$H$7),FALSE)))</f>
        <v/>
      </c>
      <c r="K133" s="91" t="str">
        <f t="shared" si="44"/>
        <v/>
      </c>
      <c r="L133" s="94" t="str">
        <f t="shared" si="45"/>
        <v/>
      </c>
      <c r="M133" s="95"/>
      <c r="N133" s="96" t="str">
        <f t="shared" si="46"/>
        <v/>
      </c>
      <c r="O133" s="16" t="str">
        <f t="shared" si="47"/>
        <v/>
      </c>
      <c r="P133" s="16" t="str">
        <f t="shared" si="48"/>
        <v/>
      </c>
      <c r="Q133" s="16">
        <f t="shared" si="49"/>
        <v>-10</v>
      </c>
      <c r="R133" s="16" t="str">
        <f t="shared" si="50"/>
        <v/>
      </c>
      <c r="S133" s="16" t="str">
        <f t="shared" si="51"/>
        <v/>
      </c>
      <c r="T133" s="16">
        <f t="shared" si="52"/>
        <v>0</v>
      </c>
      <c r="U133" s="96" t="str">
        <f>IF(N('Final Round'!$J$14)&gt;0,IF(ISBLANK($A133),"",IF($N133&gt;5,$N133,VLOOKUP($A133,'Final Round'!$A$14:$K$18,COLUMN('Final Round'!$J$1),FALSE))),"")</f>
        <v/>
      </c>
      <c r="V133" s="16" t="str">
        <f t="shared" si="53"/>
        <v/>
      </c>
      <c r="W133" s="16" t="str">
        <f t="shared" si="54"/>
        <v/>
      </c>
      <c r="X133" s="16" t="str">
        <f t="shared" si="55"/>
        <v/>
      </c>
      <c r="Y133" s="16">
        <f t="shared" si="56"/>
        <v>0</v>
      </c>
      <c r="Z133" s="16" t="str">
        <f t="shared" si="57"/>
        <v/>
      </c>
      <c r="AA133" s="16">
        <f t="shared" si="43"/>
        <v>0</v>
      </c>
      <c r="AB133" s="97" t="str">
        <f>IF(ISBLANK($A133),"",5+4*(I133+IF(AA133=0,0,VLOOKUP($A133,'Final Round'!$A$14:$K$18,COLUMN('Final Round'!$G$1),FALSE)))+8*(H133+IF(AA133=0,0,IF(VLOOKUP($A133,'Final Round'!$A$14:$K$18,COLUMN('Final Round'!$J$1),FALSE)=1,1,0)))+$AA133)</f>
        <v/>
      </c>
    </row>
    <row r="134" spans="1:28" x14ac:dyDescent="0.2">
      <c r="A134" s="74"/>
      <c r="B134" s="75"/>
      <c r="C134" s="75"/>
      <c r="D134" s="75"/>
      <c r="E134" s="76"/>
      <c r="F134" s="77" t="str">
        <f>IF(ISBLANK($A134),"",SUM(IF(ISNA(IF(VLOOKUP($A134,'Round 1'!$A$7:$J$206,COLUMN('Round 1'!$H$7),FALSE),1,NA())),0,1),IF(ISNA(IF(VLOOKUP($A134,'Round 2'!$A$7:$J$206,COLUMN('Round 1'!$H$7),FALSE),1,NA())),0,1),IF(ISNA(IF(VLOOKUP($A134,'Round 3'!$A$7:$J$206,COLUMN('Round 1'!$H$7),FALSE),1,NA())),0,1),IF(ISNA(IF(VLOOKUP($A134,'Final Round'!$A$14:$K$18,1,FALSE),1,NA())),0,1)))</f>
        <v/>
      </c>
      <c r="G134" s="78"/>
      <c r="H134" s="79" t="str">
        <f>IF(ISBLANK($A134),"",IF(ISERROR(VLOOKUP($A134,'Round 1'!$A$7:$I$206,COLUMN('Round 1'!$G$7),FALSE)),0,VLOOKUP($A134,'Round 1'!$A$7:$I$206,COLUMN('Round 1'!$G$7),FALSE))+IF(ISERROR(VLOOKUP($A134,'Round 2'!$A$7:$I$206,COLUMN('Round 2'!$G$7),FALSE)),0,VLOOKUP($A134,'Round 2'!$A$7:$I$206,COLUMN('Round 2'!$G$7),FALSE))+IF(ISERROR(VLOOKUP($A134,'Round 3'!$A$7:$I$206,COLUMN('Round 3'!$G$7),FALSE)),0,VLOOKUP($A134,'Round 3'!$A$7:$I$206,COLUMN('Round 3'!$G$7),FALSE)))</f>
        <v/>
      </c>
      <c r="I134" s="79" t="str">
        <f>IF(ISBLANK($A134),"",IF(ISERROR(VLOOKUP($A134,'Round 1'!$A$7:$I$206,COLUMN('Round 1'!$F$7),FALSE)),0,VLOOKUP($A134,'Round 1'!$A$7:$I$206,COLUMN('Round 1'!$F$7),FALSE))+IF(ISERROR(VLOOKUP($A134,'Round 2'!$A$7:$I$206,COLUMN('Round 2'!$F$7),FALSE)),0,VLOOKUP($A134,'Round 2'!$A$7:$I$206,COLUMN('Round 2'!$F$7),FALSE))+IF(ISERROR(VLOOKUP($A134,'Round 3'!$A$7:$I$206,COLUMN('Round 3'!$F$7),FALSE)),0,VLOOKUP($A134,'Round 3'!$A$7:$I$206,COLUMN('Round 3'!$F$7),FALSE)))</f>
        <v/>
      </c>
      <c r="J134" s="80" t="str">
        <f>IF(ISBLANK($A134),"",IF(ISERROR(VLOOKUP($A134,'Round 1'!$A$7:$I$206,COLUMN('Round 1'!$H$7),FALSE)),0,VLOOKUP($A134,'Round 1'!$A$7:$I$206,COLUMN('Round 1'!$H$7),FALSE))+IF(ISERROR(VLOOKUP($A134,'Round 2'!$A$7:$I$206,COLUMN('Round 2'!$H$7),FALSE)),0,VLOOKUP($A134,'Round 2'!$A$7:$I$206,COLUMN('Round 2'!$H$7),FALSE))+IF(ISERROR(VLOOKUP($A134,'Round 3'!$A$7:$I$206,COLUMN('Round 3'!$H$7),FALSE)),0,VLOOKUP($A134,'Round 3'!$A$7:$I$206,COLUMN('Round 3'!$H$7),FALSE)))</f>
        <v/>
      </c>
      <c r="K134" s="79" t="str">
        <f t="shared" si="44"/>
        <v/>
      </c>
      <c r="L134" s="82" t="str">
        <f t="shared" si="45"/>
        <v/>
      </c>
      <c r="M134" s="83"/>
      <c r="N134" s="84" t="str">
        <f t="shared" si="46"/>
        <v/>
      </c>
      <c r="O134" s="16" t="str">
        <f t="shared" si="47"/>
        <v/>
      </c>
      <c r="P134" s="16" t="str">
        <f t="shared" si="48"/>
        <v/>
      </c>
      <c r="Q134" s="16">
        <f t="shared" si="49"/>
        <v>-10</v>
      </c>
      <c r="R134" s="16" t="str">
        <f t="shared" si="50"/>
        <v/>
      </c>
      <c r="S134" s="16" t="str">
        <f t="shared" si="51"/>
        <v/>
      </c>
      <c r="T134" s="16">
        <f t="shared" si="52"/>
        <v>0</v>
      </c>
      <c r="U134" s="84" t="str">
        <f>IF(N('Final Round'!$J$14)&gt;0,IF(ISBLANK($A134),"",IF($N134&gt;5,$N134,VLOOKUP($A134,'Final Round'!$A$14:$K$18,COLUMN('Final Round'!$J$1),FALSE))),"")</f>
        <v/>
      </c>
      <c r="V134" s="16" t="str">
        <f t="shared" si="53"/>
        <v/>
      </c>
      <c r="W134" s="16" t="str">
        <f t="shared" si="54"/>
        <v/>
      </c>
      <c r="X134" s="16" t="str">
        <f t="shared" si="55"/>
        <v/>
      </c>
      <c r="Y134" s="16">
        <f t="shared" si="56"/>
        <v>0</v>
      </c>
      <c r="Z134" s="16" t="str">
        <f t="shared" si="57"/>
        <v/>
      </c>
      <c r="AA134" s="16">
        <f t="shared" si="43"/>
        <v>0</v>
      </c>
      <c r="AB134" s="85" t="str">
        <f>IF(ISBLANK($A134),"",5+4*(I134+IF(AA134=0,0,VLOOKUP($A134,'Final Round'!$A$14:$K$18,COLUMN('Final Round'!$G$1),FALSE)))+8*(H134+IF(AA134=0,0,IF(VLOOKUP($A134,'Final Round'!$A$14:$K$18,COLUMN('Final Round'!$J$1),FALSE)=1,1,0)))+$AA134)</f>
        <v/>
      </c>
    </row>
    <row r="135" spans="1:28" x14ac:dyDescent="0.2">
      <c r="A135" s="86"/>
      <c r="B135" s="87"/>
      <c r="C135" s="87"/>
      <c r="D135" s="87"/>
      <c r="E135" s="88"/>
      <c r="F135" s="89" t="str">
        <f>IF(ISBLANK($A135),"",SUM(IF(ISNA(IF(VLOOKUP($A135,'Round 1'!$A$7:$J$206,COLUMN('Round 1'!$H$7),FALSE),1,NA())),0,1),IF(ISNA(IF(VLOOKUP($A135,'Round 2'!$A$7:$J$206,COLUMN('Round 1'!$H$7),FALSE),1,NA())),0,1),IF(ISNA(IF(VLOOKUP($A135,'Round 3'!$A$7:$J$206,COLUMN('Round 1'!$H$7),FALSE),1,NA())),0,1),IF(ISNA(IF(VLOOKUP($A135,'Final Round'!$A$14:$K$18,1,FALSE),1,NA())),0,1)))</f>
        <v/>
      </c>
      <c r="G135" s="90"/>
      <c r="H135" s="91" t="str">
        <f>IF(ISBLANK($A135),"",IF(ISERROR(VLOOKUP($A135,'Round 1'!$A$7:$I$206,COLUMN('Round 1'!$G$7),FALSE)),0,VLOOKUP($A135,'Round 1'!$A$7:$I$206,COLUMN('Round 1'!$G$7),FALSE))+IF(ISERROR(VLOOKUP($A135,'Round 2'!$A$7:$I$206,COLUMN('Round 2'!$G$7),FALSE)),0,VLOOKUP($A135,'Round 2'!$A$7:$I$206,COLUMN('Round 2'!$G$7),FALSE))+IF(ISERROR(VLOOKUP($A135,'Round 3'!$A$7:$I$206,COLUMN('Round 3'!$G$7),FALSE)),0,VLOOKUP($A135,'Round 3'!$A$7:$I$206,COLUMN('Round 3'!$G$7),FALSE)))</f>
        <v/>
      </c>
      <c r="I135" s="91" t="str">
        <f>IF(ISBLANK($A135),"",IF(ISERROR(VLOOKUP($A135,'Round 1'!$A$7:$I$206,COLUMN('Round 1'!$F$7),FALSE)),0,VLOOKUP($A135,'Round 1'!$A$7:$I$206,COLUMN('Round 1'!$F$7),FALSE))+IF(ISERROR(VLOOKUP($A135,'Round 2'!$A$7:$I$206,COLUMN('Round 2'!$F$7),FALSE)),0,VLOOKUP($A135,'Round 2'!$A$7:$I$206,COLUMN('Round 2'!$F$7),FALSE))+IF(ISERROR(VLOOKUP($A135,'Round 3'!$A$7:$I$206,COLUMN('Round 3'!$F$7),FALSE)),0,VLOOKUP($A135,'Round 3'!$A$7:$I$206,COLUMN('Round 3'!$F$7),FALSE)))</f>
        <v/>
      </c>
      <c r="J135" s="92" t="str">
        <f>IF(ISBLANK($A135),"",IF(ISERROR(VLOOKUP($A135,'Round 1'!$A$7:$I$206,COLUMN('Round 1'!$H$7),FALSE)),0,VLOOKUP($A135,'Round 1'!$A$7:$I$206,COLUMN('Round 1'!$H$7),FALSE))+IF(ISERROR(VLOOKUP($A135,'Round 2'!$A$7:$I$206,COLUMN('Round 2'!$H$7),FALSE)),0,VLOOKUP($A135,'Round 2'!$A$7:$I$206,COLUMN('Round 2'!$H$7),FALSE))+IF(ISERROR(VLOOKUP($A135,'Round 3'!$A$7:$I$206,COLUMN('Round 3'!$H$7),FALSE)),0,VLOOKUP($A135,'Round 3'!$A$7:$I$206,COLUMN('Round 3'!$H$7),FALSE)))</f>
        <v/>
      </c>
      <c r="K135" s="91" t="str">
        <f t="shared" ref="K135:K166" si="58">IF(ISBLANK(A135),"",RANK(P135,$P$7:$P$206))</f>
        <v/>
      </c>
      <c r="L135" s="94" t="str">
        <f t="shared" ref="L135:L166" si="59">IF(ISBLANK($G135),IF($K135&gt;5,"",IF(AND(ISNA(MATCH(K135+1,$K$7:$K$206,0)),$K135&lt;$A$4),"TIE","")),"DQ")</f>
        <v/>
      </c>
      <c r="M135" s="95"/>
      <c r="N135" s="96" t="str">
        <f t="shared" ref="N135:N166" si="60">IF(ISBLANK($G135),$R135,"DQ")</f>
        <v/>
      </c>
      <c r="O135" s="16" t="str">
        <f t="shared" ref="O135:O166" si="61">IF(ISBLANK(A135),"",$H135*$O$6+$I135)</f>
        <v/>
      </c>
      <c r="P135" s="16" t="str">
        <f t="shared" ref="P135:P166" si="62">IF(ISBLANK(A135),"",$O135*10*$P$6+$J135)</f>
        <v/>
      </c>
      <c r="Q135" s="16">
        <f t="shared" ref="Q135:Q166" si="63">IF(ISBLANK($G135),IF(ISBLANK($A135),-10,$P135*$Q$6+IF($M135&gt;0,$Q$6-1-$M135,0)),-1)</f>
        <v>-10</v>
      </c>
      <c r="R135" s="16" t="str">
        <f t="shared" ref="R135:R166" si="64">IF(ISBLANK($A135),"",RANK($Q135,$Q$7:$Q$206))</f>
        <v/>
      </c>
      <c r="S135" s="16" t="str">
        <f t="shared" ref="S135:S166" si="65">IF(ISNA(MATCH($R135+1,$R$7:$R$206,0)),IF($R135=MAX($A$7:$A$206),$R135,-1),$R135)</f>
        <v/>
      </c>
      <c r="T135" s="16">
        <f t="shared" ref="T135:T166" si="66">$A135</f>
        <v>0</v>
      </c>
      <c r="U135" s="96" t="str">
        <f>IF(N('Final Round'!$J$14)&gt;0,IF(ISBLANK($A135),"",IF($N135&gt;5,$N135,VLOOKUP($A135,'Final Round'!$A$14:$K$18,COLUMN('Final Round'!$J$1),FALSE))),"")</f>
        <v/>
      </c>
      <c r="V135" s="16" t="str">
        <f t="shared" ref="V135:V166" si="67">IF(ISNUMBER($U135),$U135,$R135)</f>
        <v/>
      </c>
      <c r="W135" s="16" t="str">
        <f t="shared" ref="W135:W166" si="68">IF(ISBLANK($A135),"",($V$6-$V135)*$W$6+$W$6-$A135)</f>
        <v/>
      </c>
      <c r="X135" s="16" t="str">
        <f t="shared" ref="X135:X166" si="69">IF(ISBLANK($A135),"",RANK($W135,$W$7:$W$206))</f>
        <v/>
      </c>
      <c r="Y135" s="16">
        <f t="shared" ref="Y135:Y166" si="70">$A135</f>
        <v>0</v>
      </c>
      <c r="Z135" s="16" t="str">
        <f t="shared" ref="Z135:Z166" si="71">IF($U135="",$N135,$U135)</f>
        <v/>
      </c>
      <c r="AA135" s="16">
        <f t="shared" si="43"/>
        <v>0</v>
      </c>
      <c r="AB135" s="97" t="str">
        <f>IF(ISBLANK($A135),"",5+4*(I135+IF(AA135=0,0,VLOOKUP($A135,'Final Round'!$A$14:$K$18,COLUMN('Final Round'!$G$1),FALSE)))+8*(H135+IF(AA135=0,0,IF(VLOOKUP($A135,'Final Round'!$A$14:$K$18,COLUMN('Final Round'!$J$1),FALSE)=1,1,0)))+$AA135)</f>
        <v/>
      </c>
    </row>
    <row r="136" spans="1:28" x14ac:dyDescent="0.2">
      <c r="A136" s="74"/>
      <c r="B136" s="75"/>
      <c r="C136" s="75"/>
      <c r="D136" s="75"/>
      <c r="E136" s="76"/>
      <c r="F136" s="77" t="str">
        <f>IF(ISBLANK($A136),"",SUM(IF(ISNA(IF(VLOOKUP($A136,'Round 1'!$A$7:$J$206,COLUMN('Round 1'!$H$7),FALSE),1,NA())),0,1),IF(ISNA(IF(VLOOKUP($A136,'Round 2'!$A$7:$J$206,COLUMN('Round 1'!$H$7),FALSE),1,NA())),0,1),IF(ISNA(IF(VLOOKUP($A136,'Round 3'!$A$7:$J$206,COLUMN('Round 1'!$H$7),FALSE),1,NA())),0,1),IF(ISNA(IF(VLOOKUP($A136,'Final Round'!$A$14:$K$18,1,FALSE),1,NA())),0,1)))</f>
        <v/>
      </c>
      <c r="G136" s="78"/>
      <c r="H136" s="79" t="str">
        <f>IF(ISBLANK($A136),"",IF(ISERROR(VLOOKUP($A136,'Round 1'!$A$7:$I$206,COLUMN('Round 1'!$G$7),FALSE)),0,VLOOKUP($A136,'Round 1'!$A$7:$I$206,COLUMN('Round 1'!$G$7),FALSE))+IF(ISERROR(VLOOKUP($A136,'Round 2'!$A$7:$I$206,COLUMN('Round 2'!$G$7),FALSE)),0,VLOOKUP($A136,'Round 2'!$A$7:$I$206,COLUMN('Round 2'!$G$7),FALSE))+IF(ISERROR(VLOOKUP($A136,'Round 3'!$A$7:$I$206,COLUMN('Round 3'!$G$7),FALSE)),0,VLOOKUP($A136,'Round 3'!$A$7:$I$206,COLUMN('Round 3'!$G$7),FALSE)))</f>
        <v/>
      </c>
      <c r="I136" s="79" t="str">
        <f>IF(ISBLANK($A136),"",IF(ISERROR(VLOOKUP($A136,'Round 1'!$A$7:$I$206,COLUMN('Round 1'!$F$7),FALSE)),0,VLOOKUP($A136,'Round 1'!$A$7:$I$206,COLUMN('Round 1'!$F$7),FALSE))+IF(ISERROR(VLOOKUP($A136,'Round 2'!$A$7:$I$206,COLUMN('Round 2'!$F$7),FALSE)),0,VLOOKUP($A136,'Round 2'!$A$7:$I$206,COLUMN('Round 2'!$F$7),FALSE))+IF(ISERROR(VLOOKUP($A136,'Round 3'!$A$7:$I$206,COLUMN('Round 3'!$F$7),FALSE)),0,VLOOKUP($A136,'Round 3'!$A$7:$I$206,COLUMN('Round 3'!$F$7),FALSE)))</f>
        <v/>
      </c>
      <c r="J136" s="80" t="str">
        <f>IF(ISBLANK($A136),"",IF(ISERROR(VLOOKUP($A136,'Round 1'!$A$7:$I$206,COLUMN('Round 1'!$H$7),FALSE)),0,VLOOKUP($A136,'Round 1'!$A$7:$I$206,COLUMN('Round 1'!$H$7),FALSE))+IF(ISERROR(VLOOKUP($A136,'Round 2'!$A$7:$I$206,COLUMN('Round 2'!$H$7),FALSE)),0,VLOOKUP($A136,'Round 2'!$A$7:$I$206,COLUMN('Round 2'!$H$7),FALSE))+IF(ISERROR(VLOOKUP($A136,'Round 3'!$A$7:$I$206,COLUMN('Round 3'!$H$7),FALSE)),0,VLOOKUP($A136,'Round 3'!$A$7:$I$206,COLUMN('Round 3'!$H$7),FALSE)))</f>
        <v/>
      </c>
      <c r="K136" s="79" t="str">
        <f t="shared" si="58"/>
        <v/>
      </c>
      <c r="L136" s="82" t="str">
        <f t="shared" si="59"/>
        <v/>
      </c>
      <c r="M136" s="83"/>
      <c r="N136" s="84" t="str">
        <f t="shared" si="60"/>
        <v/>
      </c>
      <c r="O136" s="16" t="str">
        <f t="shared" si="61"/>
        <v/>
      </c>
      <c r="P136" s="16" t="str">
        <f t="shared" si="62"/>
        <v/>
      </c>
      <c r="Q136" s="16">
        <f t="shared" si="63"/>
        <v>-10</v>
      </c>
      <c r="R136" s="16" t="str">
        <f t="shared" si="64"/>
        <v/>
      </c>
      <c r="S136" s="16" t="str">
        <f t="shared" si="65"/>
        <v/>
      </c>
      <c r="T136" s="16">
        <f t="shared" si="66"/>
        <v>0</v>
      </c>
      <c r="U136" s="84" t="str">
        <f>IF(N('Final Round'!$J$14)&gt;0,IF(ISBLANK($A136),"",IF($N136&gt;5,$N136,VLOOKUP($A136,'Final Round'!$A$14:$K$18,COLUMN('Final Round'!$J$1),FALSE))),"")</f>
        <v/>
      </c>
      <c r="V136" s="16" t="str">
        <f t="shared" si="67"/>
        <v/>
      </c>
      <c r="W136" s="16" t="str">
        <f t="shared" si="68"/>
        <v/>
      </c>
      <c r="X136" s="16" t="str">
        <f t="shared" si="69"/>
        <v/>
      </c>
      <c r="Y136" s="16">
        <f t="shared" si="70"/>
        <v>0</v>
      </c>
      <c r="Z136" s="16" t="str">
        <f t="shared" si="71"/>
        <v/>
      </c>
      <c r="AA136" s="16">
        <f t="shared" ref="AA136:AA199" si="72">IF($U136&lt;6,INDEX($AA$1:$AA$5,$Z136)*$Z$2,0)</f>
        <v>0</v>
      </c>
      <c r="AB136" s="85" t="str">
        <f>IF(ISBLANK($A136),"",5+4*(I136+IF(AA136=0,0,VLOOKUP($A136,'Final Round'!$A$14:$K$18,COLUMN('Final Round'!$G$1),FALSE)))+8*(H136+IF(AA136=0,0,IF(VLOOKUP($A136,'Final Round'!$A$14:$K$18,COLUMN('Final Round'!$J$1),FALSE)=1,1,0)))+$AA136)</f>
        <v/>
      </c>
    </row>
    <row r="137" spans="1:28" x14ac:dyDescent="0.2">
      <c r="A137" s="86"/>
      <c r="B137" s="87"/>
      <c r="C137" s="87"/>
      <c r="D137" s="87"/>
      <c r="E137" s="88"/>
      <c r="F137" s="89" t="str">
        <f>IF(ISBLANK($A137),"",SUM(IF(ISNA(IF(VLOOKUP($A137,'Round 1'!$A$7:$J$206,COLUMN('Round 1'!$H$7),FALSE),1,NA())),0,1),IF(ISNA(IF(VLOOKUP($A137,'Round 2'!$A$7:$J$206,COLUMN('Round 1'!$H$7),FALSE),1,NA())),0,1),IF(ISNA(IF(VLOOKUP($A137,'Round 3'!$A$7:$J$206,COLUMN('Round 1'!$H$7),FALSE),1,NA())),0,1),IF(ISNA(IF(VLOOKUP($A137,'Final Round'!$A$14:$K$18,1,FALSE),1,NA())),0,1)))</f>
        <v/>
      </c>
      <c r="G137" s="90"/>
      <c r="H137" s="91" t="str">
        <f>IF(ISBLANK($A137),"",IF(ISERROR(VLOOKUP($A137,'Round 1'!$A$7:$I$206,COLUMN('Round 1'!$G$7),FALSE)),0,VLOOKUP($A137,'Round 1'!$A$7:$I$206,COLUMN('Round 1'!$G$7),FALSE))+IF(ISERROR(VLOOKUP($A137,'Round 2'!$A$7:$I$206,COLUMN('Round 2'!$G$7),FALSE)),0,VLOOKUP($A137,'Round 2'!$A$7:$I$206,COLUMN('Round 2'!$G$7),FALSE))+IF(ISERROR(VLOOKUP($A137,'Round 3'!$A$7:$I$206,COLUMN('Round 3'!$G$7),FALSE)),0,VLOOKUP($A137,'Round 3'!$A$7:$I$206,COLUMN('Round 3'!$G$7),FALSE)))</f>
        <v/>
      </c>
      <c r="I137" s="91" t="str">
        <f>IF(ISBLANK($A137),"",IF(ISERROR(VLOOKUP($A137,'Round 1'!$A$7:$I$206,COLUMN('Round 1'!$F$7),FALSE)),0,VLOOKUP($A137,'Round 1'!$A$7:$I$206,COLUMN('Round 1'!$F$7),FALSE))+IF(ISERROR(VLOOKUP($A137,'Round 2'!$A$7:$I$206,COLUMN('Round 2'!$F$7),FALSE)),0,VLOOKUP($A137,'Round 2'!$A$7:$I$206,COLUMN('Round 2'!$F$7),FALSE))+IF(ISERROR(VLOOKUP($A137,'Round 3'!$A$7:$I$206,COLUMN('Round 3'!$F$7),FALSE)),0,VLOOKUP($A137,'Round 3'!$A$7:$I$206,COLUMN('Round 3'!$F$7),FALSE)))</f>
        <v/>
      </c>
      <c r="J137" s="92" t="str">
        <f>IF(ISBLANK($A137),"",IF(ISERROR(VLOOKUP($A137,'Round 1'!$A$7:$I$206,COLUMN('Round 1'!$H$7),FALSE)),0,VLOOKUP($A137,'Round 1'!$A$7:$I$206,COLUMN('Round 1'!$H$7),FALSE))+IF(ISERROR(VLOOKUP($A137,'Round 2'!$A$7:$I$206,COLUMN('Round 2'!$H$7),FALSE)),0,VLOOKUP($A137,'Round 2'!$A$7:$I$206,COLUMN('Round 2'!$H$7),FALSE))+IF(ISERROR(VLOOKUP($A137,'Round 3'!$A$7:$I$206,COLUMN('Round 3'!$H$7),FALSE)),0,VLOOKUP($A137,'Round 3'!$A$7:$I$206,COLUMN('Round 3'!$H$7),FALSE)))</f>
        <v/>
      </c>
      <c r="K137" s="91" t="str">
        <f t="shared" si="58"/>
        <v/>
      </c>
      <c r="L137" s="94" t="str">
        <f t="shared" si="59"/>
        <v/>
      </c>
      <c r="M137" s="95"/>
      <c r="N137" s="96" t="str">
        <f t="shared" si="60"/>
        <v/>
      </c>
      <c r="O137" s="16" t="str">
        <f t="shared" si="61"/>
        <v/>
      </c>
      <c r="P137" s="16" t="str">
        <f t="shared" si="62"/>
        <v/>
      </c>
      <c r="Q137" s="16">
        <f t="shared" si="63"/>
        <v>-10</v>
      </c>
      <c r="R137" s="16" t="str">
        <f t="shared" si="64"/>
        <v/>
      </c>
      <c r="S137" s="16" t="str">
        <f t="shared" si="65"/>
        <v/>
      </c>
      <c r="T137" s="16">
        <f t="shared" si="66"/>
        <v>0</v>
      </c>
      <c r="U137" s="96" t="str">
        <f>IF(N('Final Round'!$J$14)&gt;0,IF(ISBLANK($A137),"",IF($N137&gt;5,$N137,VLOOKUP($A137,'Final Round'!$A$14:$K$18,COLUMN('Final Round'!$J$1),FALSE))),"")</f>
        <v/>
      </c>
      <c r="V137" s="16" t="str">
        <f t="shared" si="67"/>
        <v/>
      </c>
      <c r="W137" s="16" t="str">
        <f t="shared" si="68"/>
        <v/>
      </c>
      <c r="X137" s="16" t="str">
        <f t="shared" si="69"/>
        <v/>
      </c>
      <c r="Y137" s="16">
        <f t="shared" si="70"/>
        <v>0</v>
      </c>
      <c r="Z137" s="16" t="str">
        <f t="shared" si="71"/>
        <v/>
      </c>
      <c r="AA137" s="16">
        <f t="shared" si="72"/>
        <v>0</v>
      </c>
      <c r="AB137" s="97" t="str">
        <f>IF(ISBLANK($A137),"",5+4*(I137+IF(AA137=0,0,VLOOKUP($A137,'Final Round'!$A$14:$K$18,COLUMN('Final Round'!$G$1),FALSE)))+8*(H137+IF(AA137=0,0,IF(VLOOKUP($A137,'Final Round'!$A$14:$K$18,COLUMN('Final Round'!$J$1),FALSE)=1,1,0)))+$AA137)</f>
        <v/>
      </c>
    </row>
    <row r="138" spans="1:28" x14ac:dyDescent="0.2">
      <c r="A138" s="74"/>
      <c r="B138" s="75"/>
      <c r="C138" s="75"/>
      <c r="D138" s="75"/>
      <c r="E138" s="76"/>
      <c r="F138" s="77" t="str">
        <f>IF(ISBLANK($A138),"",SUM(IF(ISNA(IF(VLOOKUP($A138,'Round 1'!$A$7:$J$206,COLUMN('Round 1'!$H$7),FALSE),1,NA())),0,1),IF(ISNA(IF(VLOOKUP($A138,'Round 2'!$A$7:$J$206,COLUMN('Round 1'!$H$7),FALSE),1,NA())),0,1),IF(ISNA(IF(VLOOKUP($A138,'Round 3'!$A$7:$J$206,COLUMN('Round 1'!$H$7),FALSE),1,NA())),0,1),IF(ISNA(IF(VLOOKUP($A138,'Final Round'!$A$14:$K$18,1,FALSE),1,NA())),0,1)))</f>
        <v/>
      </c>
      <c r="G138" s="78"/>
      <c r="H138" s="79" t="str">
        <f>IF(ISBLANK($A138),"",IF(ISERROR(VLOOKUP($A138,'Round 1'!$A$7:$I$206,COLUMN('Round 1'!$G$7),FALSE)),0,VLOOKUP($A138,'Round 1'!$A$7:$I$206,COLUMN('Round 1'!$G$7),FALSE))+IF(ISERROR(VLOOKUP($A138,'Round 2'!$A$7:$I$206,COLUMN('Round 2'!$G$7),FALSE)),0,VLOOKUP($A138,'Round 2'!$A$7:$I$206,COLUMN('Round 2'!$G$7),FALSE))+IF(ISERROR(VLOOKUP($A138,'Round 3'!$A$7:$I$206,COLUMN('Round 3'!$G$7),FALSE)),0,VLOOKUP($A138,'Round 3'!$A$7:$I$206,COLUMN('Round 3'!$G$7),FALSE)))</f>
        <v/>
      </c>
      <c r="I138" s="79" t="str">
        <f>IF(ISBLANK($A138),"",IF(ISERROR(VLOOKUP($A138,'Round 1'!$A$7:$I$206,COLUMN('Round 1'!$F$7),FALSE)),0,VLOOKUP($A138,'Round 1'!$A$7:$I$206,COLUMN('Round 1'!$F$7),FALSE))+IF(ISERROR(VLOOKUP($A138,'Round 2'!$A$7:$I$206,COLUMN('Round 2'!$F$7),FALSE)),0,VLOOKUP($A138,'Round 2'!$A$7:$I$206,COLUMN('Round 2'!$F$7),FALSE))+IF(ISERROR(VLOOKUP($A138,'Round 3'!$A$7:$I$206,COLUMN('Round 3'!$F$7),FALSE)),0,VLOOKUP($A138,'Round 3'!$A$7:$I$206,COLUMN('Round 3'!$F$7),FALSE)))</f>
        <v/>
      </c>
      <c r="J138" s="80" t="str">
        <f>IF(ISBLANK($A138),"",IF(ISERROR(VLOOKUP($A138,'Round 1'!$A$7:$I$206,COLUMN('Round 1'!$H$7),FALSE)),0,VLOOKUP($A138,'Round 1'!$A$7:$I$206,COLUMN('Round 1'!$H$7),FALSE))+IF(ISERROR(VLOOKUP($A138,'Round 2'!$A$7:$I$206,COLUMN('Round 2'!$H$7),FALSE)),0,VLOOKUP($A138,'Round 2'!$A$7:$I$206,COLUMN('Round 2'!$H$7),FALSE))+IF(ISERROR(VLOOKUP($A138,'Round 3'!$A$7:$I$206,COLUMN('Round 3'!$H$7),FALSE)),0,VLOOKUP($A138,'Round 3'!$A$7:$I$206,COLUMN('Round 3'!$H$7),FALSE)))</f>
        <v/>
      </c>
      <c r="K138" s="79" t="str">
        <f t="shared" si="58"/>
        <v/>
      </c>
      <c r="L138" s="82" t="str">
        <f t="shared" si="59"/>
        <v/>
      </c>
      <c r="M138" s="83"/>
      <c r="N138" s="84" t="str">
        <f t="shared" si="60"/>
        <v/>
      </c>
      <c r="O138" s="16" t="str">
        <f t="shared" si="61"/>
        <v/>
      </c>
      <c r="P138" s="16" t="str">
        <f t="shared" si="62"/>
        <v/>
      </c>
      <c r="Q138" s="16">
        <f t="shared" si="63"/>
        <v>-10</v>
      </c>
      <c r="R138" s="16" t="str">
        <f t="shared" si="64"/>
        <v/>
      </c>
      <c r="S138" s="16" t="str">
        <f t="shared" si="65"/>
        <v/>
      </c>
      <c r="T138" s="16">
        <f t="shared" si="66"/>
        <v>0</v>
      </c>
      <c r="U138" s="84" t="str">
        <f>IF(N('Final Round'!$J$14)&gt;0,IF(ISBLANK($A138),"",IF($N138&gt;5,$N138,VLOOKUP($A138,'Final Round'!$A$14:$K$18,COLUMN('Final Round'!$J$1),FALSE))),"")</f>
        <v/>
      </c>
      <c r="V138" s="16" t="str">
        <f t="shared" si="67"/>
        <v/>
      </c>
      <c r="W138" s="16" t="str">
        <f t="shared" si="68"/>
        <v/>
      </c>
      <c r="X138" s="16" t="str">
        <f t="shared" si="69"/>
        <v/>
      </c>
      <c r="Y138" s="16">
        <f t="shared" si="70"/>
        <v>0</v>
      </c>
      <c r="Z138" s="16" t="str">
        <f t="shared" si="71"/>
        <v/>
      </c>
      <c r="AA138" s="16">
        <f t="shared" si="72"/>
        <v>0</v>
      </c>
      <c r="AB138" s="85" t="str">
        <f>IF(ISBLANK($A138),"",5+4*(I138+IF(AA138=0,0,VLOOKUP($A138,'Final Round'!$A$14:$K$18,COLUMN('Final Round'!$G$1),FALSE)))+8*(H138+IF(AA138=0,0,IF(VLOOKUP($A138,'Final Round'!$A$14:$K$18,COLUMN('Final Round'!$J$1),FALSE)=1,1,0)))+$AA138)</f>
        <v/>
      </c>
    </row>
    <row r="139" spans="1:28" x14ac:dyDescent="0.2">
      <c r="A139" s="86"/>
      <c r="B139" s="87"/>
      <c r="C139" s="87"/>
      <c r="D139" s="87"/>
      <c r="E139" s="88"/>
      <c r="F139" s="89" t="str">
        <f>IF(ISBLANK($A139),"",SUM(IF(ISNA(IF(VLOOKUP($A139,'Round 1'!$A$7:$J$206,COLUMN('Round 1'!$H$7),FALSE),1,NA())),0,1),IF(ISNA(IF(VLOOKUP($A139,'Round 2'!$A$7:$J$206,COLUMN('Round 1'!$H$7),FALSE),1,NA())),0,1),IF(ISNA(IF(VLOOKUP($A139,'Round 3'!$A$7:$J$206,COLUMN('Round 1'!$H$7),FALSE),1,NA())),0,1),IF(ISNA(IF(VLOOKUP($A139,'Final Round'!$A$14:$K$18,1,FALSE),1,NA())),0,1)))</f>
        <v/>
      </c>
      <c r="G139" s="90"/>
      <c r="H139" s="91" t="str">
        <f>IF(ISBLANK($A139),"",IF(ISERROR(VLOOKUP($A139,'Round 1'!$A$7:$I$206,COLUMN('Round 1'!$G$7),FALSE)),0,VLOOKUP($A139,'Round 1'!$A$7:$I$206,COLUMN('Round 1'!$G$7),FALSE))+IF(ISERROR(VLOOKUP($A139,'Round 2'!$A$7:$I$206,COLUMN('Round 2'!$G$7),FALSE)),0,VLOOKUP($A139,'Round 2'!$A$7:$I$206,COLUMN('Round 2'!$G$7),FALSE))+IF(ISERROR(VLOOKUP($A139,'Round 3'!$A$7:$I$206,COLUMN('Round 3'!$G$7),FALSE)),0,VLOOKUP($A139,'Round 3'!$A$7:$I$206,COLUMN('Round 3'!$G$7),FALSE)))</f>
        <v/>
      </c>
      <c r="I139" s="91" t="str">
        <f>IF(ISBLANK($A139),"",IF(ISERROR(VLOOKUP($A139,'Round 1'!$A$7:$I$206,COLUMN('Round 1'!$F$7),FALSE)),0,VLOOKUP($A139,'Round 1'!$A$7:$I$206,COLUMN('Round 1'!$F$7),FALSE))+IF(ISERROR(VLOOKUP($A139,'Round 2'!$A$7:$I$206,COLUMN('Round 2'!$F$7),FALSE)),0,VLOOKUP($A139,'Round 2'!$A$7:$I$206,COLUMN('Round 2'!$F$7),FALSE))+IF(ISERROR(VLOOKUP($A139,'Round 3'!$A$7:$I$206,COLUMN('Round 3'!$F$7),FALSE)),0,VLOOKUP($A139,'Round 3'!$A$7:$I$206,COLUMN('Round 3'!$F$7),FALSE)))</f>
        <v/>
      </c>
      <c r="J139" s="92" t="str">
        <f>IF(ISBLANK($A139),"",IF(ISERROR(VLOOKUP($A139,'Round 1'!$A$7:$I$206,COLUMN('Round 1'!$H$7),FALSE)),0,VLOOKUP($A139,'Round 1'!$A$7:$I$206,COLUMN('Round 1'!$H$7),FALSE))+IF(ISERROR(VLOOKUP($A139,'Round 2'!$A$7:$I$206,COLUMN('Round 2'!$H$7),FALSE)),0,VLOOKUP($A139,'Round 2'!$A$7:$I$206,COLUMN('Round 2'!$H$7),FALSE))+IF(ISERROR(VLOOKUP($A139,'Round 3'!$A$7:$I$206,COLUMN('Round 3'!$H$7),FALSE)),0,VLOOKUP($A139,'Round 3'!$A$7:$I$206,COLUMN('Round 3'!$H$7),FALSE)))</f>
        <v/>
      </c>
      <c r="K139" s="91" t="str">
        <f t="shared" si="58"/>
        <v/>
      </c>
      <c r="L139" s="94" t="str">
        <f t="shared" si="59"/>
        <v/>
      </c>
      <c r="M139" s="95"/>
      <c r="N139" s="96" t="str">
        <f t="shared" si="60"/>
        <v/>
      </c>
      <c r="O139" s="16" t="str">
        <f t="shared" si="61"/>
        <v/>
      </c>
      <c r="P139" s="16" t="str">
        <f t="shared" si="62"/>
        <v/>
      </c>
      <c r="Q139" s="16">
        <f t="shared" si="63"/>
        <v>-10</v>
      </c>
      <c r="R139" s="16" t="str">
        <f t="shared" si="64"/>
        <v/>
      </c>
      <c r="S139" s="16" t="str">
        <f t="shared" si="65"/>
        <v/>
      </c>
      <c r="T139" s="16">
        <f t="shared" si="66"/>
        <v>0</v>
      </c>
      <c r="U139" s="96" t="str">
        <f>IF(N('Final Round'!$J$14)&gt;0,IF(ISBLANK($A139),"",IF($N139&gt;5,$N139,VLOOKUP($A139,'Final Round'!$A$14:$K$18,COLUMN('Final Round'!$J$1),FALSE))),"")</f>
        <v/>
      </c>
      <c r="V139" s="16" t="str">
        <f t="shared" si="67"/>
        <v/>
      </c>
      <c r="W139" s="16" t="str">
        <f t="shared" si="68"/>
        <v/>
      </c>
      <c r="X139" s="16" t="str">
        <f t="shared" si="69"/>
        <v/>
      </c>
      <c r="Y139" s="16">
        <f t="shared" si="70"/>
        <v>0</v>
      </c>
      <c r="Z139" s="16" t="str">
        <f t="shared" si="71"/>
        <v/>
      </c>
      <c r="AA139" s="16">
        <f t="shared" si="72"/>
        <v>0</v>
      </c>
      <c r="AB139" s="97" t="str">
        <f>IF(ISBLANK($A139),"",5+4*(I139+IF(AA139=0,0,VLOOKUP($A139,'Final Round'!$A$14:$K$18,COLUMN('Final Round'!$G$1),FALSE)))+8*(H139+IF(AA139=0,0,IF(VLOOKUP($A139,'Final Round'!$A$14:$K$18,COLUMN('Final Round'!$J$1),FALSE)=1,1,0)))+$AA139)</f>
        <v/>
      </c>
    </row>
    <row r="140" spans="1:28" x14ac:dyDescent="0.2">
      <c r="A140" s="74"/>
      <c r="B140" s="75"/>
      <c r="C140" s="75"/>
      <c r="D140" s="75"/>
      <c r="E140" s="76"/>
      <c r="F140" s="77" t="str">
        <f>IF(ISBLANK($A140),"",SUM(IF(ISNA(IF(VLOOKUP($A140,'Round 1'!$A$7:$J$206,COLUMN('Round 1'!$H$7),FALSE),1,NA())),0,1),IF(ISNA(IF(VLOOKUP($A140,'Round 2'!$A$7:$J$206,COLUMN('Round 1'!$H$7),FALSE),1,NA())),0,1),IF(ISNA(IF(VLOOKUP($A140,'Round 3'!$A$7:$J$206,COLUMN('Round 1'!$H$7),FALSE),1,NA())),0,1),IF(ISNA(IF(VLOOKUP($A140,'Final Round'!$A$14:$K$18,1,FALSE),1,NA())),0,1)))</f>
        <v/>
      </c>
      <c r="G140" s="78"/>
      <c r="H140" s="79" t="str">
        <f>IF(ISBLANK($A140),"",IF(ISERROR(VLOOKUP($A140,'Round 1'!$A$7:$I$206,COLUMN('Round 1'!$G$7),FALSE)),0,VLOOKUP($A140,'Round 1'!$A$7:$I$206,COLUMN('Round 1'!$G$7),FALSE))+IF(ISERROR(VLOOKUP($A140,'Round 2'!$A$7:$I$206,COLUMN('Round 2'!$G$7),FALSE)),0,VLOOKUP($A140,'Round 2'!$A$7:$I$206,COLUMN('Round 2'!$G$7),FALSE))+IF(ISERROR(VLOOKUP($A140,'Round 3'!$A$7:$I$206,COLUMN('Round 3'!$G$7),FALSE)),0,VLOOKUP($A140,'Round 3'!$A$7:$I$206,COLUMN('Round 3'!$G$7),FALSE)))</f>
        <v/>
      </c>
      <c r="I140" s="79" t="str">
        <f>IF(ISBLANK($A140),"",IF(ISERROR(VLOOKUP($A140,'Round 1'!$A$7:$I$206,COLUMN('Round 1'!$F$7),FALSE)),0,VLOOKUP($A140,'Round 1'!$A$7:$I$206,COLUMN('Round 1'!$F$7),FALSE))+IF(ISERROR(VLOOKUP($A140,'Round 2'!$A$7:$I$206,COLUMN('Round 2'!$F$7),FALSE)),0,VLOOKUP($A140,'Round 2'!$A$7:$I$206,COLUMN('Round 2'!$F$7),FALSE))+IF(ISERROR(VLOOKUP($A140,'Round 3'!$A$7:$I$206,COLUMN('Round 3'!$F$7),FALSE)),0,VLOOKUP($A140,'Round 3'!$A$7:$I$206,COLUMN('Round 3'!$F$7),FALSE)))</f>
        <v/>
      </c>
      <c r="J140" s="80" t="str">
        <f>IF(ISBLANK($A140),"",IF(ISERROR(VLOOKUP($A140,'Round 1'!$A$7:$I$206,COLUMN('Round 1'!$H$7),FALSE)),0,VLOOKUP($A140,'Round 1'!$A$7:$I$206,COLUMN('Round 1'!$H$7),FALSE))+IF(ISERROR(VLOOKUP($A140,'Round 2'!$A$7:$I$206,COLUMN('Round 2'!$H$7),FALSE)),0,VLOOKUP($A140,'Round 2'!$A$7:$I$206,COLUMN('Round 2'!$H$7),FALSE))+IF(ISERROR(VLOOKUP($A140,'Round 3'!$A$7:$I$206,COLUMN('Round 3'!$H$7),FALSE)),0,VLOOKUP($A140,'Round 3'!$A$7:$I$206,COLUMN('Round 3'!$H$7),FALSE)))</f>
        <v/>
      </c>
      <c r="K140" s="79" t="str">
        <f t="shared" si="58"/>
        <v/>
      </c>
      <c r="L140" s="82" t="str">
        <f t="shared" si="59"/>
        <v/>
      </c>
      <c r="M140" s="83"/>
      <c r="N140" s="84" t="str">
        <f t="shared" si="60"/>
        <v/>
      </c>
      <c r="O140" s="16" t="str">
        <f t="shared" si="61"/>
        <v/>
      </c>
      <c r="P140" s="16" t="str">
        <f t="shared" si="62"/>
        <v/>
      </c>
      <c r="Q140" s="16">
        <f t="shared" si="63"/>
        <v>-10</v>
      </c>
      <c r="R140" s="16" t="str">
        <f t="shared" si="64"/>
        <v/>
      </c>
      <c r="S140" s="16" t="str">
        <f t="shared" si="65"/>
        <v/>
      </c>
      <c r="T140" s="16">
        <f t="shared" si="66"/>
        <v>0</v>
      </c>
      <c r="U140" s="84" t="str">
        <f>IF(N('Final Round'!$J$14)&gt;0,IF(ISBLANK($A140),"",IF($N140&gt;5,$N140,VLOOKUP($A140,'Final Round'!$A$14:$K$18,COLUMN('Final Round'!$J$1),FALSE))),"")</f>
        <v/>
      </c>
      <c r="V140" s="16" t="str">
        <f t="shared" si="67"/>
        <v/>
      </c>
      <c r="W140" s="16" t="str">
        <f t="shared" si="68"/>
        <v/>
      </c>
      <c r="X140" s="16" t="str">
        <f t="shared" si="69"/>
        <v/>
      </c>
      <c r="Y140" s="16">
        <f t="shared" si="70"/>
        <v>0</v>
      </c>
      <c r="Z140" s="16" t="str">
        <f t="shared" si="71"/>
        <v/>
      </c>
      <c r="AA140" s="16">
        <f t="shared" si="72"/>
        <v>0</v>
      </c>
      <c r="AB140" s="85" t="str">
        <f>IF(ISBLANK($A140),"",5+4*(I140+IF(AA140=0,0,VLOOKUP($A140,'Final Round'!$A$14:$K$18,COLUMN('Final Round'!$G$1),FALSE)))+8*(H140+IF(AA140=0,0,IF(VLOOKUP($A140,'Final Round'!$A$14:$K$18,COLUMN('Final Round'!$J$1),FALSE)=1,1,0)))+$AA140)</f>
        <v/>
      </c>
    </row>
    <row r="141" spans="1:28" x14ac:dyDescent="0.2">
      <c r="A141" s="86"/>
      <c r="B141" s="87"/>
      <c r="C141" s="87"/>
      <c r="D141" s="87"/>
      <c r="E141" s="88"/>
      <c r="F141" s="89" t="str">
        <f>IF(ISBLANK($A141),"",SUM(IF(ISNA(IF(VLOOKUP($A141,'Round 1'!$A$7:$J$206,COLUMN('Round 1'!$H$7),FALSE),1,NA())),0,1),IF(ISNA(IF(VLOOKUP($A141,'Round 2'!$A$7:$J$206,COLUMN('Round 1'!$H$7),FALSE),1,NA())),0,1),IF(ISNA(IF(VLOOKUP($A141,'Round 3'!$A$7:$J$206,COLUMN('Round 1'!$H$7),FALSE),1,NA())),0,1),IF(ISNA(IF(VLOOKUP($A141,'Final Round'!$A$14:$K$18,1,FALSE),1,NA())),0,1)))</f>
        <v/>
      </c>
      <c r="G141" s="90"/>
      <c r="H141" s="91" t="str">
        <f>IF(ISBLANK($A141),"",IF(ISERROR(VLOOKUP($A141,'Round 1'!$A$7:$I$206,COLUMN('Round 1'!$G$7),FALSE)),0,VLOOKUP($A141,'Round 1'!$A$7:$I$206,COLUMN('Round 1'!$G$7),FALSE))+IF(ISERROR(VLOOKUP($A141,'Round 2'!$A$7:$I$206,COLUMN('Round 2'!$G$7),FALSE)),0,VLOOKUP($A141,'Round 2'!$A$7:$I$206,COLUMN('Round 2'!$G$7),FALSE))+IF(ISERROR(VLOOKUP($A141,'Round 3'!$A$7:$I$206,COLUMN('Round 3'!$G$7),FALSE)),0,VLOOKUP($A141,'Round 3'!$A$7:$I$206,COLUMN('Round 3'!$G$7),FALSE)))</f>
        <v/>
      </c>
      <c r="I141" s="91" t="str">
        <f>IF(ISBLANK($A141),"",IF(ISERROR(VLOOKUP($A141,'Round 1'!$A$7:$I$206,COLUMN('Round 1'!$F$7),FALSE)),0,VLOOKUP($A141,'Round 1'!$A$7:$I$206,COLUMN('Round 1'!$F$7),FALSE))+IF(ISERROR(VLOOKUP($A141,'Round 2'!$A$7:$I$206,COLUMN('Round 2'!$F$7),FALSE)),0,VLOOKUP($A141,'Round 2'!$A$7:$I$206,COLUMN('Round 2'!$F$7),FALSE))+IF(ISERROR(VLOOKUP($A141,'Round 3'!$A$7:$I$206,COLUMN('Round 3'!$F$7),FALSE)),0,VLOOKUP($A141,'Round 3'!$A$7:$I$206,COLUMN('Round 3'!$F$7),FALSE)))</f>
        <v/>
      </c>
      <c r="J141" s="92" t="str">
        <f>IF(ISBLANK($A141),"",IF(ISERROR(VLOOKUP($A141,'Round 1'!$A$7:$I$206,COLUMN('Round 1'!$H$7),FALSE)),0,VLOOKUP($A141,'Round 1'!$A$7:$I$206,COLUMN('Round 1'!$H$7),FALSE))+IF(ISERROR(VLOOKUP($A141,'Round 2'!$A$7:$I$206,COLUMN('Round 2'!$H$7),FALSE)),0,VLOOKUP($A141,'Round 2'!$A$7:$I$206,COLUMN('Round 2'!$H$7),FALSE))+IF(ISERROR(VLOOKUP($A141,'Round 3'!$A$7:$I$206,COLUMN('Round 3'!$H$7),FALSE)),0,VLOOKUP($A141,'Round 3'!$A$7:$I$206,COLUMN('Round 3'!$H$7),FALSE)))</f>
        <v/>
      </c>
      <c r="K141" s="91" t="str">
        <f t="shared" si="58"/>
        <v/>
      </c>
      <c r="L141" s="94" t="str">
        <f t="shared" si="59"/>
        <v/>
      </c>
      <c r="M141" s="95"/>
      <c r="N141" s="96" t="str">
        <f t="shared" si="60"/>
        <v/>
      </c>
      <c r="O141" s="16" t="str">
        <f t="shared" si="61"/>
        <v/>
      </c>
      <c r="P141" s="16" t="str">
        <f t="shared" si="62"/>
        <v/>
      </c>
      <c r="Q141" s="16">
        <f t="shared" si="63"/>
        <v>-10</v>
      </c>
      <c r="R141" s="16" t="str">
        <f t="shared" si="64"/>
        <v/>
      </c>
      <c r="S141" s="16" t="str">
        <f t="shared" si="65"/>
        <v/>
      </c>
      <c r="T141" s="16">
        <f t="shared" si="66"/>
        <v>0</v>
      </c>
      <c r="U141" s="96" t="str">
        <f>IF(N('Final Round'!$J$14)&gt;0,IF(ISBLANK($A141),"",IF($N141&gt;5,$N141,VLOOKUP($A141,'Final Round'!$A$14:$K$18,COLUMN('Final Round'!$J$1),FALSE))),"")</f>
        <v/>
      </c>
      <c r="V141" s="16" t="str">
        <f t="shared" si="67"/>
        <v/>
      </c>
      <c r="W141" s="16" t="str">
        <f t="shared" si="68"/>
        <v/>
      </c>
      <c r="X141" s="16" t="str">
        <f t="shared" si="69"/>
        <v/>
      </c>
      <c r="Y141" s="16">
        <f t="shared" si="70"/>
        <v>0</v>
      </c>
      <c r="Z141" s="16" t="str">
        <f t="shared" si="71"/>
        <v/>
      </c>
      <c r="AA141" s="16">
        <f t="shared" si="72"/>
        <v>0</v>
      </c>
      <c r="AB141" s="97" t="str">
        <f>IF(ISBLANK($A141),"",5+4*(I141+IF(AA141=0,0,VLOOKUP($A141,'Final Round'!$A$14:$K$18,COLUMN('Final Round'!$G$1),FALSE)))+8*(H141+IF(AA141=0,0,IF(VLOOKUP($A141,'Final Round'!$A$14:$K$18,COLUMN('Final Round'!$J$1),FALSE)=1,1,0)))+$AA141)</f>
        <v/>
      </c>
    </row>
    <row r="142" spans="1:28" x14ac:dyDescent="0.2">
      <c r="A142" s="74"/>
      <c r="B142" s="75"/>
      <c r="C142" s="75"/>
      <c r="D142" s="75"/>
      <c r="E142" s="76"/>
      <c r="F142" s="77" t="str">
        <f>IF(ISBLANK($A142),"",SUM(IF(ISNA(IF(VLOOKUP($A142,'Round 1'!$A$7:$J$206,COLUMN('Round 1'!$H$7),FALSE),1,NA())),0,1),IF(ISNA(IF(VLOOKUP($A142,'Round 2'!$A$7:$J$206,COLUMN('Round 1'!$H$7),FALSE),1,NA())),0,1),IF(ISNA(IF(VLOOKUP($A142,'Round 3'!$A$7:$J$206,COLUMN('Round 1'!$H$7),FALSE),1,NA())),0,1),IF(ISNA(IF(VLOOKUP($A142,'Final Round'!$A$14:$K$18,1,FALSE),1,NA())),0,1)))</f>
        <v/>
      </c>
      <c r="G142" s="78"/>
      <c r="H142" s="79" t="str">
        <f>IF(ISBLANK($A142),"",IF(ISERROR(VLOOKUP($A142,'Round 1'!$A$7:$I$206,COLUMN('Round 1'!$G$7),FALSE)),0,VLOOKUP($A142,'Round 1'!$A$7:$I$206,COLUMN('Round 1'!$G$7),FALSE))+IF(ISERROR(VLOOKUP($A142,'Round 2'!$A$7:$I$206,COLUMN('Round 2'!$G$7),FALSE)),0,VLOOKUP($A142,'Round 2'!$A$7:$I$206,COLUMN('Round 2'!$G$7),FALSE))+IF(ISERROR(VLOOKUP($A142,'Round 3'!$A$7:$I$206,COLUMN('Round 3'!$G$7),FALSE)),0,VLOOKUP($A142,'Round 3'!$A$7:$I$206,COLUMN('Round 3'!$G$7),FALSE)))</f>
        <v/>
      </c>
      <c r="I142" s="79" t="str">
        <f>IF(ISBLANK($A142),"",IF(ISERROR(VLOOKUP($A142,'Round 1'!$A$7:$I$206,COLUMN('Round 1'!$F$7),FALSE)),0,VLOOKUP($A142,'Round 1'!$A$7:$I$206,COLUMN('Round 1'!$F$7),FALSE))+IF(ISERROR(VLOOKUP($A142,'Round 2'!$A$7:$I$206,COLUMN('Round 2'!$F$7),FALSE)),0,VLOOKUP($A142,'Round 2'!$A$7:$I$206,COLUMN('Round 2'!$F$7),FALSE))+IF(ISERROR(VLOOKUP($A142,'Round 3'!$A$7:$I$206,COLUMN('Round 3'!$F$7),FALSE)),0,VLOOKUP($A142,'Round 3'!$A$7:$I$206,COLUMN('Round 3'!$F$7),FALSE)))</f>
        <v/>
      </c>
      <c r="J142" s="80" t="str">
        <f>IF(ISBLANK($A142),"",IF(ISERROR(VLOOKUP($A142,'Round 1'!$A$7:$I$206,COLUMN('Round 1'!$H$7),FALSE)),0,VLOOKUP($A142,'Round 1'!$A$7:$I$206,COLUMN('Round 1'!$H$7),FALSE))+IF(ISERROR(VLOOKUP($A142,'Round 2'!$A$7:$I$206,COLUMN('Round 2'!$H$7),FALSE)),0,VLOOKUP($A142,'Round 2'!$A$7:$I$206,COLUMN('Round 2'!$H$7),FALSE))+IF(ISERROR(VLOOKUP($A142,'Round 3'!$A$7:$I$206,COLUMN('Round 3'!$H$7),FALSE)),0,VLOOKUP($A142,'Round 3'!$A$7:$I$206,COLUMN('Round 3'!$H$7),FALSE)))</f>
        <v/>
      </c>
      <c r="K142" s="79" t="str">
        <f t="shared" si="58"/>
        <v/>
      </c>
      <c r="L142" s="82" t="str">
        <f t="shared" si="59"/>
        <v/>
      </c>
      <c r="M142" s="83"/>
      <c r="N142" s="84" t="str">
        <f t="shared" si="60"/>
        <v/>
      </c>
      <c r="O142" s="16" t="str">
        <f t="shared" si="61"/>
        <v/>
      </c>
      <c r="P142" s="16" t="str">
        <f t="shared" si="62"/>
        <v/>
      </c>
      <c r="Q142" s="16">
        <f t="shared" si="63"/>
        <v>-10</v>
      </c>
      <c r="R142" s="16" t="str">
        <f t="shared" si="64"/>
        <v/>
      </c>
      <c r="S142" s="16" t="str">
        <f t="shared" si="65"/>
        <v/>
      </c>
      <c r="T142" s="16">
        <f t="shared" si="66"/>
        <v>0</v>
      </c>
      <c r="U142" s="84" t="str">
        <f>IF(N('Final Round'!$J$14)&gt;0,IF(ISBLANK($A142),"",IF($N142&gt;5,$N142,VLOOKUP($A142,'Final Round'!$A$14:$K$18,COLUMN('Final Round'!$J$1),FALSE))),"")</f>
        <v/>
      </c>
      <c r="V142" s="16" t="str">
        <f t="shared" si="67"/>
        <v/>
      </c>
      <c r="W142" s="16" t="str">
        <f t="shared" si="68"/>
        <v/>
      </c>
      <c r="X142" s="16" t="str">
        <f t="shared" si="69"/>
        <v/>
      </c>
      <c r="Y142" s="16">
        <f t="shared" si="70"/>
        <v>0</v>
      </c>
      <c r="Z142" s="16" t="str">
        <f t="shared" si="71"/>
        <v/>
      </c>
      <c r="AA142" s="16">
        <f t="shared" si="72"/>
        <v>0</v>
      </c>
      <c r="AB142" s="85" t="str">
        <f>IF(ISBLANK($A142),"",5+4*(I142+IF(AA142=0,0,VLOOKUP($A142,'Final Round'!$A$14:$K$18,COLUMN('Final Round'!$G$1),FALSE)))+8*(H142+IF(AA142=0,0,IF(VLOOKUP($A142,'Final Round'!$A$14:$K$18,COLUMN('Final Round'!$J$1),FALSE)=1,1,0)))+$AA142)</f>
        <v/>
      </c>
    </row>
    <row r="143" spans="1:28" x14ac:dyDescent="0.2">
      <c r="A143" s="86"/>
      <c r="B143" s="87"/>
      <c r="C143" s="87"/>
      <c r="D143" s="87"/>
      <c r="E143" s="88"/>
      <c r="F143" s="89" t="str">
        <f>IF(ISBLANK($A143),"",SUM(IF(ISNA(IF(VLOOKUP($A143,'Round 1'!$A$7:$J$206,COLUMN('Round 1'!$H$7),FALSE),1,NA())),0,1),IF(ISNA(IF(VLOOKUP($A143,'Round 2'!$A$7:$J$206,COLUMN('Round 1'!$H$7),FALSE),1,NA())),0,1),IF(ISNA(IF(VLOOKUP($A143,'Round 3'!$A$7:$J$206,COLUMN('Round 1'!$H$7),FALSE),1,NA())),0,1),IF(ISNA(IF(VLOOKUP($A143,'Final Round'!$A$14:$K$18,1,FALSE),1,NA())),0,1)))</f>
        <v/>
      </c>
      <c r="G143" s="90"/>
      <c r="H143" s="91" t="str">
        <f>IF(ISBLANK($A143),"",IF(ISERROR(VLOOKUP($A143,'Round 1'!$A$7:$I$206,COLUMN('Round 1'!$G$7),FALSE)),0,VLOOKUP($A143,'Round 1'!$A$7:$I$206,COLUMN('Round 1'!$G$7),FALSE))+IF(ISERROR(VLOOKUP($A143,'Round 2'!$A$7:$I$206,COLUMN('Round 2'!$G$7),FALSE)),0,VLOOKUP($A143,'Round 2'!$A$7:$I$206,COLUMN('Round 2'!$G$7),FALSE))+IF(ISERROR(VLOOKUP($A143,'Round 3'!$A$7:$I$206,COLUMN('Round 3'!$G$7),FALSE)),0,VLOOKUP($A143,'Round 3'!$A$7:$I$206,COLUMN('Round 3'!$G$7),FALSE)))</f>
        <v/>
      </c>
      <c r="I143" s="91" t="str">
        <f>IF(ISBLANK($A143),"",IF(ISERROR(VLOOKUP($A143,'Round 1'!$A$7:$I$206,COLUMN('Round 1'!$F$7),FALSE)),0,VLOOKUP($A143,'Round 1'!$A$7:$I$206,COLUMN('Round 1'!$F$7),FALSE))+IF(ISERROR(VLOOKUP($A143,'Round 2'!$A$7:$I$206,COLUMN('Round 2'!$F$7),FALSE)),0,VLOOKUP($A143,'Round 2'!$A$7:$I$206,COLUMN('Round 2'!$F$7),FALSE))+IF(ISERROR(VLOOKUP($A143,'Round 3'!$A$7:$I$206,COLUMN('Round 3'!$F$7),FALSE)),0,VLOOKUP($A143,'Round 3'!$A$7:$I$206,COLUMN('Round 3'!$F$7),FALSE)))</f>
        <v/>
      </c>
      <c r="J143" s="92" t="str">
        <f>IF(ISBLANK($A143),"",IF(ISERROR(VLOOKUP($A143,'Round 1'!$A$7:$I$206,COLUMN('Round 1'!$H$7),FALSE)),0,VLOOKUP($A143,'Round 1'!$A$7:$I$206,COLUMN('Round 1'!$H$7),FALSE))+IF(ISERROR(VLOOKUP($A143,'Round 2'!$A$7:$I$206,COLUMN('Round 2'!$H$7),FALSE)),0,VLOOKUP($A143,'Round 2'!$A$7:$I$206,COLUMN('Round 2'!$H$7),FALSE))+IF(ISERROR(VLOOKUP($A143,'Round 3'!$A$7:$I$206,COLUMN('Round 3'!$H$7),FALSE)),0,VLOOKUP($A143,'Round 3'!$A$7:$I$206,COLUMN('Round 3'!$H$7),FALSE)))</f>
        <v/>
      </c>
      <c r="K143" s="91" t="str">
        <f t="shared" si="58"/>
        <v/>
      </c>
      <c r="L143" s="94" t="str">
        <f t="shared" si="59"/>
        <v/>
      </c>
      <c r="M143" s="95"/>
      <c r="N143" s="96" t="str">
        <f t="shared" si="60"/>
        <v/>
      </c>
      <c r="O143" s="16" t="str">
        <f t="shared" si="61"/>
        <v/>
      </c>
      <c r="P143" s="16" t="str">
        <f t="shared" si="62"/>
        <v/>
      </c>
      <c r="Q143" s="16">
        <f t="shared" si="63"/>
        <v>-10</v>
      </c>
      <c r="R143" s="16" t="str">
        <f t="shared" si="64"/>
        <v/>
      </c>
      <c r="S143" s="16" t="str">
        <f t="shared" si="65"/>
        <v/>
      </c>
      <c r="T143" s="16">
        <f t="shared" si="66"/>
        <v>0</v>
      </c>
      <c r="U143" s="96" t="str">
        <f>IF(N('Final Round'!$J$14)&gt;0,IF(ISBLANK($A143),"",IF($N143&gt;5,$N143,VLOOKUP($A143,'Final Round'!$A$14:$K$18,COLUMN('Final Round'!$J$1),FALSE))),"")</f>
        <v/>
      </c>
      <c r="V143" s="16" t="str">
        <f t="shared" si="67"/>
        <v/>
      </c>
      <c r="W143" s="16" t="str">
        <f t="shared" si="68"/>
        <v/>
      </c>
      <c r="X143" s="16" t="str">
        <f t="shared" si="69"/>
        <v/>
      </c>
      <c r="Y143" s="16">
        <f t="shared" si="70"/>
        <v>0</v>
      </c>
      <c r="Z143" s="16" t="str">
        <f t="shared" si="71"/>
        <v/>
      </c>
      <c r="AA143" s="16">
        <f t="shared" si="72"/>
        <v>0</v>
      </c>
      <c r="AB143" s="97" t="str">
        <f>IF(ISBLANK($A143),"",5+4*(I143+IF(AA143=0,0,VLOOKUP($A143,'Final Round'!$A$14:$K$18,COLUMN('Final Round'!$G$1),FALSE)))+8*(H143+IF(AA143=0,0,IF(VLOOKUP($A143,'Final Round'!$A$14:$K$18,COLUMN('Final Round'!$J$1),FALSE)=1,1,0)))+$AA143)</f>
        <v/>
      </c>
    </row>
    <row r="144" spans="1:28" x14ac:dyDescent="0.2">
      <c r="A144" s="74"/>
      <c r="B144" s="75"/>
      <c r="C144" s="75"/>
      <c r="D144" s="75"/>
      <c r="E144" s="76"/>
      <c r="F144" s="77" t="str">
        <f>IF(ISBLANK($A144),"",SUM(IF(ISNA(IF(VLOOKUP($A144,'Round 1'!$A$7:$J$206,COLUMN('Round 1'!$H$7),FALSE),1,NA())),0,1),IF(ISNA(IF(VLOOKUP($A144,'Round 2'!$A$7:$J$206,COLUMN('Round 1'!$H$7),FALSE),1,NA())),0,1),IF(ISNA(IF(VLOOKUP($A144,'Round 3'!$A$7:$J$206,COLUMN('Round 1'!$H$7),FALSE),1,NA())),0,1),IF(ISNA(IF(VLOOKUP($A144,'Final Round'!$A$14:$K$18,1,FALSE),1,NA())),0,1)))</f>
        <v/>
      </c>
      <c r="G144" s="78"/>
      <c r="H144" s="79" t="str">
        <f>IF(ISBLANK($A144),"",IF(ISERROR(VLOOKUP($A144,'Round 1'!$A$7:$I$206,COLUMN('Round 1'!$G$7),FALSE)),0,VLOOKUP($A144,'Round 1'!$A$7:$I$206,COLUMN('Round 1'!$G$7),FALSE))+IF(ISERROR(VLOOKUP($A144,'Round 2'!$A$7:$I$206,COLUMN('Round 2'!$G$7),FALSE)),0,VLOOKUP($A144,'Round 2'!$A$7:$I$206,COLUMN('Round 2'!$G$7),FALSE))+IF(ISERROR(VLOOKUP($A144,'Round 3'!$A$7:$I$206,COLUMN('Round 3'!$G$7),FALSE)),0,VLOOKUP($A144,'Round 3'!$A$7:$I$206,COLUMN('Round 3'!$G$7),FALSE)))</f>
        <v/>
      </c>
      <c r="I144" s="79" t="str">
        <f>IF(ISBLANK($A144),"",IF(ISERROR(VLOOKUP($A144,'Round 1'!$A$7:$I$206,COLUMN('Round 1'!$F$7),FALSE)),0,VLOOKUP($A144,'Round 1'!$A$7:$I$206,COLUMN('Round 1'!$F$7),FALSE))+IF(ISERROR(VLOOKUP($A144,'Round 2'!$A$7:$I$206,COLUMN('Round 2'!$F$7),FALSE)),0,VLOOKUP($A144,'Round 2'!$A$7:$I$206,COLUMN('Round 2'!$F$7),FALSE))+IF(ISERROR(VLOOKUP($A144,'Round 3'!$A$7:$I$206,COLUMN('Round 3'!$F$7),FALSE)),0,VLOOKUP($A144,'Round 3'!$A$7:$I$206,COLUMN('Round 3'!$F$7),FALSE)))</f>
        <v/>
      </c>
      <c r="J144" s="80" t="str">
        <f>IF(ISBLANK($A144),"",IF(ISERROR(VLOOKUP($A144,'Round 1'!$A$7:$I$206,COLUMN('Round 1'!$H$7),FALSE)),0,VLOOKUP($A144,'Round 1'!$A$7:$I$206,COLUMN('Round 1'!$H$7),FALSE))+IF(ISERROR(VLOOKUP($A144,'Round 2'!$A$7:$I$206,COLUMN('Round 2'!$H$7),FALSE)),0,VLOOKUP($A144,'Round 2'!$A$7:$I$206,COLUMN('Round 2'!$H$7),FALSE))+IF(ISERROR(VLOOKUP($A144,'Round 3'!$A$7:$I$206,COLUMN('Round 3'!$H$7),FALSE)),0,VLOOKUP($A144,'Round 3'!$A$7:$I$206,COLUMN('Round 3'!$H$7),FALSE)))</f>
        <v/>
      </c>
      <c r="K144" s="79" t="str">
        <f t="shared" si="58"/>
        <v/>
      </c>
      <c r="L144" s="82" t="str">
        <f t="shared" si="59"/>
        <v/>
      </c>
      <c r="M144" s="83"/>
      <c r="N144" s="84" t="str">
        <f t="shared" si="60"/>
        <v/>
      </c>
      <c r="O144" s="16" t="str">
        <f t="shared" si="61"/>
        <v/>
      </c>
      <c r="P144" s="16" t="str">
        <f t="shared" si="62"/>
        <v/>
      </c>
      <c r="Q144" s="16">
        <f t="shared" si="63"/>
        <v>-10</v>
      </c>
      <c r="R144" s="16" t="str">
        <f t="shared" si="64"/>
        <v/>
      </c>
      <c r="S144" s="16" t="str">
        <f t="shared" si="65"/>
        <v/>
      </c>
      <c r="T144" s="16">
        <f t="shared" si="66"/>
        <v>0</v>
      </c>
      <c r="U144" s="84" t="str">
        <f>IF(N('Final Round'!$J$14)&gt;0,IF(ISBLANK($A144),"",IF($N144&gt;5,$N144,VLOOKUP($A144,'Final Round'!$A$14:$K$18,COLUMN('Final Round'!$J$1),FALSE))),"")</f>
        <v/>
      </c>
      <c r="V144" s="16" t="str">
        <f t="shared" si="67"/>
        <v/>
      </c>
      <c r="W144" s="16" t="str">
        <f t="shared" si="68"/>
        <v/>
      </c>
      <c r="X144" s="16" t="str">
        <f t="shared" si="69"/>
        <v/>
      </c>
      <c r="Y144" s="16">
        <f t="shared" si="70"/>
        <v>0</v>
      </c>
      <c r="Z144" s="16" t="str">
        <f t="shared" si="71"/>
        <v/>
      </c>
      <c r="AA144" s="16">
        <f t="shared" si="72"/>
        <v>0</v>
      </c>
      <c r="AB144" s="85" t="str">
        <f>IF(ISBLANK($A144),"",5+4*(I144+IF(AA144=0,0,VLOOKUP($A144,'Final Round'!$A$14:$K$18,COLUMN('Final Round'!$G$1),FALSE)))+8*(H144+IF(AA144=0,0,IF(VLOOKUP($A144,'Final Round'!$A$14:$K$18,COLUMN('Final Round'!$J$1),FALSE)=1,1,0)))+$AA144)</f>
        <v/>
      </c>
    </row>
    <row r="145" spans="1:28" x14ac:dyDescent="0.2">
      <c r="A145" s="86"/>
      <c r="B145" s="87"/>
      <c r="C145" s="87"/>
      <c r="D145" s="87"/>
      <c r="E145" s="88"/>
      <c r="F145" s="89" t="str">
        <f>IF(ISBLANK($A145),"",SUM(IF(ISNA(IF(VLOOKUP($A145,'Round 1'!$A$7:$J$206,COLUMN('Round 1'!$H$7),FALSE),1,NA())),0,1),IF(ISNA(IF(VLOOKUP($A145,'Round 2'!$A$7:$J$206,COLUMN('Round 1'!$H$7),FALSE),1,NA())),0,1),IF(ISNA(IF(VLOOKUP($A145,'Round 3'!$A$7:$J$206,COLUMN('Round 1'!$H$7),FALSE),1,NA())),0,1),IF(ISNA(IF(VLOOKUP($A145,'Final Round'!$A$14:$K$18,1,FALSE),1,NA())),0,1)))</f>
        <v/>
      </c>
      <c r="G145" s="90"/>
      <c r="H145" s="91" t="str">
        <f>IF(ISBLANK($A145),"",IF(ISERROR(VLOOKUP($A145,'Round 1'!$A$7:$I$206,COLUMN('Round 1'!$G$7),FALSE)),0,VLOOKUP($A145,'Round 1'!$A$7:$I$206,COLUMN('Round 1'!$G$7),FALSE))+IF(ISERROR(VLOOKUP($A145,'Round 2'!$A$7:$I$206,COLUMN('Round 2'!$G$7),FALSE)),0,VLOOKUP($A145,'Round 2'!$A$7:$I$206,COLUMN('Round 2'!$G$7),FALSE))+IF(ISERROR(VLOOKUP($A145,'Round 3'!$A$7:$I$206,COLUMN('Round 3'!$G$7),FALSE)),0,VLOOKUP($A145,'Round 3'!$A$7:$I$206,COLUMN('Round 3'!$G$7),FALSE)))</f>
        <v/>
      </c>
      <c r="I145" s="91" t="str">
        <f>IF(ISBLANK($A145),"",IF(ISERROR(VLOOKUP($A145,'Round 1'!$A$7:$I$206,COLUMN('Round 1'!$F$7),FALSE)),0,VLOOKUP($A145,'Round 1'!$A$7:$I$206,COLUMN('Round 1'!$F$7),FALSE))+IF(ISERROR(VLOOKUP($A145,'Round 2'!$A$7:$I$206,COLUMN('Round 2'!$F$7),FALSE)),0,VLOOKUP($A145,'Round 2'!$A$7:$I$206,COLUMN('Round 2'!$F$7),FALSE))+IF(ISERROR(VLOOKUP($A145,'Round 3'!$A$7:$I$206,COLUMN('Round 3'!$F$7),FALSE)),0,VLOOKUP($A145,'Round 3'!$A$7:$I$206,COLUMN('Round 3'!$F$7),FALSE)))</f>
        <v/>
      </c>
      <c r="J145" s="92" t="str">
        <f>IF(ISBLANK($A145),"",IF(ISERROR(VLOOKUP($A145,'Round 1'!$A$7:$I$206,COLUMN('Round 1'!$H$7),FALSE)),0,VLOOKUP($A145,'Round 1'!$A$7:$I$206,COLUMN('Round 1'!$H$7),FALSE))+IF(ISERROR(VLOOKUP($A145,'Round 2'!$A$7:$I$206,COLUMN('Round 2'!$H$7),FALSE)),0,VLOOKUP($A145,'Round 2'!$A$7:$I$206,COLUMN('Round 2'!$H$7),FALSE))+IF(ISERROR(VLOOKUP($A145,'Round 3'!$A$7:$I$206,COLUMN('Round 3'!$H$7),FALSE)),0,VLOOKUP($A145,'Round 3'!$A$7:$I$206,COLUMN('Round 3'!$H$7),FALSE)))</f>
        <v/>
      </c>
      <c r="K145" s="91" t="str">
        <f t="shared" si="58"/>
        <v/>
      </c>
      <c r="L145" s="94" t="str">
        <f t="shared" si="59"/>
        <v/>
      </c>
      <c r="M145" s="95"/>
      <c r="N145" s="96" t="str">
        <f t="shared" si="60"/>
        <v/>
      </c>
      <c r="O145" s="16" t="str">
        <f t="shared" si="61"/>
        <v/>
      </c>
      <c r="P145" s="16" t="str">
        <f t="shared" si="62"/>
        <v/>
      </c>
      <c r="Q145" s="16">
        <f t="shared" si="63"/>
        <v>-10</v>
      </c>
      <c r="R145" s="16" t="str">
        <f t="shared" si="64"/>
        <v/>
      </c>
      <c r="S145" s="16" t="str">
        <f t="shared" si="65"/>
        <v/>
      </c>
      <c r="T145" s="16">
        <f t="shared" si="66"/>
        <v>0</v>
      </c>
      <c r="U145" s="96" t="str">
        <f>IF(N('Final Round'!$J$14)&gt;0,IF(ISBLANK($A145),"",IF($N145&gt;5,$N145,VLOOKUP($A145,'Final Round'!$A$14:$K$18,COLUMN('Final Round'!$J$1),FALSE))),"")</f>
        <v/>
      </c>
      <c r="V145" s="16" t="str">
        <f t="shared" si="67"/>
        <v/>
      </c>
      <c r="W145" s="16" t="str">
        <f t="shared" si="68"/>
        <v/>
      </c>
      <c r="X145" s="16" t="str">
        <f t="shared" si="69"/>
        <v/>
      </c>
      <c r="Y145" s="16">
        <f t="shared" si="70"/>
        <v>0</v>
      </c>
      <c r="Z145" s="16" t="str">
        <f t="shared" si="71"/>
        <v/>
      </c>
      <c r="AA145" s="16">
        <f t="shared" si="72"/>
        <v>0</v>
      </c>
      <c r="AB145" s="97" t="str">
        <f>IF(ISBLANK($A145),"",5+4*(I145+IF(AA145=0,0,VLOOKUP($A145,'Final Round'!$A$14:$K$18,COLUMN('Final Round'!$G$1),FALSE)))+8*(H145+IF(AA145=0,0,IF(VLOOKUP($A145,'Final Round'!$A$14:$K$18,COLUMN('Final Round'!$J$1),FALSE)=1,1,0)))+$AA145)</f>
        <v/>
      </c>
    </row>
    <row r="146" spans="1:28" x14ac:dyDescent="0.2">
      <c r="A146" s="74"/>
      <c r="B146" s="75"/>
      <c r="C146" s="75"/>
      <c r="D146" s="75"/>
      <c r="E146" s="76"/>
      <c r="F146" s="77" t="str">
        <f>IF(ISBLANK($A146),"",SUM(IF(ISNA(IF(VLOOKUP($A146,'Round 1'!$A$7:$J$206,COLUMN('Round 1'!$H$7),FALSE),1,NA())),0,1),IF(ISNA(IF(VLOOKUP($A146,'Round 2'!$A$7:$J$206,COLUMN('Round 1'!$H$7),FALSE),1,NA())),0,1),IF(ISNA(IF(VLOOKUP($A146,'Round 3'!$A$7:$J$206,COLUMN('Round 1'!$H$7),FALSE),1,NA())),0,1),IF(ISNA(IF(VLOOKUP($A146,'Final Round'!$A$14:$K$18,1,FALSE),1,NA())),0,1)))</f>
        <v/>
      </c>
      <c r="G146" s="78"/>
      <c r="H146" s="79" t="str">
        <f>IF(ISBLANK($A146),"",IF(ISERROR(VLOOKUP($A146,'Round 1'!$A$7:$I$206,COLUMN('Round 1'!$G$7),FALSE)),0,VLOOKUP($A146,'Round 1'!$A$7:$I$206,COLUMN('Round 1'!$G$7),FALSE))+IF(ISERROR(VLOOKUP($A146,'Round 2'!$A$7:$I$206,COLUMN('Round 2'!$G$7),FALSE)),0,VLOOKUP($A146,'Round 2'!$A$7:$I$206,COLUMN('Round 2'!$G$7),FALSE))+IF(ISERROR(VLOOKUP($A146,'Round 3'!$A$7:$I$206,COLUMN('Round 3'!$G$7),FALSE)),0,VLOOKUP($A146,'Round 3'!$A$7:$I$206,COLUMN('Round 3'!$G$7),FALSE)))</f>
        <v/>
      </c>
      <c r="I146" s="79" t="str">
        <f>IF(ISBLANK($A146),"",IF(ISERROR(VLOOKUP($A146,'Round 1'!$A$7:$I$206,COLUMN('Round 1'!$F$7),FALSE)),0,VLOOKUP($A146,'Round 1'!$A$7:$I$206,COLUMN('Round 1'!$F$7),FALSE))+IF(ISERROR(VLOOKUP($A146,'Round 2'!$A$7:$I$206,COLUMN('Round 2'!$F$7),FALSE)),0,VLOOKUP($A146,'Round 2'!$A$7:$I$206,COLUMN('Round 2'!$F$7),FALSE))+IF(ISERROR(VLOOKUP($A146,'Round 3'!$A$7:$I$206,COLUMN('Round 3'!$F$7),FALSE)),0,VLOOKUP($A146,'Round 3'!$A$7:$I$206,COLUMN('Round 3'!$F$7),FALSE)))</f>
        <v/>
      </c>
      <c r="J146" s="80" t="str">
        <f>IF(ISBLANK($A146),"",IF(ISERROR(VLOOKUP($A146,'Round 1'!$A$7:$I$206,COLUMN('Round 1'!$H$7),FALSE)),0,VLOOKUP($A146,'Round 1'!$A$7:$I$206,COLUMN('Round 1'!$H$7),FALSE))+IF(ISERROR(VLOOKUP($A146,'Round 2'!$A$7:$I$206,COLUMN('Round 2'!$H$7),FALSE)),0,VLOOKUP($A146,'Round 2'!$A$7:$I$206,COLUMN('Round 2'!$H$7),FALSE))+IF(ISERROR(VLOOKUP($A146,'Round 3'!$A$7:$I$206,COLUMN('Round 3'!$H$7),FALSE)),0,VLOOKUP($A146,'Round 3'!$A$7:$I$206,COLUMN('Round 3'!$H$7),FALSE)))</f>
        <v/>
      </c>
      <c r="K146" s="79" t="str">
        <f t="shared" si="58"/>
        <v/>
      </c>
      <c r="L146" s="82" t="str">
        <f t="shared" si="59"/>
        <v/>
      </c>
      <c r="M146" s="83"/>
      <c r="N146" s="84" t="str">
        <f t="shared" si="60"/>
        <v/>
      </c>
      <c r="O146" s="16" t="str">
        <f t="shared" si="61"/>
        <v/>
      </c>
      <c r="P146" s="16" t="str">
        <f t="shared" si="62"/>
        <v/>
      </c>
      <c r="Q146" s="16">
        <f t="shared" si="63"/>
        <v>-10</v>
      </c>
      <c r="R146" s="16" t="str">
        <f t="shared" si="64"/>
        <v/>
      </c>
      <c r="S146" s="16" t="str">
        <f t="shared" si="65"/>
        <v/>
      </c>
      <c r="T146" s="16">
        <f t="shared" si="66"/>
        <v>0</v>
      </c>
      <c r="U146" s="84" t="str">
        <f>IF(N('Final Round'!$J$14)&gt;0,IF(ISBLANK($A146),"",IF($N146&gt;5,$N146,VLOOKUP($A146,'Final Round'!$A$14:$K$18,COLUMN('Final Round'!$J$1),FALSE))),"")</f>
        <v/>
      </c>
      <c r="V146" s="16" t="str">
        <f t="shared" si="67"/>
        <v/>
      </c>
      <c r="W146" s="16" t="str">
        <f t="shared" si="68"/>
        <v/>
      </c>
      <c r="X146" s="16" t="str">
        <f t="shared" si="69"/>
        <v/>
      </c>
      <c r="Y146" s="16">
        <f t="shared" si="70"/>
        <v>0</v>
      </c>
      <c r="Z146" s="16" t="str">
        <f t="shared" si="71"/>
        <v/>
      </c>
      <c r="AA146" s="16">
        <f t="shared" si="72"/>
        <v>0</v>
      </c>
      <c r="AB146" s="85" t="str">
        <f>IF(ISBLANK($A146),"",5+4*(I146+IF(AA146=0,0,VLOOKUP($A146,'Final Round'!$A$14:$K$18,COLUMN('Final Round'!$G$1),FALSE)))+8*(H146+IF(AA146=0,0,IF(VLOOKUP($A146,'Final Round'!$A$14:$K$18,COLUMN('Final Round'!$J$1),FALSE)=1,1,0)))+$AA146)</f>
        <v/>
      </c>
    </row>
    <row r="147" spans="1:28" x14ac:dyDescent="0.2">
      <c r="A147" s="86"/>
      <c r="B147" s="87"/>
      <c r="C147" s="87"/>
      <c r="D147" s="87"/>
      <c r="E147" s="88"/>
      <c r="F147" s="89" t="str">
        <f>IF(ISBLANK($A147),"",SUM(IF(ISNA(IF(VLOOKUP($A147,'Round 1'!$A$7:$J$206,COLUMN('Round 1'!$H$7),FALSE),1,NA())),0,1),IF(ISNA(IF(VLOOKUP($A147,'Round 2'!$A$7:$J$206,COLUMN('Round 1'!$H$7),FALSE),1,NA())),0,1),IF(ISNA(IF(VLOOKUP($A147,'Round 3'!$A$7:$J$206,COLUMN('Round 1'!$H$7),FALSE),1,NA())),0,1),IF(ISNA(IF(VLOOKUP($A147,'Final Round'!$A$14:$K$18,1,FALSE),1,NA())),0,1)))</f>
        <v/>
      </c>
      <c r="G147" s="90"/>
      <c r="H147" s="91" t="str">
        <f>IF(ISBLANK($A147),"",IF(ISERROR(VLOOKUP($A147,'Round 1'!$A$7:$I$206,COLUMN('Round 1'!$G$7),FALSE)),0,VLOOKUP($A147,'Round 1'!$A$7:$I$206,COLUMN('Round 1'!$G$7),FALSE))+IF(ISERROR(VLOOKUP($A147,'Round 2'!$A$7:$I$206,COLUMN('Round 2'!$G$7),FALSE)),0,VLOOKUP($A147,'Round 2'!$A$7:$I$206,COLUMN('Round 2'!$G$7),FALSE))+IF(ISERROR(VLOOKUP($A147,'Round 3'!$A$7:$I$206,COLUMN('Round 3'!$G$7),FALSE)),0,VLOOKUP($A147,'Round 3'!$A$7:$I$206,COLUMN('Round 3'!$G$7),FALSE)))</f>
        <v/>
      </c>
      <c r="I147" s="91" t="str">
        <f>IF(ISBLANK($A147),"",IF(ISERROR(VLOOKUP($A147,'Round 1'!$A$7:$I$206,COLUMN('Round 1'!$F$7),FALSE)),0,VLOOKUP($A147,'Round 1'!$A$7:$I$206,COLUMN('Round 1'!$F$7),FALSE))+IF(ISERROR(VLOOKUP($A147,'Round 2'!$A$7:$I$206,COLUMN('Round 2'!$F$7),FALSE)),0,VLOOKUP($A147,'Round 2'!$A$7:$I$206,COLUMN('Round 2'!$F$7),FALSE))+IF(ISERROR(VLOOKUP($A147,'Round 3'!$A$7:$I$206,COLUMN('Round 3'!$F$7),FALSE)),0,VLOOKUP($A147,'Round 3'!$A$7:$I$206,COLUMN('Round 3'!$F$7),FALSE)))</f>
        <v/>
      </c>
      <c r="J147" s="92" t="str">
        <f>IF(ISBLANK($A147),"",IF(ISERROR(VLOOKUP($A147,'Round 1'!$A$7:$I$206,COLUMN('Round 1'!$H$7),FALSE)),0,VLOOKUP($A147,'Round 1'!$A$7:$I$206,COLUMN('Round 1'!$H$7),FALSE))+IF(ISERROR(VLOOKUP($A147,'Round 2'!$A$7:$I$206,COLUMN('Round 2'!$H$7),FALSE)),0,VLOOKUP($A147,'Round 2'!$A$7:$I$206,COLUMN('Round 2'!$H$7),FALSE))+IF(ISERROR(VLOOKUP($A147,'Round 3'!$A$7:$I$206,COLUMN('Round 3'!$H$7),FALSE)),0,VLOOKUP($A147,'Round 3'!$A$7:$I$206,COLUMN('Round 3'!$H$7),FALSE)))</f>
        <v/>
      </c>
      <c r="K147" s="91" t="str">
        <f t="shared" si="58"/>
        <v/>
      </c>
      <c r="L147" s="94" t="str">
        <f t="shared" si="59"/>
        <v/>
      </c>
      <c r="M147" s="95"/>
      <c r="N147" s="96" t="str">
        <f t="shared" si="60"/>
        <v/>
      </c>
      <c r="O147" s="16" t="str">
        <f t="shared" si="61"/>
        <v/>
      </c>
      <c r="P147" s="16" t="str">
        <f t="shared" si="62"/>
        <v/>
      </c>
      <c r="Q147" s="16">
        <f t="shared" si="63"/>
        <v>-10</v>
      </c>
      <c r="R147" s="16" t="str">
        <f t="shared" si="64"/>
        <v/>
      </c>
      <c r="S147" s="16" t="str">
        <f t="shared" si="65"/>
        <v/>
      </c>
      <c r="T147" s="16">
        <f t="shared" si="66"/>
        <v>0</v>
      </c>
      <c r="U147" s="96" t="str">
        <f>IF(N('Final Round'!$J$14)&gt;0,IF(ISBLANK($A147),"",IF($N147&gt;5,$N147,VLOOKUP($A147,'Final Round'!$A$14:$K$18,COLUMN('Final Round'!$J$1),FALSE))),"")</f>
        <v/>
      </c>
      <c r="V147" s="16" t="str">
        <f t="shared" si="67"/>
        <v/>
      </c>
      <c r="W147" s="16" t="str">
        <f t="shared" si="68"/>
        <v/>
      </c>
      <c r="X147" s="16" t="str">
        <f t="shared" si="69"/>
        <v/>
      </c>
      <c r="Y147" s="16">
        <f t="shared" si="70"/>
        <v>0</v>
      </c>
      <c r="Z147" s="16" t="str">
        <f t="shared" si="71"/>
        <v/>
      </c>
      <c r="AA147" s="16">
        <f t="shared" si="72"/>
        <v>0</v>
      </c>
      <c r="AB147" s="97" t="str">
        <f>IF(ISBLANK($A147),"",5+4*(I147+IF(AA147=0,0,VLOOKUP($A147,'Final Round'!$A$14:$K$18,COLUMN('Final Round'!$G$1),FALSE)))+8*(H147+IF(AA147=0,0,IF(VLOOKUP($A147,'Final Round'!$A$14:$K$18,COLUMN('Final Round'!$J$1),FALSE)=1,1,0)))+$AA147)</f>
        <v/>
      </c>
    </row>
    <row r="148" spans="1:28" x14ac:dyDescent="0.2">
      <c r="A148" s="74"/>
      <c r="B148" s="75"/>
      <c r="C148" s="75"/>
      <c r="D148" s="75"/>
      <c r="E148" s="76"/>
      <c r="F148" s="77" t="str">
        <f>IF(ISBLANK($A148),"",SUM(IF(ISNA(IF(VLOOKUP($A148,'Round 1'!$A$7:$J$206,COLUMN('Round 1'!$H$7),FALSE),1,NA())),0,1),IF(ISNA(IF(VLOOKUP($A148,'Round 2'!$A$7:$J$206,COLUMN('Round 1'!$H$7),FALSE),1,NA())),0,1),IF(ISNA(IF(VLOOKUP($A148,'Round 3'!$A$7:$J$206,COLUMN('Round 1'!$H$7),FALSE),1,NA())),0,1),IF(ISNA(IF(VLOOKUP($A148,'Final Round'!$A$14:$K$18,1,FALSE),1,NA())),0,1)))</f>
        <v/>
      </c>
      <c r="G148" s="78"/>
      <c r="H148" s="79" t="str">
        <f>IF(ISBLANK($A148),"",IF(ISERROR(VLOOKUP($A148,'Round 1'!$A$7:$I$206,COLUMN('Round 1'!$G$7),FALSE)),0,VLOOKUP($A148,'Round 1'!$A$7:$I$206,COLUMN('Round 1'!$G$7),FALSE))+IF(ISERROR(VLOOKUP($A148,'Round 2'!$A$7:$I$206,COLUMN('Round 2'!$G$7),FALSE)),0,VLOOKUP($A148,'Round 2'!$A$7:$I$206,COLUMN('Round 2'!$G$7),FALSE))+IF(ISERROR(VLOOKUP($A148,'Round 3'!$A$7:$I$206,COLUMN('Round 3'!$G$7),FALSE)),0,VLOOKUP($A148,'Round 3'!$A$7:$I$206,COLUMN('Round 3'!$G$7),FALSE)))</f>
        <v/>
      </c>
      <c r="I148" s="79" t="str">
        <f>IF(ISBLANK($A148),"",IF(ISERROR(VLOOKUP($A148,'Round 1'!$A$7:$I$206,COLUMN('Round 1'!$F$7),FALSE)),0,VLOOKUP($A148,'Round 1'!$A$7:$I$206,COLUMN('Round 1'!$F$7),FALSE))+IF(ISERROR(VLOOKUP($A148,'Round 2'!$A$7:$I$206,COLUMN('Round 2'!$F$7),FALSE)),0,VLOOKUP($A148,'Round 2'!$A$7:$I$206,COLUMN('Round 2'!$F$7),FALSE))+IF(ISERROR(VLOOKUP($A148,'Round 3'!$A$7:$I$206,COLUMN('Round 3'!$F$7),FALSE)),0,VLOOKUP($A148,'Round 3'!$A$7:$I$206,COLUMN('Round 3'!$F$7),FALSE)))</f>
        <v/>
      </c>
      <c r="J148" s="80" t="str">
        <f>IF(ISBLANK($A148),"",IF(ISERROR(VLOOKUP($A148,'Round 1'!$A$7:$I$206,COLUMN('Round 1'!$H$7),FALSE)),0,VLOOKUP($A148,'Round 1'!$A$7:$I$206,COLUMN('Round 1'!$H$7),FALSE))+IF(ISERROR(VLOOKUP($A148,'Round 2'!$A$7:$I$206,COLUMN('Round 2'!$H$7),FALSE)),0,VLOOKUP($A148,'Round 2'!$A$7:$I$206,COLUMN('Round 2'!$H$7),FALSE))+IF(ISERROR(VLOOKUP($A148,'Round 3'!$A$7:$I$206,COLUMN('Round 3'!$H$7),FALSE)),0,VLOOKUP($A148,'Round 3'!$A$7:$I$206,COLUMN('Round 3'!$H$7),FALSE)))</f>
        <v/>
      </c>
      <c r="K148" s="79" t="str">
        <f t="shared" si="58"/>
        <v/>
      </c>
      <c r="L148" s="82" t="str">
        <f t="shared" si="59"/>
        <v/>
      </c>
      <c r="M148" s="83"/>
      <c r="N148" s="84" t="str">
        <f t="shared" si="60"/>
        <v/>
      </c>
      <c r="O148" s="16" t="str">
        <f t="shared" si="61"/>
        <v/>
      </c>
      <c r="P148" s="16" t="str">
        <f t="shared" si="62"/>
        <v/>
      </c>
      <c r="Q148" s="16">
        <f t="shared" si="63"/>
        <v>-10</v>
      </c>
      <c r="R148" s="16" t="str">
        <f t="shared" si="64"/>
        <v/>
      </c>
      <c r="S148" s="16" t="str">
        <f t="shared" si="65"/>
        <v/>
      </c>
      <c r="T148" s="16">
        <f t="shared" si="66"/>
        <v>0</v>
      </c>
      <c r="U148" s="84" t="str">
        <f>IF(N('Final Round'!$J$14)&gt;0,IF(ISBLANK($A148),"",IF($N148&gt;5,$N148,VLOOKUP($A148,'Final Round'!$A$14:$K$18,COLUMN('Final Round'!$J$1),FALSE))),"")</f>
        <v/>
      </c>
      <c r="V148" s="16" t="str">
        <f t="shared" si="67"/>
        <v/>
      </c>
      <c r="W148" s="16" t="str">
        <f t="shared" si="68"/>
        <v/>
      </c>
      <c r="X148" s="16" t="str">
        <f t="shared" si="69"/>
        <v/>
      </c>
      <c r="Y148" s="16">
        <f t="shared" si="70"/>
        <v>0</v>
      </c>
      <c r="Z148" s="16" t="str">
        <f t="shared" si="71"/>
        <v/>
      </c>
      <c r="AA148" s="16">
        <f t="shared" si="72"/>
        <v>0</v>
      </c>
      <c r="AB148" s="85" t="str">
        <f>IF(ISBLANK($A148),"",5+4*(I148+IF(AA148=0,0,VLOOKUP($A148,'Final Round'!$A$14:$K$18,COLUMN('Final Round'!$G$1),FALSE)))+8*(H148+IF(AA148=0,0,IF(VLOOKUP($A148,'Final Round'!$A$14:$K$18,COLUMN('Final Round'!$J$1),FALSE)=1,1,0)))+$AA148)</f>
        <v/>
      </c>
    </row>
    <row r="149" spans="1:28" x14ac:dyDescent="0.2">
      <c r="A149" s="86"/>
      <c r="B149" s="87"/>
      <c r="C149" s="87"/>
      <c r="D149" s="87"/>
      <c r="E149" s="88"/>
      <c r="F149" s="89" t="str">
        <f>IF(ISBLANK($A149),"",SUM(IF(ISNA(IF(VLOOKUP($A149,'Round 1'!$A$7:$J$206,COLUMN('Round 1'!$H$7),FALSE),1,NA())),0,1),IF(ISNA(IF(VLOOKUP($A149,'Round 2'!$A$7:$J$206,COLUMN('Round 1'!$H$7),FALSE),1,NA())),0,1),IF(ISNA(IF(VLOOKUP($A149,'Round 3'!$A$7:$J$206,COLUMN('Round 1'!$H$7),FALSE),1,NA())),0,1),IF(ISNA(IF(VLOOKUP($A149,'Final Round'!$A$14:$K$18,1,FALSE),1,NA())),0,1)))</f>
        <v/>
      </c>
      <c r="G149" s="90"/>
      <c r="H149" s="91" t="str">
        <f>IF(ISBLANK($A149),"",IF(ISERROR(VLOOKUP($A149,'Round 1'!$A$7:$I$206,COLUMN('Round 1'!$G$7),FALSE)),0,VLOOKUP($A149,'Round 1'!$A$7:$I$206,COLUMN('Round 1'!$G$7),FALSE))+IF(ISERROR(VLOOKUP($A149,'Round 2'!$A$7:$I$206,COLUMN('Round 2'!$G$7),FALSE)),0,VLOOKUP($A149,'Round 2'!$A$7:$I$206,COLUMN('Round 2'!$G$7),FALSE))+IF(ISERROR(VLOOKUP($A149,'Round 3'!$A$7:$I$206,COLUMN('Round 3'!$G$7),FALSE)),0,VLOOKUP($A149,'Round 3'!$A$7:$I$206,COLUMN('Round 3'!$G$7),FALSE)))</f>
        <v/>
      </c>
      <c r="I149" s="91" t="str">
        <f>IF(ISBLANK($A149),"",IF(ISERROR(VLOOKUP($A149,'Round 1'!$A$7:$I$206,COLUMN('Round 1'!$F$7),FALSE)),0,VLOOKUP($A149,'Round 1'!$A$7:$I$206,COLUMN('Round 1'!$F$7),FALSE))+IF(ISERROR(VLOOKUP($A149,'Round 2'!$A$7:$I$206,COLUMN('Round 2'!$F$7),FALSE)),0,VLOOKUP($A149,'Round 2'!$A$7:$I$206,COLUMN('Round 2'!$F$7),FALSE))+IF(ISERROR(VLOOKUP($A149,'Round 3'!$A$7:$I$206,COLUMN('Round 3'!$F$7),FALSE)),0,VLOOKUP($A149,'Round 3'!$A$7:$I$206,COLUMN('Round 3'!$F$7),FALSE)))</f>
        <v/>
      </c>
      <c r="J149" s="92" t="str">
        <f>IF(ISBLANK($A149),"",IF(ISERROR(VLOOKUP($A149,'Round 1'!$A$7:$I$206,COLUMN('Round 1'!$H$7),FALSE)),0,VLOOKUP($A149,'Round 1'!$A$7:$I$206,COLUMN('Round 1'!$H$7),FALSE))+IF(ISERROR(VLOOKUP($A149,'Round 2'!$A$7:$I$206,COLUMN('Round 2'!$H$7),FALSE)),0,VLOOKUP($A149,'Round 2'!$A$7:$I$206,COLUMN('Round 2'!$H$7),FALSE))+IF(ISERROR(VLOOKUP($A149,'Round 3'!$A$7:$I$206,COLUMN('Round 3'!$H$7),FALSE)),0,VLOOKUP($A149,'Round 3'!$A$7:$I$206,COLUMN('Round 3'!$H$7),FALSE)))</f>
        <v/>
      </c>
      <c r="K149" s="91" t="str">
        <f t="shared" si="58"/>
        <v/>
      </c>
      <c r="L149" s="94" t="str">
        <f t="shared" si="59"/>
        <v/>
      </c>
      <c r="M149" s="95"/>
      <c r="N149" s="96" t="str">
        <f t="shared" si="60"/>
        <v/>
      </c>
      <c r="O149" s="16" t="str">
        <f t="shared" si="61"/>
        <v/>
      </c>
      <c r="P149" s="16" t="str">
        <f t="shared" si="62"/>
        <v/>
      </c>
      <c r="Q149" s="16">
        <f t="shared" si="63"/>
        <v>-10</v>
      </c>
      <c r="R149" s="16" t="str">
        <f t="shared" si="64"/>
        <v/>
      </c>
      <c r="S149" s="16" t="str">
        <f t="shared" si="65"/>
        <v/>
      </c>
      <c r="T149" s="16">
        <f t="shared" si="66"/>
        <v>0</v>
      </c>
      <c r="U149" s="96" t="str">
        <f>IF(N('Final Round'!$J$14)&gt;0,IF(ISBLANK($A149),"",IF($N149&gt;5,$N149,VLOOKUP($A149,'Final Round'!$A$14:$K$18,COLUMN('Final Round'!$J$1),FALSE))),"")</f>
        <v/>
      </c>
      <c r="V149" s="16" t="str">
        <f t="shared" si="67"/>
        <v/>
      </c>
      <c r="W149" s="16" t="str">
        <f t="shared" si="68"/>
        <v/>
      </c>
      <c r="X149" s="16" t="str">
        <f t="shared" si="69"/>
        <v/>
      </c>
      <c r="Y149" s="16">
        <f t="shared" si="70"/>
        <v>0</v>
      </c>
      <c r="Z149" s="16" t="str">
        <f t="shared" si="71"/>
        <v/>
      </c>
      <c r="AA149" s="16">
        <f t="shared" si="72"/>
        <v>0</v>
      </c>
      <c r="AB149" s="97" t="str">
        <f>IF(ISBLANK($A149),"",5+4*(I149+IF(AA149=0,0,VLOOKUP($A149,'Final Round'!$A$14:$K$18,COLUMN('Final Round'!$G$1),FALSE)))+8*(H149+IF(AA149=0,0,IF(VLOOKUP($A149,'Final Round'!$A$14:$K$18,COLUMN('Final Round'!$J$1),FALSE)=1,1,0)))+$AA149)</f>
        <v/>
      </c>
    </row>
    <row r="150" spans="1:28" x14ac:dyDescent="0.2">
      <c r="A150" s="74"/>
      <c r="B150" s="75"/>
      <c r="C150" s="75"/>
      <c r="D150" s="75"/>
      <c r="E150" s="76"/>
      <c r="F150" s="77" t="str">
        <f>IF(ISBLANK($A150),"",SUM(IF(ISNA(IF(VLOOKUP($A150,'Round 1'!$A$7:$J$206,COLUMN('Round 1'!$H$7),FALSE),1,NA())),0,1),IF(ISNA(IF(VLOOKUP($A150,'Round 2'!$A$7:$J$206,COLUMN('Round 1'!$H$7),FALSE),1,NA())),0,1),IF(ISNA(IF(VLOOKUP($A150,'Round 3'!$A$7:$J$206,COLUMN('Round 1'!$H$7),FALSE),1,NA())),0,1),IF(ISNA(IF(VLOOKUP($A150,'Final Round'!$A$14:$K$18,1,FALSE),1,NA())),0,1)))</f>
        <v/>
      </c>
      <c r="G150" s="78"/>
      <c r="H150" s="79" t="str">
        <f>IF(ISBLANK($A150),"",IF(ISERROR(VLOOKUP($A150,'Round 1'!$A$7:$I$206,COLUMN('Round 1'!$G$7),FALSE)),0,VLOOKUP($A150,'Round 1'!$A$7:$I$206,COLUMN('Round 1'!$G$7),FALSE))+IF(ISERROR(VLOOKUP($A150,'Round 2'!$A$7:$I$206,COLUMN('Round 2'!$G$7),FALSE)),0,VLOOKUP($A150,'Round 2'!$A$7:$I$206,COLUMN('Round 2'!$G$7),FALSE))+IF(ISERROR(VLOOKUP($A150,'Round 3'!$A$7:$I$206,COLUMN('Round 3'!$G$7),FALSE)),0,VLOOKUP($A150,'Round 3'!$A$7:$I$206,COLUMN('Round 3'!$G$7),FALSE)))</f>
        <v/>
      </c>
      <c r="I150" s="79" t="str">
        <f>IF(ISBLANK($A150),"",IF(ISERROR(VLOOKUP($A150,'Round 1'!$A$7:$I$206,COLUMN('Round 1'!$F$7),FALSE)),0,VLOOKUP($A150,'Round 1'!$A$7:$I$206,COLUMN('Round 1'!$F$7),FALSE))+IF(ISERROR(VLOOKUP($A150,'Round 2'!$A$7:$I$206,COLUMN('Round 2'!$F$7),FALSE)),0,VLOOKUP($A150,'Round 2'!$A$7:$I$206,COLUMN('Round 2'!$F$7),FALSE))+IF(ISERROR(VLOOKUP($A150,'Round 3'!$A$7:$I$206,COLUMN('Round 3'!$F$7),FALSE)),0,VLOOKUP($A150,'Round 3'!$A$7:$I$206,COLUMN('Round 3'!$F$7),FALSE)))</f>
        <v/>
      </c>
      <c r="J150" s="80" t="str">
        <f>IF(ISBLANK($A150),"",IF(ISERROR(VLOOKUP($A150,'Round 1'!$A$7:$I$206,COLUMN('Round 1'!$H$7),FALSE)),0,VLOOKUP($A150,'Round 1'!$A$7:$I$206,COLUMN('Round 1'!$H$7),FALSE))+IF(ISERROR(VLOOKUP($A150,'Round 2'!$A$7:$I$206,COLUMN('Round 2'!$H$7),FALSE)),0,VLOOKUP($A150,'Round 2'!$A$7:$I$206,COLUMN('Round 2'!$H$7),FALSE))+IF(ISERROR(VLOOKUP($A150,'Round 3'!$A$7:$I$206,COLUMN('Round 3'!$H$7),FALSE)),0,VLOOKUP($A150,'Round 3'!$A$7:$I$206,COLUMN('Round 3'!$H$7),FALSE)))</f>
        <v/>
      </c>
      <c r="K150" s="79" t="str">
        <f t="shared" si="58"/>
        <v/>
      </c>
      <c r="L150" s="82" t="str">
        <f t="shared" si="59"/>
        <v/>
      </c>
      <c r="M150" s="83"/>
      <c r="N150" s="84" t="str">
        <f t="shared" si="60"/>
        <v/>
      </c>
      <c r="O150" s="16" t="str">
        <f t="shared" si="61"/>
        <v/>
      </c>
      <c r="P150" s="16" t="str">
        <f t="shared" si="62"/>
        <v/>
      </c>
      <c r="Q150" s="16">
        <f t="shared" si="63"/>
        <v>-10</v>
      </c>
      <c r="R150" s="16" t="str">
        <f t="shared" si="64"/>
        <v/>
      </c>
      <c r="S150" s="16" t="str">
        <f t="shared" si="65"/>
        <v/>
      </c>
      <c r="T150" s="16">
        <f t="shared" si="66"/>
        <v>0</v>
      </c>
      <c r="U150" s="84" t="str">
        <f>IF(N('Final Round'!$J$14)&gt;0,IF(ISBLANK($A150),"",IF($N150&gt;5,$N150,VLOOKUP($A150,'Final Round'!$A$14:$K$18,COLUMN('Final Round'!$J$1),FALSE))),"")</f>
        <v/>
      </c>
      <c r="V150" s="16" t="str">
        <f t="shared" si="67"/>
        <v/>
      </c>
      <c r="W150" s="16" t="str">
        <f t="shared" si="68"/>
        <v/>
      </c>
      <c r="X150" s="16" t="str">
        <f t="shared" si="69"/>
        <v/>
      </c>
      <c r="Y150" s="16">
        <f t="shared" si="70"/>
        <v>0</v>
      </c>
      <c r="Z150" s="16" t="str">
        <f t="shared" si="71"/>
        <v/>
      </c>
      <c r="AA150" s="16">
        <f t="shared" si="72"/>
        <v>0</v>
      </c>
      <c r="AB150" s="85" t="str">
        <f>IF(ISBLANK($A150),"",5+4*(I150+IF(AA150=0,0,VLOOKUP($A150,'Final Round'!$A$14:$K$18,COLUMN('Final Round'!$G$1),FALSE)))+8*(H150+IF(AA150=0,0,IF(VLOOKUP($A150,'Final Round'!$A$14:$K$18,COLUMN('Final Round'!$J$1),FALSE)=1,1,0)))+$AA150)</f>
        <v/>
      </c>
    </row>
    <row r="151" spans="1:28" x14ac:dyDescent="0.2">
      <c r="A151" s="86"/>
      <c r="B151" s="87"/>
      <c r="C151" s="87"/>
      <c r="D151" s="87"/>
      <c r="E151" s="88"/>
      <c r="F151" s="89" t="str">
        <f>IF(ISBLANK($A151),"",SUM(IF(ISNA(IF(VLOOKUP($A151,'Round 1'!$A$7:$J$206,COLUMN('Round 1'!$H$7),FALSE),1,NA())),0,1),IF(ISNA(IF(VLOOKUP($A151,'Round 2'!$A$7:$J$206,COLUMN('Round 1'!$H$7),FALSE),1,NA())),0,1),IF(ISNA(IF(VLOOKUP($A151,'Round 3'!$A$7:$J$206,COLUMN('Round 1'!$H$7),FALSE),1,NA())),0,1),IF(ISNA(IF(VLOOKUP($A151,'Final Round'!$A$14:$K$18,1,FALSE),1,NA())),0,1)))</f>
        <v/>
      </c>
      <c r="G151" s="90"/>
      <c r="H151" s="91" t="str">
        <f>IF(ISBLANK($A151),"",IF(ISERROR(VLOOKUP($A151,'Round 1'!$A$7:$I$206,COLUMN('Round 1'!$G$7),FALSE)),0,VLOOKUP($A151,'Round 1'!$A$7:$I$206,COLUMN('Round 1'!$G$7),FALSE))+IF(ISERROR(VLOOKUP($A151,'Round 2'!$A$7:$I$206,COLUMN('Round 2'!$G$7),FALSE)),0,VLOOKUP($A151,'Round 2'!$A$7:$I$206,COLUMN('Round 2'!$G$7),FALSE))+IF(ISERROR(VLOOKUP($A151,'Round 3'!$A$7:$I$206,COLUMN('Round 3'!$G$7),FALSE)),0,VLOOKUP($A151,'Round 3'!$A$7:$I$206,COLUMN('Round 3'!$G$7),FALSE)))</f>
        <v/>
      </c>
      <c r="I151" s="91" t="str">
        <f>IF(ISBLANK($A151),"",IF(ISERROR(VLOOKUP($A151,'Round 1'!$A$7:$I$206,COLUMN('Round 1'!$F$7),FALSE)),0,VLOOKUP($A151,'Round 1'!$A$7:$I$206,COLUMN('Round 1'!$F$7),FALSE))+IF(ISERROR(VLOOKUP($A151,'Round 2'!$A$7:$I$206,COLUMN('Round 2'!$F$7),FALSE)),0,VLOOKUP($A151,'Round 2'!$A$7:$I$206,COLUMN('Round 2'!$F$7),FALSE))+IF(ISERROR(VLOOKUP($A151,'Round 3'!$A$7:$I$206,COLUMN('Round 3'!$F$7),FALSE)),0,VLOOKUP($A151,'Round 3'!$A$7:$I$206,COLUMN('Round 3'!$F$7),FALSE)))</f>
        <v/>
      </c>
      <c r="J151" s="92" t="str">
        <f>IF(ISBLANK($A151),"",IF(ISERROR(VLOOKUP($A151,'Round 1'!$A$7:$I$206,COLUMN('Round 1'!$H$7),FALSE)),0,VLOOKUP($A151,'Round 1'!$A$7:$I$206,COLUMN('Round 1'!$H$7),FALSE))+IF(ISERROR(VLOOKUP($A151,'Round 2'!$A$7:$I$206,COLUMN('Round 2'!$H$7),FALSE)),0,VLOOKUP($A151,'Round 2'!$A$7:$I$206,COLUMN('Round 2'!$H$7),FALSE))+IF(ISERROR(VLOOKUP($A151,'Round 3'!$A$7:$I$206,COLUMN('Round 3'!$H$7),FALSE)),0,VLOOKUP($A151,'Round 3'!$A$7:$I$206,COLUMN('Round 3'!$H$7),FALSE)))</f>
        <v/>
      </c>
      <c r="K151" s="91" t="str">
        <f t="shared" si="58"/>
        <v/>
      </c>
      <c r="L151" s="94" t="str">
        <f t="shared" si="59"/>
        <v/>
      </c>
      <c r="M151" s="95"/>
      <c r="N151" s="96" t="str">
        <f t="shared" si="60"/>
        <v/>
      </c>
      <c r="O151" s="16" t="str">
        <f t="shared" si="61"/>
        <v/>
      </c>
      <c r="P151" s="16" t="str">
        <f t="shared" si="62"/>
        <v/>
      </c>
      <c r="Q151" s="16">
        <f t="shared" si="63"/>
        <v>-10</v>
      </c>
      <c r="R151" s="16" t="str">
        <f t="shared" si="64"/>
        <v/>
      </c>
      <c r="S151" s="16" t="str">
        <f t="shared" si="65"/>
        <v/>
      </c>
      <c r="T151" s="16">
        <f t="shared" si="66"/>
        <v>0</v>
      </c>
      <c r="U151" s="96" t="str">
        <f>IF(N('Final Round'!$J$14)&gt;0,IF(ISBLANK($A151),"",IF($N151&gt;5,$N151,VLOOKUP($A151,'Final Round'!$A$14:$K$18,COLUMN('Final Round'!$J$1),FALSE))),"")</f>
        <v/>
      </c>
      <c r="V151" s="16" t="str">
        <f t="shared" si="67"/>
        <v/>
      </c>
      <c r="W151" s="16" t="str">
        <f t="shared" si="68"/>
        <v/>
      </c>
      <c r="X151" s="16" t="str">
        <f t="shared" si="69"/>
        <v/>
      </c>
      <c r="Y151" s="16">
        <f t="shared" si="70"/>
        <v>0</v>
      </c>
      <c r="Z151" s="16" t="str">
        <f t="shared" si="71"/>
        <v/>
      </c>
      <c r="AA151" s="16">
        <f t="shared" si="72"/>
        <v>0</v>
      </c>
      <c r="AB151" s="97" t="str">
        <f>IF(ISBLANK($A151),"",5+4*(I151+IF(AA151=0,0,VLOOKUP($A151,'Final Round'!$A$14:$K$18,COLUMN('Final Round'!$G$1),FALSE)))+8*(H151+IF(AA151=0,0,IF(VLOOKUP($A151,'Final Round'!$A$14:$K$18,COLUMN('Final Round'!$J$1),FALSE)=1,1,0)))+$AA151)</f>
        <v/>
      </c>
    </row>
    <row r="152" spans="1:28" x14ac:dyDescent="0.2">
      <c r="A152" s="74"/>
      <c r="B152" s="75"/>
      <c r="C152" s="75"/>
      <c r="D152" s="75"/>
      <c r="E152" s="76"/>
      <c r="F152" s="77" t="str">
        <f>IF(ISBLANK($A152),"",SUM(IF(ISNA(IF(VLOOKUP($A152,'Round 1'!$A$7:$J$206,COLUMN('Round 1'!$H$7),FALSE),1,NA())),0,1),IF(ISNA(IF(VLOOKUP($A152,'Round 2'!$A$7:$J$206,COLUMN('Round 1'!$H$7),FALSE),1,NA())),0,1),IF(ISNA(IF(VLOOKUP($A152,'Round 3'!$A$7:$J$206,COLUMN('Round 1'!$H$7),FALSE),1,NA())),0,1),IF(ISNA(IF(VLOOKUP($A152,'Final Round'!$A$14:$K$18,1,FALSE),1,NA())),0,1)))</f>
        <v/>
      </c>
      <c r="G152" s="78"/>
      <c r="H152" s="79" t="str">
        <f>IF(ISBLANK($A152),"",IF(ISERROR(VLOOKUP($A152,'Round 1'!$A$7:$I$206,COLUMN('Round 1'!$G$7),FALSE)),0,VLOOKUP($A152,'Round 1'!$A$7:$I$206,COLUMN('Round 1'!$G$7),FALSE))+IF(ISERROR(VLOOKUP($A152,'Round 2'!$A$7:$I$206,COLUMN('Round 2'!$G$7),FALSE)),0,VLOOKUP($A152,'Round 2'!$A$7:$I$206,COLUMN('Round 2'!$G$7),FALSE))+IF(ISERROR(VLOOKUP($A152,'Round 3'!$A$7:$I$206,COLUMN('Round 3'!$G$7),FALSE)),0,VLOOKUP($A152,'Round 3'!$A$7:$I$206,COLUMN('Round 3'!$G$7),FALSE)))</f>
        <v/>
      </c>
      <c r="I152" s="79" t="str">
        <f>IF(ISBLANK($A152),"",IF(ISERROR(VLOOKUP($A152,'Round 1'!$A$7:$I$206,COLUMN('Round 1'!$F$7),FALSE)),0,VLOOKUP($A152,'Round 1'!$A$7:$I$206,COLUMN('Round 1'!$F$7),FALSE))+IF(ISERROR(VLOOKUP($A152,'Round 2'!$A$7:$I$206,COLUMN('Round 2'!$F$7),FALSE)),0,VLOOKUP($A152,'Round 2'!$A$7:$I$206,COLUMN('Round 2'!$F$7),FALSE))+IF(ISERROR(VLOOKUP($A152,'Round 3'!$A$7:$I$206,COLUMN('Round 3'!$F$7),FALSE)),0,VLOOKUP($A152,'Round 3'!$A$7:$I$206,COLUMN('Round 3'!$F$7),FALSE)))</f>
        <v/>
      </c>
      <c r="J152" s="80" t="str">
        <f>IF(ISBLANK($A152),"",IF(ISERROR(VLOOKUP($A152,'Round 1'!$A$7:$I$206,COLUMN('Round 1'!$H$7),FALSE)),0,VLOOKUP($A152,'Round 1'!$A$7:$I$206,COLUMN('Round 1'!$H$7),FALSE))+IF(ISERROR(VLOOKUP($A152,'Round 2'!$A$7:$I$206,COLUMN('Round 2'!$H$7),FALSE)),0,VLOOKUP($A152,'Round 2'!$A$7:$I$206,COLUMN('Round 2'!$H$7),FALSE))+IF(ISERROR(VLOOKUP($A152,'Round 3'!$A$7:$I$206,COLUMN('Round 3'!$H$7),FALSE)),0,VLOOKUP($A152,'Round 3'!$A$7:$I$206,COLUMN('Round 3'!$H$7),FALSE)))</f>
        <v/>
      </c>
      <c r="K152" s="79" t="str">
        <f t="shared" si="58"/>
        <v/>
      </c>
      <c r="L152" s="82" t="str">
        <f t="shared" si="59"/>
        <v/>
      </c>
      <c r="M152" s="83"/>
      <c r="N152" s="84" t="str">
        <f t="shared" si="60"/>
        <v/>
      </c>
      <c r="O152" s="16" t="str">
        <f t="shared" si="61"/>
        <v/>
      </c>
      <c r="P152" s="16" t="str">
        <f t="shared" si="62"/>
        <v/>
      </c>
      <c r="Q152" s="16">
        <f t="shared" si="63"/>
        <v>-10</v>
      </c>
      <c r="R152" s="16" t="str">
        <f t="shared" si="64"/>
        <v/>
      </c>
      <c r="S152" s="16" t="str">
        <f t="shared" si="65"/>
        <v/>
      </c>
      <c r="T152" s="16">
        <f t="shared" si="66"/>
        <v>0</v>
      </c>
      <c r="U152" s="84" t="str">
        <f>IF(N('Final Round'!$J$14)&gt;0,IF(ISBLANK($A152),"",IF($N152&gt;5,$N152,VLOOKUP($A152,'Final Round'!$A$14:$K$18,COLUMN('Final Round'!$J$1),FALSE))),"")</f>
        <v/>
      </c>
      <c r="V152" s="16" t="str">
        <f t="shared" si="67"/>
        <v/>
      </c>
      <c r="W152" s="16" t="str">
        <f t="shared" si="68"/>
        <v/>
      </c>
      <c r="X152" s="16" t="str">
        <f t="shared" si="69"/>
        <v/>
      </c>
      <c r="Y152" s="16">
        <f t="shared" si="70"/>
        <v>0</v>
      </c>
      <c r="Z152" s="16" t="str">
        <f t="shared" si="71"/>
        <v/>
      </c>
      <c r="AA152" s="16">
        <f t="shared" si="72"/>
        <v>0</v>
      </c>
      <c r="AB152" s="85" t="str">
        <f>IF(ISBLANK($A152),"",5+4*(I152+IF(AA152=0,0,VLOOKUP($A152,'Final Round'!$A$14:$K$18,COLUMN('Final Round'!$G$1),FALSE)))+8*(H152+IF(AA152=0,0,IF(VLOOKUP($A152,'Final Round'!$A$14:$K$18,COLUMN('Final Round'!$J$1),FALSE)=1,1,0)))+$AA152)</f>
        <v/>
      </c>
    </row>
    <row r="153" spans="1:28" x14ac:dyDescent="0.2">
      <c r="A153" s="86"/>
      <c r="B153" s="87"/>
      <c r="C153" s="87"/>
      <c r="D153" s="87"/>
      <c r="E153" s="88"/>
      <c r="F153" s="89" t="str">
        <f>IF(ISBLANK($A153),"",SUM(IF(ISNA(IF(VLOOKUP($A153,'Round 1'!$A$7:$J$206,COLUMN('Round 1'!$H$7),FALSE),1,NA())),0,1),IF(ISNA(IF(VLOOKUP($A153,'Round 2'!$A$7:$J$206,COLUMN('Round 1'!$H$7),FALSE),1,NA())),0,1),IF(ISNA(IF(VLOOKUP($A153,'Round 3'!$A$7:$J$206,COLUMN('Round 1'!$H$7),FALSE),1,NA())),0,1),IF(ISNA(IF(VLOOKUP($A153,'Final Round'!$A$14:$K$18,1,FALSE),1,NA())),0,1)))</f>
        <v/>
      </c>
      <c r="G153" s="90"/>
      <c r="H153" s="91" t="str">
        <f>IF(ISBLANK($A153),"",IF(ISERROR(VLOOKUP($A153,'Round 1'!$A$7:$I$206,COLUMN('Round 1'!$G$7),FALSE)),0,VLOOKUP($A153,'Round 1'!$A$7:$I$206,COLUMN('Round 1'!$G$7),FALSE))+IF(ISERROR(VLOOKUP($A153,'Round 2'!$A$7:$I$206,COLUMN('Round 2'!$G$7),FALSE)),0,VLOOKUP($A153,'Round 2'!$A$7:$I$206,COLUMN('Round 2'!$G$7),FALSE))+IF(ISERROR(VLOOKUP($A153,'Round 3'!$A$7:$I$206,COLUMN('Round 3'!$G$7),FALSE)),0,VLOOKUP($A153,'Round 3'!$A$7:$I$206,COLUMN('Round 3'!$G$7),FALSE)))</f>
        <v/>
      </c>
      <c r="I153" s="91" t="str">
        <f>IF(ISBLANK($A153),"",IF(ISERROR(VLOOKUP($A153,'Round 1'!$A$7:$I$206,COLUMN('Round 1'!$F$7),FALSE)),0,VLOOKUP($A153,'Round 1'!$A$7:$I$206,COLUMN('Round 1'!$F$7),FALSE))+IF(ISERROR(VLOOKUP($A153,'Round 2'!$A$7:$I$206,COLUMN('Round 2'!$F$7),FALSE)),0,VLOOKUP($A153,'Round 2'!$A$7:$I$206,COLUMN('Round 2'!$F$7),FALSE))+IF(ISERROR(VLOOKUP($A153,'Round 3'!$A$7:$I$206,COLUMN('Round 3'!$F$7),FALSE)),0,VLOOKUP($A153,'Round 3'!$A$7:$I$206,COLUMN('Round 3'!$F$7),FALSE)))</f>
        <v/>
      </c>
      <c r="J153" s="92" t="str">
        <f>IF(ISBLANK($A153),"",IF(ISERROR(VLOOKUP($A153,'Round 1'!$A$7:$I$206,COLUMN('Round 1'!$H$7),FALSE)),0,VLOOKUP($A153,'Round 1'!$A$7:$I$206,COLUMN('Round 1'!$H$7),FALSE))+IF(ISERROR(VLOOKUP($A153,'Round 2'!$A$7:$I$206,COLUMN('Round 2'!$H$7),FALSE)),0,VLOOKUP($A153,'Round 2'!$A$7:$I$206,COLUMN('Round 2'!$H$7),FALSE))+IF(ISERROR(VLOOKUP($A153,'Round 3'!$A$7:$I$206,COLUMN('Round 3'!$H$7),FALSE)),0,VLOOKUP($A153,'Round 3'!$A$7:$I$206,COLUMN('Round 3'!$H$7),FALSE)))</f>
        <v/>
      </c>
      <c r="K153" s="91" t="str">
        <f t="shared" si="58"/>
        <v/>
      </c>
      <c r="L153" s="94" t="str">
        <f t="shared" si="59"/>
        <v/>
      </c>
      <c r="M153" s="95"/>
      <c r="N153" s="96" t="str">
        <f t="shared" si="60"/>
        <v/>
      </c>
      <c r="O153" s="16" t="str">
        <f t="shared" si="61"/>
        <v/>
      </c>
      <c r="P153" s="16" t="str">
        <f t="shared" si="62"/>
        <v/>
      </c>
      <c r="Q153" s="16">
        <f t="shared" si="63"/>
        <v>-10</v>
      </c>
      <c r="R153" s="16" t="str">
        <f t="shared" si="64"/>
        <v/>
      </c>
      <c r="S153" s="16" t="str">
        <f t="shared" si="65"/>
        <v/>
      </c>
      <c r="T153" s="16">
        <f t="shared" si="66"/>
        <v>0</v>
      </c>
      <c r="U153" s="96" t="str">
        <f>IF(N('Final Round'!$J$14)&gt;0,IF(ISBLANK($A153),"",IF($N153&gt;5,$N153,VLOOKUP($A153,'Final Round'!$A$14:$K$18,COLUMN('Final Round'!$J$1),FALSE))),"")</f>
        <v/>
      </c>
      <c r="V153" s="16" t="str">
        <f t="shared" si="67"/>
        <v/>
      </c>
      <c r="W153" s="16" t="str">
        <f t="shared" si="68"/>
        <v/>
      </c>
      <c r="X153" s="16" t="str">
        <f t="shared" si="69"/>
        <v/>
      </c>
      <c r="Y153" s="16">
        <f t="shared" si="70"/>
        <v>0</v>
      </c>
      <c r="Z153" s="16" t="str">
        <f t="shared" si="71"/>
        <v/>
      </c>
      <c r="AA153" s="16">
        <f t="shared" si="72"/>
        <v>0</v>
      </c>
      <c r="AB153" s="97" t="str">
        <f>IF(ISBLANK($A153),"",5+4*(I153+IF(AA153=0,0,VLOOKUP($A153,'Final Round'!$A$14:$K$18,COLUMN('Final Round'!$G$1),FALSE)))+8*(H153+IF(AA153=0,0,IF(VLOOKUP($A153,'Final Round'!$A$14:$K$18,COLUMN('Final Round'!$J$1),FALSE)=1,1,0)))+$AA153)</f>
        <v/>
      </c>
    </row>
    <row r="154" spans="1:28" x14ac:dyDescent="0.2">
      <c r="A154" s="74"/>
      <c r="B154" s="75"/>
      <c r="C154" s="75"/>
      <c r="D154" s="75"/>
      <c r="E154" s="76"/>
      <c r="F154" s="77" t="str">
        <f>IF(ISBLANK($A154),"",SUM(IF(ISNA(IF(VLOOKUP($A154,'Round 1'!$A$7:$J$206,COLUMN('Round 1'!$H$7),FALSE),1,NA())),0,1),IF(ISNA(IF(VLOOKUP($A154,'Round 2'!$A$7:$J$206,COLUMN('Round 1'!$H$7),FALSE),1,NA())),0,1),IF(ISNA(IF(VLOOKUP($A154,'Round 3'!$A$7:$J$206,COLUMN('Round 1'!$H$7),FALSE),1,NA())),0,1),IF(ISNA(IF(VLOOKUP($A154,'Final Round'!$A$14:$K$18,1,FALSE),1,NA())),0,1)))</f>
        <v/>
      </c>
      <c r="G154" s="78"/>
      <c r="H154" s="79" t="str">
        <f>IF(ISBLANK($A154),"",IF(ISERROR(VLOOKUP($A154,'Round 1'!$A$7:$I$206,COLUMN('Round 1'!$G$7),FALSE)),0,VLOOKUP($A154,'Round 1'!$A$7:$I$206,COLUMN('Round 1'!$G$7),FALSE))+IF(ISERROR(VLOOKUP($A154,'Round 2'!$A$7:$I$206,COLUMN('Round 2'!$G$7),FALSE)),0,VLOOKUP($A154,'Round 2'!$A$7:$I$206,COLUMN('Round 2'!$G$7),FALSE))+IF(ISERROR(VLOOKUP($A154,'Round 3'!$A$7:$I$206,COLUMN('Round 3'!$G$7),FALSE)),0,VLOOKUP($A154,'Round 3'!$A$7:$I$206,COLUMN('Round 3'!$G$7),FALSE)))</f>
        <v/>
      </c>
      <c r="I154" s="79" t="str">
        <f>IF(ISBLANK($A154),"",IF(ISERROR(VLOOKUP($A154,'Round 1'!$A$7:$I$206,COLUMN('Round 1'!$F$7),FALSE)),0,VLOOKUP($A154,'Round 1'!$A$7:$I$206,COLUMN('Round 1'!$F$7),FALSE))+IF(ISERROR(VLOOKUP($A154,'Round 2'!$A$7:$I$206,COLUMN('Round 2'!$F$7),FALSE)),0,VLOOKUP($A154,'Round 2'!$A$7:$I$206,COLUMN('Round 2'!$F$7),FALSE))+IF(ISERROR(VLOOKUP($A154,'Round 3'!$A$7:$I$206,COLUMN('Round 3'!$F$7),FALSE)),0,VLOOKUP($A154,'Round 3'!$A$7:$I$206,COLUMN('Round 3'!$F$7),FALSE)))</f>
        <v/>
      </c>
      <c r="J154" s="80" t="str">
        <f>IF(ISBLANK($A154),"",IF(ISERROR(VLOOKUP($A154,'Round 1'!$A$7:$I$206,COLUMN('Round 1'!$H$7),FALSE)),0,VLOOKUP($A154,'Round 1'!$A$7:$I$206,COLUMN('Round 1'!$H$7),FALSE))+IF(ISERROR(VLOOKUP($A154,'Round 2'!$A$7:$I$206,COLUMN('Round 2'!$H$7),FALSE)),0,VLOOKUP($A154,'Round 2'!$A$7:$I$206,COLUMN('Round 2'!$H$7),FALSE))+IF(ISERROR(VLOOKUP($A154,'Round 3'!$A$7:$I$206,COLUMN('Round 3'!$H$7),FALSE)),0,VLOOKUP($A154,'Round 3'!$A$7:$I$206,COLUMN('Round 3'!$H$7),FALSE)))</f>
        <v/>
      </c>
      <c r="K154" s="79" t="str">
        <f t="shared" si="58"/>
        <v/>
      </c>
      <c r="L154" s="82" t="str">
        <f t="shared" si="59"/>
        <v/>
      </c>
      <c r="M154" s="83"/>
      <c r="N154" s="84" t="str">
        <f t="shared" si="60"/>
        <v/>
      </c>
      <c r="O154" s="16" t="str">
        <f t="shared" si="61"/>
        <v/>
      </c>
      <c r="P154" s="16" t="str">
        <f t="shared" si="62"/>
        <v/>
      </c>
      <c r="Q154" s="16">
        <f t="shared" si="63"/>
        <v>-10</v>
      </c>
      <c r="R154" s="16" t="str">
        <f t="shared" si="64"/>
        <v/>
      </c>
      <c r="S154" s="16" t="str">
        <f t="shared" si="65"/>
        <v/>
      </c>
      <c r="T154" s="16">
        <f t="shared" si="66"/>
        <v>0</v>
      </c>
      <c r="U154" s="84" t="str">
        <f>IF(N('Final Round'!$J$14)&gt;0,IF(ISBLANK($A154),"",IF($N154&gt;5,$N154,VLOOKUP($A154,'Final Round'!$A$14:$K$18,COLUMN('Final Round'!$J$1),FALSE))),"")</f>
        <v/>
      </c>
      <c r="V154" s="16" t="str">
        <f t="shared" si="67"/>
        <v/>
      </c>
      <c r="W154" s="16" t="str">
        <f t="shared" si="68"/>
        <v/>
      </c>
      <c r="X154" s="16" t="str">
        <f t="shared" si="69"/>
        <v/>
      </c>
      <c r="Y154" s="16">
        <f t="shared" si="70"/>
        <v>0</v>
      </c>
      <c r="Z154" s="16" t="str">
        <f t="shared" si="71"/>
        <v/>
      </c>
      <c r="AA154" s="16">
        <f t="shared" si="72"/>
        <v>0</v>
      </c>
      <c r="AB154" s="85" t="str">
        <f>IF(ISBLANK($A154),"",5+4*(I154+IF(AA154=0,0,VLOOKUP($A154,'Final Round'!$A$14:$K$18,COLUMN('Final Round'!$G$1),FALSE)))+8*(H154+IF(AA154=0,0,IF(VLOOKUP($A154,'Final Round'!$A$14:$K$18,COLUMN('Final Round'!$J$1),FALSE)=1,1,0)))+$AA154)</f>
        <v/>
      </c>
    </row>
    <row r="155" spans="1:28" x14ac:dyDescent="0.2">
      <c r="A155" s="86"/>
      <c r="B155" s="87"/>
      <c r="C155" s="87"/>
      <c r="D155" s="87"/>
      <c r="E155" s="88"/>
      <c r="F155" s="89" t="str">
        <f>IF(ISBLANK($A155),"",SUM(IF(ISNA(IF(VLOOKUP($A155,'Round 1'!$A$7:$J$206,COLUMN('Round 1'!$H$7),FALSE),1,NA())),0,1),IF(ISNA(IF(VLOOKUP($A155,'Round 2'!$A$7:$J$206,COLUMN('Round 1'!$H$7),FALSE),1,NA())),0,1),IF(ISNA(IF(VLOOKUP($A155,'Round 3'!$A$7:$J$206,COLUMN('Round 1'!$H$7),FALSE),1,NA())),0,1),IF(ISNA(IF(VLOOKUP($A155,'Final Round'!$A$14:$K$18,1,FALSE),1,NA())),0,1)))</f>
        <v/>
      </c>
      <c r="G155" s="90"/>
      <c r="H155" s="91" t="str">
        <f>IF(ISBLANK($A155),"",IF(ISERROR(VLOOKUP($A155,'Round 1'!$A$7:$I$206,COLUMN('Round 1'!$G$7),FALSE)),0,VLOOKUP($A155,'Round 1'!$A$7:$I$206,COLUMN('Round 1'!$G$7),FALSE))+IF(ISERROR(VLOOKUP($A155,'Round 2'!$A$7:$I$206,COLUMN('Round 2'!$G$7),FALSE)),0,VLOOKUP($A155,'Round 2'!$A$7:$I$206,COLUMN('Round 2'!$G$7),FALSE))+IF(ISERROR(VLOOKUP($A155,'Round 3'!$A$7:$I$206,COLUMN('Round 3'!$G$7),FALSE)),0,VLOOKUP($A155,'Round 3'!$A$7:$I$206,COLUMN('Round 3'!$G$7),FALSE)))</f>
        <v/>
      </c>
      <c r="I155" s="91" t="str">
        <f>IF(ISBLANK($A155),"",IF(ISERROR(VLOOKUP($A155,'Round 1'!$A$7:$I$206,COLUMN('Round 1'!$F$7),FALSE)),0,VLOOKUP($A155,'Round 1'!$A$7:$I$206,COLUMN('Round 1'!$F$7),FALSE))+IF(ISERROR(VLOOKUP($A155,'Round 2'!$A$7:$I$206,COLUMN('Round 2'!$F$7),FALSE)),0,VLOOKUP($A155,'Round 2'!$A$7:$I$206,COLUMN('Round 2'!$F$7),FALSE))+IF(ISERROR(VLOOKUP($A155,'Round 3'!$A$7:$I$206,COLUMN('Round 3'!$F$7),FALSE)),0,VLOOKUP($A155,'Round 3'!$A$7:$I$206,COLUMN('Round 3'!$F$7),FALSE)))</f>
        <v/>
      </c>
      <c r="J155" s="92" t="str">
        <f>IF(ISBLANK($A155),"",IF(ISERROR(VLOOKUP($A155,'Round 1'!$A$7:$I$206,COLUMN('Round 1'!$H$7),FALSE)),0,VLOOKUP($A155,'Round 1'!$A$7:$I$206,COLUMN('Round 1'!$H$7),FALSE))+IF(ISERROR(VLOOKUP($A155,'Round 2'!$A$7:$I$206,COLUMN('Round 2'!$H$7),FALSE)),0,VLOOKUP($A155,'Round 2'!$A$7:$I$206,COLUMN('Round 2'!$H$7),FALSE))+IF(ISERROR(VLOOKUP($A155,'Round 3'!$A$7:$I$206,COLUMN('Round 3'!$H$7),FALSE)),0,VLOOKUP($A155,'Round 3'!$A$7:$I$206,COLUMN('Round 3'!$H$7),FALSE)))</f>
        <v/>
      </c>
      <c r="K155" s="91" t="str">
        <f t="shared" si="58"/>
        <v/>
      </c>
      <c r="L155" s="94" t="str">
        <f t="shared" si="59"/>
        <v/>
      </c>
      <c r="M155" s="95"/>
      <c r="N155" s="96" t="str">
        <f t="shared" si="60"/>
        <v/>
      </c>
      <c r="O155" s="16" t="str">
        <f t="shared" si="61"/>
        <v/>
      </c>
      <c r="P155" s="16" t="str">
        <f t="shared" si="62"/>
        <v/>
      </c>
      <c r="Q155" s="16">
        <f t="shared" si="63"/>
        <v>-10</v>
      </c>
      <c r="R155" s="16" t="str">
        <f t="shared" si="64"/>
        <v/>
      </c>
      <c r="S155" s="16" t="str">
        <f t="shared" si="65"/>
        <v/>
      </c>
      <c r="T155" s="16">
        <f t="shared" si="66"/>
        <v>0</v>
      </c>
      <c r="U155" s="96" t="str">
        <f>IF(N('Final Round'!$J$14)&gt;0,IF(ISBLANK($A155),"",IF($N155&gt;5,$N155,VLOOKUP($A155,'Final Round'!$A$14:$K$18,COLUMN('Final Round'!$J$1),FALSE))),"")</f>
        <v/>
      </c>
      <c r="V155" s="16" t="str">
        <f t="shared" si="67"/>
        <v/>
      </c>
      <c r="W155" s="16" t="str">
        <f t="shared" si="68"/>
        <v/>
      </c>
      <c r="X155" s="16" t="str">
        <f t="shared" si="69"/>
        <v/>
      </c>
      <c r="Y155" s="16">
        <f t="shared" si="70"/>
        <v>0</v>
      </c>
      <c r="Z155" s="16" t="str">
        <f t="shared" si="71"/>
        <v/>
      </c>
      <c r="AA155" s="16">
        <f t="shared" si="72"/>
        <v>0</v>
      </c>
      <c r="AB155" s="97" t="str">
        <f>IF(ISBLANK($A155),"",5+4*(I155+IF(AA155=0,0,VLOOKUP($A155,'Final Round'!$A$14:$K$18,COLUMN('Final Round'!$G$1),FALSE)))+8*(H155+IF(AA155=0,0,IF(VLOOKUP($A155,'Final Round'!$A$14:$K$18,COLUMN('Final Round'!$J$1),FALSE)=1,1,0)))+$AA155)</f>
        <v/>
      </c>
    </row>
    <row r="156" spans="1:28" x14ac:dyDescent="0.2">
      <c r="A156" s="74"/>
      <c r="B156" s="75"/>
      <c r="C156" s="75"/>
      <c r="D156" s="75"/>
      <c r="E156" s="76"/>
      <c r="F156" s="77" t="str">
        <f>IF(ISBLANK($A156),"",SUM(IF(ISNA(IF(VLOOKUP($A156,'Round 1'!$A$7:$J$206,COLUMN('Round 1'!$H$7),FALSE),1,NA())),0,1),IF(ISNA(IF(VLOOKUP($A156,'Round 2'!$A$7:$J$206,COLUMN('Round 1'!$H$7),FALSE),1,NA())),0,1),IF(ISNA(IF(VLOOKUP($A156,'Round 3'!$A$7:$J$206,COLUMN('Round 1'!$H$7),FALSE),1,NA())),0,1),IF(ISNA(IF(VLOOKUP($A156,'Final Round'!$A$14:$K$18,1,FALSE),1,NA())),0,1)))</f>
        <v/>
      </c>
      <c r="G156" s="78"/>
      <c r="H156" s="79" t="str">
        <f>IF(ISBLANK($A156),"",IF(ISERROR(VLOOKUP($A156,'Round 1'!$A$7:$I$206,COLUMN('Round 1'!$G$7),FALSE)),0,VLOOKUP($A156,'Round 1'!$A$7:$I$206,COLUMN('Round 1'!$G$7),FALSE))+IF(ISERROR(VLOOKUP($A156,'Round 2'!$A$7:$I$206,COLUMN('Round 2'!$G$7),FALSE)),0,VLOOKUP($A156,'Round 2'!$A$7:$I$206,COLUMN('Round 2'!$G$7),FALSE))+IF(ISERROR(VLOOKUP($A156,'Round 3'!$A$7:$I$206,COLUMN('Round 3'!$G$7),FALSE)),0,VLOOKUP($A156,'Round 3'!$A$7:$I$206,COLUMN('Round 3'!$G$7),FALSE)))</f>
        <v/>
      </c>
      <c r="I156" s="79" t="str">
        <f>IF(ISBLANK($A156),"",IF(ISERROR(VLOOKUP($A156,'Round 1'!$A$7:$I$206,COLUMN('Round 1'!$F$7),FALSE)),0,VLOOKUP($A156,'Round 1'!$A$7:$I$206,COLUMN('Round 1'!$F$7),FALSE))+IF(ISERROR(VLOOKUP($A156,'Round 2'!$A$7:$I$206,COLUMN('Round 2'!$F$7),FALSE)),0,VLOOKUP($A156,'Round 2'!$A$7:$I$206,COLUMN('Round 2'!$F$7),FALSE))+IF(ISERROR(VLOOKUP($A156,'Round 3'!$A$7:$I$206,COLUMN('Round 3'!$F$7),FALSE)),0,VLOOKUP($A156,'Round 3'!$A$7:$I$206,COLUMN('Round 3'!$F$7),FALSE)))</f>
        <v/>
      </c>
      <c r="J156" s="80" t="str">
        <f>IF(ISBLANK($A156),"",IF(ISERROR(VLOOKUP($A156,'Round 1'!$A$7:$I$206,COLUMN('Round 1'!$H$7),FALSE)),0,VLOOKUP($A156,'Round 1'!$A$7:$I$206,COLUMN('Round 1'!$H$7),FALSE))+IF(ISERROR(VLOOKUP($A156,'Round 2'!$A$7:$I$206,COLUMN('Round 2'!$H$7),FALSE)),0,VLOOKUP($A156,'Round 2'!$A$7:$I$206,COLUMN('Round 2'!$H$7),FALSE))+IF(ISERROR(VLOOKUP($A156,'Round 3'!$A$7:$I$206,COLUMN('Round 3'!$H$7),FALSE)),0,VLOOKUP($A156,'Round 3'!$A$7:$I$206,COLUMN('Round 3'!$H$7),FALSE)))</f>
        <v/>
      </c>
      <c r="K156" s="79" t="str">
        <f t="shared" si="58"/>
        <v/>
      </c>
      <c r="L156" s="82" t="str">
        <f t="shared" si="59"/>
        <v/>
      </c>
      <c r="M156" s="83"/>
      <c r="N156" s="84" t="str">
        <f t="shared" si="60"/>
        <v/>
      </c>
      <c r="O156" s="16" t="str">
        <f t="shared" si="61"/>
        <v/>
      </c>
      <c r="P156" s="16" t="str">
        <f t="shared" si="62"/>
        <v/>
      </c>
      <c r="Q156" s="16">
        <f t="shared" si="63"/>
        <v>-10</v>
      </c>
      <c r="R156" s="16" t="str">
        <f t="shared" si="64"/>
        <v/>
      </c>
      <c r="S156" s="16" t="str">
        <f t="shared" si="65"/>
        <v/>
      </c>
      <c r="T156" s="16">
        <f t="shared" si="66"/>
        <v>0</v>
      </c>
      <c r="U156" s="84" t="str">
        <f>IF(N('Final Round'!$J$14)&gt;0,IF(ISBLANK($A156),"",IF($N156&gt;5,$N156,VLOOKUP($A156,'Final Round'!$A$14:$K$18,COLUMN('Final Round'!$J$1),FALSE))),"")</f>
        <v/>
      </c>
      <c r="V156" s="16" t="str">
        <f t="shared" si="67"/>
        <v/>
      </c>
      <c r="W156" s="16" t="str">
        <f t="shared" si="68"/>
        <v/>
      </c>
      <c r="X156" s="16" t="str">
        <f t="shared" si="69"/>
        <v/>
      </c>
      <c r="Y156" s="16">
        <f t="shared" si="70"/>
        <v>0</v>
      </c>
      <c r="Z156" s="16" t="str">
        <f t="shared" si="71"/>
        <v/>
      </c>
      <c r="AA156" s="16">
        <f t="shared" si="72"/>
        <v>0</v>
      </c>
      <c r="AB156" s="85" t="str">
        <f>IF(ISBLANK($A156),"",5+4*(I156+IF(AA156=0,0,VLOOKUP($A156,'Final Round'!$A$14:$K$18,COLUMN('Final Round'!$G$1),FALSE)))+8*(H156+IF(AA156=0,0,IF(VLOOKUP($A156,'Final Round'!$A$14:$K$18,COLUMN('Final Round'!$J$1),FALSE)=1,1,0)))+$AA156)</f>
        <v/>
      </c>
    </row>
    <row r="157" spans="1:28" x14ac:dyDescent="0.2">
      <c r="A157" s="86"/>
      <c r="B157" s="87"/>
      <c r="C157" s="87"/>
      <c r="D157" s="87"/>
      <c r="E157" s="88"/>
      <c r="F157" s="89" t="str">
        <f>IF(ISBLANK($A157),"",SUM(IF(ISNA(IF(VLOOKUP($A157,'Round 1'!$A$7:$J$206,COLUMN('Round 1'!$H$7),FALSE),1,NA())),0,1),IF(ISNA(IF(VLOOKUP($A157,'Round 2'!$A$7:$J$206,COLUMN('Round 1'!$H$7),FALSE),1,NA())),0,1),IF(ISNA(IF(VLOOKUP($A157,'Round 3'!$A$7:$J$206,COLUMN('Round 1'!$H$7),FALSE),1,NA())),0,1),IF(ISNA(IF(VLOOKUP($A157,'Final Round'!$A$14:$K$18,1,FALSE),1,NA())),0,1)))</f>
        <v/>
      </c>
      <c r="G157" s="90"/>
      <c r="H157" s="91" t="str">
        <f>IF(ISBLANK($A157),"",IF(ISERROR(VLOOKUP($A157,'Round 1'!$A$7:$I$206,COLUMN('Round 1'!$G$7),FALSE)),0,VLOOKUP($A157,'Round 1'!$A$7:$I$206,COLUMN('Round 1'!$G$7),FALSE))+IF(ISERROR(VLOOKUP($A157,'Round 2'!$A$7:$I$206,COLUMN('Round 2'!$G$7),FALSE)),0,VLOOKUP($A157,'Round 2'!$A$7:$I$206,COLUMN('Round 2'!$G$7),FALSE))+IF(ISERROR(VLOOKUP($A157,'Round 3'!$A$7:$I$206,COLUMN('Round 3'!$G$7),FALSE)),0,VLOOKUP($A157,'Round 3'!$A$7:$I$206,COLUMN('Round 3'!$G$7),FALSE)))</f>
        <v/>
      </c>
      <c r="I157" s="91" t="str">
        <f>IF(ISBLANK($A157),"",IF(ISERROR(VLOOKUP($A157,'Round 1'!$A$7:$I$206,COLUMN('Round 1'!$F$7),FALSE)),0,VLOOKUP($A157,'Round 1'!$A$7:$I$206,COLUMN('Round 1'!$F$7),FALSE))+IF(ISERROR(VLOOKUP($A157,'Round 2'!$A$7:$I$206,COLUMN('Round 2'!$F$7),FALSE)),0,VLOOKUP($A157,'Round 2'!$A$7:$I$206,COLUMN('Round 2'!$F$7),FALSE))+IF(ISERROR(VLOOKUP($A157,'Round 3'!$A$7:$I$206,COLUMN('Round 3'!$F$7),FALSE)),0,VLOOKUP($A157,'Round 3'!$A$7:$I$206,COLUMN('Round 3'!$F$7),FALSE)))</f>
        <v/>
      </c>
      <c r="J157" s="92" t="str">
        <f>IF(ISBLANK($A157),"",IF(ISERROR(VLOOKUP($A157,'Round 1'!$A$7:$I$206,COLUMN('Round 1'!$H$7),FALSE)),0,VLOOKUP($A157,'Round 1'!$A$7:$I$206,COLUMN('Round 1'!$H$7),FALSE))+IF(ISERROR(VLOOKUP($A157,'Round 2'!$A$7:$I$206,COLUMN('Round 2'!$H$7),FALSE)),0,VLOOKUP($A157,'Round 2'!$A$7:$I$206,COLUMN('Round 2'!$H$7),FALSE))+IF(ISERROR(VLOOKUP($A157,'Round 3'!$A$7:$I$206,COLUMN('Round 3'!$H$7),FALSE)),0,VLOOKUP($A157,'Round 3'!$A$7:$I$206,COLUMN('Round 3'!$H$7),FALSE)))</f>
        <v/>
      </c>
      <c r="K157" s="91" t="str">
        <f t="shared" si="58"/>
        <v/>
      </c>
      <c r="L157" s="94" t="str">
        <f t="shared" si="59"/>
        <v/>
      </c>
      <c r="M157" s="95"/>
      <c r="N157" s="96" t="str">
        <f t="shared" si="60"/>
        <v/>
      </c>
      <c r="O157" s="16" t="str">
        <f t="shared" si="61"/>
        <v/>
      </c>
      <c r="P157" s="16" t="str">
        <f t="shared" si="62"/>
        <v/>
      </c>
      <c r="Q157" s="16">
        <f t="shared" si="63"/>
        <v>-10</v>
      </c>
      <c r="R157" s="16" t="str">
        <f t="shared" si="64"/>
        <v/>
      </c>
      <c r="S157" s="16" t="str">
        <f t="shared" si="65"/>
        <v/>
      </c>
      <c r="T157" s="16">
        <f t="shared" si="66"/>
        <v>0</v>
      </c>
      <c r="U157" s="96" t="str">
        <f>IF(N('Final Round'!$J$14)&gt;0,IF(ISBLANK($A157),"",IF($N157&gt;5,$N157,VLOOKUP($A157,'Final Round'!$A$14:$K$18,COLUMN('Final Round'!$J$1),FALSE))),"")</f>
        <v/>
      </c>
      <c r="V157" s="16" t="str">
        <f t="shared" si="67"/>
        <v/>
      </c>
      <c r="W157" s="16" t="str">
        <f t="shared" si="68"/>
        <v/>
      </c>
      <c r="X157" s="16" t="str">
        <f t="shared" si="69"/>
        <v/>
      </c>
      <c r="Y157" s="16">
        <f t="shared" si="70"/>
        <v>0</v>
      </c>
      <c r="Z157" s="16" t="str">
        <f t="shared" si="71"/>
        <v/>
      </c>
      <c r="AA157" s="16">
        <f t="shared" si="72"/>
        <v>0</v>
      </c>
      <c r="AB157" s="97" t="str">
        <f>IF(ISBLANK($A157),"",5+4*(I157+IF(AA157=0,0,VLOOKUP($A157,'Final Round'!$A$14:$K$18,COLUMN('Final Round'!$G$1),FALSE)))+8*(H157+IF(AA157=0,0,IF(VLOOKUP($A157,'Final Round'!$A$14:$K$18,COLUMN('Final Round'!$J$1),FALSE)=1,1,0)))+$AA157)</f>
        <v/>
      </c>
    </row>
    <row r="158" spans="1:28" x14ac:dyDescent="0.2">
      <c r="A158" s="74"/>
      <c r="B158" s="75"/>
      <c r="C158" s="75"/>
      <c r="D158" s="75"/>
      <c r="E158" s="76"/>
      <c r="F158" s="77" t="str">
        <f>IF(ISBLANK($A158),"",SUM(IF(ISNA(IF(VLOOKUP($A158,'Round 1'!$A$7:$J$206,COLUMN('Round 1'!$H$7),FALSE),1,NA())),0,1),IF(ISNA(IF(VLOOKUP($A158,'Round 2'!$A$7:$J$206,COLUMN('Round 1'!$H$7),FALSE),1,NA())),0,1),IF(ISNA(IF(VLOOKUP($A158,'Round 3'!$A$7:$J$206,COLUMN('Round 1'!$H$7),FALSE),1,NA())),0,1),IF(ISNA(IF(VLOOKUP($A158,'Final Round'!$A$14:$K$18,1,FALSE),1,NA())),0,1)))</f>
        <v/>
      </c>
      <c r="G158" s="78"/>
      <c r="H158" s="79" t="str">
        <f>IF(ISBLANK($A158),"",IF(ISERROR(VLOOKUP($A158,'Round 1'!$A$7:$I$206,COLUMN('Round 1'!$G$7),FALSE)),0,VLOOKUP($A158,'Round 1'!$A$7:$I$206,COLUMN('Round 1'!$G$7),FALSE))+IF(ISERROR(VLOOKUP($A158,'Round 2'!$A$7:$I$206,COLUMN('Round 2'!$G$7),FALSE)),0,VLOOKUP($A158,'Round 2'!$A$7:$I$206,COLUMN('Round 2'!$G$7),FALSE))+IF(ISERROR(VLOOKUP($A158,'Round 3'!$A$7:$I$206,COLUMN('Round 3'!$G$7),FALSE)),0,VLOOKUP($A158,'Round 3'!$A$7:$I$206,COLUMN('Round 3'!$G$7),FALSE)))</f>
        <v/>
      </c>
      <c r="I158" s="79" t="str">
        <f>IF(ISBLANK($A158),"",IF(ISERROR(VLOOKUP($A158,'Round 1'!$A$7:$I$206,COLUMN('Round 1'!$F$7),FALSE)),0,VLOOKUP($A158,'Round 1'!$A$7:$I$206,COLUMN('Round 1'!$F$7),FALSE))+IF(ISERROR(VLOOKUP($A158,'Round 2'!$A$7:$I$206,COLUMN('Round 2'!$F$7),FALSE)),0,VLOOKUP($A158,'Round 2'!$A$7:$I$206,COLUMN('Round 2'!$F$7),FALSE))+IF(ISERROR(VLOOKUP($A158,'Round 3'!$A$7:$I$206,COLUMN('Round 3'!$F$7),FALSE)),0,VLOOKUP($A158,'Round 3'!$A$7:$I$206,COLUMN('Round 3'!$F$7),FALSE)))</f>
        <v/>
      </c>
      <c r="J158" s="80" t="str">
        <f>IF(ISBLANK($A158),"",IF(ISERROR(VLOOKUP($A158,'Round 1'!$A$7:$I$206,COLUMN('Round 1'!$H$7),FALSE)),0,VLOOKUP($A158,'Round 1'!$A$7:$I$206,COLUMN('Round 1'!$H$7),FALSE))+IF(ISERROR(VLOOKUP($A158,'Round 2'!$A$7:$I$206,COLUMN('Round 2'!$H$7),FALSE)),0,VLOOKUP($A158,'Round 2'!$A$7:$I$206,COLUMN('Round 2'!$H$7),FALSE))+IF(ISERROR(VLOOKUP($A158,'Round 3'!$A$7:$I$206,COLUMN('Round 3'!$H$7),FALSE)),0,VLOOKUP($A158,'Round 3'!$A$7:$I$206,COLUMN('Round 3'!$H$7),FALSE)))</f>
        <v/>
      </c>
      <c r="K158" s="79" t="str">
        <f t="shared" si="58"/>
        <v/>
      </c>
      <c r="L158" s="82" t="str">
        <f t="shared" si="59"/>
        <v/>
      </c>
      <c r="M158" s="83"/>
      <c r="N158" s="84" t="str">
        <f t="shared" si="60"/>
        <v/>
      </c>
      <c r="O158" s="16" t="str">
        <f t="shared" si="61"/>
        <v/>
      </c>
      <c r="P158" s="16" t="str">
        <f t="shared" si="62"/>
        <v/>
      </c>
      <c r="Q158" s="16">
        <f t="shared" si="63"/>
        <v>-10</v>
      </c>
      <c r="R158" s="16" t="str">
        <f t="shared" si="64"/>
        <v/>
      </c>
      <c r="S158" s="16" t="str">
        <f t="shared" si="65"/>
        <v/>
      </c>
      <c r="T158" s="16">
        <f t="shared" si="66"/>
        <v>0</v>
      </c>
      <c r="U158" s="84" t="str">
        <f>IF(N('Final Round'!$J$14)&gt;0,IF(ISBLANK($A158),"",IF($N158&gt;5,$N158,VLOOKUP($A158,'Final Round'!$A$14:$K$18,COLUMN('Final Round'!$J$1),FALSE))),"")</f>
        <v/>
      </c>
      <c r="V158" s="16" t="str">
        <f t="shared" si="67"/>
        <v/>
      </c>
      <c r="W158" s="16" t="str">
        <f t="shared" si="68"/>
        <v/>
      </c>
      <c r="X158" s="16" t="str">
        <f t="shared" si="69"/>
        <v/>
      </c>
      <c r="Y158" s="16">
        <f t="shared" si="70"/>
        <v>0</v>
      </c>
      <c r="Z158" s="16" t="str">
        <f t="shared" si="71"/>
        <v/>
      </c>
      <c r="AA158" s="16">
        <f t="shared" si="72"/>
        <v>0</v>
      </c>
      <c r="AB158" s="85" t="str">
        <f>IF(ISBLANK($A158),"",5+4*(I158+IF(AA158=0,0,VLOOKUP($A158,'Final Round'!$A$14:$K$18,COLUMN('Final Round'!$G$1),FALSE)))+8*(H158+IF(AA158=0,0,IF(VLOOKUP($A158,'Final Round'!$A$14:$K$18,COLUMN('Final Round'!$J$1),FALSE)=1,1,0)))+$AA158)</f>
        <v/>
      </c>
    </row>
    <row r="159" spans="1:28" x14ac:dyDescent="0.2">
      <c r="A159" s="86"/>
      <c r="B159" s="87"/>
      <c r="C159" s="87"/>
      <c r="D159" s="87"/>
      <c r="E159" s="88"/>
      <c r="F159" s="89" t="str">
        <f>IF(ISBLANK($A159),"",SUM(IF(ISNA(IF(VLOOKUP($A159,'Round 1'!$A$7:$J$206,COLUMN('Round 1'!$H$7),FALSE),1,NA())),0,1),IF(ISNA(IF(VLOOKUP($A159,'Round 2'!$A$7:$J$206,COLUMN('Round 1'!$H$7),FALSE),1,NA())),0,1),IF(ISNA(IF(VLOOKUP($A159,'Round 3'!$A$7:$J$206,COLUMN('Round 1'!$H$7),FALSE),1,NA())),0,1),IF(ISNA(IF(VLOOKUP($A159,'Final Round'!$A$14:$K$18,1,FALSE),1,NA())),0,1)))</f>
        <v/>
      </c>
      <c r="G159" s="90"/>
      <c r="H159" s="91" t="str">
        <f>IF(ISBLANK($A159),"",IF(ISERROR(VLOOKUP($A159,'Round 1'!$A$7:$I$206,COLUMN('Round 1'!$G$7),FALSE)),0,VLOOKUP($A159,'Round 1'!$A$7:$I$206,COLUMN('Round 1'!$G$7),FALSE))+IF(ISERROR(VLOOKUP($A159,'Round 2'!$A$7:$I$206,COLUMN('Round 2'!$G$7),FALSE)),0,VLOOKUP($A159,'Round 2'!$A$7:$I$206,COLUMN('Round 2'!$G$7),FALSE))+IF(ISERROR(VLOOKUP($A159,'Round 3'!$A$7:$I$206,COLUMN('Round 3'!$G$7),FALSE)),0,VLOOKUP($A159,'Round 3'!$A$7:$I$206,COLUMN('Round 3'!$G$7),FALSE)))</f>
        <v/>
      </c>
      <c r="I159" s="91" t="str">
        <f>IF(ISBLANK($A159),"",IF(ISERROR(VLOOKUP($A159,'Round 1'!$A$7:$I$206,COLUMN('Round 1'!$F$7),FALSE)),0,VLOOKUP($A159,'Round 1'!$A$7:$I$206,COLUMN('Round 1'!$F$7),FALSE))+IF(ISERROR(VLOOKUP($A159,'Round 2'!$A$7:$I$206,COLUMN('Round 2'!$F$7),FALSE)),0,VLOOKUP($A159,'Round 2'!$A$7:$I$206,COLUMN('Round 2'!$F$7),FALSE))+IF(ISERROR(VLOOKUP($A159,'Round 3'!$A$7:$I$206,COLUMN('Round 3'!$F$7),FALSE)),0,VLOOKUP($A159,'Round 3'!$A$7:$I$206,COLUMN('Round 3'!$F$7),FALSE)))</f>
        <v/>
      </c>
      <c r="J159" s="92" t="str">
        <f>IF(ISBLANK($A159),"",IF(ISERROR(VLOOKUP($A159,'Round 1'!$A$7:$I$206,COLUMN('Round 1'!$H$7),FALSE)),0,VLOOKUP($A159,'Round 1'!$A$7:$I$206,COLUMN('Round 1'!$H$7),FALSE))+IF(ISERROR(VLOOKUP($A159,'Round 2'!$A$7:$I$206,COLUMN('Round 2'!$H$7),FALSE)),0,VLOOKUP($A159,'Round 2'!$A$7:$I$206,COLUMN('Round 2'!$H$7),FALSE))+IF(ISERROR(VLOOKUP($A159,'Round 3'!$A$7:$I$206,COLUMN('Round 3'!$H$7),FALSE)),0,VLOOKUP($A159,'Round 3'!$A$7:$I$206,COLUMN('Round 3'!$H$7),FALSE)))</f>
        <v/>
      </c>
      <c r="K159" s="91" t="str">
        <f t="shared" si="58"/>
        <v/>
      </c>
      <c r="L159" s="94" t="str">
        <f t="shared" si="59"/>
        <v/>
      </c>
      <c r="M159" s="95"/>
      <c r="N159" s="96" t="str">
        <f t="shared" si="60"/>
        <v/>
      </c>
      <c r="O159" s="16" t="str">
        <f t="shared" si="61"/>
        <v/>
      </c>
      <c r="P159" s="16" t="str">
        <f t="shared" si="62"/>
        <v/>
      </c>
      <c r="Q159" s="16">
        <f t="shared" si="63"/>
        <v>-10</v>
      </c>
      <c r="R159" s="16" t="str">
        <f t="shared" si="64"/>
        <v/>
      </c>
      <c r="S159" s="16" t="str">
        <f t="shared" si="65"/>
        <v/>
      </c>
      <c r="T159" s="16">
        <f t="shared" si="66"/>
        <v>0</v>
      </c>
      <c r="U159" s="96" t="str">
        <f>IF(N('Final Round'!$J$14)&gt;0,IF(ISBLANK($A159),"",IF($N159&gt;5,$N159,VLOOKUP($A159,'Final Round'!$A$14:$K$18,COLUMN('Final Round'!$J$1),FALSE))),"")</f>
        <v/>
      </c>
      <c r="V159" s="16" t="str">
        <f t="shared" si="67"/>
        <v/>
      </c>
      <c r="W159" s="16" t="str">
        <f t="shared" si="68"/>
        <v/>
      </c>
      <c r="X159" s="16" t="str">
        <f t="shared" si="69"/>
        <v/>
      </c>
      <c r="Y159" s="16">
        <f t="shared" si="70"/>
        <v>0</v>
      </c>
      <c r="Z159" s="16" t="str">
        <f t="shared" si="71"/>
        <v/>
      </c>
      <c r="AA159" s="16">
        <f t="shared" si="72"/>
        <v>0</v>
      </c>
      <c r="AB159" s="97" t="str">
        <f>IF(ISBLANK($A159),"",5+4*(I159+IF(AA159=0,0,VLOOKUP($A159,'Final Round'!$A$14:$K$18,COLUMN('Final Round'!$G$1),FALSE)))+8*(H159+IF(AA159=0,0,IF(VLOOKUP($A159,'Final Round'!$A$14:$K$18,COLUMN('Final Round'!$J$1),FALSE)=1,1,0)))+$AA159)</f>
        <v/>
      </c>
    </row>
    <row r="160" spans="1:28" x14ac:dyDescent="0.2">
      <c r="A160" s="74"/>
      <c r="B160" s="75"/>
      <c r="C160" s="75"/>
      <c r="D160" s="75"/>
      <c r="E160" s="76"/>
      <c r="F160" s="77" t="str">
        <f>IF(ISBLANK($A160),"",SUM(IF(ISNA(IF(VLOOKUP($A160,'Round 1'!$A$7:$J$206,COLUMN('Round 1'!$H$7),FALSE),1,NA())),0,1),IF(ISNA(IF(VLOOKUP($A160,'Round 2'!$A$7:$J$206,COLUMN('Round 1'!$H$7),FALSE),1,NA())),0,1),IF(ISNA(IF(VLOOKUP($A160,'Round 3'!$A$7:$J$206,COLUMN('Round 1'!$H$7),FALSE),1,NA())),0,1),IF(ISNA(IF(VLOOKUP($A160,'Final Round'!$A$14:$K$18,1,FALSE),1,NA())),0,1)))</f>
        <v/>
      </c>
      <c r="G160" s="78"/>
      <c r="H160" s="79" t="str">
        <f>IF(ISBLANK($A160),"",IF(ISERROR(VLOOKUP($A160,'Round 1'!$A$7:$I$206,COLUMN('Round 1'!$G$7),FALSE)),0,VLOOKUP($A160,'Round 1'!$A$7:$I$206,COLUMN('Round 1'!$G$7),FALSE))+IF(ISERROR(VLOOKUP($A160,'Round 2'!$A$7:$I$206,COLUMN('Round 2'!$G$7),FALSE)),0,VLOOKUP($A160,'Round 2'!$A$7:$I$206,COLUMN('Round 2'!$G$7),FALSE))+IF(ISERROR(VLOOKUP($A160,'Round 3'!$A$7:$I$206,COLUMN('Round 3'!$G$7),FALSE)),0,VLOOKUP($A160,'Round 3'!$A$7:$I$206,COLUMN('Round 3'!$G$7),FALSE)))</f>
        <v/>
      </c>
      <c r="I160" s="79" t="str">
        <f>IF(ISBLANK($A160),"",IF(ISERROR(VLOOKUP($A160,'Round 1'!$A$7:$I$206,COLUMN('Round 1'!$F$7),FALSE)),0,VLOOKUP($A160,'Round 1'!$A$7:$I$206,COLUMN('Round 1'!$F$7),FALSE))+IF(ISERROR(VLOOKUP($A160,'Round 2'!$A$7:$I$206,COLUMN('Round 2'!$F$7),FALSE)),0,VLOOKUP($A160,'Round 2'!$A$7:$I$206,COLUMN('Round 2'!$F$7),FALSE))+IF(ISERROR(VLOOKUP($A160,'Round 3'!$A$7:$I$206,COLUMN('Round 3'!$F$7),FALSE)),0,VLOOKUP($A160,'Round 3'!$A$7:$I$206,COLUMN('Round 3'!$F$7),FALSE)))</f>
        <v/>
      </c>
      <c r="J160" s="80" t="str">
        <f>IF(ISBLANK($A160),"",IF(ISERROR(VLOOKUP($A160,'Round 1'!$A$7:$I$206,COLUMN('Round 1'!$H$7),FALSE)),0,VLOOKUP($A160,'Round 1'!$A$7:$I$206,COLUMN('Round 1'!$H$7),FALSE))+IF(ISERROR(VLOOKUP($A160,'Round 2'!$A$7:$I$206,COLUMN('Round 2'!$H$7),FALSE)),0,VLOOKUP($A160,'Round 2'!$A$7:$I$206,COLUMN('Round 2'!$H$7),FALSE))+IF(ISERROR(VLOOKUP($A160,'Round 3'!$A$7:$I$206,COLUMN('Round 3'!$H$7),FALSE)),0,VLOOKUP($A160,'Round 3'!$A$7:$I$206,COLUMN('Round 3'!$H$7),FALSE)))</f>
        <v/>
      </c>
      <c r="K160" s="79" t="str">
        <f t="shared" si="58"/>
        <v/>
      </c>
      <c r="L160" s="82" t="str">
        <f t="shared" si="59"/>
        <v/>
      </c>
      <c r="M160" s="83"/>
      <c r="N160" s="84" t="str">
        <f t="shared" si="60"/>
        <v/>
      </c>
      <c r="O160" s="16" t="str">
        <f t="shared" si="61"/>
        <v/>
      </c>
      <c r="P160" s="16" t="str">
        <f t="shared" si="62"/>
        <v/>
      </c>
      <c r="Q160" s="16">
        <f t="shared" si="63"/>
        <v>-10</v>
      </c>
      <c r="R160" s="16" t="str">
        <f t="shared" si="64"/>
        <v/>
      </c>
      <c r="S160" s="16" t="str">
        <f t="shared" si="65"/>
        <v/>
      </c>
      <c r="T160" s="16">
        <f t="shared" si="66"/>
        <v>0</v>
      </c>
      <c r="U160" s="84" t="str">
        <f>IF(N('Final Round'!$J$14)&gt;0,IF(ISBLANK($A160),"",IF($N160&gt;5,$N160,VLOOKUP($A160,'Final Round'!$A$14:$K$18,COLUMN('Final Round'!$J$1),FALSE))),"")</f>
        <v/>
      </c>
      <c r="V160" s="16" t="str">
        <f t="shared" si="67"/>
        <v/>
      </c>
      <c r="W160" s="16" t="str">
        <f t="shared" si="68"/>
        <v/>
      </c>
      <c r="X160" s="16" t="str">
        <f t="shared" si="69"/>
        <v/>
      </c>
      <c r="Y160" s="16">
        <f t="shared" si="70"/>
        <v>0</v>
      </c>
      <c r="Z160" s="16" t="str">
        <f t="shared" si="71"/>
        <v/>
      </c>
      <c r="AA160" s="16">
        <f t="shared" si="72"/>
        <v>0</v>
      </c>
      <c r="AB160" s="85" t="str">
        <f>IF(ISBLANK($A160),"",5+4*(I160+IF(AA160=0,0,VLOOKUP($A160,'Final Round'!$A$14:$K$18,COLUMN('Final Round'!$G$1),FALSE)))+8*(H160+IF(AA160=0,0,IF(VLOOKUP($A160,'Final Round'!$A$14:$K$18,COLUMN('Final Round'!$J$1),FALSE)=1,1,0)))+$AA160)</f>
        <v/>
      </c>
    </row>
    <row r="161" spans="1:28" x14ac:dyDescent="0.2">
      <c r="A161" s="86"/>
      <c r="B161" s="87"/>
      <c r="C161" s="87"/>
      <c r="D161" s="87"/>
      <c r="E161" s="88"/>
      <c r="F161" s="89" t="str">
        <f>IF(ISBLANK($A161),"",SUM(IF(ISNA(IF(VLOOKUP($A161,'Round 1'!$A$7:$J$206,COLUMN('Round 1'!$H$7),FALSE),1,NA())),0,1),IF(ISNA(IF(VLOOKUP($A161,'Round 2'!$A$7:$J$206,COLUMN('Round 1'!$H$7),FALSE),1,NA())),0,1),IF(ISNA(IF(VLOOKUP($A161,'Round 3'!$A$7:$J$206,COLUMN('Round 1'!$H$7),FALSE),1,NA())),0,1),IF(ISNA(IF(VLOOKUP($A161,'Final Round'!$A$14:$K$18,1,FALSE),1,NA())),0,1)))</f>
        <v/>
      </c>
      <c r="G161" s="90"/>
      <c r="H161" s="91" t="str">
        <f>IF(ISBLANK($A161),"",IF(ISERROR(VLOOKUP($A161,'Round 1'!$A$7:$I$206,COLUMN('Round 1'!$G$7),FALSE)),0,VLOOKUP($A161,'Round 1'!$A$7:$I$206,COLUMN('Round 1'!$G$7),FALSE))+IF(ISERROR(VLOOKUP($A161,'Round 2'!$A$7:$I$206,COLUMN('Round 2'!$G$7),FALSE)),0,VLOOKUP($A161,'Round 2'!$A$7:$I$206,COLUMN('Round 2'!$G$7),FALSE))+IF(ISERROR(VLOOKUP($A161,'Round 3'!$A$7:$I$206,COLUMN('Round 3'!$G$7),FALSE)),0,VLOOKUP($A161,'Round 3'!$A$7:$I$206,COLUMN('Round 3'!$G$7),FALSE)))</f>
        <v/>
      </c>
      <c r="I161" s="91" t="str">
        <f>IF(ISBLANK($A161),"",IF(ISERROR(VLOOKUP($A161,'Round 1'!$A$7:$I$206,COLUMN('Round 1'!$F$7),FALSE)),0,VLOOKUP($A161,'Round 1'!$A$7:$I$206,COLUMN('Round 1'!$F$7),FALSE))+IF(ISERROR(VLOOKUP($A161,'Round 2'!$A$7:$I$206,COLUMN('Round 2'!$F$7),FALSE)),0,VLOOKUP($A161,'Round 2'!$A$7:$I$206,COLUMN('Round 2'!$F$7),FALSE))+IF(ISERROR(VLOOKUP($A161,'Round 3'!$A$7:$I$206,COLUMN('Round 3'!$F$7),FALSE)),0,VLOOKUP($A161,'Round 3'!$A$7:$I$206,COLUMN('Round 3'!$F$7),FALSE)))</f>
        <v/>
      </c>
      <c r="J161" s="92" t="str">
        <f>IF(ISBLANK($A161),"",IF(ISERROR(VLOOKUP($A161,'Round 1'!$A$7:$I$206,COLUMN('Round 1'!$H$7),FALSE)),0,VLOOKUP($A161,'Round 1'!$A$7:$I$206,COLUMN('Round 1'!$H$7),FALSE))+IF(ISERROR(VLOOKUP($A161,'Round 2'!$A$7:$I$206,COLUMN('Round 2'!$H$7),FALSE)),0,VLOOKUP($A161,'Round 2'!$A$7:$I$206,COLUMN('Round 2'!$H$7),FALSE))+IF(ISERROR(VLOOKUP($A161,'Round 3'!$A$7:$I$206,COLUMN('Round 3'!$H$7),FALSE)),0,VLOOKUP($A161,'Round 3'!$A$7:$I$206,COLUMN('Round 3'!$H$7),FALSE)))</f>
        <v/>
      </c>
      <c r="K161" s="91" t="str">
        <f t="shared" si="58"/>
        <v/>
      </c>
      <c r="L161" s="94" t="str">
        <f t="shared" si="59"/>
        <v/>
      </c>
      <c r="M161" s="95"/>
      <c r="N161" s="96" t="str">
        <f t="shared" si="60"/>
        <v/>
      </c>
      <c r="O161" s="16" t="str">
        <f t="shared" si="61"/>
        <v/>
      </c>
      <c r="P161" s="16" t="str">
        <f t="shared" si="62"/>
        <v/>
      </c>
      <c r="Q161" s="16">
        <f t="shared" si="63"/>
        <v>-10</v>
      </c>
      <c r="R161" s="16" t="str">
        <f t="shared" si="64"/>
        <v/>
      </c>
      <c r="S161" s="16" t="str">
        <f t="shared" si="65"/>
        <v/>
      </c>
      <c r="T161" s="16">
        <f t="shared" si="66"/>
        <v>0</v>
      </c>
      <c r="U161" s="96" t="str">
        <f>IF(N('Final Round'!$J$14)&gt;0,IF(ISBLANK($A161),"",IF($N161&gt;5,$N161,VLOOKUP($A161,'Final Round'!$A$14:$K$18,COLUMN('Final Round'!$J$1),FALSE))),"")</f>
        <v/>
      </c>
      <c r="V161" s="16" t="str">
        <f t="shared" si="67"/>
        <v/>
      </c>
      <c r="W161" s="16" t="str">
        <f t="shared" si="68"/>
        <v/>
      </c>
      <c r="X161" s="16" t="str">
        <f t="shared" si="69"/>
        <v/>
      </c>
      <c r="Y161" s="16">
        <f t="shared" si="70"/>
        <v>0</v>
      </c>
      <c r="Z161" s="16" t="str">
        <f t="shared" si="71"/>
        <v/>
      </c>
      <c r="AA161" s="16">
        <f t="shared" si="72"/>
        <v>0</v>
      </c>
      <c r="AB161" s="97" t="str">
        <f>IF(ISBLANK($A161),"",5+4*(I161+IF(AA161=0,0,VLOOKUP($A161,'Final Round'!$A$14:$K$18,COLUMN('Final Round'!$G$1),FALSE)))+8*(H161+IF(AA161=0,0,IF(VLOOKUP($A161,'Final Round'!$A$14:$K$18,COLUMN('Final Round'!$J$1),FALSE)=1,1,0)))+$AA161)</f>
        <v/>
      </c>
    </row>
    <row r="162" spans="1:28" x14ac:dyDescent="0.2">
      <c r="A162" s="74"/>
      <c r="B162" s="75"/>
      <c r="C162" s="75"/>
      <c r="D162" s="75"/>
      <c r="E162" s="76"/>
      <c r="F162" s="77" t="str">
        <f>IF(ISBLANK($A162),"",SUM(IF(ISNA(IF(VLOOKUP($A162,'Round 1'!$A$7:$J$206,COLUMN('Round 1'!$H$7),FALSE),1,NA())),0,1),IF(ISNA(IF(VLOOKUP($A162,'Round 2'!$A$7:$J$206,COLUMN('Round 1'!$H$7),FALSE),1,NA())),0,1),IF(ISNA(IF(VLOOKUP($A162,'Round 3'!$A$7:$J$206,COLUMN('Round 1'!$H$7),FALSE),1,NA())),0,1),IF(ISNA(IF(VLOOKUP($A162,'Final Round'!$A$14:$K$18,1,FALSE),1,NA())),0,1)))</f>
        <v/>
      </c>
      <c r="G162" s="78"/>
      <c r="H162" s="79" t="str">
        <f>IF(ISBLANK($A162),"",IF(ISERROR(VLOOKUP($A162,'Round 1'!$A$7:$I$206,COLUMN('Round 1'!$G$7),FALSE)),0,VLOOKUP($A162,'Round 1'!$A$7:$I$206,COLUMN('Round 1'!$G$7),FALSE))+IF(ISERROR(VLOOKUP($A162,'Round 2'!$A$7:$I$206,COLUMN('Round 2'!$G$7),FALSE)),0,VLOOKUP($A162,'Round 2'!$A$7:$I$206,COLUMN('Round 2'!$G$7),FALSE))+IF(ISERROR(VLOOKUP($A162,'Round 3'!$A$7:$I$206,COLUMN('Round 3'!$G$7),FALSE)),0,VLOOKUP($A162,'Round 3'!$A$7:$I$206,COLUMN('Round 3'!$G$7),FALSE)))</f>
        <v/>
      </c>
      <c r="I162" s="79" t="str">
        <f>IF(ISBLANK($A162),"",IF(ISERROR(VLOOKUP($A162,'Round 1'!$A$7:$I$206,COLUMN('Round 1'!$F$7),FALSE)),0,VLOOKUP($A162,'Round 1'!$A$7:$I$206,COLUMN('Round 1'!$F$7),FALSE))+IF(ISERROR(VLOOKUP($A162,'Round 2'!$A$7:$I$206,COLUMN('Round 2'!$F$7),FALSE)),0,VLOOKUP($A162,'Round 2'!$A$7:$I$206,COLUMN('Round 2'!$F$7),FALSE))+IF(ISERROR(VLOOKUP($A162,'Round 3'!$A$7:$I$206,COLUMN('Round 3'!$F$7),FALSE)),0,VLOOKUP($A162,'Round 3'!$A$7:$I$206,COLUMN('Round 3'!$F$7),FALSE)))</f>
        <v/>
      </c>
      <c r="J162" s="80" t="str">
        <f>IF(ISBLANK($A162),"",IF(ISERROR(VLOOKUP($A162,'Round 1'!$A$7:$I$206,COLUMN('Round 1'!$H$7),FALSE)),0,VLOOKUP($A162,'Round 1'!$A$7:$I$206,COLUMN('Round 1'!$H$7),FALSE))+IF(ISERROR(VLOOKUP($A162,'Round 2'!$A$7:$I$206,COLUMN('Round 2'!$H$7),FALSE)),0,VLOOKUP($A162,'Round 2'!$A$7:$I$206,COLUMN('Round 2'!$H$7),FALSE))+IF(ISERROR(VLOOKUP($A162,'Round 3'!$A$7:$I$206,COLUMN('Round 3'!$H$7),FALSE)),0,VLOOKUP($A162,'Round 3'!$A$7:$I$206,COLUMN('Round 3'!$H$7),FALSE)))</f>
        <v/>
      </c>
      <c r="K162" s="79" t="str">
        <f t="shared" si="58"/>
        <v/>
      </c>
      <c r="L162" s="82" t="str">
        <f t="shared" si="59"/>
        <v/>
      </c>
      <c r="M162" s="83"/>
      <c r="N162" s="84" t="str">
        <f t="shared" si="60"/>
        <v/>
      </c>
      <c r="O162" s="16" t="str">
        <f t="shared" si="61"/>
        <v/>
      </c>
      <c r="P162" s="16" t="str">
        <f t="shared" si="62"/>
        <v/>
      </c>
      <c r="Q162" s="16">
        <f t="shared" si="63"/>
        <v>-10</v>
      </c>
      <c r="R162" s="16" t="str">
        <f t="shared" si="64"/>
        <v/>
      </c>
      <c r="S162" s="16" t="str">
        <f t="shared" si="65"/>
        <v/>
      </c>
      <c r="T162" s="16">
        <f t="shared" si="66"/>
        <v>0</v>
      </c>
      <c r="U162" s="84" t="str">
        <f>IF(N('Final Round'!$J$14)&gt;0,IF(ISBLANK($A162),"",IF($N162&gt;5,$N162,VLOOKUP($A162,'Final Round'!$A$14:$K$18,COLUMN('Final Round'!$J$1),FALSE))),"")</f>
        <v/>
      </c>
      <c r="V162" s="16" t="str">
        <f t="shared" si="67"/>
        <v/>
      </c>
      <c r="W162" s="16" t="str">
        <f t="shared" si="68"/>
        <v/>
      </c>
      <c r="X162" s="16" t="str">
        <f t="shared" si="69"/>
        <v/>
      </c>
      <c r="Y162" s="16">
        <f t="shared" si="70"/>
        <v>0</v>
      </c>
      <c r="Z162" s="16" t="str">
        <f t="shared" si="71"/>
        <v/>
      </c>
      <c r="AA162" s="16">
        <f t="shared" si="72"/>
        <v>0</v>
      </c>
      <c r="AB162" s="85" t="str">
        <f>IF(ISBLANK($A162),"",5+4*(I162+IF(AA162=0,0,VLOOKUP($A162,'Final Round'!$A$14:$K$18,COLUMN('Final Round'!$G$1),FALSE)))+8*(H162+IF(AA162=0,0,IF(VLOOKUP($A162,'Final Round'!$A$14:$K$18,COLUMN('Final Round'!$J$1),FALSE)=1,1,0)))+$AA162)</f>
        <v/>
      </c>
    </row>
    <row r="163" spans="1:28" x14ac:dyDescent="0.2">
      <c r="A163" s="86"/>
      <c r="B163" s="87"/>
      <c r="C163" s="87"/>
      <c r="D163" s="87"/>
      <c r="E163" s="88"/>
      <c r="F163" s="89" t="str">
        <f>IF(ISBLANK($A163),"",SUM(IF(ISNA(IF(VLOOKUP($A163,'Round 1'!$A$7:$J$206,COLUMN('Round 1'!$H$7),FALSE),1,NA())),0,1),IF(ISNA(IF(VLOOKUP($A163,'Round 2'!$A$7:$J$206,COLUMN('Round 1'!$H$7),FALSE),1,NA())),0,1),IF(ISNA(IF(VLOOKUP($A163,'Round 3'!$A$7:$J$206,COLUMN('Round 1'!$H$7),FALSE),1,NA())),0,1),IF(ISNA(IF(VLOOKUP($A163,'Final Round'!$A$14:$K$18,1,FALSE),1,NA())),0,1)))</f>
        <v/>
      </c>
      <c r="G163" s="90"/>
      <c r="H163" s="91" t="str">
        <f>IF(ISBLANK($A163),"",IF(ISERROR(VLOOKUP($A163,'Round 1'!$A$7:$I$206,COLUMN('Round 1'!$G$7),FALSE)),0,VLOOKUP($A163,'Round 1'!$A$7:$I$206,COLUMN('Round 1'!$G$7),FALSE))+IF(ISERROR(VLOOKUP($A163,'Round 2'!$A$7:$I$206,COLUMN('Round 2'!$G$7),FALSE)),0,VLOOKUP($A163,'Round 2'!$A$7:$I$206,COLUMN('Round 2'!$G$7),FALSE))+IF(ISERROR(VLOOKUP($A163,'Round 3'!$A$7:$I$206,COLUMN('Round 3'!$G$7),FALSE)),0,VLOOKUP($A163,'Round 3'!$A$7:$I$206,COLUMN('Round 3'!$G$7),FALSE)))</f>
        <v/>
      </c>
      <c r="I163" s="91" t="str">
        <f>IF(ISBLANK($A163),"",IF(ISERROR(VLOOKUP($A163,'Round 1'!$A$7:$I$206,COLUMN('Round 1'!$F$7),FALSE)),0,VLOOKUP($A163,'Round 1'!$A$7:$I$206,COLUMN('Round 1'!$F$7),FALSE))+IF(ISERROR(VLOOKUP($A163,'Round 2'!$A$7:$I$206,COLUMN('Round 2'!$F$7),FALSE)),0,VLOOKUP($A163,'Round 2'!$A$7:$I$206,COLUMN('Round 2'!$F$7),FALSE))+IF(ISERROR(VLOOKUP($A163,'Round 3'!$A$7:$I$206,COLUMN('Round 3'!$F$7),FALSE)),0,VLOOKUP($A163,'Round 3'!$A$7:$I$206,COLUMN('Round 3'!$F$7),FALSE)))</f>
        <v/>
      </c>
      <c r="J163" s="92" t="str">
        <f>IF(ISBLANK($A163),"",IF(ISERROR(VLOOKUP($A163,'Round 1'!$A$7:$I$206,COLUMN('Round 1'!$H$7),FALSE)),0,VLOOKUP($A163,'Round 1'!$A$7:$I$206,COLUMN('Round 1'!$H$7),FALSE))+IF(ISERROR(VLOOKUP($A163,'Round 2'!$A$7:$I$206,COLUMN('Round 2'!$H$7),FALSE)),0,VLOOKUP($A163,'Round 2'!$A$7:$I$206,COLUMN('Round 2'!$H$7),FALSE))+IF(ISERROR(VLOOKUP($A163,'Round 3'!$A$7:$I$206,COLUMN('Round 3'!$H$7),FALSE)),0,VLOOKUP($A163,'Round 3'!$A$7:$I$206,COLUMN('Round 3'!$H$7),FALSE)))</f>
        <v/>
      </c>
      <c r="K163" s="91" t="str">
        <f t="shared" si="58"/>
        <v/>
      </c>
      <c r="L163" s="94" t="str">
        <f t="shared" si="59"/>
        <v/>
      </c>
      <c r="M163" s="95"/>
      <c r="N163" s="96" t="str">
        <f t="shared" si="60"/>
        <v/>
      </c>
      <c r="O163" s="16" t="str">
        <f t="shared" si="61"/>
        <v/>
      </c>
      <c r="P163" s="16" t="str">
        <f t="shared" si="62"/>
        <v/>
      </c>
      <c r="Q163" s="16">
        <f t="shared" si="63"/>
        <v>-10</v>
      </c>
      <c r="R163" s="16" t="str">
        <f t="shared" si="64"/>
        <v/>
      </c>
      <c r="S163" s="16" t="str">
        <f t="shared" si="65"/>
        <v/>
      </c>
      <c r="T163" s="16">
        <f t="shared" si="66"/>
        <v>0</v>
      </c>
      <c r="U163" s="96" t="str">
        <f>IF(N('Final Round'!$J$14)&gt;0,IF(ISBLANK($A163),"",IF($N163&gt;5,$N163,VLOOKUP($A163,'Final Round'!$A$14:$K$18,COLUMN('Final Round'!$J$1),FALSE))),"")</f>
        <v/>
      </c>
      <c r="V163" s="16" t="str">
        <f t="shared" si="67"/>
        <v/>
      </c>
      <c r="W163" s="16" t="str">
        <f t="shared" si="68"/>
        <v/>
      </c>
      <c r="X163" s="16" t="str">
        <f t="shared" si="69"/>
        <v/>
      </c>
      <c r="Y163" s="16">
        <f t="shared" si="70"/>
        <v>0</v>
      </c>
      <c r="Z163" s="16" t="str">
        <f t="shared" si="71"/>
        <v/>
      </c>
      <c r="AA163" s="16">
        <f t="shared" si="72"/>
        <v>0</v>
      </c>
      <c r="AB163" s="97" t="str">
        <f>IF(ISBLANK($A163),"",5+4*(I163+IF(AA163=0,0,VLOOKUP($A163,'Final Round'!$A$14:$K$18,COLUMN('Final Round'!$G$1),FALSE)))+8*(H163+IF(AA163=0,0,IF(VLOOKUP($A163,'Final Round'!$A$14:$K$18,COLUMN('Final Round'!$J$1),FALSE)=1,1,0)))+$AA163)</f>
        <v/>
      </c>
    </row>
    <row r="164" spans="1:28" x14ac:dyDescent="0.2">
      <c r="A164" s="74"/>
      <c r="B164" s="75"/>
      <c r="C164" s="75"/>
      <c r="D164" s="75"/>
      <c r="E164" s="76"/>
      <c r="F164" s="77" t="str">
        <f>IF(ISBLANK($A164),"",SUM(IF(ISNA(IF(VLOOKUP($A164,'Round 1'!$A$7:$J$206,COLUMN('Round 1'!$H$7),FALSE),1,NA())),0,1),IF(ISNA(IF(VLOOKUP($A164,'Round 2'!$A$7:$J$206,COLUMN('Round 1'!$H$7),FALSE),1,NA())),0,1),IF(ISNA(IF(VLOOKUP($A164,'Round 3'!$A$7:$J$206,COLUMN('Round 1'!$H$7),FALSE),1,NA())),0,1),IF(ISNA(IF(VLOOKUP($A164,'Final Round'!$A$14:$K$18,1,FALSE),1,NA())),0,1)))</f>
        <v/>
      </c>
      <c r="G164" s="78"/>
      <c r="H164" s="79" t="str">
        <f>IF(ISBLANK($A164),"",IF(ISERROR(VLOOKUP($A164,'Round 1'!$A$7:$I$206,COLUMN('Round 1'!$G$7),FALSE)),0,VLOOKUP($A164,'Round 1'!$A$7:$I$206,COLUMN('Round 1'!$G$7),FALSE))+IF(ISERROR(VLOOKUP($A164,'Round 2'!$A$7:$I$206,COLUMN('Round 2'!$G$7),FALSE)),0,VLOOKUP($A164,'Round 2'!$A$7:$I$206,COLUMN('Round 2'!$G$7),FALSE))+IF(ISERROR(VLOOKUP($A164,'Round 3'!$A$7:$I$206,COLUMN('Round 3'!$G$7),FALSE)),0,VLOOKUP($A164,'Round 3'!$A$7:$I$206,COLUMN('Round 3'!$G$7),FALSE)))</f>
        <v/>
      </c>
      <c r="I164" s="79" t="str">
        <f>IF(ISBLANK($A164),"",IF(ISERROR(VLOOKUP($A164,'Round 1'!$A$7:$I$206,COLUMN('Round 1'!$F$7),FALSE)),0,VLOOKUP($A164,'Round 1'!$A$7:$I$206,COLUMN('Round 1'!$F$7),FALSE))+IF(ISERROR(VLOOKUP($A164,'Round 2'!$A$7:$I$206,COLUMN('Round 2'!$F$7),FALSE)),0,VLOOKUP($A164,'Round 2'!$A$7:$I$206,COLUMN('Round 2'!$F$7),FALSE))+IF(ISERROR(VLOOKUP($A164,'Round 3'!$A$7:$I$206,COLUMN('Round 3'!$F$7),FALSE)),0,VLOOKUP($A164,'Round 3'!$A$7:$I$206,COLUMN('Round 3'!$F$7),FALSE)))</f>
        <v/>
      </c>
      <c r="J164" s="80" t="str">
        <f>IF(ISBLANK($A164),"",IF(ISERROR(VLOOKUP($A164,'Round 1'!$A$7:$I$206,COLUMN('Round 1'!$H$7),FALSE)),0,VLOOKUP($A164,'Round 1'!$A$7:$I$206,COLUMN('Round 1'!$H$7),FALSE))+IF(ISERROR(VLOOKUP($A164,'Round 2'!$A$7:$I$206,COLUMN('Round 2'!$H$7),FALSE)),0,VLOOKUP($A164,'Round 2'!$A$7:$I$206,COLUMN('Round 2'!$H$7),FALSE))+IF(ISERROR(VLOOKUP($A164,'Round 3'!$A$7:$I$206,COLUMN('Round 3'!$H$7),FALSE)),0,VLOOKUP($A164,'Round 3'!$A$7:$I$206,COLUMN('Round 3'!$H$7),FALSE)))</f>
        <v/>
      </c>
      <c r="K164" s="79" t="str">
        <f t="shared" si="58"/>
        <v/>
      </c>
      <c r="L164" s="82" t="str">
        <f t="shared" si="59"/>
        <v/>
      </c>
      <c r="M164" s="83"/>
      <c r="N164" s="84" t="str">
        <f t="shared" si="60"/>
        <v/>
      </c>
      <c r="O164" s="16" t="str">
        <f t="shared" si="61"/>
        <v/>
      </c>
      <c r="P164" s="16" t="str">
        <f t="shared" si="62"/>
        <v/>
      </c>
      <c r="Q164" s="16">
        <f t="shared" si="63"/>
        <v>-10</v>
      </c>
      <c r="R164" s="16" t="str">
        <f t="shared" si="64"/>
        <v/>
      </c>
      <c r="S164" s="16" t="str">
        <f t="shared" si="65"/>
        <v/>
      </c>
      <c r="T164" s="16">
        <f t="shared" si="66"/>
        <v>0</v>
      </c>
      <c r="U164" s="84" t="str">
        <f>IF(N('Final Round'!$J$14)&gt;0,IF(ISBLANK($A164),"",IF($N164&gt;5,$N164,VLOOKUP($A164,'Final Round'!$A$14:$K$18,COLUMN('Final Round'!$J$1),FALSE))),"")</f>
        <v/>
      </c>
      <c r="V164" s="16" t="str">
        <f t="shared" si="67"/>
        <v/>
      </c>
      <c r="W164" s="16" t="str">
        <f t="shared" si="68"/>
        <v/>
      </c>
      <c r="X164" s="16" t="str">
        <f t="shared" si="69"/>
        <v/>
      </c>
      <c r="Y164" s="16">
        <f t="shared" si="70"/>
        <v>0</v>
      </c>
      <c r="Z164" s="16" t="str">
        <f t="shared" si="71"/>
        <v/>
      </c>
      <c r="AA164" s="16">
        <f t="shared" si="72"/>
        <v>0</v>
      </c>
      <c r="AB164" s="85" t="str">
        <f>IF(ISBLANK($A164),"",5+4*(I164+IF(AA164=0,0,VLOOKUP($A164,'Final Round'!$A$14:$K$18,COLUMN('Final Round'!$G$1),FALSE)))+8*(H164+IF(AA164=0,0,IF(VLOOKUP($A164,'Final Round'!$A$14:$K$18,COLUMN('Final Round'!$J$1),FALSE)=1,1,0)))+$AA164)</f>
        <v/>
      </c>
    </row>
    <row r="165" spans="1:28" x14ac:dyDescent="0.2">
      <c r="A165" s="86"/>
      <c r="B165" s="87"/>
      <c r="C165" s="87"/>
      <c r="D165" s="87"/>
      <c r="E165" s="88"/>
      <c r="F165" s="89" t="str">
        <f>IF(ISBLANK($A165),"",SUM(IF(ISNA(IF(VLOOKUP($A165,'Round 1'!$A$7:$J$206,COLUMN('Round 1'!$H$7),FALSE),1,NA())),0,1),IF(ISNA(IF(VLOOKUP($A165,'Round 2'!$A$7:$J$206,COLUMN('Round 1'!$H$7),FALSE),1,NA())),0,1),IF(ISNA(IF(VLOOKUP($A165,'Round 3'!$A$7:$J$206,COLUMN('Round 1'!$H$7),FALSE),1,NA())),0,1),IF(ISNA(IF(VLOOKUP($A165,'Final Round'!$A$14:$K$18,1,FALSE),1,NA())),0,1)))</f>
        <v/>
      </c>
      <c r="G165" s="90"/>
      <c r="H165" s="91" t="str">
        <f>IF(ISBLANK($A165),"",IF(ISERROR(VLOOKUP($A165,'Round 1'!$A$7:$I$206,COLUMN('Round 1'!$G$7),FALSE)),0,VLOOKUP($A165,'Round 1'!$A$7:$I$206,COLUMN('Round 1'!$G$7),FALSE))+IF(ISERROR(VLOOKUP($A165,'Round 2'!$A$7:$I$206,COLUMN('Round 2'!$G$7),FALSE)),0,VLOOKUP($A165,'Round 2'!$A$7:$I$206,COLUMN('Round 2'!$G$7),FALSE))+IF(ISERROR(VLOOKUP($A165,'Round 3'!$A$7:$I$206,COLUMN('Round 3'!$G$7),FALSE)),0,VLOOKUP($A165,'Round 3'!$A$7:$I$206,COLUMN('Round 3'!$G$7),FALSE)))</f>
        <v/>
      </c>
      <c r="I165" s="91" t="str">
        <f>IF(ISBLANK($A165),"",IF(ISERROR(VLOOKUP($A165,'Round 1'!$A$7:$I$206,COLUMN('Round 1'!$F$7),FALSE)),0,VLOOKUP($A165,'Round 1'!$A$7:$I$206,COLUMN('Round 1'!$F$7),FALSE))+IF(ISERROR(VLOOKUP($A165,'Round 2'!$A$7:$I$206,COLUMN('Round 2'!$F$7),FALSE)),0,VLOOKUP($A165,'Round 2'!$A$7:$I$206,COLUMN('Round 2'!$F$7),FALSE))+IF(ISERROR(VLOOKUP($A165,'Round 3'!$A$7:$I$206,COLUMN('Round 3'!$F$7),FALSE)),0,VLOOKUP($A165,'Round 3'!$A$7:$I$206,COLUMN('Round 3'!$F$7),FALSE)))</f>
        <v/>
      </c>
      <c r="J165" s="92" t="str">
        <f>IF(ISBLANK($A165),"",IF(ISERROR(VLOOKUP($A165,'Round 1'!$A$7:$I$206,COLUMN('Round 1'!$H$7),FALSE)),0,VLOOKUP($A165,'Round 1'!$A$7:$I$206,COLUMN('Round 1'!$H$7),FALSE))+IF(ISERROR(VLOOKUP($A165,'Round 2'!$A$7:$I$206,COLUMN('Round 2'!$H$7),FALSE)),0,VLOOKUP($A165,'Round 2'!$A$7:$I$206,COLUMN('Round 2'!$H$7),FALSE))+IF(ISERROR(VLOOKUP($A165,'Round 3'!$A$7:$I$206,COLUMN('Round 3'!$H$7),FALSE)),0,VLOOKUP($A165,'Round 3'!$A$7:$I$206,COLUMN('Round 3'!$H$7),FALSE)))</f>
        <v/>
      </c>
      <c r="K165" s="91" t="str">
        <f t="shared" si="58"/>
        <v/>
      </c>
      <c r="L165" s="94" t="str">
        <f t="shared" si="59"/>
        <v/>
      </c>
      <c r="M165" s="95"/>
      <c r="N165" s="96" t="str">
        <f t="shared" si="60"/>
        <v/>
      </c>
      <c r="O165" s="16" t="str">
        <f t="shared" si="61"/>
        <v/>
      </c>
      <c r="P165" s="16" t="str">
        <f t="shared" si="62"/>
        <v/>
      </c>
      <c r="Q165" s="16">
        <f t="shared" si="63"/>
        <v>-10</v>
      </c>
      <c r="R165" s="16" t="str">
        <f t="shared" si="64"/>
        <v/>
      </c>
      <c r="S165" s="16" t="str">
        <f t="shared" si="65"/>
        <v/>
      </c>
      <c r="T165" s="16">
        <f t="shared" si="66"/>
        <v>0</v>
      </c>
      <c r="U165" s="96" t="str">
        <f>IF(N('Final Round'!$J$14)&gt;0,IF(ISBLANK($A165),"",IF($N165&gt;5,$N165,VLOOKUP($A165,'Final Round'!$A$14:$K$18,COLUMN('Final Round'!$J$1),FALSE))),"")</f>
        <v/>
      </c>
      <c r="V165" s="16" t="str">
        <f t="shared" si="67"/>
        <v/>
      </c>
      <c r="W165" s="16" t="str">
        <f t="shared" si="68"/>
        <v/>
      </c>
      <c r="X165" s="16" t="str">
        <f t="shared" si="69"/>
        <v/>
      </c>
      <c r="Y165" s="16">
        <f t="shared" si="70"/>
        <v>0</v>
      </c>
      <c r="Z165" s="16" t="str">
        <f t="shared" si="71"/>
        <v/>
      </c>
      <c r="AA165" s="16">
        <f t="shared" si="72"/>
        <v>0</v>
      </c>
      <c r="AB165" s="97" t="str">
        <f>IF(ISBLANK($A165),"",5+4*(I165+IF(AA165=0,0,VLOOKUP($A165,'Final Round'!$A$14:$K$18,COLUMN('Final Round'!$G$1),FALSE)))+8*(H165+IF(AA165=0,0,IF(VLOOKUP($A165,'Final Round'!$A$14:$K$18,COLUMN('Final Round'!$J$1),FALSE)=1,1,0)))+$AA165)</f>
        <v/>
      </c>
    </row>
    <row r="166" spans="1:28" x14ac:dyDescent="0.2">
      <c r="A166" s="74"/>
      <c r="B166" s="75"/>
      <c r="C166" s="75"/>
      <c r="D166" s="75"/>
      <c r="E166" s="76"/>
      <c r="F166" s="77" t="str">
        <f>IF(ISBLANK($A166),"",SUM(IF(ISNA(IF(VLOOKUP($A166,'Round 1'!$A$7:$J$206,COLUMN('Round 1'!$H$7),FALSE),1,NA())),0,1),IF(ISNA(IF(VLOOKUP($A166,'Round 2'!$A$7:$J$206,COLUMN('Round 1'!$H$7),FALSE),1,NA())),0,1),IF(ISNA(IF(VLOOKUP($A166,'Round 3'!$A$7:$J$206,COLUMN('Round 1'!$H$7),FALSE),1,NA())),0,1),IF(ISNA(IF(VLOOKUP($A166,'Final Round'!$A$14:$K$18,1,FALSE),1,NA())),0,1)))</f>
        <v/>
      </c>
      <c r="G166" s="78"/>
      <c r="H166" s="79" t="str">
        <f>IF(ISBLANK($A166),"",IF(ISERROR(VLOOKUP($A166,'Round 1'!$A$7:$I$206,COLUMN('Round 1'!$G$7),FALSE)),0,VLOOKUP($A166,'Round 1'!$A$7:$I$206,COLUMN('Round 1'!$G$7),FALSE))+IF(ISERROR(VLOOKUP($A166,'Round 2'!$A$7:$I$206,COLUMN('Round 2'!$G$7),FALSE)),0,VLOOKUP($A166,'Round 2'!$A$7:$I$206,COLUMN('Round 2'!$G$7),FALSE))+IF(ISERROR(VLOOKUP($A166,'Round 3'!$A$7:$I$206,COLUMN('Round 3'!$G$7),FALSE)),0,VLOOKUP($A166,'Round 3'!$A$7:$I$206,COLUMN('Round 3'!$G$7),FALSE)))</f>
        <v/>
      </c>
      <c r="I166" s="79" t="str">
        <f>IF(ISBLANK($A166),"",IF(ISERROR(VLOOKUP($A166,'Round 1'!$A$7:$I$206,COLUMN('Round 1'!$F$7),FALSE)),0,VLOOKUP($A166,'Round 1'!$A$7:$I$206,COLUMN('Round 1'!$F$7),FALSE))+IF(ISERROR(VLOOKUP($A166,'Round 2'!$A$7:$I$206,COLUMN('Round 2'!$F$7),FALSE)),0,VLOOKUP($A166,'Round 2'!$A$7:$I$206,COLUMN('Round 2'!$F$7),FALSE))+IF(ISERROR(VLOOKUP($A166,'Round 3'!$A$7:$I$206,COLUMN('Round 3'!$F$7),FALSE)),0,VLOOKUP($A166,'Round 3'!$A$7:$I$206,COLUMN('Round 3'!$F$7),FALSE)))</f>
        <v/>
      </c>
      <c r="J166" s="80" t="str">
        <f>IF(ISBLANK($A166),"",IF(ISERROR(VLOOKUP($A166,'Round 1'!$A$7:$I$206,COLUMN('Round 1'!$H$7),FALSE)),0,VLOOKUP($A166,'Round 1'!$A$7:$I$206,COLUMN('Round 1'!$H$7),FALSE))+IF(ISERROR(VLOOKUP($A166,'Round 2'!$A$7:$I$206,COLUMN('Round 2'!$H$7),FALSE)),0,VLOOKUP($A166,'Round 2'!$A$7:$I$206,COLUMN('Round 2'!$H$7),FALSE))+IF(ISERROR(VLOOKUP($A166,'Round 3'!$A$7:$I$206,COLUMN('Round 3'!$H$7),FALSE)),0,VLOOKUP($A166,'Round 3'!$A$7:$I$206,COLUMN('Round 3'!$H$7),FALSE)))</f>
        <v/>
      </c>
      <c r="K166" s="79" t="str">
        <f t="shared" si="58"/>
        <v/>
      </c>
      <c r="L166" s="82" t="str">
        <f t="shared" si="59"/>
        <v/>
      </c>
      <c r="M166" s="83"/>
      <c r="N166" s="84" t="str">
        <f t="shared" si="60"/>
        <v/>
      </c>
      <c r="O166" s="16" t="str">
        <f t="shared" si="61"/>
        <v/>
      </c>
      <c r="P166" s="16" t="str">
        <f t="shared" si="62"/>
        <v/>
      </c>
      <c r="Q166" s="16">
        <f t="shared" si="63"/>
        <v>-10</v>
      </c>
      <c r="R166" s="16" t="str">
        <f t="shared" si="64"/>
        <v/>
      </c>
      <c r="S166" s="16" t="str">
        <f t="shared" si="65"/>
        <v/>
      </c>
      <c r="T166" s="16">
        <f t="shared" si="66"/>
        <v>0</v>
      </c>
      <c r="U166" s="84" t="str">
        <f>IF(N('Final Round'!$J$14)&gt;0,IF(ISBLANK($A166),"",IF($N166&gt;5,$N166,VLOOKUP($A166,'Final Round'!$A$14:$K$18,COLUMN('Final Round'!$J$1),FALSE))),"")</f>
        <v/>
      </c>
      <c r="V166" s="16" t="str">
        <f t="shared" si="67"/>
        <v/>
      </c>
      <c r="W166" s="16" t="str">
        <f t="shared" si="68"/>
        <v/>
      </c>
      <c r="X166" s="16" t="str">
        <f t="shared" si="69"/>
        <v/>
      </c>
      <c r="Y166" s="16">
        <f t="shared" si="70"/>
        <v>0</v>
      </c>
      <c r="Z166" s="16" t="str">
        <f t="shared" si="71"/>
        <v/>
      </c>
      <c r="AA166" s="16">
        <f t="shared" si="72"/>
        <v>0</v>
      </c>
      <c r="AB166" s="85" t="str">
        <f>IF(ISBLANK($A166),"",5+4*(I166+IF(AA166=0,0,VLOOKUP($A166,'Final Round'!$A$14:$K$18,COLUMN('Final Round'!$G$1),FALSE)))+8*(H166+IF(AA166=0,0,IF(VLOOKUP($A166,'Final Round'!$A$14:$K$18,COLUMN('Final Round'!$J$1),FALSE)=1,1,0)))+$AA166)</f>
        <v/>
      </c>
    </row>
    <row r="167" spans="1:28" x14ac:dyDescent="0.2">
      <c r="A167" s="86"/>
      <c r="B167" s="87"/>
      <c r="C167" s="87"/>
      <c r="D167" s="87"/>
      <c r="E167" s="88"/>
      <c r="F167" s="89" t="str">
        <f>IF(ISBLANK($A167),"",SUM(IF(ISNA(IF(VLOOKUP($A167,'Round 1'!$A$7:$J$206,COLUMN('Round 1'!$H$7),FALSE),1,NA())),0,1),IF(ISNA(IF(VLOOKUP($A167,'Round 2'!$A$7:$J$206,COLUMN('Round 1'!$H$7),FALSE),1,NA())),0,1),IF(ISNA(IF(VLOOKUP($A167,'Round 3'!$A$7:$J$206,COLUMN('Round 1'!$H$7),FALSE),1,NA())),0,1),IF(ISNA(IF(VLOOKUP($A167,'Final Round'!$A$14:$K$18,1,FALSE),1,NA())),0,1)))</f>
        <v/>
      </c>
      <c r="G167" s="90"/>
      <c r="H167" s="91" t="str">
        <f>IF(ISBLANK($A167),"",IF(ISERROR(VLOOKUP($A167,'Round 1'!$A$7:$I$206,COLUMN('Round 1'!$G$7),FALSE)),0,VLOOKUP($A167,'Round 1'!$A$7:$I$206,COLUMN('Round 1'!$G$7),FALSE))+IF(ISERROR(VLOOKUP($A167,'Round 2'!$A$7:$I$206,COLUMN('Round 2'!$G$7),FALSE)),0,VLOOKUP($A167,'Round 2'!$A$7:$I$206,COLUMN('Round 2'!$G$7),FALSE))+IF(ISERROR(VLOOKUP($A167,'Round 3'!$A$7:$I$206,COLUMN('Round 3'!$G$7),FALSE)),0,VLOOKUP($A167,'Round 3'!$A$7:$I$206,COLUMN('Round 3'!$G$7),FALSE)))</f>
        <v/>
      </c>
      <c r="I167" s="91" t="str">
        <f>IF(ISBLANK($A167),"",IF(ISERROR(VLOOKUP($A167,'Round 1'!$A$7:$I$206,COLUMN('Round 1'!$F$7),FALSE)),0,VLOOKUP($A167,'Round 1'!$A$7:$I$206,COLUMN('Round 1'!$F$7),FALSE))+IF(ISERROR(VLOOKUP($A167,'Round 2'!$A$7:$I$206,COLUMN('Round 2'!$F$7),FALSE)),0,VLOOKUP($A167,'Round 2'!$A$7:$I$206,COLUMN('Round 2'!$F$7),FALSE))+IF(ISERROR(VLOOKUP($A167,'Round 3'!$A$7:$I$206,COLUMN('Round 3'!$F$7),FALSE)),0,VLOOKUP($A167,'Round 3'!$A$7:$I$206,COLUMN('Round 3'!$F$7),FALSE)))</f>
        <v/>
      </c>
      <c r="J167" s="92" t="str">
        <f>IF(ISBLANK($A167),"",IF(ISERROR(VLOOKUP($A167,'Round 1'!$A$7:$I$206,COLUMN('Round 1'!$H$7),FALSE)),0,VLOOKUP($A167,'Round 1'!$A$7:$I$206,COLUMN('Round 1'!$H$7),FALSE))+IF(ISERROR(VLOOKUP($A167,'Round 2'!$A$7:$I$206,COLUMN('Round 2'!$H$7),FALSE)),0,VLOOKUP($A167,'Round 2'!$A$7:$I$206,COLUMN('Round 2'!$H$7),FALSE))+IF(ISERROR(VLOOKUP($A167,'Round 3'!$A$7:$I$206,COLUMN('Round 3'!$H$7),FALSE)),0,VLOOKUP($A167,'Round 3'!$A$7:$I$206,COLUMN('Round 3'!$H$7),FALSE)))</f>
        <v/>
      </c>
      <c r="K167" s="91" t="str">
        <f t="shared" ref="K167:K198" si="73">IF(ISBLANK(A167),"",RANK(P167,$P$7:$P$206))</f>
        <v/>
      </c>
      <c r="L167" s="94" t="str">
        <f t="shared" ref="L167:L198" si="74">IF(ISBLANK($G167),IF($K167&gt;5,"",IF(AND(ISNA(MATCH(K167+1,$K$7:$K$206,0)),$K167&lt;$A$4),"TIE","")),"DQ")</f>
        <v/>
      </c>
      <c r="M167" s="95"/>
      <c r="N167" s="96" t="str">
        <f t="shared" ref="N167:N198" si="75">IF(ISBLANK($G167),$R167,"DQ")</f>
        <v/>
      </c>
      <c r="O167" s="16" t="str">
        <f t="shared" ref="O167:O198" si="76">IF(ISBLANK(A167),"",$H167*$O$6+$I167)</f>
        <v/>
      </c>
      <c r="P167" s="16" t="str">
        <f t="shared" ref="P167:P198" si="77">IF(ISBLANK(A167),"",$O167*10*$P$6+$J167)</f>
        <v/>
      </c>
      <c r="Q167" s="16">
        <f t="shared" ref="Q167:Q198" si="78">IF(ISBLANK($G167),IF(ISBLANK($A167),-10,$P167*$Q$6+IF($M167&gt;0,$Q$6-1-$M167,0)),-1)</f>
        <v>-10</v>
      </c>
      <c r="R167" s="16" t="str">
        <f t="shared" ref="R167:R198" si="79">IF(ISBLANK($A167),"",RANK($Q167,$Q$7:$Q$206))</f>
        <v/>
      </c>
      <c r="S167" s="16" t="str">
        <f t="shared" ref="S167:S198" si="80">IF(ISNA(MATCH($R167+1,$R$7:$R$206,0)),IF($R167=MAX($A$7:$A$206),$R167,-1),$R167)</f>
        <v/>
      </c>
      <c r="T167" s="16">
        <f t="shared" ref="T167:T198" si="81">$A167</f>
        <v>0</v>
      </c>
      <c r="U167" s="96" t="str">
        <f>IF(N('Final Round'!$J$14)&gt;0,IF(ISBLANK($A167),"",IF($N167&gt;5,$N167,VLOOKUP($A167,'Final Round'!$A$14:$K$18,COLUMN('Final Round'!$J$1),FALSE))),"")</f>
        <v/>
      </c>
      <c r="V167" s="16" t="str">
        <f t="shared" ref="V167:V198" si="82">IF(ISNUMBER($U167),$U167,$R167)</f>
        <v/>
      </c>
      <c r="W167" s="16" t="str">
        <f t="shared" ref="W167:W198" si="83">IF(ISBLANK($A167),"",($V$6-$V167)*$W$6+$W$6-$A167)</f>
        <v/>
      </c>
      <c r="X167" s="16" t="str">
        <f t="shared" ref="X167:X198" si="84">IF(ISBLANK($A167),"",RANK($W167,$W$7:$W$206))</f>
        <v/>
      </c>
      <c r="Y167" s="16">
        <f t="shared" ref="Y167:Y198" si="85">$A167</f>
        <v>0</v>
      </c>
      <c r="Z167" s="16" t="str">
        <f t="shared" ref="Z167:Z198" si="86">IF($U167="",$N167,$U167)</f>
        <v/>
      </c>
      <c r="AA167" s="16">
        <f t="shared" si="72"/>
        <v>0</v>
      </c>
      <c r="AB167" s="97" t="str">
        <f>IF(ISBLANK($A167),"",5+4*(I167+IF(AA167=0,0,VLOOKUP($A167,'Final Round'!$A$14:$K$18,COLUMN('Final Round'!$G$1),FALSE)))+8*(H167+IF(AA167=0,0,IF(VLOOKUP($A167,'Final Round'!$A$14:$K$18,COLUMN('Final Round'!$J$1),FALSE)=1,1,0)))+$AA167)</f>
        <v/>
      </c>
    </row>
    <row r="168" spans="1:28" x14ac:dyDescent="0.2">
      <c r="A168" s="74"/>
      <c r="B168" s="75"/>
      <c r="C168" s="75"/>
      <c r="D168" s="75"/>
      <c r="E168" s="76"/>
      <c r="F168" s="77" t="str">
        <f>IF(ISBLANK($A168),"",SUM(IF(ISNA(IF(VLOOKUP($A168,'Round 1'!$A$7:$J$206,COLUMN('Round 1'!$H$7),FALSE),1,NA())),0,1),IF(ISNA(IF(VLOOKUP($A168,'Round 2'!$A$7:$J$206,COLUMN('Round 1'!$H$7),FALSE),1,NA())),0,1),IF(ISNA(IF(VLOOKUP($A168,'Round 3'!$A$7:$J$206,COLUMN('Round 1'!$H$7),FALSE),1,NA())),0,1),IF(ISNA(IF(VLOOKUP($A168,'Final Round'!$A$14:$K$18,1,FALSE),1,NA())),0,1)))</f>
        <v/>
      </c>
      <c r="G168" s="78"/>
      <c r="H168" s="79" t="str">
        <f>IF(ISBLANK($A168),"",IF(ISERROR(VLOOKUP($A168,'Round 1'!$A$7:$I$206,COLUMN('Round 1'!$G$7),FALSE)),0,VLOOKUP($A168,'Round 1'!$A$7:$I$206,COLUMN('Round 1'!$G$7),FALSE))+IF(ISERROR(VLOOKUP($A168,'Round 2'!$A$7:$I$206,COLUMN('Round 2'!$G$7),FALSE)),0,VLOOKUP($A168,'Round 2'!$A$7:$I$206,COLUMN('Round 2'!$G$7),FALSE))+IF(ISERROR(VLOOKUP($A168,'Round 3'!$A$7:$I$206,COLUMN('Round 3'!$G$7),FALSE)),0,VLOOKUP($A168,'Round 3'!$A$7:$I$206,COLUMN('Round 3'!$G$7),FALSE)))</f>
        <v/>
      </c>
      <c r="I168" s="79" t="str">
        <f>IF(ISBLANK($A168),"",IF(ISERROR(VLOOKUP($A168,'Round 1'!$A$7:$I$206,COLUMN('Round 1'!$F$7),FALSE)),0,VLOOKUP($A168,'Round 1'!$A$7:$I$206,COLUMN('Round 1'!$F$7),FALSE))+IF(ISERROR(VLOOKUP($A168,'Round 2'!$A$7:$I$206,COLUMN('Round 2'!$F$7),FALSE)),0,VLOOKUP($A168,'Round 2'!$A$7:$I$206,COLUMN('Round 2'!$F$7),FALSE))+IF(ISERROR(VLOOKUP($A168,'Round 3'!$A$7:$I$206,COLUMN('Round 3'!$F$7),FALSE)),0,VLOOKUP($A168,'Round 3'!$A$7:$I$206,COLUMN('Round 3'!$F$7),FALSE)))</f>
        <v/>
      </c>
      <c r="J168" s="80" t="str">
        <f>IF(ISBLANK($A168),"",IF(ISERROR(VLOOKUP($A168,'Round 1'!$A$7:$I$206,COLUMN('Round 1'!$H$7),FALSE)),0,VLOOKUP($A168,'Round 1'!$A$7:$I$206,COLUMN('Round 1'!$H$7),FALSE))+IF(ISERROR(VLOOKUP($A168,'Round 2'!$A$7:$I$206,COLUMN('Round 2'!$H$7),FALSE)),0,VLOOKUP($A168,'Round 2'!$A$7:$I$206,COLUMN('Round 2'!$H$7),FALSE))+IF(ISERROR(VLOOKUP($A168,'Round 3'!$A$7:$I$206,COLUMN('Round 3'!$H$7),FALSE)),0,VLOOKUP($A168,'Round 3'!$A$7:$I$206,COLUMN('Round 3'!$H$7),FALSE)))</f>
        <v/>
      </c>
      <c r="K168" s="79" t="str">
        <f t="shared" si="73"/>
        <v/>
      </c>
      <c r="L168" s="82" t="str">
        <f t="shared" si="74"/>
        <v/>
      </c>
      <c r="M168" s="83"/>
      <c r="N168" s="84" t="str">
        <f t="shared" si="75"/>
        <v/>
      </c>
      <c r="O168" s="16" t="str">
        <f t="shared" si="76"/>
        <v/>
      </c>
      <c r="P168" s="16" t="str">
        <f t="shared" si="77"/>
        <v/>
      </c>
      <c r="Q168" s="16">
        <f t="shared" si="78"/>
        <v>-10</v>
      </c>
      <c r="R168" s="16" t="str">
        <f t="shared" si="79"/>
        <v/>
      </c>
      <c r="S168" s="16" t="str">
        <f t="shared" si="80"/>
        <v/>
      </c>
      <c r="T168" s="16">
        <f t="shared" si="81"/>
        <v>0</v>
      </c>
      <c r="U168" s="84" t="str">
        <f>IF(N('Final Round'!$J$14)&gt;0,IF(ISBLANK($A168),"",IF($N168&gt;5,$N168,VLOOKUP($A168,'Final Round'!$A$14:$K$18,COLUMN('Final Round'!$J$1),FALSE))),"")</f>
        <v/>
      </c>
      <c r="V168" s="16" t="str">
        <f t="shared" si="82"/>
        <v/>
      </c>
      <c r="W168" s="16" t="str">
        <f t="shared" si="83"/>
        <v/>
      </c>
      <c r="X168" s="16" t="str">
        <f t="shared" si="84"/>
        <v/>
      </c>
      <c r="Y168" s="16">
        <f t="shared" si="85"/>
        <v>0</v>
      </c>
      <c r="Z168" s="16" t="str">
        <f t="shared" si="86"/>
        <v/>
      </c>
      <c r="AA168" s="16">
        <f t="shared" si="72"/>
        <v>0</v>
      </c>
      <c r="AB168" s="85" t="str">
        <f>IF(ISBLANK($A168),"",5+4*(I168+IF(AA168=0,0,VLOOKUP($A168,'Final Round'!$A$14:$K$18,COLUMN('Final Round'!$G$1),FALSE)))+8*(H168+IF(AA168=0,0,IF(VLOOKUP($A168,'Final Round'!$A$14:$K$18,COLUMN('Final Round'!$J$1),FALSE)=1,1,0)))+$AA168)</f>
        <v/>
      </c>
    </row>
    <row r="169" spans="1:28" x14ac:dyDescent="0.2">
      <c r="A169" s="86"/>
      <c r="B169" s="87"/>
      <c r="C169" s="87"/>
      <c r="D169" s="87"/>
      <c r="E169" s="88"/>
      <c r="F169" s="89" t="str">
        <f>IF(ISBLANK($A169),"",SUM(IF(ISNA(IF(VLOOKUP($A169,'Round 1'!$A$7:$J$206,COLUMN('Round 1'!$H$7),FALSE),1,NA())),0,1),IF(ISNA(IF(VLOOKUP($A169,'Round 2'!$A$7:$J$206,COLUMN('Round 1'!$H$7),FALSE),1,NA())),0,1),IF(ISNA(IF(VLOOKUP($A169,'Round 3'!$A$7:$J$206,COLUMN('Round 1'!$H$7),FALSE),1,NA())),0,1),IF(ISNA(IF(VLOOKUP($A169,'Final Round'!$A$14:$K$18,1,FALSE),1,NA())),0,1)))</f>
        <v/>
      </c>
      <c r="G169" s="90"/>
      <c r="H169" s="91" t="str">
        <f>IF(ISBLANK($A169),"",IF(ISERROR(VLOOKUP($A169,'Round 1'!$A$7:$I$206,COLUMN('Round 1'!$G$7),FALSE)),0,VLOOKUP($A169,'Round 1'!$A$7:$I$206,COLUMN('Round 1'!$G$7),FALSE))+IF(ISERROR(VLOOKUP($A169,'Round 2'!$A$7:$I$206,COLUMN('Round 2'!$G$7),FALSE)),0,VLOOKUP($A169,'Round 2'!$A$7:$I$206,COLUMN('Round 2'!$G$7),FALSE))+IF(ISERROR(VLOOKUP($A169,'Round 3'!$A$7:$I$206,COLUMN('Round 3'!$G$7),FALSE)),0,VLOOKUP($A169,'Round 3'!$A$7:$I$206,COLUMN('Round 3'!$G$7),FALSE)))</f>
        <v/>
      </c>
      <c r="I169" s="91" t="str">
        <f>IF(ISBLANK($A169),"",IF(ISERROR(VLOOKUP($A169,'Round 1'!$A$7:$I$206,COLUMN('Round 1'!$F$7),FALSE)),0,VLOOKUP($A169,'Round 1'!$A$7:$I$206,COLUMN('Round 1'!$F$7),FALSE))+IF(ISERROR(VLOOKUP($A169,'Round 2'!$A$7:$I$206,COLUMN('Round 2'!$F$7),FALSE)),0,VLOOKUP($A169,'Round 2'!$A$7:$I$206,COLUMN('Round 2'!$F$7),FALSE))+IF(ISERROR(VLOOKUP($A169,'Round 3'!$A$7:$I$206,COLUMN('Round 3'!$F$7),FALSE)),0,VLOOKUP($A169,'Round 3'!$A$7:$I$206,COLUMN('Round 3'!$F$7),FALSE)))</f>
        <v/>
      </c>
      <c r="J169" s="92" t="str">
        <f>IF(ISBLANK($A169),"",IF(ISERROR(VLOOKUP($A169,'Round 1'!$A$7:$I$206,COLUMN('Round 1'!$H$7),FALSE)),0,VLOOKUP($A169,'Round 1'!$A$7:$I$206,COLUMN('Round 1'!$H$7),FALSE))+IF(ISERROR(VLOOKUP($A169,'Round 2'!$A$7:$I$206,COLUMN('Round 2'!$H$7),FALSE)),0,VLOOKUP($A169,'Round 2'!$A$7:$I$206,COLUMN('Round 2'!$H$7),FALSE))+IF(ISERROR(VLOOKUP($A169,'Round 3'!$A$7:$I$206,COLUMN('Round 3'!$H$7),FALSE)),0,VLOOKUP($A169,'Round 3'!$A$7:$I$206,COLUMN('Round 3'!$H$7),FALSE)))</f>
        <v/>
      </c>
      <c r="K169" s="91" t="str">
        <f t="shared" si="73"/>
        <v/>
      </c>
      <c r="L169" s="94" t="str">
        <f t="shared" si="74"/>
        <v/>
      </c>
      <c r="M169" s="95"/>
      <c r="N169" s="96" t="str">
        <f t="shared" si="75"/>
        <v/>
      </c>
      <c r="O169" s="16" t="str">
        <f t="shared" si="76"/>
        <v/>
      </c>
      <c r="P169" s="16" t="str">
        <f t="shared" si="77"/>
        <v/>
      </c>
      <c r="Q169" s="16">
        <f t="shared" si="78"/>
        <v>-10</v>
      </c>
      <c r="R169" s="16" t="str">
        <f t="shared" si="79"/>
        <v/>
      </c>
      <c r="S169" s="16" t="str">
        <f t="shared" si="80"/>
        <v/>
      </c>
      <c r="T169" s="16">
        <f t="shared" si="81"/>
        <v>0</v>
      </c>
      <c r="U169" s="96" t="str">
        <f>IF(N('Final Round'!$J$14)&gt;0,IF(ISBLANK($A169),"",IF($N169&gt;5,$N169,VLOOKUP($A169,'Final Round'!$A$14:$K$18,COLUMN('Final Round'!$J$1),FALSE))),"")</f>
        <v/>
      </c>
      <c r="V169" s="16" t="str">
        <f t="shared" si="82"/>
        <v/>
      </c>
      <c r="W169" s="16" t="str">
        <f t="shared" si="83"/>
        <v/>
      </c>
      <c r="X169" s="16" t="str">
        <f t="shared" si="84"/>
        <v/>
      </c>
      <c r="Y169" s="16">
        <f t="shared" si="85"/>
        <v>0</v>
      </c>
      <c r="Z169" s="16" t="str">
        <f t="shared" si="86"/>
        <v/>
      </c>
      <c r="AA169" s="16">
        <f t="shared" si="72"/>
        <v>0</v>
      </c>
      <c r="AB169" s="97" t="str">
        <f>IF(ISBLANK($A169),"",5+4*(I169+IF(AA169=0,0,VLOOKUP($A169,'Final Round'!$A$14:$K$18,COLUMN('Final Round'!$G$1),FALSE)))+8*(H169+IF(AA169=0,0,IF(VLOOKUP($A169,'Final Round'!$A$14:$K$18,COLUMN('Final Round'!$J$1),FALSE)=1,1,0)))+$AA169)</f>
        <v/>
      </c>
    </row>
    <row r="170" spans="1:28" x14ac:dyDescent="0.2">
      <c r="A170" s="74"/>
      <c r="B170" s="75"/>
      <c r="C170" s="75"/>
      <c r="D170" s="75"/>
      <c r="E170" s="76"/>
      <c r="F170" s="77" t="str">
        <f>IF(ISBLANK($A170),"",SUM(IF(ISNA(IF(VLOOKUP($A170,'Round 1'!$A$7:$J$206,COLUMN('Round 1'!$H$7),FALSE),1,NA())),0,1),IF(ISNA(IF(VLOOKUP($A170,'Round 2'!$A$7:$J$206,COLUMN('Round 1'!$H$7),FALSE),1,NA())),0,1),IF(ISNA(IF(VLOOKUP($A170,'Round 3'!$A$7:$J$206,COLUMN('Round 1'!$H$7),FALSE),1,NA())),0,1),IF(ISNA(IF(VLOOKUP($A170,'Final Round'!$A$14:$K$18,1,FALSE),1,NA())),0,1)))</f>
        <v/>
      </c>
      <c r="G170" s="78"/>
      <c r="H170" s="79" t="str">
        <f>IF(ISBLANK($A170),"",IF(ISERROR(VLOOKUP($A170,'Round 1'!$A$7:$I$206,COLUMN('Round 1'!$G$7),FALSE)),0,VLOOKUP($A170,'Round 1'!$A$7:$I$206,COLUMN('Round 1'!$G$7),FALSE))+IF(ISERROR(VLOOKUP($A170,'Round 2'!$A$7:$I$206,COLUMN('Round 2'!$G$7),FALSE)),0,VLOOKUP($A170,'Round 2'!$A$7:$I$206,COLUMN('Round 2'!$G$7),FALSE))+IF(ISERROR(VLOOKUP($A170,'Round 3'!$A$7:$I$206,COLUMN('Round 3'!$G$7),FALSE)),0,VLOOKUP($A170,'Round 3'!$A$7:$I$206,COLUMN('Round 3'!$G$7),FALSE)))</f>
        <v/>
      </c>
      <c r="I170" s="79" t="str">
        <f>IF(ISBLANK($A170),"",IF(ISERROR(VLOOKUP($A170,'Round 1'!$A$7:$I$206,COLUMN('Round 1'!$F$7),FALSE)),0,VLOOKUP($A170,'Round 1'!$A$7:$I$206,COLUMN('Round 1'!$F$7),FALSE))+IF(ISERROR(VLOOKUP($A170,'Round 2'!$A$7:$I$206,COLUMN('Round 2'!$F$7),FALSE)),0,VLOOKUP($A170,'Round 2'!$A$7:$I$206,COLUMN('Round 2'!$F$7),FALSE))+IF(ISERROR(VLOOKUP($A170,'Round 3'!$A$7:$I$206,COLUMN('Round 3'!$F$7),FALSE)),0,VLOOKUP($A170,'Round 3'!$A$7:$I$206,COLUMN('Round 3'!$F$7),FALSE)))</f>
        <v/>
      </c>
      <c r="J170" s="80" t="str">
        <f>IF(ISBLANK($A170),"",IF(ISERROR(VLOOKUP($A170,'Round 1'!$A$7:$I$206,COLUMN('Round 1'!$H$7),FALSE)),0,VLOOKUP($A170,'Round 1'!$A$7:$I$206,COLUMN('Round 1'!$H$7),FALSE))+IF(ISERROR(VLOOKUP($A170,'Round 2'!$A$7:$I$206,COLUMN('Round 2'!$H$7),FALSE)),0,VLOOKUP($A170,'Round 2'!$A$7:$I$206,COLUMN('Round 2'!$H$7),FALSE))+IF(ISERROR(VLOOKUP($A170,'Round 3'!$A$7:$I$206,COLUMN('Round 3'!$H$7),FALSE)),0,VLOOKUP($A170,'Round 3'!$A$7:$I$206,COLUMN('Round 3'!$H$7),FALSE)))</f>
        <v/>
      </c>
      <c r="K170" s="79" t="str">
        <f t="shared" si="73"/>
        <v/>
      </c>
      <c r="L170" s="82" t="str">
        <f t="shared" si="74"/>
        <v/>
      </c>
      <c r="M170" s="83"/>
      <c r="N170" s="84" t="str">
        <f t="shared" si="75"/>
        <v/>
      </c>
      <c r="O170" s="16" t="str">
        <f t="shared" si="76"/>
        <v/>
      </c>
      <c r="P170" s="16" t="str">
        <f t="shared" si="77"/>
        <v/>
      </c>
      <c r="Q170" s="16">
        <f t="shared" si="78"/>
        <v>-10</v>
      </c>
      <c r="R170" s="16" t="str">
        <f t="shared" si="79"/>
        <v/>
      </c>
      <c r="S170" s="16" t="str">
        <f t="shared" si="80"/>
        <v/>
      </c>
      <c r="T170" s="16">
        <f t="shared" si="81"/>
        <v>0</v>
      </c>
      <c r="U170" s="84" t="str">
        <f>IF(N('Final Round'!$J$14)&gt;0,IF(ISBLANK($A170),"",IF($N170&gt;5,$N170,VLOOKUP($A170,'Final Round'!$A$14:$K$18,COLUMN('Final Round'!$J$1),FALSE))),"")</f>
        <v/>
      </c>
      <c r="V170" s="16" t="str">
        <f t="shared" si="82"/>
        <v/>
      </c>
      <c r="W170" s="16" t="str">
        <f t="shared" si="83"/>
        <v/>
      </c>
      <c r="X170" s="16" t="str">
        <f t="shared" si="84"/>
        <v/>
      </c>
      <c r="Y170" s="16">
        <f t="shared" si="85"/>
        <v>0</v>
      </c>
      <c r="Z170" s="16" t="str">
        <f t="shared" si="86"/>
        <v/>
      </c>
      <c r="AA170" s="16">
        <f t="shared" si="72"/>
        <v>0</v>
      </c>
      <c r="AB170" s="85" t="str">
        <f>IF(ISBLANK($A170),"",5+4*(I170+IF(AA170=0,0,VLOOKUP($A170,'Final Round'!$A$14:$K$18,COLUMN('Final Round'!$G$1),FALSE)))+8*(H170+IF(AA170=0,0,IF(VLOOKUP($A170,'Final Round'!$A$14:$K$18,COLUMN('Final Round'!$J$1),FALSE)=1,1,0)))+$AA170)</f>
        <v/>
      </c>
    </row>
    <row r="171" spans="1:28" x14ac:dyDescent="0.2">
      <c r="A171" s="86"/>
      <c r="B171" s="87"/>
      <c r="C171" s="87"/>
      <c r="D171" s="87"/>
      <c r="E171" s="88"/>
      <c r="F171" s="89" t="str">
        <f>IF(ISBLANK($A171),"",SUM(IF(ISNA(IF(VLOOKUP($A171,'Round 1'!$A$7:$J$206,COLUMN('Round 1'!$H$7),FALSE),1,NA())),0,1),IF(ISNA(IF(VLOOKUP($A171,'Round 2'!$A$7:$J$206,COLUMN('Round 1'!$H$7),FALSE),1,NA())),0,1),IF(ISNA(IF(VLOOKUP($A171,'Round 3'!$A$7:$J$206,COLUMN('Round 1'!$H$7),FALSE),1,NA())),0,1),IF(ISNA(IF(VLOOKUP($A171,'Final Round'!$A$14:$K$18,1,FALSE),1,NA())),0,1)))</f>
        <v/>
      </c>
      <c r="G171" s="90"/>
      <c r="H171" s="91" t="str">
        <f>IF(ISBLANK($A171),"",IF(ISERROR(VLOOKUP($A171,'Round 1'!$A$7:$I$206,COLUMN('Round 1'!$G$7),FALSE)),0,VLOOKUP($A171,'Round 1'!$A$7:$I$206,COLUMN('Round 1'!$G$7),FALSE))+IF(ISERROR(VLOOKUP($A171,'Round 2'!$A$7:$I$206,COLUMN('Round 2'!$G$7),FALSE)),0,VLOOKUP($A171,'Round 2'!$A$7:$I$206,COLUMN('Round 2'!$G$7),FALSE))+IF(ISERROR(VLOOKUP($A171,'Round 3'!$A$7:$I$206,COLUMN('Round 3'!$G$7),FALSE)),0,VLOOKUP($A171,'Round 3'!$A$7:$I$206,COLUMN('Round 3'!$G$7),FALSE)))</f>
        <v/>
      </c>
      <c r="I171" s="91" t="str">
        <f>IF(ISBLANK($A171),"",IF(ISERROR(VLOOKUP($A171,'Round 1'!$A$7:$I$206,COLUMN('Round 1'!$F$7),FALSE)),0,VLOOKUP($A171,'Round 1'!$A$7:$I$206,COLUMN('Round 1'!$F$7),FALSE))+IF(ISERROR(VLOOKUP($A171,'Round 2'!$A$7:$I$206,COLUMN('Round 2'!$F$7),FALSE)),0,VLOOKUP($A171,'Round 2'!$A$7:$I$206,COLUMN('Round 2'!$F$7),FALSE))+IF(ISERROR(VLOOKUP($A171,'Round 3'!$A$7:$I$206,COLUMN('Round 3'!$F$7),FALSE)),0,VLOOKUP($A171,'Round 3'!$A$7:$I$206,COLUMN('Round 3'!$F$7),FALSE)))</f>
        <v/>
      </c>
      <c r="J171" s="92" t="str">
        <f>IF(ISBLANK($A171),"",IF(ISERROR(VLOOKUP($A171,'Round 1'!$A$7:$I$206,COLUMN('Round 1'!$H$7),FALSE)),0,VLOOKUP($A171,'Round 1'!$A$7:$I$206,COLUMN('Round 1'!$H$7),FALSE))+IF(ISERROR(VLOOKUP($A171,'Round 2'!$A$7:$I$206,COLUMN('Round 2'!$H$7),FALSE)),0,VLOOKUP($A171,'Round 2'!$A$7:$I$206,COLUMN('Round 2'!$H$7),FALSE))+IF(ISERROR(VLOOKUP($A171,'Round 3'!$A$7:$I$206,COLUMN('Round 3'!$H$7),FALSE)),0,VLOOKUP($A171,'Round 3'!$A$7:$I$206,COLUMN('Round 3'!$H$7),FALSE)))</f>
        <v/>
      </c>
      <c r="K171" s="91" t="str">
        <f t="shared" si="73"/>
        <v/>
      </c>
      <c r="L171" s="94" t="str">
        <f t="shared" si="74"/>
        <v/>
      </c>
      <c r="M171" s="95"/>
      <c r="N171" s="96" t="str">
        <f t="shared" si="75"/>
        <v/>
      </c>
      <c r="O171" s="16" t="str">
        <f t="shared" si="76"/>
        <v/>
      </c>
      <c r="P171" s="16" t="str">
        <f t="shared" si="77"/>
        <v/>
      </c>
      <c r="Q171" s="16">
        <f t="shared" si="78"/>
        <v>-10</v>
      </c>
      <c r="R171" s="16" t="str">
        <f t="shared" si="79"/>
        <v/>
      </c>
      <c r="S171" s="16" t="str">
        <f t="shared" si="80"/>
        <v/>
      </c>
      <c r="T171" s="16">
        <f t="shared" si="81"/>
        <v>0</v>
      </c>
      <c r="U171" s="96" t="str">
        <f>IF(N('Final Round'!$J$14)&gt;0,IF(ISBLANK($A171),"",IF($N171&gt;5,$N171,VLOOKUP($A171,'Final Round'!$A$14:$K$18,COLUMN('Final Round'!$J$1),FALSE))),"")</f>
        <v/>
      </c>
      <c r="V171" s="16" t="str">
        <f t="shared" si="82"/>
        <v/>
      </c>
      <c r="W171" s="16" t="str">
        <f t="shared" si="83"/>
        <v/>
      </c>
      <c r="X171" s="16" t="str">
        <f t="shared" si="84"/>
        <v/>
      </c>
      <c r="Y171" s="16">
        <f t="shared" si="85"/>
        <v>0</v>
      </c>
      <c r="Z171" s="16" t="str">
        <f t="shared" si="86"/>
        <v/>
      </c>
      <c r="AA171" s="16">
        <f t="shared" si="72"/>
        <v>0</v>
      </c>
      <c r="AB171" s="97" t="str">
        <f>IF(ISBLANK($A171),"",5+4*(I171+IF(AA171=0,0,VLOOKUP($A171,'Final Round'!$A$14:$K$18,COLUMN('Final Round'!$G$1),FALSE)))+8*(H171+IF(AA171=0,0,IF(VLOOKUP($A171,'Final Round'!$A$14:$K$18,COLUMN('Final Round'!$J$1),FALSE)=1,1,0)))+$AA171)</f>
        <v/>
      </c>
    </row>
    <row r="172" spans="1:28" x14ac:dyDescent="0.2">
      <c r="A172" s="74"/>
      <c r="B172" s="75"/>
      <c r="C172" s="75"/>
      <c r="D172" s="75"/>
      <c r="E172" s="76"/>
      <c r="F172" s="77" t="str">
        <f>IF(ISBLANK($A172),"",SUM(IF(ISNA(IF(VLOOKUP($A172,'Round 1'!$A$7:$J$206,COLUMN('Round 1'!$H$7),FALSE),1,NA())),0,1),IF(ISNA(IF(VLOOKUP($A172,'Round 2'!$A$7:$J$206,COLUMN('Round 1'!$H$7),FALSE),1,NA())),0,1),IF(ISNA(IF(VLOOKUP($A172,'Round 3'!$A$7:$J$206,COLUMN('Round 1'!$H$7),FALSE),1,NA())),0,1),IF(ISNA(IF(VLOOKUP($A172,'Final Round'!$A$14:$K$18,1,FALSE),1,NA())),0,1)))</f>
        <v/>
      </c>
      <c r="G172" s="78"/>
      <c r="H172" s="79" t="str">
        <f>IF(ISBLANK($A172),"",IF(ISERROR(VLOOKUP($A172,'Round 1'!$A$7:$I$206,COLUMN('Round 1'!$G$7),FALSE)),0,VLOOKUP($A172,'Round 1'!$A$7:$I$206,COLUMN('Round 1'!$G$7),FALSE))+IF(ISERROR(VLOOKUP($A172,'Round 2'!$A$7:$I$206,COLUMN('Round 2'!$G$7),FALSE)),0,VLOOKUP($A172,'Round 2'!$A$7:$I$206,COLUMN('Round 2'!$G$7),FALSE))+IF(ISERROR(VLOOKUP($A172,'Round 3'!$A$7:$I$206,COLUMN('Round 3'!$G$7),FALSE)),0,VLOOKUP($A172,'Round 3'!$A$7:$I$206,COLUMN('Round 3'!$G$7),FALSE)))</f>
        <v/>
      </c>
      <c r="I172" s="79" t="str">
        <f>IF(ISBLANK($A172),"",IF(ISERROR(VLOOKUP($A172,'Round 1'!$A$7:$I$206,COLUMN('Round 1'!$F$7),FALSE)),0,VLOOKUP($A172,'Round 1'!$A$7:$I$206,COLUMN('Round 1'!$F$7),FALSE))+IF(ISERROR(VLOOKUP($A172,'Round 2'!$A$7:$I$206,COLUMN('Round 2'!$F$7),FALSE)),0,VLOOKUP($A172,'Round 2'!$A$7:$I$206,COLUMN('Round 2'!$F$7),FALSE))+IF(ISERROR(VLOOKUP($A172,'Round 3'!$A$7:$I$206,COLUMN('Round 3'!$F$7),FALSE)),0,VLOOKUP($A172,'Round 3'!$A$7:$I$206,COLUMN('Round 3'!$F$7),FALSE)))</f>
        <v/>
      </c>
      <c r="J172" s="80" t="str">
        <f>IF(ISBLANK($A172),"",IF(ISERROR(VLOOKUP($A172,'Round 1'!$A$7:$I$206,COLUMN('Round 1'!$H$7),FALSE)),0,VLOOKUP($A172,'Round 1'!$A$7:$I$206,COLUMN('Round 1'!$H$7),FALSE))+IF(ISERROR(VLOOKUP($A172,'Round 2'!$A$7:$I$206,COLUMN('Round 2'!$H$7),FALSE)),0,VLOOKUP($A172,'Round 2'!$A$7:$I$206,COLUMN('Round 2'!$H$7),FALSE))+IF(ISERROR(VLOOKUP($A172,'Round 3'!$A$7:$I$206,COLUMN('Round 3'!$H$7),FALSE)),0,VLOOKUP($A172,'Round 3'!$A$7:$I$206,COLUMN('Round 3'!$H$7),FALSE)))</f>
        <v/>
      </c>
      <c r="K172" s="79" t="str">
        <f t="shared" si="73"/>
        <v/>
      </c>
      <c r="L172" s="82" t="str">
        <f t="shared" si="74"/>
        <v/>
      </c>
      <c r="M172" s="83"/>
      <c r="N172" s="84" t="str">
        <f t="shared" si="75"/>
        <v/>
      </c>
      <c r="O172" s="16" t="str">
        <f t="shared" si="76"/>
        <v/>
      </c>
      <c r="P172" s="16" t="str">
        <f t="shared" si="77"/>
        <v/>
      </c>
      <c r="Q172" s="16">
        <f t="shared" si="78"/>
        <v>-10</v>
      </c>
      <c r="R172" s="16" t="str">
        <f t="shared" si="79"/>
        <v/>
      </c>
      <c r="S172" s="16" t="str">
        <f t="shared" si="80"/>
        <v/>
      </c>
      <c r="T172" s="16">
        <f t="shared" si="81"/>
        <v>0</v>
      </c>
      <c r="U172" s="84" t="str">
        <f>IF(N('Final Round'!$J$14)&gt;0,IF(ISBLANK($A172),"",IF($N172&gt;5,$N172,VLOOKUP($A172,'Final Round'!$A$14:$K$18,COLUMN('Final Round'!$J$1),FALSE))),"")</f>
        <v/>
      </c>
      <c r="V172" s="16" t="str">
        <f t="shared" si="82"/>
        <v/>
      </c>
      <c r="W172" s="16" t="str">
        <f t="shared" si="83"/>
        <v/>
      </c>
      <c r="X172" s="16" t="str">
        <f t="shared" si="84"/>
        <v/>
      </c>
      <c r="Y172" s="16">
        <f t="shared" si="85"/>
        <v>0</v>
      </c>
      <c r="Z172" s="16" t="str">
        <f t="shared" si="86"/>
        <v/>
      </c>
      <c r="AA172" s="16">
        <f t="shared" si="72"/>
        <v>0</v>
      </c>
      <c r="AB172" s="85" t="str">
        <f>IF(ISBLANK($A172),"",5+4*(I172+IF(AA172=0,0,VLOOKUP($A172,'Final Round'!$A$14:$K$18,COLUMN('Final Round'!$G$1),FALSE)))+8*(H172+IF(AA172=0,0,IF(VLOOKUP($A172,'Final Round'!$A$14:$K$18,COLUMN('Final Round'!$J$1),FALSE)=1,1,0)))+$AA172)</f>
        <v/>
      </c>
    </row>
    <row r="173" spans="1:28" x14ac:dyDescent="0.2">
      <c r="A173" s="86"/>
      <c r="B173" s="87"/>
      <c r="C173" s="87"/>
      <c r="D173" s="87"/>
      <c r="E173" s="88"/>
      <c r="F173" s="89" t="str">
        <f>IF(ISBLANK($A173),"",SUM(IF(ISNA(IF(VLOOKUP($A173,'Round 1'!$A$7:$J$206,COLUMN('Round 1'!$H$7),FALSE),1,NA())),0,1),IF(ISNA(IF(VLOOKUP($A173,'Round 2'!$A$7:$J$206,COLUMN('Round 1'!$H$7),FALSE),1,NA())),0,1),IF(ISNA(IF(VLOOKUP($A173,'Round 3'!$A$7:$J$206,COLUMN('Round 1'!$H$7),FALSE),1,NA())),0,1),IF(ISNA(IF(VLOOKUP($A173,'Final Round'!$A$14:$K$18,1,FALSE),1,NA())),0,1)))</f>
        <v/>
      </c>
      <c r="G173" s="90"/>
      <c r="H173" s="91" t="str">
        <f>IF(ISBLANK($A173),"",IF(ISERROR(VLOOKUP($A173,'Round 1'!$A$7:$I$206,COLUMN('Round 1'!$G$7),FALSE)),0,VLOOKUP($A173,'Round 1'!$A$7:$I$206,COLUMN('Round 1'!$G$7),FALSE))+IF(ISERROR(VLOOKUP($A173,'Round 2'!$A$7:$I$206,COLUMN('Round 2'!$G$7),FALSE)),0,VLOOKUP($A173,'Round 2'!$A$7:$I$206,COLUMN('Round 2'!$G$7),FALSE))+IF(ISERROR(VLOOKUP($A173,'Round 3'!$A$7:$I$206,COLUMN('Round 3'!$G$7),FALSE)),0,VLOOKUP($A173,'Round 3'!$A$7:$I$206,COLUMN('Round 3'!$G$7),FALSE)))</f>
        <v/>
      </c>
      <c r="I173" s="91" t="str">
        <f>IF(ISBLANK($A173),"",IF(ISERROR(VLOOKUP($A173,'Round 1'!$A$7:$I$206,COLUMN('Round 1'!$F$7),FALSE)),0,VLOOKUP($A173,'Round 1'!$A$7:$I$206,COLUMN('Round 1'!$F$7),FALSE))+IF(ISERROR(VLOOKUP($A173,'Round 2'!$A$7:$I$206,COLUMN('Round 2'!$F$7),FALSE)),0,VLOOKUP($A173,'Round 2'!$A$7:$I$206,COLUMN('Round 2'!$F$7),FALSE))+IF(ISERROR(VLOOKUP($A173,'Round 3'!$A$7:$I$206,COLUMN('Round 3'!$F$7),FALSE)),0,VLOOKUP($A173,'Round 3'!$A$7:$I$206,COLUMN('Round 3'!$F$7),FALSE)))</f>
        <v/>
      </c>
      <c r="J173" s="92" t="str">
        <f>IF(ISBLANK($A173),"",IF(ISERROR(VLOOKUP($A173,'Round 1'!$A$7:$I$206,COLUMN('Round 1'!$H$7),FALSE)),0,VLOOKUP($A173,'Round 1'!$A$7:$I$206,COLUMN('Round 1'!$H$7),FALSE))+IF(ISERROR(VLOOKUP($A173,'Round 2'!$A$7:$I$206,COLUMN('Round 2'!$H$7),FALSE)),0,VLOOKUP($A173,'Round 2'!$A$7:$I$206,COLUMN('Round 2'!$H$7),FALSE))+IF(ISERROR(VLOOKUP($A173,'Round 3'!$A$7:$I$206,COLUMN('Round 3'!$H$7),FALSE)),0,VLOOKUP($A173,'Round 3'!$A$7:$I$206,COLUMN('Round 3'!$H$7),FALSE)))</f>
        <v/>
      </c>
      <c r="K173" s="91" t="str">
        <f t="shared" si="73"/>
        <v/>
      </c>
      <c r="L173" s="94" t="str">
        <f t="shared" si="74"/>
        <v/>
      </c>
      <c r="M173" s="95"/>
      <c r="N173" s="96" t="str">
        <f t="shared" si="75"/>
        <v/>
      </c>
      <c r="O173" s="16" t="str">
        <f t="shared" si="76"/>
        <v/>
      </c>
      <c r="P173" s="16" t="str">
        <f t="shared" si="77"/>
        <v/>
      </c>
      <c r="Q173" s="16">
        <f t="shared" si="78"/>
        <v>-10</v>
      </c>
      <c r="R173" s="16" t="str">
        <f t="shared" si="79"/>
        <v/>
      </c>
      <c r="S173" s="16" t="str">
        <f t="shared" si="80"/>
        <v/>
      </c>
      <c r="T173" s="16">
        <f t="shared" si="81"/>
        <v>0</v>
      </c>
      <c r="U173" s="96" t="str">
        <f>IF(N('Final Round'!$J$14)&gt;0,IF(ISBLANK($A173),"",IF($N173&gt;5,$N173,VLOOKUP($A173,'Final Round'!$A$14:$K$18,COLUMN('Final Round'!$J$1),FALSE))),"")</f>
        <v/>
      </c>
      <c r="V173" s="16" t="str">
        <f t="shared" si="82"/>
        <v/>
      </c>
      <c r="W173" s="16" t="str">
        <f t="shared" si="83"/>
        <v/>
      </c>
      <c r="X173" s="16" t="str">
        <f t="shared" si="84"/>
        <v/>
      </c>
      <c r="Y173" s="16">
        <f t="shared" si="85"/>
        <v>0</v>
      </c>
      <c r="Z173" s="16" t="str">
        <f t="shared" si="86"/>
        <v/>
      </c>
      <c r="AA173" s="16">
        <f t="shared" si="72"/>
        <v>0</v>
      </c>
      <c r="AB173" s="97" t="str">
        <f>IF(ISBLANK($A173),"",5+4*(I173+IF(AA173=0,0,VLOOKUP($A173,'Final Round'!$A$14:$K$18,COLUMN('Final Round'!$G$1),FALSE)))+8*(H173+IF(AA173=0,0,IF(VLOOKUP($A173,'Final Round'!$A$14:$K$18,COLUMN('Final Round'!$J$1),FALSE)=1,1,0)))+$AA173)</f>
        <v/>
      </c>
    </row>
    <row r="174" spans="1:28" x14ac:dyDescent="0.2">
      <c r="A174" s="74"/>
      <c r="B174" s="75"/>
      <c r="C174" s="75"/>
      <c r="D174" s="75"/>
      <c r="E174" s="76"/>
      <c r="F174" s="77" t="str">
        <f>IF(ISBLANK($A174),"",SUM(IF(ISNA(IF(VLOOKUP($A174,'Round 1'!$A$7:$J$206,COLUMN('Round 1'!$H$7),FALSE),1,NA())),0,1),IF(ISNA(IF(VLOOKUP($A174,'Round 2'!$A$7:$J$206,COLUMN('Round 1'!$H$7),FALSE),1,NA())),0,1),IF(ISNA(IF(VLOOKUP($A174,'Round 3'!$A$7:$J$206,COLUMN('Round 1'!$H$7),FALSE),1,NA())),0,1),IF(ISNA(IF(VLOOKUP($A174,'Final Round'!$A$14:$K$18,1,FALSE),1,NA())),0,1)))</f>
        <v/>
      </c>
      <c r="G174" s="78"/>
      <c r="H174" s="79" t="str">
        <f>IF(ISBLANK($A174),"",IF(ISERROR(VLOOKUP($A174,'Round 1'!$A$7:$I$206,COLUMN('Round 1'!$G$7),FALSE)),0,VLOOKUP($A174,'Round 1'!$A$7:$I$206,COLUMN('Round 1'!$G$7),FALSE))+IF(ISERROR(VLOOKUP($A174,'Round 2'!$A$7:$I$206,COLUMN('Round 2'!$G$7),FALSE)),0,VLOOKUP($A174,'Round 2'!$A$7:$I$206,COLUMN('Round 2'!$G$7),FALSE))+IF(ISERROR(VLOOKUP($A174,'Round 3'!$A$7:$I$206,COLUMN('Round 3'!$G$7),FALSE)),0,VLOOKUP($A174,'Round 3'!$A$7:$I$206,COLUMN('Round 3'!$G$7),FALSE)))</f>
        <v/>
      </c>
      <c r="I174" s="79" t="str">
        <f>IF(ISBLANK($A174),"",IF(ISERROR(VLOOKUP($A174,'Round 1'!$A$7:$I$206,COLUMN('Round 1'!$F$7),FALSE)),0,VLOOKUP($A174,'Round 1'!$A$7:$I$206,COLUMN('Round 1'!$F$7),FALSE))+IF(ISERROR(VLOOKUP($A174,'Round 2'!$A$7:$I$206,COLUMN('Round 2'!$F$7),FALSE)),0,VLOOKUP($A174,'Round 2'!$A$7:$I$206,COLUMN('Round 2'!$F$7),FALSE))+IF(ISERROR(VLOOKUP($A174,'Round 3'!$A$7:$I$206,COLUMN('Round 3'!$F$7),FALSE)),0,VLOOKUP($A174,'Round 3'!$A$7:$I$206,COLUMN('Round 3'!$F$7),FALSE)))</f>
        <v/>
      </c>
      <c r="J174" s="80" t="str">
        <f>IF(ISBLANK($A174),"",IF(ISERROR(VLOOKUP($A174,'Round 1'!$A$7:$I$206,COLUMN('Round 1'!$H$7),FALSE)),0,VLOOKUP($A174,'Round 1'!$A$7:$I$206,COLUMN('Round 1'!$H$7),FALSE))+IF(ISERROR(VLOOKUP($A174,'Round 2'!$A$7:$I$206,COLUMN('Round 2'!$H$7),FALSE)),0,VLOOKUP($A174,'Round 2'!$A$7:$I$206,COLUMN('Round 2'!$H$7),FALSE))+IF(ISERROR(VLOOKUP($A174,'Round 3'!$A$7:$I$206,COLUMN('Round 3'!$H$7),FALSE)),0,VLOOKUP($A174,'Round 3'!$A$7:$I$206,COLUMN('Round 3'!$H$7),FALSE)))</f>
        <v/>
      </c>
      <c r="K174" s="79" t="str">
        <f t="shared" si="73"/>
        <v/>
      </c>
      <c r="L174" s="82" t="str">
        <f t="shared" si="74"/>
        <v/>
      </c>
      <c r="M174" s="83"/>
      <c r="N174" s="84" t="str">
        <f t="shared" si="75"/>
        <v/>
      </c>
      <c r="O174" s="16" t="str">
        <f t="shared" si="76"/>
        <v/>
      </c>
      <c r="P174" s="16" t="str">
        <f t="shared" si="77"/>
        <v/>
      </c>
      <c r="Q174" s="16">
        <f t="shared" si="78"/>
        <v>-10</v>
      </c>
      <c r="R174" s="16" t="str">
        <f t="shared" si="79"/>
        <v/>
      </c>
      <c r="S174" s="16" t="str">
        <f t="shared" si="80"/>
        <v/>
      </c>
      <c r="T174" s="16">
        <f t="shared" si="81"/>
        <v>0</v>
      </c>
      <c r="U174" s="84" t="str">
        <f>IF(N('Final Round'!$J$14)&gt;0,IF(ISBLANK($A174),"",IF($N174&gt;5,$N174,VLOOKUP($A174,'Final Round'!$A$14:$K$18,COLUMN('Final Round'!$J$1),FALSE))),"")</f>
        <v/>
      </c>
      <c r="V174" s="16" t="str">
        <f t="shared" si="82"/>
        <v/>
      </c>
      <c r="W174" s="16" t="str">
        <f t="shared" si="83"/>
        <v/>
      </c>
      <c r="X174" s="16" t="str">
        <f t="shared" si="84"/>
        <v/>
      </c>
      <c r="Y174" s="16">
        <f t="shared" si="85"/>
        <v>0</v>
      </c>
      <c r="Z174" s="16" t="str">
        <f t="shared" si="86"/>
        <v/>
      </c>
      <c r="AA174" s="16">
        <f t="shared" si="72"/>
        <v>0</v>
      </c>
      <c r="AB174" s="85" t="str">
        <f>IF(ISBLANK($A174),"",5+4*(I174+IF(AA174=0,0,VLOOKUP($A174,'Final Round'!$A$14:$K$18,COLUMN('Final Round'!$G$1),FALSE)))+8*(H174+IF(AA174=0,0,IF(VLOOKUP($A174,'Final Round'!$A$14:$K$18,COLUMN('Final Round'!$J$1),FALSE)=1,1,0)))+$AA174)</f>
        <v/>
      </c>
    </row>
    <row r="175" spans="1:28" x14ac:dyDescent="0.2">
      <c r="A175" s="86"/>
      <c r="B175" s="87"/>
      <c r="C175" s="87"/>
      <c r="D175" s="87"/>
      <c r="E175" s="88"/>
      <c r="F175" s="89" t="str">
        <f>IF(ISBLANK($A175),"",SUM(IF(ISNA(IF(VLOOKUP($A175,'Round 1'!$A$7:$J$206,COLUMN('Round 1'!$H$7),FALSE),1,NA())),0,1),IF(ISNA(IF(VLOOKUP($A175,'Round 2'!$A$7:$J$206,COLUMN('Round 1'!$H$7),FALSE),1,NA())),0,1),IF(ISNA(IF(VLOOKUP($A175,'Round 3'!$A$7:$J$206,COLUMN('Round 1'!$H$7),FALSE),1,NA())),0,1),IF(ISNA(IF(VLOOKUP($A175,'Final Round'!$A$14:$K$18,1,FALSE),1,NA())),0,1)))</f>
        <v/>
      </c>
      <c r="G175" s="90"/>
      <c r="H175" s="91" t="str">
        <f>IF(ISBLANK($A175),"",IF(ISERROR(VLOOKUP($A175,'Round 1'!$A$7:$I$206,COLUMN('Round 1'!$G$7),FALSE)),0,VLOOKUP($A175,'Round 1'!$A$7:$I$206,COLUMN('Round 1'!$G$7),FALSE))+IF(ISERROR(VLOOKUP($A175,'Round 2'!$A$7:$I$206,COLUMN('Round 2'!$G$7),FALSE)),0,VLOOKUP($A175,'Round 2'!$A$7:$I$206,COLUMN('Round 2'!$G$7),FALSE))+IF(ISERROR(VLOOKUP($A175,'Round 3'!$A$7:$I$206,COLUMN('Round 3'!$G$7),FALSE)),0,VLOOKUP($A175,'Round 3'!$A$7:$I$206,COLUMN('Round 3'!$G$7),FALSE)))</f>
        <v/>
      </c>
      <c r="I175" s="91" t="str">
        <f>IF(ISBLANK($A175),"",IF(ISERROR(VLOOKUP($A175,'Round 1'!$A$7:$I$206,COLUMN('Round 1'!$F$7),FALSE)),0,VLOOKUP($A175,'Round 1'!$A$7:$I$206,COLUMN('Round 1'!$F$7),FALSE))+IF(ISERROR(VLOOKUP($A175,'Round 2'!$A$7:$I$206,COLUMN('Round 2'!$F$7),FALSE)),0,VLOOKUP($A175,'Round 2'!$A$7:$I$206,COLUMN('Round 2'!$F$7),FALSE))+IF(ISERROR(VLOOKUP($A175,'Round 3'!$A$7:$I$206,COLUMN('Round 3'!$F$7),FALSE)),0,VLOOKUP($A175,'Round 3'!$A$7:$I$206,COLUMN('Round 3'!$F$7),FALSE)))</f>
        <v/>
      </c>
      <c r="J175" s="92" t="str">
        <f>IF(ISBLANK($A175),"",IF(ISERROR(VLOOKUP($A175,'Round 1'!$A$7:$I$206,COLUMN('Round 1'!$H$7),FALSE)),0,VLOOKUP($A175,'Round 1'!$A$7:$I$206,COLUMN('Round 1'!$H$7),FALSE))+IF(ISERROR(VLOOKUP($A175,'Round 2'!$A$7:$I$206,COLUMN('Round 2'!$H$7),FALSE)),0,VLOOKUP($A175,'Round 2'!$A$7:$I$206,COLUMN('Round 2'!$H$7),FALSE))+IF(ISERROR(VLOOKUP($A175,'Round 3'!$A$7:$I$206,COLUMN('Round 3'!$H$7),FALSE)),0,VLOOKUP($A175,'Round 3'!$A$7:$I$206,COLUMN('Round 3'!$H$7),FALSE)))</f>
        <v/>
      </c>
      <c r="K175" s="91" t="str">
        <f t="shared" si="73"/>
        <v/>
      </c>
      <c r="L175" s="94" t="str">
        <f t="shared" si="74"/>
        <v/>
      </c>
      <c r="M175" s="95"/>
      <c r="N175" s="96" t="str">
        <f t="shared" si="75"/>
        <v/>
      </c>
      <c r="O175" s="16" t="str">
        <f t="shared" si="76"/>
        <v/>
      </c>
      <c r="P175" s="16" t="str">
        <f t="shared" si="77"/>
        <v/>
      </c>
      <c r="Q175" s="16">
        <f t="shared" si="78"/>
        <v>-10</v>
      </c>
      <c r="R175" s="16" t="str">
        <f t="shared" si="79"/>
        <v/>
      </c>
      <c r="S175" s="16" t="str">
        <f t="shared" si="80"/>
        <v/>
      </c>
      <c r="T175" s="16">
        <f t="shared" si="81"/>
        <v>0</v>
      </c>
      <c r="U175" s="96" t="str">
        <f>IF(N('Final Round'!$J$14)&gt;0,IF(ISBLANK($A175),"",IF($N175&gt;5,$N175,VLOOKUP($A175,'Final Round'!$A$14:$K$18,COLUMN('Final Round'!$J$1),FALSE))),"")</f>
        <v/>
      </c>
      <c r="V175" s="16" t="str">
        <f t="shared" si="82"/>
        <v/>
      </c>
      <c r="W175" s="16" t="str">
        <f t="shared" si="83"/>
        <v/>
      </c>
      <c r="X175" s="16" t="str">
        <f t="shared" si="84"/>
        <v/>
      </c>
      <c r="Y175" s="16">
        <f t="shared" si="85"/>
        <v>0</v>
      </c>
      <c r="Z175" s="16" t="str">
        <f t="shared" si="86"/>
        <v/>
      </c>
      <c r="AA175" s="16">
        <f t="shared" si="72"/>
        <v>0</v>
      </c>
      <c r="AB175" s="97" t="str">
        <f>IF(ISBLANK($A175),"",5+4*(I175+IF(AA175=0,0,VLOOKUP($A175,'Final Round'!$A$14:$K$18,COLUMN('Final Round'!$G$1),FALSE)))+8*(H175+IF(AA175=0,0,IF(VLOOKUP($A175,'Final Round'!$A$14:$K$18,COLUMN('Final Round'!$J$1),FALSE)=1,1,0)))+$AA175)</f>
        <v/>
      </c>
    </row>
    <row r="176" spans="1:28" x14ac:dyDescent="0.2">
      <c r="A176" s="74"/>
      <c r="B176" s="75"/>
      <c r="C176" s="75"/>
      <c r="D176" s="75"/>
      <c r="E176" s="76"/>
      <c r="F176" s="77" t="str">
        <f>IF(ISBLANK($A176),"",SUM(IF(ISNA(IF(VLOOKUP($A176,'Round 1'!$A$7:$J$206,COLUMN('Round 1'!$H$7),FALSE),1,NA())),0,1),IF(ISNA(IF(VLOOKUP($A176,'Round 2'!$A$7:$J$206,COLUMN('Round 1'!$H$7),FALSE),1,NA())),0,1),IF(ISNA(IF(VLOOKUP($A176,'Round 3'!$A$7:$J$206,COLUMN('Round 1'!$H$7),FALSE),1,NA())),0,1),IF(ISNA(IF(VLOOKUP($A176,'Final Round'!$A$14:$K$18,1,FALSE),1,NA())),0,1)))</f>
        <v/>
      </c>
      <c r="G176" s="78"/>
      <c r="H176" s="79" t="str">
        <f>IF(ISBLANK($A176),"",IF(ISERROR(VLOOKUP($A176,'Round 1'!$A$7:$I$206,COLUMN('Round 1'!$G$7),FALSE)),0,VLOOKUP($A176,'Round 1'!$A$7:$I$206,COLUMN('Round 1'!$G$7),FALSE))+IF(ISERROR(VLOOKUP($A176,'Round 2'!$A$7:$I$206,COLUMN('Round 2'!$G$7),FALSE)),0,VLOOKUP($A176,'Round 2'!$A$7:$I$206,COLUMN('Round 2'!$G$7),FALSE))+IF(ISERROR(VLOOKUP($A176,'Round 3'!$A$7:$I$206,COLUMN('Round 3'!$G$7),FALSE)),0,VLOOKUP($A176,'Round 3'!$A$7:$I$206,COLUMN('Round 3'!$G$7),FALSE)))</f>
        <v/>
      </c>
      <c r="I176" s="79" t="str">
        <f>IF(ISBLANK($A176),"",IF(ISERROR(VLOOKUP($A176,'Round 1'!$A$7:$I$206,COLUMN('Round 1'!$F$7),FALSE)),0,VLOOKUP($A176,'Round 1'!$A$7:$I$206,COLUMN('Round 1'!$F$7),FALSE))+IF(ISERROR(VLOOKUP($A176,'Round 2'!$A$7:$I$206,COLUMN('Round 2'!$F$7),FALSE)),0,VLOOKUP($A176,'Round 2'!$A$7:$I$206,COLUMN('Round 2'!$F$7),FALSE))+IF(ISERROR(VLOOKUP($A176,'Round 3'!$A$7:$I$206,COLUMN('Round 3'!$F$7),FALSE)),0,VLOOKUP($A176,'Round 3'!$A$7:$I$206,COLUMN('Round 3'!$F$7),FALSE)))</f>
        <v/>
      </c>
      <c r="J176" s="80" t="str">
        <f>IF(ISBLANK($A176),"",IF(ISERROR(VLOOKUP($A176,'Round 1'!$A$7:$I$206,COLUMN('Round 1'!$H$7),FALSE)),0,VLOOKUP($A176,'Round 1'!$A$7:$I$206,COLUMN('Round 1'!$H$7),FALSE))+IF(ISERROR(VLOOKUP($A176,'Round 2'!$A$7:$I$206,COLUMN('Round 2'!$H$7),FALSE)),0,VLOOKUP($A176,'Round 2'!$A$7:$I$206,COLUMN('Round 2'!$H$7),FALSE))+IF(ISERROR(VLOOKUP($A176,'Round 3'!$A$7:$I$206,COLUMN('Round 3'!$H$7),FALSE)),0,VLOOKUP($A176,'Round 3'!$A$7:$I$206,COLUMN('Round 3'!$H$7),FALSE)))</f>
        <v/>
      </c>
      <c r="K176" s="79" t="str">
        <f t="shared" si="73"/>
        <v/>
      </c>
      <c r="L176" s="82" t="str">
        <f t="shared" si="74"/>
        <v/>
      </c>
      <c r="M176" s="83"/>
      <c r="N176" s="84" t="str">
        <f t="shared" si="75"/>
        <v/>
      </c>
      <c r="O176" s="16" t="str">
        <f t="shared" si="76"/>
        <v/>
      </c>
      <c r="P176" s="16" t="str">
        <f t="shared" si="77"/>
        <v/>
      </c>
      <c r="Q176" s="16">
        <f t="shared" si="78"/>
        <v>-10</v>
      </c>
      <c r="R176" s="16" t="str">
        <f t="shared" si="79"/>
        <v/>
      </c>
      <c r="S176" s="16" t="str">
        <f t="shared" si="80"/>
        <v/>
      </c>
      <c r="T176" s="16">
        <f t="shared" si="81"/>
        <v>0</v>
      </c>
      <c r="U176" s="84" t="str">
        <f>IF(N('Final Round'!$J$14)&gt;0,IF(ISBLANK($A176),"",IF($N176&gt;5,$N176,VLOOKUP($A176,'Final Round'!$A$14:$K$18,COLUMN('Final Round'!$J$1),FALSE))),"")</f>
        <v/>
      </c>
      <c r="V176" s="16" t="str">
        <f t="shared" si="82"/>
        <v/>
      </c>
      <c r="W176" s="16" t="str">
        <f t="shared" si="83"/>
        <v/>
      </c>
      <c r="X176" s="16" t="str">
        <f t="shared" si="84"/>
        <v/>
      </c>
      <c r="Y176" s="16">
        <f t="shared" si="85"/>
        <v>0</v>
      </c>
      <c r="Z176" s="16" t="str">
        <f t="shared" si="86"/>
        <v/>
      </c>
      <c r="AA176" s="16">
        <f t="shared" si="72"/>
        <v>0</v>
      </c>
      <c r="AB176" s="85" t="str">
        <f>IF(ISBLANK($A176),"",5+4*(I176+IF(AA176=0,0,VLOOKUP($A176,'Final Round'!$A$14:$K$18,COLUMN('Final Round'!$G$1),FALSE)))+8*(H176+IF(AA176=0,0,IF(VLOOKUP($A176,'Final Round'!$A$14:$K$18,COLUMN('Final Round'!$J$1),FALSE)=1,1,0)))+$AA176)</f>
        <v/>
      </c>
    </row>
    <row r="177" spans="1:28" x14ac:dyDescent="0.2">
      <c r="A177" s="86"/>
      <c r="B177" s="87"/>
      <c r="C177" s="87"/>
      <c r="D177" s="87"/>
      <c r="E177" s="88"/>
      <c r="F177" s="89" t="str">
        <f>IF(ISBLANK($A177),"",SUM(IF(ISNA(IF(VLOOKUP($A177,'Round 1'!$A$7:$J$206,COLUMN('Round 1'!$H$7),FALSE),1,NA())),0,1),IF(ISNA(IF(VLOOKUP($A177,'Round 2'!$A$7:$J$206,COLUMN('Round 1'!$H$7),FALSE),1,NA())),0,1),IF(ISNA(IF(VLOOKUP($A177,'Round 3'!$A$7:$J$206,COLUMN('Round 1'!$H$7),FALSE),1,NA())),0,1),IF(ISNA(IF(VLOOKUP($A177,'Final Round'!$A$14:$K$18,1,FALSE),1,NA())),0,1)))</f>
        <v/>
      </c>
      <c r="G177" s="90"/>
      <c r="H177" s="91" t="str">
        <f>IF(ISBLANK($A177),"",IF(ISERROR(VLOOKUP($A177,'Round 1'!$A$7:$I$206,COLUMN('Round 1'!$G$7),FALSE)),0,VLOOKUP($A177,'Round 1'!$A$7:$I$206,COLUMN('Round 1'!$G$7),FALSE))+IF(ISERROR(VLOOKUP($A177,'Round 2'!$A$7:$I$206,COLUMN('Round 2'!$G$7),FALSE)),0,VLOOKUP($A177,'Round 2'!$A$7:$I$206,COLUMN('Round 2'!$G$7),FALSE))+IF(ISERROR(VLOOKUP($A177,'Round 3'!$A$7:$I$206,COLUMN('Round 3'!$G$7),FALSE)),0,VLOOKUP($A177,'Round 3'!$A$7:$I$206,COLUMN('Round 3'!$G$7),FALSE)))</f>
        <v/>
      </c>
      <c r="I177" s="91" t="str">
        <f>IF(ISBLANK($A177),"",IF(ISERROR(VLOOKUP($A177,'Round 1'!$A$7:$I$206,COLUMN('Round 1'!$F$7),FALSE)),0,VLOOKUP($A177,'Round 1'!$A$7:$I$206,COLUMN('Round 1'!$F$7),FALSE))+IF(ISERROR(VLOOKUP($A177,'Round 2'!$A$7:$I$206,COLUMN('Round 2'!$F$7),FALSE)),0,VLOOKUP($A177,'Round 2'!$A$7:$I$206,COLUMN('Round 2'!$F$7),FALSE))+IF(ISERROR(VLOOKUP($A177,'Round 3'!$A$7:$I$206,COLUMN('Round 3'!$F$7),FALSE)),0,VLOOKUP($A177,'Round 3'!$A$7:$I$206,COLUMN('Round 3'!$F$7),FALSE)))</f>
        <v/>
      </c>
      <c r="J177" s="92" t="str">
        <f>IF(ISBLANK($A177),"",IF(ISERROR(VLOOKUP($A177,'Round 1'!$A$7:$I$206,COLUMN('Round 1'!$H$7),FALSE)),0,VLOOKUP($A177,'Round 1'!$A$7:$I$206,COLUMN('Round 1'!$H$7),FALSE))+IF(ISERROR(VLOOKUP($A177,'Round 2'!$A$7:$I$206,COLUMN('Round 2'!$H$7),FALSE)),0,VLOOKUP($A177,'Round 2'!$A$7:$I$206,COLUMN('Round 2'!$H$7),FALSE))+IF(ISERROR(VLOOKUP($A177,'Round 3'!$A$7:$I$206,COLUMN('Round 3'!$H$7),FALSE)),0,VLOOKUP($A177,'Round 3'!$A$7:$I$206,COLUMN('Round 3'!$H$7),FALSE)))</f>
        <v/>
      </c>
      <c r="K177" s="91" t="str">
        <f t="shared" si="73"/>
        <v/>
      </c>
      <c r="L177" s="94" t="str">
        <f t="shared" si="74"/>
        <v/>
      </c>
      <c r="M177" s="95"/>
      <c r="N177" s="96" t="str">
        <f t="shared" si="75"/>
        <v/>
      </c>
      <c r="O177" s="16" t="str">
        <f t="shared" si="76"/>
        <v/>
      </c>
      <c r="P177" s="16" t="str">
        <f t="shared" si="77"/>
        <v/>
      </c>
      <c r="Q177" s="16">
        <f t="shared" si="78"/>
        <v>-10</v>
      </c>
      <c r="R177" s="16" t="str">
        <f t="shared" si="79"/>
        <v/>
      </c>
      <c r="S177" s="16" t="str">
        <f t="shared" si="80"/>
        <v/>
      </c>
      <c r="T177" s="16">
        <f t="shared" si="81"/>
        <v>0</v>
      </c>
      <c r="U177" s="96" t="str">
        <f>IF(N('Final Round'!$J$14)&gt;0,IF(ISBLANK($A177),"",IF($N177&gt;5,$N177,VLOOKUP($A177,'Final Round'!$A$14:$K$18,COLUMN('Final Round'!$J$1),FALSE))),"")</f>
        <v/>
      </c>
      <c r="V177" s="16" t="str">
        <f t="shared" si="82"/>
        <v/>
      </c>
      <c r="W177" s="16" t="str">
        <f t="shared" si="83"/>
        <v/>
      </c>
      <c r="X177" s="16" t="str">
        <f t="shared" si="84"/>
        <v/>
      </c>
      <c r="Y177" s="16">
        <f t="shared" si="85"/>
        <v>0</v>
      </c>
      <c r="Z177" s="16" t="str">
        <f t="shared" si="86"/>
        <v/>
      </c>
      <c r="AA177" s="16">
        <f t="shared" si="72"/>
        <v>0</v>
      </c>
      <c r="AB177" s="97" t="str">
        <f>IF(ISBLANK($A177),"",5+4*(I177+IF(AA177=0,0,VLOOKUP($A177,'Final Round'!$A$14:$K$18,COLUMN('Final Round'!$G$1),FALSE)))+8*(H177+IF(AA177=0,0,IF(VLOOKUP($A177,'Final Round'!$A$14:$K$18,COLUMN('Final Round'!$J$1),FALSE)=1,1,0)))+$AA177)</f>
        <v/>
      </c>
    </row>
    <row r="178" spans="1:28" x14ac:dyDescent="0.2">
      <c r="A178" s="74"/>
      <c r="B178" s="75"/>
      <c r="C178" s="75"/>
      <c r="D178" s="75"/>
      <c r="E178" s="76"/>
      <c r="F178" s="77" t="str">
        <f>IF(ISBLANK($A178),"",SUM(IF(ISNA(IF(VLOOKUP($A178,'Round 1'!$A$7:$J$206,COLUMN('Round 1'!$H$7),FALSE),1,NA())),0,1),IF(ISNA(IF(VLOOKUP($A178,'Round 2'!$A$7:$J$206,COLUMN('Round 1'!$H$7),FALSE),1,NA())),0,1),IF(ISNA(IF(VLOOKUP($A178,'Round 3'!$A$7:$J$206,COLUMN('Round 1'!$H$7),FALSE),1,NA())),0,1),IF(ISNA(IF(VLOOKUP($A178,'Final Round'!$A$14:$K$18,1,FALSE),1,NA())),0,1)))</f>
        <v/>
      </c>
      <c r="G178" s="78"/>
      <c r="H178" s="79" t="str">
        <f>IF(ISBLANK($A178),"",IF(ISERROR(VLOOKUP($A178,'Round 1'!$A$7:$I$206,COLUMN('Round 1'!$G$7),FALSE)),0,VLOOKUP($A178,'Round 1'!$A$7:$I$206,COLUMN('Round 1'!$G$7),FALSE))+IF(ISERROR(VLOOKUP($A178,'Round 2'!$A$7:$I$206,COLUMN('Round 2'!$G$7),FALSE)),0,VLOOKUP($A178,'Round 2'!$A$7:$I$206,COLUMN('Round 2'!$G$7),FALSE))+IF(ISERROR(VLOOKUP($A178,'Round 3'!$A$7:$I$206,COLUMN('Round 3'!$G$7),FALSE)),0,VLOOKUP($A178,'Round 3'!$A$7:$I$206,COLUMN('Round 3'!$G$7),FALSE)))</f>
        <v/>
      </c>
      <c r="I178" s="79" t="str">
        <f>IF(ISBLANK($A178),"",IF(ISERROR(VLOOKUP($A178,'Round 1'!$A$7:$I$206,COLUMN('Round 1'!$F$7),FALSE)),0,VLOOKUP($A178,'Round 1'!$A$7:$I$206,COLUMN('Round 1'!$F$7),FALSE))+IF(ISERROR(VLOOKUP($A178,'Round 2'!$A$7:$I$206,COLUMN('Round 2'!$F$7),FALSE)),0,VLOOKUP($A178,'Round 2'!$A$7:$I$206,COLUMN('Round 2'!$F$7),FALSE))+IF(ISERROR(VLOOKUP($A178,'Round 3'!$A$7:$I$206,COLUMN('Round 3'!$F$7),FALSE)),0,VLOOKUP($A178,'Round 3'!$A$7:$I$206,COLUMN('Round 3'!$F$7),FALSE)))</f>
        <v/>
      </c>
      <c r="J178" s="80" t="str">
        <f>IF(ISBLANK($A178),"",IF(ISERROR(VLOOKUP($A178,'Round 1'!$A$7:$I$206,COLUMN('Round 1'!$H$7),FALSE)),0,VLOOKUP($A178,'Round 1'!$A$7:$I$206,COLUMN('Round 1'!$H$7),FALSE))+IF(ISERROR(VLOOKUP($A178,'Round 2'!$A$7:$I$206,COLUMN('Round 2'!$H$7),FALSE)),0,VLOOKUP($A178,'Round 2'!$A$7:$I$206,COLUMN('Round 2'!$H$7),FALSE))+IF(ISERROR(VLOOKUP($A178,'Round 3'!$A$7:$I$206,COLUMN('Round 3'!$H$7),FALSE)),0,VLOOKUP($A178,'Round 3'!$A$7:$I$206,COLUMN('Round 3'!$H$7),FALSE)))</f>
        <v/>
      </c>
      <c r="K178" s="79" t="str">
        <f t="shared" si="73"/>
        <v/>
      </c>
      <c r="L178" s="82" t="str">
        <f t="shared" si="74"/>
        <v/>
      </c>
      <c r="M178" s="83"/>
      <c r="N178" s="84" t="str">
        <f t="shared" si="75"/>
        <v/>
      </c>
      <c r="O178" s="16" t="str">
        <f t="shared" si="76"/>
        <v/>
      </c>
      <c r="P178" s="16" t="str">
        <f t="shared" si="77"/>
        <v/>
      </c>
      <c r="Q178" s="16">
        <f t="shared" si="78"/>
        <v>-10</v>
      </c>
      <c r="R178" s="16" t="str">
        <f t="shared" si="79"/>
        <v/>
      </c>
      <c r="S178" s="16" t="str">
        <f t="shared" si="80"/>
        <v/>
      </c>
      <c r="T178" s="16">
        <f t="shared" si="81"/>
        <v>0</v>
      </c>
      <c r="U178" s="84" t="str">
        <f>IF(N('Final Round'!$J$14)&gt;0,IF(ISBLANK($A178),"",IF($N178&gt;5,$N178,VLOOKUP($A178,'Final Round'!$A$14:$K$18,COLUMN('Final Round'!$J$1),FALSE))),"")</f>
        <v/>
      </c>
      <c r="V178" s="16" t="str">
        <f t="shared" si="82"/>
        <v/>
      </c>
      <c r="W178" s="16" t="str">
        <f t="shared" si="83"/>
        <v/>
      </c>
      <c r="X178" s="16" t="str">
        <f t="shared" si="84"/>
        <v/>
      </c>
      <c r="Y178" s="16">
        <f t="shared" si="85"/>
        <v>0</v>
      </c>
      <c r="Z178" s="16" t="str">
        <f t="shared" si="86"/>
        <v/>
      </c>
      <c r="AA178" s="16">
        <f t="shared" si="72"/>
        <v>0</v>
      </c>
      <c r="AB178" s="85" t="str">
        <f>IF(ISBLANK($A178),"",5+4*(I178+IF(AA178=0,0,VLOOKUP($A178,'Final Round'!$A$14:$K$18,COLUMN('Final Round'!$G$1),FALSE)))+8*(H178+IF(AA178=0,0,IF(VLOOKUP($A178,'Final Round'!$A$14:$K$18,COLUMN('Final Round'!$J$1),FALSE)=1,1,0)))+$AA178)</f>
        <v/>
      </c>
    </row>
    <row r="179" spans="1:28" x14ac:dyDescent="0.2">
      <c r="A179" s="86"/>
      <c r="B179" s="87"/>
      <c r="C179" s="87"/>
      <c r="D179" s="87"/>
      <c r="E179" s="88"/>
      <c r="F179" s="89" t="str">
        <f>IF(ISBLANK($A179),"",SUM(IF(ISNA(IF(VLOOKUP($A179,'Round 1'!$A$7:$J$206,COLUMN('Round 1'!$H$7),FALSE),1,NA())),0,1),IF(ISNA(IF(VLOOKUP($A179,'Round 2'!$A$7:$J$206,COLUMN('Round 1'!$H$7),FALSE),1,NA())),0,1),IF(ISNA(IF(VLOOKUP($A179,'Round 3'!$A$7:$J$206,COLUMN('Round 1'!$H$7),FALSE),1,NA())),0,1),IF(ISNA(IF(VLOOKUP($A179,'Final Round'!$A$14:$K$18,1,FALSE),1,NA())),0,1)))</f>
        <v/>
      </c>
      <c r="G179" s="90"/>
      <c r="H179" s="91" t="str">
        <f>IF(ISBLANK($A179),"",IF(ISERROR(VLOOKUP($A179,'Round 1'!$A$7:$I$206,COLUMN('Round 1'!$G$7),FALSE)),0,VLOOKUP($A179,'Round 1'!$A$7:$I$206,COLUMN('Round 1'!$G$7),FALSE))+IF(ISERROR(VLOOKUP($A179,'Round 2'!$A$7:$I$206,COLUMN('Round 2'!$G$7),FALSE)),0,VLOOKUP($A179,'Round 2'!$A$7:$I$206,COLUMN('Round 2'!$G$7),FALSE))+IF(ISERROR(VLOOKUP($A179,'Round 3'!$A$7:$I$206,COLUMN('Round 3'!$G$7),FALSE)),0,VLOOKUP($A179,'Round 3'!$A$7:$I$206,COLUMN('Round 3'!$G$7),FALSE)))</f>
        <v/>
      </c>
      <c r="I179" s="91" t="str">
        <f>IF(ISBLANK($A179),"",IF(ISERROR(VLOOKUP($A179,'Round 1'!$A$7:$I$206,COLUMN('Round 1'!$F$7),FALSE)),0,VLOOKUP($A179,'Round 1'!$A$7:$I$206,COLUMN('Round 1'!$F$7),FALSE))+IF(ISERROR(VLOOKUP($A179,'Round 2'!$A$7:$I$206,COLUMN('Round 2'!$F$7),FALSE)),0,VLOOKUP($A179,'Round 2'!$A$7:$I$206,COLUMN('Round 2'!$F$7),FALSE))+IF(ISERROR(VLOOKUP($A179,'Round 3'!$A$7:$I$206,COLUMN('Round 3'!$F$7),FALSE)),0,VLOOKUP($A179,'Round 3'!$A$7:$I$206,COLUMN('Round 3'!$F$7),FALSE)))</f>
        <v/>
      </c>
      <c r="J179" s="92" t="str">
        <f>IF(ISBLANK($A179),"",IF(ISERROR(VLOOKUP($A179,'Round 1'!$A$7:$I$206,COLUMN('Round 1'!$H$7),FALSE)),0,VLOOKUP($A179,'Round 1'!$A$7:$I$206,COLUMN('Round 1'!$H$7),FALSE))+IF(ISERROR(VLOOKUP($A179,'Round 2'!$A$7:$I$206,COLUMN('Round 2'!$H$7),FALSE)),0,VLOOKUP($A179,'Round 2'!$A$7:$I$206,COLUMN('Round 2'!$H$7),FALSE))+IF(ISERROR(VLOOKUP($A179,'Round 3'!$A$7:$I$206,COLUMN('Round 3'!$H$7),FALSE)),0,VLOOKUP($A179,'Round 3'!$A$7:$I$206,COLUMN('Round 3'!$H$7),FALSE)))</f>
        <v/>
      </c>
      <c r="K179" s="91" t="str">
        <f t="shared" si="73"/>
        <v/>
      </c>
      <c r="L179" s="94" t="str">
        <f t="shared" si="74"/>
        <v/>
      </c>
      <c r="M179" s="95"/>
      <c r="N179" s="96" t="str">
        <f t="shared" si="75"/>
        <v/>
      </c>
      <c r="O179" s="16" t="str">
        <f t="shared" si="76"/>
        <v/>
      </c>
      <c r="P179" s="16" t="str">
        <f t="shared" si="77"/>
        <v/>
      </c>
      <c r="Q179" s="16">
        <f t="shared" si="78"/>
        <v>-10</v>
      </c>
      <c r="R179" s="16" t="str">
        <f t="shared" si="79"/>
        <v/>
      </c>
      <c r="S179" s="16" t="str">
        <f t="shared" si="80"/>
        <v/>
      </c>
      <c r="T179" s="16">
        <f t="shared" si="81"/>
        <v>0</v>
      </c>
      <c r="U179" s="96" t="str">
        <f>IF(N('Final Round'!$J$14)&gt;0,IF(ISBLANK($A179),"",IF($N179&gt;5,$N179,VLOOKUP($A179,'Final Round'!$A$14:$K$18,COLUMN('Final Round'!$J$1),FALSE))),"")</f>
        <v/>
      </c>
      <c r="V179" s="16" t="str">
        <f t="shared" si="82"/>
        <v/>
      </c>
      <c r="W179" s="16" t="str">
        <f t="shared" si="83"/>
        <v/>
      </c>
      <c r="X179" s="16" t="str">
        <f t="shared" si="84"/>
        <v/>
      </c>
      <c r="Y179" s="16">
        <f t="shared" si="85"/>
        <v>0</v>
      </c>
      <c r="Z179" s="16" t="str">
        <f t="shared" si="86"/>
        <v/>
      </c>
      <c r="AA179" s="16">
        <f t="shared" si="72"/>
        <v>0</v>
      </c>
      <c r="AB179" s="97" t="str">
        <f>IF(ISBLANK($A179),"",5+4*(I179+IF(AA179=0,0,VLOOKUP($A179,'Final Round'!$A$14:$K$18,COLUMN('Final Round'!$G$1),FALSE)))+8*(H179+IF(AA179=0,0,IF(VLOOKUP($A179,'Final Round'!$A$14:$K$18,COLUMN('Final Round'!$J$1),FALSE)=1,1,0)))+$AA179)</f>
        <v/>
      </c>
    </row>
    <row r="180" spans="1:28" x14ac:dyDescent="0.2">
      <c r="A180" s="74"/>
      <c r="B180" s="75"/>
      <c r="C180" s="75"/>
      <c r="D180" s="75"/>
      <c r="E180" s="76"/>
      <c r="F180" s="77" t="str">
        <f>IF(ISBLANK($A180),"",SUM(IF(ISNA(IF(VLOOKUP($A180,'Round 1'!$A$7:$J$206,COLUMN('Round 1'!$H$7),FALSE),1,NA())),0,1),IF(ISNA(IF(VLOOKUP($A180,'Round 2'!$A$7:$J$206,COLUMN('Round 1'!$H$7),FALSE),1,NA())),0,1),IF(ISNA(IF(VLOOKUP($A180,'Round 3'!$A$7:$J$206,COLUMN('Round 1'!$H$7),FALSE),1,NA())),0,1),IF(ISNA(IF(VLOOKUP($A180,'Final Round'!$A$14:$K$18,1,FALSE),1,NA())),0,1)))</f>
        <v/>
      </c>
      <c r="G180" s="78"/>
      <c r="H180" s="79" t="str">
        <f>IF(ISBLANK($A180),"",IF(ISERROR(VLOOKUP($A180,'Round 1'!$A$7:$I$206,COLUMN('Round 1'!$G$7),FALSE)),0,VLOOKUP($A180,'Round 1'!$A$7:$I$206,COLUMN('Round 1'!$G$7),FALSE))+IF(ISERROR(VLOOKUP($A180,'Round 2'!$A$7:$I$206,COLUMN('Round 2'!$G$7),FALSE)),0,VLOOKUP($A180,'Round 2'!$A$7:$I$206,COLUMN('Round 2'!$G$7),FALSE))+IF(ISERROR(VLOOKUP($A180,'Round 3'!$A$7:$I$206,COLUMN('Round 3'!$G$7),FALSE)),0,VLOOKUP($A180,'Round 3'!$A$7:$I$206,COLUMN('Round 3'!$G$7),FALSE)))</f>
        <v/>
      </c>
      <c r="I180" s="79" t="str">
        <f>IF(ISBLANK($A180),"",IF(ISERROR(VLOOKUP($A180,'Round 1'!$A$7:$I$206,COLUMN('Round 1'!$F$7),FALSE)),0,VLOOKUP($A180,'Round 1'!$A$7:$I$206,COLUMN('Round 1'!$F$7),FALSE))+IF(ISERROR(VLOOKUP($A180,'Round 2'!$A$7:$I$206,COLUMN('Round 2'!$F$7),FALSE)),0,VLOOKUP($A180,'Round 2'!$A$7:$I$206,COLUMN('Round 2'!$F$7),FALSE))+IF(ISERROR(VLOOKUP($A180,'Round 3'!$A$7:$I$206,COLUMN('Round 3'!$F$7),FALSE)),0,VLOOKUP($A180,'Round 3'!$A$7:$I$206,COLUMN('Round 3'!$F$7),FALSE)))</f>
        <v/>
      </c>
      <c r="J180" s="80" t="str">
        <f>IF(ISBLANK($A180),"",IF(ISERROR(VLOOKUP($A180,'Round 1'!$A$7:$I$206,COLUMN('Round 1'!$H$7),FALSE)),0,VLOOKUP($A180,'Round 1'!$A$7:$I$206,COLUMN('Round 1'!$H$7),FALSE))+IF(ISERROR(VLOOKUP($A180,'Round 2'!$A$7:$I$206,COLUMN('Round 2'!$H$7),FALSE)),0,VLOOKUP($A180,'Round 2'!$A$7:$I$206,COLUMN('Round 2'!$H$7),FALSE))+IF(ISERROR(VLOOKUP($A180,'Round 3'!$A$7:$I$206,COLUMN('Round 3'!$H$7),FALSE)),0,VLOOKUP($A180,'Round 3'!$A$7:$I$206,COLUMN('Round 3'!$H$7),FALSE)))</f>
        <v/>
      </c>
      <c r="K180" s="79" t="str">
        <f t="shared" si="73"/>
        <v/>
      </c>
      <c r="L180" s="82" t="str">
        <f t="shared" si="74"/>
        <v/>
      </c>
      <c r="M180" s="83"/>
      <c r="N180" s="84" t="str">
        <f t="shared" si="75"/>
        <v/>
      </c>
      <c r="O180" s="16" t="str">
        <f t="shared" si="76"/>
        <v/>
      </c>
      <c r="P180" s="16" t="str">
        <f t="shared" si="77"/>
        <v/>
      </c>
      <c r="Q180" s="16">
        <f t="shared" si="78"/>
        <v>-10</v>
      </c>
      <c r="R180" s="16" t="str">
        <f t="shared" si="79"/>
        <v/>
      </c>
      <c r="S180" s="16" t="str">
        <f t="shared" si="80"/>
        <v/>
      </c>
      <c r="T180" s="16">
        <f t="shared" si="81"/>
        <v>0</v>
      </c>
      <c r="U180" s="84" t="str">
        <f>IF(N('Final Round'!$J$14)&gt;0,IF(ISBLANK($A180),"",IF($N180&gt;5,$N180,VLOOKUP($A180,'Final Round'!$A$14:$K$18,COLUMN('Final Round'!$J$1),FALSE))),"")</f>
        <v/>
      </c>
      <c r="V180" s="16" t="str">
        <f t="shared" si="82"/>
        <v/>
      </c>
      <c r="W180" s="16" t="str">
        <f t="shared" si="83"/>
        <v/>
      </c>
      <c r="X180" s="16" t="str">
        <f t="shared" si="84"/>
        <v/>
      </c>
      <c r="Y180" s="16">
        <f t="shared" si="85"/>
        <v>0</v>
      </c>
      <c r="Z180" s="16" t="str">
        <f t="shared" si="86"/>
        <v/>
      </c>
      <c r="AA180" s="16">
        <f t="shared" si="72"/>
        <v>0</v>
      </c>
      <c r="AB180" s="85" t="str">
        <f>IF(ISBLANK($A180),"",5+4*(I180+IF(AA180=0,0,VLOOKUP($A180,'Final Round'!$A$14:$K$18,COLUMN('Final Round'!$G$1),FALSE)))+8*(H180+IF(AA180=0,0,IF(VLOOKUP($A180,'Final Round'!$A$14:$K$18,COLUMN('Final Round'!$J$1),FALSE)=1,1,0)))+$AA180)</f>
        <v/>
      </c>
    </row>
    <row r="181" spans="1:28" x14ac:dyDescent="0.2">
      <c r="A181" s="86"/>
      <c r="B181" s="87"/>
      <c r="C181" s="87"/>
      <c r="D181" s="87"/>
      <c r="E181" s="88"/>
      <c r="F181" s="89" t="str">
        <f>IF(ISBLANK($A181),"",SUM(IF(ISNA(IF(VLOOKUP($A181,'Round 1'!$A$7:$J$206,COLUMN('Round 1'!$H$7),FALSE),1,NA())),0,1),IF(ISNA(IF(VLOOKUP($A181,'Round 2'!$A$7:$J$206,COLUMN('Round 1'!$H$7),FALSE),1,NA())),0,1),IF(ISNA(IF(VLOOKUP($A181,'Round 3'!$A$7:$J$206,COLUMN('Round 1'!$H$7),FALSE),1,NA())),0,1),IF(ISNA(IF(VLOOKUP($A181,'Final Round'!$A$14:$K$18,1,FALSE),1,NA())),0,1)))</f>
        <v/>
      </c>
      <c r="G181" s="90"/>
      <c r="H181" s="91" t="str">
        <f>IF(ISBLANK($A181),"",IF(ISERROR(VLOOKUP($A181,'Round 1'!$A$7:$I$206,COLUMN('Round 1'!$G$7),FALSE)),0,VLOOKUP($A181,'Round 1'!$A$7:$I$206,COLUMN('Round 1'!$G$7),FALSE))+IF(ISERROR(VLOOKUP($A181,'Round 2'!$A$7:$I$206,COLUMN('Round 2'!$G$7),FALSE)),0,VLOOKUP($A181,'Round 2'!$A$7:$I$206,COLUMN('Round 2'!$G$7),FALSE))+IF(ISERROR(VLOOKUP($A181,'Round 3'!$A$7:$I$206,COLUMN('Round 3'!$G$7),FALSE)),0,VLOOKUP($A181,'Round 3'!$A$7:$I$206,COLUMN('Round 3'!$G$7),FALSE)))</f>
        <v/>
      </c>
      <c r="I181" s="91" t="str">
        <f>IF(ISBLANK($A181),"",IF(ISERROR(VLOOKUP($A181,'Round 1'!$A$7:$I$206,COLUMN('Round 1'!$F$7),FALSE)),0,VLOOKUP($A181,'Round 1'!$A$7:$I$206,COLUMN('Round 1'!$F$7),FALSE))+IF(ISERROR(VLOOKUP($A181,'Round 2'!$A$7:$I$206,COLUMN('Round 2'!$F$7),FALSE)),0,VLOOKUP($A181,'Round 2'!$A$7:$I$206,COLUMN('Round 2'!$F$7),FALSE))+IF(ISERROR(VLOOKUP($A181,'Round 3'!$A$7:$I$206,COLUMN('Round 3'!$F$7),FALSE)),0,VLOOKUP($A181,'Round 3'!$A$7:$I$206,COLUMN('Round 3'!$F$7),FALSE)))</f>
        <v/>
      </c>
      <c r="J181" s="92" t="str">
        <f>IF(ISBLANK($A181),"",IF(ISERROR(VLOOKUP($A181,'Round 1'!$A$7:$I$206,COLUMN('Round 1'!$H$7),FALSE)),0,VLOOKUP($A181,'Round 1'!$A$7:$I$206,COLUMN('Round 1'!$H$7),FALSE))+IF(ISERROR(VLOOKUP($A181,'Round 2'!$A$7:$I$206,COLUMN('Round 2'!$H$7),FALSE)),0,VLOOKUP($A181,'Round 2'!$A$7:$I$206,COLUMN('Round 2'!$H$7),FALSE))+IF(ISERROR(VLOOKUP($A181,'Round 3'!$A$7:$I$206,COLUMN('Round 3'!$H$7),FALSE)),0,VLOOKUP($A181,'Round 3'!$A$7:$I$206,COLUMN('Round 3'!$H$7),FALSE)))</f>
        <v/>
      </c>
      <c r="K181" s="91" t="str">
        <f t="shared" si="73"/>
        <v/>
      </c>
      <c r="L181" s="94" t="str">
        <f t="shared" si="74"/>
        <v/>
      </c>
      <c r="M181" s="95"/>
      <c r="N181" s="96" t="str">
        <f t="shared" si="75"/>
        <v/>
      </c>
      <c r="O181" s="16" t="str">
        <f t="shared" si="76"/>
        <v/>
      </c>
      <c r="P181" s="16" t="str">
        <f t="shared" si="77"/>
        <v/>
      </c>
      <c r="Q181" s="16">
        <f t="shared" si="78"/>
        <v>-10</v>
      </c>
      <c r="R181" s="16" t="str">
        <f t="shared" si="79"/>
        <v/>
      </c>
      <c r="S181" s="16" t="str">
        <f t="shared" si="80"/>
        <v/>
      </c>
      <c r="T181" s="16">
        <f t="shared" si="81"/>
        <v>0</v>
      </c>
      <c r="U181" s="96" t="str">
        <f>IF(N('Final Round'!$J$14)&gt;0,IF(ISBLANK($A181),"",IF($N181&gt;5,$N181,VLOOKUP($A181,'Final Round'!$A$14:$K$18,COLUMN('Final Round'!$J$1),FALSE))),"")</f>
        <v/>
      </c>
      <c r="V181" s="16" t="str">
        <f t="shared" si="82"/>
        <v/>
      </c>
      <c r="W181" s="16" t="str">
        <f t="shared" si="83"/>
        <v/>
      </c>
      <c r="X181" s="16" t="str">
        <f t="shared" si="84"/>
        <v/>
      </c>
      <c r="Y181" s="16">
        <f t="shared" si="85"/>
        <v>0</v>
      </c>
      <c r="Z181" s="16" t="str">
        <f t="shared" si="86"/>
        <v/>
      </c>
      <c r="AA181" s="16">
        <f t="shared" si="72"/>
        <v>0</v>
      </c>
      <c r="AB181" s="97" t="str">
        <f>IF(ISBLANK($A181),"",5+4*(I181+IF(AA181=0,0,VLOOKUP($A181,'Final Round'!$A$14:$K$18,COLUMN('Final Round'!$G$1),FALSE)))+8*(H181+IF(AA181=0,0,IF(VLOOKUP($A181,'Final Round'!$A$14:$K$18,COLUMN('Final Round'!$J$1),FALSE)=1,1,0)))+$AA181)</f>
        <v/>
      </c>
    </row>
    <row r="182" spans="1:28" x14ac:dyDescent="0.2">
      <c r="A182" s="74"/>
      <c r="B182" s="75"/>
      <c r="C182" s="75"/>
      <c r="D182" s="75"/>
      <c r="E182" s="76"/>
      <c r="F182" s="77" t="str">
        <f>IF(ISBLANK($A182),"",SUM(IF(ISNA(IF(VLOOKUP($A182,'Round 1'!$A$7:$J$206,COLUMN('Round 1'!$H$7),FALSE),1,NA())),0,1),IF(ISNA(IF(VLOOKUP($A182,'Round 2'!$A$7:$J$206,COLUMN('Round 1'!$H$7),FALSE),1,NA())),0,1),IF(ISNA(IF(VLOOKUP($A182,'Round 3'!$A$7:$J$206,COLUMN('Round 1'!$H$7),FALSE),1,NA())),0,1),IF(ISNA(IF(VLOOKUP($A182,'Final Round'!$A$14:$K$18,1,FALSE),1,NA())),0,1)))</f>
        <v/>
      </c>
      <c r="G182" s="78"/>
      <c r="H182" s="79" t="str">
        <f>IF(ISBLANK($A182),"",IF(ISERROR(VLOOKUP($A182,'Round 1'!$A$7:$I$206,COLUMN('Round 1'!$G$7),FALSE)),0,VLOOKUP($A182,'Round 1'!$A$7:$I$206,COLUMN('Round 1'!$G$7),FALSE))+IF(ISERROR(VLOOKUP($A182,'Round 2'!$A$7:$I$206,COLUMN('Round 2'!$G$7),FALSE)),0,VLOOKUP($A182,'Round 2'!$A$7:$I$206,COLUMN('Round 2'!$G$7),FALSE))+IF(ISERROR(VLOOKUP($A182,'Round 3'!$A$7:$I$206,COLUMN('Round 3'!$G$7),FALSE)),0,VLOOKUP($A182,'Round 3'!$A$7:$I$206,COLUMN('Round 3'!$G$7),FALSE)))</f>
        <v/>
      </c>
      <c r="I182" s="79" t="str">
        <f>IF(ISBLANK($A182),"",IF(ISERROR(VLOOKUP($A182,'Round 1'!$A$7:$I$206,COLUMN('Round 1'!$F$7),FALSE)),0,VLOOKUP($A182,'Round 1'!$A$7:$I$206,COLUMN('Round 1'!$F$7),FALSE))+IF(ISERROR(VLOOKUP($A182,'Round 2'!$A$7:$I$206,COLUMN('Round 2'!$F$7),FALSE)),0,VLOOKUP($A182,'Round 2'!$A$7:$I$206,COLUMN('Round 2'!$F$7),FALSE))+IF(ISERROR(VLOOKUP($A182,'Round 3'!$A$7:$I$206,COLUMN('Round 3'!$F$7),FALSE)),0,VLOOKUP($A182,'Round 3'!$A$7:$I$206,COLUMN('Round 3'!$F$7),FALSE)))</f>
        <v/>
      </c>
      <c r="J182" s="80" t="str">
        <f>IF(ISBLANK($A182),"",IF(ISERROR(VLOOKUP($A182,'Round 1'!$A$7:$I$206,COLUMN('Round 1'!$H$7),FALSE)),0,VLOOKUP($A182,'Round 1'!$A$7:$I$206,COLUMN('Round 1'!$H$7),FALSE))+IF(ISERROR(VLOOKUP($A182,'Round 2'!$A$7:$I$206,COLUMN('Round 2'!$H$7),FALSE)),0,VLOOKUP($A182,'Round 2'!$A$7:$I$206,COLUMN('Round 2'!$H$7),FALSE))+IF(ISERROR(VLOOKUP($A182,'Round 3'!$A$7:$I$206,COLUMN('Round 3'!$H$7),FALSE)),0,VLOOKUP($A182,'Round 3'!$A$7:$I$206,COLUMN('Round 3'!$H$7),FALSE)))</f>
        <v/>
      </c>
      <c r="K182" s="79" t="str">
        <f t="shared" si="73"/>
        <v/>
      </c>
      <c r="L182" s="82" t="str">
        <f t="shared" si="74"/>
        <v/>
      </c>
      <c r="M182" s="83"/>
      <c r="N182" s="84" t="str">
        <f t="shared" si="75"/>
        <v/>
      </c>
      <c r="O182" s="16" t="str">
        <f t="shared" si="76"/>
        <v/>
      </c>
      <c r="P182" s="16" t="str">
        <f t="shared" si="77"/>
        <v/>
      </c>
      <c r="Q182" s="16">
        <f t="shared" si="78"/>
        <v>-10</v>
      </c>
      <c r="R182" s="16" t="str">
        <f t="shared" si="79"/>
        <v/>
      </c>
      <c r="S182" s="16" t="str">
        <f t="shared" si="80"/>
        <v/>
      </c>
      <c r="T182" s="16">
        <f t="shared" si="81"/>
        <v>0</v>
      </c>
      <c r="U182" s="84" t="str">
        <f>IF(N('Final Round'!$J$14)&gt;0,IF(ISBLANK($A182),"",IF($N182&gt;5,$N182,VLOOKUP($A182,'Final Round'!$A$14:$K$18,COLUMN('Final Round'!$J$1),FALSE))),"")</f>
        <v/>
      </c>
      <c r="V182" s="16" t="str">
        <f t="shared" si="82"/>
        <v/>
      </c>
      <c r="W182" s="16" t="str">
        <f t="shared" si="83"/>
        <v/>
      </c>
      <c r="X182" s="16" t="str">
        <f t="shared" si="84"/>
        <v/>
      </c>
      <c r="Y182" s="16">
        <f t="shared" si="85"/>
        <v>0</v>
      </c>
      <c r="Z182" s="16" t="str">
        <f t="shared" si="86"/>
        <v/>
      </c>
      <c r="AA182" s="16">
        <f t="shared" si="72"/>
        <v>0</v>
      </c>
      <c r="AB182" s="85" t="str">
        <f>IF(ISBLANK($A182),"",5+4*(I182+IF(AA182=0,0,VLOOKUP($A182,'Final Round'!$A$14:$K$18,COLUMN('Final Round'!$G$1),FALSE)))+8*(H182+IF(AA182=0,0,IF(VLOOKUP($A182,'Final Round'!$A$14:$K$18,COLUMN('Final Round'!$J$1),FALSE)=1,1,0)))+$AA182)</f>
        <v/>
      </c>
    </row>
    <row r="183" spans="1:28" x14ac:dyDescent="0.2">
      <c r="A183" s="86"/>
      <c r="B183" s="87"/>
      <c r="C183" s="87"/>
      <c r="D183" s="87"/>
      <c r="E183" s="88"/>
      <c r="F183" s="89" t="str">
        <f>IF(ISBLANK($A183),"",SUM(IF(ISNA(IF(VLOOKUP($A183,'Round 1'!$A$7:$J$206,COLUMN('Round 1'!$H$7),FALSE),1,NA())),0,1),IF(ISNA(IF(VLOOKUP($A183,'Round 2'!$A$7:$J$206,COLUMN('Round 1'!$H$7),FALSE),1,NA())),0,1),IF(ISNA(IF(VLOOKUP($A183,'Round 3'!$A$7:$J$206,COLUMN('Round 1'!$H$7),FALSE),1,NA())),0,1),IF(ISNA(IF(VLOOKUP($A183,'Final Round'!$A$14:$K$18,1,FALSE),1,NA())),0,1)))</f>
        <v/>
      </c>
      <c r="G183" s="90"/>
      <c r="H183" s="91" t="str">
        <f>IF(ISBLANK($A183),"",IF(ISERROR(VLOOKUP($A183,'Round 1'!$A$7:$I$206,COLUMN('Round 1'!$G$7),FALSE)),0,VLOOKUP($A183,'Round 1'!$A$7:$I$206,COLUMN('Round 1'!$G$7),FALSE))+IF(ISERROR(VLOOKUP($A183,'Round 2'!$A$7:$I$206,COLUMN('Round 2'!$G$7),FALSE)),0,VLOOKUP($A183,'Round 2'!$A$7:$I$206,COLUMN('Round 2'!$G$7),FALSE))+IF(ISERROR(VLOOKUP($A183,'Round 3'!$A$7:$I$206,COLUMN('Round 3'!$G$7),FALSE)),0,VLOOKUP($A183,'Round 3'!$A$7:$I$206,COLUMN('Round 3'!$G$7),FALSE)))</f>
        <v/>
      </c>
      <c r="I183" s="91" t="str">
        <f>IF(ISBLANK($A183),"",IF(ISERROR(VLOOKUP($A183,'Round 1'!$A$7:$I$206,COLUMN('Round 1'!$F$7),FALSE)),0,VLOOKUP($A183,'Round 1'!$A$7:$I$206,COLUMN('Round 1'!$F$7),FALSE))+IF(ISERROR(VLOOKUP($A183,'Round 2'!$A$7:$I$206,COLUMN('Round 2'!$F$7),FALSE)),0,VLOOKUP($A183,'Round 2'!$A$7:$I$206,COLUMN('Round 2'!$F$7),FALSE))+IF(ISERROR(VLOOKUP($A183,'Round 3'!$A$7:$I$206,COLUMN('Round 3'!$F$7),FALSE)),0,VLOOKUP($A183,'Round 3'!$A$7:$I$206,COLUMN('Round 3'!$F$7),FALSE)))</f>
        <v/>
      </c>
      <c r="J183" s="92" t="str">
        <f>IF(ISBLANK($A183),"",IF(ISERROR(VLOOKUP($A183,'Round 1'!$A$7:$I$206,COLUMN('Round 1'!$H$7),FALSE)),0,VLOOKUP($A183,'Round 1'!$A$7:$I$206,COLUMN('Round 1'!$H$7),FALSE))+IF(ISERROR(VLOOKUP($A183,'Round 2'!$A$7:$I$206,COLUMN('Round 2'!$H$7),FALSE)),0,VLOOKUP($A183,'Round 2'!$A$7:$I$206,COLUMN('Round 2'!$H$7),FALSE))+IF(ISERROR(VLOOKUP($A183,'Round 3'!$A$7:$I$206,COLUMN('Round 3'!$H$7),FALSE)),0,VLOOKUP($A183,'Round 3'!$A$7:$I$206,COLUMN('Round 3'!$H$7),FALSE)))</f>
        <v/>
      </c>
      <c r="K183" s="91" t="str">
        <f t="shared" si="73"/>
        <v/>
      </c>
      <c r="L183" s="94" t="str">
        <f t="shared" si="74"/>
        <v/>
      </c>
      <c r="M183" s="95"/>
      <c r="N183" s="96" t="str">
        <f t="shared" si="75"/>
        <v/>
      </c>
      <c r="O183" s="16" t="str">
        <f t="shared" si="76"/>
        <v/>
      </c>
      <c r="P183" s="16" t="str">
        <f t="shared" si="77"/>
        <v/>
      </c>
      <c r="Q183" s="16">
        <f t="shared" si="78"/>
        <v>-10</v>
      </c>
      <c r="R183" s="16" t="str">
        <f t="shared" si="79"/>
        <v/>
      </c>
      <c r="S183" s="16" t="str">
        <f t="shared" si="80"/>
        <v/>
      </c>
      <c r="T183" s="16">
        <f t="shared" si="81"/>
        <v>0</v>
      </c>
      <c r="U183" s="96" t="str">
        <f>IF(N('Final Round'!$J$14)&gt;0,IF(ISBLANK($A183),"",IF($N183&gt;5,$N183,VLOOKUP($A183,'Final Round'!$A$14:$K$18,COLUMN('Final Round'!$J$1),FALSE))),"")</f>
        <v/>
      </c>
      <c r="V183" s="16" t="str">
        <f t="shared" si="82"/>
        <v/>
      </c>
      <c r="W183" s="16" t="str">
        <f t="shared" si="83"/>
        <v/>
      </c>
      <c r="X183" s="16" t="str">
        <f t="shared" si="84"/>
        <v/>
      </c>
      <c r="Y183" s="16">
        <f t="shared" si="85"/>
        <v>0</v>
      </c>
      <c r="Z183" s="16" t="str">
        <f t="shared" si="86"/>
        <v/>
      </c>
      <c r="AA183" s="16">
        <f t="shared" si="72"/>
        <v>0</v>
      </c>
      <c r="AB183" s="97" t="str">
        <f>IF(ISBLANK($A183),"",5+4*(I183+IF(AA183=0,0,VLOOKUP($A183,'Final Round'!$A$14:$K$18,COLUMN('Final Round'!$G$1),FALSE)))+8*(H183+IF(AA183=0,0,IF(VLOOKUP($A183,'Final Round'!$A$14:$K$18,COLUMN('Final Round'!$J$1),FALSE)=1,1,0)))+$AA183)</f>
        <v/>
      </c>
    </row>
    <row r="184" spans="1:28" x14ac:dyDescent="0.2">
      <c r="A184" s="74"/>
      <c r="B184" s="75"/>
      <c r="C184" s="75"/>
      <c r="D184" s="75"/>
      <c r="E184" s="76"/>
      <c r="F184" s="77" t="str">
        <f>IF(ISBLANK($A184),"",SUM(IF(ISNA(IF(VLOOKUP($A184,'Round 1'!$A$7:$J$206,COLUMN('Round 1'!$H$7),FALSE),1,NA())),0,1),IF(ISNA(IF(VLOOKUP($A184,'Round 2'!$A$7:$J$206,COLUMN('Round 1'!$H$7),FALSE),1,NA())),0,1),IF(ISNA(IF(VLOOKUP($A184,'Round 3'!$A$7:$J$206,COLUMN('Round 1'!$H$7),FALSE),1,NA())),0,1),IF(ISNA(IF(VLOOKUP($A184,'Final Round'!$A$14:$K$18,1,FALSE),1,NA())),0,1)))</f>
        <v/>
      </c>
      <c r="G184" s="78"/>
      <c r="H184" s="79" t="str">
        <f>IF(ISBLANK($A184),"",IF(ISERROR(VLOOKUP($A184,'Round 1'!$A$7:$I$206,COLUMN('Round 1'!$G$7),FALSE)),0,VLOOKUP($A184,'Round 1'!$A$7:$I$206,COLUMN('Round 1'!$G$7),FALSE))+IF(ISERROR(VLOOKUP($A184,'Round 2'!$A$7:$I$206,COLUMN('Round 2'!$G$7),FALSE)),0,VLOOKUP($A184,'Round 2'!$A$7:$I$206,COLUMN('Round 2'!$G$7),FALSE))+IF(ISERROR(VLOOKUP($A184,'Round 3'!$A$7:$I$206,COLUMN('Round 3'!$G$7),FALSE)),0,VLOOKUP($A184,'Round 3'!$A$7:$I$206,COLUMN('Round 3'!$G$7),FALSE)))</f>
        <v/>
      </c>
      <c r="I184" s="79" t="str">
        <f>IF(ISBLANK($A184),"",IF(ISERROR(VLOOKUP($A184,'Round 1'!$A$7:$I$206,COLUMN('Round 1'!$F$7),FALSE)),0,VLOOKUP($A184,'Round 1'!$A$7:$I$206,COLUMN('Round 1'!$F$7),FALSE))+IF(ISERROR(VLOOKUP($A184,'Round 2'!$A$7:$I$206,COLUMN('Round 2'!$F$7),FALSE)),0,VLOOKUP($A184,'Round 2'!$A$7:$I$206,COLUMN('Round 2'!$F$7),FALSE))+IF(ISERROR(VLOOKUP($A184,'Round 3'!$A$7:$I$206,COLUMN('Round 3'!$F$7),FALSE)),0,VLOOKUP($A184,'Round 3'!$A$7:$I$206,COLUMN('Round 3'!$F$7),FALSE)))</f>
        <v/>
      </c>
      <c r="J184" s="80" t="str">
        <f>IF(ISBLANK($A184),"",IF(ISERROR(VLOOKUP($A184,'Round 1'!$A$7:$I$206,COLUMN('Round 1'!$H$7),FALSE)),0,VLOOKUP($A184,'Round 1'!$A$7:$I$206,COLUMN('Round 1'!$H$7),FALSE))+IF(ISERROR(VLOOKUP($A184,'Round 2'!$A$7:$I$206,COLUMN('Round 2'!$H$7),FALSE)),0,VLOOKUP($A184,'Round 2'!$A$7:$I$206,COLUMN('Round 2'!$H$7),FALSE))+IF(ISERROR(VLOOKUP($A184,'Round 3'!$A$7:$I$206,COLUMN('Round 3'!$H$7),FALSE)),0,VLOOKUP($A184,'Round 3'!$A$7:$I$206,COLUMN('Round 3'!$H$7),FALSE)))</f>
        <v/>
      </c>
      <c r="K184" s="79" t="str">
        <f t="shared" si="73"/>
        <v/>
      </c>
      <c r="L184" s="82" t="str">
        <f t="shared" si="74"/>
        <v/>
      </c>
      <c r="M184" s="83"/>
      <c r="N184" s="84" t="str">
        <f t="shared" si="75"/>
        <v/>
      </c>
      <c r="O184" s="16" t="str">
        <f t="shared" si="76"/>
        <v/>
      </c>
      <c r="P184" s="16" t="str">
        <f t="shared" si="77"/>
        <v/>
      </c>
      <c r="Q184" s="16">
        <f t="shared" si="78"/>
        <v>-10</v>
      </c>
      <c r="R184" s="16" t="str">
        <f t="shared" si="79"/>
        <v/>
      </c>
      <c r="S184" s="16" t="str">
        <f t="shared" si="80"/>
        <v/>
      </c>
      <c r="T184" s="16">
        <f t="shared" si="81"/>
        <v>0</v>
      </c>
      <c r="U184" s="84" t="str">
        <f>IF(N('Final Round'!$J$14)&gt;0,IF(ISBLANK($A184),"",IF($N184&gt;5,$N184,VLOOKUP($A184,'Final Round'!$A$14:$K$18,COLUMN('Final Round'!$J$1),FALSE))),"")</f>
        <v/>
      </c>
      <c r="V184" s="16" t="str">
        <f t="shared" si="82"/>
        <v/>
      </c>
      <c r="W184" s="16" t="str">
        <f t="shared" si="83"/>
        <v/>
      </c>
      <c r="X184" s="16" t="str">
        <f t="shared" si="84"/>
        <v/>
      </c>
      <c r="Y184" s="16">
        <f t="shared" si="85"/>
        <v>0</v>
      </c>
      <c r="Z184" s="16" t="str">
        <f t="shared" si="86"/>
        <v/>
      </c>
      <c r="AA184" s="16">
        <f t="shared" si="72"/>
        <v>0</v>
      </c>
      <c r="AB184" s="85" t="str">
        <f>IF(ISBLANK($A184),"",5+4*(I184+IF(AA184=0,0,VLOOKUP($A184,'Final Round'!$A$14:$K$18,COLUMN('Final Round'!$G$1),FALSE)))+8*(H184+IF(AA184=0,0,IF(VLOOKUP($A184,'Final Round'!$A$14:$K$18,COLUMN('Final Round'!$J$1),FALSE)=1,1,0)))+$AA184)</f>
        <v/>
      </c>
    </row>
    <row r="185" spans="1:28" x14ac:dyDescent="0.2">
      <c r="A185" s="86"/>
      <c r="B185" s="87"/>
      <c r="C185" s="87"/>
      <c r="D185" s="87"/>
      <c r="E185" s="88"/>
      <c r="F185" s="89" t="str">
        <f>IF(ISBLANK($A185),"",SUM(IF(ISNA(IF(VLOOKUP($A185,'Round 1'!$A$7:$J$206,COLUMN('Round 1'!$H$7),FALSE),1,NA())),0,1),IF(ISNA(IF(VLOOKUP($A185,'Round 2'!$A$7:$J$206,COLUMN('Round 1'!$H$7),FALSE),1,NA())),0,1),IF(ISNA(IF(VLOOKUP($A185,'Round 3'!$A$7:$J$206,COLUMN('Round 1'!$H$7),FALSE),1,NA())),0,1),IF(ISNA(IF(VLOOKUP($A185,'Final Round'!$A$14:$K$18,1,FALSE),1,NA())),0,1)))</f>
        <v/>
      </c>
      <c r="G185" s="90"/>
      <c r="H185" s="91" t="str">
        <f>IF(ISBLANK($A185),"",IF(ISERROR(VLOOKUP($A185,'Round 1'!$A$7:$I$206,COLUMN('Round 1'!$G$7),FALSE)),0,VLOOKUP($A185,'Round 1'!$A$7:$I$206,COLUMN('Round 1'!$G$7),FALSE))+IF(ISERROR(VLOOKUP($A185,'Round 2'!$A$7:$I$206,COLUMN('Round 2'!$G$7),FALSE)),0,VLOOKUP($A185,'Round 2'!$A$7:$I$206,COLUMN('Round 2'!$G$7),FALSE))+IF(ISERROR(VLOOKUP($A185,'Round 3'!$A$7:$I$206,COLUMN('Round 3'!$G$7),FALSE)),0,VLOOKUP($A185,'Round 3'!$A$7:$I$206,COLUMN('Round 3'!$G$7),FALSE)))</f>
        <v/>
      </c>
      <c r="I185" s="91" t="str">
        <f>IF(ISBLANK($A185),"",IF(ISERROR(VLOOKUP($A185,'Round 1'!$A$7:$I$206,COLUMN('Round 1'!$F$7),FALSE)),0,VLOOKUP($A185,'Round 1'!$A$7:$I$206,COLUMN('Round 1'!$F$7),FALSE))+IF(ISERROR(VLOOKUP($A185,'Round 2'!$A$7:$I$206,COLUMN('Round 2'!$F$7),FALSE)),0,VLOOKUP($A185,'Round 2'!$A$7:$I$206,COLUMN('Round 2'!$F$7),FALSE))+IF(ISERROR(VLOOKUP($A185,'Round 3'!$A$7:$I$206,COLUMN('Round 3'!$F$7),FALSE)),0,VLOOKUP($A185,'Round 3'!$A$7:$I$206,COLUMN('Round 3'!$F$7),FALSE)))</f>
        <v/>
      </c>
      <c r="J185" s="92" t="str">
        <f>IF(ISBLANK($A185),"",IF(ISERROR(VLOOKUP($A185,'Round 1'!$A$7:$I$206,COLUMN('Round 1'!$H$7),FALSE)),0,VLOOKUP($A185,'Round 1'!$A$7:$I$206,COLUMN('Round 1'!$H$7),FALSE))+IF(ISERROR(VLOOKUP($A185,'Round 2'!$A$7:$I$206,COLUMN('Round 2'!$H$7),FALSE)),0,VLOOKUP($A185,'Round 2'!$A$7:$I$206,COLUMN('Round 2'!$H$7),FALSE))+IF(ISERROR(VLOOKUP($A185,'Round 3'!$A$7:$I$206,COLUMN('Round 3'!$H$7),FALSE)),0,VLOOKUP($A185,'Round 3'!$A$7:$I$206,COLUMN('Round 3'!$H$7),FALSE)))</f>
        <v/>
      </c>
      <c r="K185" s="91" t="str">
        <f t="shared" si="73"/>
        <v/>
      </c>
      <c r="L185" s="94" t="str">
        <f t="shared" si="74"/>
        <v/>
      </c>
      <c r="M185" s="95"/>
      <c r="N185" s="96" t="str">
        <f t="shared" si="75"/>
        <v/>
      </c>
      <c r="O185" s="16" t="str">
        <f t="shared" si="76"/>
        <v/>
      </c>
      <c r="P185" s="16" t="str">
        <f t="shared" si="77"/>
        <v/>
      </c>
      <c r="Q185" s="16">
        <f t="shared" si="78"/>
        <v>-10</v>
      </c>
      <c r="R185" s="16" t="str">
        <f t="shared" si="79"/>
        <v/>
      </c>
      <c r="S185" s="16" t="str">
        <f t="shared" si="80"/>
        <v/>
      </c>
      <c r="T185" s="16">
        <f t="shared" si="81"/>
        <v>0</v>
      </c>
      <c r="U185" s="96" t="str">
        <f>IF(N('Final Round'!$J$14)&gt;0,IF(ISBLANK($A185),"",IF($N185&gt;5,$N185,VLOOKUP($A185,'Final Round'!$A$14:$K$18,COLUMN('Final Round'!$J$1),FALSE))),"")</f>
        <v/>
      </c>
      <c r="V185" s="16" t="str">
        <f t="shared" si="82"/>
        <v/>
      </c>
      <c r="W185" s="16" t="str">
        <f t="shared" si="83"/>
        <v/>
      </c>
      <c r="X185" s="16" t="str">
        <f t="shared" si="84"/>
        <v/>
      </c>
      <c r="Y185" s="16">
        <f t="shared" si="85"/>
        <v>0</v>
      </c>
      <c r="Z185" s="16" t="str">
        <f t="shared" si="86"/>
        <v/>
      </c>
      <c r="AA185" s="16">
        <f t="shared" si="72"/>
        <v>0</v>
      </c>
      <c r="AB185" s="97" t="str">
        <f>IF(ISBLANK($A185),"",5+4*(I185+IF(AA185=0,0,VLOOKUP($A185,'Final Round'!$A$14:$K$18,COLUMN('Final Round'!$G$1),FALSE)))+8*(H185+IF(AA185=0,0,IF(VLOOKUP($A185,'Final Round'!$A$14:$K$18,COLUMN('Final Round'!$J$1),FALSE)=1,1,0)))+$AA185)</f>
        <v/>
      </c>
    </row>
    <row r="186" spans="1:28" x14ac:dyDescent="0.2">
      <c r="A186" s="74"/>
      <c r="B186" s="75"/>
      <c r="C186" s="75"/>
      <c r="D186" s="75"/>
      <c r="E186" s="76"/>
      <c r="F186" s="77" t="str">
        <f>IF(ISBLANK($A186),"",SUM(IF(ISNA(IF(VLOOKUP($A186,'Round 1'!$A$7:$J$206,COLUMN('Round 1'!$H$7),FALSE),1,NA())),0,1),IF(ISNA(IF(VLOOKUP($A186,'Round 2'!$A$7:$J$206,COLUMN('Round 1'!$H$7),FALSE),1,NA())),0,1),IF(ISNA(IF(VLOOKUP($A186,'Round 3'!$A$7:$J$206,COLUMN('Round 1'!$H$7),FALSE),1,NA())),0,1),IF(ISNA(IF(VLOOKUP($A186,'Final Round'!$A$14:$K$18,1,FALSE),1,NA())),0,1)))</f>
        <v/>
      </c>
      <c r="G186" s="78"/>
      <c r="H186" s="79" t="str">
        <f>IF(ISBLANK($A186),"",IF(ISERROR(VLOOKUP($A186,'Round 1'!$A$7:$I$206,COLUMN('Round 1'!$G$7),FALSE)),0,VLOOKUP($A186,'Round 1'!$A$7:$I$206,COLUMN('Round 1'!$G$7),FALSE))+IF(ISERROR(VLOOKUP($A186,'Round 2'!$A$7:$I$206,COLUMN('Round 2'!$G$7),FALSE)),0,VLOOKUP($A186,'Round 2'!$A$7:$I$206,COLUMN('Round 2'!$G$7),FALSE))+IF(ISERROR(VLOOKUP($A186,'Round 3'!$A$7:$I$206,COLUMN('Round 3'!$G$7),FALSE)),0,VLOOKUP($A186,'Round 3'!$A$7:$I$206,COLUMN('Round 3'!$G$7),FALSE)))</f>
        <v/>
      </c>
      <c r="I186" s="79" t="str">
        <f>IF(ISBLANK($A186),"",IF(ISERROR(VLOOKUP($A186,'Round 1'!$A$7:$I$206,COLUMN('Round 1'!$F$7),FALSE)),0,VLOOKUP($A186,'Round 1'!$A$7:$I$206,COLUMN('Round 1'!$F$7),FALSE))+IF(ISERROR(VLOOKUP($A186,'Round 2'!$A$7:$I$206,COLUMN('Round 2'!$F$7),FALSE)),0,VLOOKUP($A186,'Round 2'!$A$7:$I$206,COLUMN('Round 2'!$F$7),FALSE))+IF(ISERROR(VLOOKUP($A186,'Round 3'!$A$7:$I$206,COLUMN('Round 3'!$F$7),FALSE)),0,VLOOKUP($A186,'Round 3'!$A$7:$I$206,COLUMN('Round 3'!$F$7),FALSE)))</f>
        <v/>
      </c>
      <c r="J186" s="80" t="str">
        <f>IF(ISBLANK($A186),"",IF(ISERROR(VLOOKUP($A186,'Round 1'!$A$7:$I$206,COLUMN('Round 1'!$H$7),FALSE)),0,VLOOKUP($A186,'Round 1'!$A$7:$I$206,COLUMN('Round 1'!$H$7),FALSE))+IF(ISERROR(VLOOKUP($A186,'Round 2'!$A$7:$I$206,COLUMN('Round 2'!$H$7),FALSE)),0,VLOOKUP($A186,'Round 2'!$A$7:$I$206,COLUMN('Round 2'!$H$7),FALSE))+IF(ISERROR(VLOOKUP($A186,'Round 3'!$A$7:$I$206,COLUMN('Round 3'!$H$7),FALSE)),0,VLOOKUP($A186,'Round 3'!$A$7:$I$206,COLUMN('Round 3'!$H$7),FALSE)))</f>
        <v/>
      </c>
      <c r="K186" s="79" t="str">
        <f t="shared" si="73"/>
        <v/>
      </c>
      <c r="L186" s="82" t="str">
        <f t="shared" si="74"/>
        <v/>
      </c>
      <c r="M186" s="83"/>
      <c r="N186" s="84" t="str">
        <f t="shared" si="75"/>
        <v/>
      </c>
      <c r="O186" s="16" t="str">
        <f t="shared" si="76"/>
        <v/>
      </c>
      <c r="P186" s="16" t="str">
        <f t="shared" si="77"/>
        <v/>
      </c>
      <c r="Q186" s="16">
        <f t="shared" si="78"/>
        <v>-10</v>
      </c>
      <c r="R186" s="16" t="str">
        <f t="shared" si="79"/>
        <v/>
      </c>
      <c r="S186" s="16" t="str">
        <f t="shared" si="80"/>
        <v/>
      </c>
      <c r="T186" s="16">
        <f t="shared" si="81"/>
        <v>0</v>
      </c>
      <c r="U186" s="84" t="str">
        <f>IF(N('Final Round'!$J$14)&gt;0,IF(ISBLANK($A186),"",IF($N186&gt;5,$N186,VLOOKUP($A186,'Final Round'!$A$14:$K$18,COLUMN('Final Round'!$J$1),FALSE))),"")</f>
        <v/>
      </c>
      <c r="V186" s="16" t="str">
        <f t="shared" si="82"/>
        <v/>
      </c>
      <c r="W186" s="16" t="str">
        <f t="shared" si="83"/>
        <v/>
      </c>
      <c r="X186" s="16" t="str">
        <f t="shared" si="84"/>
        <v/>
      </c>
      <c r="Y186" s="16">
        <f t="shared" si="85"/>
        <v>0</v>
      </c>
      <c r="Z186" s="16" t="str">
        <f t="shared" si="86"/>
        <v/>
      </c>
      <c r="AA186" s="16">
        <f t="shared" si="72"/>
        <v>0</v>
      </c>
      <c r="AB186" s="85" t="str">
        <f>IF(ISBLANK($A186),"",5+4*(I186+IF(AA186=0,0,VLOOKUP($A186,'Final Round'!$A$14:$K$18,COLUMN('Final Round'!$G$1),FALSE)))+8*(H186+IF(AA186=0,0,IF(VLOOKUP($A186,'Final Round'!$A$14:$K$18,COLUMN('Final Round'!$J$1),FALSE)=1,1,0)))+$AA186)</f>
        <v/>
      </c>
    </row>
    <row r="187" spans="1:28" x14ac:dyDescent="0.2">
      <c r="A187" s="86"/>
      <c r="B187" s="87"/>
      <c r="C187" s="87"/>
      <c r="D187" s="87"/>
      <c r="E187" s="88"/>
      <c r="F187" s="89" t="str">
        <f>IF(ISBLANK($A187),"",SUM(IF(ISNA(IF(VLOOKUP($A187,'Round 1'!$A$7:$J$206,COLUMN('Round 1'!$H$7),FALSE),1,NA())),0,1),IF(ISNA(IF(VLOOKUP($A187,'Round 2'!$A$7:$J$206,COLUMN('Round 1'!$H$7),FALSE),1,NA())),0,1),IF(ISNA(IF(VLOOKUP($A187,'Round 3'!$A$7:$J$206,COLUMN('Round 1'!$H$7),FALSE),1,NA())),0,1),IF(ISNA(IF(VLOOKUP($A187,'Final Round'!$A$14:$K$18,1,FALSE),1,NA())),0,1)))</f>
        <v/>
      </c>
      <c r="G187" s="90"/>
      <c r="H187" s="91" t="str">
        <f>IF(ISBLANK($A187),"",IF(ISERROR(VLOOKUP($A187,'Round 1'!$A$7:$I$206,COLUMN('Round 1'!$G$7),FALSE)),0,VLOOKUP($A187,'Round 1'!$A$7:$I$206,COLUMN('Round 1'!$G$7),FALSE))+IF(ISERROR(VLOOKUP($A187,'Round 2'!$A$7:$I$206,COLUMN('Round 2'!$G$7),FALSE)),0,VLOOKUP($A187,'Round 2'!$A$7:$I$206,COLUMN('Round 2'!$G$7),FALSE))+IF(ISERROR(VLOOKUP($A187,'Round 3'!$A$7:$I$206,COLUMN('Round 3'!$G$7),FALSE)),0,VLOOKUP($A187,'Round 3'!$A$7:$I$206,COLUMN('Round 3'!$G$7),FALSE)))</f>
        <v/>
      </c>
      <c r="I187" s="91" t="str">
        <f>IF(ISBLANK($A187),"",IF(ISERROR(VLOOKUP($A187,'Round 1'!$A$7:$I$206,COLUMN('Round 1'!$F$7),FALSE)),0,VLOOKUP($A187,'Round 1'!$A$7:$I$206,COLUMN('Round 1'!$F$7),FALSE))+IF(ISERROR(VLOOKUP($A187,'Round 2'!$A$7:$I$206,COLUMN('Round 2'!$F$7),FALSE)),0,VLOOKUP($A187,'Round 2'!$A$7:$I$206,COLUMN('Round 2'!$F$7),FALSE))+IF(ISERROR(VLOOKUP($A187,'Round 3'!$A$7:$I$206,COLUMN('Round 3'!$F$7),FALSE)),0,VLOOKUP($A187,'Round 3'!$A$7:$I$206,COLUMN('Round 3'!$F$7),FALSE)))</f>
        <v/>
      </c>
      <c r="J187" s="92" t="str">
        <f>IF(ISBLANK($A187),"",IF(ISERROR(VLOOKUP($A187,'Round 1'!$A$7:$I$206,COLUMN('Round 1'!$H$7),FALSE)),0,VLOOKUP($A187,'Round 1'!$A$7:$I$206,COLUMN('Round 1'!$H$7),FALSE))+IF(ISERROR(VLOOKUP($A187,'Round 2'!$A$7:$I$206,COLUMN('Round 2'!$H$7),FALSE)),0,VLOOKUP($A187,'Round 2'!$A$7:$I$206,COLUMN('Round 2'!$H$7),FALSE))+IF(ISERROR(VLOOKUP($A187,'Round 3'!$A$7:$I$206,COLUMN('Round 3'!$H$7),FALSE)),0,VLOOKUP($A187,'Round 3'!$A$7:$I$206,COLUMN('Round 3'!$H$7),FALSE)))</f>
        <v/>
      </c>
      <c r="K187" s="91" t="str">
        <f t="shared" si="73"/>
        <v/>
      </c>
      <c r="L187" s="94" t="str">
        <f t="shared" si="74"/>
        <v/>
      </c>
      <c r="M187" s="95"/>
      <c r="N187" s="96" t="str">
        <f t="shared" si="75"/>
        <v/>
      </c>
      <c r="O187" s="16" t="str">
        <f t="shared" si="76"/>
        <v/>
      </c>
      <c r="P187" s="16" t="str">
        <f t="shared" si="77"/>
        <v/>
      </c>
      <c r="Q187" s="16">
        <f t="shared" si="78"/>
        <v>-10</v>
      </c>
      <c r="R187" s="16" t="str">
        <f t="shared" si="79"/>
        <v/>
      </c>
      <c r="S187" s="16" t="str">
        <f t="shared" si="80"/>
        <v/>
      </c>
      <c r="T187" s="16">
        <f t="shared" si="81"/>
        <v>0</v>
      </c>
      <c r="U187" s="96" t="str">
        <f>IF(N('Final Round'!$J$14)&gt;0,IF(ISBLANK($A187),"",IF($N187&gt;5,$N187,VLOOKUP($A187,'Final Round'!$A$14:$K$18,COLUMN('Final Round'!$J$1),FALSE))),"")</f>
        <v/>
      </c>
      <c r="V187" s="16" t="str">
        <f t="shared" si="82"/>
        <v/>
      </c>
      <c r="W187" s="16" t="str">
        <f t="shared" si="83"/>
        <v/>
      </c>
      <c r="X187" s="16" t="str">
        <f t="shared" si="84"/>
        <v/>
      </c>
      <c r="Y187" s="16">
        <f t="shared" si="85"/>
        <v>0</v>
      </c>
      <c r="Z187" s="16" t="str">
        <f t="shared" si="86"/>
        <v/>
      </c>
      <c r="AA187" s="16">
        <f t="shared" si="72"/>
        <v>0</v>
      </c>
      <c r="AB187" s="97" t="str">
        <f>IF(ISBLANK($A187),"",5+4*(I187+IF(AA187=0,0,VLOOKUP($A187,'Final Round'!$A$14:$K$18,COLUMN('Final Round'!$G$1),FALSE)))+8*(H187+IF(AA187=0,0,IF(VLOOKUP($A187,'Final Round'!$A$14:$K$18,COLUMN('Final Round'!$J$1),FALSE)=1,1,0)))+$AA187)</f>
        <v/>
      </c>
    </row>
    <row r="188" spans="1:28" x14ac:dyDescent="0.2">
      <c r="A188" s="74"/>
      <c r="B188" s="75"/>
      <c r="C188" s="75"/>
      <c r="D188" s="75"/>
      <c r="E188" s="76"/>
      <c r="F188" s="77" t="str">
        <f>IF(ISBLANK($A188),"",SUM(IF(ISNA(IF(VLOOKUP($A188,'Round 1'!$A$7:$J$206,COLUMN('Round 1'!$H$7),FALSE),1,NA())),0,1),IF(ISNA(IF(VLOOKUP($A188,'Round 2'!$A$7:$J$206,COLUMN('Round 1'!$H$7),FALSE),1,NA())),0,1),IF(ISNA(IF(VLOOKUP($A188,'Round 3'!$A$7:$J$206,COLUMN('Round 1'!$H$7),FALSE),1,NA())),0,1),IF(ISNA(IF(VLOOKUP($A188,'Final Round'!$A$14:$K$18,1,FALSE),1,NA())),0,1)))</f>
        <v/>
      </c>
      <c r="G188" s="78"/>
      <c r="H188" s="79" t="str">
        <f>IF(ISBLANK($A188),"",IF(ISERROR(VLOOKUP($A188,'Round 1'!$A$7:$I$206,COLUMN('Round 1'!$G$7),FALSE)),0,VLOOKUP($A188,'Round 1'!$A$7:$I$206,COLUMN('Round 1'!$G$7),FALSE))+IF(ISERROR(VLOOKUP($A188,'Round 2'!$A$7:$I$206,COLUMN('Round 2'!$G$7),FALSE)),0,VLOOKUP($A188,'Round 2'!$A$7:$I$206,COLUMN('Round 2'!$G$7),FALSE))+IF(ISERROR(VLOOKUP($A188,'Round 3'!$A$7:$I$206,COLUMN('Round 3'!$G$7),FALSE)),0,VLOOKUP($A188,'Round 3'!$A$7:$I$206,COLUMN('Round 3'!$G$7),FALSE)))</f>
        <v/>
      </c>
      <c r="I188" s="79" t="str">
        <f>IF(ISBLANK($A188),"",IF(ISERROR(VLOOKUP($A188,'Round 1'!$A$7:$I$206,COLUMN('Round 1'!$F$7),FALSE)),0,VLOOKUP($A188,'Round 1'!$A$7:$I$206,COLUMN('Round 1'!$F$7),FALSE))+IF(ISERROR(VLOOKUP($A188,'Round 2'!$A$7:$I$206,COLUMN('Round 2'!$F$7),FALSE)),0,VLOOKUP($A188,'Round 2'!$A$7:$I$206,COLUMN('Round 2'!$F$7),FALSE))+IF(ISERROR(VLOOKUP($A188,'Round 3'!$A$7:$I$206,COLUMN('Round 3'!$F$7),FALSE)),0,VLOOKUP($A188,'Round 3'!$A$7:$I$206,COLUMN('Round 3'!$F$7),FALSE)))</f>
        <v/>
      </c>
      <c r="J188" s="80" t="str">
        <f>IF(ISBLANK($A188),"",IF(ISERROR(VLOOKUP($A188,'Round 1'!$A$7:$I$206,COLUMN('Round 1'!$H$7),FALSE)),0,VLOOKUP($A188,'Round 1'!$A$7:$I$206,COLUMN('Round 1'!$H$7),FALSE))+IF(ISERROR(VLOOKUP($A188,'Round 2'!$A$7:$I$206,COLUMN('Round 2'!$H$7),FALSE)),0,VLOOKUP($A188,'Round 2'!$A$7:$I$206,COLUMN('Round 2'!$H$7),FALSE))+IF(ISERROR(VLOOKUP($A188,'Round 3'!$A$7:$I$206,COLUMN('Round 3'!$H$7),FALSE)),0,VLOOKUP($A188,'Round 3'!$A$7:$I$206,COLUMN('Round 3'!$H$7),FALSE)))</f>
        <v/>
      </c>
      <c r="K188" s="79" t="str">
        <f t="shared" si="73"/>
        <v/>
      </c>
      <c r="L188" s="82" t="str">
        <f t="shared" si="74"/>
        <v/>
      </c>
      <c r="M188" s="83"/>
      <c r="N188" s="84" t="str">
        <f t="shared" si="75"/>
        <v/>
      </c>
      <c r="O188" s="16" t="str">
        <f t="shared" si="76"/>
        <v/>
      </c>
      <c r="P188" s="16" t="str">
        <f t="shared" si="77"/>
        <v/>
      </c>
      <c r="Q188" s="16">
        <f t="shared" si="78"/>
        <v>-10</v>
      </c>
      <c r="R188" s="16" t="str">
        <f t="shared" si="79"/>
        <v/>
      </c>
      <c r="S188" s="16" t="str">
        <f t="shared" si="80"/>
        <v/>
      </c>
      <c r="T188" s="16">
        <f t="shared" si="81"/>
        <v>0</v>
      </c>
      <c r="U188" s="84" t="str">
        <f>IF(N('Final Round'!$J$14)&gt;0,IF(ISBLANK($A188),"",IF($N188&gt;5,$N188,VLOOKUP($A188,'Final Round'!$A$14:$K$18,COLUMN('Final Round'!$J$1),FALSE))),"")</f>
        <v/>
      </c>
      <c r="V188" s="16" t="str">
        <f t="shared" si="82"/>
        <v/>
      </c>
      <c r="W188" s="16" t="str">
        <f t="shared" si="83"/>
        <v/>
      </c>
      <c r="X188" s="16" t="str">
        <f t="shared" si="84"/>
        <v/>
      </c>
      <c r="Y188" s="16">
        <f t="shared" si="85"/>
        <v>0</v>
      </c>
      <c r="Z188" s="16" t="str">
        <f t="shared" si="86"/>
        <v/>
      </c>
      <c r="AA188" s="16">
        <f t="shared" si="72"/>
        <v>0</v>
      </c>
      <c r="AB188" s="85" t="str">
        <f>IF(ISBLANK($A188),"",5+4*(I188+IF(AA188=0,0,VLOOKUP($A188,'Final Round'!$A$14:$K$18,COLUMN('Final Round'!$G$1),FALSE)))+8*(H188+IF(AA188=0,0,IF(VLOOKUP($A188,'Final Round'!$A$14:$K$18,COLUMN('Final Round'!$J$1),FALSE)=1,1,0)))+$AA188)</f>
        <v/>
      </c>
    </row>
    <row r="189" spans="1:28" x14ac:dyDescent="0.2">
      <c r="A189" s="86"/>
      <c r="B189" s="87"/>
      <c r="C189" s="87"/>
      <c r="D189" s="87"/>
      <c r="E189" s="88"/>
      <c r="F189" s="89" t="str">
        <f>IF(ISBLANK($A189),"",SUM(IF(ISNA(IF(VLOOKUP($A189,'Round 1'!$A$7:$J$206,COLUMN('Round 1'!$H$7),FALSE),1,NA())),0,1),IF(ISNA(IF(VLOOKUP($A189,'Round 2'!$A$7:$J$206,COLUMN('Round 1'!$H$7),FALSE),1,NA())),0,1),IF(ISNA(IF(VLOOKUP($A189,'Round 3'!$A$7:$J$206,COLUMN('Round 1'!$H$7),FALSE),1,NA())),0,1),IF(ISNA(IF(VLOOKUP($A189,'Final Round'!$A$14:$K$18,1,FALSE),1,NA())),0,1)))</f>
        <v/>
      </c>
      <c r="G189" s="90"/>
      <c r="H189" s="91" t="str">
        <f>IF(ISBLANK($A189),"",IF(ISERROR(VLOOKUP($A189,'Round 1'!$A$7:$I$206,COLUMN('Round 1'!$G$7),FALSE)),0,VLOOKUP($A189,'Round 1'!$A$7:$I$206,COLUMN('Round 1'!$G$7),FALSE))+IF(ISERROR(VLOOKUP($A189,'Round 2'!$A$7:$I$206,COLUMN('Round 2'!$G$7),FALSE)),0,VLOOKUP($A189,'Round 2'!$A$7:$I$206,COLUMN('Round 2'!$G$7),FALSE))+IF(ISERROR(VLOOKUP($A189,'Round 3'!$A$7:$I$206,COLUMN('Round 3'!$G$7),FALSE)),0,VLOOKUP($A189,'Round 3'!$A$7:$I$206,COLUMN('Round 3'!$G$7),FALSE)))</f>
        <v/>
      </c>
      <c r="I189" s="91" t="str">
        <f>IF(ISBLANK($A189),"",IF(ISERROR(VLOOKUP($A189,'Round 1'!$A$7:$I$206,COLUMN('Round 1'!$F$7),FALSE)),0,VLOOKUP($A189,'Round 1'!$A$7:$I$206,COLUMN('Round 1'!$F$7),FALSE))+IF(ISERROR(VLOOKUP($A189,'Round 2'!$A$7:$I$206,COLUMN('Round 2'!$F$7),FALSE)),0,VLOOKUP($A189,'Round 2'!$A$7:$I$206,COLUMN('Round 2'!$F$7),FALSE))+IF(ISERROR(VLOOKUP($A189,'Round 3'!$A$7:$I$206,COLUMN('Round 3'!$F$7),FALSE)),0,VLOOKUP($A189,'Round 3'!$A$7:$I$206,COLUMN('Round 3'!$F$7),FALSE)))</f>
        <v/>
      </c>
      <c r="J189" s="92" t="str">
        <f>IF(ISBLANK($A189),"",IF(ISERROR(VLOOKUP($A189,'Round 1'!$A$7:$I$206,COLUMN('Round 1'!$H$7),FALSE)),0,VLOOKUP($A189,'Round 1'!$A$7:$I$206,COLUMN('Round 1'!$H$7),FALSE))+IF(ISERROR(VLOOKUP($A189,'Round 2'!$A$7:$I$206,COLUMN('Round 2'!$H$7),FALSE)),0,VLOOKUP($A189,'Round 2'!$A$7:$I$206,COLUMN('Round 2'!$H$7),FALSE))+IF(ISERROR(VLOOKUP($A189,'Round 3'!$A$7:$I$206,COLUMN('Round 3'!$H$7),FALSE)),0,VLOOKUP($A189,'Round 3'!$A$7:$I$206,COLUMN('Round 3'!$H$7),FALSE)))</f>
        <v/>
      </c>
      <c r="K189" s="91" t="str">
        <f t="shared" si="73"/>
        <v/>
      </c>
      <c r="L189" s="94" t="str">
        <f t="shared" si="74"/>
        <v/>
      </c>
      <c r="M189" s="95"/>
      <c r="N189" s="96" t="str">
        <f t="shared" si="75"/>
        <v/>
      </c>
      <c r="O189" s="16" t="str">
        <f t="shared" si="76"/>
        <v/>
      </c>
      <c r="P189" s="16" t="str">
        <f t="shared" si="77"/>
        <v/>
      </c>
      <c r="Q189" s="16">
        <f t="shared" si="78"/>
        <v>-10</v>
      </c>
      <c r="R189" s="16" t="str">
        <f t="shared" si="79"/>
        <v/>
      </c>
      <c r="S189" s="16" t="str">
        <f t="shared" si="80"/>
        <v/>
      </c>
      <c r="T189" s="16">
        <f t="shared" si="81"/>
        <v>0</v>
      </c>
      <c r="U189" s="96" t="str">
        <f>IF(N('Final Round'!$J$14)&gt;0,IF(ISBLANK($A189),"",IF($N189&gt;5,$N189,VLOOKUP($A189,'Final Round'!$A$14:$K$18,COLUMN('Final Round'!$J$1),FALSE))),"")</f>
        <v/>
      </c>
      <c r="V189" s="16" t="str">
        <f t="shared" si="82"/>
        <v/>
      </c>
      <c r="W189" s="16" t="str">
        <f t="shared" si="83"/>
        <v/>
      </c>
      <c r="X189" s="16" t="str">
        <f t="shared" si="84"/>
        <v/>
      </c>
      <c r="Y189" s="16">
        <f t="shared" si="85"/>
        <v>0</v>
      </c>
      <c r="Z189" s="16" t="str">
        <f t="shared" si="86"/>
        <v/>
      </c>
      <c r="AA189" s="16">
        <f t="shared" si="72"/>
        <v>0</v>
      </c>
      <c r="AB189" s="97" t="str">
        <f>IF(ISBLANK($A189),"",5+4*(I189+IF(AA189=0,0,VLOOKUP($A189,'Final Round'!$A$14:$K$18,COLUMN('Final Round'!$G$1),FALSE)))+8*(H189+IF(AA189=0,0,IF(VLOOKUP($A189,'Final Round'!$A$14:$K$18,COLUMN('Final Round'!$J$1),FALSE)=1,1,0)))+$AA189)</f>
        <v/>
      </c>
    </row>
    <row r="190" spans="1:28" x14ac:dyDescent="0.2">
      <c r="A190" s="74"/>
      <c r="B190" s="75"/>
      <c r="C190" s="75"/>
      <c r="D190" s="75"/>
      <c r="E190" s="76"/>
      <c r="F190" s="77" t="str">
        <f>IF(ISBLANK($A190),"",SUM(IF(ISNA(IF(VLOOKUP($A190,'Round 1'!$A$7:$J$206,COLUMN('Round 1'!$H$7),FALSE),1,NA())),0,1),IF(ISNA(IF(VLOOKUP($A190,'Round 2'!$A$7:$J$206,COLUMN('Round 1'!$H$7),FALSE),1,NA())),0,1),IF(ISNA(IF(VLOOKUP($A190,'Round 3'!$A$7:$J$206,COLUMN('Round 1'!$H$7),FALSE),1,NA())),0,1),IF(ISNA(IF(VLOOKUP($A190,'Final Round'!$A$14:$K$18,1,FALSE),1,NA())),0,1)))</f>
        <v/>
      </c>
      <c r="G190" s="78"/>
      <c r="H190" s="79" t="str">
        <f>IF(ISBLANK($A190),"",IF(ISERROR(VLOOKUP($A190,'Round 1'!$A$7:$I$206,COLUMN('Round 1'!$G$7),FALSE)),0,VLOOKUP($A190,'Round 1'!$A$7:$I$206,COLUMN('Round 1'!$G$7),FALSE))+IF(ISERROR(VLOOKUP($A190,'Round 2'!$A$7:$I$206,COLUMN('Round 2'!$G$7),FALSE)),0,VLOOKUP($A190,'Round 2'!$A$7:$I$206,COLUMN('Round 2'!$G$7),FALSE))+IF(ISERROR(VLOOKUP($A190,'Round 3'!$A$7:$I$206,COLUMN('Round 3'!$G$7),FALSE)),0,VLOOKUP($A190,'Round 3'!$A$7:$I$206,COLUMN('Round 3'!$G$7),FALSE)))</f>
        <v/>
      </c>
      <c r="I190" s="79" t="str">
        <f>IF(ISBLANK($A190),"",IF(ISERROR(VLOOKUP($A190,'Round 1'!$A$7:$I$206,COLUMN('Round 1'!$F$7),FALSE)),0,VLOOKUP($A190,'Round 1'!$A$7:$I$206,COLUMN('Round 1'!$F$7),FALSE))+IF(ISERROR(VLOOKUP($A190,'Round 2'!$A$7:$I$206,COLUMN('Round 2'!$F$7),FALSE)),0,VLOOKUP($A190,'Round 2'!$A$7:$I$206,COLUMN('Round 2'!$F$7),FALSE))+IF(ISERROR(VLOOKUP($A190,'Round 3'!$A$7:$I$206,COLUMN('Round 3'!$F$7),FALSE)),0,VLOOKUP($A190,'Round 3'!$A$7:$I$206,COLUMN('Round 3'!$F$7),FALSE)))</f>
        <v/>
      </c>
      <c r="J190" s="80" t="str">
        <f>IF(ISBLANK($A190),"",IF(ISERROR(VLOOKUP($A190,'Round 1'!$A$7:$I$206,COLUMN('Round 1'!$H$7),FALSE)),0,VLOOKUP($A190,'Round 1'!$A$7:$I$206,COLUMN('Round 1'!$H$7),FALSE))+IF(ISERROR(VLOOKUP($A190,'Round 2'!$A$7:$I$206,COLUMN('Round 2'!$H$7),FALSE)),0,VLOOKUP($A190,'Round 2'!$A$7:$I$206,COLUMN('Round 2'!$H$7),FALSE))+IF(ISERROR(VLOOKUP($A190,'Round 3'!$A$7:$I$206,COLUMN('Round 3'!$H$7),FALSE)),0,VLOOKUP($A190,'Round 3'!$A$7:$I$206,COLUMN('Round 3'!$H$7),FALSE)))</f>
        <v/>
      </c>
      <c r="K190" s="79" t="str">
        <f t="shared" si="73"/>
        <v/>
      </c>
      <c r="L190" s="82" t="str">
        <f t="shared" si="74"/>
        <v/>
      </c>
      <c r="M190" s="83"/>
      <c r="N190" s="84" t="str">
        <f t="shared" si="75"/>
        <v/>
      </c>
      <c r="O190" s="16" t="str">
        <f t="shared" si="76"/>
        <v/>
      </c>
      <c r="P190" s="16" t="str">
        <f t="shared" si="77"/>
        <v/>
      </c>
      <c r="Q190" s="16">
        <f t="shared" si="78"/>
        <v>-10</v>
      </c>
      <c r="R190" s="16" t="str">
        <f t="shared" si="79"/>
        <v/>
      </c>
      <c r="S190" s="16" t="str">
        <f t="shared" si="80"/>
        <v/>
      </c>
      <c r="T190" s="16">
        <f t="shared" si="81"/>
        <v>0</v>
      </c>
      <c r="U190" s="84" t="str">
        <f>IF(N('Final Round'!$J$14)&gt;0,IF(ISBLANK($A190),"",IF($N190&gt;5,$N190,VLOOKUP($A190,'Final Round'!$A$14:$K$18,COLUMN('Final Round'!$J$1),FALSE))),"")</f>
        <v/>
      </c>
      <c r="V190" s="16" t="str">
        <f t="shared" si="82"/>
        <v/>
      </c>
      <c r="W190" s="16" t="str">
        <f t="shared" si="83"/>
        <v/>
      </c>
      <c r="X190" s="16" t="str">
        <f t="shared" si="84"/>
        <v/>
      </c>
      <c r="Y190" s="16">
        <f t="shared" si="85"/>
        <v>0</v>
      </c>
      <c r="Z190" s="16" t="str">
        <f t="shared" si="86"/>
        <v/>
      </c>
      <c r="AA190" s="16">
        <f t="shared" si="72"/>
        <v>0</v>
      </c>
      <c r="AB190" s="85" t="str">
        <f>IF(ISBLANK($A190),"",5+4*(I190+IF(AA190=0,0,VLOOKUP($A190,'Final Round'!$A$14:$K$18,COLUMN('Final Round'!$G$1),FALSE)))+8*(H190+IF(AA190=0,0,IF(VLOOKUP($A190,'Final Round'!$A$14:$K$18,COLUMN('Final Round'!$J$1),FALSE)=1,1,0)))+$AA190)</f>
        <v/>
      </c>
    </row>
    <row r="191" spans="1:28" x14ac:dyDescent="0.2">
      <c r="A191" s="86"/>
      <c r="B191" s="87"/>
      <c r="C191" s="87"/>
      <c r="D191" s="87"/>
      <c r="E191" s="88"/>
      <c r="F191" s="89" t="str">
        <f>IF(ISBLANK($A191),"",SUM(IF(ISNA(IF(VLOOKUP($A191,'Round 1'!$A$7:$J$206,COLUMN('Round 1'!$H$7),FALSE),1,NA())),0,1),IF(ISNA(IF(VLOOKUP($A191,'Round 2'!$A$7:$J$206,COLUMN('Round 1'!$H$7),FALSE),1,NA())),0,1),IF(ISNA(IF(VLOOKUP($A191,'Round 3'!$A$7:$J$206,COLUMN('Round 1'!$H$7),FALSE),1,NA())),0,1),IF(ISNA(IF(VLOOKUP($A191,'Final Round'!$A$14:$K$18,1,FALSE),1,NA())),0,1)))</f>
        <v/>
      </c>
      <c r="G191" s="90"/>
      <c r="H191" s="91" t="str">
        <f>IF(ISBLANK($A191),"",IF(ISERROR(VLOOKUP($A191,'Round 1'!$A$7:$I$206,COLUMN('Round 1'!$G$7),FALSE)),0,VLOOKUP($A191,'Round 1'!$A$7:$I$206,COLUMN('Round 1'!$G$7),FALSE))+IF(ISERROR(VLOOKUP($A191,'Round 2'!$A$7:$I$206,COLUMN('Round 2'!$G$7),FALSE)),0,VLOOKUP($A191,'Round 2'!$A$7:$I$206,COLUMN('Round 2'!$G$7),FALSE))+IF(ISERROR(VLOOKUP($A191,'Round 3'!$A$7:$I$206,COLUMN('Round 3'!$G$7),FALSE)),0,VLOOKUP($A191,'Round 3'!$A$7:$I$206,COLUMN('Round 3'!$G$7),FALSE)))</f>
        <v/>
      </c>
      <c r="I191" s="91" t="str">
        <f>IF(ISBLANK($A191),"",IF(ISERROR(VLOOKUP($A191,'Round 1'!$A$7:$I$206,COLUMN('Round 1'!$F$7),FALSE)),0,VLOOKUP($A191,'Round 1'!$A$7:$I$206,COLUMN('Round 1'!$F$7),FALSE))+IF(ISERROR(VLOOKUP($A191,'Round 2'!$A$7:$I$206,COLUMN('Round 2'!$F$7),FALSE)),0,VLOOKUP($A191,'Round 2'!$A$7:$I$206,COLUMN('Round 2'!$F$7),FALSE))+IF(ISERROR(VLOOKUP($A191,'Round 3'!$A$7:$I$206,COLUMN('Round 3'!$F$7),FALSE)),0,VLOOKUP($A191,'Round 3'!$A$7:$I$206,COLUMN('Round 3'!$F$7),FALSE)))</f>
        <v/>
      </c>
      <c r="J191" s="92" t="str">
        <f>IF(ISBLANK($A191),"",IF(ISERROR(VLOOKUP($A191,'Round 1'!$A$7:$I$206,COLUMN('Round 1'!$H$7),FALSE)),0,VLOOKUP($A191,'Round 1'!$A$7:$I$206,COLUMN('Round 1'!$H$7),FALSE))+IF(ISERROR(VLOOKUP($A191,'Round 2'!$A$7:$I$206,COLUMN('Round 2'!$H$7),FALSE)),0,VLOOKUP($A191,'Round 2'!$A$7:$I$206,COLUMN('Round 2'!$H$7),FALSE))+IF(ISERROR(VLOOKUP($A191,'Round 3'!$A$7:$I$206,COLUMN('Round 3'!$H$7),FALSE)),0,VLOOKUP($A191,'Round 3'!$A$7:$I$206,COLUMN('Round 3'!$H$7),FALSE)))</f>
        <v/>
      </c>
      <c r="K191" s="91" t="str">
        <f t="shared" si="73"/>
        <v/>
      </c>
      <c r="L191" s="94" t="str">
        <f t="shared" si="74"/>
        <v/>
      </c>
      <c r="M191" s="95"/>
      <c r="N191" s="96" t="str">
        <f t="shared" si="75"/>
        <v/>
      </c>
      <c r="O191" s="16" t="str">
        <f t="shared" si="76"/>
        <v/>
      </c>
      <c r="P191" s="16" t="str">
        <f t="shared" si="77"/>
        <v/>
      </c>
      <c r="Q191" s="16">
        <f t="shared" si="78"/>
        <v>-10</v>
      </c>
      <c r="R191" s="16" t="str">
        <f t="shared" si="79"/>
        <v/>
      </c>
      <c r="S191" s="16" t="str">
        <f t="shared" si="80"/>
        <v/>
      </c>
      <c r="T191" s="16">
        <f t="shared" si="81"/>
        <v>0</v>
      </c>
      <c r="U191" s="96" t="str">
        <f>IF(N('Final Round'!$J$14)&gt;0,IF(ISBLANK($A191),"",IF($N191&gt;5,$N191,VLOOKUP($A191,'Final Round'!$A$14:$K$18,COLUMN('Final Round'!$J$1),FALSE))),"")</f>
        <v/>
      </c>
      <c r="V191" s="16" t="str">
        <f t="shared" si="82"/>
        <v/>
      </c>
      <c r="W191" s="16" t="str">
        <f t="shared" si="83"/>
        <v/>
      </c>
      <c r="X191" s="16" t="str">
        <f t="shared" si="84"/>
        <v/>
      </c>
      <c r="Y191" s="16">
        <f t="shared" si="85"/>
        <v>0</v>
      </c>
      <c r="Z191" s="16" t="str">
        <f t="shared" si="86"/>
        <v/>
      </c>
      <c r="AA191" s="16">
        <f t="shared" si="72"/>
        <v>0</v>
      </c>
      <c r="AB191" s="97" t="str">
        <f>IF(ISBLANK($A191),"",5+4*(I191+IF(AA191=0,0,VLOOKUP($A191,'Final Round'!$A$14:$K$18,COLUMN('Final Round'!$G$1),FALSE)))+8*(H191+IF(AA191=0,0,IF(VLOOKUP($A191,'Final Round'!$A$14:$K$18,COLUMN('Final Round'!$J$1),FALSE)=1,1,0)))+$AA191)</f>
        <v/>
      </c>
    </row>
    <row r="192" spans="1:28" x14ac:dyDescent="0.2">
      <c r="A192" s="74"/>
      <c r="B192" s="75"/>
      <c r="C192" s="75"/>
      <c r="D192" s="75"/>
      <c r="E192" s="76"/>
      <c r="F192" s="77" t="str">
        <f>IF(ISBLANK($A192),"",SUM(IF(ISNA(IF(VLOOKUP($A192,'Round 1'!$A$7:$J$206,COLUMN('Round 1'!$H$7),FALSE),1,NA())),0,1),IF(ISNA(IF(VLOOKUP($A192,'Round 2'!$A$7:$J$206,COLUMN('Round 1'!$H$7),FALSE),1,NA())),0,1),IF(ISNA(IF(VLOOKUP($A192,'Round 3'!$A$7:$J$206,COLUMN('Round 1'!$H$7),FALSE),1,NA())),0,1),IF(ISNA(IF(VLOOKUP($A192,'Final Round'!$A$14:$K$18,1,FALSE),1,NA())),0,1)))</f>
        <v/>
      </c>
      <c r="G192" s="78"/>
      <c r="H192" s="79" t="str">
        <f>IF(ISBLANK($A192),"",IF(ISERROR(VLOOKUP($A192,'Round 1'!$A$7:$I$206,COLUMN('Round 1'!$G$7),FALSE)),0,VLOOKUP($A192,'Round 1'!$A$7:$I$206,COLUMN('Round 1'!$G$7),FALSE))+IF(ISERROR(VLOOKUP($A192,'Round 2'!$A$7:$I$206,COLUMN('Round 2'!$G$7),FALSE)),0,VLOOKUP($A192,'Round 2'!$A$7:$I$206,COLUMN('Round 2'!$G$7),FALSE))+IF(ISERROR(VLOOKUP($A192,'Round 3'!$A$7:$I$206,COLUMN('Round 3'!$G$7),FALSE)),0,VLOOKUP($A192,'Round 3'!$A$7:$I$206,COLUMN('Round 3'!$G$7),FALSE)))</f>
        <v/>
      </c>
      <c r="I192" s="79" t="str">
        <f>IF(ISBLANK($A192),"",IF(ISERROR(VLOOKUP($A192,'Round 1'!$A$7:$I$206,COLUMN('Round 1'!$F$7),FALSE)),0,VLOOKUP($A192,'Round 1'!$A$7:$I$206,COLUMN('Round 1'!$F$7),FALSE))+IF(ISERROR(VLOOKUP($A192,'Round 2'!$A$7:$I$206,COLUMN('Round 2'!$F$7),FALSE)),0,VLOOKUP($A192,'Round 2'!$A$7:$I$206,COLUMN('Round 2'!$F$7),FALSE))+IF(ISERROR(VLOOKUP($A192,'Round 3'!$A$7:$I$206,COLUMN('Round 3'!$F$7),FALSE)),0,VLOOKUP($A192,'Round 3'!$A$7:$I$206,COLUMN('Round 3'!$F$7),FALSE)))</f>
        <v/>
      </c>
      <c r="J192" s="80" t="str">
        <f>IF(ISBLANK($A192),"",IF(ISERROR(VLOOKUP($A192,'Round 1'!$A$7:$I$206,COLUMN('Round 1'!$H$7),FALSE)),0,VLOOKUP($A192,'Round 1'!$A$7:$I$206,COLUMN('Round 1'!$H$7),FALSE))+IF(ISERROR(VLOOKUP($A192,'Round 2'!$A$7:$I$206,COLUMN('Round 2'!$H$7),FALSE)),0,VLOOKUP($A192,'Round 2'!$A$7:$I$206,COLUMN('Round 2'!$H$7),FALSE))+IF(ISERROR(VLOOKUP($A192,'Round 3'!$A$7:$I$206,COLUMN('Round 3'!$H$7),FALSE)),0,VLOOKUP($A192,'Round 3'!$A$7:$I$206,COLUMN('Round 3'!$H$7),FALSE)))</f>
        <v/>
      </c>
      <c r="K192" s="79" t="str">
        <f t="shared" si="73"/>
        <v/>
      </c>
      <c r="L192" s="82" t="str">
        <f t="shared" si="74"/>
        <v/>
      </c>
      <c r="M192" s="83"/>
      <c r="N192" s="84" t="str">
        <f t="shared" si="75"/>
        <v/>
      </c>
      <c r="O192" s="16" t="str">
        <f t="shared" si="76"/>
        <v/>
      </c>
      <c r="P192" s="16" t="str">
        <f t="shared" si="77"/>
        <v/>
      </c>
      <c r="Q192" s="16">
        <f t="shared" si="78"/>
        <v>-10</v>
      </c>
      <c r="R192" s="16" t="str">
        <f t="shared" si="79"/>
        <v/>
      </c>
      <c r="S192" s="16" t="str">
        <f t="shared" si="80"/>
        <v/>
      </c>
      <c r="T192" s="16">
        <f t="shared" si="81"/>
        <v>0</v>
      </c>
      <c r="U192" s="84" t="str">
        <f>IF(N('Final Round'!$J$14)&gt;0,IF(ISBLANK($A192),"",IF($N192&gt;5,$N192,VLOOKUP($A192,'Final Round'!$A$14:$K$18,COLUMN('Final Round'!$J$1),FALSE))),"")</f>
        <v/>
      </c>
      <c r="V192" s="16" t="str">
        <f t="shared" si="82"/>
        <v/>
      </c>
      <c r="W192" s="16" t="str">
        <f t="shared" si="83"/>
        <v/>
      </c>
      <c r="X192" s="16" t="str">
        <f t="shared" si="84"/>
        <v/>
      </c>
      <c r="Y192" s="16">
        <f t="shared" si="85"/>
        <v>0</v>
      </c>
      <c r="Z192" s="16" t="str">
        <f t="shared" si="86"/>
        <v/>
      </c>
      <c r="AA192" s="16">
        <f t="shared" si="72"/>
        <v>0</v>
      </c>
      <c r="AB192" s="85" t="str">
        <f>IF(ISBLANK($A192),"",5+4*(I192+IF(AA192=0,0,VLOOKUP($A192,'Final Round'!$A$14:$K$18,COLUMN('Final Round'!$G$1),FALSE)))+8*(H192+IF(AA192=0,0,IF(VLOOKUP($A192,'Final Round'!$A$14:$K$18,COLUMN('Final Round'!$J$1),FALSE)=1,1,0)))+$AA192)</f>
        <v/>
      </c>
    </row>
    <row r="193" spans="1:28" x14ac:dyDescent="0.2">
      <c r="A193" s="86"/>
      <c r="B193" s="87"/>
      <c r="C193" s="87"/>
      <c r="D193" s="87"/>
      <c r="E193" s="88"/>
      <c r="F193" s="89" t="str">
        <f>IF(ISBLANK($A193),"",SUM(IF(ISNA(IF(VLOOKUP($A193,'Round 1'!$A$7:$J$206,COLUMN('Round 1'!$H$7),FALSE),1,NA())),0,1),IF(ISNA(IF(VLOOKUP($A193,'Round 2'!$A$7:$J$206,COLUMN('Round 1'!$H$7),FALSE),1,NA())),0,1),IF(ISNA(IF(VLOOKUP($A193,'Round 3'!$A$7:$J$206,COLUMN('Round 1'!$H$7),FALSE),1,NA())),0,1),IF(ISNA(IF(VLOOKUP($A193,'Final Round'!$A$14:$K$18,1,FALSE),1,NA())),0,1)))</f>
        <v/>
      </c>
      <c r="G193" s="90"/>
      <c r="H193" s="91" t="str">
        <f>IF(ISBLANK($A193),"",IF(ISERROR(VLOOKUP($A193,'Round 1'!$A$7:$I$206,COLUMN('Round 1'!$G$7),FALSE)),0,VLOOKUP($A193,'Round 1'!$A$7:$I$206,COLUMN('Round 1'!$G$7),FALSE))+IF(ISERROR(VLOOKUP($A193,'Round 2'!$A$7:$I$206,COLUMN('Round 2'!$G$7),FALSE)),0,VLOOKUP($A193,'Round 2'!$A$7:$I$206,COLUMN('Round 2'!$G$7),FALSE))+IF(ISERROR(VLOOKUP($A193,'Round 3'!$A$7:$I$206,COLUMN('Round 3'!$G$7),FALSE)),0,VLOOKUP($A193,'Round 3'!$A$7:$I$206,COLUMN('Round 3'!$G$7),FALSE)))</f>
        <v/>
      </c>
      <c r="I193" s="91" t="str">
        <f>IF(ISBLANK($A193),"",IF(ISERROR(VLOOKUP($A193,'Round 1'!$A$7:$I$206,COLUMN('Round 1'!$F$7),FALSE)),0,VLOOKUP($A193,'Round 1'!$A$7:$I$206,COLUMN('Round 1'!$F$7),FALSE))+IF(ISERROR(VLOOKUP($A193,'Round 2'!$A$7:$I$206,COLUMN('Round 2'!$F$7),FALSE)),0,VLOOKUP($A193,'Round 2'!$A$7:$I$206,COLUMN('Round 2'!$F$7),FALSE))+IF(ISERROR(VLOOKUP($A193,'Round 3'!$A$7:$I$206,COLUMN('Round 3'!$F$7),FALSE)),0,VLOOKUP($A193,'Round 3'!$A$7:$I$206,COLUMN('Round 3'!$F$7),FALSE)))</f>
        <v/>
      </c>
      <c r="J193" s="92" t="str">
        <f>IF(ISBLANK($A193),"",IF(ISERROR(VLOOKUP($A193,'Round 1'!$A$7:$I$206,COLUMN('Round 1'!$H$7),FALSE)),0,VLOOKUP($A193,'Round 1'!$A$7:$I$206,COLUMN('Round 1'!$H$7),FALSE))+IF(ISERROR(VLOOKUP($A193,'Round 2'!$A$7:$I$206,COLUMN('Round 2'!$H$7),FALSE)),0,VLOOKUP($A193,'Round 2'!$A$7:$I$206,COLUMN('Round 2'!$H$7),FALSE))+IF(ISERROR(VLOOKUP($A193,'Round 3'!$A$7:$I$206,COLUMN('Round 3'!$H$7),FALSE)),0,VLOOKUP($A193,'Round 3'!$A$7:$I$206,COLUMN('Round 3'!$H$7),FALSE)))</f>
        <v/>
      </c>
      <c r="K193" s="91" t="str">
        <f t="shared" si="73"/>
        <v/>
      </c>
      <c r="L193" s="94" t="str">
        <f t="shared" si="74"/>
        <v/>
      </c>
      <c r="M193" s="95"/>
      <c r="N193" s="96" t="str">
        <f t="shared" si="75"/>
        <v/>
      </c>
      <c r="O193" s="16" t="str">
        <f t="shared" si="76"/>
        <v/>
      </c>
      <c r="P193" s="16" t="str">
        <f t="shared" si="77"/>
        <v/>
      </c>
      <c r="Q193" s="16">
        <f t="shared" si="78"/>
        <v>-10</v>
      </c>
      <c r="R193" s="16" t="str">
        <f t="shared" si="79"/>
        <v/>
      </c>
      <c r="S193" s="16" t="str">
        <f t="shared" si="80"/>
        <v/>
      </c>
      <c r="T193" s="16">
        <f t="shared" si="81"/>
        <v>0</v>
      </c>
      <c r="U193" s="96" t="str">
        <f>IF(N('Final Round'!$J$14)&gt;0,IF(ISBLANK($A193),"",IF($N193&gt;5,$N193,VLOOKUP($A193,'Final Round'!$A$14:$K$18,COLUMN('Final Round'!$J$1),FALSE))),"")</f>
        <v/>
      </c>
      <c r="V193" s="16" t="str">
        <f t="shared" si="82"/>
        <v/>
      </c>
      <c r="W193" s="16" t="str">
        <f t="shared" si="83"/>
        <v/>
      </c>
      <c r="X193" s="16" t="str">
        <f t="shared" si="84"/>
        <v/>
      </c>
      <c r="Y193" s="16">
        <f t="shared" si="85"/>
        <v>0</v>
      </c>
      <c r="Z193" s="16" t="str">
        <f t="shared" si="86"/>
        <v/>
      </c>
      <c r="AA193" s="16">
        <f t="shared" si="72"/>
        <v>0</v>
      </c>
      <c r="AB193" s="97" t="str">
        <f>IF(ISBLANK($A193),"",5+4*(I193+IF(AA193=0,0,VLOOKUP($A193,'Final Round'!$A$14:$K$18,COLUMN('Final Round'!$G$1),FALSE)))+8*(H193+IF(AA193=0,0,IF(VLOOKUP($A193,'Final Round'!$A$14:$K$18,COLUMN('Final Round'!$J$1),FALSE)=1,1,0)))+$AA193)</f>
        <v/>
      </c>
    </row>
    <row r="194" spans="1:28" x14ac:dyDescent="0.2">
      <c r="A194" s="74"/>
      <c r="B194" s="75"/>
      <c r="C194" s="75"/>
      <c r="D194" s="75"/>
      <c r="E194" s="76"/>
      <c r="F194" s="77" t="str">
        <f>IF(ISBLANK($A194),"",SUM(IF(ISNA(IF(VLOOKUP($A194,'Round 1'!$A$7:$J$206,COLUMN('Round 1'!$H$7),FALSE),1,NA())),0,1),IF(ISNA(IF(VLOOKUP($A194,'Round 2'!$A$7:$J$206,COLUMN('Round 1'!$H$7),FALSE),1,NA())),0,1),IF(ISNA(IF(VLOOKUP($A194,'Round 3'!$A$7:$J$206,COLUMN('Round 1'!$H$7),FALSE),1,NA())),0,1),IF(ISNA(IF(VLOOKUP($A194,'Final Round'!$A$14:$K$18,1,FALSE),1,NA())),0,1)))</f>
        <v/>
      </c>
      <c r="G194" s="78"/>
      <c r="H194" s="79" t="str">
        <f>IF(ISBLANK($A194),"",IF(ISERROR(VLOOKUP($A194,'Round 1'!$A$7:$I$206,COLUMN('Round 1'!$G$7),FALSE)),0,VLOOKUP($A194,'Round 1'!$A$7:$I$206,COLUMN('Round 1'!$G$7),FALSE))+IF(ISERROR(VLOOKUP($A194,'Round 2'!$A$7:$I$206,COLUMN('Round 2'!$G$7),FALSE)),0,VLOOKUP($A194,'Round 2'!$A$7:$I$206,COLUMN('Round 2'!$G$7),FALSE))+IF(ISERROR(VLOOKUP($A194,'Round 3'!$A$7:$I$206,COLUMN('Round 3'!$G$7),FALSE)),0,VLOOKUP($A194,'Round 3'!$A$7:$I$206,COLUMN('Round 3'!$G$7),FALSE)))</f>
        <v/>
      </c>
      <c r="I194" s="79" t="str">
        <f>IF(ISBLANK($A194),"",IF(ISERROR(VLOOKUP($A194,'Round 1'!$A$7:$I$206,COLUMN('Round 1'!$F$7),FALSE)),0,VLOOKUP($A194,'Round 1'!$A$7:$I$206,COLUMN('Round 1'!$F$7),FALSE))+IF(ISERROR(VLOOKUP($A194,'Round 2'!$A$7:$I$206,COLUMN('Round 2'!$F$7),FALSE)),0,VLOOKUP($A194,'Round 2'!$A$7:$I$206,COLUMN('Round 2'!$F$7),FALSE))+IF(ISERROR(VLOOKUP($A194,'Round 3'!$A$7:$I$206,COLUMN('Round 3'!$F$7),FALSE)),0,VLOOKUP($A194,'Round 3'!$A$7:$I$206,COLUMN('Round 3'!$F$7),FALSE)))</f>
        <v/>
      </c>
      <c r="J194" s="80" t="str">
        <f>IF(ISBLANK($A194),"",IF(ISERROR(VLOOKUP($A194,'Round 1'!$A$7:$I$206,COLUMN('Round 1'!$H$7),FALSE)),0,VLOOKUP($A194,'Round 1'!$A$7:$I$206,COLUMN('Round 1'!$H$7),FALSE))+IF(ISERROR(VLOOKUP($A194,'Round 2'!$A$7:$I$206,COLUMN('Round 2'!$H$7),FALSE)),0,VLOOKUP($A194,'Round 2'!$A$7:$I$206,COLUMN('Round 2'!$H$7),FALSE))+IF(ISERROR(VLOOKUP($A194,'Round 3'!$A$7:$I$206,COLUMN('Round 3'!$H$7),FALSE)),0,VLOOKUP($A194,'Round 3'!$A$7:$I$206,COLUMN('Round 3'!$H$7),FALSE)))</f>
        <v/>
      </c>
      <c r="K194" s="79" t="str">
        <f t="shared" si="73"/>
        <v/>
      </c>
      <c r="L194" s="82" t="str">
        <f t="shared" si="74"/>
        <v/>
      </c>
      <c r="M194" s="83"/>
      <c r="N194" s="84" t="str">
        <f t="shared" si="75"/>
        <v/>
      </c>
      <c r="O194" s="16" t="str">
        <f t="shared" si="76"/>
        <v/>
      </c>
      <c r="P194" s="16" t="str">
        <f t="shared" si="77"/>
        <v/>
      </c>
      <c r="Q194" s="16">
        <f t="shared" si="78"/>
        <v>-10</v>
      </c>
      <c r="R194" s="16" t="str">
        <f t="shared" si="79"/>
        <v/>
      </c>
      <c r="S194" s="16" t="str">
        <f t="shared" si="80"/>
        <v/>
      </c>
      <c r="T194" s="16">
        <f t="shared" si="81"/>
        <v>0</v>
      </c>
      <c r="U194" s="84" t="str">
        <f>IF(N('Final Round'!$J$14)&gt;0,IF(ISBLANK($A194),"",IF($N194&gt;5,$N194,VLOOKUP($A194,'Final Round'!$A$14:$K$18,COLUMN('Final Round'!$J$1),FALSE))),"")</f>
        <v/>
      </c>
      <c r="V194" s="16" t="str">
        <f t="shared" si="82"/>
        <v/>
      </c>
      <c r="W194" s="16" t="str">
        <f t="shared" si="83"/>
        <v/>
      </c>
      <c r="X194" s="16" t="str">
        <f t="shared" si="84"/>
        <v/>
      </c>
      <c r="Y194" s="16">
        <f t="shared" si="85"/>
        <v>0</v>
      </c>
      <c r="Z194" s="16" t="str">
        <f t="shared" si="86"/>
        <v/>
      </c>
      <c r="AA194" s="16">
        <f t="shared" si="72"/>
        <v>0</v>
      </c>
      <c r="AB194" s="85" t="str">
        <f>IF(ISBLANK($A194),"",5+4*(I194+IF(AA194=0,0,VLOOKUP($A194,'Final Round'!$A$14:$K$18,COLUMN('Final Round'!$G$1),FALSE)))+8*(H194+IF(AA194=0,0,IF(VLOOKUP($A194,'Final Round'!$A$14:$K$18,COLUMN('Final Round'!$J$1),FALSE)=1,1,0)))+$AA194)</f>
        <v/>
      </c>
    </row>
    <row r="195" spans="1:28" x14ac:dyDescent="0.2">
      <c r="A195" s="86"/>
      <c r="B195" s="87"/>
      <c r="C195" s="87"/>
      <c r="D195" s="87"/>
      <c r="E195" s="88"/>
      <c r="F195" s="89" t="str">
        <f>IF(ISBLANK($A195),"",SUM(IF(ISNA(IF(VLOOKUP($A195,'Round 1'!$A$7:$J$206,COLUMN('Round 1'!$H$7),FALSE),1,NA())),0,1),IF(ISNA(IF(VLOOKUP($A195,'Round 2'!$A$7:$J$206,COLUMN('Round 1'!$H$7),FALSE),1,NA())),0,1),IF(ISNA(IF(VLOOKUP($A195,'Round 3'!$A$7:$J$206,COLUMN('Round 1'!$H$7),FALSE),1,NA())),0,1),IF(ISNA(IF(VLOOKUP($A195,'Final Round'!$A$14:$K$18,1,FALSE),1,NA())),0,1)))</f>
        <v/>
      </c>
      <c r="G195" s="90"/>
      <c r="H195" s="91" t="str">
        <f>IF(ISBLANK($A195),"",IF(ISERROR(VLOOKUP($A195,'Round 1'!$A$7:$I$206,COLUMN('Round 1'!$G$7),FALSE)),0,VLOOKUP($A195,'Round 1'!$A$7:$I$206,COLUMN('Round 1'!$G$7),FALSE))+IF(ISERROR(VLOOKUP($A195,'Round 2'!$A$7:$I$206,COLUMN('Round 2'!$G$7),FALSE)),0,VLOOKUP($A195,'Round 2'!$A$7:$I$206,COLUMN('Round 2'!$G$7),FALSE))+IF(ISERROR(VLOOKUP($A195,'Round 3'!$A$7:$I$206,COLUMN('Round 3'!$G$7),FALSE)),0,VLOOKUP($A195,'Round 3'!$A$7:$I$206,COLUMN('Round 3'!$G$7),FALSE)))</f>
        <v/>
      </c>
      <c r="I195" s="91" t="str">
        <f>IF(ISBLANK($A195),"",IF(ISERROR(VLOOKUP($A195,'Round 1'!$A$7:$I$206,COLUMN('Round 1'!$F$7),FALSE)),0,VLOOKUP($A195,'Round 1'!$A$7:$I$206,COLUMN('Round 1'!$F$7),FALSE))+IF(ISERROR(VLOOKUP($A195,'Round 2'!$A$7:$I$206,COLUMN('Round 2'!$F$7),FALSE)),0,VLOOKUP($A195,'Round 2'!$A$7:$I$206,COLUMN('Round 2'!$F$7),FALSE))+IF(ISERROR(VLOOKUP($A195,'Round 3'!$A$7:$I$206,COLUMN('Round 3'!$F$7),FALSE)),0,VLOOKUP($A195,'Round 3'!$A$7:$I$206,COLUMN('Round 3'!$F$7),FALSE)))</f>
        <v/>
      </c>
      <c r="J195" s="92" t="str">
        <f>IF(ISBLANK($A195),"",IF(ISERROR(VLOOKUP($A195,'Round 1'!$A$7:$I$206,COLUMN('Round 1'!$H$7),FALSE)),0,VLOOKUP($A195,'Round 1'!$A$7:$I$206,COLUMN('Round 1'!$H$7),FALSE))+IF(ISERROR(VLOOKUP($A195,'Round 2'!$A$7:$I$206,COLUMN('Round 2'!$H$7),FALSE)),0,VLOOKUP($A195,'Round 2'!$A$7:$I$206,COLUMN('Round 2'!$H$7),FALSE))+IF(ISERROR(VLOOKUP($A195,'Round 3'!$A$7:$I$206,COLUMN('Round 3'!$H$7),FALSE)),0,VLOOKUP($A195,'Round 3'!$A$7:$I$206,COLUMN('Round 3'!$H$7),FALSE)))</f>
        <v/>
      </c>
      <c r="K195" s="91" t="str">
        <f t="shared" si="73"/>
        <v/>
      </c>
      <c r="L195" s="94" t="str">
        <f t="shared" si="74"/>
        <v/>
      </c>
      <c r="M195" s="95"/>
      <c r="N195" s="96" t="str">
        <f t="shared" si="75"/>
        <v/>
      </c>
      <c r="O195" s="16" t="str">
        <f t="shared" si="76"/>
        <v/>
      </c>
      <c r="P195" s="16" t="str">
        <f t="shared" si="77"/>
        <v/>
      </c>
      <c r="Q195" s="16">
        <f t="shared" si="78"/>
        <v>-10</v>
      </c>
      <c r="R195" s="16" t="str">
        <f t="shared" si="79"/>
        <v/>
      </c>
      <c r="S195" s="16" t="str">
        <f t="shared" si="80"/>
        <v/>
      </c>
      <c r="T195" s="16">
        <f t="shared" si="81"/>
        <v>0</v>
      </c>
      <c r="U195" s="96" t="str">
        <f>IF(N('Final Round'!$J$14)&gt;0,IF(ISBLANK($A195),"",IF($N195&gt;5,$N195,VLOOKUP($A195,'Final Round'!$A$14:$K$18,COLUMN('Final Round'!$J$1),FALSE))),"")</f>
        <v/>
      </c>
      <c r="V195" s="16" t="str">
        <f t="shared" si="82"/>
        <v/>
      </c>
      <c r="W195" s="16" t="str">
        <f t="shared" si="83"/>
        <v/>
      </c>
      <c r="X195" s="16" t="str">
        <f t="shared" si="84"/>
        <v/>
      </c>
      <c r="Y195" s="16">
        <f t="shared" si="85"/>
        <v>0</v>
      </c>
      <c r="Z195" s="16" t="str">
        <f t="shared" si="86"/>
        <v/>
      </c>
      <c r="AA195" s="16">
        <f t="shared" si="72"/>
        <v>0</v>
      </c>
      <c r="AB195" s="97" t="str">
        <f>IF(ISBLANK($A195),"",5+4*(I195+IF(AA195=0,0,VLOOKUP($A195,'Final Round'!$A$14:$K$18,COLUMN('Final Round'!$G$1),FALSE)))+8*(H195+IF(AA195=0,0,IF(VLOOKUP($A195,'Final Round'!$A$14:$K$18,COLUMN('Final Round'!$J$1),FALSE)=1,1,0)))+$AA195)</f>
        <v/>
      </c>
    </row>
    <row r="196" spans="1:28" x14ac:dyDescent="0.2">
      <c r="A196" s="74"/>
      <c r="B196" s="75"/>
      <c r="C196" s="75"/>
      <c r="D196" s="75"/>
      <c r="E196" s="76"/>
      <c r="F196" s="77" t="str">
        <f>IF(ISBLANK($A196),"",SUM(IF(ISNA(IF(VLOOKUP($A196,'Round 1'!$A$7:$J$206,COLUMN('Round 1'!$H$7),FALSE),1,NA())),0,1),IF(ISNA(IF(VLOOKUP($A196,'Round 2'!$A$7:$J$206,COLUMN('Round 1'!$H$7),FALSE),1,NA())),0,1),IF(ISNA(IF(VLOOKUP($A196,'Round 3'!$A$7:$J$206,COLUMN('Round 1'!$H$7),FALSE),1,NA())),0,1),IF(ISNA(IF(VLOOKUP($A196,'Final Round'!$A$14:$K$18,1,FALSE),1,NA())),0,1)))</f>
        <v/>
      </c>
      <c r="G196" s="78"/>
      <c r="H196" s="79" t="str">
        <f>IF(ISBLANK($A196),"",IF(ISERROR(VLOOKUP($A196,'Round 1'!$A$7:$I$206,COLUMN('Round 1'!$G$7),FALSE)),0,VLOOKUP($A196,'Round 1'!$A$7:$I$206,COLUMN('Round 1'!$G$7),FALSE))+IF(ISERROR(VLOOKUP($A196,'Round 2'!$A$7:$I$206,COLUMN('Round 2'!$G$7),FALSE)),0,VLOOKUP($A196,'Round 2'!$A$7:$I$206,COLUMN('Round 2'!$G$7),FALSE))+IF(ISERROR(VLOOKUP($A196,'Round 3'!$A$7:$I$206,COLUMN('Round 3'!$G$7),FALSE)),0,VLOOKUP($A196,'Round 3'!$A$7:$I$206,COLUMN('Round 3'!$G$7),FALSE)))</f>
        <v/>
      </c>
      <c r="I196" s="79" t="str">
        <f>IF(ISBLANK($A196),"",IF(ISERROR(VLOOKUP($A196,'Round 1'!$A$7:$I$206,COLUMN('Round 1'!$F$7),FALSE)),0,VLOOKUP($A196,'Round 1'!$A$7:$I$206,COLUMN('Round 1'!$F$7),FALSE))+IF(ISERROR(VLOOKUP($A196,'Round 2'!$A$7:$I$206,COLUMN('Round 2'!$F$7),FALSE)),0,VLOOKUP($A196,'Round 2'!$A$7:$I$206,COLUMN('Round 2'!$F$7),FALSE))+IF(ISERROR(VLOOKUP($A196,'Round 3'!$A$7:$I$206,COLUMN('Round 3'!$F$7),FALSE)),0,VLOOKUP($A196,'Round 3'!$A$7:$I$206,COLUMN('Round 3'!$F$7),FALSE)))</f>
        <v/>
      </c>
      <c r="J196" s="80" t="str">
        <f>IF(ISBLANK($A196),"",IF(ISERROR(VLOOKUP($A196,'Round 1'!$A$7:$I$206,COLUMN('Round 1'!$H$7),FALSE)),0,VLOOKUP($A196,'Round 1'!$A$7:$I$206,COLUMN('Round 1'!$H$7),FALSE))+IF(ISERROR(VLOOKUP($A196,'Round 2'!$A$7:$I$206,COLUMN('Round 2'!$H$7),FALSE)),0,VLOOKUP($A196,'Round 2'!$A$7:$I$206,COLUMN('Round 2'!$H$7),FALSE))+IF(ISERROR(VLOOKUP($A196,'Round 3'!$A$7:$I$206,COLUMN('Round 3'!$H$7),FALSE)),0,VLOOKUP($A196,'Round 3'!$A$7:$I$206,COLUMN('Round 3'!$H$7),FALSE)))</f>
        <v/>
      </c>
      <c r="K196" s="79" t="str">
        <f t="shared" si="73"/>
        <v/>
      </c>
      <c r="L196" s="82" t="str">
        <f t="shared" si="74"/>
        <v/>
      </c>
      <c r="M196" s="83"/>
      <c r="N196" s="84" t="str">
        <f t="shared" si="75"/>
        <v/>
      </c>
      <c r="O196" s="16" t="str">
        <f t="shared" si="76"/>
        <v/>
      </c>
      <c r="P196" s="16" t="str">
        <f t="shared" si="77"/>
        <v/>
      </c>
      <c r="Q196" s="16">
        <f t="shared" si="78"/>
        <v>-10</v>
      </c>
      <c r="R196" s="16" t="str">
        <f t="shared" si="79"/>
        <v/>
      </c>
      <c r="S196" s="16" t="str">
        <f t="shared" si="80"/>
        <v/>
      </c>
      <c r="T196" s="16">
        <f t="shared" si="81"/>
        <v>0</v>
      </c>
      <c r="U196" s="84" t="str">
        <f>IF(N('Final Round'!$J$14)&gt;0,IF(ISBLANK($A196),"",IF($N196&gt;5,$N196,VLOOKUP($A196,'Final Round'!$A$14:$K$18,COLUMN('Final Round'!$J$1),FALSE))),"")</f>
        <v/>
      </c>
      <c r="V196" s="16" t="str">
        <f t="shared" si="82"/>
        <v/>
      </c>
      <c r="W196" s="16" t="str">
        <f t="shared" si="83"/>
        <v/>
      </c>
      <c r="X196" s="16" t="str">
        <f t="shared" si="84"/>
        <v/>
      </c>
      <c r="Y196" s="16">
        <f t="shared" si="85"/>
        <v>0</v>
      </c>
      <c r="Z196" s="16" t="str">
        <f t="shared" si="86"/>
        <v/>
      </c>
      <c r="AA196" s="16">
        <f t="shared" si="72"/>
        <v>0</v>
      </c>
      <c r="AB196" s="85" t="str">
        <f>IF(ISBLANK($A196),"",5+4*(I196+IF(AA196=0,0,VLOOKUP($A196,'Final Round'!$A$14:$K$18,COLUMN('Final Round'!$G$1),FALSE)))+8*(H196+IF(AA196=0,0,IF(VLOOKUP($A196,'Final Round'!$A$14:$K$18,COLUMN('Final Round'!$J$1),FALSE)=1,1,0)))+$AA196)</f>
        <v/>
      </c>
    </row>
    <row r="197" spans="1:28" x14ac:dyDescent="0.2">
      <c r="A197" s="86"/>
      <c r="B197" s="87"/>
      <c r="C197" s="87"/>
      <c r="D197" s="87"/>
      <c r="E197" s="88"/>
      <c r="F197" s="89" t="str">
        <f>IF(ISBLANK($A197),"",SUM(IF(ISNA(IF(VLOOKUP($A197,'Round 1'!$A$7:$J$206,COLUMN('Round 1'!$H$7),FALSE),1,NA())),0,1),IF(ISNA(IF(VLOOKUP($A197,'Round 2'!$A$7:$J$206,COLUMN('Round 1'!$H$7),FALSE),1,NA())),0,1),IF(ISNA(IF(VLOOKUP($A197,'Round 3'!$A$7:$J$206,COLUMN('Round 1'!$H$7),FALSE),1,NA())),0,1),IF(ISNA(IF(VLOOKUP($A197,'Final Round'!$A$14:$K$18,1,FALSE),1,NA())),0,1)))</f>
        <v/>
      </c>
      <c r="G197" s="90"/>
      <c r="H197" s="91" t="str">
        <f>IF(ISBLANK($A197),"",IF(ISERROR(VLOOKUP($A197,'Round 1'!$A$7:$I$206,COLUMN('Round 1'!$G$7),FALSE)),0,VLOOKUP($A197,'Round 1'!$A$7:$I$206,COLUMN('Round 1'!$G$7),FALSE))+IF(ISERROR(VLOOKUP($A197,'Round 2'!$A$7:$I$206,COLUMN('Round 2'!$G$7),FALSE)),0,VLOOKUP($A197,'Round 2'!$A$7:$I$206,COLUMN('Round 2'!$G$7),FALSE))+IF(ISERROR(VLOOKUP($A197,'Round 3'!$A$7:$I$206,COLUMN('Round 3'!$G$7),FALSE)),0,VLOOKUP($A197,'Round 3'!$A$7:$I$206,COLUMN('Round 3'!$G$7),FALSE)))</f>
        <v/>
      </c>
      <c r="I197" s="91" t="str">
        <f>IF(ISBLANK($A197),"",IF(ISERROR(VLOOKUP($A197,'Round 1'!$A$7:$I$206,COLUMN('Round 1'!$F$7),FALSE)),0,VLOOKUP($A197,'Round 1'!$A$7:$I$206,COLUMN('Round 1'!$F$7),FALSE))+IF(ISERROR(VLOOKUP($A197,'Round 2'!$A$7:$I$206,COLUMN('Round 2'!$F$7),FALSE)),0,VLOOKUP($A197,'Round 2'!$A$7:$I$206,COLUMN('Round 2'!$F$7),FALSE))+IF(ISERROR(VLOOKUP($A197,'Round 3'!$A$7:$I$206,COLUMN('Round 3'!$F$7),FALSE)),0,VLOOKUP($A197,'Round 3'!$A$7:$I$206,COLUMN('Round 3'!$F$7),FALSE)))</f>
        <v/>
      </c>
      <c r="J197" s="92" t="str">
        <f>IF(ISBLANK($A197),"",IF(ISERROR(VLOOKUP($A197,'Round 1'!$A$7:$I$206,COLUMN('Round 1'!$H$7),FALSE)),0,VLOOKUP($A197,'Round 1'!$A$7:$I$206,COLUMN('Round 1'!$H$7),FALSE))+IF(ISERROR(VLOOKUP($A197,'Round 2'!$A$7:$I$206,COLUMN('Round 2'!$H$7),FALSE)),0,VLOOKUP($A197,'Round 2'!$A$7:$I$206,COLUMN('Round 2'!$H$7),FALSE))+IF(ISERROR(VLOOKUP($A197,'Round 3'!$A$7:$I$206,COLUMN('Round 3'!$H$7),FALSE)),0,VLOOKUP($A197,'Round 3'!$A$7:$I$206,COLUMN('Round 3'!$H$7),FALSE)))</f>
        <v/>
      </c>
      <c r="K197" s="91" t="str">
        <f t="shared" si="73"/>
        <v/>
      </c>
      <c r="L197" s="94" t="str">
        <f t="shared" si="74"/>
        <v/>
      </c>
      <c r="M197" s="95"/>
      <c r="N197" s="96" t="str">
        <f t="shared" si="75"/>
        <v/>
      </c>
      <c r="O197" s="16" t="str">
        <f t="shared" si="76"/>
        <v/>
      </c>
      <c r="P197" s="16" t="str">
        <f t="shared" si="77"/>
        <v/>
      </c>
      <c r="Q197" s="16">
        <f t="shared" si="78"/>
        <v>-10</v>
      </c>
      <c r="R197" s="16" t="str">
        <f t="shared" si="79"/>
        <v/>
      </c>
      <c r="S197" s="16" t="str">
        <f t="shared" si="80"/>
        <v/>
      </c>
      <c r="T197" s="16">
        <f t="shared" si="81"/>
        <v>0</v>
      </c>
      <c r="U197" s="96" t="str">
        <f>IF(N('Final Round'!$J$14)&gt;0,IF(ISBLANK($A197),"",IF($N197&gt;5,$N197,VLOOKUP($A197,'Final Round'!$A$14:$K$18,COLUMN('Final Round'!$J$1),FALSE))),"")</f>
        <v/>
      </c>
      <c r="V197" s="16" t="str">
        <f t="shared" si="82"/>
        <v/>
      </c>
      <c r="W197" s="16" t="str">
        <f t="shared" si="83"/>
        <v/>
      </c>
      <c r="X197" s="16" t="str">
        <f t="shared" si="84"/>
        <v/>
      </c>
      <c r="Y197" s="16">
        <f t="shared" si="85"/>
        <v>0</v>
      </c>
      <c r="Z197" s="16" t="str">
        <f t="shared" si="86"/>
        <v/>
      </c>
      <c r="AA197" s="16">
        <f t="shared" si="72"/>
        <v>0</v>
      </c>
      <c r="AB197" s="97" t="str">
        <f>IF(ISBLANK($A197),"",5+4*(I197+IF(AA197=0,0,VLOOKUP($A197,'Final Round'!$A$14:$K$18,COLUMN('Final Round'!$G$1),FALSE)))+8*(H197+IF(AA197=0,0,IF(VLOOKUP($A197,'Final Round'!$A$14:$K$18,COLUMN('Final Round'!$J$1),FALSE)=1,1,0)))+$AA197)</f>
        <v/>
      </c>
    </row>
    <row r="198" spans="1:28" x14ac:dyDescent="0.2">
      <c r="A198" s="74"/>
      <c r="B198" s="75"/>
      <c r="C198" s="75"/>
      <c r="D198" s="75"/>
      <c r="E198" s="76"/>
      <c r="F198" s="77" t="str">
        <f>IF(ISBLANK($A198),"",SUM(IF(ISNA(IF(VLOOKUP($A198,'Round 1'!$A$7:$J$206,COLUMN('Round 1'!$H$7),FALSE),1,NA())),0,1),IF(ISNA(IF(VLOOKUP($A198,'Round 2'!$A$7:$J$206,COLUMN('Round 1'!$H$7),FALSE),1,NA())),0,1),IF(ISNA(IF(VLOOKUP($A198,'Round 3'!$A$7:$J$206,COLUMN('Round 1'!$H$7),FALSE),1,NA())),0,1),IF(ISNA(IF(VLOOKUP($A198,'Final Round'!$A$14:$K$18,1,FALSE),1,NA())),0,1)))</f>
        <v/>
      </c>
      <c r="G198" s="78"/>
      <c r="H198" s="79" t="str">
        <f>IF(ISBLANK($A198),"",IF(ISERROR(VLOOKUP($A198,'Round 1'!$A$7:$I$206,COLUMN('Round 1'!$G$7),FALSE)),0,VLOOKUP($A198,'Round 1'!$A$7:$I$206,COLUMN('Round 1'!$G$7),FALSE))+IF(ISERROR(VLOOKUP($A198,'Round 2'!$A$7:$I$206,COLUMN('Round 2'!$G$7),FALSE)),0,VLOOKUP($A198,'Round 2'!$A$7:$I$206,COLUMN('Round 2'!$G$7),FALSE))+IF(ISERROR(VLOOKUP($A198,'Round 3'!$A$7:$I$206,COLUMN('Round 3'!$G$7),FALSE)),0,VLOOKUP($A198,'Round 3'!$A$7:$I$206,COLUMN('Round 3'!$G$7),FALSE)))</f>
        <v/>
      </c>
      <c r="I198" s="79" t="str">
        <f>IF(ISBLANK($A198),"",IF(ISERROR(VLOOKUP($A198,'Round 1'!$A$7:$I$206,COLUMN('Round 1'!$F$7),FALSE)),0,VLOOKUP($A198,'Round 1'!$A$7:$I$206,COLUMN('Round 1'!$F$7),FALSE))+IF(ISERROR(VLOOKUP($A198,'Round 2'!$A$7:$I$206,COLUMN('Round 2'!$F$7),FALSE)),0,VLOOKUP($A198,'Round 2'!$A$7:$I$206,COLUMN('Round 2'!$F$7),FALSE))+IF(ISERROR(VLOOKUP($A198,'Round 3'!$A$7:$I$206,COLUMN('Round 3'!$F$7),FALSE)),0,VLOOKUP($A198,'Round 3'!$A$7:$I$206,COLUMN('Round 3'!$F$7),FALSE)))</f>
        <v/>
      </c>
      <c r="J198" s="80" t="str">
        <f>IF(ISBLANK($A198),"",IF(ISERROR(VLOOKUP($A198,'Round 1'!$A$7:$I$206,COLUMN('Round 1'!$H$7),FALSE)),0,VLOOKUP($A198,'Round 1'!$A$7:$I$206,COLUMN('Round 1'!$H$7),FALSE))+IF(ISERROR(VLOOKUP($A198,'Round 2'!$A$7:$I$206,COLUMN('Round 2'!$H$7),FALSE)),0,VLOOKUP($A198,'Round 2'!$A$7:$I$206,COLUMN('Round 2'!$H$7),FALSE))+IF(ISERROR(VLOOKUP($A198,'Round 3'!$A$7:$I$206,COLUMN('Round 3'!$H$7),FALSE)),0,VLOOKUP($A198,'Round 3'!$A$7:$I$206,COLUMN('Round 3'!$H$7),FALSE)))</f>
        <v/>
      </c>
      <c r="K198" s="79" t="str">
        <f t="shared" si="73"/>
        <v/>
      </c>
      <c r="L198" s="82" t="str">
        <f t="shared" si="74"/>
        <v/>
      </c>
      <c r="M198" s="83"/>
      <c r="N198" s="84" t="str">
        <f t="shared" si="75"/>
        <v/>
      </c>
      <c r="O198" s="16" t="str">
        <f t="shared" si="76"/>
        <v/>
      </c>
      <c r="P198" s="16" t="str">
        <f t="shared" si="77"/>
        <v/>
      </c>
      <c r="Q198" s="16">
        <f t="shared" si="78"/>
        <v>-10</v>
      </c>
      <c r="R198" s="16" t="str">
        <f t="shared" si="79"/>
        <v/>
      </c>
      <c r="S198" s="16" t="str">
        <f t="shared" si="80"/>
        <v/>
      </c>
      <c r="T198" s="16">
        <f t="shared" si="81"/>
        <v>0</v>
      </c>
      <c r="U198" s="84" t="str">
        <f>IF(N('Final Round'!$J$14)&gt;0,IF(ISBLANK($A198),"",IF($N198&gt;5,$N198,VLOOKUP($A198,'Final Round'!$A$14:$K$18,COLUMN('Final Round'!$J$1),FALSE))),"")</f>
        <v/>
      </c>
      <c r="V198" s="16" t="str">
        <f t="shared" si="82"/>
        <v/>
      </c>
      <c r="W198" s="16" t="str">
        <f t="shared" si="83"/>
        <v/>
      </c>
      <c r="X198" s="16" t="str">
        <f t="shared" si="84"/>
        <v/>
      </c>
      <c r="Y198" s="16">
        <f t="shared" si="85"/>
        <v>0</v>
      </c>
      <c r="Z198" s="16" t="str">
        <f t="shared" si="86"/>
        <v/>
      </c>
      <c r="AA198" s="16">
        <f t="shared" si="72"/>
        <v>0</v>
      </c>
      <c r="AB198" s="85" t="str">
        <f>IF(ISBLANK($A198),"",5+4*(I198+IF(AA198=0,0,VLOOKUP($A198,'Final Round'!$A$14:$K$18,COLUMN('Final Round'!$G$1),FALSE)))+8*(H198+IF(AA198=0,0,IF(VLOOKUP($A198,'Final Round'!$A$14:$K$18,COLUMN('Final Round'!$J$1),FALSE)=1,1,0)))+$AA198)</f>
        <v/>
      </c>
    </row>
    <row r="199" spans="1:28" x14ac:dyDescent="0.2">
      <c r="A199" s="86"/>
      <c r="B199" s="87"/>
      <c r="C199" s="87"/>
      <c r="D199" s="87"/>
      <c r="E199" s="88"/>
      <c r="F199" s="89" t="str">
        <f>IF(ISBLANK($A199),"",SUM(IF(ISNA(IF(VLOOKUP($A199,'Round 1'!$A$7:$J$206,COLUMN('Round 1'!$H$7),FALSE),1,NA())),0,1),IF(ISNA(IF(VLOOKUP($A199,'Round 2'!$A$7:$J$206,COLUMN('Round 1'!$H$7),FALSE),1,NA())),0,1),IF(ISNA(IF(VLOOKUP($A199,'Round 3'!$A$7:$J$206,COLUMN('Round 1'!$H$7),FALSE),1,NA())),0,1),IF(ISNA(IF(VLOOKUP($A199,'Final Round'!$A$14:$K$18,1,FALSE),1,NA())),0,1)))</f>
        <v/>
      </c>
      <c r="G199" s="90"/>
      <c r="H199" s="91" t="str">
        <f>IF(ISBLANK($A199),"",IF(ISERROR(VLOOKUP($A199,'Round 1'!$A$7:$I$206,COLUMN('Round 1'!$G$7),FALSE)),0,VLOOKUP($A199,'Round 1'!$A$7:$I$206,COLUMN('Round 1'!$G$7),FALSE))+IF(ISERROR(VLOOKUP($A199,'Round 2'!$A$7:$I$206,COLUMN('Round 2'!$G$7),FALSE)),0,VLOOKUP($A199,'Round 2'!$A$7:$I$206,COLUMN('Round 2'!$G$7),FALSE))+IF(ISERROR(VLOOKUP($A199,'Round 3'!$A$7:$I$206,COLUMN('Round 3'!$G$7),FALSE)),0,VLOOKUP($A199,'Round 3'!$A$7:$I$206,COLUMN('Round 3'!$G$7),FALSE)))</f>
        <v/>
      </c>
      <c r="I199" s="91" t="str">
        <f>IF(ISBLANK($A199),"",IF(ISERROR(VLOOKUP($A199,'Round 1'!$A$7:$I$206,COLUMN('Round 1'!$F$7),FALSE)),0,VLOOKUP($A199,'Round 1'!$A$7:$I$206,COLUMN('Round 1'!$F$7),FALSE))+IF(ISERROR(VLOOKUP($A199,'Round 2'!$A$7:$I$206,COLUMN('Round 2'!$F$7),FALSE)),0,VLOOKUP($A199,'Round 2'!$A$7:$I$206,COLUMN('Round 2'!$F$7),FALSE))+IF(ISERROR(VLOOKUP($A199,'Round 3'!$A$7:$I$206,COLUMN('Round 3'!$F$7),FALSE)),0,VLOOKUP($A199,'Round 3'!$A$7:$I$206,COLUMN('Round 3'!$F$7),FALSE)))</f>
        <v/>
      </c>
      <c r="J199" s="92" t="str">
        <f>IF(ISBLANK($A199),"",IF(ISERROR(VLOOKUP($A199,'Round 1'!$A$7:$I$206,COLUMN('Round 1'!$H$7),FALSE)),0,VLOOKUP($A199,'Round 1'!$A$7:$I$206,COLUMN('Round 1'!$H$7),FALSE))+IF(ISERROR(VLOOKUP($A199,'Round 2'!$A$7:$I$206,COLUMN('Round 2'!$H$7),FALSE)),0,VLOOKUP($A199,'Round 2'!$A$7:$I$206,COLUMN('Round 2'!$H$7),FALSE))+IF(ISERROR(VLOOKUP($A199,'Round 3'!$A$7:$I$206,COLUMN('Round 3'!$H$7),FALSE)),0,VLOOKUP($A199,'Round 3'!$A$7:$I$206,COLUMN('Round 3'!$H$7),FALSE)))</f>
        <v/>
      </c>
      <c r="K199" s="91" t="str">
        <f t="shared" ref="K199:K206" si="87">IF(ISBLANK(A199),"",RANK(P199,$P$7:$P$206))</f>
        <v/>
      </c>
      <c r="L199" s="94" t="str">
        <f t="shared" ref="L199:L206" si="88">IF(ISBLANK($G199),IF($K199&gt;5,"",IF(AND(ISNA(MATCH(K199+1,$K$7:$K$206,0)),$K199&lt;$A$4),"TIE","")),"DQ")</f>
        <v/>
      </c>
      <c r="M199" s="95"/>
      <c r="N199" s="96" t="str">
        <f t="shared" ref="N199:N206" si="89">IF(ISBLANK($G199),$R199,"DQ")</f>
        <v/>
      </c>
      <c r="O199" s="16" t="str">
        <f t="shared" ref="O199:O206" si="90">IF(ISBLANK(A199),"",$H199*$O$6+$I199)</f>
        <v/>
      </c>
      <c r="P199" s="16" t="str">
        <f t="shared" ref="P199:P206" si="91">IF(ISBLANK(A199),"",$O199*10*$P$6+$J199)</f>
        <v/>
      </c>
      <c r="Q199" s="16">
        <f t="shared" ref="Q199:Q206" si="92">IF(ISBLANK($G199),IF(ISBLANK($A199),-10,$P199*$Q$6+IF($M199&gt;0,$Q$6-1-$M199,0)),-1)</f>
        <v>-10</v>
      </c>
      <c r="R199" s="16" t="str">
        <f t="shared" ref="R199:R206" si="93">IF(ISBLANK($A199),"",RANK($Q199,$Q$7:$Q$206))</f>
        <v/>
      </c>
      <c r="S199" s="16" t="str">
        <f t="shared" ref="S199:S206" si="94">IF(ISNA(MATCH($R199+1,$R$7:$R$206,0)),IF($R199=MAX($A$7:$A$206),$R199,-1),$R199)</f>
        <v/>
      </c>
      <c r="T199" s="16">
        <f t="shared" ref="T199:T206" si="95">$A199</f>
        <v>0</v>
      </c>
      <c r="U199" s="96" t="str">
        <f>IF(N('Final Round'!$J$14)&gt;0,IF(ISBLANK($A199),"",IF($N199&gt;5,$N199,VLOOKUP($A199,'Final Round'!$A$14:$K$18,COLUMN('Final Round'!$J$1),FALSE))),"")</f>
        <v/>
      </c>
      <c r="V199" s="16" t="str">
        <f t="shared" ref="V199:V206" si="96">IF(ISNUMBER($U199),$U199,$R199)</f>
        <v/>
      </c>
      <c r="W199" s="16" t="str">
        <f t="shared" ref="W199:W206" si="97">IF(ISBLANK($A199),"",($V$6-$V199)*$W$6+$W$6-$A199)</f>
        <v/>
      </c>
      <c r="X199" s="16" t="str">
        <f t="shared" ref="X199:X206" si="98">IF(ISBLANK($A199),"",RANK($W199,$W$7:$W$206))</f>
        <v/>
      </c>
      <c r="Y199" s="16">
        <f t="shared" ref="Y199:Y206" si="99">$A199</f>
        <v>0</v>
      </c>
      <c r="Z199" s="16" t="str">
        <f t="shared" ref="Z199:Z206" si="100">IF($U199="",$N199,$U199)</f>
        <v/>
      </c>
      <c r="AA199" s="16">
        <f t="shared" si="72"/>
        <v>0</v>
      </c>
      <c r="AB199" s="97" t="str">
        <f>IF(ISBLANK($A199),"",5+4*(I199+IF(AA199=0,0,VLOOKUP($A199,'Final Round'!$A$14:$K$18,COLUMN('Final Round'!$G$1),FALSE)))+8*(H199+IF(AA199=0,0,IF(VLOOKUP($A199,'Final Round'!$A$14:$K$18,COLUMN('Final Round'!$J$1),FALSE)=1,1,0)))+$AA199)</f>
        <v/>
      </c>
    </row>
    <row r="200" spans="1:28" x14ac:dyDescent="0.2">
      <c r="A200" s="74"/>
      <c r="B200" s="75"/>
      <c r="C200" s="75"/>
      <c r="D200" s="75"/>
      <c r="E200" s="76"/>
      <c r="F200" s="77" t="str">
        <f>IF(ISBLANK($A200),"",SUM(IF(ISNA(IF(VLOOKUP($A200,'Round 1'!$A$7:$J$206,COLUMN('Round 1'!$H$7),FALSE),1,NA())),0,1),IF(ISNA(IF(VLOOKUP($A200,'Round 2'!$A$7:$J$206,COLUMN('Round 1'!$H$7),FALSE),1,NA())),0,1),IF(ISNA(IF(VLOOKUP($A200,'Round 3'!$A$7:$J$206,COLUMN('Round 1'!$H$7),FALSE),1,NA())),0,1),IF(ISNA(IF(VLOOKUP($A200,'Final Round'!$A$14:$K$18,1,FALSE),1,NA())),0,1)))</f>
        <v/>
      </c>
      <c r="G200" s="78"/>
      <c r="H200" s="79" t="str">
        <f>IF(ISBLANK($A200),"",IF(ISERROR(VLOOKUP($A200,'Round 1'!$A$7:$I$206,COLUMN('Round 1'!$G$7),FALSE)),0,VLOOKUP($A200,'Round 1'!$A$7:$I$206,COLUMN('Round 1'!$G$7),FALSE))+IF(ISERROR(VLOOKUP($A200,'Round 2'!$A$7:$I$206,COLUMN('Round 2'!$G$7),FALSE)),0,VLOOKUP($A200,'Round 2'!$A$7:$I$206,COLUMN('Round 2'!$G$7),FALSE))+IF(ISERROR(VLOOKUP($A200,'Round 3'!$A$7:$I$206,COLUMN('Round 3'!$G$7),FALSE)),0,VLOOKUP($A200,'Round 3'!$A$7:$I$206,COLUMN('Round 3'!$G$7),FALSE)))</f>
        <v/>
      </c>
      <c r="I200" s="79" t="str">
        <f>IF(ISBLANK($A200),"",IF(ISERROR(VLOOKUP($A200,'Round 1'!$A$7:$I$206,COLUMN('Round 1'!$F$7),FALSE)),0,VLOOKUP($A200,'Round 1'!$A$7:$I$206,COLUMN('Round 1'!$F$7),FALSE))+IF(ISERROR(VLOOKUP($A200,'Round 2'!$A$7:$I$206,COLUMN('Round 2'!$F$7),FALSE)),0,VLOOKUP($A200,'Round 2'!$A$7:$I$206,COLUMN('Round 2'!$F$7),FALSE))+IF(ISERROR(VLOOKUP($A200,'Round 3'!$A$7:$I$206,COLUMN('Round 3'!$F$7),FALSE)),0,VLOOKUP($A200,'Round 3'!$A$7:$I$206,COLUMN('Round 3'!$F$7),FALSE)))</f>
        <v/>
      </c>
      <c r="J200" s="80" t="str">
        <f>IF(ISBLANK($A200),"",IF(ISERROR(VLOOKUP($A200,'Round 1'!$A$7:$I$206,COLUMN('Round 1'!$H$7),FALSE)),0,VLOOKUP($A200,'Round 1'!$A$7:$I$206,COLUMN('Round 1'!$H$7),FALSE))+IF(ISERROR(VLOOKUP($A200,'Round 2'!$A$7:$I$206,COLUMN('Round 2'!$H$7),FALSE)),0,VLOOKUP($A200,'Round 2'!$A$7:$I$206,COLUMN('Round 2'!$H$7),FALSE))+IF(ISERROR(VLOOKUP($A200,'Round 3'!$A$7:$I$206,COLUMN('Round 3'!$H$7),FALSE)),0,VLOOKUP($A200,'Round 3'!$A$7:$I$206,COLUMN('Round 3'!$H$7),FALSE)))</f>
        <v/>
      </c>
      <c r="K200" s="79" t="str">
        <f t="shared" si="87"/>
        <v/>
      </c>
      <c r="L200" s="82" t="str">
        <f t="shared" si="88"/>
        <v/>
      </c>
      <c r="M200" s="83"/>
      <c r="N200" s="84" t="str">
        <f t="shared" si="89"/>
        <v/>
      </c>
      <c r="O200" s="16" t="str">
        <f t="shared" si="90"/>
        <v/>
      </c>
      <c r="P200" s="16" t="str">
        <f t="shared" si="91"/>
        <v/>
      </c>
      <c r="Q200" s="16">
        <f t="shared" si="92"/>
        <v>-10</v>
      </c>
      <c r="R200" s="16" t="str">
        <f t="shared" si="93"/>
        <v/>
      </c>
      <c r="S200" s="16" t="str">
        <f t="shared" si="94"/>
        <v/>
      </c>
      <c r="T200" s="16">
        <f t="shared" si="95"/>
        <v>0</v>
      </c>
      <c r="U200" s="84" t="str">
        <f>IF(N('Final Round'!$J$14)&gt;0,IF(ISBLANK($A200),"",IF($N200&gt;5,$N200,VLOOKUP($A200,'Final Round'!$A$14:$K$18,COLUMN('Final Round'!$J$1),FALSE))),"")</f>
        <v/>
      </c>
      <c r="V200" s="16" t="str">
        <f t="shared" si="96"/>
        <v/>
      </c>
      <c r="W200" s="16" t="str">
        <f t="shared" si="97"/>
        <v/>
      </c>
      <c r="X200" s="16" t="str">
        <f t="shared" si="98"/>
        <v/>
      </c>
      <c r="Y200" s="16">
        <f t="shared" si="99"/>
        <v>0</v>
      </c>
      <c r="Z200" s="16" t="str">
        <f t="shared" si="100"/>
        <v/>
      </c>
      <c r="AA200" s="16">
        <f t="shared" ref="AA200:AA206" si="101">IF($U200&lt;6,INDEX($AA$1:$AA$5,$Z200)*$Z$2,0)</f>
        <v>0</v>
      </c>
      <c r="AB200" s="85" t="str">
        <f>IF(ISBLANK($A200),"",5+4*(I200+IF(AA200=0,0,VLOOKUP($A200,'Final Round'!$A$14:$K$18,COLUMN('Final Round'!$G$1),FALSE)))+8*(H200+IF(AA200=0,0,IF(VLOOKUP($A200,'Final Round'!$A$14:$K$18,COLUMN('Final Round'!$J$1),FALSE)=1,1,0)))+$AA200)</f>
        <v/>
      </c>
    </row>
    <row r="201" spans="1:28" x14ac:dyDescent="0.2">
      <c r="A201" s="86"/>
      <c r="B201" s="87"/>
      <c r="C201" s="87"/>
      <c r="D201" s="87"/>
      <c r="E201" s="88"/>
      <c r="F201" s="89" t="str">
        <f>IF(ISBLANK($A201),"",SUM(IF(ISNA(IF(VLOOKUP($A201,'Round 1'!$A$7:$J$206,COLUMN('Round 1'!$H$7),FALSE),1,NA())),0,1),IF(ISNA(IF(VLOOKUP($A201,'Round 2'!$A$7:$J$206,COLUMN('Round 1'!$H$7),FALSE),1,NA())),0,1),IF(ISNA(IF(VLOOKUP($A201,'Round 3'!$A$7:$J$206,COLUMN('Round 1'!$H$7),FALSE),1,NA())),0,1),IF(ISNA(IF(VLOOKUP($A201,'Final Round'!$A$14:$K$18,1,FALSE),1,NA())),0,1)))</f>
        <v/>
      </c>
      <c r="G201" s="90"/>
      <c r="H201" s="91" t="str">
        <f>IF(ISBLANK($A201),"",IF(ISERROR(VLOOKUP($A201,'Round 1'!$A$7:$I$206,COLUMN('Round 1'!$G$7),FALSE)),0,VLOOKUP($A201,'Round 1'!$A$7:$I$206,COLUMN('Round 1'!$G$7),FALSE))+IF(ISERROR(VLOOKUP($A201,'Round 2'!$A$7:$I$206,COLUMN('Round 2'!$G$7),FALSE)),0,VLOOKUP($A201,'Round 2'!$A$7:$I$206,COLUMN('Round 2'!$G$7),FALSE))+IF(ISERROR(VLOOKUP($A201,'Round 3'!$A$7:$I$206,COLUMN('Round 3'!$G$7),FALSE)),0,VLOOKUP($A201,'Round 3'!$A$7:$I$206,COLUMN('Round 3'!$G$7),FALSE)))</f>
        <v/>
      </c>
      <c r="I201" s="91" t="str">
        <f>IF(ISBLANK($A201),"",IF(ISERROR(VLOOKUP($A201,'Round 1'!$A$7:$I$206,COLUMN('Round 1'!$F$7),FALSE)),0,VLOOKUP($A201,'Round 1'!$A$7:$I$206,COLUMN('Round 1'!$F$7),FALSE))+IF(ISERROR(VLOOKUP($A201,'Round 2'!$A$7:$I$206,COLUMN('Round 2'!$F$7),FALSE)),0,VLOOKUP($A201,'Round 2'!$A$7:$I$206,COLUMN('Round 2'!$F$7),FALSE))+IF(ISERROR(VLOOKUP($A201,'Round 3'!$A$7:$I$206,COLUMN('Round 3'!$F$7),FALSE)),0,VLOOKUP($A201,'Round 3'!$A$7:$I$206,COLUMN('Round 3'!$F$7),FALSE)))</f>
        <v/>
      </c>
      <c r="J201" s="92" t="str">
        <f>IF(ISBLANK($A201),"",IF(ISERROR(VLOOKUP($A201,'Round 1'!$A$7:$I$206,COLUMN('Round 1'!$H$7),FALSE)),0,VLOOKUP($A201,'Round 1'!$A$7:$I$206,COLUMN('Round 1'!$H$7),FALSE))+IF(ISERROR(VLOOKUP($A201,'Round 2'!$A$7:$I$206,COLUMN('Round 2'!$H$7),FALSE)),0,VLOOKUP($A201,'Round 2'!$A$7:$I$206,COLUMN('Round 2'!$H$7),FALSE))+IF(ISERROR(VLOOKUP($A201,'Round 3'!$A$7:$I$206,COLUMN('Round 3'!$H$7),FALSE)),0,VLOOKUP($A201,'Round 3'!$A$7:$I$206,COLUMN('Round 3'!$H$7),FALSE)))</f>
        <v/>
      </c>
      <c r="K201" s="91" t="str">
        <f t="shared" si="87"/>
        <v/>
      </c>
      <c r="L201" s="94" t="str">
        <f t="shared" si="88"/>
        <v/>
      </c>
      <c r="M201" s="95"/>
      <c r="N201" s="96" t="str">
        <f t="shared" si="89"/>
        <v/>
      </c>
      <c r="O201" s="16" t="str">
        <f t="shared" si="90"/>
        <v/>
      </c>
      <c r="P201" s="16" t="str">
        <f t="shared" si="91"/>
        <v/>
      </c>
      <c r="Q201" s="16">
        <f t="shared" si="92"/>
        <v>-10</v>
      </c>
      <c r="R201" s="16" t="str">
        <f t="shared" si="93"/>
        <v/>
      </c>
      <c r="S201" s="16" t="str">
        <f t="shared" si="94"/>
        <v/>
      </c>
      <c r="T201" s="16">
        <f t="shared" si="95"/>
        <v>0</v>
      </c>
      <c r="U201" s="96" t="str">
        <f>IF(N('Final Round'!$J$14)&gt;0,IF(ISBLANK($A201),"",IF($N201&gt;5,$N201,VLOOKUP($A201,'Final Round'!$A$14:$K$18,COLUMN('Final Round'!$J$1),FALSE))),"")</f>
        <v/>
      </c>
      <c r="V201" s="16" t="str">
        <f t="shared" si="96"/>
        <v/>
      </c>
      <c r="W201" s="16" t="str">
        <f t="shared" si="97"/>
        <v/>
      </c>
      <c r="X201" s="16" t="str">
        <f t="shared" si="98"/>
        <v/>
      </c>
      <c r="Y201" s="16">
        <f t="shared" si="99"/>
        <v>0</v>
      </c>
      <c r="Z201" s="16" t="str">
        <f t="shared" si="100"/>
        <v/>
      </c>
      <c r="AA201" s="16">
        <f t="shared" si="101"/>
        <v>0</v>
      </c>
      <c r="AB201" s="97" t="str">
        <f>IF(ISBLANK($A201),"",5+4*(I201+IF(AA201=0,0,VLOOKUP($A201,'Final Round'!$A$14:$K$18,COLUMN('Final Round'!$G$1),FALSE)))+8*(H201+IF(AA201=0,0,IF(VLOOKUP($A201,'Final Round'!$A$14:$K$18,COLUMN('Final Round'!$J$1),FALSE)=1,1,0)))+$AA201)</f>
        <v/>
      </c>
    </row>
    <row r="202" spans="1:28" x14ac:dyDescent="0.2">
      <c r="A202" s="74"/>
      <c r="B202" s="75"/>
      <c r="C202" s="75"/>
      <c r="D202" s="75"/>
      <c r="E202" s="76"/>
      <c r="F202" s="77" t="str">
        <f>IF(ISBLANK($A202),"",SUM(IF(ISNA(IF(VLOOKUP($A202,'Round 1'!$A$7:$J$206,COLUMN('Round 1'!$H$7),FALSE),1,NA())),0,1),IF(ISNA(IF(VLOOKUP($A202,'Round 2'!$A$7:$J$206,COLUMN('Round 1'!$H$7),FALSE),1,NA())),0,1),IF(ISNA(IF(VLOOKUP($A202,'Round 3'!$A$7:$J$206,COLUMN('Round 1'!$H$7),FALSE),1,NA())),0,1),IF(ISNA(IF(VLOOKUP($A202,'Final Round'!$A$14:$K$18,1,FALSE),1,NA())),0,1)))</f>
        <v/>
      </c>
      <c r="G202" s="78"/>
      <c r="H202" s="79" t="str">
        <f>IF(ISBLANK($A202),"",IF(ISERROR(VLOOKUP($A202,'Round 1'!$A$7:$I$206,COLUMN('Round 1'!$G$7),FALSE)),0,VLOOKUP($A202,'Round 1'!$A$7:$I$206,COLUMN('Round 1'!$G$7),FALSE))+IF(ISERROR(VLOOKUP($A202,'Round 2'!$A$7:$I$206,COLUMN('Round 2'!$G$7),FALSE)),0,VLOOKUP($A202,'Round 2'!$A$7:$I$206,COLUMN('Round 2'!$G$7),FALSE))+IF(ISERROR(VLOOKUP($A202,'Round 3'!$A$7:$I$206,COLUMN('Round 3'!$G$7),FALSE)),0,VLOOKUP($A202,'Round 3'!$A$7:$I$206,COLUMN('Round 3'!$G$7),FALSE)))</f>
        <v/>
      </c>
      <c r="I202" s="79" t="str">
        <f>IF(ISBLANK($A202),"",IF(ISERROR(VLOOKUP($A202,'Round 1'!$A$7:$I$206,COLUMN('Round 1'!$F$7),FALSE)),0,VLOOKUP($A202,'Round 1'!$A$7:$I$206,COLUMN('Round 1'!$F$7),FALSE))+IF(ISERROR(VLOOKUP($A202,'Round 2'!$A$7:$I$206,COLUMN('Round 2'!$F$7),FALSE)),0,VLOOKUP($A202,'Round 2'!$A$7:$I$206,COLUMN('Round 2'!$F$7),FALSE))+IF(ISERROR(VLOOKUP($A202,'Round 3'!$A$7:$I$206,COLUMN('Round 3'!$F$7),FALSE)),0,VLOOKUP($A202,'Round 3'!$A$7:$I$206,COLUMN('Round 3'!$F$7),FALSE)))</f>
        <v/>
      </c>
      <c r="J202" s="80" t="str">
        <f>IF(ISBLANK($A202),"",IF(ISERROR(VLOOKUP($A202,'Round 1'!$A$7:$I$206,COLUMN('Round 1'!$H$7),FALSE)),0,VLOOKUP($A202,'Round 1'!$A$7:$I$206,COLUMN('Round 1'!$H$7),FALSE))+IF(ISERROR(VLOOKUP($A202,'Round 2'!$A$7:$I$206,COLUMN('Round 2'!$H$7),FALSE)),0,VLOOKUP($A202,'Round 2'!$A$7:$I$206,COLUMN('Round 2'!$H$7),FALSE))+IF(ISERROR(VLOOKUP($A202,'Round 3'!$A$7:$I$206,COLUMN('Round 3'!$H$7),FALSE)),0,VLOOKUP($A202,'Round 3'!$A$7:$I$206,COLUMN('Round 3'!$H$7),FALSE)))</f>
        <v/>
      </c>
      <c r="K202" s="79" t="str">
        <f t="shared" si="87"/>
        <v/>
      </c>
      <c r="L202" s="82" t="str">
        <f t="shared" si="88"/>
        <v/>
      </c>
      <c r="M202" s="83"/>
      <c r="N202" s="84" t="str">
        <f t="shared" si="89"/>
        <v/>
      </c>
      <c r="O202" s="16" t="str">
        <f t="shared" si="90"/>
        <v/>
      </c>
      <c r="P202" s="16" t="str">
        <f t="shared" si="91"/>
        <v/>
      </c>
      <c r="Q202" s="16">
        <f t="shared" si="92"/>
        <v>-10</v>
      </c>
      <c r="R202" s="16" t="str">
        <f t="shared" si="93"/>
        <v/>
      </c>
      <c r="S202" s="16" t="str">
        <f t="shared" si="94"/>
        <v/>
      </c>
      <c r="T202" s="16">
        <f t="shared" si="95"/>
        <v>0</v>
      </c>
      <c r="U202" s="84" t="str">
        <f>IF(N('Final Round'!$J$14)&gt;0,IF(ISBLANK($A202),"",IF($N202&gt;5,$N202,VLOOKUP($A202,'Final Round'!$A$14:$K$18,COLUMN('Final Round'!$J$1),FALSE))),"")</f>
        <v/>
      </c>
      <c r="V202" s="16" t="str">
        <f t="shared" si="96"/>
        <v/>
      </c>
      <c r="W202" s="16" t="str">
        <f t="shared" si="97"/>
        <v/>
      </c>
      <c r="X202" s="16" t="str">
        <f t="shared" si="98"/>
        <v/>
      </c>
      <c r="Y202" s="16">
        <f t="shared" si="99"/>
        <v>0</v>
      </c>
      <c r="Z202" s="16" t="str">
        <f t="shared" si="100"/>
        <v/>
      </c>
      <c r="AA202" s="16">
        <f t="shared" si="101"/>
        <v>0</v>
      </c>
      <c r="AB202" s="85" t="str">
        <f>IF(ISBLANK($A202),"",5+4*(I202+IF(AA202=0,0,VLOOKUP($A202,'Final Round'!$A$14:$K$18,COLUMN('Final Round'!$G$1),FALSE)))+8*(H202+IF(AA202=0,0,IF(VLOOKUP($A202,'Final Round'!$A$14:$K$18,COLUMN('Final Round'!$J$1),FALSE)=1,1,0)))+$AA202)</f>
        <v/>
      </c>
    </row>
    <row r="203" spans="1:28" x14ac:dyDescent="0.2">
      <c r="A203" s="86"/>
      <c r="B203" s="87"/>
      <c r="C203" s="87"/>
      <c r="D203" s="87"/>
      <c r="E203" s="88"/>
      <c r="F203" s="89" t="str">
        <f>IF(ISBLANK($A203),"",SUM(IF(ISNA(IF(VLOOKUP($A203,'Round 1'!$A$7:$J$206,COLUMN('Round 1'!$H$7),FALSE),1,NA())),0,1),IF(ISNA(IF(VLOOKUP($A203,'Round 2'!$A$7:$J$206,COLUMN('Round 1'!$H$7),FALSE),1,NA())),0,1),IF(ISNA(IF(VLOOKUP($A203,'Round 3'!$A$7:$J$206,COLUMN('Round 1'!$H$7),FALSE),1,NA())),0,1),IF(ISNA(IF(VLOOKUP($A203,'Final Round'!$A$14:$K$18,1,FALSE),1,NA())),0,1)))</f>
        <v/>
      </c>
      <c r="G203" s="90"/>
      <c r="H203" s="91" t="str">
        <f>IF(ISBLANK($A203),"",IF(ISERROR(VLOOKUP($A203,'Round 1'!$A$7:$I$206,COLUMN('Round 1'!$G$7),FALSE)),0,VLOOKUP($A203,'Round 1'!$A$7:$I$206,COLUMN('Round 1'!$G$7),FALSE))+IF(ISERROR(VLOOKUP($A203,'Round 2'!$A$7:$I$206,COLUMN('Round 2'!$G$7),FALSE)),0,VLOOKUP($A203,'Round 2'!$A$7:$I$206,COLUMN('Round 2'!$G$7),FALSE))+IF(ISERROR(VLOOKUP($A203,'Round 3'!$A$7:$I$206,COLUMN('Round 3'!$G$7),FALSE)),0,VLOOKUP($A203,'Round 3'!$A$7:$I$206,COLUMN('Round 3'!$G$7),FALSE)))</f>
        <v/>
      </c>
      <c r="I203" s="91" t="str">
        <f>IF(ISBLANK($A203),"",IF(ISERROR(VLOOKUP($A203,'Round 1'!$A$7:$I$206,COLUMN('Round 1'!$F$7),FALSE)),0,VLOOKUP($A203,'Round 1'!$A$7:$I$206,COLUMN('Round 1'!$F$7),FALSE))+IF(ISERROR(VLOOKUP($A203,'Round 2'!$A$7:$I$206,COLUMN('Round 2'!$F$7),FALSE)),0,VLOOKUP($A203,'Round 2'!$A$7:$I$206,COLUMN('Round 2'!$F$7),FALSE))+IF(ISERROR(VLOOKUP($A203,'Round 3'!$A$7:$I$206,COLUMN('Round 3'!$F$7),FALSE)),0,VLOOKUP($A203,'Round 3'!$A$7:$I$206,COLUMN('Round 3'!$F$7),FALSE)))</f>
        <v/>
      </c>
      <c r="J203" s="92" t="str">
        <f>IF(ISBLANK($A203),"",IF(ISERROR(VLOOKUP($A203,'Round 1'!$A$7:$I$206,COLUMN('Round 1'!$H$7),FALSE)),0,VLOOKUP($A203,'Round 1'!$A$7:$I$206,COLUMN('Round 1'!$H$7),FALSE))+IF(ISERROR(VLOOKUP($A203,'Round 2'!$A$7:$I$206,COLUMN('Round 2'!$H$7),FALSE)),0,VLOOKUP($A203,'Round 2'!$A$7:$I$206,COLUMN('Round 2'!$H$7),FALSE))+IF(ISERROR(VLOOKUP($A203,'Round 3'!$A$7:$I$206,COLUMN('Round 3'!$H$7),FALSE)),0,VLOOKUP($A203,'Round 3'!$A$7:$I$206,COLUMN('Round 3'!$H$7),FALSE)))</f>
        <v/>
      </c>
      <c r="K203" s="91" t="str">
        <f t="shared" si="87"/>
        <v/>
      </c>
      <c r="L203" s="94" t="str">
        <f t="shared" si="88"/>
        <v/>
      </c>
      <c r="M203" s="95"/>
      <c r="N203" s="96" t="str">
        <f t="shared" si="89"/>
        <v/>
      </c>
      <c r="O203" s="16" t="str">
        <f t="shared" si="90"/>
        <v/>
      </c>
      <c r="P203" s="16" t="str">
        <f t="shared" si="91"/>
        <v/>
      </c>
      <c r="Q203" s="16">
        <f t="shared" si="92"/>
        <v>-10</v>
      </c>
      <c r="R203" s="16" t="str">
        <f t="shared" si="93"/>
        <v/>
      </c>
      <c r="S203" s="16" t="str">
        <f t="shared" si="94"/>
        <v/>
      </c>
      <c r="T203" s="16">
        <f t="shared" si="95"/>
        <v>0</v>
      </c>
      <c r="U203" s="96" t="str">
        <f>IF(N('Final Round'!$J$14)&gt;0,IF(ISBLANK($A203),"",IF($N203&gt;5,$N203,VLOOKUP($A203,'Final Round'!$A$14:$K$18,COLUMN('Final Round'!$J$1),FALSE))),"")</f>
        <v/>
      </c>
      <c r="V203" s="16" t="str">
        <f t="shared" si="96"/>
        <v/>
      </c>
      <c r="W203" s="16" t="str">
        <f t="shared" si="97"/>
        <v/>
      </c>
      <c r="X203" s="16" t="str">
        <f t="shared" si="98"/>
        <v/>
      </c>
      <c r="Y203" s="16">
        <f t="shared" si="99"/>
        <v>0</v>
      </c>
      <c r="Z203" s="16" t="str">
        <f t="shared" si="100"/>
        <v/>
      </c>
      <c r="AA203" s="16">
        <f t="shared" si="101"/>
        <v>0</v>
      </c>
      <c r="AB203" s="97" t="str">
        <f>IF(ISBLANK($A203),"",5+4*(I203+IF(AA203=0,0,VLOOKUP($A203,'Final Round'!$A$14:$K$18,COLUMN('Final Round'!$G$1),FALSE)))+8*(H203+IF(AA203=0,0,IF(VLOOKUP($A203,'Final Round'!$A$14:$K$18,COLUMN('Final Round'!$J$1),FALSE)=1,1,0)))+$AA203)</f>
        <v/>
      </c>
    </row>
    <row r="204" spans="1:28" x14ac:dyDescent="0.2">
      <c r="A204" s="74"/>
      <c r="B204" s="75"/>
      <c r="C204" s="75"/>
      <c r="D204" s="75"/>
      <c r="E204" s="76"/>
      <c r="F204" s="77" t="str">
        <f>IF(ISBLANK($A204),"",SUM(IF(ISNA(IF(VLOOKUP($A204,'Round 1'!$A$7:$J$206,COLUMN('Round 1'!$H$7),FALSE),1,NA())),0,1),IF(ISNA(IF(VLOOKUP($A204,'Round 2'!$A$7:$J$206,COLUMN('Round 1'!$H$7),FALSE),1,NA())),0,1),IF(ISNA(IF(VLOOKUP($A204,'Round 3'!$A$7:$J$206,COLUMN('Round 1'!$H$7),FALSE),1,NA())),0,1),IF(ISNA(IF(VLOOKUP($A204,'Final Round'!$A$14:$K$18,1,FALSE),1,NA())),0,1)))</f>
        <v/>
      </c>
      <c r="G204" s="78"/>
      <c r="H204" s="79" t="str">
        <f>IF(ISBLANK($A204),"",IF(ISERROR(VLOOKUP($A204,'Round 1'!$A$7:$I$206,COLUMN('Round 1'!$G$7),FALSE)),0,VLOOKUP($A204,'Round 1'!$A$7:$I$206,COLUMN('Round 1'!$G$7),FALSE))+IF(ISERROR(VLOOKUP($A204,'Round 2'!$A$7:$I$206,COLUMN('Round 2'!$G$7),FALSE)),0,VLOOKUP($A204,'Round 2'!$A$7:$I$206,COLUMN('Round 2'!$G$7),FALSE))+IF(ISERROR(VLOOKUP($A204,'Round 3'!$A$7:$I$206,COLUMN('Round 3'!$G$7),FALSE)),0,VLOOKUP($A204,'Round 3'!$A$7:$I$206,COLUMN('Round 3'!$G$7),FALSE)))</f>
        <v/>
      </c>
      <c r="I204" s="79" t="str">
        <f>IF(ISBLANK($A204),"",IF(ISERROR(VLOOKUP($A204,'Round 1'!$A$7:$I$206,COLUMN('Round 1'!$F$7),FALSE)),0,VLOOKUP($A204,'Round 1'!$A$7:$I$206,COLUMN('Round 1'!$F$7),FALSE))+IF(ISERROR(VLOOKUP($A204,'Round 2'!$A$7:$I$206,COLUMN('Round 2'!$F$7),FALSE)),0,VLOOKUP($A204,'Round 2'!$A$7:$I$206,COLUMN('Round 2'!$F$7),FALSE))+IF(ISERROR(VLOOKUP($A204,'Round 3'!$A$7:$I$206,COLUMN('Round 3'!$F$7),FALSE)),0,VLOOKUP($A204,'Round 3'!$A$7:$I$206,COLUMN('Round 3'!$F$7),FALSE)))</f>
        <v/>
      </c>
      <c r="J204" s="80" t="str">
        <f>IF(ISBLANK($A204),"",IF(ISERROR(VLOOKUP($A204,'Round 1'!$A$7:$I$206,COLUMN('Round 1'!$H$7),FALSE)),0,VLOOKUP($A204,'Round 1'!$A$7:$I$206,COLUMN('Round 1'!$H$7),FALSE))+IF(ISERROR(VLOOKUP($A204,'Round 2'!$A$7:$I$206,COLUMN('Round 2'!$H$7),FALSE)),0,VLOOKUP($A204,'Round 2'!$A$7:$I$206,COLUMN('Round 2'!$H$7),FALSE))+IF(ISERROR(VLOOKUP($A204,'Round 3'!$A$7:$I$206,COLUMN('Round 3'!$H$7),FALSE)),0,VLOOKUP($A204,'Round 3'!$A$7:$I$206,COLUMN('Round 3'!$H$7),FALSE)))</f>
        <v/>
      </c>
      <c r="K204" s="79" t="str">
        <f t="shared" si="87"/>
        <v/>
      </c>
      <c r="L204" s="82" t="str">
        <f t="shared" si="88"/>
        <v/>
      </c>
      <c r="M204" s="83"/>
      <c r="N204" s="84" t="str">
        <f t="shared" si="89"/>
        <v/>
      </c>
      <c r="O204" s="16" t="str">
        <f t="shared" si="90"/>
        <v/>
      </c>
      <c r="P204" s="16" t="str">
        <f t="shared" si="91"/>
        <v/>
      </c>
      <c r="Q204" s="16">
        <f t="shared" si="92"/>
        <v>-10</v>
      </c>
      <c r="R204" s="16" t="str">
        <f t="shared" si="93"/>
        <v/>
      </c>
      <c r="S204" s="16" t="str">
        <f t="shared" si="94"/>
        <v/>
      </c>
      <c r="T204" s="16">
        <f t="shared" si="95"/>
        <v>0</v>
      </c>
      <c r="U204" s="84" t="str">
        <f>IF(N('Final Round'!$J$14)&gt;0,IF(ISBLANK($A204),"",IF($N204&gt;5,$N204,VLOOKUP($A204,'Final Round'!$A$14:$K$18,COLUMN('Final Round'!$J$1),FALSE))),"")</f>
        <v/>
      </c>
      <c r="V204" s="16" t="str">
        <f t="shared" si="96"/>
        <v/>
      </c>
      <c r="W204" s="16" t="str">
        <f t="shared" si="97"/>
        <v/>
      </c>
      <c r="X204" s="16" t="str">
        <f t="shared" si="98"/>
        <v/>
      </c>
      <c r="Y204" s="16">
        <f t="shared" si="99"/>
        <v>0</v>
      </c>
      <c r="Z204" s="16" t="str">
        <f t="shared" si="100"/>
        <v/>
      </c>
      <c r="AA204" s="16">
        <f t="shared" si="101"/>
        <v>0</v>
      </c>
      <c r="AB204" s="85" t="str">
        <f>IF(ISBLANK($A204),"",5+4*(I204+IF(AA204=0,0,VLOOKUP($A204,'Final Round'!$A$14:$K$18,COLUMN('Final Round'!$G$1),FALSE)))+8*(H204+IF(AA204=0,0,IF(VLOOKUP($A204,'Final Round'!$A$14:$K$18,COLUMN('Final Round'!$J$1),FALSE)=1,1,0)))+$AA204)</f>
        <v/>
      </c>
    </row>
    <row r="205" spans="1:28" x14ac:dyDescent="0.2">
      <c r="A205" s="86"/>
      <c r="B205" s="87"/>
      <c r="C205" s="87"/>
      <c r="D205" s="87"/>
      <c r="E205" s="88"/>
      <c r="F205" s="89" t="str">
        <f>IF(ISBLANK($A205),"",SUM(IF(ISNA(IF(VLOOKUP($A205,'Round 1'!$A$7:$J$206,COLUMN('Round 1'!$H$7),FALSE),1,NA())),0,1),IF(ISNA(IF(VLOOKUP($A205,'Round 2'!$A$7:$J$206,COLUMN('Round 1'!$H$7),FALSE),1,NA())),0,1),IF(ISNA(IF(VLOOKUP($A205,'Round 3'!$A$7:$J$206,COLUMN('Round 1'!$H$7),FALSE),1,NA())),0,1),IF(ISNA(IF(VLOOKUP($A205,'Final Round'!$A$14:$K$18,1,FALSE),1,NA())),0,1)))</f>
        <v/>
      </c>
      <c r="G205" s="90"/>
      <c r="H205" s="91" t="str">
        <f>IF(ISBLANK($A205),"",IF(ISERROR(VLOOKUP($A205,'Round 1'!$A$7:$I$206,COLUMN('Round 1'!$G$7),FALSE)),0,VLOOKUP($A205,'Round 1'!$A$7:$I$206,COLUMN('Round 1'!$G$7),FALSE))+IF(ISERROR(VLOOKUP($A205,'Round 2'!$A$7:$I$206,COLUMN('Round 2'!$G$7),FALSE)),0,VLOOKUP($A205,'Round 2'!$A$7:$I$206,COLUMN('Round 2'!$G$7),FALSE))+IF(ISERROR(VLOOKUP($A205,'Round 3'!$A$7:$I$206,COLUMN('Round 3'!$G$7),FALSE)),0,VLOOKUP($A205,'Round 3'!$A$7:$I$206,COLUMN('Round 3'!$G$7),FALSE)))</f>
        <v/>
      </c>
      <c r="I205" s="91" t="str">
        <f>IF(ISBLANK($A205),"",IF(ISERROR(VLOOKUP($A205,'Round 1'!$A$7:$I$206,COLUMN('Round 1'!$F$7),FALSE)),0,VLOOKUP($A205,'Round 1'!$A$7:$I$206,COLUMN('Round 1'!$F$7),FALSE))+IF(ISERROR(VLOOKUP($A205,'Round 2'!$A$7:$I$206,COLUMN('Round 2'!$F$7),FALSE)),0,VLOOKUP($A205,'Round 2'!$A$7:$I$206,COLUMN('Round 2'!$F$7),FALSE))+IF(ISERROR(VLOOKUP($A205,'Round 3'!$A$7:$I$206,COLUMN('Round 3'!$F$7),FALSE)),0,VLOOKUP($A205,'Round 3'!$A$7:$I$206,COLUMN('Round 3'!$F$7),FALSE)))</f>
        <v/>
      </c>
      <c r="J205" s="92" t="str">
        <f>IF(ISBLANK($A205),"",IF(ISERROR(VLOOKUP($A205,'Round 1'!$A$7:$I$206,COLUMN('Round 1'!$H$7),FALSE)),0,VLOOKUP($A205,'Round 1'!$A$7:$I$206,COLUMN('Round 1'!$H$7),FALSE))+IF(ISERROR(VLOOKUP($A205,'Round 2'!$A$7:$I$206,COLUMN('Round 2'!$H$7),FALSE)),0,VLOOKUP($A205,'Round 2'!$A$7:$I$206,COLUMN('Round 2'!$H$7),FALSE))+IF(ISERROR(VLOOKUP($A205,'Round 3'!$A$7:$I$206,COLUMN('Round 3'!$H$7),FALSE)),0,VLOOKUP($A205,'Round 3'!$A$7:$I$206,COLUMN('Round 3'!$H$7),FALSE)))</f>
        <v/>
      </c>
      <c r="K205" s="91" t="str">
        <f t="shared" si="87"/>
        <v/>
      </c>
      <c r="L205" s="94" t="str">
        <f t="shared" si="88"/>
        <v/>
      </c>
      <c r="M205" s="95"/>
      <c r="N205" s="96" t="str">
        <f t="shared" si="89"/>
        <v/>
      </c>
      <c r="O205" s="16" t="str">
        <f t="shared" si="90"/>
        <v/>
      </c>
      <c r="P205" s="16" t="str">
        <f t="shared" si="91"/>
        <v/>
      </c>
      <c r="Q205" s="16">
        <f t="shared" si="92"/>
        <v>-10</v>
      </c>
      <c r="R205" s="16" t="str">
        <f t="shared" si="93"/>
        <v/>
      </c>
      <c r="S205" s="16" t="str">
        <f t="shared" si="94"/>
        <v/>
      </c>
      <c r="T205" s="16">
        <f t="shared" si="95"/>
        <v>0</v>
      </c>
      <c r="U205" s="96" t="str">
        <f>IF(N('Final Round'!$J$14)&gt;0,IF(ISBLANK($A205),"",IF($N205&gt;5,$N205,VLOOKUP($A205,'Final Round'!$A$14:$K$18,COLUMN('Final Round'!$J$1),FALSE))),"")</f>
        <v/>
      </c>
      <c r="V205" s="16" t="str">
        <f t="shared" si="96"/>
        <v/>
      </c>
      <c r="W205" s="16" t="str">
        <f t="shared" si="97"/>
        <v/>
      </c>
      <c r="X205" s="16" t="str">
        <f t="shared" si="98"/>
        <v/>
      </c>
      <c r="Y205" s="16">
        <f t="shared" si="99"/>
        <v>0</v>
      </c>
      <c r="Z205" s="16" t="str">
        <f t="shared" si="100"/>
        <v/>
      </c>
      <c r="AA205" s="16">
        <f t="shared" si="101"/>
        <v>0</v>
      </c>
      <c r="AB205" s="97" t="str">
        <f>IF(ISBLANK($A205),"",5+4*(I205+IF(AA205=0,0,VLOOKUP($A205,'Final Round'!$A$14:$K$18,COLUMN('Final Round'!$G$1),FALSE)))+8*(H205+IF(AA205=0,0,IF(VLOOKUP($A205,'Final Round'!$A$14:$K$18,COLUMN('Final Round'!$J$1),FALSE)=1,1,0)))+$AA205)</f>
        <v/>
      </c>
    </row>
    <row r="206" spans="1:28" ht="13.5" thickBot="1" x14ac:dyDescent="0.25">
      <c r="A206" s="111"/>
      <c r="B206" s="112"/>
      <c r="C206" s="112"/>
      <c r="D206" s="112"/>
      <c r="E206" s="113"/>
      <c r="F206" s="114" t="str">
        <f>IF(ISBLANK($A206),"",SUM(IF(ISNA(IF(VLOOKUP($A206,'Round 1'!$A$7:$J$206,COLUMN('Round 1'!$H$7),FALSE),1,NA())),0,1),IF(ISNA(IF(VLOOKUP($A206,'Round 2'!$A$7:$J$206,COLUMN('Round 1'!$H$7),FALSE),1,NA())),0,1),IF(ISNA(IF(VLOOKUP($A206,'Round 3'!$A$7:$J$206,COLUMN('Round 1'!$H$7),FALSE),1,NA())),0,1),IF(ISNA(IF(VLOOKUP($A206,'Final Round'!$A$14:$K$18,1,FALSE),1,NA())),0,1)))</f>
        <v/>
      </c>
      <c r="G206" s="115"/>
      <c r="H206" s="116" t="str">
        <f>IF(ISBLANK($A206),"",IF(ISERROR(VLOOKUP($A206,'Round 1'!$A$7:$I$206,COLUMN('Round 1'!$G$7),FALSE)),0,VLOOKUP($A206,'Round 1'!$A$7:$I$206,COLUMN('Round 1'!$G$7),FALSE))+IF(ISERROR(VLOOKUP($A206,'Round 2'!$A$7:$I$206,COLUMN('Round 2'!$G$7),FALSE)),0,VLOOKUP($A206,'Round 2'!$A$7:$I$206,COLUMN('Round 2'!$G$7),FALSE))+IF(ISERROR(VLOOKUP($A206,'Round 3'!$A$7:$I$206,COLUMN('Round 3'!$G$7),FALSE)),0,VLOOKUP($A206,'Round 3'!$A$7:$I$206,COLUMN('Round 3'!$G$7),FALSE)))</f>
        <v/>
      </c>
      <c r="I206" s="116" t="str">
        <f>IF(ISBLANK($A206),"",IF(ISERROR(VLOOKUP($A206,'Round 1'!$A$7:$I$206,COLUMN('Round 1'!$F$7),FALSE)),0,VLOOKUP($A206,'Round 1'!$A$7:$I$206,COLUMN('Round 1'!$F$7),FALSE))+IF(ISERROR(VLOOKUP($A206,'Round 2'!$A$7:$I$206,COLUMN('Round 2'!$F$7),FALSE)),0,VLOOKUP($A206,'Round 2'!$A$7:$I$206,COLUMN('Round 2'!$F$7),FALSE))+IF(ISERROR(VLOOKUP($A206,'Round 3'!$A$7:$I$206,COLUMN('Round 3'!$F$7),FALSE)),0,VLOOKUP($A206,'Round 3'!$A$7:$I$206,COLUMN('Round 3'!$F$7),FALSE)))</f>
        <v/>
      </c>
      <c r="J206" s="117" t="str">
        <f>IF(ISBLANK($A206),"",IF(ISERROR(VLOOKUP($A206,'Round 1'!$A$7:$I$206,COLUMN('Round 1'!$H$7),FALSE)),0,VLOOKUP($A206,'Round 1'!$A$7:$I$206,COLUMN('Round 1'!$H$7),FALSE))+IF(ISERROR(VLOOKUP($A206,'Round 2'!$A$7:$I$206,COLUMN('Round 2'!$H$7),FALSE)),0,VLOOKUP($A206,'Round 2'!$A$7:$I$206,COLUMN('Round 2'!$H$7),FALSE))+IF(ISERROR(VLOOKUP($A206,'Round 3'!$A$7:$I$206,COLUMN('Round 3'!$H$7),FALSE)),0,VLOOKUP($A206,'Round 3'!$A$7:$I$206,COLUMN('Round 3'!$H$7),FALSE)))</f>
        <v/>
      </c>
      <c r="K206" s="116" t="str">
        <f t="shared" si="87"/>
        <v/>
      </c>
      <c r="L206" s="118" t="str">
        <f t="shared" si="88"/>
        <v/>
      </c>
      <c r="M206" s="119"/>
      <c r="N206" s="120" t="str">
        <f t="shared" si="89"/>
        <v/>
      </c>
      <c r="O206" s="16" t="str">
        <f t="shared" si="90"/>
        <v/>
      </c>
      <c r="P206" s="16" t="str">
        <f t="shared" si="91"/>
        <v/>
      </c>
      <c r="Q206" s="16">
        <f t="shared" si="92"/>
        <v>-10</v>
      </c>
      <c r="R206" s="16" t="str">
        <f t="shared" si="93"/>
        <v/>
      </c>
      <c r="S206" s="16" t="str">
        <f t="shared" si="94"/>
        <v/>
      </c>
      <c r="T206" s="16">
        <f t="shared" si="95"/>
        <v>0</v>
      </c>
      <c r="U206" s="120" t="str">
        <f>IF(N('Final Round'!$J$14)&gt;0,IF(ISBLANK($A206),"",IF($N206&gt;5,$N206,VLOOKUP($A206,'Final Round'!$A$14:$K$18,COLUMN('Final Round'!$J$1),FALSE))),"")</f>
        <v/>
      </c>
      <c r="V206" s="16" t="str">
        <f t="shared" si="96"/>
        <v/>
      </c>
      <c r="W206" s="16" t="str">
        <f t="shared" si="97"/>
        <v/>
      </c>
      <c r="X206" s="16" t="str">
        <f t="shared" si="98"/>
        <v/>
      </c>
      <c r="Y206" s="16">
        <f t="shared" si="99"/>
        <v>0</v>
      </c>
      <c r="Z206" s="16" t="str">
        <f t="shared" si="100"/>
        <v/>
      </c>
      <c r="AA206" s="16">
        <f t="shared" si="101"/>
        <v>0</v>
      </c>
      <c r="AB206" s="121" t="str">
        <f>IF(ISBLANK($A206),"",5+4*(I206+IF(AA206=0,0,VLOOKUP($A206,'Final Round'!$A$14:$K$18,COLUMN('Final Round'!$G$1),FALSE)))+8*(H206+IF(AA206=0,0,IF(VLOOKUP($A206,'Final Round'!$A$14:$K$18,COLUMN('Final Round'!$J$1),FALSE)=1,1,0)))+$AA206)</f>
        <v/>
      </c>
    </row>
    <row r="207" spans="1:28" ht="16.5" thickTop="1" x14ac:dyDescent="0.25">
      <c r="H207" s="48"/>
      <c r="I207" s="48"/>
      <c r="J207" s="48"/>
      <c r="K207" s="48"/>
      <c r="L207" s="122"/>
      <c r="M207" s="48"/>
      <c r="N207" s="122"/>
      <c r="U207" s="122"/>
      <c r="AB207" s="123"/>
    </row>
    <row r="208" spans="1:28" ht="15.75" x14ac:dyDescent="0.25">
      <c r="H208" s="62"/>
      <c r="I208" s="62"/>
      <c r="J208" s="62"/>
      <c r="K208" s="62"/>
      <c r="L208" s="124"/>
      <c r="M208" s="62"/>
      <c r="N208" s="124"/>
      <c r="U208" s="124"/>
      <c r="AB208" s="125"/>
    </row>
  </sheetData>
  <conditionalFormatting sqref="K7:K206">
    <cfRule type="cellIs" dxfId="2" priority="1" stopIfTrue="1" operator="lessThanOrEqual">
      <formula>5</formula>
    </cfRule>
    <cfRule type="cellIs" dxfId="1" priority="2" stopIfTrue="1" operator="between">
      <formula>6</formula>
      <formula>10</formula>
    </cfRule>
  </conditionalFormatting>
  <conditionalFormatting sqref="N7:N206 U7:U206">
    <cfRule type="cellIs" dxfId="0" priority="3" stopIfTrue="1" operator="between">
      <formula>1</formula>
      <formula>5</formula>
    </cfRule>
  </conditionalFormatting>
  <pageMargins left="0.74791666666666667" right="0.74791666666666667" top="0.98402777777777783" bottom="0.98402777777777783" header="0.51180555555555562" footer="0.51180555555555562"/>
  <pageSetup firstPageNumber="0"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05"/>
  <sheetViews>
    <sheetView workbookViewId="0">
      <pane ySplit="5" topLeftCell="A6" activePane="bottomLeft" state="frozen"/>
      <selection pane="bottomLeft" activeCell="A6" sqref="A6"/>
    </sheetView>
  </sheetViews>
  <sheetFormatPr defaultColWidth="11.42578125" defaultRowHeight="12.75" x14ac:dyDescent="0.2"/>
  <cols>
    <col min="1" max="1" width="9.28515625" style="126" customWidth="1"/>
    <col min="2" max="3" width="10.85546875" style="126" hidden="1" customWidth="1"/>
    <col min="4" max="4" width="35.85546875" style="126" customWidth="1"/>
    <col min="5" max="5" width="11.7109375" style="126" customWidth="1"/>
    <col min="6" max="6" width="10.28515625" style="126" customWidth="1"/>
    <col min="7" max="7" width="9.42578125" style="126" customWidth="1"/>
    <col min="8" max="8" width="8.85546875" style="126" customWidth="1"/>
    <col min="9" max="16384" width="11.42578125" style="126"/>
  </cols>
  <sheetData>
    <row r="1" spans="1:8" ht="25.5" x14ac:dyDescent="0.35">
      <c r="A1" s="568" t="str">
        <f>IF(ISBLANK('Tournament Info'!B3),"Vampire: The Eternal Struggle Tournament",'Tournament Info'!B3)</f>
        <v>Vampire: The Eternal Struggle Tournament</v>
      </c>
      <c r="B1" s="568"/>
      <c r="C1" s="568"/>
      <c r="D1" s="568"/>
      <c r="E1" s="568"/>
      <c r="F1" s="568"/>
      <c r="G1" s="568"/>
      <c r="H1" s="568"/>
    </row>
    <row r="2" spans="1:8" ht="15" x14ac:dyDescent="0.2">
      <c r="A2" s="6"/>
      <c r="B2" s="6"/>
      <c r="C2" s="127"/>
      <c r="D2" s="6"/>
      <c r="E2" s="128"/>
      <c r="F2" s="7"/>
      <c r="G2" s="7"/>
      <c r="H2" s="6"/>
    </row>
    <row r="3" spans="1:8" ht="21" customHeight="1" x14ac:dyDescent="0.3">
      <c r="A3" s="569" t="str">
        <f>IF($B$4,"Final Standings","Current Standings")</f>
        <v>Current Standings</v>
      </c>
      <c r="B3" s="569"/>
      <c r="C3" s="569"/>
      <c r="D3" s="569"/>
      <c r="E3" s="569"/>
      <c r="F3" s="569"/>
      <c r="G3" s="569"/>
      <c r="H3" s="569"/>
    </row>
    <row r="4" spans="1:8" ht="15" x14ac:dyDescent="0.2">
      <c r="A4" s="6"/>
      <c r="B4" s="6" t="b">
        <f>N('Final Round'!$J$14)&gt;0</f>
        <v>0</v>
      </c>
      <c r="C4" s="6"/>
      <c r="D4" s="7"/>
      <c r="E4" s="128"/>
      <c r="F4" s="7"/>
      <c r="G4" s="7"/>
      <c r="H4" s="6"/>
    </row>
    <row r="5" spans="1:8" ht="31.7" customHeight="1" x14ac:dyDescent="0.25">
      <c r="A5" s="129" t="str">
        <f>IF($B$4,"Final Rank","Current Rank")</f>
        <v>Current Rank</v>
      </c>
      <c r="B5" s="130" t="s">
        <v>123</v>
      </c>
      <c r="C5" s="130" t="s">
        <v>124</v>
      </c>
      <c r="D5" s="130" t="s">
        <v>125</v>
      </c>
      <c r="E5" s="130" t="s">
        <v>126</v>
      </c>
      <c r="F5" s="130" t="s">
        <v>127</v>
      </c>
      <c r="G5" s="130" t="s">
        <v>128</v>
      </c>
      <c r="H5" s="131" t="s">
        <v>107</v>
      </c>
    </row>
    <row r="6" spans="1:8" ht="15" x14ac:dyDescent="0.2">
      <c r="A6" s="132" t="str">
        <f>IF(ISNUMBER($C6),VLOOKUP($C6,Methuselahs!$Y$7:$Z$206,2,FALSE),"")</f>
        <v/>
      </c>
      <c r="B6" s="133" t="str">
        <f>IF(ROW()-ROW($A$6)&lt;Methuselahs!$A$4,ROW()-ROW($A$5),"")</f>
        <v/>
      </c>
      <c r="C6" s="134" t="str">
        <f>IF(ISNUMBER($B6),VLOOKUP($B6,Methuselahs!$X$7:$Y$206,2,FALSE),"")</f>
        <v/>
      </c>
      <c r="D6" s="135" t="str">
        <f>IF(ISNUMBER($C6),T(VLOOKUP($C6,Methuselahs!$A$7:$E$206,2,FALSE))&amp;" "&amp;T(VLOOKUP($C6,Methuselahs!$A$7:$E$206,3,FALSE)),"")</f>
        <v/>
      </c>
      <c r="E6" s="136" t="str">
        <f>IF(ISNUMBER($C6),VLOOKUP($C6,Methuselahs!$A$7:$I$206,COLUMN(Methuselahs!$H$6),FALSE),"")</f>
        <v/>
      </c>
      <c r="F6" s="136" t="str">
        <f>IF(ISNUMBER($C6),VLOOKUP($C6,Methuselahs!$A$7:$I$206,COLUMN(Methuselahs!$I$6),FALSE),"")</f>
        <v/>
      </c>
      <c r="G6" s="136" t="str">
        <f>IF(AND(ISNUMBER($C6),$B$4),VLOOKUP($C6,'Final Round'!$A$14:$G$18,6,FALSE),"")</f>
        <v/>
      </c>
      <c r="H6" s="137" t="str">
        <f>IF(ISNUMBER($C6),VLOOKUP($C6,Methuselahs!$A$7:$J$206,COLUMN(Methuselahs!$J$6),FALSE),"")</f>
        <v/>
      </c>
    </row>
    <row r="7" spans="1:8" ht="15" x14ac:dyDescent="0.2">
      <c r="A7" s="138" t="str">
        <f>IF(ISNUMBER($C7),VLOOKUP($C7,Methuselahs!$Y$7:$Z$206,2,FALSE),"")</f>
        <v/>
      </c>
      <c r="B7" s="139" t="str">
        <f>IF(ROW()-ROW($A$6)&lt;Methuselahs!$A$4,ROW()-ROW($A$5),"")</f>
        <v/>
      </c>
      <c r="C7" s="134" t="str">
        <f>IF(ISNUMBER($B7),VLOOKUP($B7,Methuselahs!$X$7:$Y$206,2,FALSE),"")</f>
        <v/>
      </c>
      <c r="D7" s="135" t="str">
        <f>IF(ISNUMBER($C7),T(VLOOKUP($C7,Methuselahs!$A$7:$E$206,2,FALSE))&amp;" "&amp;T(VLOOKUP($C7,Methuselahs!$A$7:$E$206,3,FALSE)),"")</f>
        <v/>
      </c>
      <c r="E7" s="140" t="str">
        <f>IF(ISNUMBER($C7),VLOOKUP($C7,Methuselahs!$A$7:$I$206,COLUMN(Methuselahs!$H$6),FALSE),"")</f>
        <v/>
      </c>
      <c r="F7" s="136" t="str">
        <f>IF(ISNUMBER($C7),VLOOKUP($C7,Methuselahs!$A$7:$I$206,COLUMN(Methuselahs!$I$6),FALSE),"")</f>
        <v/>
      </c>
      <c r="G7" s="136" t="str">
        <f>IF(AND(ISNUMBER($C7),$B$4),VLOOKUP($C7,'Final Round'!$A$14:$G$18,6,FALSE),"")</f>
        <v/>
      </c>
      <c r="H7" s="141" t="str">
        <f>IF(ISNUMBER($C7),VLOOKUP($C7,Methuselahs!$A$7:$J$206,COLUMN(Methuselahs!$J$6),FALSE),"")</f>
        <v/>
      </c>
    </row>
    <row r="8" spans="1:8" ht="15" x14ac:dyDescent="0.2">
      <c r="A8" s="138" t="str">
        <f>IF(ISNUMBER($C8),VLOOKUP($C8,Methuselahs!$Y$7:$Z$206,2,FALSE),"")</f>
        <v/>
      </c>
      <c r="B8" s="139" t="str">
        <f>IF(ROW()-ROW($A$6)&lt;Methuselahs!$A$4,ROW()-ROW($A$5),"")</f>
        <v/>
      </c>
      <c r="C8" s="134" t="str">
        <f>IF(ISNUMBER($B8),VLOOKUP($B8,Methuselahs!$X$7:$Y$206,2,FALSE),"")</f>
        <v/>
      </c>
      <c r="D8" s="135" t="str">
        <f>IF(ISNUMBER($C8),T(VLOOKUP($C8,Methuselahs!$A$7:$E$206,2,FALSE))&amp;" "&amp;T(VLOOKUP($C8,Methuselahs!$A$7:$E$206,3,FALSE)),"")</f>
        <v/>
      </c>
      <c r="E8" s="140" t="str">
        <f>IF(ISNUMBER($C8),VLOOKUP($C8,Methuselahs!$A$7:$I$206,COLUMN(Methuselahs!$H$6),FALSE),"")</f>
        <v/>
      </c>
      <c r="F8" s="136" t="str">
        <f>IF(ISNUMBER($C8),VLOOKUP($C8,Methuselahs!$A$7:$I$206,COLUMN(Methuselahs!$I$6),FALSE),"")</f>
        <v/>
      </c>
      <c r="G8" s="136" t="str">
        <f>IF(AND(ISNUMBER($C8),$B$4),VLOOKUP($C8,'Final Round'!$A$14:$G$18,6,FALSE),"")</f>
        <v/>
      </c>
      <c r="H8" s="141" t="str">
        <f>IF(ISNUMBER($C8),VLOOKUP($C8,Methuselahs!$A$7:$J$206,COLUMN(Methuselahs!$J$6),FALSE),"")</f>
        <v/>
      </c>
    </row>
    <row r="9" spans="1:8" ht="15" x14ac:dyDescent="0.2">
      <c r="A9" s="138" t="str">
        <f>IF(ISNUMBER($C9),VLOOKUP($C9,Methuselahs!$Y$7:$Z$206,2,FALSE),"")</f>
        <v/>
      </c>
      <c r="B9" s="139" t="str">
        <f>IF(ROW()-ROW($A$6)&lt;Methuselahs!$A$4,ROW()-ROW($A$5),"")</f>
        <v/>
      </c>
      <c r="C9" s="134" t="str">
        <f>IF(ISNUMBER($B9),VLOOKUP($B9,Methuselahs!$X$7:$Y$206,2,FALSE),"")</f>
        <v/>
      </c>
      <c r="D9" s="135" t="str">
        <f>IF(ISNUMBER($C9),T(VLOOKUP($C9,Methuselahs!$A$7:$E$206,2,FALSE))&amp;" "&amp;T(VLOOKUP($C9,Methuselahs!$A$7:$E$206,3,FALSE)),"")</f>
        <v/>
      </c>
      <c r="E9" s="140" t="str">
        <f>IF(ISNUMBER($C9),VLOOKUP($C9,Methuselahs!$A$7:$I$206,COLUMN(Methuselahs!$H$6),FALSE),"")</f>
        <v/>
      </c>
      <c r="F9" s="136" t="str">
        <f>IF(ISNUMBER($C9),VLOOKUP($C9,Methuselahs!$A$7:$I$206,COLUMN(Methuselahs!$I$6),FALSE),"")</f>
        <v/>
      </c>
      <c r="G9" s="136" t="str">
        <f>IF(AND(ISNUMBER($C9),$B$4),VLOOKUP($C9,'Final Round'!$A$14:$G$18,6,FALSE),"")</f>
        <v/>
      </c>
      <c r="H9" s="141" t="str">
        <f>IF(ISNUMBER($C9),VLOOKUP($C9,Methuselahs!$A$7:$J$206,COLUMN(Methuselahs!$J$6),FALSE),"")</f>
        <v/>
      </c>
    </row>
    <row r="10" spans="1:8" ht="15" x14ac:dyDescent="0.2">
      <c r="A10" s="138" t="str">
        <f>IF(ISNUMBER($C10),VLOOKUP($C10,Methuselahs!$Y$7:$Z$206,2,FALSE),"")</f>
        <v/>
      </c>
      <c r="B10" s="139" t="str">
        <f>IF(ROW()-ROW($A$6)&lt;Methuselahs!$A$4,ROW()-ROW($A$5),"")</f>
        <v/>
      </c>
      <c r="C10" s="134" t="str">
        <f>IF(ISNUMBER($B10),VLOOKUP($B10,Methuselahs!$X$7:$Y$206,2,FALSE),"")</f>
        <v/>
      </c>
      <c r="D10" s="135" t="str">
        <f>IF(ISNUMBER($C10),T(VLOOKUP($C10,Methuselahs!$A$7:$E$206,2,FALSE))&amp;" "&amp;T(VLOOKUP($C10,Methuselahs!$A$7:$E$206,3,FALSE)),"")</f>
        <v/>
      </c>
      <c r="E10" s="140" t="str">
        <f>IF(ISNUMBER($C10),VLOOKUP($C10,Methuselahs!$A$7:$I$206,COLUMN(Methuselahs!$H$6),FALSE),"")</f>
        <v/>
      </c>
      <c r="F10" s="136" t="str">
        <f>IF(ISNUMBER($C10),VLOOKUP($C10,Methuselahs!$A$7:$I$206,COLUMN(Methuselahs!$I$6),FALSE),"")</f>
        <v/>
      </c>
      <c r="G10" s="136" t="str">
        <f>IF(AND(ISNUMBER($C10),$B$4),VLOOKUP($C10,'Final Round'!$A$14:$G$18,6,FALSE),"")</f>
        <v/>
      </c>
      <c r="H10" s="141" t="str">
        <f>IF(ISNUMBER($C10),VLOOKUP($C10,Methuselahs!$A$7:$J$206,COLUMN(Methuselahs!$J$6),FALSE),"")</f>
        <v/>
      </c>
    </row>
    <row r="11" spans="1:8" ht="15" x14ac:dyDescent="0.2">
      <c r="A11" s="138" t="str">
        <f>IF(ISNUMBER($C11),VLOOKUP($C11,Methuselahs!$Y$7:$Z$206,2,FALSE),"")</f>
        <v/>
      </c>
      <c r="B11" s="139" t="str">
        <f>IF(ROW()-ROW($A$6)&lt;Methuselahs!$A$4,ROW()-ROW($A$5),"")</f>
        <v/>
      </c>
      <c r="C11" s="134" t="str">
        <f>IF(ISNUMBER($B11),VLOOKUP($B11,Methuselahs!$X$7:$Y$206,2,FALSE),"")</f>
        <v/>
      </c>
      <c r="D11" s="135" t="str">
        <f>IF(ISNUMBER($C11),T(VLOOKUP($C11,Methuselahs!$A$7:$E$206,2,FALSE))&amp;" "&amp;T(VLOOKUP($C11,Methuselahs!$A$7:$E$206,3,FALSE)),"")</f>
        <v/>
      </c>
      <c r="E11" s="140" t="str">
        <f>IF(ISNUMBER($C11),VLOOKUP($C11,Methuselahs!$A$7:$I$206,COLUMN(Methuselahs!$H$6),FALSE),"")</f>
        <v/>
      </c>
      <c r="F11" s="136" t="str">
        <f>IF(ISNUMBER($C11),VLOOKUP($C11,Methuselahs!$A$7:$I$206,COLUMN(Methuselahs!$I$6),FALSE),"")</f>
        <v/>
      </c>
      <c r="G11" s="140"/>
      <c r="H11" s="141" t="str">
        <f>IF(ISNUMBER($C11),VLOOKUP($C11,Methuselahs!$A$7:$J$206,COLUMN(Methuselahs!$J$6),FALSE),"")</f>
        <v/>
      </c>
    </row>
    <row r="12" spans="1:8" ht="15" x14ac:dyDescent="0.2">
      <c r="A12" s="138" t="str">
        <f>IF(ISNUMBER($C12),VLOOKUP($C12,Methuselahs!$Y$7:$Z$206,2,FALSE),"")</f>
        <v/>
      </c>
      <c r="B12" s="139" t="str">
        <f>IF(ROW()-ROW($A$6)&lt;Methuselahs!$A$4,ROW()-ROW($A$5),"")</f>
        <v/>
      </c>
      <c r="C12" s="134" t="str">
        <f>IF(ISNUMBER($B12),VLOOKUP($B12,Methuselahs!$X$7:$Y$206,2,FALSE),"")</f>
        <v/>
      </c>
      <c r="D12" s="135" t="str">
        <f>IF(ISNUMBER($C12),T(VLOOKUP($C12,Methuselahs!$A$7:$E$206,2,FALSE))&amp;" "&amp;T(VLOOKUP($C12,Methuselahs!$A$7:$E$206,3,FALSE)),"")</f>
        <v/>
      </c>
      <c r="E12" s="140" t="str">
        <f>IF(ISNUMBER($C12),VLOOKUP($C12,Methuselahs!$A$7:$I$206,COLUMN(Methuselahs!$H$6),FALSE),"")</f>
        <v/>
      </c>
      <c r="F12" s="136" t="str">
        <f>IF(ISNUMBER($C12),VLOOKUP($C12,Methuselahs!$A$7:$I$206,COLUMN(Methuselahs!$I$6),FALSE),"")</f>
        <v/>
      </c>
      <c r="G12" s="140"/>
      <c r="H12" s="141" t="str">
        <f>IF(ISNUMBER($C12),VLOOKUP($C12,Methuselahs!$A$7:$J$206,COLUMN(Methuselahs!$J$6),FALSE),"")</f>
        <v/>
      </c>
    </row>
    <row r="13" spans="1:8" ht="15" x14ac:dyDescent="0.2">
      <c r="A13" s="138" t="str">
        <f>IF(ISNUMBER($C13),VLOOKUP($C13,Methuselahs!$Y$7:$Z$206,2,FALSE),"")</f>
        <v/>
      </c>
      <c r="B13" s="139" t="str">
        <f>IF(ROW()-ROW($A$6)&lt;Methuselahs!$A$4,ROW()-ROW($A$5),"")</f>
        <v/>
      </c>
      <c r="C13" s="134" t="str">
        <f>IF(ISNUMBER($B13),VLOOKUP($B13,Methuselahs!$X$7:$Y$206,2,FALSE),"")</f>
        <v/>
      </c>
      <c r="D13" s="135" t="str">
        <f>IF(ISNUMBER($C13),T(VLOOKUP($C13,Methuselahs!$A$7:$E$206,2,FALSE))&amp;" "&amp;T(VLOOKUP($C13,Methuselahs!$A$7:$E$206,3,FALSE)),"")</f>
        <v/>
      </c>
      <c r="E13" s="140" t="str">
        <f>IF(ISNUMBER($C13),VLOOKUP($C13,Methuselahs!$A$7:$I$206,COLUMN(Methuselahs!$H$6),FALSE),"")</f>
        <v/>
      </c>
      <c r="F13" s="136" t="str">
        <f>IF(ISNUMBER($C13),VLOOKUP($C13,Methuselahs!$A$7:$I$206,COLUMN(Methuselahs!$I$6),FALSE),"")</f>
        <v/>
      </c>
      <c r="G13" s="140"/>
      <c r="H13" s="141" t="str">
        <f>IF(ISNUMBER($C13),VLOOKUP($C13,Methuselahs!$A$7:$J$206,COLUMN(Methuselahs!$J$6),FALSE),"")</f>
        <v/>
      </c>
    </row>
    <row r="14" spans="1:8" ht="15" x14ac:dyDescent="0.2">
      <c r="A14" s="138" t="str">
        <f>IF(ISNUMBER($C14),VLOOKUP($C14,Methuselahs!$Y$7:$Z$206,2,FALSE),"")</f>
        <v/>
      </c>
      <c r="B14" s="139" t="str">
        <f>IF(ROW()-ROW($A$6)&lt;Methuselahs!$A$4,ROW()-ROW($A$5),"")</f>
        <v/>
      </c>
      <c r="C14" s="134" t="str">
        <f>IF(ISNUMBER($B14),VLOOKUP($B14,Methuselahs!$X$7:$Y$206,2,FALSE),"")</f>
        <v/>
      </c>
      <c r="D14" s="135" t="str">
        <f>IF(ISNUMBER($C14),T(VLOOKUP($C14,Methuselahs!$A$7:$E$206,2,FALSE))&amp;" "&amp;T(VLOOKUP($C14,Methuselahs!$A$7:$E$206,3,FALSE)),"")</f>
        <v/>
      </c>
      <c r="E14" s="140" t="str">
        <f>IF(ISNUMBER($C14),VLOOKUP($C14,Methuselahs!$A$7:$I$206,COLUMN(Methuselahs!$H$6),FALSE),"")</f>
        <v/>
      </c>
      <c r="F14" s="136" t="str">
        <f>IF(ISNUMBER($C14),VLOOKUP($C14,Methuselahs!$A$7:$I$206,COLUMN(Methuselahs!$I$6),FALSE),"")</f>
        <v/>
      </c>
      <c r="G14" s="140"/>
      <c r="H14" s="141" t="str">
        <f>IF(ISNUMBER($C14),VLOOKUP($C14,Methuselahs!$A$7:$J$206,COLUMN(Methuselahs!$J$6),FALSE),"")</f>
        <v/>
      </c>
    </row>
    <row r="15" spans="1:8" ht="15" x14ac:dyDescent="0.2">
      <c r="A15" s="138" t="str">
        <f>IF(ISNUMBER($C15),VLOOKUP($C15,Methuselahs!$Y$7:$Z$206,2,FALSE),"")</f>
        <v/>
      </c>
      <c r="B15" s="139" t="str">
        <f>IF(ROW()-ROW($A$6)&lt;Methuselahs!$A$4,ROW()-ROW($A$5),"")</f>
        <v/>
      </c>
      <c r="C15" s="134" t="str">
        <f>IF(ISNUMBER($B15),VLOOKUP($B15,Methuselahs!$X$7:$Y$206,2,FALSE),"")</f>
        <v/>
      </c>
      <c r="D15" s="135" t="str">
        <f>IF(ISNUMBER($C15),T(VLOOKUP($C15,Methuselahs!$A$7:$E$206,2,FALSE))&amp;" "&amp;T(VLOOKUP($C15,Methuselahs!$A$7:$E$206,3,FALSE)),"")</f>
        <v/>
      </c>
      <c r="E15" s="140" t="str">
        <f>IF(ISNUMBER($C15),VLOOKUP($C15,Methuselahs!$A$7:$I$206,COLUMN(Methuselahs!$H$6),FALSE),"")</f>
        <v/>
      </c>
      <c r="F15" s="136" t="str">
        <f>IF(ISNUMBER($C15),VLOOKUP($C15,Methuselahs!$A$7:$I$206,COLUMN(Methuselahs!$I$6),FALSE),"")</f>
        <v/>
      </c>
      <c r="G15" s="140"/>
      <c r="H15" s="141" t="str">
        <f>IF(ISNUMBER($C15),VLOOKUP($C15,Methuselahs!$A$7:$J$206,COLUMN(Methuselahs!$J$6),FALSE),"")</f>
        <v/>
      </c>
    </row>
    <row r="16" spans="1:8" ht="15" x14ac:dyDescent="0.2">
      <c r="A16" s="138" t="str">
        <f>IF(ISNUMBER($C16),VLOOKUP($C16,Methuselahs!$Y$7:$Z$206,2,FALSE),"")</f>
        <v/>
      </c>
      <c r="B16" s="139" t="str">
        <f>IF(ROW()-ROW($A$6)&lt;Methuselahs!$A$4,ROW()-ROW($A$5),"")</f>
        <v/>
      </c>
      <c r="C16" s="134" t="str">
        <f>IF(ISNUMBER($B16),VLOOKUP($B16,Methuselahs!$X$7:$Y$206,2,FALSE),"")</f>
        <v/>
      </c>
      <c r="D16" s="135" t="str">
        <f>IF(ISNUMBER($C16),T(VLOOKUP($C16,Methuselahs!$A$7:$E$206,2,FALSE))&amp;" "&amp;T(VLOOKUP($C16,Methuselahs!$A$7:$E$206,3,FALSE)),"")</f>
        <v/>
      </c>
      <c r="E16" s="140" t="str">
        <f>IF(ISNUMBER($C16),VLOOKUP($C16,Methuselahs!$A$7:$I$206,COLUMN(Methuselahs!$H$6),FALSE),"")</f>
        <v/>
      </c>
      <c r="F16" s="136" t="str">
        <f>IF(ISNUMBER($C16),VLOOKUP($C16,Methuselahs!$A$7:$I$206,COLUMN(Methuselahs!$I$6),FALSE),"")</f>
        <v/>
      </c>
      <c r="G16" s="140"/>
      <c r="H16" s="141" t="str">
        <f>IF(ISNUMBER($C16),VLOOKUP($C16,Methuselahs!$A$7:$J$206,COLUMN(Methuselahs!$J$6),FALSE),"")</f>
        <v/>
      </c>
    </row>
    <row r="17" spans="1:8" ht="15" x14ac:dyDescent="0.2">
      <c r="A17" s="138" t="str">
        <f>IF(ISNUMBER($C17),VLOOKUP($C17,Methuselahs!$Y$7:$Z$206,2,FALSE),"")</f>
        <v/>
      </c>
      <c r="B17" s="139" t="str">
        <f>IF(ROW()-ROW($A$6)&lt;Methuselahs!$A$4,ROW()-ROW($A$5),"")</f>
        <v/>
      </c>
      <c r="C17" s="134" t="str">
        <f>IF(ISNUMBER($B17),VLOOKUP($B17,Methuselahs!$X$7:$Y$206,2,FALSE),"")</f>
        <v/>
      </c>
      <c r="D17" s="142" t="str">
        <f>IF(ISNUMBER($C17),T(VLOOKUP($C17,Methuselahs!$A$7:$E$206,2,FALSE))&amp;" "&amp;T(VLOOKUP($C17,Methuselahs!$A$7:$E$206,3,FALSE)),"")</f>
        <v/>
      </c>
      <c r="E17" s="140" t="str">
        <f>IF(ISNUMBER($C17),VLOOKUP($C17,Methuselahs!$A$7:$I$206,COLUMN(Methuselahs!$H$6),FALSE),"")</f>
        <v/>
      </c>
      <c r="F17" s="136" t="str">
        <f>IF(ISNUMBER($C17),VLOOKUP($C17,Methuselahs!$A$7:$I$206,COLUMN(Methuselahs!$I$6),FALSE),"")</f>
        <v/>
      </c>
      <c r="G17" s="140"/>
      <c r="H17" s="141" t="str">
        <f>IF(ISNUMBER($C17),VLOOKUP($C17,Methuselahs!$A$7:$J$206,COLUMN(Methuselahs!$J$6),FALSE),"")</f>
        <v/>
      </c>
    </row>
    <row r="18" spans="1:8" ht="15" x14ac:dyDescent="0.2">
      <c r="A18" s="138" t="str">
        <f>IF(ISNUMBER($C18),VLOOKUP($C18,Methuselahs!$Y$7:$Z$206,2,FALSE),"")</f>
        <v/>
      </c>
      <c r="B18" s="139" t="str">
        <f>IF(ROW()-ROW($A$6)&lt;Methuselahs!$A$4,ROW()-ROW($A$5),"")</f>
        <v/>
      </c>
      <c r="C18" s="134" t="str">
        <f>IF(ISNUMBER($B18),VLOOKUP($B18,Methuselahs!$X$7:$Y$206,2,FALSE),"")</f>
        <v/>
      </c>
      <c r="D18" s="142" t="str">
        <f>IF(ISNUMBER($C18),T(VLOOKUP($C18,Methuselahs!$A$7:$E$206,2,FALSE))&amp;" "&amp;T(VLOOKUP($C18,Methuselahs!$A$7:$E$206,3,FALSE)),"")</f>
        <v/>
      </c>
      <c r="E18" s="143" t="str">
        <f>IF(ISNUMBER($C18),VLOOKUP($C18,Methuselahs!$A$7:$I$206,COLUMN(Methuselahs!$H$6),FALSE),"")</f>
        <v/>
      </c>
      <c r="F18" s="136" t="str">
        <f>IF(ISNUMBER($C18),VLOOKUP($C18,Methuselahs!$A$7:$I$206,COLUMN(Methuselahs!$I$6),FALSE),"")</f>
        <v/>
      </c>
      <c r="G18" s="143"/>
      <c r="H18" s="144" t="str">
        <f>IF(ISNUMBER($C18),VLOOKUP($C18,Methuselahs!$A$7:$J$206,COLUMN(Methuselahs!$J$6),FALSE),"")</f>
        <v/>
      </c>
    </row>
    <row r="19" spans="1:8" ht="15" x14ac:dyDescent="0.2">
      <c r="A19" s="138" t="str">
        <f>IF(ISNUMBER($C19),VLOOKUP($C19,Methuselahs!$Y$7:$Z$206,2,FALSE),"")</f>
        <v/>
      </c>
      <c r="B19" s="139" t="str">
        <f>IF(ROW()-ROW($A$6)&lt;Methuselahs!$A$4,ROW()-ROW($A$5),"")</f>
        <v/>
      </c>
      <c r="C19" s="134" t="str">
        <f>IF(ISNUMBER($B19),VLOOKUP($B19,Methuselahs!$X$7:$Y$206,2,FALSE),"")</f>
        <v/>
      </c>
      <c r="D19" s="145" t="str">
        <f>IF(ISNUMBER($C19),T(VLOOKUP($C19,Methuselahs!$A$7:$E$206,2,FALSE))&amp;" "&amp;T(VLOOKUP($C19,Methuselahs!$A$7:$E$206,3,FALSE)),"")</f>
        <v/>
      </c>
      <c r="E19" s="140" t="str">
        <f>IF(ISNUMBER($C19),VLOOKUP($C19,Methuselahs!$A$7:$I$206,COLUMN(Methuselahs!$H$6),FALSE),"")</f>
        <v/>
      </c>
      <c r="F19" s="136" t="str">
        <f>IF(ISNUMBER($C19),VLOOKUP($C19,Methuselahs!$A$7:$I$206,COLUMN(Methuselahs!$I$6),FALSE),"")</f>
        <v/>
      </c>
      <c r="G19" s="140"/>
      <c r="H19" s="141" t="str">
        <f>IF(ISNUMBER($C19),VLOOKUP($C19,Methuselahs!$A$7:$J$206,COLUMN(Methuselahs!$J$6),FALSE),"")</f>
        <v/>
      </c>
    </row>
    <row r="20" spans="1:8" ht="15" x14ac:dyDescent="0.2">
      <c r="A20" s="138" t="str">
        <f>IF(ISNUMBER($C20),VLOOKUP($C20,Methuselahs!$Y$7:$Z$206,2,FALSE),"")</f>
        <v/>
      </c>
      <c r="B20" s="139" t="str">
        <f>IF(ROW()-ROW($A$6)&lt;Methuselahs!$A$4,ROW()-ROW($A$5),"")</f>
        <v/>
      </c>
      <c r="C20" s="134" t="str">
        <f>IF(ISNUMBER($B20),VLOOKUP($B20,Methuselahs!$X$7:$Y$206,2,FALSE),"")</f>
        <v/>
      </c>
      <c r="D20" s="142" t="str">
        <f>IF(ISNUMBER($C20),T(VLOOKUP($C20,Methuselahs!$A$7:$E$206,2,FALSE))&amp;" "&amp;T(VLOOKUP($C20,Methuselahs!$A$7:$E$206,3,FALSE)),"")</f>
        <v/>
      </c>
      <c r="E20" s="140" t="str">
        <f>IF(ISNUMBER($C20),VLOOKUP($C20,Methuselahs!$A$7:$I$206,COLUMN(Methuselahs!$H$6),FALSE),"")</f>
        <v/>
      </c>
      <c r="F20" s="136" t="str">
        <f>IF(ISNUMBER($C20),VLOOKUP($C20,Methuselahs!$A$7:$I$206,COLUMN(Methuselahs!$I$6),FALSE),"")</f>
        <v/>
      </c>
      <c r="G20" s="140"/>
      <c r="H20" s="141" t="str">
        <f>IF(ISNUMBER($C20),VLOOKUP($C20,Methuselahs!$A$7:$J$206,COLUMN(Methuselahs!$J$6),FALSE),"")</f>
        <v/>
      </c>
    </row>
    <row r="21" spans="1:8" ht="15" x14ac:dyDescent="0.2">
      <c r="A21" s="138" t="str">
        <f>IF(ISNUMBER($C21),VLOOKUP($C21,Methuselahs!$Y$7:$Z$206,2,FALSE),"")</f>
        <v/>
      </c>
      <c r="B21" s="139" t="str">
        <f>IF(ROW()-ROW($A$6)&lt;Methuselahs!$A$4,ROW()-ROW($A$5),"")</f>
        <v/>
      </c>
      <c r="C21" s="134" t="str">
        <f>IF(ISNUMBER($B21),VLOOKUP($B21,Methuselahs!$X$7:$Y$206,2,FALSE),"")</f>
        <v/>
      </c>
      <c r="D21" s="142" t="str">
        <f>IF(ISNUMBER($C21),T(VLOOKUP($C21,Methuselahs!$A$7:$E$206,2,FALSE))&amp;" "&amp;T(VLOOKUP($C21,Methuselahs!$A$7:$E$206,3,FALSE)),"")</f>
        <v/>
      </c>
      <c r="E21" s="140" t="str">
        <f>IF(ISNUMBER($C21),VLOOKUP($C21,Methuselahs!$A$7:$I$206,COLUMN(Methuselahs!$H$6),FALSE),"")</f>
        <v/>
      </c>
      <c r="F21" s="136" t="str">
        <f>IF(ISNUMBER($C21),VLOOKUP($C21,Methuselahs!$A$7:$I$206,COLUMN(Methuselahs!$I$6),FALSE),"")</f>
        <v/>
      </c>
      <c r="G21" s="140"/>
      <c r="H21" s="141" t="str">
        <f>IF(ISNUMBER($C21),VLOOKUP($C21,Methuselahs!$A$7:$J$206,COLUMN(Methuselahs!$J$6),FALSE),"")</f>
        <v/>
      </c>
    </row>
    <row r="22" spans="1:8" ht="15" x14ac:dyDescent="0.2">
      <c r="A22" s="138" t="str">
        <f>IF(ISNUMBER($C22),VLOOKUP($C22,Methuselahs!$Y$7:$Z$206,2,FALSE),"")</f>
        <v/>
      </c>
      <c r="B22" s="139" t="str">
        <f>IF(ROW()-ROW($A$6)&lt;Methuselahs!$A$4,ROW()-ROW($A$5),"")</f>
        <v/>
      </c>
      <c r="C22" s="134" t="str">
        <f>IF(ISNUMBER($B22),VLOOKUP($B22,Methuselahs!$X$7:$Y$206,2,FALSE),"")</f>
        <v/>
      </c>
      <c r="D22" s="142" t="str">
        <f>IF(ISNUMBER($C22),T(VLOOKUP($C22,Methuselahs!$A$7:$E$206,2,FALSE))&amp;" "&amp;T(VLOOKUP($C22,Methuselahs!$A$7:$E$206,3,FALSE)),"")</f>
        <v/>
      </c>
      <c r="E22" s="140" t="str">
        <f>IF(ISNUMBER($C22),VLOOKUP($C22,Methuselahs!$A$7:$I$206,COLUMN(Methuselahs!$H$6),FALSE),"")</f>
        <v/>
      </c>
      <c r="F22" s="136" t="str">
        <f>IF(ISNUMBER($C22),VLOOKUP($C22,Methuselahs!$A$7:$I$206,COLUMN(Methuselahs!$I$6),FALSE),"")</f>
        <v/>
      </c>
      <c r="G22" s="140"/>
      <c r="H22" s="141" t="str">
        <f>IF(ISNUMBER($C22),VLOOKUP($C22,Methuselahs!$A$7:$J$206,COLUMN(Methuselahs!$J$6),FALSE),"")</f>
        <v/>
      </c>
    </row>
    <row r="23" spans="1:8" ht="15" x14ac:dyDescent="0.2">
      <c r="A23" s="138" t="str">
        <f>IF(ISNUMBER($C23),VLOOKUP($C23,Methuselahs!$Y$7:$Z$206,2,FALSE),"")</f>
        <v/>
      </c>
      <c r="B23" s="139" t="str">
        <f>IF(ROW()-ROW($A$6)&lt;Methuselahs!$A$4,ROW()-ROW($A$5),"")</f>
        <v/>
      </c>
      <c r="C23" s="134" t="str">
        <f>IF(ISNUMBER($B23),VLOOKUP($B23,Methuselahs!$X$7:$Y$206,2,FALSE),"")</f>
        <v/>
      </c>
      <c r="D23" s="142" t="str">
        <f>IF(ISNUMBER($C23),T(VLOOKUP($C23,Methuselahs!$A$7:$E$206,2,FALSE))&amp;" "&amp;T(VLOOKUP($C23,Methuselahs!$A$7:$E$206,3,FALSE)),"")</f>
        <v/>
      </c>
      <c r="E23" s="140" t="str">
        <f>IF(ISNUMBER($C23),VLOOKUP($C23,Methuselahs!$A$7:$I$206,COLUMN(Methuselahs!$H$6),FALSE),"")</f>
        <v/>
      </c>
      <c r="F23" s="136" t="str">
        <f>IF(ISNUMBER($C23),VLOOKUP($C23,Methuselahs!$A$7:$I$206,COLUMN(Methuselahs!$I$6),FALSE),"")</f>
        <v/>
      </c>
      <c r="G23" s="140"/>
      <c r="H23" s="141" t="str">
        <f>IF(ISNUMBER($C23),VLOOKUP($C23,Methuselahs!$A$7:$J$206,COLUMN(Methuselahs!$J$6),FALSE),"")</f>
        <v/>
      </c>
    </row>
    <row r="24" spans="1:8" ht="15" x14ac:dyDescent="0.2">
      <c r="A24" s="138" t="str">
        <f>IF(ISNUMBER($C24),VLOOKUP($C24,Methuselahs!$Y$7:$Z$206,2,FALSE),"")</f>
        <v/>
      </c>
      <c r="B24" s="139" t="str">
        <f>IF(ROW()-ROW($A$6)&lt;Methuselahs!$A$4,ROW()-ROW($A$5),"")</f>
        <v/>
      </c>
      <c r="C24" s="134" t="str">
        <f>IF(ISNUMBER($B24),VLOOKUP($B24,Methuselahs!$X$7:$Y$206,2,FALSE),"")</f>
        <v/>
      </c>
      <c r="D24" s="142" t="str">
        <f>IF(ISNUMBER($C24),T(VLOOKUP($C24,Methuselahs!$A$7:$E$206,2,FALSE))&amp;" "&amp;T(VLOOKUP($C24,Methuselahs!$A$7:$E$206,3,FALSE)),"")</f>
        <v/>
      </c>
      <c r="E24" s="140" t="str">
        <f>IF(ISNUMBER($C24),VLOOKUP($C24,Methuselahs!$A$7:$I$206,COLUMN(Methuselahs!$H$6),FALSE),"")</f>
        <v/>
      </c>
      <c r="F24" s="136" t="str">
        <f>IF(ISNUMBER($C24),VLOOKUP($C24,Methuselahs!$A$7:$I$206,COLUMN(Methuselahs!$I$6),FALSE),"")</f>
        <v/>
      </c>
      <c r="G24" s="140"/>
      <c r="H24" s="141" t="str">
        <f>IF(ISNUMBER($C24),VLOOKUP($C24,Methuselahs!$A$7:$J$206,COLUMN(Methuselahs!$J$6),FALSE),"")</f>
        <v/>
      </c>
    </row>
    <row r="25" spans="1:8" ht="15" x14ac:dyDescent="0.2">
      <c r="A25" s="138" t="str">
        <f>IF(ISNUMBER($C25),VLOOKUP($C25,Methuselahs!$Y$7:$Z$206,2,FALSE),"")</f>
        <v/>
      </c>
      <c r="B25" s="139" t="str">
        <f>IF(ROW()-ROW($A$6)&lt;Methuselahs!$A$4,ROW()-ROW($A$5),"")</f>
        <v/>
      </c>
      <c r="C25" s="134" t="str">
        <f>IF(ISNUMBER($B25),VLOOKUP($B25,Methuselahs!$X$7:$Y$206,2,FALSE),"")</f>
        <v/>
      </c>
      <c r="D25" s="142" t="str">
        <f>IF(ISNUMBER($C25),T(VLOOKUP($C25,Methuselahs!$A$7:$E$206,2,FALSE))&amp;" "&amp;T(VLOOKUP($C25,Methuselahs!$A$7:$E$206,3,FALSE)),"")</f>
        <v/>
      </c>
      <c r="E25" s="140" t="str">
        <f>IF(ISNUMBER($C25),VLOOKUP($C25,Methuselahs!$A$7:$I$206,COLUMN(Methuselahs!$H$6),FALSE),"")</f>
        <v/>
      </c>
      <c r="F25" s="136" t="str">
        <f>IF(ISNUMBER($C25),VLOOKUP($C25,Methuselahs!$A$7:$I$206,COLUMN(Methuselahs!$I$6),FALSE),"")</f>
        <v/>
      </c>
      <c r="G25" s="140"/>
      <c r="H25" s="141" t="str">
        <f>IF(ISNUMBER($C25),VLOOKUP($C25,Methuselahs!$A$7:$J$206,COLUMN(Methuselahs!$J$6),FALSE),"")</f>
        <v/>
      </c>
    </row>
    <row r="26" spans="1:8" ht="15" x14ac:dyDescent="0.2">
      <c r="A26" s="138" t="str">
        <f>IF(ISNUMBER($C26),VLOOKUP($C26,Methuselahs!$Y$7:$Z$206,2,FALSE),"")</f>
        <v/>
      </c>
      <c r="B26" s="139" t="str">
        <f>IF(ROW()-ROW($A$6)&lt;Methuselahs!$A$4,ROW()-ROW($A$5),"")</f>
        <v/>
      </c>
      <c r="C26" s="134" t="str">
        <f>IF(ISNUMBER($B26),VLOOKUP($B26,Methuselahs!$X$7:$Y$206,2,FALSE),"")</f>
        <v/>
      </c>
      <c r="D26" s="142" t="str">
        <f>IF(ISNUMBER($C26),T(VLOOKUP($C26,Methuselahs!$A$7:$E$206,2,FALSE))&amp;" "&amp;T(VLOOKUP($C26,Methuselahs!$A$7:$E$206,3,FALSE)),"")</f>
        <v/>
      </c>
      <c r="E26" s="140" t="str">
        <f>IF(ISNUMBER($C26),VLOOKUP($C26,Methuselahs!$A$7:$I$206,COLUMN(Methuselahs!$H$6),FALSE),"")</f>
        <v/>
      </c>
      <c r="F26" s="136" t="str">
        <f>IF(ISNUMBER($C26),VLOOKUP($C26,Methuselahs!$A$7:$I$206,COLUMN(Methuselahs!$I$6),FALSE),"")</f>
        <v/>
      </c>
      <c r="G26" s="140"/>
      <c r="H26" s="141" t="str">
        <f>IF(ISNUMBER($C26),VLOOKUP($C26,Methuselahs!$A$7:$J$206,COLUMN(Methuselahs!$J$6),FALSE),"")</f>
        <v/>
      </c>
    </row>
    <row r="27" spans="1:8" ht="15" x14ac:dyDescent="0.2">
      <c r="A27" s="138" t="str">
        <f>IF(ISNUMBER($C27),VLOOKUP($C27,Methuselahs!$Y$7:$Z$206,2,FALSE),"")</f>
        <v/>
      </c>
      <c r="B27" s="139" t="str">
        <f>IF(ROW()-ROW($A$6)&lt;Methuselahs!$A$4,ROW()-ROW($A$5),"")</f>
        <v/>
      </c>
      <c r="C27" s="134" t="str">
        <f>IF(ISNUMBER($B27),VLOOKUP($B27,Methuselahs!$X$7:$Y$206,2,FALSE),"")</f>
        <v/>
      </c>
      <c r="D27" s="142" t="str">
        <f>IF(ISNUMBER($C27),T(VLOOKUP($C27,Methuselahs!$A$7:$E$206,2,FALSE))&amp;" "&amp;T(VLOOKUP($C27,Methuselahs!$A$7:$E$206,3,FALSE)),"")</f>
        <v/>
      </c>
      <c r="E27" s="140" t="str">
        <f>IF(ISNUMBER($C27),VLOOKUP($C27,Methuselahs!$A$7:$I$206,COLUMN(Methuselahs!$H$6),FALSE),"")</f>
        <v/>
      </c>
      <c r="F27" s="136" t="str">
        <f>IF(ISNUMBER($C27),VLOOKUP($C27,Methuselahs!$A$7:$I$206,COLUMN(Methuselahs!$I$6),FALSE),"")</f>
        <v/>
      </c>
      <c r="G27" s="140"/>
      <c r="H27" s="141" t="str">
        <f>IF(ISNUMBER($C27),VLOOKUP($C27,Methuselahs!$A$7:$J$206,COLUMN(Methuselahs!$J$6),FALSE),"")</f>
        <v/>
      </c>
    </row>
    <row r="28" spans="1:8" ht="15" x14ac:dyDescent="0.2">
      <c r="A28" s="138" t="str">
        <f>IF(ISNUMBER($C28),VLOOKUP($C28,Methuselahs!$Y$7:$Z$206,2,FALSE),"")</f>
        <v/>
      </c>
      <c r="B28" s="139" t="str">
        <f>IF(ROW()-ROW($A$6)&lt;Methuselahs!$A$4,ROW()-ROW($A$5),"")</f>
        <v/>
      </c>
      <c r="C28" s="134" t="str">
        <f>IF(ISNUMBER($B28),VLOOKUP($B28,Methuselahs!$X$7:$Y$206,2,FALSE),"")</f>
        <v/>
      </c>
      <c r="D28" s="142" t="str">
        <f>IF(ISNUMBER($C28),T(VLOOKUP($C28,Methuselahs!$A$7:$E$206,2,FALSE))&amp;" "&amp;T(VLOOKUP($C28,Methuselahs!$A$7:$E$206,3,FALSE)),"")</f>
        <v/>
      </c>
      <c r="E28" s="140" t="str">
        <f>IF(ISNUMBER($C28),VLOOKUP($C28,Methuselahs!$A$7:$I$206,COLUMN(Methuselahs!$H$6),FALSE),"")</f>
        <v/>
      </c>
      <c r="F28" s="136" t="str">
        <f>IF(ISNUMBER($C28),VLOOKUP($C28,Methuselahs!$A$7:$I$206,COLUMN(Methuselahs!$I$6),FALSE),"")</f>
        <v/>
      </c>
      <c r="G28" s="140"/>
      <c r="H28" s="141" t="str">
        <f>IF(ISNUMBER($C28),VLOOKUP($C28,Methuselahs!$A$7:$J$206,COLUMN(Methuselahs!$J$6),FALSE),"")</f>
        <v/>
      </c>
    </row>
    <row r="29" spans="1:8" ht="15" x14ac:dyDescent="0.2">
      <c r="A29" s="138" t="str">
        <f>IF(ISNUMBER($C29),VLOOKUP($C29,Methuselahs!$Y$7:$Z$206,2,FALSE),"")</f>
        <v/>
      </c>
      <c r="B29" s="139" t="str">
        <f>IF(ROW()-ROW($A$6)&lt;Methuselahs!$A$4,ROW()-ROW($A$5),"")</f>
        <v/>
      </c>
      <c r="C29" s="134" t="str">
        <f>IF(ISNUMBER($B29),VLOOKUP($B29,Methuselahs!$X$7:$Y$206,2,FALSE),"")</f>
        <v/>
      </c>
      <c r="D29" s="142" t="str">
        <f>IF(ISNUMBER($C29),T(VLOOKUP($C29,Methuselahs!$A$7:$E$206,2,FALSE))&amp;" "&amp;T(VLOOKUP($C29,Methuselahs!$A$7:$E$206,3,FALSE)),"")</f>
        <v/>
      </c>
      <c r="E29" s="140" t="str">
        <f>IF(ISNUMBER($C29),VLOOKUP($C29,Methuselahs!$A$7:$I$206,COLUMN(Methuselahs!$H$6),FALSE),"")</f>
        <v/>
      </c>
      <c r="F29" s="136" t="str">
        <f>IF(ISNUMBER($C29),VLOOKUP($C29,Methuselahs!$A$7:$I$206,COLUMN(Methuselahs!$I$6),FALSE),"")</f>
        <v/>
      </c>
      <c r="G29" s="140"/>
      <c r="H29" s="141" t="str">
        <f>IF(ISNUMBER($C29),VLOOKUP($C29,Methuselahs!$A$7:$J$206,COLUMN(Methuselahs!$J$6),FALSE),"")</f>
        <v/>
      </c>
    </row>
    <row r="30" spans="1:8" ht="15" x14ac:dyDescent="0.2">
      <c r="A30" s="138" t="str">
        <f>IF(ISNUMBER($C30),VLOOKUP($C30,Methuselahs!$Y$7:$Z$206,2,FALSE),"")</f>
        <v/>
      </c>
      <c r="B30" s="139" t="str">
        <f>IF(ROW()-ROW($A$6)&lt;Methuselahs!$A$4,ROW()-ROW($A$5),"")</f>
        <v/>
      </c>
      <c r="C30" s="134" t="str">
        <f>IF(ISNUMBER($B30),VLOOKUP($B30,Methuselahs!$X$7:$Y$206,2,FALSE),"")</f>
        <v/>
      </c>
      <c r="D30" s="142" t="str">
        <f>IF(ISNUMBER($C30),T(VLOOKUP($C30,Methuselahs!$A$7:$E$206,2,FALSE))&amp;" "&amp;T(VLOOKUP($C30,Methuselahs!$A$7:$E$206,3,FALSE)),"")</f>
        <v/>
      </c>
      <c r="E30" s="140" t="str">
        <f>IF(ISNUMBER($C30),VLOOKUP($C30,Methuselahs!$A$7:$I$206,COLUMN(Methuselahs!$H$6),FALSE),"")</f>
        <v/>
      </c>
      <c r="F30" s="136" t="str">
        <f>IF(ISNUMBER($C30),VLOOKUP($C30,Methuselahs!$A$7:$I$206,COLUMN(Methuselahs!$I$6),FALSE),"")</f>
        <v/>
      </c>
      <c r="G30" s="140"/>
      <c r="H30" s="141" t="str">
        <f>IF(ISNUMBER($C30),VLOOKUP($C30,Methuselahs!$A$7:$J$206,COLUMN(Methuselahs!$J$6),FALSE),"")</f>
        <v/>
      </c>
    </row>
    <row r="31" spans="1:8" ht="15" x14ac:dyDescent="0.2">
      <c r="A31" s="138" t="str">
        <f>IF(ISNUMBER($C31),VLOOKUP($C31,Methuselahs!$Y$7:$Z$206,2,FALSE),"")</f>
        <v/>
      </c>
      <c r="B31" s="139" t="str">
        <f>IF(ROW()-ROW($A$6)&lt;Methuselahs!$A$4,ROW()-ROW($A$5),"")</f>
        <v/>
      </c>
      <c r="C31" s="134" t="str">
        <f>IF(ISNUMBER($B31),VLOOKUP($B31,Methuselahs!$X$7:$Y$206,2,FALSE),"")</f>
        <v/>
      </c>
      <c r="D31" s="142" t="str">
        <f>IF(ISNUMBER($C31),T(VLOOKUP($C31,Methuselahs!$A$7:$E$206,2,FALSE))&amp;" "&amp;T(VLOOKUP($C31,Methuselahs!$A$7:$E$206,3,FALSE)),"")</f>
        <v/>
      </c>
      <c r="E31" s="140" t="str">
        <f>IF(ISNUMBER($C31),VLOOKUP($C31,Methuselahs!$A$7:$I$206,COLUMN(Methuselahs!$H$6),FALSE),"")</f>
        <v/>
      </c>
      <c r="F31" s="136" t="str">
        <f>IF(ISNUMBER($C31),VLOOKUP($C31,Methuselahs!$A$7:$I$206,COLUMN(Methuselahs!$I$6),FALSE),"")</f>
        <v/>
      </c>
      <c r="G31" s="140"/>
      <c r="H31" s="141" t="str">
        <f>IF(ISNUMBER($C31),VLOOKUP($C31,Methuselahs!$A$7:$J$206,COLUMN(Methuselahs!$J$6),FALSE),"")</f>
        <v/>
      </c>
    </row>
    <row r="32" spans="1:8" ht="15" x14ac:dyDescent="0.2">
      <c r="A32" s="138" t="str">
        <f>IF(ISNUMBER($C32),VLOOKUP($C32,Methuselahs!$Y$7:$Z$206,2,FALSE),"")</f>
        <v/>
      </c>
      <c r="B32" s="139" t="str">
        <f>IF(ROW()-ROW($A$6)&lt;Methuselahs!$A$4,ROW()-ROW($A$5),"")</f>
        <v/>
      </c>
      <c r="C32" s="134" t="str">
        <f>IF(ISNUMBER($B32),VLOOKUP($B32,Methuselahs!$X$7:$Y$206,2,FALSE),"")</f>
        <v/>
      </c>
      <c r="D32" s="142" t="str">
        <f>IF(ISNUMBER($C32),T(VLOOKUP($C32,Methuselahs!$A$7:$E$206,2,FALSE))&amp;" "&amp;T(VLOOKUP($C32,Methuselahs!$A$7:$E$206,3,FALSE)),"")</f>
        <v/>
      </c>
      <c r="E32" s="140" t="str">
        <f>IF(ISNUMBER($C32),VLOOKUP($C32,Methuselahs!$A$7:$I$206,COLUMN(Methuselahs!$H$6),FALSE),"")</f>
        <v/>
      </c>
      <c r="F32" s="136" t="str">
        <f>IF(ISNUMBER($C32),VLOOKUP($C32,Methuselahs!$A$7:$I$206,COLUMN(Methuselahs!$I$6),FALSE),"")</f>
        <v/>
      </c>
      <c r="G32" s="140"/>
      <c r="H32" s="141" t="str">
        <f>IF(ISNUMBER($C32),VLOOKUP($C32,Methuselahs!$A$7:$J$206,COLUMN(Methuselahs!$J$6),FALSE),"")</f>
        <v/>
      </c>
    </row>
    <row r="33" spans="1:8" ht="15" x14ac:dyDescent="0.2">
      <c r="A33" s="138" t="str">
        <f>IF(ISNUMBER($C33),VLOOKUP($C33,Methuselahs!$Y$7:$Z$206,2,FALSE),"")</f>
        <v/>
      </c>
      <c r="B33" s="139" t="str">
        <f>IF(ROW()-ROW($A$6)&lt;Methuselahs!$A$4,ROW()-ROW($A$5),"")</f>
        <v/>
      </c>
      <c r="C33" s="134" t="str">
        <f>IF(ISNUMBER($B33),VLOOKUP($B33,Methuselahs!$X$7:$Y$206,2,FALSE),"")</f>
        <v/>
      </c>
      <c r="D33" s="142" t="str">
        <f>IF(ISNUMBER($C33),T(VLOOKUP($C33,Methuselahs!$A$7:$E$206,2,FALSE))&amp;" "&amp;T(VLOOKUP($C33,Methuselahs!$A$7:$E$206,3,FALSE)),"")</f>
        <v/>
      </c>
      <c r="E33" s="140" t="str">
        <f>IF(ISNUMBER($C33),VLOOKUP($C33,Methuselahs!$A$7:$I$206,COLUMN(Methuselahs!$H$6),FALSE),"")</f>
        <v/>
      </c>
      <c r="F33" s="136" t="str">
        <f>IF(ISNUMBER($C33),VLOOKUP($C33,Methuselahs!$A$7:$I$206,COLUMN(Methuselahs!$I$6),FALSE),"")</f>
        <v/>
      </c>
      <c r="G33" s="140"/>
      <c r="H33" s="141" t="str">
        <f>IF(ISNUMBER($C33),VLOOKUP($C33,Methuselahs!$A$7:$J$206,COLUMN(Methuselahs!$J$6),FALSE),"")</f>
        <v/>
      </c>
    </row>
    <row r="34" spans="1:8" ht="15" x14ac:dyDescent="0.2">
      <c r="A34" s="138" t="str">
        <f>IF(ISNUMBER($C34),VLOOKUP($C34,Methuselahs!$Y$7:$Z$206,2,FALSE),"")</f>
        <v/>
      </c>
      <c r="B34" s="139" t="str">
        <f>IF(ROW()-ROW($A$6)&lt;Methuselahs!$A$4,ROW()-ROW($A$5),"")</f>
        <v/>
      </c>
      <c r="C34" s="134" t="str">
        <f>IF(ISNUMBER($B34),VLOOKUP($B34,Methuselahs!$X$7:$Y$206,2,FALSE),"")</f>
        <v/>
      </c>
      <c r="D34" s="142" t="str">
        <f>IF(ISNUMBER($C34),T(VLOOKUP($C34,Methuselahs!$A$7:$E$206,2,FALSE))&amp;" "&amp;T(VLOOKUP($C34,Methuselahs!$A$7:$E$206,3,FALSE)),"")</f>
        <v/>
      </c>
      <c r="E34" s="140" t="str">
        <f>IF(ISNUMBER($C34),VLOOKUP($C34,Methuselahs!$A$7:$I$206,COLUMN(Methuselahs!$H$6),FALSE),"")</f>
        <v/>
      </c>
      <c r="F34" s="136" t="str">
        <f>IF(ISNUMBER($C34),VLOOKUP($C34,Methuselahs!$A$7:$I$206,COLUMN(Methuselahs!$I$6),FALSE),"")</f>
        <v/>
      </c>
      <c r="G34" s="140"/>
      <c r="H34" s="141" t="str">
        <f>IF(ISNUMBER($C34),VLOOKUP($C34,Methuselahs!$A$7:$J$206,COLUMN(Methuselahs!$J$6),FALSE),"")</f>
        <v/>
      </c>
    </row>
    <row r="35" spans="1:8" ht="15" x14ac:dyDescent="0.2">
      <c r="A35" s="138" t="str">
        <f>IF(ISNUMBER($C35),VLOOKUP($C35,Methuselahs!$Y$7:$Z$206,2,FALSE),"")</f>
        <v/>
      </c>
      <c r="B35" s="139" t="str">
        <f>IF(ROW()-ROW($A$6)&lt;Methuselahs!$A$4,ROW()-ROW($A$5),"")</f>
        <v/>
      </c>
      <c r="C35" s="134" t="str">
        <f>IF(ISNUMBER($B35),VLOOKUP($B35,Methuselahs!$X$7:$Y$206,2,FALSE),"")</f>
        <v/>
      </c>
      <c r="D35" s="142" t="str">
        <f>IF(ISNUMBER($C35),T(VLOOKUP($C35,Methuselahs!$A$7:$E$206,2,FALSE))&amp;" "&amp;T(VLOOKUP($C35,Methuselahs!$A$7:$E$206,3,FALSE)),"")</f>
        <v/>
      </c>
      <c r="E35" s="140" t="str">
        <f>IF(ISNUMBER($C35),VLOOKUP($C35,Methuselahs!$A$7:$I$206,COLUMN(Methuselahs!$H$6),FALSE),"")</f>
        <v/>
      </c>
      <c r="F35" s="136" t="str">
        <f>IF(ISNUMBER($C35),VLOOKUP($C35,Methuselahs!$A$7:$I$206,COLUMN(Methuselahs!$I$6),FALSE),"")</f>
        <v/>
      </c>
      <c r="G35" s="140"/>
      <c r="H35" s="141" t="str">
        <f>IF(ISNUMBER($C35),VLOOKUP($C35,Methuselahs!$A$7:$J$206,COLUMN(Methuselahs!$J$6),FALSE),"")</f>
        <v/>
      </c>
    </row>
    <row r="36" spans="1:8" ht="15" x14ac:dyDescent="0.2">
      <c r="A36" s="138" t="str">
        <f>IF(ISNUMBER($C36),VLOOKUP($C36,Methuselahs!$Y$7:$Z$206,2,FALSE),"")</f>
        <v/>
      </c>
      <c r="B36" s="139" t="str">
        <f>IF(ROW()-ROW($A$6)&lt;Methuselahs!$A$4,ROW()-ROW($A$5),"")</f>
        <v/>
      </c>
      <c r="C36" s="134" t="str">
        <f>IF(ISNUMBER($B36),VLOOKUP($B36,Methuselahs!$X$7:$Y$206,2,FALSE),"")</f>
        <v/>
      </c>
      <c r="D36" s="142" t="str">
        <f>IF(ISNUMBER($C36),T(VLOOKUP($C36,Methuselahs!$A$7:$E$206,2,FALSE))&amp;" "&amp;T(VLOOKUP($C36,Methuselahs!$A$7:$E$206,3,FALSE)),"")</f>
        <v/>
      </c>
      <c r="E36" s="140" t="str">
        <f>IF(ISNUMBER($C36),VLOOKUP($C36,Methuselahs!$A$7:$I$206,COLUMN(Methuselahs!$H$6),FALSE),"")</f>
        <v/>
      </c>
      <c r="F36" s="136" t="str">
        <f>IF(ISNUMBER($C36),VLOOKUP($C36,Methuselahs!$A$7:$I$206,COLUMN(Methuselahs!$I$6),FALSE),"")</f>
        <v/>
      </c>
      <c r="G36" s="140"/>
      <c r="H36" s="141" t="str">
        <f>IF(ISNUMBER($C36),VLOOKUP($C36,Methuselahs!$A$7:$J$206,COLUMN(Methuselahs!$J$6),FALSE),"")</f>
        <v/>
      </c>
    </row>
    <row r="37" spans="1:8" ht="15" x14ac:dyDescent="0.2">
      <c r="A37" s="138" t="str">
        <f>IF(ISNUMBER($C37),VLOOKUP($C37,Methuselahs!$Y$7:$Z$206,2,FALSE),"")</f>
        <v/>
      </c>
      <c r="B37" s="139" t="str">
        <f>IF(ROW()-ROW($A$6)&lt;Methuselahs!$A$4,ROW()-ROW($A$5),"")</f>
        <v/>
      </c>
      <c r="C37" s="134" t="str">
        <f>IF(ISNUMBER($B37),VLOOKUP($B37,Methuselahs!$X$7:$Y$206,2,FALSE),"")</f>
        <v/>
      </c>
      <c r="D37" s="142" t="str">
        <f>IF(ISNUMBER($C37),T(VLOOKUP($C37,Methuselahs!$A$7:$E$206,2,FALSE))&amp;" "&amp;T(VLOOKUP($C37,Methuselahs!$A$7:$E$206,3,FALSE)),"")</f>
        <v/>
      </c>
      <c r="E37" s="140" t="str">
        <f>IF(ISNUMBER($C37),VLOOKUP($C37,Methuselahs!$A$7:$I$206,COLUMN(Methuselahs!$H$6),FALSE),"")</f>
        <v/>
      </c>
      <c r="F37" s="136" t="str">
        <f>IF(ISNUMBER($C37),VLOOKUP($C37,Methuselahs!$A$7:$I$206,COLUMN(Methuselahs!$I$6),FALSE),"")</f>
        <v/>
      </c>
      <c r="G37" s="140"/>
      <c r="H37" s="141" t="str">
        <f>IF(ISNUMBER($C37),VLOOKUP($C37,Methuselahs!$A$7:$J$206,COLUMN(Methuselahs!$J$6),FALSE),"")</f>
        <v/>
      </c>
    </row>
    <row r="38" spans="1:8" ht="15" x14ac:dyDescent="0.2">
      <c r="A38" s="138" t="str">
        <f>IF(ISNUMBER($C38),VLOOKUP($C38,Methuselahs!$Y$7:$Z$206,2,FALSE),"")</f>
        <v/>
      </c>
      <c r="B38" s="139" t="str">
        <f>IF(ROW()-ROW($A$6)&lt;Methuselahs!$A$4,ROW()-ROW($A$5),"")</f>
        <v/>
      </c>
      <c r="C38" s="134" t="str">
        <f>IF(ISNUMBER($B38),VLOOKUP($B38,Methuselahs!$X$7:$Y$206,2,FALSE),"")</f>
        <v/>
      </c>
      <c r="D38" s="142" t="str">
        <f>IF(ISNUMBER($C38),T(VLOOKUP($C38,Methuselahs!$A$7:$E$206,2,FALSE))&amp;" "&amp;T(VLOOKUP($C38,Methuselahs!$A$7:$E$206,3,FALSE)),"")</f>
        <v/>
      </c>
      <c r="E38" s="140" t="str">
        <f>IF(ISNUMBER($C38),VLOOKUP($C38,Methuselahs!$A$7:$I$206,COLUMN(Methuselahs!$H$6),FALSE),"")</f>
        <v/>
      </c>
      <c r="F38" s="136" t="str">
        <f>IF(ISNUMBER($C38),VLOOKUP($C38,Methuselahs!$A$7:$I$206,COLUMN(Methuselahs!$I$6),FALSE),"")</f>
        <v/>
      </c>
      <c r="G38" s="140"/>
      <c r="H38" s="141" t="str">
        <f>IF(ISNUMBER($C38),VLOOKUP($C38,Methuselahs!$A$7:$J$206,COLUMN(Methuselahs!$J$6),FALSE),"")</f>
        <v/>
      </c>
    </row>
    <row r="39" spans="1:8" ht="15" x14ac:dyDescent="0.2">
      <c r="A39" s="138" t="str">
        <f>IF(ISNUMBER($C39),VLOOKUP($C39,Methuselahs!$Y$7:$Z$206,2,FALSE),"")</f>
        <v/>
      </c>
      <c r="B39" s="139" t="str">
        <f>IF(ROW()-ROW($A$6)&lt;Methuselahs!$A$4,ROW()-ROW($A$5),"")</f>
        <v/>
      </c>
      <c r="C39" s="134" t="str">
        <f>IF(ISNUMBER($B39),VLOOKUP($B39,Methuselahs!$X$7:$Y$206,2,FALSE),"")</f>
        <v/>
      </c>
      <c r="D39" s="142" t="str">
        <f>IF(ISNUMBER($C39),T(VLOOKUP($C39,Methuselahs!$A$7:$E$206,2,FALSE))&amp;" "&amp;T(VLOOKUP($C39,Methuselahs!$A$7:$E$206,3,FALSE)),"")</f>
        <v/>
      </c>
      <c r="E39" s="140" t="str">
        <f>IF(ISNUMBER($C39),VLOOKUP($C39,Methuselahs!$A$7:$I$206,COLUMN(Methuselahs!$H$6),FALSE),"")</f>
        <v/>
      </c>
      <c r="F39" s="136" t="str">
        <f>IF(ISNUMBER($C39),VLOOKUP($C39,Methuselahs!$A$7:$I$206,COLUMN(Methuselahs!$I$6),FALSE),"")</f>
        <v/>
      </c>
      <c r="G39" s="140"/>
      <c r="H39" s="141" t="str">
        <f>IF(ISNUMBER($C39),VLOOKUP($C39,Methuselahs!$A$7:$J$206,COLUMN(Methuselahs!$J$6),FALSE),"")</f>
        <v/>
      </c>
    </row>
    <row r="40" spans="1:8" ht="15" x14ac:dyDescent="0.2">
      <c r="A40" s="138" t="str">
        <f>IF(ISNUMBER($C40),VLOOKUP($C40,Methuselahs!$Y$7:$Z$206,2,FALSE),"")</f>
        <v/>
      </c>
      <c r="B40" s="139" t="str">
        <f>IF(ROW()-ROW($A$6)&lt;Methuselahs!$A$4,ROW()-ROW($A$5),"")</f>
        <v/>
      </c>
      <c r="C40" s="134" t="str">
        <f>IF(ISNUMBER($B40),VLOOKUP($B40,Methuselahs!$X$7:$Y$206,2,FALSE),"")</f>
        <v/>
      </c>
      <c r="D40" s="142" t="str">
        <f>IF(ISNUMBER($C40),T(VLOOKUP($C40,Methuselahs!$A$7:$E$206,2,FALSE))&amp;" "&amp;T(VLOOKUP($C40,Methuselahs!$A$7:$E$206,3,FALSE)),"")</f>
        <v/>
      </c>
      <c r="E40" s="140" t="str">
        <f>IF(ISNUMBER($C40),VLOOKUP($C40,Methuselahs!$A$7:$I$206,COLUMN(Methuselahs!$H$6),FALSE),"")</f>
        <v/>
      </c>
      <c r="F40" s="136" t="str">
        <f>IF(ISNUMBER($C40),VLOOKUP($C40,Methuselahs!$A$7:$I$206,COLUMN(Methuselahs!$I$6),FALSE),"")</f>
        <v/>
      </c>
      <c r="G40" s="140"/>
      <c r="H40" s="141" t="str">
        <f>IF(ISNUMBER($C40),VLOOKUP($C40,Methuselahs!$A$7:$J$206,COLUMN(Methuselahs!$J$6),FALSE),"")</f>
        <v/>
      </c>
    </row>
    <row r="41" spans="1:8" ht="15" x14ac:dyDescent="0.2">
      <c r="A41" s="138" t="str">
        <f>IF(ISNUMBER($C41),VLOOKUP($C41,Methuselahs!$Y$7:$Z$206,2,FALSE),"")</f>
        <v/>
      </c>
      <c r="B41" s="139" t="str">
        <f>IF(ROW()-ROW($A$6)&lt;Methuselahs!$A$4,ROW()-ROW($A$5),"")</f>
        <v/>
      </c>
      <c r="C41" s="134" t="str">
        <f>IF(ISNUMBER($B41),VLOOKUP($B41,Methuselahs!$X$7:$Y$206,2,FALSE),"")</f>
        <v/>
      </c>
      <c r="D41" s="142" t="str">
        <f>IF(ISNUMBER($C41),T(VLOOKUP($C41,Methuselahs!$A$7:$E$206,2,FALSE))&amp;" "&amp;T(VLOOKUP($C41,Methuselahs!$A$7:$E$206,3,FALSE)),"")</f>
        <v/>
      </c>
      <c r="E41" s="140" t="str">
        <f>IF(ISNUMBER($C41),VLOOKUP($C41,Methuselahs!$A$7:$I$206,COLUMN(Methuselahs!$H$6),FALSE),"")</f>
        <v/>
      </c>
      <c r="F41" s="136" t="str">
        <f>IF(ISNUMBER($C41),VLOOKUP($C41,Methuselahs!$A$7:$I$206,COLUMN(Methuselahs!$I$6),FALSE),"")</f>
        <v/>
      </c>
      <c r="G41" s="140"/>
      <c r="H41" s="141" t="str">
        <f>IF(ISNUMBER($C41),VLOOKUP($C41,Methuselahs!$A$7:$J$206,COLUMN(Methuselahs!$J$6),FALSE),"")</f>
        <v/>
      </c>
    </row>
    <row r="42" spans="1:8" ht="15" x14ac:dyDescent="0.2">
      <c r="A42" s="138" t="str">
        <f>IF(ISNUMBER($C42),VLOOKUP($C42,Methuselahs!$Y$7:$Z$206,2,FALSE),"")</f>
        <v/>
      </c>
      <c r="B42" s="139" t="str">
        <f>IF(ROW()-ROW($A$6)&lt;Methuselahs!$A$4,ROW()-ROW($A$5),"")</f>
        <v/>
      </c>
      <c r="C42" s="134" t="str">
        <f>IF(ISNUMBER($B42),VLOOKUP($B42,Methuselahs!$X$7:$Y$206,2,FALSE),"")</f>
        <v/>
      </c>
      <c r="D42" s="142" t="str">
        <f>IF(ISNUMBER($C42),T(VLOOKUP($C42,Methuselahs!$A$7:$E$206,2,FALSE))&amp;" "&amp;T(VLOOKUP($C42,Methuselahs!$A$7:$E$206,3,FALSE)),"")</f>
        <v/>
      </c>
      <c r="E42" s="140" t="str">
        <f>IF(ISNUMBER($C42),VLOOKUP($C42,Methuselahs!$A$7:$I$206,COLUMN(Methuselahs!$H$6),FALSE),"")</f>
        <v/>
      </c>
      <c r="F42" s="136" t="str">
        <f>IF(ISNUMBER($C42),VLOOKUP($C42,Methuselahs!$A$7:$I$206,COLUMN(Methuselahs!$I$6),FALSE),"")</f>
        <v/>
      </c>
      <c r="G42" s="140"/>
      <c r="H42" s="141" t="str">
        <f>IF(ISNUMBER($C42),VLOOKUP($C42,Methuselahs!$A$7:$J$206,COLUMN(Methuselahs!$J$6),FALSE),"")</f>
        <v/>
      </c>
    </row>
    <row r="43" spans="1:8" ht="15" x14ac:dyDescent="0.2">
      <c r="A43" s="138" t="str">
        <f>IF(ISNUMBER($C43),VLOOKUP($C43,Methuselahs!$Y$7:$Z$206,2,FALSE),"")</f>
        <v/>
      </c>
      <c r="B43" s="139" t="str">
        <f>IF(ROW()-ROW($A$6)&lt;Methuselahs!$A$4,ROW()-ROW($A$5),"")</f>
        <v/>
      </c>
      <c r="C43" s="134" t="str">
        <f>IF(ISNUMBER($B43),VLOOKUP($B43,Methuselahs!$X$7:$Y$206,2,FALSE),"")</f>
        <v/>
      </c>
      <c r="D43" s="142" t="str">
        <f>IF(ISNUMBER($C43),T(VLOOKUP($C43,Methuselahs!$A$7:$E$206,2,FALSE))&amp;" "&amp;T(VLOOKUP($C43,Methuselahs!$A$7:$E$206,3,FALSE)),"")</f>
        <v/>
      </c>
      <c r="E43" s="140" t="str">
        <f>IF(ISNUMBER($C43),VLOOKUP($C43,Methuselahs!$A$7:$I$206,COLUMN(Methuselahs!$H$6),FALSE),"")</f>
        <v/>
      </c>
      <c r="F43" s="136" t="str">
        <f>IF(ISNUMBER($C43),VLOOKUP($C43,Methuselahs!$A$7:$I$206,COLUMN(Methuselahs!$I$6),FALSE),"")</f>
        <v/>
      </c>
      <c r="G43" s="140"/>
      <c r="H43" s="141" t="str">
        <f>IF(ISNUMBER($C43),VLOOKUP($C43,Methuselahs!$A$7:$J$206,COLUMN(Methuselahs!$J$6),FALSE),"")</f>
        <v/>
      </c>
    </row>
    <row r="44" spans="1:8" ht="15" x14ac:dyDescent="0.2">
      <c r="A44" s="138" t="str">
        <f>IF(ISNUMBER($C44),VLOOKUP($C44,Methuselahs!$Y$7:$Z$206,2,FALSE),"")</f>
        <v/>
      </c>
      <c r="B44" s="139" t="str">
        <f>IF(ROW()-ROW($A$6)&lt;Methuselahs!$A$4,ROW()-ROW($A$5),"")</f>
        <v/>
      </c>
      <c r="C44" s="134" t="str">
        <f>IF(ISNUMBER($B44),VLOOKUP($B44,Methuselahs!$X$7:$Y$206,2,FALSE),"")</f>
        <v/>
      </c>
      <c r="D44" s="142" t="str">
        <f>IF(ISNUMBER($C44),T(VLOOKUP($C44,Methuselahs!$A$7:$E$206,2,FALSE))&amp;" "&amp;T(VLOOKUP($C44,Methuselahs!$A$7:$E$206,3,FALSE)),"")</f>
        <v/>
      </c>
      <c r="E44" s="140" t="str">
        <f>IF(ISNUMBER($C44),VLOOKUP($C44,Methuselahs!$A$7:$I$206,COLUMN(Methuselahs!$H$6),FALSE),"")</f>
        <v/>
      </c>
      <c r="F44" s="136" t="str">
        <f>IF(ISNUMBER($C44),VLOOKUP($C44,Methuselahs!$A$7:$I$206,COLUMN(Methuselahs!$I$6),FALSE),"")</f>
        <v/>
      </c>
      <c r="G44" s="140"/>
      <c r="H44" s="141" t="str">
        <f>IF(ISNUMBER($C44),VLOOKUP($C44,Methuselahs!$A$7:$J$206,COLUMN(Methuselahs!$J$6),FALSE),"")</f>
        <v/>
      </c>
    </row>
    <row r="45" spans="1:8" ht="15" x14ac:dyDescent="0.2">
      <c r="A45" s="138" t="str">
        <f>IF(ISNUMBER($C45),VLOOKUP($C45,Methuselahs!$Y$7:$Z$206,2,FALSE),"")</f>
        <v/>
      </c>
      <c r="B45" s="139" t="str">
        <f>IF(ROW()-ROW($A$6)&lt;Methuselahs!$A$4,ROW()-ROW($A$5),"")</f>
        <v/>
      </c>
      <c r="C45" s="134" t="str">
        <f>IF(ISNUMBER($B45),VLOOKUP($B45,Methuselahs!$X$7:$Y$206,2,FALSE),"")</f>
        <v/>
      </c>
      <c r="D45" s="142" t="str">
        <f>IF(ISNUMBER($C45),T(VLOOKUP($C45,Methuselahs!$A$7:$E$206,2,FALSE))&amp;" "&amp;T(VLOOKUP($C45,Methuselahs!$A$7:$E$206,3,FALSE)),"")</f>
        <v/>
      </c>
      <c r="E45" s="140" t="str">
        <f>IF(ISNUMBER($C45),VLOOKUP($C45,Methuselahs!$A$7:$I$206,COLUMN(Methuselahs!$H$6),FALSE),"")</f>
        <v/>
      </c>
      <c r="F45" s="136" t="str">
        <f>IF(ISNUMBER($C45),VLOOKUP($C45,Methuselahs!$A$7:$I$206,COLUMN(Methuselahs!$I$6),FALSE),"")</f>
        <v/>
      </c>
      <c r="G45" s="140"/>
      <c r="H45" s="141" t="str">
        <f>IF(ISNUMBER($C45),VLOOKUP($C45,Methuselahs!$A$7:$J$206,COLUMN(Methuselahs!$J$6),FALSE),"")</f>
        <v/>
      </c>
    </row>
    <row r="46" spans="1:8" ht="15" x14ac:dyDescent="0.2">
      <c r="A46" s="138" t="str">
        <f>IF(ISNUMBER($C46),VLOOKUP($C46,Methuselahs!$Y$7:$Z$206,2,FALSE),"")</f>
        <v/>
      </c>
      <c r="B46" s="139" t="str">
        <f>IF(ROW()-ROW($A$6)&lt;Methuselahs!$A$4,ROW()-ROW($A$5),"")</f>
        <v/>
      </c>
      <c r="C46" s="134" t="str">
        <f>IF(ISNUMBER($B46),VLOOKUP($B46,Methuselahs!$X$7:$Y$206,2,FALSE),"")</f>
        <v/>
      </c>
      <c r="D46" s="142" t="str">
        <f>IF(ISNUMBER($C46),T(VLOOKUP($C46,Methuselahs!$A$7:$E$206,2,FALSE))&amp;" "&amp;T(VLOOKUP($C46,Methuselahs!$A$7:$E$206,3,FALSE)),"")</f>
        <v/>
      </c>
      <c r="E46" s="140" t="str">
        <f>IF(ISNUMBER($C46),VLOOKUP($C46,Methuselahs!$A$7:$I$206,COLUMN(Methuselahs!$H$6),FALSE),"")</f>
        <v/>
      </c>
      <c r="F46" s="136" t="str">
        <f>IF(ISNUMBER($C46),VLOOKUP($C46,Methuselahs!$A$7:$I$206,COLUMN(Methuselahs!$I$6),FALSE),"")</f>
        <v/>
      </c>
      <c r="G46" s="140"/>
      <c r="H46" s="141" t="str">
        <f>IF(ISNUMBER($C46),VLOOKUP($C46,Methuselahs!$A$7:$J$206,COLUMN(Methuselahs!$J$6),FALSE),"")</f>
        <v/>
      </c>
    </row>
    <row r="47" spans="1:8" ht="15" x14ac:dyDescent="0.2">
      <c r="A47" s="138" t="str">
        <f>IF(ISNUMBER($C47),VLOOKUP($C47,Methuselahs!$Y$7:$Z$206,2,FALSE),"")</f>
        <v/>
      </c>
      <c r="B47" s="139" t="str">
        <f>IF(ROW()-ROW($A$6)&lt;Methuselahs!$A$4,ROW()-ROW($A$5),"")</f>
        <v/>
      </c>
      <c r="C47" s="134" t="str">
        <f>IF(ISNUMBER($B47),VLOOKUP($B47,Methuselahs!$X$7:$Y$206,2,FALSE),"")</f>
        <v/>
      </c>
      <c r="D47" s="142" t="str">
        <f>IF(ISNUMBER($C47),T(VLOOKUP($C47,Methuselahs!$A$7:$E$206,2,FALSE))&amp;" "&amp;T(VLOOKUP($C47,Methuselahs!$A$7:$E$206,3,FALSE)),"")</f>
        <v/>
      </c>
      <c r="E47" s="140" t="str">
        <f>IF(ISNUMBER($C47),VLOOKUP($C47,Methuselahs!$A$7:$I$206,COLUMN(Methuselahs!$H$6),FALSE),"")</f>
        <v/>
      </c>
      <c r="F47" s="136" t="str">
        <f>IF(ISNUMBER($C47),VLOOKUP($C47,Methuselahs!$A$7:$I$206,COLUMN(Methuselahs!$I$6),FALSE),"")</f>
        <v/>
      </c>
      <c r="G47" s="140"/>
      <c r="H47" s="141" t="str">
        <f>IF(ISNUMBER($C47),VLOOKUP($C47,Methuselahs!$A$7:$J$206,COLUMN(Methuselahs!$J$6),FALSE),"")</f>
        <v/>
      </c>
    </row>
    <row r="48" spans="1:8" ht="15" x14ac:dyDescent="0.2">
      <c r="A48" s="138" t="str">
        <f>IF(ISNUMBER($C48),VLOOKUP($C48,Methuselahs!$Y$7:$Z$206,2,FALSE),"")</f>
        <v/>
      </c>
      <c r="B48" s="139" t="str">
        <f>IF(ROW()-ROW($A$6)&lt;Methuselahs!$A$4,ROW()-ROW($A$5),"")</f>
        <v/>
      </c>
      <c r="C48" s="134" t="str">
        <f>IF(ISNUMBER($B48),VLOOKUP($B48,Methuselahs!$X$7:$Y$206,2,FALSE),"")</f>
        <v/>
      </c>
      <c r="D48" s="142" t="str">
        <f>IF(ISNUMBER($C48),T(VLOOKUP($C48,Methuselahs!$A$7:$E$206,2,FALSE))&amp;" "&amp;T(VLOOKUP($C48,Methuselahs!$A$7:$E$206,3,FALSE)),"")</f>
        <v/>
      </c>
      <c r="E48" s="140" t="str">
        <f>IF(ISNUMBER($C48),VLOOKUP($C48,Methuselahs!$A$7:$I$206,COLUMN(Methuselahs!$H$6),FALSE),"")</f>
        <v/>
      </c>
      <c r="F48" s="136" t="str">
        <f>IF(ISNUMBER($C48),VLOOKUP($C48,Methuselahs!$A$7:$I$206,COLUMN(Methuselahs!$I$6),FALSE),"")</f>
        <v/>
      </c>
      <c r="G48" s="140"/>
      <c r="H48" s="141" t="str">
        <f>IF(ISNUMBER($C48),VLOOKUP($C48,Methuselahs!$A$7:$J$206,COLUMN(Methuselahs!$J$6),FALSE),"")</f>
        <v/>
      </c>
    </row>
    <row r="49" spans="1:8" ht="15" x14ac:dyDescent="0.2">
      <c r="A49" s="138" t="str">
        <f>IF(ISNUMBER($C49),VLOOKUP($C49,Methuselahs!$Y$7:$Z$206,2,FALSE),"")</f>
        <v/>
      </c>
      <c r="B49" s="139" t="str">
        <f>IF(ROW()-ROW($A$6)&lt;Methuselahs!$A$4,ROW()-ROW($A$5),"")</f>
        <v/>
      </c>
      <c r="C49" s="134" t="str">
        <f>IF(ISNUMBER($B49),VLOOKUP($B49,Methuselahs!$X$7:$Y$206,2,FALSE),"")</f>
        <v/>
      </c>
      <c r="D49" s="142" t="str">
        <f>IF(ISNUMBER($C49),T(VLOOKUP($C49,Methuselahs!$A$7:$E$206,2,FALSE))&amp;" "&amp;T(VLOOKUP($C49,Methuselahs!$A$7:$E$206,3,FALSE)),"")</f>
        <v/>
      </c>
      <c r="E49" s="140" t="str">
        <f>IF(ISNUMBER($C49),VLOOKUP($C49,Methuselahs!$A$7:$I$206,COLUMN(Methuselahs!$H$6),FALSE),"")</f>
        <v/>
      </c>
      <c r="F49" s="136" t="str">
        <f>IF(ISNUMBER($C49),VLOOKUP($C49,Methuselahs!$A$7:$I$206,COLUMN(Methuselahs!$I$6),FALSE),"")</f>
        <v/>
      </c>
      <c r="G49" s="140"/>
      <c r="H49" s="141" t="str">
        <f>IF(ISNUMBER($C49),VLOOKUP($C49,Methuselahs!$A$7:$J$206,COLUMN(Methuselahs!$J$6),FALSE),"")</f>
        <v/>
      </c>
    </row>
    <row r="50" spans="1:8" ht="15" x14ac:dyDescent="0.2">
      <c r="A50" s="138" t="str">
        <f>IF(ISNUMBER($C50),VLOOKUP($C50,Methuselahs!$Y$7:$Z$206,2,FALSE),"")</f>
        <v/>
      </c>
      <c r="B50" s="139" t="str">
        <f>IF(ROW()-ROW($A$6)&lt;Methuselahs!$A$4,ROW()-ROW($A$5),"")</f>
        <v/>
      </c>
      <c r="C50" s="134" t="str">
        <f>IF(ISNUMBER($B50),VLOOKUP($B50,Methuselahs!$X$7:$Y$206,2,FALSE),"")</f>
        <v/>
      </c>
      <c r="D50" s="142" t="str">
        <f>IF(ISNUMBER($C50),T(VLOOKUP($C50,Methuselahs!$A$7:$E$206,2,FALSE))&amp;" "&amp;T(VLOOKUP($C50,Methuselahs!$A$7:$E$206,3,FALSE)),"")</f>
        <v/>
      </c>
      <c r="E50" s="140" t="str">
        <f>IF(ISNUMBER($C50),VLOOKUP($C50,Methuselahs!$A$7:$I$206,COLUMN(Methuselahs!$H$6),FALSE),"")</f>
        <v/>
      </c>
      <c r="F50" s="136" t="str">
        <f>IF(ISNUMBER($C50),VLOOKUP($C50,Methuselahs!$A$7:$I$206,COLUMN(Methuselahs!$I$6),FALSE),"")</f>
        <v/>
      </c>
      <c r="G50" s="140"/>
      <c r="H50" s="141" t="str">
        <f>IF(ISNUMBER($C50),VLOOKUP($C50,Methuselahs!$A$7:$J$206,COLUMN(Methuselahs!$J$6),FALSE),"")</f>
        <v/>
      </c>
    </row>
    <row r="51" spans="1:8" ht="15" x14ac:dyDescent="0.2">
      <c r="A51" s="138" t="str">
        <f>IF(ISNUMBER($C51),VLOOKUP($C51,Methuselahs!$Y$7:$Z$206,2,FALSE),"")</f>
        <v/>
      </c>
      <c r="B51" s="139" t="str">
        <f>IF(ROW()-ROW($A$6)&lt;Methuselahs!$A$4,ROW()-ROW($A$5),"")</f>
        <v/>
      </c>
      <c r="C51" s="134" t="str">
        <f>IF(ISNUMBER($B51),VLOOKUP($B51,Methuselahs!$X$7:$Y$206,2,FALSE),"")</f>
        <v/>
      </c>
      <c r="D51" s="142" t="str">
        <f>IF(ISNUMBER($C51),T(VLOOKUP($C51,Methuselahs!$A$7:$E$206,2,FALSE))&amp;" "&amp;T(VLOOKUP($C51,Methuselahs!$A$7:$E$206,3,FALSE)),"")</f>
        <v/>
      </c>
      <c r="E51" s="140" t="str">
        <f>IF(ISNUMBER($C51),VLOOKUP($C51,Methuselahs!$A$7:$I$206,COLUMN(Methuselahs!$H$6),FALSE),"")</f>
        <v/>
      </c>
      <c r="F51" s="136" t="str">
        <f>IF(ISNUMBER($C51),VLOOKUP($C51,Methuselahs!$A$7:$I$206,COLUMN(Methuselahs!$I$6),FALSE),"")</f>
        <v/>
      </c>
      <c r="G51" s="140"/>
      <c r="H51" s="141" t="str">
        <f>IF(ISNUMBER($C51),VLOOKUP($C51,Methuselahs!$A$7:$J$206,COLUMN(Methuselahs!$J$6),FALSE),"")</f>
        <v/>
      </c>
    </row>
    <row r="52" spans="1:8" ht="15" x14ac:dyDescent="0.2">
      <c r="A52" s="138" t="str">
        <f>IF(ISNUMBER($C52),VLOOKUP($C52,Methuselahs!$Y$7:$Z$206,2,FALSE),"")</f>
        <v/>
      </c>
      <c r="B52" s="139" t="str">
        <f>IF(ROW()-ROW($A$6)&lt;Methuselahs!$A$4,ROW()-ROW($A$5),"")</f>
        <v/>
      </c>
      <c r="C52" s="134" t="str">
        <f>IF(ISNUMBER($B52),VLOOKUP($B52,Methuselahs!$X$7:$Y$206,2,FALSE),"")</f>
        <v/>
      </c>
      <c r="D52" s="142" t="str">
        <f>IF(ISNUMBER($C52),T(VLOOKUP($C52,Methuselahs!$A$7:$E$206,2,FALSE))&amp;" "&amp;T(VLOOKUP($C52,Methuselahs!$A$7:$E$206,3,FALSE)),"")</f>
        <v/>
      </c>
      <c r="E52" s="140" t="str">
        <f>IF(ISNUMBER($C52),VLOOKUP($C52,Methuselahs!$A$7:$I$206,COLUMN(Methuselahs!$H$6),FALSE),"")</f>
        <v/>
      </c>
      <c r="F52" s="136" t="str">
        <f>IF(ISNUMBER($C52),VLOOKUP($C52,Methuselahs!$A$7:$I$206,COLUMN(Methuselahs!$I$6),FALSE),"")</f>
        <v/>
      </c>
      <c r="G52" s="140"/>
      <c r="H52" s="141" t="str">
        <f>IF(ISNUMBER($C52),VLOOKUP($C52,Methuselahs!$A$7:$J$206,COLUMN(Methuselahs!$J$6),FALSE),"")</f>
        <v/>
      </c>
    </row>
    <row r="53" spans="1:8" ht="15" x14ac:dyDescent="0.2">
      <c r="A53" s="138" t="str">
        <f>IF(ISNUMBER($C53),VLOOKUP($C53,Methuselahs!$Y$7:$Z$206,2,FALSE),"")</f>
        <v/>
      </c>
      <c r="B53" s="139" t="str">
        <f>IF(ROW()-ROW($A$6)&lt;Methuselahs!$A$4,ROW()-ROW($A$5),"")</f>
        <v/>
      </c>
      <c r="C53" s="134" t="str">
        <f>IF(ISNUMBER($B53),VLOOKUP($B53,Methuselahs!$X$7:$Y$206,2,FALSE),"")</f>
        <v/>
      </c>
      <c r="D53" s="142" t="str">
        <f>IF(ISNUMBER($C53),T(VLOOKUP($C53,Methuselahs!$A$7:$E$206,2,FALSE))&amp;" "&amp;T(VLOOKUP($C53,Methuselahs!$A$7:$E$206,3,FALSE)),"")</f>
        <v/>
      </c>
      <c r="E53" s="140" t="str">
        <f>IF(ISNUMBER($C53),VLOOKUP($C53,Methuselahs!$A$7:$I$206,COLUMN(Methuselahs!$H$6),FALSE),"")</f>
        <v/>
      </c>
      <c r="F53" s="136" t="str">
        <f>IF(ISNUMBER($C53),VLOOKUP($C53,Methuselahs!$A$7:$I$206,COLUMN(Methuselahs!$I$6),FALSE),"")</f>
        <v/>
      </c>
      <c r="G53" s="140"/>
      <c r="H53" s="141" t="str">
        <f>IF(ISNUMBER($C53),VLOOKUP($C53,Methuselahs!$A$7:$J$206,COLUMN(Methuselahs!$J$6),FALSE),"")</f>
        <v/>
      </c>
    </row>
    <row r="54" spans="1:8" ht="15" x14ac:dyDescent="0.2">
      <c r="A54" s="138" t="str">
        <f>IF(ISNUMBER($C54),VLOOKUP($C54,Methuselahs!$Y$7:$Z$206,2,FALSE),"")</f>
        <v/>
      </c>
      <c r="B54" s="139" t="str">
        <f>IF(ROW()-ROW($A$6)&lt;Methuselahs!$A$4,ROW()-ROW($A$5),"")</f>
        <v/>
      </c>
      <c r="C54" s="134" t="str">
        <f>IF(ISNUMBER($B54),VLOOKUP($B54,Methuselahs!$X$7:$Y$206,2,FALSE),"")</f>
        <v/>
      </c>
      <c r="D54" s="142" t="str">
        <f>IF(ISNUMBER($C54),T(VLOOKUP($C54,Methuselahs!$A$7:$E$206,2,FALSE))&amp;" "&amp;T(VLOOKUP($C54,Methuselahs!$A$7:$E$206,3,FALSE)),"")</f>
        <v/>
      </c>
      <c r="E54" s="140" t="str">
        <f>IF(ISNUMBER($C54),VLOOKUP($C54,Methuselahs!$A$7:$I$206,COLUMN(Methuselahs!$H$6),FALSE),"")</f>
        <v/>
      </c>
      <c r="F54" s="136" t="str">
        <f>IF(ISNUMBER($C54),VLOOKUP($C54,Methuselahs!$A$7:$I$206,COLUMN(Methuselahs!$I$6),FALSE),"")</f>
        <v/>
      </c>
      <c r="G54" s="140"/>
      <c r="H54" s="141" t="str">
        <f>IF(ISNUMBER($C54),VLOOKUP($C54,Methuselahs!$A$7:$J$206,COLUMN(Methuselahs!$J$6),FALSE),"")</f>
        <v/>
      </c>
    </row>
    <row r="55" spans="1:8" ht="15" x14ac:dyDescent="0.2">
      <c r="A55" s="138" t="str">
        <f>IF(ISNUMBER($C55),VLOOKUP($C55,Methuselahs!$Y$7:$Z$206,2,FALSE),"")</f>
        <v/>
      </c>
      <c r="B55" s="139" t="str">
        <f>IF(ROW()-ROW($A$6)&lt;Methuselahs!$A$4,ROW()-ROW($A$5),"")</f>
        <v/>
      </c>
      <c r="C55" s="134" t="str">
        <f>IF(ISNUMBER($B55),VLOOKUP($B55,Methuselahs!$X$7:$Y$206,2,FALSE),"")</f>
        <v/>
      </c>
      <c r="D55" s="142" t="str">
        <f>IF(ISNUMBER($C55),T(VLOOKUP($C55,Methuselahs!$A$7:$E$206,2,FALSE))&amp;" "&amp;T(VLOOKUP($C55,Methuselahs!$A$7:$E$206,3,FALSE)),"")</f>
        <v/>
      </c>
      <c r="E55" s="140" t="str">
        <f>IF(ISNUMBER($C55),VLOOKUP($C55,Methuselahs!$A$7:$I$206,COLUMN(Methuselahs!$H$6),FALSE),"")</f>
        <v/>
      </c>
      <c r="F55" s="136" t="str">
        <f>IF(ISNUMBER($C55),VLOOKUP($C55,Methuselahs!$A$7:$I$206,COLUMN(Methuselahs!$I$6),FALSE),"")</f>
        <v/>
      </c>
      <c r="G55" s="140"/>
      <c r="H55" s="141" t="str">
        <f>IF(ISNUMBER($C55),VLOOKUP($C55,Methuselahs!$A$7:$J$206,COLUMN(Methuselahs!$J$6),FALSE),"")</f>
        <v/>
      </c>
    </row>
    <row r="56" spans="1:8" ht="15" x14ac:dyDescent="0.2">
      <c r="A56" s="138" t="str">
        <f>IF(ISNUMBER($C56),VLOOKUP($C56,Methuselahs!$Y$7:$Z$206,2,FALSE),"")</f>
        <v/>
      </c>
      <c r="B56" s="139" t="str">
        <f>IF(ROW()-ROW($A$6)&lt;Methuselahs!$A$4,ROW()-ROW($A$5),"")</f>
        <v/>
      </c>
      <c r="C56" s="134" t="str">
        <f>IF(ISNUMBER($B56),VLOOKUP($B56,Methuselahs!$X$7:$Y$206,2,FALSE),"")</f>
        <v/>
      </c>
      <c r="D56" s="142" t="str">
        <f>IF(ISNUMBER($C56),T(VLOOKUP($C56,Methuselahs!$A$7:$E$206,2,FALSE))&amp;" "&amp;T(VLOOKUP($C56,Methuselahs!$A$7:$E$206,3,FALSE)),"")</f>
        <v/>
      </c>
      <c r="E56" s="140" t="str">
        <f>IF(ISNUMBER($C56),VLOOKUP($C56,Methuselahs!$A$7:$I$206,COLUMN(Methuselahs!$H$6),FALSE),"")</f>
        <v/>
      </c>
      <c r="F56" s="136" t="str">
        <f>IF(ISNUMBER($C56),VLOOKUP($C56,Methuselahs!$A$7:$I$206,COLUMN(Methuselahs!$I$6),FALSE),"")</f>
        <v/>
      </c>
      <c r="G56" s="140"/>
      <c r="H56" s="141" t="str">
        <f>IF(ISNUMBER($C56),VLOOKUP($C56,Methuselahs!$A$7:$J$206,COLUMN(Methuselahs!$J$6),FALSE),"")</f>
        <v/>
      </c>
    </row>
    <row r="57" spans="1:8" ht="15" x14ac:dyDescent="0.2">
      <c r="A57" s="138" t="str">
        <f>IF(ISNUMBER($C57),VLOOKUP($C57,Methuselahs!$Y$7:$Z$206,2,FALSE),"")</f>
        <v/>
      </c>
      <c r="B57" s="139" t="str">
        <f>IF(ROW()-ROW($A$6)&lt;Methuselahs!$A$4,ROW()-ROW($A$5),"")</f>
        <v/>
      </c>
      <c r="C57" s="134" t="str">
        <f>IF(ISNUMBER($B57),VLOOKUP($B57,Methuselahs!$X$7:$Y$206,2,FALSE),"")</f>
        <v/>
      </c>
      <c r="D57" s="142" t="str">
        <f>IF(ISNUMBER($C57),T(VLOOKUP($C57,Methuselahs!$A$7:$E$206,2,FALSE))&amp;" "&amp;T(VLOOKUP($C57,Methuselahs!$A$7:$E$206,3,FALSE)),"")</f>
        <v/>
      </c>
      <c r="E57" s="140" t="str">
        <f>IF(ISNUMBER($C57),VLOOKUP($C57,Methuselahs!$A$7:$I$206,COLUMN(Methuselahs!$H$6),FALSE),"")</f>
        <v/>
      </c>
      <c r="F57" s="136" t="str">
        <f>IF(ISNUMBER($C57),VLOOKUP($C57,Methuselahs!$A$7:$I$206,COLUMN(Methuselahs!$I$6),FALSE),"")</f>
        <v/>
      </c>
      <c r="G57" s="140"/>
      <c r="H57" s="141" t="str">
        <f>IF(ISNUMBER($C57),VLOOKUP($C57,Methuselahs!$A$7:$J$206,COLUMN(Methuselahs!$J$6),FALSE),"")</f>
        <v/>
      </c>
    </row>
    <row r="58" spans="1:8" ht="15" x14ac:dyDescent="0.2">
      <c r="A58" s="138" t="str">
        <f>IF(ISNUMBER($C58),VLOOKUP($C58,Methuselahs!$Y$7:$Z$206,2,FALSE),"")</f>
        <v/>
      </c>
      <c r="B58" s="139" t="str">
        <f>IF(ROW()-ROW($A$6)&lt;Methuselahs!$A$4,ROW()-ROW($A$5),"")</f>
        <v/>
      </c>
      <c r="C58" s="134" t="str">
        <f>IF(ISNUMBER($B58),VLOOKUP($B58,Methuselahs!$X$7:$Y$206,2,FALSE),"")</f>
        <v/>
      </c>
      <c r="D58" s="142" t="str">
        <f>IF(ISNUMBER($C58),T(VLOOKUP($C58,Methuselahs!$A$7:$E$206,2,FALSE))&amp;" "&amp;T(VLOOKUP($C58,Methuselahs!$A$7:$E$206,3,FALSE)),"")</f>
        <v/>
      </c>
      <c r="E58" s="140" t="str">
        <f>IF(ISNUMBER($C58),VLOOKUP($C58,Methuselahs!$A$7:$I$206,COLUMN(Methuselahs!$H$6),FALSE),"")</f>
        <v/>
      </c>
      <c r="F58" s="136" t="str">
        <f>IF(ISNUMBER($C58),VLOOKUP($C58,Methuselahs!$A$7:$I$206,COLUMN(Methuselahs!$I$6),FALSE),"")</f>
        <v/>
      </c>
      <c r="G58" s="140"/>
      <c r="H58" s="141" t="str">
        <f>IF(ISNUMBER($C58),VLOOKUP($C58,Methuselahs!$A$7:$J$206,COLUMN(Methuselahs!$J$6),FALSE),"")</f>
        <v/>
      </c>
    </row>
    <row r="59" spans="1:8" ht="15" x14ac:dyDescent="0.2">
      <c r="A59" s="138" t="str">
        <f>IF(ISNUMBER($C59),VLOOKUP($C59,Methuselahs!$Y$7:$Z$206,2,FALSE),"")</f>
        <v/>
      </c>
      <c r="B59" s="139" t="str">
        <f>IF(ROW()-ROW($A$6)&lt;Methuselahs!$A$4,ROW()-ROW($A$5),"")</f>
        <v/>
      </c>
      <c r="C59" s="134" t="str">
        <f>IF(ISNUMBER($B59),VLOOKUP($B59,Methuselahs!$X$7:$Y$206,2,FALSE),"")</f>
        <v/>
      </c>
      <c r="D59" s="142" t="str">
        <f>IF(ISNUMBER($C59),T(VLOOKUP($C59,Methuselahs!$A$7:$E$206,2,FALSE))&amp;" "&amp;T(VLOOKUP($C59,Methuselahs!$A$7:$E$206,3,FALSE)),"")</f>
        <v/>
      </c>
      <c r="E59" s="140" t="str">
        <f>IF(ISNUMBER($C59),VLOOKUP($C59,Methuselahs!$A$7:$I$206,COLUMN(Methuselahs!$H$6),FALSE),"")</f>
        <v/>
      </c>
      <c r="F59" s="136" t="str">
        <f>IF(ISNUMBER($C59),VLOOKUP($C59,Methuselahs!$A$7:$I$206,COLUMN(Methuselahs!$I$6),FALSE),"")</f>
        <v/>
      </c>
      <c r="G59" s="140"/>
      <c r="H59" s="141" t="str">
        <f>IF(ISNUMBER($C59),VLOOKUP($C59,Methuselahs!$A$7:$J$206,COLUMN(Methuselahs!$J$6),FALSE),"")</f>
        <v/>
      </c>
    </row>
    <row r="60" spans="1:8" ht="15" x14ac:dyDescent="0.2">
      <c r="A60" s="138" t="str">
        <f>IF(ISNUMBER($C60),VLOOKUP($C60,Methuselahs!$Y$7:$Z$206,2,FALSE),"")</f>
        <v/>
      </c>
      <c r="B60" s="139" t="str">
        <f>IF(ROW()-ROW($A$6)&lt;Methuselahs!$A$4,ROW()-ROW($A$5),"")</f>
        <v/>
      </c>
      <c r="C60" s="134" t="str">
        <f>IF(ISNUMBER($B60),VLOOKUP($B60,Methuselahs!$X$7:$Y$206,2,FALSE),"")</f>
        <v/>
      </c>
      <c r="D60" s="142" t="str">
        <f>IF(ISNUMBER($C60),T(VLOOKUP($C60,Methuselahs!$A$7:$E$206,2,FALSE))&amp;" "&amp;T(VLOOKUP($C60,Methuselahs!$A$7:$E$206,3,FALSE)),"")</f>
        <v/>
      </c>
      <c r="E60" s="140" t="str">
        <f>IF(ISNUMBER($C60),VLOOKUP($C60,Methuselahs!$A$7:$I$206,COLUMN(Methuselahs!$H$6),FALSE),"")</f>
        <v/>
      </c>
      <c r="F60" s="136" t="str">
        <f>IF(ISNUMBER($C60),VLOOKUP($C60,Methuselahs!$A$7:$I$206,COLUMN(Methuselahs!$I$6),FALSE),"")</f>
        <v/>
      </c>
      <c r="G60" s="140"/>
      <c r="H60" s="141" t="str">
        <f>IF(ISNUMBER($C60),VLOOKUP($C60,Methuselahs!$A$7:$J$206,COLUMN(Methuselahs!$J$6),FALSE),"")</f>
        <v/>
      </c>
    </row>
    <row r="61" spans="1:8" ht="15" x14ac:dyDescent="0.2">
      <c r="A61" s="138" t="str">
        <f>IF(ISNUMBER($C61),VLOOKUP($C61,Methuselahs!$Y$7:$Z$206,2,FALSE),"")</f>
        <v/>
      </c>
      <c r="B61" s="139" t="str">
        <f>IF(ROW()-ROW($A$6)&lt;Methuselahs!$A$4,ROW()-ROW($A$5),"")</f>
        <v/>
      </c>
      <c r="C61" s="134" t="str">
        <f>IF(ISNUMBER($B61),VLOOKUP($B61,Methuselahs!$X$7:$Y$206,2,FALSE),"")</f>
        <v/>
      </c>
      <c r="D61" s="142" t="str">
        <f>IF(ISNUMBER($C61),T(VLOOKUP($C61,Methuselahs!$A$7:$E$206,2,FALSE))&amp;" "&amp;T(VLOOKUP($C61,Methuselahs!$A$7:$E$206,3,FALSE)),"")</f>
        <v/>
      </c>
      <c r="E61" s="140" t="str">
        <f>IF(ISNUMBER($C61),VLOOKUP($C61,Methuselahs!$A$7:$I$206,COLUMN(Methuselahs!$H$6),FALSE),"")</f>
        <v/>
      </c>
      <c r="F61" s="136" t="str">
        <f>IF(ISNUMBER($C61),VLOOKUP($C61,Methuselahs!$A$7:$I$206,COLUMN(Methuselahs!$I$6),FALSE),"")</f>
        <v/>
      </c>
      <c r="G61" s="140"/>
      <c r="H61" s="141" t="str">
        <f>IF(ISNUMBER($C61),VLOOKUP($C61,Methuselahs!$A$7:$J$206,COLUMN(Methuselahs!$J$6),FALSE),"")</f>
        <v/>
      </c>
    </row>
    <row r="62" spans="1:8" ht="15" x14ac:dyDescent="0.2">
      <c r="A62" s="138" t="str">
        <f>IF(ISNUMBER($C62),VLOOKUP($C62,Methuselahs!$Y$7:$Z$206,2,FALSE),"")</f>
        <v/>
      </c>
      <c r="B62" s="139" t="str">
        <f>IF(ROW()-ROW($A$6)&lt;Methuselahs!$A$4,ROW()-ROW($A$5),"")</f>
        <v/>
      </c>
      <c r="C62" s="134" t="str">
        <f>IF(ISNUMBER($B62),VLOOKUP($B62,Methuselahs!$X$7:$Y$206,2,FALSE),"")</f>
        <v/>
      </c>
      <c r="D62" s="142" t="str">
        <f>IF(ISNUMBER($C62),T(VLOOKUP($C62,Methuselahs!$A$7:$E$206,2,FALSE))&amp;" "&amp;T(VLOOKUP($C62,Methuselahs!$A$7:$E$206,3,FALSE)),"")</f>
        <v/>
      </c>
      <c r="E62" s="140" t="str">
        <f>IF(ISNUMBER($C62),VLOOKUP($C62,Methuselahs!$A$7:$I$206,COLUMN(Methuselahs!$H$6),FALSE),"")</f>
        <v/>
      </c>
      <c r="F62" s="136" t="str">
        <f>IF(ISNUMBER($C62),VLOOKUP($C62,Methuselahs!$A$7:$I$206,COLUMN(Methuselahs!$I$6),FALSE),"")</f>
        <v/>
      </c>
      <c r="G62" s="140"/>
      <c r="H62" s="141" t="str">
        <f>IF(ISNUMBER($C62),VLOOKUP($C62,Methuselahs!$A$7:$J$206,COLUMN(Methuselahs!$J$6),FALSE),"")</f>
        <v/>
      </c>
    </row>
    <row r="63" spans="1:8" ht="15" x14ac:dyDescent="0.2">
      <c r="A63" s="138" t="str">
        <f>IF(ISNUMBER($C63),VLOOKUP($C63,Methuselahs!$Y$7:$Z$206,2,FALSE),"")</f>
        <v/>
      </c>
      <c r="B63" s="139" t="str">
        <f>IF(ROW()-ROW($A$6)&lt;Methuselahs!$A$4,ROW()-ROW($A$5),"")</f>
        <v/>
      </c>
      <c r="C63" s="134" t="str">
        <f>IF(ISNUMBER($B63),VLOOKUP($B63,Methuselahs!$X$7:$Y$206,2,FALSE),"")</f>
        <v/>
      </c>
      <c r="D63" s="142" t="str">
        <f>IF(ISNUMBER($C63),T(VLOOKUP($C63,Methuselahs!$A$7:$E$206,2,FALSE))&amp;" "&amp;T(VLOOKUP($C63,Methuselahs!$A$7:$E$206,3,FALSE)),"")</f>
        <v/>
      </c>
      <c r="E63" s="140" t="str">
        <f>IF(ISNUMBER($C63),VLOOKUP($C63,Methuselahs!$A$7:$I$206,COLUMN(Methuselahs!$H$6),FALSE),"")</f>
        <v/>
      </c>
      <c r="F63" s="136" t="str">
        <f>IF(ISNUMBER($C63),VLOOKUP($C63,Methuselahs!$A$7:$I$206,COLUMN(Methuselahs!$I$6),FALSE),"")</f>
        <v/>
      </c>
      <c r="G63" s="140"/>
      <c r="H63" s="141" t="str">
        <f>IF(ISNUMBER($C63),VLOOKUP($C63,Methuselahs!$A$7:$J$206,COLUMN(Methuselahs!$J$6),FALSE),"")</f>
        <v/>
      </c>
    </row>
    <row r="64" spans="1:8" ht="15" x14ac:dyDescent="0.2">
      <c r="A64" s="138" t="str">
        <f>IF(ISNUMBER($C64),VLOOKUP($C64,Methuselahs!$Y$7:$Z$206,2,FALSE),"")</f>
        <v/>
      </c>
      <c r="B64" s="139" t="str">
        <f>IF(ROW()-ROW($A$6)&lt;Methuselahs!$A$4,ROW()-ROW($A$5),"")</f>
        <v/>
      </c>
      <c r="C64" s="134" t="str">
        <f>IF(ISNUMBER($B64),VLOOKUP($B64,Methuselahs!$X$7:$Y$206,2,FALSE),"")</f>
        <v/>
      </c>
      <c r="D64" s="142" t="str">
        <f>IF(ISNUMBER($C64),T(VLOOKUP($C64,Methuselahs!$A$7:$E$206,2,FALSE))&amp;" "&amp;T(VLOOKUP($C64,Methuselahs!$A$7:$E$206,3,FALSE)),"")</f>
        <v/>
      </c>
      <c r="E64" s="140" t="str">
        <f>IF(ISNUMBER($C64),VLOOKUP($C64,Methuselahs!$A$7:$I$206,COLUMN(Methuselahs!$H$6),FALSE),"")</f>
        <v/>
      </c>
      <c r="F64" s="136" t="str">
        <f>IF(ISNUMBER($C64),VLOOKUP($C64,Methuselahs!$A$7:$I$206,COLUMN(Methuselahs!$I$6),FALSE),"")</f>
        <v/>
      </c>
      <c r="G64" s="140"/>
      <c r="H64" s="141" t="str">
        <f>IF(ISNUMBER($C64),VLOOKUP($C64,Methuselahs!$A$7:$J$206,COLUMN(Methuselahs!$J$6),FALSE),"")</f>
        <v/>
      </c>
    </row>
    <row r="65" spans="1:8" ht="15" x14ac:dyDescent="0.2">
      <c r="A65" s="138" t="str">
        <f>IF(ISNUMBER($C65),VLOOKUP($C65,Methuselahs!$Y$7:$Z$206,2,FALSE),"")</f>
        <v/>
      </c>
      <c r="B65" s="139" t="str">
        <f>IF(ROW()-ROW($A$6)&lt;Methuselahs!$A$4,ROW()-ROW($A$5),"")</f>
        <v/>
      </c>
      <c r="C65" s="134" t="str">
        <f>IF(ISNUMBER($B65),VLOOKUP($B65,Methuselahs!$X$7:$Y$206,2,FALSE),"")</f>
        <v/>
      </c>
      <c r="D65" s="142" t="str">
        <f>IF(ISNUMBER($C65),T(VLOOKUP($C65,Methuselahs!$A$7:$E$206,2,FALSE))&amp;" "&amp;T(VLOOKUP($C65,Methuselahs!$A$7:$E$206,3,FALSE)),"")</f>
        <v/>
      </c>
      <c r="E65" s="140" t="str">
        <f>IF(ISNUMBER($C65),VLOOKUP($C65,Methuselahs!$A$7:$I$206,COLUMN(Methuselahs!$H$6),FALSE),"")</f>
        <v/>
      </c>
      <c r="F65" s="136" t="str">
        <f>IF(ISNUMBER($C65),VLOOKUP($C65,Methuselahs!$A$7:$I$206,COLUMN(Methuselahs!$I$6),FALSE),"")</f>
        <v/>
      </c>
      <c r="G65" s="140"/>
      <c r="H65" s="141" t="str">
        <f>IF(ISNUMBER($C65),VLOOKUP($C65,Methuselahs!$A$7:$J$206,COLUMN(Methuselahs!$J$6),FALSE),"")</f>
        <v/>
      </c>
    </row>
    <row r="66" spans="1:8" ht="15" x14ac:dyDescent="0.2">
      <c r="A66" s="138" t="str">
        <f>IF(ISNUMBER($C66),VLOOKUP($C66,Methuselahs!$Y$7:$Z$206,2,FALSE),"")</f>
        <v/>
      </c>
      <c r="B66" s="139" t="str">
        <f>IF(ROW()-ROW($A$6)&lt;Methuselahs!$A$4,ROW()-ROW($A$5),"")</f>
        <v/>
      </c>
      <c r="C66" s="134" t="str">
        <f>IF(ISNUMBER($B66),VLOOKUP($B66,Methuselahs!$X$7:$Y$206,2,FALSE),"")</f>
        <v/>
      </c>
      <c r="D66" s="142" t="str">
        <f>IF(ISNUMBER($C66),T(VLOOKUP($C66,Methuselahs!$A$7:$E$206,2,FALSE))&amp;" "&amp;T(VLOOKUP($C66,Methuselahs!$A$7:$E$206,3,FALSE)),"")</f>
        <v/>
      </c>
      <c r="E66" s="140" t="str">
        <f>IF(ISNUMBER($C66),VLOOKUP($C66,Methuselahs!$A$7:$I$206,COLUMN(Methuselahs!$H$6),FALSE),"")</f>
        <v/>
      </c>
      <c r="F66" s="136" t="str">
        <f>IF(ISNUMBER($C66),VLOOKUP($C66,Methuselahs!$A$7:$I$206,COLUMN(Methuselahs!$I$6),FALSE),"")</f>
        <v/>
      </c>
      <c r="G66" s="140"/>
      <c r="H66" s="141" t="str">
        <f>IF(ISNUMBER($C66),VLOOKUP($C66,Methuselahs!$A$7:$J$206,COLUMN(Methuselahs!$J$6),FALSE),"")</f>
        <v/>
      </c>
    </row>
    <row r="67" spans="1:8" ht="15" x14ac:dyDescent="0.2">
      <c r="A67" s="138" t="str">
        <f>IF(ISNUMBER($C67),VLOOKUP($C67,Methuselahs!$Y$7:$Z$206,2,FALSE),"")</f>
        <v/>
      </c>
      <c r="B67" s="139" t="str">
        <f>IF(ROW()-ROW($A$6)&lt;Methuselahs!$A$4,ROW()-ROW($A$5),"")</f>
        <v/>
      </c>
      <c r="C67" s="134" t="str">
        <f>IF(ISNUMBER($B67),VLOOKUP($B67,Methuselahs!$X$7:$Y$206,2,FALSE),"")</f>
        <v/>
      </c>
      <c r="D67" s="142" t="str">
        <f>IF(ISNUMBER($C67),T(VLOOKUP($C67,Methuselahs!$A$7:$E$206,2,FALSE))&amp;" "&amp;T(VLOOKUP($C67,Methuselahs!$A$7:$E$206,3,FALSE)),"")</f>
        <v/>
      </c>
      <c r="E67" s="140" t="str">
        <f>IF(ISNUMBER($C67),VLOOKUP($C67,Methuselahs!$A$7:$I$206,COLUMN(Methuselahs!$H$6),FALSE),"")</f>
        <v/>
      </c>
      <c r="F67" s="136" t="str">
        <f>IF(ISNUMBER($C67),VLOOKUP($C67,Methuselahs!$A$7:$I$206,COLUMN(Methuselahs!$I$6),FALSE),"")</f>
        <v/>
      </c>
      <c r="G67" s="140"/>
      <c r="H67" s="141" t="str">
        <f>IF(ISNUMBER($C67),VLOOKUP($C67,Methuselahs!$A$7:$J$206,COLUMN(Methuselahs!$J$6),FALSE),"")</f>
        <v/>
      </c>
    </row>
    <row r="68" spans="1:8" ht="15" x14ac:dyDescent="0.2">
      <c r="A68" s="138" t="str">
        <f>IF(ISNUMBER($C68),VLOOKUP($C68,Methuselahs!$Y$7:$Z$206,2,FALSE),"")</f>
        <v/>
      </c>
      <c r="B68" s="139" t="str">
        <f>IF(ROW()-ROW($A$6)&lt;Methuselahs!$A$4,ROW()-ROW($A$5),"")</f>
        <v/>
      </c>
      <c r="C68" s="134" t="str">
        <f>IF(ISNUMBER($B68),VLOOKUP($B68,Methuselahs!$X$7:$Y$206,2,FALSE),"")</f>
        <v/>
      </c>
      <c r="D68" s="142" t="str">
        <f>IF(ISNUMBER($C68),T(VLOOKUP($C68,Methuselahs!$A$7:$E$206,2,FALSE))&amp;" "&amp;T(VLOOKUP($C68,Methuselahs!$A$7:$E$206,3,FALSE)),"")</f>
        <v/>
      </c>
      <c r="E68" s="140" t="str">
        <f>IF(ISNUMBER($C68),VLOOKUP($C68,Methuselahs!$A$7:$I$206,COLUMN(Methuselahs!$H$6),FALSE),"")</f>
        <v/>
      </c>
      <c r="F68" s="136" t="str">
        <f>IF(ISNUMBER($C68),VLOOKUP($C68,Methuselahs!$A$7:$I$206,COLUMN(Methuselahs!$I$6),FALSE),"")</f>
        <v/>
      </c>
      <c r="G68" s="140"/>
      <c r="H68" s="141" t="str">
        <f>IF(ISNUMBER($C68),VLOOKUP($C68,Methuselahs!$A$7:$J$206,COLUMN(Methuselahs!$J$6),FALSE),"")</f>
        <v/>
      </c>
    </row>
    <row r="69" spans="1:8" ht="15" x14ac:dyDescent="0.2">
      <c r="A69" s="138" t="str">
        <f>IF(ISNUMBER($C69),VLOOKUP($C69,Methuselahs!$Y$7:$Z$206,2,FALSE),"")</f>
        <v/>
      </c>
      <c r="B69" s="139" t="str">
        <f>IF(ROW()-ROW($A$6)&lt;Methuselahs!$A$4,ROW()-ROW($A$5),"")</f>
        <v/>
      </c>
      <c r="C69" s="134" t="str">
        <f>IF(ISNUMBER($B69),VLOOKUP($B69,Methuselahs!$X$7:$Y$206,2,FALSE),"")</f>
        <v/>
      </c>
      <c r="D69" s="142" t="str">
        <f>IF(ISNUMBER($C69),T(VLOOKUP($C69,Methuselahs!$A$7:$E$206,2,FALSE))&amp;" "&amp;T(VLOOKUP($C69,Methuselahs!$A$7:$E$206,3,FALSE)),"")</f>
        <v/>
      </c>
      <c r="E69" s="140" t="str">
        <f>IF(ISNUMBER($C69),VLOOKUP($C69,Methuselahs!$A$7:$I$206,COLUMN(Methuselahs!$H$6),FALSE),"")</f>
        <v/>
      </c>
      <c r="F69" s="136" t="str">
        <f>IF(ISNUMBER($C69),VLOOKUP($C69,Methuselahs!$A$7:$I$206,COLUMN(Methuselahs!$I$6),FALSE),"")</f>
        <v/>
      </c>
      <c r="G69" s="140"/>
      <c r="H69" s="141" t="str">
        <f>IF(ISNUMBER($C69),VLOOKUP($C69,Methuselahs!$A$7:$J$206,COLUMN(Methuselahs!$J$6),FALSE),"")</f>
        <v/>
      </c>
    </row>
    <row r="70" spans="1:8" ht="15" x14ac:dyDescent="0.2">
      <c r="A70" s="138" t="str">
        <f>IF(ISNUMBER($C70),VLOOKUP($C70,Methuselahs!$Y$7:$Z$206,2,FALSE),"")</f>
        <v/>
      </c>
      <c r="B70" s="139" t="str">
        <f>IF(ROW()-ROW($A$6)&lt;Methuselahs!$A$4,ROW()-ROW($A$5),"")</f>
        <v/>
      </c>
      <c r="C70" s="134" t="str">
        <f>IF(ISNUMBER($B70),VLOOKUP($B70,Methuselahs!$X$7:$Y$206,2,FALSE),"")</f>
        <v/>
      </c>
      <c r="D70" s="142" t="str">
        <f>IF(ISNUMBER($C70),T(VLOOKUP($C70,Methuselahs!$A$7:$E$206,2,FALSE))&amp;" "&amp;T(VLOOKUP($C70,Methuselahs!$A$7:$E$206,3,FALSE)),"")</f>
        <v/>
      </c>
      <c r="E70" s="140" t="str">
        <f>IF(ISNUMBER($C70),VLOOKUP($C70,Methuselahs!$A$7:$I$206,COLUMN(Methuselahs!$H$6),FALSE),"")</f>
        <v/>
      </c>
      <c r="F70" s="136" t="str">
        <f>IF(ISNUMBER($C70),VLOOKUP($C70,Methuselahs!$A$7:$I$206,COLUMN(Methuselahs!$I$6),FALSE),"")</f>
        <v/>
      </c>
      <c r="G70" s="140"/>
      <c r="H70" s="141" t="str">
        <f>IF(ISNUMBER($C70),VLOOKUP($C70,Methuselahs!$A$7:$J$206,COLUMN(Methuselahs!$J$6),FALSE),"")</f>
        <v/>
      </c>
    </row>
    <row r="71" spans="1:8" ht="15" x14ac:dyDescent="0.2">
      <c r="A71" s="138" t="str">
        <f>IF(ISNUMBER($C71),VLOOKUP($C71,Methuselahs!$Y$7:$Z$206,2,FALSE),"")</f>
        <v/>
      </c>
      <c r="B71" s="139" t="str">
        <f>IF(ROW()-ROW($A$6)&lt;Methuselahs!$A$4,ROW()-ROW($A$5),"")</f>
        <v/>
      </c>
      <c r="C71" s="134" t="str">
        <f>IF(ISNUMBER($B71),VLOOKUP($B71,Methuselahs!$X$7:$Y$206,2,FALSE),"")</f>
        <v/>
      </c>
      <c r="D71" s="142" t="str">
        <f>IF(ISNUMBER($C71),T(VLOOKUP($C71,Methuselahs!$A$7:$E$206,2,FALSE))&amp;" "&amp;T(VLOOKUP($C71,Methuselahs!$A$7:$E$206,3,FALSE)),"")</f>
        <v/>
      </c>
      <c r="E71" s="140" t="str">
        <f>IF(ISNUMBER($C71),VLOOKUP($C71,Methuselahs!$A$7:$I$206,COLUMN(Methuselahs!$H$6),FALSE),"")</f>
        <v/>
      </c>
      <c r="F71" s="136" t="str">
        <f>IF(ISNUMBER($C71),VLOOKUP($C71,Methuselahs!$A$7:$I$206,COLUMN(Methuselahs!$I$6),FALSE),"")</f>
        <v/>
      </c>
      <c r="G71" s="140"/>
      <c r="H71" s="141" t="str">
        <f>IF(ISNUMBER($C71),VLOOKUP($C71,Methuselahs!$A$7:$J$206,COLUMN(Methuselahs!$J$6),FALSE),"")</f>
        <v/>
      </c>
    </row>
    <row r="72" spans="1:8" ht="15" x14ac:dyDescent="0.2">
      <c r="A72" s="138" t="str">
        <f>IF(ISNUMBER($C72),VLOOKUP($C72,Methuselahs!$Y$7:$Z$206,2,FALSE),"")</f>
        <v/>
      </c>
      <c r="B72" s="139" t="str">
        <f>IF(ROW()-ROW($A$6)&lt;Methuselahs!$A$4,ROW()-ROW($A$5),"")</f>
        <v/>
      </c>
      <c r="C72" s="134" t="str">
        <f>IF(ISNUMBER($B72),VLOOKUP($B72,Methuselahs!$X$7:$Y$206,2,FALSE),"")</f>
        <v/>
      </c>
      <c r="D72" s="142" t="str">
        <f>IF(ISNUMBER($C72),T(VLOOKUP($C72,Methuselahs!$A$7:$E$206,2,FALSE))&amp;" "&amp;T(VLOOKUP($C72,Methuselahs!$A$7:$E$206,3,FALSE)),"")</f>
        <v/>
      </c>
      <c r="E72" s="140" t="str">
        <f>IF(ISNUMBER($C72),VLOOKUP($C72,Methuselahs!$A$7:$I$206,COLUMN(Methuselahs!$H$6),FALSE),"")</f>
        <v/>
      </c>
      <c r="F72" s="136" t="str">
        <f>IF(ISNUMBER($C72),VLOOKUP($C72,Methuselahs!$A$7:$I$206,COLUMN(Methuselahs!$I$6),FALSE),"")</f>
        <v/>
      </c>
      <c r="G72" s="140"/>
      <c r="H72" s="141" t="str">
        <f>IF(ISNUMBER($C72),VLOOKUP($C72,Methuselahs!$A$7:$J$206,COLUMN(Methuselahs!$J$6),FALSE),"")</f>
        <v/>
      </c>
    </row>
    <row r="73" spans="1:8" ht="15" x14ac:dyDescent="0.2">
      <c r="A73" s="138" t="str">
        <f>IF(ISNUMBER($C73),VLOOKUP($C73,Methuselahs!$Y$7:$Z$206,2,FALSE),"")</f>
        <v/>
      </c>
      <c r="B73" s="139" t="str">
        <f>IF(ROW()-ROW($A$6)&lt;Methuselahs!$A$4,ROW()-ROW($A$5),"")</f>
        <v/>
      </c>
      <c r="C73" s="134" t="str">
        <f>IF(ISNUMBER($B73),VLOOKUP($B73,Methuselahs!$X$7:$Y$206,2,FALSE),"")</f>
        <v/>
      </c>
      <c r="D73" s="142" t="str">
        <f>IF(ISNUMBER($C73),T(VLOOKUP($C73,Methuselahs!$A$7:$E$206,2,FALSE))&amp;" "&amp;T(VLOOKUP($C73,Methuselahs!$A$7:$E$206,3,FALSE)),"")</f>
        <v/>
      </c>
      <c r="E73" s="140" t="str">
        <f>IF(ISNUMBER($C73),VLOOKUP($C73,Methuselahs!$A$7:$I$206,COLUMN(Methuselahs!$H$6),FALSE),"")</f>
        <v/>
      </c>
      <c r="F73" s="136" t="str">
        <f>IF(ISNUMBER($C73),VLOOKUP($C73,Methuselahs!$A$7:$I$206,COLUMN(Methuselahs!$I$6),FALSE),"")</f>
        <v/>
      </c>
      <c r="G73" s="140"/>
      <c r="H73" s="141" t="str">
        <f>IF(ISNUMBER($C73),VLOOKUP($C73,Methuselahs!$A$7:$J$206,COLUMN(Methuselahs!$J$6),FALSE),"")</f>
        <v/>
      </c>
    </row>
    <row r="74" spans="1:8" ht="15" x14ac:dyDescent="0.2">
      <c r="A74" s="138" t="str">
        <f>IF(ISNUMBER($C74),VLOOKUP($C74,Methuselahs!$Y$7:$Z$206,2,FALSE),"")</f>
        <v/>
      </c>
      <c r="B74" s="139" t="str">
        <f>IF(ROW()-ROW($A$6)&lt;Methuselahs!$A$4,ROW()-ROW($A$5),"")</f>
        <v/>
      </c>
      <c r="C74" s="134" t="str">
        <f>IF(ISNUMBER($B74),VLOOKUP($B74,Methuselahs!$X$7:$Y$206,2,FALSE),"")</f>
        <v/>
      </c>
      <c r="D74" s="142" t="str">
        <f>IF(ISNUMBER($C74),T(VLOOKUP($C74,Methuselahs!$A$7:$E$206,2,FALSE))&amp;" "&amp;T(VLOOKUP($C74,Methuselahs!$A$7:$E$206,3,FALSE)),"")</f>
        <v/>
      </c>
      <c r="E74" s="140" t="str">
        <f>IF(ISNUMBER($C74),VLOOKUP($C74,Methuselahs!$A$7:$I$206,COLUMN(Methuselahs!$H$6),FALSE),"")</f>
        <v/>
      </c>
      <c r="F74" s="136" t="str">
        <f>IF(ISNUMBER($C74),VLOOKUP($C74,Methuselahs!$A$7:$I$206,COLUMN(Methuselahs!$I$6),FALSE),"")</f>
        <v/>
      </c>
      <c r="G74" s="140"/>
      <c r="H74" s="141" t="str">
        <f>IF(ISNUMBER($C74),VLOOKUP($C74,Methuselahs!$A$7:$J$206,COLUMN(Methuselahs!$J$6),FALSE),"")</f>
        <v/>
      </c>
    </row>
    <row r="75" spans="1:8" ht="15" x14ac:dyDescent="0.2">
      <c r="A75" s="138" t="str">
        <f>IF(ISNUMBER($C75),VLOOKUP($C75,Methuselahs!$Y$7:$Z$206,2,FALSE),"")</f>
        <v/>
      </c>
      <c r="B75" s="139" t="str">
        <f>IF(ROW()-ROW($A$6)&lt;Methuselahs!$A$4,ROW()-ROW($A$5),"")</f>
        <v/>
      </c>
      <c r="C75" s="134" t="str">
        <f>IF(ISNUMBER($B75),VLOOKUP($B75,Methuselahs!$X$7:$Y$206,2,FALSE),"")</f>
        <v/>
      </c>
      <c r="D75" s="142" t="str">
        <f>IF(ISNUMBER($C75),T(VLOOKUP($C75,Methuselahs!$A$7:$E$206,2,FALSE))&amp;" "&amp;T(VLOOKUP($C75,Methuselahs!$A$7:$E$206,3,FALSE)),"")</f>
        <v/>
      </c>
      <c r="E75" s="140" t="str">
        <f>IF(ISNUMBER($C75),VLOOKUP($C75,Methuselahs!$A$7:$I$206,COLUMN(Methuselahs!$H$6),FALSE),"")</f>
        <v/>
      </c>
      <c r="F75" s="136" t="str">
        <f>IF(ISNUMBER($C75),VLOOKUP($C75,Methuselahs!$A$7:$I$206,COLUMN(Methuselahs!$I$6),FALSE),"")</f>
        <v/>
      </c>
      <c r="G75" s="140"/>
      <c r="H75" s="141" t="str">
        <f>IF(ISNUMBER($C75),VLOOKUP($C75,Methuselahs!$A$7:$J$206,COLUMN(Methuselahs!$J$6),FALSE),"")</f>
        <v/>
      </c>
    </row>
    <row r="76" spans="1:8" ht="15" x14ac:dyDescent="0.2">
      <c r="A76" s="138" t="str">
        <f>IF(ISNUMBER($C76),VLOOKUP($C76,Methuselahs!$Y$7:$Z$206,2,FALSE),"")</f>
        <v/>
      </c>
      <c r="B76" s="139" t="str">
        <f>IF(ROW()-ROW($A$6)&lt;Methuselahs!$A$4,ROW()-ROW($A$5),"")</f>
        <v/>
      </c>
      <c r="C76" s="134" t="str">
        <f>IF(ISNUMBER($B76),VLOOKUP($B76,Methuselahs!$X$7:$Y$206,2,FALSE),"")</f>
        <v/>
      </c>
      <c r="D76" s="142" t="str">
        <f>IF(ISNUMBER($C76),T(VLOOKUP($C76,Methuselahs!$A$7:$E$206,2,FALSE))&amp;" "&amp;T(VLOOKUP($C76,Methuselahs!$A$7:$E$206,3,FALSE)),"")</f>
        <v/>
      </c>
      <c r="E76" s="140" t="str">
        <f>IF(ISNUMBER($C76),VLOOKUP($C76,Methuselahs!$A$7:$I$206,COLUMN(Methuselahs!$H$6),FALSE),"")</f>
        <v/>
      </c>
      <c r="F76" s="136" t="str">
        <f>IF(ISNUMBER($C76),VLOOKUP($C76,Methuselahs!$A$7:$I$206,COLUMN(Methuselahs!$I$6),FALSE),"")</f>
        <v/>
      </c>
      <c r="G76" s="140"/>
      <c r="H76" s="141" t="str">
        <f>IF(ISNUMBER($C76),VLOOKUP($C76,Methuselahs!$A$7:$J$206,COLUMN(Methuselahs!$J$6),FALSE),"")</f>
        <v/>
      </c>
    </row>
    <row r="77" spans="1:8" ht="15" x14ac:dyDescent="0.2">
      <c r="A77" s="138" t="str">
        <f>IF(ISNUMBER($C77),VLOOKUP($C77,Methuselahs!$Y$7:$Z$206,2,FALSE),"")</f>
        <v/>
      </c>
      <c r="B77" s="139" t="str">
        <f>IF(ROW()-ROW($A$6)&lt;Methuselahs!$A$4,ROW()-ROW($A$5),"")</f>
        <v/>
      </c>
      <c r="C77" s="134" t="str">
        <f>IF(ISNUMBER($B77),VLOOKUP($B77,Methuselahs!$X$7:$Y$206,2,FALSE),"")</f>
        <v/>
      </c>
      <c r="D77" s="142" t="str">
        <f>IF(ISNUMBER($C77),T(VLOOKUP($C77,Methuselahs!$A$7:$E$206,2,FALSE))&amp;" "&amp;T(VLOOKUP($C77,Methuselahs!$A$7:$E$206,3,FALSE)),"")</f>
        <v/>
      </c>
      <c r="E77" s="140" t="str">
        <f>IF(ISNUMBER($C77),VLOOKUP($C77,Methuselahs!$A$7:$I$206,COLUMN(Methuselahs!$H$6),FALSE),"")</f>
        <v/>
      </c>
      <c r="F77" s="136" t="str">
        <f>IF(ISNUMBER($C77),VLOOKUP($C77,Methuselahs!$A$7:$I$206,COLUMN(Methuselahs!$I$6),FALSE),"")</f>
        <v/>
      </c>
      <c r="G77" s="140"/>
      <c r="H77" s="141" t="str">
        <f>IF(ISNUMBER($C77),VLOOKUP($C77,Methuselahs!$A$7:$J$206,COLUMN(Methuselahs!$J$6),FALSE),"")</f>
        <v/>
      </c>
    </row>
    <row r="78" spans="1:8" ht="15" x14ac:dyDescent="0.2">
      <c r="A78" s="138" t="str">
        <f>IF(ISNUMBER($C78),VLOOKUP($C78,Methuselahs!$Y$7:$Z$206,2,FALSE),"")</f>
        <v/>
      </c>
      <c r="B78" s="139" t="str">
        <f>IF(ROW()-ROW($A$6)&lt;Methuselahs!$A$4,ROW()-ROW($A$5),"")</f>
        <v/>
      </c>
      <c r="C78" s="134" t="str">
        <f>IF(ISNUMBER($B78),VLOOKUP($B78,Methuselahs!$X$7:$Y$206,2,FALSE),"")</f>
        <v/>
      </c>
      <c r="D78" s="142" t="str">
        <f>IF(ISNUMBER($C78),T(VLOOKUP($C78,Methuselahs!$A$7:$E$206,2,FALSE))&amp;" "&amp;T(VLOOKUP($C78,Methuselahs!$A$7:$E$206,3,FALSE)),"")</f>
        <v/>
      </c>
      <c r="E78" s="140" t="str">
        <f>IF(ISNUMBER($C78),VLOOKUP($C78,Methuselahs!$A$7:$I$206,COLUMN(Methuselahs!$H$6),FALSE),"")</f>
        <v/>
      </c>
      <c r="F78" s="136" t="str">
        <f>IF(ISNUMBER($C78),VLOOKUP($C78,Methuselahs!$A$7:$I$206,COLUMN(Methuselahs!$I$6),FALSE),"")</f>
        <v/>
      </c>
      <c r="G78" s="140"/>
      <c r="H78" s="141" t="str">
        <f>IF(ISNUMBER($C78),VLOOKUP($C78,Methuselahs!$A$7:$J$206,COLUMN(Methuselahs!$J$6),FALSE),"")</f>
        <v/>
      </c>
    </row>
    <row r="79" spans="1:8" ht="15" x14ac:dyDescent="0.2">
      <c r="A79" s="138" t="str">
        <f>IF(ISNUMBER($C79),VLOOKUP($C79,Methuselahs!$Y$7:$Z$206,2,FALSE),"")</f>
        <v/>
      </c>
      <c r="B79" s="139" t="str">
        <f>IF(ROW()-ROW($A$6)&lt;Methuselahs!$A$4,ROW()-ROW($A$5),"")</f>
        <v/>
      </c>
      <c r="C79" s="134" t="str">
        <f>IF(ISNUMBER($B79),VLOOKUP($B79,Methuselahs!$X$7:$Y$206,2,FALSE),"")</f>
        <v/>
      </c>
      <c r="D79" s="142" t="str">
        <f>IF(ISNUMBER($C79),T(VLOOKUP($C79,Methuselahs!$A$7:$E$206,2,FALSE))&amp;" "&amp;T(VLOOKUP($C79,Methuselahs!$A$7:$E$206,3,FALSE)),"")</f>
        <v/>
      </c>
      <c r="E79" s="140" t="str">
        <f>IF(ISNUMBER($C79),VLOOKUP($C79,Methuselahs!$A$7:$I$206,COLUMN(Methuselahs!$H$6),FALSE),"")</f>
        <v/>
      </c>
      <c r="F79" s="136" t="str">
        <f>IF(ISNUMBER($C79),VLOOKUP($C79,Methuselahs!$A$7:$I$206,COLUMN(Methuselahs!$I$6),FALSE),"")</f>
        <v/>
      </c>
      <c r="G79" s="140"/>
      <c r="H79" s="141" t="str">
        <f>IF(ISNUMBER($C79),VLOOKUP($C79,Methuselahs!$A$7:$J$206,COLUMN(Methuselahs!$J$6),FALSE),"")</f>
        <v/>
      </c>
    </row>
    <row r="80" spans="1:8" ht="15" x14ac:dyDescent="0.2">
      <c r="A80" s="138" t="str">
        <f>IF(ISNUMBER($C80),VLOOKUP($C80,Methuselahs!$Y$7:$Z$206,2,FALSE),"")</f>
        <v/>
      </c>
      <c r="B80" s="139" t="str">
        <f>IF(ROW()-ROW($A$6)&lt;Methuselahs!$A$4,ROW()-ROW($A$5),"")</f>
        <v/>
      </c>
      <c r="C80" s="134" t="str">
        <f>IF(ISNUMBER($B80),VLOOKUP($B80,Methuselahs!$X$7:$Y$206,2,FALSE),"")</f>
        <v/>
      </c>
      <c r="D80" s="142" t="str">
        <f>IF(ISNUMBER($C80),T(VLOOKUP($C80,Methuselahs!$A$7:$E$206,2,FALSE))&amp;" "&amp;T(VLOOKUP($C80,Methuselahs!$A$7:$E$206,3,FALSE)),"")</f>
        <v/>
      </c>
      <c r="E80" s="140" t="str">
        <f>IF(ISNUMBER($C80),VLOOKUP($C80,Methuselahs!$A$7:$I$206,COLUMN(Methuselahs!$H$6),FALSE),"")</f>
        <v/>
      </c>
      <c r="F80" s="136" t="str">
        <f>IF(ISNUMBER($C80),VLOOKUP($C80,Methuselahs!$A$7:$I$206,COLUMN(Methuselahs!$I$6),FALSE),"")</f>
        <v/>
      </c>
      <c r="G80" s="140"/>
      <c r="H80" s="141" t="str">
        <f>IF(ISNUMBER($C80),VLOOKUP($C80,Methuselahs!$A$7:$J$206,COLUMN(Methuselahs!$J$6),FALSE),"")</f>
        <v/>
      </c>
    </row>
    <row r="81" spans="1:8" ht="15" x14ac:dyDescent="0.2">
      <c r="A81" s="138" t="str">
        <f>IF(ISNUMBER($C81),VLOOKUP($C81,Methuselahs!$Y$7:$Z$206,2,FALSE),"")</f>
        <v/>
      </c>
      <c r="B81" s="139" t="str">
        <f>IF(ROW()-ROW($A$6)&lt;Methuselahs!$A$4,ROW()-ROW($A$5),"")</f>
        <v/>
      </c>
      <c r="C81" s="134" t="str">
        <f>IF(ISNUMBER($B81),VLOOKUP($B81,Methuselahs!$X$7:$Y$206,2,FALSE),"")</f>
        <v/>
      </c>
      <c r="D81" s="142" t="str">
        <f>IF(ISNUMBER($C81),T(VLOOKUP($C81,Methuselahs!$A$7:$E$206,2,FALSE))&amp;" "&amp;T(VLOOKUP($C81,Methuselahs!$A$7:$E$206,3,FALSE)),"")</f>
        <v/>
      </c>
      <c r="E81" s="140" t="str">
        <f>IF(ISNUMBER($C81),VLOOKUP($C81,Methuselahs!$A$7:$I$206,COLUMN(Methuselahs!$H$6),FALSE),"")</f>
        <v/>
      </c>
      <c r="F81" s="136" t="str">
        <f>IF(ISNUMBER($C81),VLOOKUP($C81,Methuselahs!$A$7:$I$206,COLUMN(Methuselahs!$I$6),FALSE),"")</f>
        <v/>
      </c>
      <c r="G81" s="140"/>
      <c r="H81" s="141" t="str">
        <f>IF(ISNUMBER($C81),VLOOKUP($C81,Methuselahs!$A$7:$J$206,COLUMN(Methuselahs!$J$6),FALSE),"")</f>
        <v/>
      </c>
    </row>
    <row r="82" spans="1:8" ht="15" x14ac:dyDescent="0.2">
      <c r="A82" s="138" t="str">
        <f>IF(ISNUMBER($C82),VLOOKUP($C82,Methuselahs!$Y$7:$Z$206,2,FALSE),"")</f>
        <v/>
      </c>
      <c r="B82" s="139" t="str">
        <f>IF(ROW()-ROW($A$6)&lt;Methuselahs!$A$4,ROW()-ROW($A$5),"")</f>
        <v/>
      </c>
      <c r="C82" s="134" t="str">
        <f>IF(ISNUMBER($B82),VLOOKUP($B82,Methuselahs!$X$7:$Y$206,2,FALSE),"")</f>
        <v/>
      </c>
      <c r="D82" s="142" t="str">
        <f>IF(ISNUMBER($C82),T(VLOOKUP($C82,Methuselahs!$A$7:$E$206,2,FALSE))&amp;" "&amp;T(VLOOKUP($C82,Methuselahs!$A$7:$E$206,3,FALSE)),"")</f>
        <v/>
      </c>
      <c r="E82" s="140" t="str">
        <f>IF(ISNUMBER($C82),VLOOKUP($C82,Methuselahs!$A$7:$I$206,COLUMN(Methuselahs!$H$6),FALSE),"")</f>
        <v/>
      </c>
      <c r="F82" s="136" t="str">
        <f>IF(ISNUMBER($C82),VLOOKUP($C82,Methuselahs!$A$7:$I$206,COLUMN(Methuselahs!$I$6),FALSE),"")</f>
        <v/>
      </c>
      <c r="G82" s="140"/>
      <c r="H82" s="141" t="str">
        <f>IF(ISNUMBER($C82),VLOOKUP($C82,Methuselahs!$A$7:$J$206,COLUMN(Methuselahs!$J$6),FALSE),"")</f>
        <v/>
      </c>
    </row>
    <row r="83" spans="1:8" ht="15" x14ac:dyDescent="0.2">
      <c r="A83" s="138" t="str">
        <f>IF(ISNUMBER($C83),VLOOKUP($C83,Methuselahs!$Y$7:$Z$206,2,FALSE),"")</f>
        <v/>
      </c>
      <c r="B83" s="139" t="str">
        <f>IF(ROW()-ROW($A$6)&lt;Methuselahs!$A$4,ROW()-ROW($A$5),"")</f>
        <v/>
      </c>
      <c r="C83" s="134" t="str">
        <f>IF(ISNUMBER($B83),VLOOKUP($B83,Methuselahs!$X$7:$Y$206,2,FALSE),"")</f>
        <v/>
      </c>
      <c r="D83" s="142" t="str">
        <f>IF(ISNUMBER($C83),T(VLOOKUP($C83,Methuselahs!$A$7:$E$206,2,FALSE))&amp;" "&amp;T(VLOOKUP($C83,Methuselahs!$A$7:$E$206,3,FALSE)),"")</f>
        <v/>
      </c>
      <c r="E83" s="140" t="str">
        <f>IF(ISNUMBER($C83),VLOOKUP($C83,Methuselahs!$A$7:$I$206,COLUMN(Methuselahs!$H$6),FALSE),"")</f>
        <v/>
      </c>
      <c r="F83" s="136" t="str">
        <f>IF(ISNUMBER($C83),VLOOKUP($C83,Methuselahs!$A$7:$I$206,COLUMN(Methuselahs!$I$6),FALSE),"")</f>
        <v/>
      </c>
      <c r="G83" s="140"/>
      <c r="H83" s="141" t="str">
        <f>IF(ISNUMBER($C83),VLOOKUP($C83,Methuselahs!$A$7:$J$206,COLUMN(Methuselahs!$J$6),FALSE),"")</f>
        <v/>
      </c>
    </row>
    <row r="84" spans="1:8" ht="15" x14ac:dyDescent="0.2">
      <c r="A84" s="138" t="str">
        <f>IF(ISNUMBER($C84),VLOOKUP($C84,Methuselahs!$Y$7:$Z$206,2,FALSE),"")</f>
        <v/>
      </c>
      <c r="B84" s="139" t="str">
        <f>IF(ROW()-ROW($A$6)&lt;Methuselahs!$A$4,ROW()-ROW($A$5),"")</f>
        <v/>
      </c>
      <c r="C84" s="134" t="str">
        <f>IF(ISNUMBER($B84),VLOOKUP($B84,Methuselahs!$X$7:$Y$206,2,FALSE),"")</f>
        <v/>
      </c>
      <c r="D84" s="142" t="str">
        <f>IF(ISNUMBER($C84),T(VLOOKUP($C84,Methuselahs!$A$7:$E$206,2,FALSE))&amp;" "&amp;T(VLOOKUP($C84,Methuselahs!$A$7:$E$206,3,FALSE)),"")</f>
        <v/>
      </c>
      <c r="E84" s="140" t="str">
        <f>IF(ISNUMBER($C84),VLOOKUP($C84,Methuselahs!$A$7:$I$206,COLUMN(Methuselahs!$H$6),FALSE),"")</f>
        <v/>
      </c>
      <c r="F84" s="136" t="str">
        <f>IF(ISNUMBER($C84),VLOOKUP($C84,Methuselahs!$A$7:$I$206,COLUMN(Methuselahs!$I$6),FALSE),"")</f>
        <v/>
      </c>
      <c r="G84" s="140"/>
      <c r="H84" s="141" t="str">
        <f>IF(ISNUMBER($C84),VLOOKUP($C84,Methuselahs!$A$7:$J$206,COLUMN(Methuselahs!$J$6),FALSE),"")</f>
        <v/>
      </c>
    </row>
    <row r="85" spans="1:8" ht="15" x14ac:dyDescent="0.2">
      <c r="A85" s="138" t="str">
        <f>IF(ISNUMBER($C85),VLOOKUP($C85,Methuselahs!$Y$7:$Z$206,2,FALSE),"")</f>
        <v/>
      </c>
      <c r="B85" s="139" t="str">
        <f>IF(ROW()-ROW($A$6)&lt;Methuselahs!$A$4,ROW()-ROW($A$5),"")</f>
        <v/>
      </c>
      <c r="C85" s="134" t="str">
        <f>IF(ISNUMBER($B85),VLOOKUP($B85,Methuselahs!$X$7:$Y$206,2,FALSE),"")</f>
        <v/>
      </c>
      <c r="D85" s="142" t="str">
        <f>IF(ISNUMBER($C85),T(VLOOKUP($C85,Methuselahs!$A$7:$E$206,2,FALSE))&amp;" "&amp;T(VLOOKUP($C85,Methuselahs!$A$7:$E$206,3,FALSE)),"")</f>
        <v/>
      </c>
      <c r="E85" s="140" t="str">
        <f>IF(ISNUMBER($C85),VLOOKUP($C85,Methuselahs!$A$7:$I$206,COLUMN(Methuselahs!$H$6),FALSE),"")</f>
        <v/>
      </c>
      <c r="F85" s="136" t="str">
        <f>IF(ISNUMBER($C85),VLOOKUP($C85,Methuselahs!$A$7:$I$206,COLUMN(Methuselahs!$I$6),FALSE),"")</f>
        <v/>
      </c>
      <c r="G85" s="140"/>
      <c r="H85" s="141" t="str">
        <f>IF(ISNUMBER($C85),VLOOKUP($C85,Methuselahs!$A$7:$J$206,COLUMN(Methuselahs!$J$6),FALSE),"")</f>
        <v/>
      </c>
    </row>
    <row r="86" spans="1:8" ht="15" x14ac:dyDescent="0.2">
      <c r="A86" s="138" t="str">
        <f>IF(ISNUMBER($C86),VLOOKUP($C86,Methuselahs!$Y$7:$Z$206,2,FALSE),"")</f>
        <v/>
      </c>
      <c r="B86" s="139" t="str">
        <f>IF(ROW()-ROW($A$6)&lt;Methuselahs!$A$4,ROW()-ROW($A$5),"")</f>
        <v/>
      </c>
      <c r="C86" s="134" t="str">
        <f>IF(ISNUMBER($B86),VLOOKUP($B86,Methuselahs!$X$7:$Y$206,2,FALSE),"")</f>
        <v/>
      </c>
      <c r="D86" s="142" t="str">
        <f>IF(ISNUMBER($C86),T(VLOOKUP($C86,Methuselahs!$A$7:$E$206,2,FALSE))&amp;" "&amp;T(VLOOKUP($C86,Methuselahs!$A$7:$E$206,3,FALSE)),"")</f>
        <v/>
      </c>
      <c r="E86" s="140" t="str">
        <f>IF(ISNUMBER($C86),VLOOKUP($C86,Methuselahs!$A$7:$I$206,COLUMN(Methuselahs!$H$6),FALSE),"")</f>
        <v/>
      </c>
      <c r="F86" s="136" t="str">
        <f>IF(ISNUMBER($C86),VLOOKUP($C86,Methuselahs!$A$7:$I$206,COLUMN(Methuselahs!$I$6),FALSE),"")</f>
        <v/>
      </c>
      <c r="G86" s="140"/>
      <c r="H86" s="141" t="str">
        <f>IF(ISNUMBER($C86),VLOOKUP($C86,Methuselahs!$A$7:$J$206,COLUMN(Methuselahs!$J$6),FALSE),"")</f>
        <v/>
      </c>
    </row>
    <row r="87" spans="1:8" ht="15" x14ac:dyDescent="0.2">
      <c r="A87" s="138" t="str">
        <f>IF(ISNUMBER($C87),VLOOKUP($C87,Methuselahs!$Y$7:$Z$206,2,FALSE),"")</f>
        <v/>
      </c>
      <c r="B87" s="139" t="str">
        <f>IF(ROW()-ROW($A$6)&lt;Methuselahs!$A$4,ROW()-ROW($A$5),"")</f>
        <v/>
      </c>
      <c r="C87" s="134" t="str">
        <f>IF(ISNUMBER($B87),VLOOKUP($B87,Methuselahs!$X$7:$Y$206,2,FALSE),"")</f>
        <v/>
      </c>
      <c r="D87" s="142" t="str">
        <f>IF(ISNUMBER($C87),T(VLOOKUP($C87,Methuselahs!$A$7:$E$206,2,FALSE))&amp;" "&amp;T(VLOOKUP($C87,Methuselahs!$A$7:$E$206,3,FALSE)),"")</f>
        <v/>
      </c>
      <c r="E87" s="140" t="str">
        <f>IF(ISNUMBER($C87),VLOOKUP($C87,Methuselahs!$A$7:$I$206,COLUMN(Methuselahs!$H$6),FALSE),"")</f>
        <v/>
      </c>
      <c r="F87" s="136" t="str">
        <f>IF(ISNUMBER($C87),VLOOKUP($C87,Methuselahs!$A$7:$I$206,COLUMN(Methuselahs!$I$6),FALSE),"")</f>
        <v/>
      </c>
      <c r="G87" s="140"/>
      <c r="H87" s="141" t="str">
        <f>IF(ISNUMBER($C87),VLOOKUP($C87,Methuselahs!$A$7:$J$206,COLUMN(Methuselahs!$J$6),FALSE),"")</f>
        <v/>
      </c>
    </row>
    <row r="88" spans="1:8" ht="15" x14ac:dyDescent="0.2">
      <c r="A88" s="138" t="str">
        <f>IF(ISNUMBER($C88),VLOOKUP($C88,Methuselahs!$Y$7:$Z$206,2,FALSE),"")</f>
        <v/>
      </c>
      <c r="B88" s="139" t="str">
        <f>IF(ROW()-ROW($A$6)&lt;Methuselahs!$A$4,ROW()-ROW($A$5),"")</f>
        <v/>
      </c>
      <c r="C88" s="134" t="str">
        <f>IF(ISNUMBER($B88),VLOOKUP($B88,Methuselahs!$X$7:$Y$206,2,FALSE),"")</f>
        <v/>
      </c>
      <c r="D88" s="142" t="str">
        <f>IF(ISNUMBER($C88),T(VLOOKUP($C88,Methuselahs!$A$7:$E$206,2,FALSE))&amp;" "&amp;T(VLOOKUP($C88,Methuselahs!$A$7:$E$206,3,FALSE)),"")</f>
        <v/>
      </c>
      <c r="E88" s="140" t="str">
        <f>IF(ISNUMBER($C88),VLOOKUP($C88,Methuselahs!$A$7:$I$206,COLUMN(Methuselahs!$H$6),FALSE),"")</f>
        <v/>
      </c>
      <c r="F88" s="136" t="str">
        <f>IF(ISNUMBER($C88),VLOOKUP($C88,Methuselahs!$A$7:$I$206,COLUMN(Methuselahs!$I$6),FALSE),"")</f>
        <v/>
      </c>
      <c r="G88" s="140"/>
      <c r="H88" s="141" t="str">
        <f>IF(ISNUMBER($C88),VLOOKUP($C88,Methuselahs!$A$7:$J$206,COLUMN(Methuselahs!$J$6),FALSE),"")</f>
        <v/>
      </c>
    </row>
    <row r="89" spans="1:8" ht="15" x14ac:dyDescent="0.2">
      <c r="A89" s="138" t="str">
        <f>IF(ISNUMBER($C89),VLOOKUP($C89,Methuselahs!$Y$7:$Z$206,2,FALSE),"")</f>
        <v/>
      </c>
      <c r="B89" s="139" t="str">
        <f>IF(ROW()-ROW($A$6)&lt;Methuselahs!$A$4,ROW()-ROW($A$5),"")</f>
        <v/>
      </c>
      <c r="C89" s="134" t="str">
        <f>IF(ISNUMBER($B89),VLOOKUP($B89,Methuselahs!$X$7:$Y$206,2,FALSE),"")</f>
        <v/>
      </c>
      <c r="D89" s="142" t="str">
        <f>IF(ISNUMBER($C89),T(VLOOKUP($C89,Methuselahs!$A$7:$E$206,2,FALSE))&amp;" "&amp;T(VLOOKUP($C89,Methuselahs!$A$7:$E$206,3,FALSE)),"")</f>
        <v/>
      </c>
      <c r="E89" s="140" t="str">
        <f>IF(ISNUMBER($C89),VLOOKUP($C89,Methuselahs!$A$7:$I$206,COLUMN(Methuselahs!$H$6),FALSE),"")</f>
        <v/>
      </c>
      <c r="F89" s="136" t="str">
        <f>IF(ISNUMBER($C89),VLOOKUP($C89,Methuselahs!$A$7:$I$206,COLUMN(Methuselahs!$I$6),FALSE),"")</f>
        <v/>
      </c>
      <c r="G89" s="140"/>
      <c r="H89" s="141" t="str">
        <f>IF(ISNUMBER($C89),VLOOKUP($C89,Methuselahs!$A$7:$J$206,COLUMN(Methuselahs!$J$6),FALSE),"")</f>
        <v/>
      </c>
    </row>
    <row r="90" spans="1:8" ht="15" x14ac:dyDescent="0.2">
      <c r="A90" s="138" t="str">
        <f>IF(ISNUMBER($C90),VLOOKUP($C90,Methuselahs!$Y$7:$Z$206,2,FALSE),"")</f>
        <v/>
      </c>
      <c r="B90" s="139" t="str">
        <f>IF(ROW()-ROW($A$6)&lt;Methuselahs!$A$4,ROW()-ROW($A$5),"")</f>
        <v/>
      </c>
      <c r="C90" s="134" t="str">
        <f>IF(ISNUMBER($B90),VLOOKUP($B90,Methuselahs!$X$7:$Y$206,2,FALSE),"")</f>
        <v/>
      </c>
      <c r="D90" s="142" t="str">
        <f>IF(ISNUMBER($C90),T(VLOOKUP($C90,Methuselahs!$A$7:$E$206,2,FALSE))&amp;" "&amp;T(VLOOKUP($C90,Methuselahs!$A$7:$E$206,3,FALSE)),"")</f>
        <v/>
      </c>
      <c r="E90" s="140" t="str">
        <f>IF(ISNUMBER($C90),VLOOKUP($C90,Methuselahs!$A$7:$I$206,COLUMN(Methuselahs!$H$6),FALSE),"")</f>
        <v/>
      </c>
      <c r="F90" s="136" t="str">
        <f>IF(ISNUMBER($C90),VLOOKUP($C90,Methuselahs!$A$7:$I$206,COLUMN(Methuselahs!$I$6),FALSE),"")</f>
        <v/>
      </c>
      <c r="G90" s="140"/>
      <c r="H90" s="141" t="str">
        <f>IF(ISNUMBER($C90),VLOOKUP($C90,Methuselahs!$A$7:$J$206,COLUMN(Methuselahs!$J$6),FALSE),"")</f>
        <v/>
      </c>
    </row>
    <row r="91" spans="1:8" ht="15" x14ac:dyDescent="0.2">
      <c r="A91" s="138" t="str">
        <f>IF(ISNUMBER($C91),VLOOKUP($C91,Methuselahs!$Y$7:$Z$206,2,FALSE),"")</f>
        <v/>
      </c>
      <c r="B91" s="139" t="str">
        <f>IF(ROW()-ROW($A$6)&lt;Methuselahs!$A$4,ROW()-ROW($A$5),"")</f>
        <v/>
      </c>
      <c r="C91" s="134" t="str">
        <f>IF(ISNUMBER($B91),VLOOKUP($B91,Methuselahs!$X$7:$Y$206,2,FALSE),"")</f>
        <v/>
      </c>
      <c r="D91" s="142" t="str">
        <f>IF(ISNUMBER($C91),T(VLOOKUP($C91,Methuselahs!$A$7:$E$206,2,FALSE))&amp;" "&amp;T(VLOOKUP($C91,Methuselahs!$A$7:$E$206,3,FALSE)),"")</f>
        <v/>
      </c>
      <c r="E91" s="140" t="str">
        <f>IF(ISNUMBER($C91),VLOOKUP($C91,Methuselahs!$A$7:$I$206,COLUMN(Methuselahs!$H$6),FALSE),"")</f>
        <v/>
      </c>
      <c r="F91" s="136" t="str">
        <f>IF(ISNUMBER($C91),VLOOKUP($C91,Methuselahs!$A$7:$I$206,COLUMN(Methuselahs!$I$6),FALSE),"")</f>
        <v/>
      </c>
      <c r="G91" s="140"/>
      <c r="H91" s="141" t="str">
        <f>IF(ISNUMBER($C91),VLOOKUP($C91,Methuselahs!$A$7:$J$206,COLUMN(Methuselahs!$J$6),FALSE),"")</f>
        <v/>
      </c>
    </row>
    <row r="92" spans="1:8" ht="15" x14ac:dyDescent="0.2">
      <c r="A92" s="138" t="str">
        <f>IF(ISNUMBER($C92),VLOOKUP($C92,Methuselahs!$Y$7:$Z$206,2,FALSE),"")</f>
        <v/>
      </c>
      <c r="B92" s="139" t="str">
        <f>IF(ROW()-ROW($A$6)&lt;Methuselahs!$A$4,ROW()-ROW($A$5),"")</f>
        <v/>
      </c>
      <c r="C92" s="134" t="str">
        <f>IF(ISNUMBER($B92),VLOOKUP($B92,Methuselahs!$X$7:$Y$206,2,FALSE),"")</f>
        <v/>
      </c>
      <c r="D92" s="142" t="str">
        <f>IF(ISNUMBER($C92),T(VLOOKUP($C92,Methuselahs!$A$7:$E$206,2,FALSE))&amp;" "&amp;T(VLOOKUP($C92,Methuselahs!$A$7:$E$206,3,FALSE)),"")</f>
        <v/>
      </c>
      <c r="E92" s="140" t="str">
        <f>IF(ISNUMBER($C92),VLOOKUP($C92,Methuselahs!$A$7:$I$206,COLUMN(Methuselahs!$H$6),FALSE),"")</f>
        <v/>
      </c>
      <c r="F92" s="136" t="str">
        <f>IF(ISNUMBER($C92),VLOOKUP($C92,Methuselahs!$A$7:$I$206,COLUMN(Methuselahs!$I$6),FALSE),"")</f>
        <v/>
      </c>
      <c r="G92" s="140"/>
      <c r="H92" s="141" t="str">
        <f>IF(ISNUMBER($C92),VLOOKUP($C92,Methuselahs!$A$7:$J$206,COLUMN(Methuselahs!$J$6),FALSE),"")</f>
        <v/>
      </c>
    </row>
    <row r="93" spans="1:8" ht="15" x14ac:dyDescent="0.2">
      <c r="A93" s="138" t="str">
        <f>IF(ISNUMBER($C93),VLOOKUP($C93,Methuselahs!$Y$7:$Z$206,2,FALSE),"")</f>
        <v/>
      </c>
      <c r="B93" s="139" t="str">
        <f>IF(ROW()-ROW($A$6)&lt;Methuselahs!$A$4,ROW()-ROW($A$5),"")</f>
        <v/>
      </c>
      <c r="C93" s="134" t="str">
        <f>IF(ISNUMBER($B93),VLOOKUP($B93,Methuselahs!$X$7:$Y$206,2,FALSE),"")</f>
        <v/>
      </c>
      <c r="D93" s="142" t="str">
        <f>IF(ISNUMBER($C93),T(VLOOKUP($C93,Methuselahs!$A$7:$E$206,2,FALSE))&amp;" "&amp;T(VLOOKUP($C93,Methuselahs!$A$7:$E$206,3,FALSE)),"")</f>
        <v/>
      </c>
      <c r="E93" s="140" t="str">
        <f>IF(ISNUMBER($C93),VLOOKUP($C93,Methuselahs!$A$7:$I$206,COLUMN(Methuselahs!$H$6),FALSE),"")</f>
        <v/>
      </c>
      <c r="F93" s="136" t="str">
        <f>IF(ISNUMBER($C93),VLOOKUP($C93,Methuselahs!$A$7:$I$206,COLUMN(Methuselahs!$I$6),FALSE),"")</f>
        <v/>
      </c>
      <c r="G93" s="140"/>
      <c r="H93" s="141" t="str">
        <f>IF(ISNUMBER($C93),VLOOKUP($C93,Methuselahs!$A$7:$J$206,COLUMN(Methuselahs!$J$6),FALSE),"")</f>
        <v/>
      </c>
    </row>
    <row r="94" spans="1:8" ht="15" x14ac:dyDescent="0.2">
      <c r="A94" s="138" t="str">
        <f>IF(ISNUMBER($C94),VLOOKUP($C94,Methuselahs!$Y$7:$Z$206,2,FALSE),"")</f>
        <v/>
      </c>
      <c r="B94" s="139" t="str">
        <f>IF(ROW()-ROW($A$6)&lt;Methuselahs!$A$4,ROW()-ROW($A$5),"")</f>
        <v/>
      </c>
      <c r="C94" s="134" t="str">
        <f>IF(ISNUMBER($B94),VLOOKUP($B94,Methuselahs!$X$7:$Y$206,2,FALSE),"")</f>
        <v/>
      </c>
      <c r="D94" s="142" t="str">
        <f>IF(ISNUMBER($C94),T(VLOOKUP($C94,Methuselahs!$A$7:$E$206,2,FALSE))&amp;" "&amp;T(VLOOKUP($C94,Methuselahs!$A$7:$E$206,3,FALSE)),"")</f>
        <v/>
      </c>
      <c r="E94" s="140" t="str">
        <f>IF(ISNUMBER($C94),VLOOKUP($C94,Methuselahs!$A$7:$I$206,COLUMN(Methuselahs!$H$6),FALSE),"")</f>
        <v/>
      </c>
      <c r="F94" s="136" t="str">
        <f>IF(ISNUMBER($C94),VLOOKUP($C94,Methuselahs!$A$7:$I$206,COLUMN(Methuselahs!$I$6),FALSE),"")</f>
        <v/>
      </c>
      <c r="G94" s="140"/>
      <c r="H94" s="141" t="str">
        <f>IF(ISNUMBER($C94),VLOOKUP($C94,Methuselahs!$A$7:$J$206,COLUMN(Methuselahs!$J$6),FALSE),"")</f>
        <v/>
      </c>
    </row>
    <row r="95" spans="1:8" ht="15" x14ac:dyDescent="0.2">
      <c r="A95" s="138" t="str">
        <f>IF(ISNUMBER($C95),VLOOKUP($C95,Methuselahs!$Y$7:$Z$206,2,FALSE),"")</f>
        <v/>
      </c>
      <c r="B95" s="139" t="str">
        <f>IF(ROW()-ROW($A$6)&lt;Methuselahs!$A$4,ROW()-ROW($A$5),"")</f>
        <v/>
      </c>
      <c r="C95" s="134" t="str">
        <f>IF(ISNUMBER($B95),VLOOKUP($B95,Methuselahs!$X$7:$Y$206,2,FALSE),"")</f>
        <v/>
      </c>
      <c r="D95" s="142" t="str">
        <f>IF(ISNUMBER($C95),T(VLOOKUP($C95,Methuselahs!$A$7:$E$206,2,FALSE))&amp;" "&amp;T(VLOOKUP($C95,Methuselahs!$A$7:$E$206,3,FALSE)),"")</f>
        <v/>
      </c>
      <c r="E95" s="140" t="str">
        <f>IF(ISNUMBER($C95),VLOOKUP($C95,Methuselahs!$A$7:$I$206,COLUMN(Methuselahs!$H$6),FALSE),"")</f>
        <v/>
      </c>
      <c r="F95" s="136" t="str">
        <f>IF(ISNUMBER($C95),VLOOKUP($C95,Methuselahs!$A$7:$I$206,COLUMN(Methuselahs!$I$6),FALSE),"")</f>
        <v/>
      </c>
      <c r="G95" s="140"/>
      <c r="H95" s="141" t="str">
        <f>IF(ISNUMBER($C95),VLOOKUP($C95,Methuselahs!$A$7:$J$206,COLUMN(Methuselahs!$J$6),FALSE),"")</f>
        <v/>
      </c>
    </row>
    <row r="96" spans="1:8" ht="15" x14ac:dyDescent="0.2">
      <c r="A96" s="138" t="str">
        <f>IF(ISNUMBER($C96),VLOOKUP($C96,Methuselahs!$Y$7:$Z$206,2,FALSE),"")</f>
        <v/>
      </c>
      <c r="B96" s="139" t="str">
        <f>IF(ROW()-ROW($A$6)&lt;Methuselahs!$A$4,ROW()-ROW($A$5),"")</f>
        <v/>
      </c>
      <c r="C96" s="134" t="str">
        <f>IF(ISNUMBER($B96),VLOOKUP($B96,Methuselahs!$X$7:$Y$206,2,FALSE),"")</f>
        <v/>
      </c>
      <c r="D96" s="142" t="str">
        <f>IF(ISNUMBER($C96),T(VLOOKUP($C96,Methuselahs!$A$7:$E$206,2,FALSE))&amp;" "&amp;T(VLOOKUP($C96,Methuselahs!$A$7:$E$206,3,FALSE)),"")</f>
        <v/>
      </c>
      <c r="E96" s="140" t="str">
        <f>IF(ISNUMBER($C96),VLOOKUP($C96,Methuselahs!$A$7:$I$206,COLUMN(Methuselahs!$H$6),FALSE),"")</f>
        <v/>
      </c>
      <c r="F96" s="136" t="str">
        <f>IF(ISNUMBER($C96),VLOOKUP($C96,Methuselahs!$A$7:$I$206,COLUMN(Methuselahs!$I$6),FALSE),"")</f>
        <v/>
      </c>
      <c r="G96" s="140"/>
      <c r="H96" s="141" t="str">
        <f>IF(ISNUMBER($C96),VLOOKUP($C96,Methuselahs!$A$7:$J$206,COLUMN(Methuselahs!$J$6),FALSE),"")</f>
        <v/>
      </c>
    </row>
    <row r="97" spans="1:8" ht="15" x14ac:dyDescent="0.2">
      <c r="A97" s="138" t="str">
        <f>IF(ISNUMBER($C97),VLOOKUP($C97,Methuselahs!$Y$7:$Z$206,2,FALSE),"")</f>
        <v/>
      </c>
      <c r="B97" s="139" t="str">
        <f>IF(ROW()-ROW($A$6)&lt;Methuselahs!$A$4,ROW()-ROW($A$5),"")</f>
        <v/>
      </c>
      <c r="C97" s="134" t="str">
        <f>IF(ISNUMBER($B97),VLOOKUP($B97,Methuselahs!$X$7:$Y$206,2,FALSE),"")</f>
        <v/>
      </c>
      <c r="D97" s="142" t="str">
        <f>IF(ISNUMBER($C97),T(VLOOKUP($C97,Methuselahs!$A$7:$E$206,2,FALSE))&amp;" "&amp;T(VLOOKUP($C97,Methuselahs!$A$7:$E$206,3,FALSE)),"")</f>
        <v/>
      </c>
      <c r="E97" s="140" t="str">
        <f>IF(ISNUMBER($C97),VLOOKUP($C97,Methuselahs!$A$7:$I$206,COLUMN(Methuselahs!$H$6),FALSE),"")</f>
        <v/>
      </c>
      <c r="F97" s="136" t="str">
        <f>IF(ISNUMBER($C97),VLOOKUP($C97,Methuselahs!$A$7:$I$206,COLUMN(Methuselahs!$I$6),FALSE),"")</f>
        <v/>
      </c>
      <c r="G97" s="140"/>
      <c r="H97" s="141" t="str">
        <f>IF(ISNUMBER($C97),VLOOKUP($C97,Methuselahs!$A$7:$J$206,COLUMN(Methuselahs!$J$6),FALSE),"")</f>
        <v/>
      </c>
    </row>
    <row r="98" spans="1:8" ht="15" x14ac:dyDescent="0.2">
      <c r="A98" s="138" t="str">
        <f>IF(ISNUMBER($C98),VLOOKUP($C98,Methuselahs!$Y$7:$Z$206,2,FALSE),"")</f>
        <v/>
      </c>
      <c r="B98" s="139" t="str">
        <f>IF(ROW()-ROW($A$6)&lt;Methuselahs!$A$4,ROW()-ROW($A$5),"")</f>
        <v/>
      </c>
      <c r="C98" s="134" t="str">
        <f>IF(ISNUMBER($B98),VLOOKUP($B98,Methuselahs!$X$7:$Y$206,2,FALSE),"")</f>
        <v/>
      </c>
      <c r="D98" s="142" t="str">
        <f>IF(ISNUMBER($C98),T(VLOOKUP($C98,Methuselahs!$A$7:$E$206,2,FALSE))&amp;" "&amp;T(VLOOKUP($C98,Methuselahs!$A$7:$E$206,3,FALSE)),"")</f>
        <v/>
      </c>
      <c r="E98" s="140" t="str">
        <f>IF(ISNUMBER($C98),VLOOKUP($C98,Methuselahs!$A$7:$I$206,COLUMN(Methuselahs!$H$6),FALSE),"")</f>
        <v/>
      </c>
      <c r="F98" s="136" t="str">
        <f>IF(ISNUMBER($C98),VLOOKUP($C98,Methuselahs!$A$7:$I$206,COLUMN(Methuselahs!$I$6),FALSE),"")</f>
        <v/>
      </c>
      <c r="G98" s="140"/>
      <c r="H98" s="141" t="str">
        <f>IF(ISNUMBER($C98),VLOOKUP($C98,Methuselahs!$A$7:$J$206,COLUMN(Methuselahs!$J$6),FALSE),"")</f>
        <v/>
      </c>
    </row>
    <row r="99" spans="1:8" ht="15" x14ac:dyDescent="0.2">
      <c r="A99" s="138" t="str">
        <f>IF(ISNUMBER($C99),VLOOKUP($C99,Methuselahs!$Y$7:$Z$206,2,FALSE),"")</f>
        <v/>
      </c>
      <c r="B99" s="139" t="str">
        <f>IF(ROW()-ROW($A$6)&lt;Methuselahs!$A$4,ROW()-ROW($A$5),"")</f>
        <v/>
      </c>
      <c r="C99" s="134" t="str">
        <f>IF(ISNUMBER($B99),VLOOKUP($B99,Methuselahs!$X$7:$Y$206,2,FALSE),"")</f>
        <v/>
      </c>
      <c r="D99" s="142" t="str">
        <f>IF(ISNUMBER($C99),T(VLOOKUP($C99,Methuselahs!$A$7:$E$206,2,FALSE))&amp;" "&amp;T(VLOOKUP($C99,Methuselahs!$A$7:$E$206,3,FALSE)),"")</f>
        <v/>
      </c>
      <c r="E99" s="140" t="str">
        <f>IF(ISNUMBER($C99),VLOOKUP($C99,Methuselahs!$A$7:$I$206,COLUMN(Methuselahs!$H$6),FALSE),"")</f>
        <v/>
      </c>
      <c r="F99" s="136" t="str">
        <f>IF(ISNUMBER($C99),VLOOKUP($C99,Methuselahs!$A$7:$I$206,COLUMN(Methuselahs!$I$6),FALSE),"")</f>
        <v/>
      </c>
      <c r="G99" s="140"/>
      <c r="H99" s="141" t="str">
        <f>IF(ISNUMBER($C99),VLOOKUP($C99,Methuselahs!$A$7:$J$206,COLUMN(Methuselahs!$J$6),FALSE),"")</f>
        <v/>
      </c>
    </row>
    <row r="100" spans="1:8" ht="15" x14ac:dyDescent="0.2">
      <c r="A100" s="138" t="str">
        <f>IF(ISNUMBER($C100),VLOOKUP($C100,Methuselahs!$Y$7:$Z$206,2,FALSE),"")</f>
        <v/>
      </c>
      <c r="B100" s="139" t="str">
        <f>IF(ROW()-ROW($A$6)&lt;Methuselahs!$A$4,ROW()-ROW($A$5),"")</f>
        <v/>
      </c>
      <c r="C100" s="134" t="str">
        <f>IF(ISNUMBER($B100),VLOOKUP($B100,Methuselahs!$X$7:$Y$206,2,FALSE),"")</f>
        <v/>
      </c>
      <c r="D100" s="142" t="str">
        <f>IF(ISNUMBER($C100),T(VLOOKUP($C100,Methuselahs!$A$7:$E$206,2,FALSE))&amp;" "&amp;T(VLOOKUP($C100,Methuselahs!$A$7:$E$206,3,FALSE)),"")</f>
        <v/>
      </c>
      <c r="E100" s="140" t="str">
        <f>IF(ISNUMBER($C100),VLOOKUP($C100,Methuselahs!$A$7:$I$206,COLUMN(Methuselahs!$H$6),FALSE),"")</f>
        <v/>
      </c>
      <c r="F100" s="136" t="str">
        <f>IF(ISNUMBER($C100),VLOOKUP($C100,Methuselahs!$A$7:$I$206,COLUMN(Methuselahs!$I$6),FALSE),"")</f>
        <v/>
      </c>
      <c r="G100" s="140"/>
      <c r="H100" s="141" t="str">
        <f>IF(ISNUMBER($C100),VLOOKUP($C100,Methuselahs!$A$7:$J$206,COLUMN(Methuselahs!$J$6),FALSE),"")</f>
        <v/>
      </c>
    </row>
    <row r="101" spans="1:8" ht="15" x14ac:dyDescent="0.2">
      <c r="A101" s="138" t="str">
        <f>IF(ISNUMBER($C101),VLOOKUP($C101,Methuselahs!$Y$7:$Z$206,2,FALSE),"")</f>
        <v/>
      </c>
      <c r="B101" s="139" t="str">
        <f>IF(ROW()-ROW($A$6)&lt;Methuselahs!$A$4,ROW()-ROW($A$5),"")</f>
        <v/>
      </c>
      <c r="C101" s="134" t="str">
        <f>IF(ISNUMBER($B101),VLOOKUP($B101,Methuselahs!$X$7:$Y$206,2,FALSE),"")</f>
        <v/>
      </c>
      <c r="D101" s="142" t="str">
        <f>IF(ISNUMBER($C101),T(VLOOKUP($C101,Methuselahs!$A$7:$E$206,2,FALSE))&amp;" "&amp;T(VLOOKUP($C101,Methuselahs!$A$7:$E$206,3,FALSE)),"")</f>
        <v/>
      </c>
      <c r="E101" s="140" t="str">
        <f>IF(ISNUMBER($C101),VLOOKUP($C101,Methuselahs!$A$7:$I$206,COLUMN(Methuselahs!$H$6),FALSE),"")</f>
        <v/>
      </c>
      <c r="F101" s="136" t="str">
        <f>IF(ISNUMBER($C101),VLOOKUP($C101,Methuselahs!$A$7:$I$206,COLUMN(Methuselahs!$I$6),FALSE),"")</f>
        <v/>
      </c>
      <c r="G101" s="140"/>
      <c r="H101" s="141" t="str">
        <f>IF(ISNUMBER($C101),VLOOKUP($C101,Methuselahs!$A$7:$J$206,COLUMN(Methuselahs!$J$6),FALSE),"")</f>
        <v/>
      </c>
    </row>
    <row r="102" spans="1:8" ht="15" x14ac:dyDescent="0.2">
      <c r="A102" s="138" t="str">
        <f>IF(ISNUMBER($C102),VLOOKUP($C102,Methuselahs!$Y$7:$Z$206,2,FALSE),"")</f>
        <v/>
      </c>
      <c r="B102" s="139" t="str">
        <f>IF(ROW()-ROW($A$6)&lt;Methuselahs!$A$4,ROW()-ROW($A$5),"")</f>
        <v/>
      </c>
      <c r="C102" s="134" t="str">
        <f>IF(ISNUMBER($B102),VLOOKUP($B102,Methuselahs!$X$7:$Y$206,2,FALSE),"")</f>
        <v/>
      </c>
      <c r="D102" s="142" t="str">
        <f>IF(ISNUMBER($C102),T(VLOOKUP($C102,Methuselahs!$A$7:$E$206,2,FALSE))&amp;" "&amp;T(VLOOKUP($C102,Methuselahs!$A$7:$E$206,3,FALSE)),"")</f>
        <v/>
      </c>
      <c r="E102" s="140" t="str">
        <f>IF(ISNUMBER($C102),VLOOKUP($C102,Methuselahs!$A$7:$I$206,COLUMN(Methuselahs!$H$6),FALSE),"")</f>
        <v/>
      </c>
      <c r="F102" s="136" t="str">
        <f>IF(ISNUMBER($C102),VLOOKUP($C102,Methuselahs!$A$7:$I$206,COLUMN(Methuselahs!$I$6),FALSE),"")</f>
        <v/>
      </c>
      <c r="G102" s="140"/>
      <c r="H102" s="141" t="str">
        <f>IF(ISNUMBER($C102),VLOOKUP($C102,Methuselahs!$A$7:$J$206,COLUMN(Methuselahs!$J$6),FALSE),"")</f>
        <v/>
      </c>
    </row>
    <row r="103" spans="1:8" ht="15" x14ac:dyDescent="0.2">
      <c r="A103" s="138" t="str">
        <f>IF(ISNUMBER($C103),VLOOKUP($C103,Methuselahs!$Y$7:$Z$206,2,FALSE),"")</f>
        <v/>
      </c>
      <c r="B103" s="139" t="str">
        <f>IF(ROW()-ROW($A$6)&lt;Methuselahs!$A$4,ROW()-ROW($A$5),"")</f>
        <v/>
      </c>
      <c r="C103" s="134" t="str">
        <f>IF(ISNUMBER($B103),VLOOKUP($B103,Methuselahs!$X$7:$Y$206,2,FALSE),"")</f>
        <v/>
      </c>
      <c r="D103" s="142" t="str">
        <f>IF(ISNUMBER($C103),T(VLOOKUP($C103,Methuselahs!$A$7:$E$206,2,FALSE))&amp;" "&amp;T(VLOOKUP($C103,Methuselahs!$A$7:$E$206,3,FALSE)),"")</f>
        <v/>
      </c>
      <c r="E103" s="140" t="str">
        <f>IF(ISNUMBER($C103),VLOOKUP($C103,Methuselahs!$A$7:$I$206,COLUMN(Methuselahs!$H$6),FALSE),"")</f>
        <v/>
      </c>
      <c r="F103" s="136" t="str">
        <f>IF(ISNUMBER($C103),VLOOKUP($C103,Methuselahs!$A$7:$I$206,COLUMN(Methuselahs!$I$6),FALSE),"")</f>
        <v/>
      </c>
      <c r="G103" s="140"/>
      <c r="H103" s="141" t="str">
        <f>IF(ISNUMBER($C103),VLOOKUP($C103,Methuselahs!$A$7:$J$206,COLUMN(Methuselahs!$J$6),FALSE),"")</f>
        <v/>
      </c>
    </row>
    <row r="104" spans="1:8" ht="15" x14ac:dyDescent="0.2">
      <c r="A104" s="138" t="str">
        <f>IF(ISNUMBER($C104),VLOOKUP($C104,Methuselahs!$Y$7:$Z$206,2,FALSE),"")</f>
        <v/>
      </c>
      <c r="B104" s="139" t="str">
        <f>IF(ROW()-ROW($A$6)&lt;Methuselahs!$A$4,ROW()-ROW($A$5),"")</f>
        <v/>
      </c>
      <c r="C104" s="134" t="str">
        <f>IF(ISNUMBER($B104),VLOOKUP($B104,Methuselahs!$X$7:$Y$206,2,FALSE),"")</f>
        <v/>
      </c>
      <c r="D104" s="142" t="str">
        <f>IF(ISNUMBER($C104),T(VLOOKUP($C104,Methuselahs!$A$7:$E$206,2,FALSE))&amp;" "&amp;T(VLOOKUP($C104,Methuselahs!$A$7:$E$206,3,FALSE)),"")</f>
        <v/>
      </c>
      <c r="E104" s="140" t="str">
        <f>IF(ISNUMBER($C104),VLOOKUP($C104,Methuselahs!$A$7:$I$206,COLUMN(Methuselahs!$H$6),FALSE),"")</f>
        <v/>
      </c>
      <c r="F104" s="136" t="str">
        <f>IF(ISNUMBER($C104),VLOOKUP($C104,Methuselahs!$A$7:$I$206,COLUMN(Methuselahs!$I$6),FALSE),"")</f>
        <v/>
      </c>
      <c r="G104" s="140"/>
      <c r="H104" s="141" t="str">
        <f>IF(ISNUMBER($C104),VLOOKUP($C104,Methuselahs!$A$7:$J$206,COLUMN(Methuselahs!$J$6),FALSE),"")</f>
        <v/>
      </c>
    </row>
    <row r="105" spans="1:8" ht="15" x14ac:dyDescent="0.2">
      <c r="A105" s="138" t="str">
        <f>IF(ISNUMBER($C105),VLOOKUP($C105,Methuselahs!$Y$7:$Z$206,2,FALSE),"")</f>
        <v/>
      </c>
      <c r="B105" s="139" t="str">
        <f>IF(ROW()-ROW($A$6)&lt;Methuselahs!$A$4,ROW()-ROW($A$5),"")</f>
        <v/>
      </c>
      <c r="C105" s="134" t="str">
        <f>IF(ISNUMBER($B105),VLOOKUP($B105,Methuselahs!$X$7:$Y$206,2,FALSE),"")</f>
        <v/>
      </c>
      <c r="D105" s="142" t="str">
        <f>IF(ISNUMBER($C105),T(VLOOKUP($C105,Methuselahs!$A$7:$E$206,2,FALSE))&amp;" "&amp;T(VLOOKUP($C105,Methuselahs!$A$7:$E$206,3,FALSE)),"")</f>
        <v/>
      </c>
      <c r="E105" s="140" t="str">
        <f>IF(ISNUMBER($C105),VLOOKUP($C105,Methuselahs!$A$7:$I$206,COLUMN(Methuselahs!$H$6),FALSE),"")</f>
        <v/>
      </c>
      <c r="F105" s="136" t="str">
        <f>IF(ISNUMBER($C105),VLOOKUP($C105,Methuselahs!$A$7:$I$206,COLUMN(Methuselahs!$I$6),FALSE),"")</f>
        <v/>
      </c>
      <c r="G105" s="140"/>
      <c r="H105" s="141" t="str">
        <f>IF(ISNUMBER($C105),VLOOKUP($C105,Methuselahs!$A$7:$J$206,COLUMN(Methuselahs!$J$6),FALSE),"")</f>
        <v/>
      </c>
    </row>
    <row r="106" spans="1:8" ht="15" x14ac:dyDescent="0.2">
      <c r="A106" s="138" t="str">
        <f>IF(ISNUMBER($C106),VLOOKUP($C106,Methuselahs!$Y$7:$Z$206,2,FALSE),"")</f>
        <v/>
      </c>
      <c r="B106" s="139" t="str">
        <f>IF(ROW()-ROW($A$6)&lt;Methuselahs!$A$4,ROW()-ROW($A$5),"")</f>
        <v/>
      </c>
      <c r="C106" s="134" t="str">
        <f>IF(ISNUMBER($B106),VLOOKUP($B106,Methuselahs!$X$7:$Y$206,2,FALSE),"")</f>
        <v/>
      </c>
      <c r="D106" s="142" t="str">
        <f>IF(ISNUMBER($C106),T(VLOOKUP($C106,Methuselahs!$A$7:$E$206,2,FALSE))&amp;" "&amp;T(VLOOKUP($C106,Methuselahs!$A$7:$E$206,3,FALSE)),"")</f>
        <v/>
      </c>
      <c r="E106" s="140" t="str">
        <f>IF(ISNUMBER($C106),VLOOKUP($C106,Methuselahs!$A$7:$I$206,COLUMN(Methuselahs!$H$6),FALSE),"")</f>
        <v/>
      </c>
      <c r="F106" s="136" t="str">
        <f>IF(ISNUMBER($C106),VLOOKUP($C106,Methuselahs!$A$7:$I$206,COLUMN(Methuselahs!$I$6),FALSE),"")</f>
        <v/>
      </c>
      <c r="G106" s="140"/>
      <c r="H106" s="141" t="str">
        <f>IF(ISNUMBER($C106),VLOOKUP($C106,Methuselahs!$A$7:$J$206,COLUMN(Methuselahs!$J$6),FALSE),"")</f>
        <v/>
      </c>
    </row>
    <row r="107" spans="1:8" ht="15" x14ac:dyDescent="0.2">
      <c r="A107" s="138" t="str">
        <f>IF(ISNUMBER($C107),VLOOKUP($C107,Methuselahs!$Y$7:$Z$206,2,FALSE),"")</f>
        <v/>
      </c>
      <c r="B107" s="139" t="str">
        <f>IF(ROW()-ROW($A$6)&lt;Methuselahs!$A$4,ROW()-ROW($A$5),"")</f>
        <v/>
      </c>
      <c r="C107" s="134" t="str">
        <f>IF(ISNUMBER($B107),VLOOKUP($B107,Methuselahs!$X$7:$Y$206,2,FALSE),"")</f>
        <v/>
      </c>
      <c r="D107" s="142" t="str">
        <f>IF(ISNUMBER($C107),T(VLOOKUP($C107,Methuselahs!$A$7:$E$206,2,FALSE))&amp;" "&amp;T(VLOOKUP($C107,Methuselahs!$A$7:$E$206,3,FALSE)),"")</f>
        <v/>
      </c>
      <c r="E107" s="140" t="str">
        <f>IF(ISNUMBER($C107),VLOOKUP($C107,Methuselahs!$A$7:$I$206,COLUMN(Methuselahs!$H$6),FALSE),"")</f>
        <v/>
      </c>
      <c r="F107" s="136" t="str">
        <f>IF(ISNUMBER($C107),VLOOKUP($C107,Methuselahs!$A$7:$I$206,COLUMN(Methuselahs!$I$6),FALSE),"")</f>
        <v/>
      </c>
      <c r="G107" s="140"/>
      <c r="H107" s="141" t="str">
        <f>IF(ISNUMBER($C107),VLOOKUP($C107,Methuselahs!$A$7:$J$206,COLUMN(Methuselahs!$J$6),FALSE),"")</f>
        <v/>
      </c>
    </row>
    <row r="108" spans="1:8" ht="15" x14ac:dyDescent="0.2">
      <c r="A108" s="138" t="str">
        <f>IF(ISNUMBER($C108),VLOOKUP($C108,Methuselahs!$Y$7:$Z$206,2,FALSE),"")</f>
        <v/>
      </c>
      <c r="B108" s="139" t="str">
        <f>IF(ROW()-ROW($A$6)&lt;Methuselahs!$A$4,ROW()-ROW($A$5),"")</f>
        <v/>
      </c>
      <c r="C108" s="134" t="str">
        <f>IF(ISNUMBER($B108),VLOOKUP($B108,Methuselahs!$X$7:$Y$206,2,FALSE),"")</f>
        <v/>
      </c>
      <c r="D108" s="142" t="str">
        <f>IF(ISNUMBER($C108),T(VLOOKUP($C108,Methuselahs!$A$7:$E$206,2,FALSE))&amp;" "&amp;T(VLOOKUP($C108,Methuselahs!$A$7:$E$206,3,FALSE)),"")</f>
        <v/>
      </c>
      <c r="E108" s="140" t="str">
        <f>IF(ISNUMBER($C108),VLOOKUP($C108,Methuselahs!$A$7:$I$206,COLUMN(Methuselahs!$H$6),FALSE),"")</f>
        <v/>
      </c>
      <c r="F108" s="136" t="str">
        <f>IF(ISNUMBER($C108),VLOOKUP($C108,Methuselahs!$A$7:$I$206,COLUMN(Methuselahs!$I$6),FALSE),"")</f>
        <v/>
      </c>
      <c r="G108" s="140"/>
      <c r="H108" s="141" t="str">
        <f>IF(ISNUMBER($C108),VLOOKUP($C108,Methuselahs!$A$7:$J$206,COLUMN(Methuselahs!$J$6),FALSE),"")</f>
        <v/>
      </c>
    </row>
    <row r="109" spans="1:8" ht="15" x14ac:dyDescent="0.2">
      <c r="A109" s="138" t="str">
        <f>IF(ISNUMBER($C109),VLOOKUP($C109,Methuselahs!$Y$7:$Z$206,2,FALSE),"")</f>
        <v/>
      </c>
      <c r="B109" s="139" t="str">
        <f>IF(ROW()-ROW($A$6)&lt;Methuselahs!$A$4,ROW()-ROW($A$5),"")</f>
        <v/>
      </c>
      <c r="C109" s="134" t="str">
        <f>IF(ISNUMBER($B109),VLOOKUP($B109,Methuselahs!$X$7:$Y$206,2,FALSE),"")</f>
        <v/>
      </c>
      <c r="D109" s="142" t="str">
        <f>IF(ISNUMBER($C109),T(VLOOKUP($C109,Methuselahs!$A$7:$E$206,2,FALSE))&amp;" "&amp;T(VLOOKUP($C109,Methuselahs!$A$7:$E$206,3,FALSE)),"")</f>
        <v/>
      </c>
      <c r="E109" s="140" t="str">
        <f>IF(ISNUMBER($C109),VLOOKUP($C109,Methuselahs!$A$7:$I$206,COLUMN(Methuselahs!$H$6),FALSE),"")</f>
        <v/>
      </c>
      <c r="F109" s="136" t="str">
        <f>IF(ISNUMBER($C109),VLOOKUP($C109,Methuselahs!$A$7:$I$206,COLUMN(Methuselahs!$I$6),FALSE),"")</f>
        <v/>
      </c>
      <c r="G109" s="140"/>
      <c r="H109" s="141" t="str">
        <f>IF(ISNUMBER($C109),VLOOKUP($C109,Methuselahs!$A$7:$J$206,COLUMN(Methuselahs!$J$6),FALSE),"")</f>
        <v/>
      </c>
    </row>
    <row r="110" spans="1:8" ht="15" x14ac:dyDescent="0.2">
      <c r="A110" s="138" t="str">
        <f>IF(ISNUMBER($C110),VLOOKUP($C110,Methuselahs!$Y$7:$Z$206,2,FALSE),"")</f>
        <v/>
      </c>
      <c r="B110" s="139" t="str">
        <f>IF(ROW()-ROW($A$6)&lt;Methuselahs!$A$4,ROW()-ROW($A$5),"")</f>
        <v/>
      </c>
      <c r="C110" s="134" t="str">
        <f>IF(ISNUMBER($B110),VLOOKUP($B110,Methuselahs!$X$7:$Y$206,2,FALSE),"")</f>
        <v/>
      </c>
      <c r="D110" s="142" t="str">
        <f>IF(ISNUMBER($C110),T(VLOOKUP($C110,Methuselahs!$A$7:$E$206,2,FALSE))&amp;" "&amp;T(VLOOKUP($C110,Methuselahs!$A$7:$E$206,3,FALSE)),"")</f>
        <v/>
      </c>
      <c r="E110" s="140" t="str">
        <f>IF(ISNUMBER($C110),VLOOKUP($C110,Methuselahs!$A$7:$I$206,COLUMN(Methuselahs!$H$6),FALSE),"")</f>
        <v/>
      </c>
      <c r="F110" s="136" t="str">
        <f>IF(ISNUMBER($C110),VLOOKUP($C110,Methuselahs!$A$7:$I$206,COLUMN(Methuselahs!$I$6),FALSE),"")</f>
        <v/>
      </c>
      <c r="G110" s="140"/>
      <c r="H110" s="141" t="str">
        <f>IF(ISNUMBER($C110),VLOOKUP($C110,Methuselahs!$A$7:$J$206,COLUMN(Methuselahs!$J$6),FALSE),"")</f>
        <v/>
      </c>
    </row>
    <row r="111" spans="1:8" ht="15" x14ac:dyDescent="0.2">
      <c r="A111" s="138" t="str">
        <f>IF(ISNUMBER($C111),VLOOKUP($C111,Methuselahs!$Y$7:$Z$206,2,FALSE),"")</f>
        <v/>
      </c>
      <c r="B111" s="139" t="str">
        <f>IF(ROW()-ROW($A$6)&lt;Methuselahs!$A$4,ROW()-ROW($A$5),"")</f>
        <v/>
      </c>
      <c r="C111" s="134" t="str">
        <f>IF(ISNUMBER($B111),VLOOKUP($B111,Methuselahs!$X$7:$Y$206,2,FALSE),"")</f>
        <v/>
      </c>
      <c r="D111" s="142" t="str">
        <f>IF(ISNUMBER($C111),T(VLOOKUP($C111,Methuselahs!$A$7:$E$206,2,FALSE))&amp;" "&amp;T(VLOOKUP($C111,Methuselahs!$A$7:$E$206,3,FALSE)),"")</f>
        <v/>
      </c>
      <c r="E111" s="140" t="str">
        <f>IF(ISNUMBER($C111),VLOOKUP($C111,Methuselahs!$A$7:$I$206,COLUMN(Methuselahs!$H$6),FALSE),"")</f>
        <v/>
      </c>
      <c r="F111" s="136" t="str">
        <f>IF(ISNUMBER($C111),VLOOKUP($C111,Methuselahs!$A$7:$I$206,COLUMN(Methuselahs!$I$6),FALSE),"")</f>
        <v/>
      </c>
      <c r="G111" s="140"/>
      <c r="H111" s="141" t="str">
        <f>IF(ISNUMBER($C111),VLOOKUP($C111,Methuselahs!$A$7:$J$206,COLUMN(Methuselahs!$J$6),FALSE),"")</f>
        <v/>
      </c>
    </row>
    <row r="112" spans="1:8" ht="15" x14ac:dyDescent="0.2">
      <c r="A112" s="138" t="str">
        <f>IF(ISNUMBER($C112),VLOOKUP($C112,Methuselahs!$Y$7:$Z$206,2,FALSE),"")</f>
        <v/>
      </c>
      <c r="B112" s="139" t="str">
        <f>IF(ROW()-ROW($A$6)&lt;Methuselahs!$A$4,ROW()-ROW($A$5),"")</f>
        <v/>
      </c>
      <c r="C112" s="134" t="str">
        <f>IF(ISNUMBER($B112),VLOOKUP($B112,Methuselahs!$X$7:$Y$206,2,FALSE),"")</f>
        <v/>
      </c>
      <c r="D112" s="142" t="str">
        <f>IF(ISNUMBER($C112),T(VLOOKUP($C112,Methuselahs!$A$7:$E$206,2,FALSE))&amp;" "&amp;T(VLOOKUP($C112,Methuselahs!$A$7:$E$206,3,FALSE)),"")</f>
        <v/>
      </c>
      <c r="E112" s="140" t="str">
        <f>IF(ISNUMBER($C112),VLOOKUP($C112,Methuselahs!$A$7:$I$206,COLUMN(Methuselahs!$H$6),FALSE),"")</f>
        <v/>
      </c>
      <c r="F112" s="136" t="str">
        <f>IF(ISNUMBER($C112),VLOOKUP($C112,Methuselahs!$A$7:$I$206,COLUMN(Methuselahs!$I$6),FALSE),"")</f>
        <v/>
      </c>
      <c r="G112" s="140"/>
      <c r="H112" s="141" t="str">
        <f>IF(ISNUMBER($C112),VLOOKUP($C112,Methuselahs!$A$7:$J$206,COLUMN(Methuselahs!$J$6),FALSE),"")</f>
        <v/>
      </c>
    </row>
    <row r="113" spans="1:8" ht="15" x14ac:dyDescent="0.2">
      <c r="A113" s="138" t="str">
        <f>IF(ISNUMBER($C113),VLOOKUP($C113,Methuselahs!$Y$7:$Z$206,2,FALSE),"")</f>
        <v/>
      </c>
      <c r="B113" s="139" t="str">
        <f>IF(ROW()-ROW($A$6)&lt;Methuselahs!$A$4,ROW()-ROW($A$5),"")</f>
        <v/>
      </c>
      <c r="C113" s="134" t="str">
        <f>IF(ISNUMBER($B113),VLOOKUP($B113,Methuselahs!$X$7:$Y$206,2,FALSE),"")</f>
        <v/>
      </c>
      <c r="D113" s="142" t="str">
        <f>IF(ISNUMBER($C113),T(VLOOKUP($C113,Methuselahs!$A$7:$E$206,2,FALSE))&amp;" "&amp;T(VLOOKUP($C113,Methuselahs!$A$7:$E$206,3,FALSE)),"")</f>
        <v/>
      </c>
      <c r="E113" s="140" t="str">
        <f>IF(ISNUMBER($C113),VLOOKUP($C113,Methuselahs!$A$7:$I$206,COLUMN(Methuselahs!$H$6),FALSE),"")</f>
        <v/>
      </c>
      <c r="F113" s="136" t="str">
        <f>IF(ISNUMBER($C113),VLOOKUP($C113,Methuselahs!$A$7:$I$206,COLUMN(Methuselahs!$I$6),FALSE),"")</f>
        <v/>
      </c>
      <c r="G113" s="140"/>
      <c r="H113" s="141" t="str">
        <f>IF(ISNUMBER($C113),VLOOKUP($C113,Methuselahs!$A$7:$J$206,COLUMN(Methuselahs!$J$6),FALSE),"")</f>
        <v/>
      </c>
    </row>
    <row r="114" spans="1:8" ht="15" x14ac:dyDescent="0.2">
      <c r="A114" s="138" t="str">
        <f>IF(ISNUMBER($C114),VLOOKUP($C114,Methuselahs!$Y$7:$Z$206,2,FALSE),"")</f>
        <v/>
      </c>
      <c r="B114" s="139" t="str">
        <f>IF(ROW()-ROW($A$6)&lt;Methuselahs!$A$4,ROW()-ROW($A$5),"")</f>
        <v/>
      </c>
      <c r="C114" s="134" t="str">
        <f>IF(ISNUMBER($B114),VLOOKUP($B114,Methuselahs!$X$7:$Y$206,2,FALSE),"")</f>
        <v/>
      </c>
      <c r="D114" s="142" t="str">
        <f>IF(ISNUMBER($C114),T(VLOOKUP($C114,Methuselahs!$A$7:$E$206,2,FALSE))&amp;" "&amp;T(VLOOKUP($C114,Methuselahs!$A$7:$E$206,3,FALSE)),"")</f>
        <v/>
      </c>
      <c r="E114" s="140" t="str">
        <f>IF(ISNUMBER($C114),VLOOKUP($C114,Methuselahs!$A$7:$I$206,COLUMN(Methuselahs!$H$6),FALSE),"")</f>
        <v/>
      </c>
      <c r="F114" s="136" t="str">
        <f>IF(ISNUMBER($C114),VLOOKUP($C114,Methuselahs!$A$7:$I$206,COLUMN(Methuselahs!$I$6),FALSE),"")</f>
        <v/>
      </c>
      <c r="G114" s="140"/>
      <c r="H114" s="141" t="str">
        <f>IF(ISNUMBER($C114),VLOOKUP($C114,Methuselahs!$A$7:$J$206,COLUMN(Methuselahs!$J$6),FALSE),"")</f>
        <v/>
      </c>
    </row>
    <row r="115" spans="1:8" ht="15" x14ac:dyDescent="0.2">
      <c r="A115" s="138" t="str">
        <f>IF(ISNUMBER($C115),VLOOKUP($C115,Methuselahs!$Y$7:$Z$206,2,FALSE),"")</f>
        <v/>
      </c>
      <c r="B115" s="139" t="str">
        <f>IF(ROW()-ROW($A$6)&lt;Methuselahs!$A$4,ROW()-ROW($A$5),"")</f>
        <v/>
      </c>
      <c r="C115" s="134" t="str">
        <f>IF(ISNUMBER($B115),VLOOKUP($B115,Methuselahs!$X$7:$Y$206,2,FALSE),"")</f>
        <v/>
      </c>
      <c r="D115" s="142" t="str">
        <f>IF(ISNUMBER($C115),T(VLOOKUP($C115,Methuselahs!$A$7:$E$206,2,FALSE))&amp;" "&amp;T(VLOOKUP($C115,Methuselahs!$A$7:$E$206,3,FALSE)),"")</f>
        <v/>
      </c>
      <c r="E115" s="140" t="str">
        <f>IF(ISNUMBER($C115),VLOOKUP($C115,Methuselahs!$A$7:$I$206,COLUMN(Methuselahs!$H$6),FALSE),"")</f>
        <v/>
      </c>
      <c r="F115" s="136" t="str">
        <f>IF(ISNUMBER($C115),VLOOKUP($C115,Methuselahs!$A$7:$I$206,COLUMN(Methuselahs!$I$6),FALSE),"")</f>
        <v/>
      </c>
      <c r="G115" s="140"/>
      <c r="H115" s="141" t="str">
        <f>IF(ISNUMBER($C115),VLOOKUP($C115,Methuselahs!$A$7:$J$206,COLUMN(Methuselahs!$J$6),FALSE),"")</f>
        <v/>
      </c>
    </row>
    <row r="116" spans="1:8" ht="15" x14ac:dyDescent="0.2">
      <c r="A116" s="138" t="str">
        <f>IF(ISNUMBER($C116),VLOOKUP($C116,Methuselahs!$Y$7:$Z$206,2,FALSE),"")</f>
        <v/>
      </c>
      <c r="B116" s="139" t="str">
        <f>IF(ROW()-ROW($A$6)&lt;Methuselahs!$A$4,ROW()-ROW($A$5),"")</f>
        <v/>
      </c>
      <c r="C116" s="134" t="str">
        <f>IF(ISNUMBER($B116),VLOOKUP($B116,Methuselahs!$X$7:$Y$206,2,FALSE),"")</f>
        <v/>
      </c>
      <c r="D116" s="142" t="str">
        <f>IF(ISNUMBER($C116),T(VLOOKUP($C116,Methuselahs!$A$7:$E$206,2,FALSE))&amp;" "&amp;T(VLOOKUP($C116,Methuselahs!$A$7:$E$206,3,FALSE)),"")</f>
        <v/>
      </c>
      <c r="E116" s="140" t="str">
        <f>IF(ISNUMBER($C116),VLOOKUP($C116,Methuselahs!$A$7:$I$206,COLUMN(Methuselahs!$H$6),FALSE),"")</f>
        <v/>
      </c>
      <c r="F116" s="136" t="str">
        <f>IF(ISNUMBER($C116),VLOOKUP($C116,Methuselahs!$A$7:$I$206,COLUMN(Methuselahs!$I$6),FALSE),"")</f>
        <v/>
      </c>
      <c r="G116" s="140"/>
      <c r="H116" s="141" t="str">
        <f>IF(ISNUMBER($C116),VLOOKUP($C116,Methuselahs!$A$7:$J$206,COLUMN(Methuselahs!$J$6),FALSE),"")</f>
        <v/>
      </c>
    </row>
    <row r="117" spans="1:8" ht="15" x14ac:dyDescent="0.2">
      <c r="A117" s="138" t="str">
        <f>IF(ISNUMBER($C117),VLOOKUP($C117,Methuselahs!$Y$7:$Z$206,2,FALSE),"")</f>
        <v/>
      </c>
      <c r="B117" s="139" t="str">
        <f>IF(ROW()-ROW($A$6)&lt;Methuselahs!$A$4,ROW()-ROW($A$5),"")</f>
        <v/>
      </c>
      <c r="C117" s="134" t="str">
        <f>IF(ISNUMBER($B117),VLOOKUP($B117,Methuselahs!$X$7:$Y$206,2,FALSE),"")</f>
        <v/>
      </c>
      <c r="D117" s="142" t="str">
        <f>IF(ISNUMBER($C117),T(VLOOKUP($C117,Methuselahs!$A$7:$E$206,2,FALSE))&amp;" "&amp;T(VLOOKUP($C117,Methuselahs!$A$7:$E$206,3,FALSE)),"")</f>
        <v/>
      </c>
      <c r="E117" s="140" t="str">
        <f>IF(ISNUMBER($C117),VLOOKUP($C117,Methuselahs!$A$7:$I$206,COLUMN(Methuselahs!$H$6),FALSE),"")</f>
        <v/>
      </c>
      <c r="F117" s="136" t="str">
        <f>IF(ISNUMBER($C117),VLOOKUP($C117,Methuselahs!$A$7:$I$206,COLUMN(Methuselahs!$I$6),FALSE),"")</f>
        <v/>
      </c>
      <c r="G117" s="140"/>
      <c r="H117" s="141" t="str">
        <f>IF(ISNUMBER($C117),VLOOKUP($C117,Methuselahs!$A$7:$J$206,COLUMN(Methuselahs!$J$6),FALSE),"")</f>
        <v/>
      </c>
    </row>
    <row r="118" spans="1:8" ht="15" x14ac:dyDescent="0.2">
      <c r="A118" s="138" t="str">
        <f>IF(ISNUMBER($C118),VLOOKUP($C118,Methuselahs!$Y$7:$Z$206,2,FALSE),"")</f>
        <v/>
      </c>
      <c r="B118" s="139" t="str">
        <f>IF(ROW()-ROW($A$6)&lt;Methuselahs!$A$4,ROW()-ROW($A$5),"")</f>
        <v/>
      </c>
      <c r="C118" s="134" t="str">
        <f>IF(ISNUMBER($B118),VLOOKUP($B118,Methuselahs!$X$7:$Y$206,2,FALSE),"")</f>
        <v/>
      </c>
      <c r="D118" s="142" t="str">
        <f>IF(ISNUMBER($C118),T(VLOOKUP($C118,Methuselahs!$A$7:$E$206,2,FALSE))&amp;" "&amp;T(VLOOKUP($C118,Methuselahs!$A$7:$E$206,3,FALSE)),"")</f>
        <v/>
      </c>
      <c r="E118" s="140" t="str">
        <f>IF(ISNUMBER($C118),VLOOKUP($C118,Methuselahs!$A$7:$I$206,COLUMN(Methuselahs!$H$6),FALSE),"")</f>
        <v/>
      </c>
      <c r="F118" s="136" t="str">
        <f>IF(ISNUMBER($C118),VLOOKUP($C118,Methuselahs!$A$7:$I$206,COLUMN(Methuselahs!$I$6),FALSE),"")</f>
        <v/>
      </c>
      <c r="G118" s="140"/>
      <c r="H118" s="141" t="str">
        <f>IF(ISNUMBER($C118),VLOOKUP($C118,Methuselahs!$A$7:$J$206,COLUMN(Methuselahs!$J$6),FALSE),"")</f>
        <v/>
      </c>
    </row>
    <row r="119" spans="1:8" ht="15" x14ac:dyDescent="0.2">
      <c r="A119" s="138" t="str">
        <f>IF(ISNUMBER($C119),VLOOKUP($C119,Methuselahs!$Y$7:$Z$206,2,FALSE),"")</f>
        <v/>
      </c>
      <c r="B119" s="139" t="str">
        <f>IF(ROW()-ROW($A$6)&lt;Methuselahs!$A$4,ROW()-ROW($A$5),"")</f>
        <v/>
      </c>
      <c r="C119" s="134" t="str">
        <f>IF(ISNUMBER($B119),VLOOKUP($B119,Methuselahs!$X$7:$Y$206,2,FALSE),"")</f>
        <v/>
      </c>
      <c r="D119" s="142" t="str">
        <f>IF(ISNUMBER($C119),T(VLOOKUP($C119,Methuselahs!$A$7:$E$206,2,FALSE))&amp;" "&amp;T(VLOOKUP($C119,Methuselahs!$A$7:$E$206,3,FALSE)),"")</f>
        <v/>
      </c>
      <c r="E119" s="140" t="str">
        <f>IF(ISNUMBER($C119),VLOOKUP($C119,Methuselahs!$A$7:$I$206,COLUMN(Methuselahs!$H$6),FALSE),"")</f>
        <v/>
      </c>
      <c r="F119" s="136" t="str">
        <f>IF(ISNUMBER($C119),VLOOKUP($C119,Methuselahs!$A$7:$I$206,COLUMN(Methuselahs!$I$6),FALSE),"")</f>
        <v/>
      </c>
      <c r="G119" s="140"/>
      <c r="H119" s="141" t="str">
        <f>IF(ISNUMBER($C119),VLOOKUP($C119,Methuselahs!$A$7:$J$206,COLUMN(Methuselahs!$J$6),FALSE),"")</f>
        <v/>
      </c>
    </row>
    <row r="120" spans="1:8" ht="15" x14ac:dyDescent="0.2">
      <c r="A120" s="138" t="str">
        <f>IF(ISNUMBER($C120),VLOOKUP($C120,Methuselahs!$Y$7:$Z$206,2,FALSE),"")</f>
        <v/>
      </c>
      <c r="B120" s="139" t="str">
        <f>IF(ROW()-ROW($A$6)&lt;Methuselahs!$A$4,ROW()-ROW($A$5),"")</f>
        <v/>
      </c>
      <c r="C120" s="134" t="str">
        <f>IF(ISNUMBER($B120),VLOOKUP($B120,Methuselahs!$X$7:$Y$206,2,FALSE),"")</f>
        <v/>
      </c>
      <c r="D120" s="142" t="str">
        <f>IF(ISNUMBER($C120),T(VLOOKUP($C120,Methuselahs!$A$7:$E$206,2,FALSE))&amp;" "&amp;T(VLOOKUP($C120,Methuselahs!$A$7:$E$206,3,FALSE)),"")</f>
        <v/>
      </c>
      <c r="E120" s="140" t="str">
        <f>IF(ISNUMBER($C120),VLOOKUP($C120,Methuselahs!$A$7:$I$206,COLUMN(Methuselahs!$H$6),FALSE),"")</f>
        <v/>
      </c>
      <c r="F120" s="136" t="str">
        <f>IF(ISNUMBER($C120),VLOOKUP($C120,Methuselahs!$A$7:$I$206,COLUMN(Methuselahs!$I$6),FALSE),"")</f>
        <v/>
      </c>
      <c r="G120" s="140"/>
      <c r="H120" s="141" t="str">
        <f>IF(ISNUMBER($C120),VLOOKUP($C120,Methuselahs!$A$7:$J$206,COLUMN(Methuselahs!$J$6),FALSE),"")</f>
        <v/>
      </c>
    </row>
    <row r="121" spans="1:8" ht="15" x14ac:dyDescent="0.2">
      <c r="A121" s="138" t="str">
        <f>IF(ISNUMBER($C121),VLOOKUP($C121,Methuselahs!$Y$7:$Z$206,2,FALSE),"")</f>
        <v/>
      </c>
      <c r="B121" s="139" t="str">
        <f>IF(ROW()-ROW($A$6)&lt;Methuselahs!$A$4,ROW()-ROW($A$5),"")</f>
        <v/>
      </c>
      <c r="C121" s="134" t="str">
        <f>IF(ISNUMBER($B121),VLOOKUP($B121,Methuselahs!$X$7:$Y$206,2,FALSE),"")</f>
        <v/>
      </c>
      <c r="D121" s="142" t="str">
        <f>IF(ISNUMBER($C121),T(VLOOKUP($C121,Methuselahs!$A$7:$E$206,2,FALSE))&amp;" "&amp;T(VLOOKUP($C121,Methuselahs!$A$7:$E$206,3,FALSE)),"")</f>
        <v/>
      </c>
      <c r="E121" s="140" t="str">
        <f>IF(ISNUMBER($C121),VLOOKUP($C121,Methuselahs!$A$7:$I$206,COLUMN(Methuselahs!$H$6),FALSE),"")</f>
        <v/>
      </c>
      <c r="F121" s="136" t="str">
        <f>IF(ISNUMBER($C121),VLOOKUP($C121,Methuselahs!$A$7:$I$206,COLUMN(Methuselahs!$I$6),FALSE),"")</f>
        <v/>
      </c>
      <c r="G121" s="140"/>
      <c r="H121" s="141" t="str">
        <f>IF(ISNUMBER($C121),VLOOKUP($C121,Methuselahs!$A$7:$J$206,COLUMN(Methuselahs!$J$6),FALSE),"")</f>
        <v/>
      </c>
    </row>
    <row r="122" spans="1:8" ht="15" x14ac:dyDescent="0.2">
      <c r="A122" s="138" t="str">
        <f>IF(ISNUMBER($C122),VLOOKUP($C122,Methuselahs!$Y$7:$Z$206,2,FALSE),"")</f>
        <v/>
      </c>
      <c r="B122" s="139" t="str">
        <f>IF(ROW()-ROW($A$6)&lt;Methuselahs!$A$4,ROW()-ROW($A$5),"")</f>
        <v/>
      </c>
      <c r="C122" s="134" t="str">
        <f>IF(ISNUMBER($B122),VLOOKUP($B122,Methuselahs!$X$7:$Y$206,2,FALSE),"")</f>
        <v/>
      </c>
      <c r="D122" s="142" t="str">
        <f>IF(ISNUMBER($C122),T(VLOOKUP($C122,Methuselahs!$A$7:$E$206,2,FALSE))&amp;" "&amp;T(VLOOKUP($C122,Methuselahs!$A$7:$E$206,3,FALSE)),"")</f>
        <v/>
      </c>
      <c r="E122" s="140" t="str">
        <f>IF(ISNUMBER($C122),VLOOKUP($C122,Methuselahs!$A$7:$I$206,COLUMN(Methuselahs!$H$6),FALSE),"")</f>
        <v/>
      </c>
      <c r="F122" s="136" t="str">
        <f>IF(ISNUMBER($C122),VLOOKUP($C122,Methuselahs!$A$7:$I$206,COLUMN(Methuselahs!$I$6),FALSE),"")</f>
        <v/>
      </c>
      <c r="G122" s="140"/>
      <c r="H122" s="141" t="str">
        <f>IF(ISNUMBER($C122),VLOOKUP($C122,Methuselahs!$A$7:$J$206,COLUMN(Methuselahs!$J$6),FALSE),"")</f>
        <v/>
      </c>
    </row>
    <row r="123" spans="1:8" ht="15" x14ac:dyDescent="0.2">
      <c r="A123" s="138" t="str">
        <f>IF(ISNUMBER($C123),VLOOKUP($C123,Methuselahs!$Y$7:$Z$206,2,FALSE),"")</f>
        <v/>
      </c>
      <c r="B123" s="139" t="str">
        <f>IF(ROW()-ROW($A$6)&lt;Methuselahs!$A$4,ROW()-ROW($A$5),"")</f>
        <v/>
      </c>
      <c r="C123" s="134" t="str">
        <f>IF(ISNUMBER($B123),VLOOKUP($B123,Methuselahs!$X$7:$Y$206,2,FALSE),"")</f>
        <v/>
      </c>
      <c r="D123" s="142" t="str">
        <f>IF(ISNUMBER($C123),T(VLOOKUP($C123,Methuselahs!$A$7:$E$206,2,FALSE))&amp;" "&amp;T(VLOOKUP($C123,Methuselahs!$A$7:$E$206,3,FALSE)),"")</f>
        <v/>
      </c>
      <c r="E123" s="140" t="str">
        <f>IF(ISNUMBER($C123),VLOOKUP($C123,Methuselahs!$A$7:$I$206,COLUMN(Methuselahs!$H$6),FALSE),"")</f>
        <v/>
      </c>
      <c r="F123" s="136" t="str">
        <f>IF(ISNUMBER($C123),VLOOKUP($C123,Methuselahs!$A$7:$I$206,COLUMN(Methuselahs!$I$6),FALSE),"")</f>
        <v/>
      </c>
      <c r="G123" s="140"/>
      <c r="H123" s="141" t="str">
        <f>IF(ISNUMBER($C123),VLOOKUP($C123,Methuselahs!$A$7:$J$206,COLUMN(Methuselahs!$J$6),FALSE),"")</f>
        <v/>
      </c>
    </row>
    <row r="124" spans="1:8" ht="15" x14ac:dyDescent="0.2">
      <c r="A124" s="138" t="str">
        <f>IF(ISNUMBER($C124),VLOOKUP($C124,Methuselahs!$Y$7:$Z$206,2,FALSE),"")</f>
        <v/>
      </c>
      <c r="B124" s="139" t="str">
        <f>IF(ROW()-ROW($A$6)&lt;Methuselahs!$A$4,ROW()-ROW($A$5),"")</f>
        <v/>
      </c>
      <c r="C124" s="134" t="str">
        <f>IF(ISNUMBER($B124),VLOOKUP($B124,Methuselahs!$X$7:$Y$206,2,FALSE),"")</f>
        <v/>
      </c>
      <c r="D124" s="142" t="str">
        <f>IF(ISNUMBER($C124),T(VLOOKUP($C124,Methuselahs!$A$7:$E$206,2,FALSE))&amp;" "&amp;T(VLOOKUP($C124,Methuselahs!$A$7:$E$206,3,FALSE)),"")</f>
        <v/>
      </c>
      <c r="E124" s="140" t="str">
        <f>IF(ISNUMBER($C124),VLOOKUP($C124,Methuselahs!$A$7:$I$206,COLUMN(Methuselahs!$H$6),FALSE),"")</f>
        <v/>
      </c>
      <c r="F124" s="136" t="str">
        <f>IF(ISNUMBER($C124),VLOOKUP($C124,Methuselahs!$A$7:$I$206,COLUMN(Methuselahs!$I$6),FALSE),"")</f>
        <v/>
      </c>
      <c r="G124" s="140"/>
      <c r="H124" s="141" t="str">
        <f>IF(ISNUMBER($C124),VLOOKUP($C124,Methuselahs!$A$7:$J$206,COLUMN(Methuselahs!$J$6),FALSE),"")</f>
        <v/>
      </c>
    </row>
    <row r="125" spans="1:8" ht="15" x14ac:dyDescent="0.2">
      <c r="A125" s="138" t="str">
        <f>IF(ISNUMBER($C125),VLOOKUP($C125,Methuselahs!$Y$7:$Z$206,2,FALSE),"")</f>
        <v/>
      </c>
      <c r="B125" s="139" t="str">
        <f>IF(ROW()-ROW($A$6)&lt;Methuselahs!$A$4,ROW()-ROW($A$5),"")</f>
        <v/>
      </c>
      <c r="C125" s="134" t="str">
        <f>IF(ISNUMBER($B125),VLOOKUP($B125,Methuselahs!$X$7:$Y$206,2,FALSE),"")</f>
        <v/>
      </c>
      <c r="D125" s="142" t="str">
        <f>IF(ISNUMBER($C125),T(VLOOKUP($C125,Methuselahs!$A$7:$E$206,2,FALSE))&amp;" "&amp;T(VLOOKUP($C125,Methuselahs!$A$7:$E$206,3,FALSE)),"")</f>
        <v/>
      </c>
      <c r="E125" s="140" t="str">
        <f>IF(ISNUMBER($C125),VLOOKUP($C125,Methuselahs!$A$7:$I$206,COLUMN(Methuselahs!$H$6),FALSE),"")</f>
        <v/>
      </c>
      <c r="F125" s="136" t="str">
        <f>IF(ISNUMBER($C125),VLOOKUP($C125,Methuselahs!$A$7:$I$206,COLUMN(Methuselahs!$I$6),FALSE),"")</f>
        <v/>
      </c>
      <c r="G125" s="140"/>
      <c r="H125" s="141" t="str">
        <f>IF(ISNUMBER($C125),VLOOKUP($C125,Methuselahs!$A$7:$J$206,COLUMN(Methuselahs!$J$6),FALSE),"")</f>
        <v/>
      </c>
    </row>
    <row r="126" spans="1:8" ht="15" x14ac:dyDescent="0.2">
      <c r="A126" s="138" t="str">
        <f>IF(ISNUMBER($C126),VLOOKUP($C126,Methuselahs!$Y$7:$Z$206,2,FALSE),"")</f>
        <v/>
      </c>
      <c r="B126" s="139" t="str">
        <f>IF(ROW()-ROW($A$6)&lt;Methuselahs!$A$4,ROW()-ROW($A$5),"")</f>
        <v/>
      </c>
      <c r="C126" s="134" t="str">
        <f>IF(ISNUMBER($B126),VLOOKUP($B126,Methuselahs!$X$7:$Y$206,2,FALSE),"")</f>
        <v/>
      </c>
      <c r="D126" s="142" t="str">
        <f>IF(ISNUMBER($C126),T(VLOOKUP($C126,Methuselahs!$A$7:$E$206,2,FALSE))&amp;" "&amp;T(VLOOKUP($C126,Methuselahs!$A$7:$E$206,3,FALSE)),"")</f>
        <v/>
      </c>
      <c r="E126" s="140" t="str">
        <f>IF(ISNUMBER($C126),VLOOKUP($C126,Methuselahs!$A$7:$I$206,COLUMN(Methuselahs!$H$6),FALSE),"")</f>
        <v/>
      </c>
      <c r="F126" s="136" t="str">
        <f>IF(ISNUMBER($C126),VLOOKUP($C126,Methuselahs!$A$7:$I$206,COLUMN(Methuselahs!$I$6),FALSE),"")</f>
        <v/>
      </c>
      <c r="G126" s="140"/>
      <c r="H126" s="141" t="str">
        <f>IF(ISNUMBER($C126),VLOOKUP($C126,Methuselahs!$A$7:$J$206,COLUMN(Methuselahs!$J$6),FALSE),"")</f>
        <v/>
      </c>
    </row>
    <row r="127" spans="1:8" ht="15" x14ac:dyDescent="0.2">
      <c r="A127" s="138" t="str">
        <f>IF(ISNUMBER($C127),VLOOKUP($C127,Methuselahs!$Y$7:$Z$206,2,FALSE),"")</f>
        <v/>
      </c>
      <c r="B127" s="139" t="str">
        <f>IF(ROW()-ROW($A$6)&lt;Methuselahs!$A$4,ROW()-ROW($A$5),"")</f>
        <v/>
      </c>
      <c r="C127" s="134" t="str">
        <f>IF(ISNUMBER($B127),VLOOKUP($B127,Methuselahs!$X$7:$Y$206,2,FALSE),"")</f>
        <v/>
      </c>
      <c r="D127" s="142" t="str">
        <f>IF(ISNUMBER($C127),T(VLOOKUP($C127,Methuselahs!$A$7:$E$206,2,FALSE))&amp;" "&amp;T(VLOOKUP($C127,Methuselahs!$A$7:$E$206,3,FALSE)),"")</f>
        <v/>
      </c>
      <c r="E127" s="140" t="str">
        <f>IF(ISNUMBER($C127),VLOOKUP($C127,Methuselahs!$A$7:$I$206,COLUMN(Methuselahs!$H$6),FALSE),"")</f>
        <v/>
      </c>
      <c r="F127" s="136" t="str">
        <f>IF(ISNUMBER($C127),VLOOKUP($C127,Methuselahs!$A$7:$I$206,COLUMN(Methuselahs!$I$6),FALSE),"")</f>
        <v/>
      </c>
      <c r="G127" s="140"/>
      <c r="H127" s="141" t="str">
        <f>IF(ISNUMBER($C127),VLOOKUP($C127,Methuselahs!$A$7:$J$206,COLUMN(Methuselahs!$J$6),FALSE),"")</f>
        <v/>
      </c>
    </row>
    <row r="128" spans="1:8" ht="15" x14ac:dyDescent="0.2">
      <c r="A128" s="138" t="str">
        <f>IF(ISNUMBER($C128),VLOOKUP($C128,Methuselahs!$Y$7:$Z$206,2,FALSE),"")</f>
        <v/>
      </c>
      <c r="B128" s="139" t="str">
        <f>IF(ROW()-ROW($A$6)&lt;Methuselahs!$A$4,ROW()-ROW($A$5),"")</f>
        <v/>
      </c>
      <c r="C128" s="134" t="str">
        <f>IF(ISNUMBER($B128),VLOOKUP($B128,Methuselahs!$X$7:$Y$206,2,FALSE),"")</f>
        <v/>
      </c>
      <c r="D128" s="142" t="str">
        <f>IF(ISNUMBER($C128),T(VLOOKUP($C128,Methuselahs!$A$7:$E$206,2,FALSE))&amp;" "&amp;T(VLOOKUP($C128,Methuselahs!$A$7:$E$206,3,FALSE)),"")</f>
        <v/>
      </c>
      <c r="E128" s="140" t="str">
        <f>IF(ISNUMBER($C128),VLOOKUP($C128,Methuselahs!$A$7:$I$206,COLUMN(Methuselahs!$H$6),FALSE),"")</f>
        <v/>
      </c>
      <c r="F128" s="136" t="str">
        <f>IF(ISNUMBER($C128),VLOOKUP($C128,Methuselahs!$A$7:$I$206,COLUMN(Methuselahs!$I$6),FALSE),"")</f>
        <v/>
      </c>
      <c r="G128" s="140"/>
      <c r="H128" s="141" t="str">
        <f>IF(ISNUMBER($C128),VLOOKUP($C128,Methuselahs!$A$7:$J$206,COLUMN(Methuselahs!$J$6),FALSE),"")</f>
        <v/>
      </c>
    </row>
    <row r="129" spans="1:8" ht="15" x14ac:dyDescent="0.2">
      <c r="A129" s="138" t="str">
        <f>IF(ISNUMBER($C129),VLOOKUP($C129,Methuselahs!$Y$7:$Z$206,2,FALSE),"")</f>
        <v/>
      </c>
      <c r="B129" s="139" t="str">
        <f>IF(ROW()-ROW($A$6)&lt;Methuselahs!$A$4,ROW()-ROW($A$5),"")</f>
        <v/>
      </c>
      <c r="C129" s="134" t="str">
        <f>IF(ISNUMBER($B129),VLOOKUP($B129,Methuselahs!$X$7:$Y$206,2,FALSE),"")</f>
        <v/>
      </c>
      <c r="D129" s="142" t="str">
        <f>IF(ISNUMBER($C129),T(VLOOKUP($C129,Methuselahs!$A$7:$E$206,2,FALSE))&amp;" "&amp;T(VLOOKUP($C129,Methuselahs!$A$7:$E$206,3,FALSE)),"")</f>
        <v/>
      </c>
      <c r="E129" s="140" t="str">
        <f>IF(ISNUMBER($C129),VLOOKUP($C129,Methuselahs!$A$7:$I$206,COLUMN(Methuselahs!$H$6),FALSE),"")</f>
        <v/>
      </c>
      <c r="F129" s="136" t="str">
        <f>IF(ISNUMBER($C129),VLOOKUP($C129,Methuselahs!$A$7:$I$206,COLUMN(Methuselahs!$I$6),FALSE),"")</f>
        <v/>
      </c>
      <c r="G129" s="140"/>
      <c r="H129" s="141" t="str">
        <f>IF(ISNUMBER($C129),VLOOKUP($C129,Methuselahs!$A$7:$J$206,COLUMN(Methuselahs!$J$6),FALSE),"")</f>
        <v/>
      </c>
    </row>
    <row r="130" spans="1:8" ht="15" x14ac:dyDescent="0.2">
      <c r="A130" s="138" t="str">
        <f>IF(ISNUMBER($C130),VLOOKUP($C130,Methuselahs!$Y$7:$Z$206,2,FALSE),"")</f>
        <v/>
      </c>
      <c r="B130" s="139" t="str">
        <f>IF(ROW()-ROW($A$6)&lt;Methuselahs!$A$4,ROW()-ROW($A$5),"")</f>
        <v/>
      </c>
      <c r="C130" s="134" t="str">
        <f>IF(ISNUMBER($B130),VLOOKUP($B130,Methuselahs!$X$7:$Y$206,2,FALSE),"")</f>
        <v/>
      </c>
      <c r="D130" s="142" t="str">
        <f>IF(ISNUMBER($C130),T(VLOOKUP($C130,Methuselahs!$A$7:$E$206,2,FALSE))&amp;" "&amp;T(VLOOKUP($C130,Methuselahs!$A$7:$E$206,3,FALSE)),"")</f>
        <v/>
      </c>
      <c r="E130" s="140" t="str">
        <f>IF(ISNUMBER($C130),VLOOKUP($C130,Methuselahs!$A$7:$I$206,COLUMN(Methuselahs!$H$6),FALSE),"")</f>
        <v/>
      </c>
      <c r="F130" s="136" t="str">
        <f>IF(ISNUMBER($C130),VLOOKUP($C130,Methuselahs!$A$7:$I$206,COLUMN(Methuselahs!$I$6),FALSE),"")</f>
        <v/>
      </c>
      <c r="G130" s="140"/>
      <c r="H130" s="141" t="str">
        <f>IF(ISNUMBER($C130),VLOOKUP($C130,Methuselahs!$A$7:$J$206,COLUMN(Methuselahs!$J$6),FALSE),"")</f>
        <v/>
      </c>
    </row>
    <row r="131" spans="1:8" ht="15" x14ac:dyDescent="0.2">
      <c r="A131" s="138" t="str">
        <f>IF(ISNUMBER($C131),VLOOKUP($C131,Methuselahs!$Y$7:$Z$206,2,FALSE),"")</f>
        <v/>
      </c>
      <c r="B131" s="139" t="str">
        <f>IF(ROW()-ROW($A$6)&lt;Methuselahs!$A$4,ROW()-ROW($A$5),"")</f>
        <v/>
      </c>
      <c r="C131" s="134" t="str">
        <f>IF(ISNUMBER($B131),VLOOKUP($B131,Methuselahs!$X$7:$Y$206,2,FALSE),"")</f>
        <v/>
      </c>
      <c r="D131" s="142" t="str">
        <f>IF(ISNUMBER($C131),T(VLOOKUP($C131,Methuselahs!$A$7:$E$206,2,FALSE))&amp;" "&amp;T(VLOOKUP($C131,Methuselahs!$A$7:$E$206,3,FALSE)),"")</f>
        <v/>
      </c>
      <c r="E131" s="140" t="str">
        <f>IF(ISNUMBER($C131),VLOOKUP($C131,Methuselahs!$A$7:$I$206,COLUMN(Methuselahs!$H$6),FALSE),"")</f>
        <v/>
      </c>
      <c r="F131" s="136" t="str">
        <f>IF(ISNUMBER($C131),VLOOKUP($C131,Methuselahs!$A$7:$I$206,COLUMN(Methuselahs!$I$6),FALSE),"")</f>
        <v/>
      </c>
      <c r="G131" s="140"/>
      <c r="H131" s="141" t="str">
        <f>IF(ISNUMBER($C131),VLOOKUP($C131,Methuselahs!$A$7:$J$206,COLUMN(Methuselahs!$J$6),FALSE),"")</f>
        <v/>
      </c>
    </row>
    <row r="132" spans="1:8" ht="15" x14ac:dyDescent="0.2">
      <c r="A132" s="138" t="str">
        <f>IF(ISNUMBER($C132),VLOOKUP($C132,Methuselahs!$Y$7:$Z$206,2,FALSE),"")</f>
        <v/>
      </c>
      <c r="B132" s="139" t="str">
        <f>IF(ROW()-ROW($A$6)&lt;Methuselahs!$A$4,ROW()-ROW($A$5),"")</f>
        <v/>
      </c>
      <c r="C132" s="134" t="str">
        <f>IF(ISNUMBER($B132),VLOOKUP($B132,Methuselahs!$X$7:$Y$206,2,FALSE),"")</f>
        <v/>
      </c>
      <c r="D132" s="142" t="str">
        <f>IF(ISNUMBER($C132),T(VLOOKUP($C132,Methuselahs!$A$7:$E$206,2,FALSE))&amp;" "&amp;T(VLOOKUP($C132,Methuselahs!$A$7:$E$206,3,FALSE)),"")</f>
        <v/>
      </c>
      <c r="E132" s="140" t="str">
        <f>IF(ISNUMBER($C132),VLOOKUP($C132,Methuselahs!$A$7:$I$206,COLUMN(Methuselahs!$H$6),FALSE),"")</f>
        <v/>
      </c>
      <c r="F132" s="136" t="str">
        <f>IF(ISNUMBER($C132),VLOOKUP($C132,Methuselahs!$A$7:$I$206,COLUMN(Methuselahs!$I$6),FALSE),"")</f>
        <v/>
      </c>
      <c r="G132" s="140"/>
      <c r="H132" s="141" t="str">
        <f>IF(ISNUMBER($C132),VLOOKUP($C132,Methuselahs!$A$7:$J$206,COLUMN(Methuselahs!$J$6),FALSE),"")</f>
        <v/>
      </c>
    </row>
    <row r="133" spans="1:8" ht="15" x14ac:dyDescent="0.2">
      <c r="A133" s="138" t="str">
        <f>IF(ISNUMBER($C133),VLOOKUP($C133,Methuselahs!$Y$7:$Z$206,2,FALSE),"")</f>
        <v/>
      </c>
      <c r="B133" s="139" t="str">
        <f>IF(ROW()-ROW($A$6)&lt;Methuselahs!$A$4,ROW()-ROW($A$5),"")</f>
        <v/>
      </c>
      <c r="C133" s="134" t="str">
        <f>IF(ISNUMBER($B133),VLOOKUP($B133,Methuselahs!$X$7:$Y$206,2,FALSE),"")</f>
        <v/>
      </c>
      <c r="D133" s="142" t="str">
        <f>IF(ISNUMBER($C133),T(VLOOKUP($C133,Methuselahs!$A$7:$E$206,2,FALSE))&amp;" "&amp;T(VLOOKUP($C133,Methuselahs!$A$7:$E$206,3,FALSE)),"")</f>
        <v/>
      </c>
      <c r="E133" s="140" t="str">
        <f>IF(ISNUMBER($C133),VLOOKUP($C133,Methuselahs!$A$7:$I$206,COLUMN(Methuselahs!$H$6),FALSE),"")</f>
        <v/>
      </c>
      <c r="F133" s="136" t="str">
        <f>IF(ISNUMBER($C133),VLOOKUP($C133,Methuselahs!$A$7:$I$206,COLUMN(Methuselahs!$I$6),FALSE),"")</f>
        <v/>
      </c>
      <c r="G133" s="140"/>
      <c r="H133" s="141" t="str">
        <f>IF(ISNUMBER($C133),VLOOKUP($C133,Methuselahs!$A$7:$J$206,COLUMN(Methuselahs!$J$6),FALSE),"")</f>
        <v/>
      </c>
    </row>
    <row r="134" spans="1:8" ht="15" x14ac:dyDescent="0.2">
      <c r="A134" s="138" t="str">
        <f>IF(ISNUMBER($C134),VLOOKUP($C134,Methuselahs!$Y$7:$Z$206,2,FALSE),"")</f>
        <v/>
      </c>
      <c r="B134" s="139" t="str">
        <f>IF(ROW()-ROW($A$6)&lt;Methuselahs!$A$4,ROW()-ROW($A$5),"")</f>
        <v/>
      </c>
      <c r="C134" s="134" t="str">
        <f>IF(ISNUMBER($B134),VLOOKUP($B134,Methuselahs!$X$7:$Y$206,2,FALSE),"")</f>
        <v/>
      </c>
      <c r="D134" s="142" t="str">
        <f>IF(ISNUMBER($C134),T(VLOOKUP($C134,Methuselahs!$A$7:$E$206,2,FALSE))&amp;" "&amp;T(VLOOKUP($C134,Methuselahs!$A$7:$E$206,3,FALSE)),"")</f>
        <v/>
      </c>
      <c r="E134" s="140" t="str">
        <f>IF(ISNUMBER($C134),VLOOKUP($C134,Methuselahs!$A$7:$I$206,COLUMN(Methuselahs!$H$6),FALSE),"")</f>
        <v/>
      </c>
      <c r="F134" s="136" t="str">
        <f>IF(ISNUMBER($C134),VLOOKUP($C134,Methuselahs!$A$7:$I$206,COLUMN(Methuselahs!$I$6),FALSE),"")</f>
        <v/>
      </c>
      <c r="G134" s="140"/>
      <c r="H134" s="141" t="str">
        <f>IF(ISNUMBER($C134),VLOOKUP($C134,Methuselahs!$A$7:$J$206,COLUMN(Methuselahs!$J$6),FALSE),"")</f>
        <v/>
      </c>
    </row>
    <row r="135" spans="1:8" ht="15" x14ac:dyDescent="0.2">
      <c r="A135" s="138" t="str">
        <f>IF(ISNUMBER($C135),VLOOKUP($C135,Methuselahs!$Y$7:$Z$206,2,FALSE),"")</f>
        <v/>
      </c>
      <c r="B135" s="139" t="str">
        <f>IF(ROW()-ROW($A$6)&lt;Methuselahs!$A$4,ROW()-ROW($A$5),"")</f>
        <v/>
      </c>
      <c r="C135" s="134" t="str">
        <f>IF(ISNUMBER($B135),VLOOKUP($B135,Methuselahs!$X$7:$Y$206,2,FALSE),"")</f>
        <v/>
      </c>
      <c r="D135" s="142" t="str">
        <f>IF(ISNUMBER($C135),T(VLOOKUP($C135,Methuselahs!$A$7:$E$206,2,FALSE))&amp;" "&amp;T(VLOOKUP($C135,Methuselahs!$A$7:$E$206,3,FALSE)),"")</f>
        <v/>
      </c>
      <c r="E135" s="140" t="str">
        <f>IF(ISNUMBER($C135),VLOOKUP($C135,Methuselahs!$A$7:$I$206,COLUMN(Methuselahs!$H$6),FALSE),"")</f>
        <v/>
      </c>
      <c r="F135" s="136" t="str">
        <f>IF(ISNUMBER($C135),VLOOKUP($C135,Methuselahs!$A$7:$I$206,COLUMN(Methuselahs!$I$6),FALSE),"")</f>
        <v/>
      </c>
      <c r="G135" s="140"/>
      <c r="H135" s="141" t="str">
        <f>IF(ISNUMBER($C135),VLOOKUP($C135,Methuselahs!$A$7:$J$206,COLUMN(Methuselahs!$J$6),FALSE),"")</f>
        <v/>
      </c>
    </row>
    <row r="136" spans="1:8" ht="15" x14ac:dyDescent="0.2">
      <c r="A136" s="138" t="str">
        <f>IF(ISNUMBER($C136),VLOOKUP($C136,Methuselahs!$Y$7:$Z$206,2,FALSE),"")</f>
        <v/>
      </c>
      <c r="B136" s="139" t="str">
        <f>IF(ROW()-ROW($A$6)&lt;Methuselahs!$A$4,ROW()-ROW($A$5),"")</f>
        <v/>
      </c>
      <c r="C136" s="134" t="str">
        <f>IF(ISNUMBER($B136),VLOOKUP($B136,Methuselahs!$X$7:$Y$206,2,FALSE),"")</f>
        <v/>
      </c>
      <c r="D136" s="142" t="str">
        <f>IF(ISNUMBER($C136),T(VLOOKUP($C136,Methuselahs!$A$7:$E$206,2,FALSE))&amp;" "&amp;T(VLOOKUP($C136,Methuselahs!$A$7:$E$206,3,FALSE)),"")</f>
        <v/>
      </c>
      <c r="E136" s="140" t="str">
        <f>IF(ISNUMBER($C136),VLOOKUP($C136,Methuselahs!$A$7:$I$206,COLUMN(Methuselahs!$H$6),FALSE),"")</f>
        <v/>
      </c>
      <c r="F136" s="136" t="str">
        <f>IF(ISNUMBER($C136),VLOOKUP($C136,Methuselahs!$A$7:$I$206,COLUMN(Methuselahs!$I$6),FALSE),"")</f>
        <v/>
      </c>
      <c r="G136" s="140"/>
      <c r="H136" s="141" t="str">
        <f>IF(ISNUMBER($C136),VLOOKUP($C136,Methuselahs!$A$7:$J$206,COLUMN(Methuselahs!$J$6),FALSE),"")</f>
        <v/>
      </c>
    </row>
    <row r="137" spans="1:8" ht="15" x14ac:dyDescent="0.2">
      <c r="A137" s="138" t="str">
        <f>IF(ISNUMBER($C137),VLOOKUP($C137,Methuselahs!$Y$7:$Z$206,2,FALSE),"")</f>
        <v/>
      </c>
      <c r="B137" s="139" t="str">
        <f>IF(ROW()-ROW($A$6)&lt;Methuselahs!$A$4,ROW()-ROW($A$5),"")</f>
        <v/>
      </c>
      <c r="C137" s="134" t="str">
        <f>IF(ISNUMBER($B137),VLOOKUP($B137,Methuselahs!$X$7:$Y$206,2,FALSE),"")</f>
        <v/>
      </c>
      <c r="D137" s="142" t="str">
        <f>IF(ISNUMBER($C137),T(VLOOKUP($C137,Methuselahs!$A$7:$E$206,2,FALSE))&amp;" "&amp;T(VLOOKUP($C137,Methuselahs!$A$7:$E$206,3,FALSE)),"")</f>
        <v/>
      </c>
      <c r="E137" s="140" t="str">
        <f>IF(ISNUMBER($C137),VLOOKUP($C137,Methuselahs!$A$7:$I$206,COLUMN(Methuselahs!$H$6),FALSE),"")</f>
        <v/>
      </c>
      <c r="F137" s="136" t="str">
        <f>IF(ISNUMBER($C137),VLOOKUP($C137,Methuselahs!$A$7:$I$206,COLUMN(Methuselahs!$I$6),FALSE),"")</f>
        <v/>
      </c>
      <c r="G137" s="140"/>
      <c r="H137" s="141" t="str">
        <f>IF(ISNUMBER($C137),VLOOKUP($C137,Methuselahs!$A$7:$J$206,COLUMN(Methuselahs!$J$6),FALSE),"")</f>
        <v/>
      </c>
    </row>
    <row r="138" spans="1:8" ht="15" x14ac:dyDescent="0.2">
      <c r="A138" s="138" t="str">
        <f>IF(ISNUMBER($C138),VLOOKUP($C138,Methuselahs!$Y$7:$Z$206,2,FALSE),"")</f>
        <v/>
      </c>
      <c r="B138" s="139" t="str">
        <f>IF(ROW()-ROW($A$6)&lt;Methuselahs!$A$4,ROW()-ROW($A$5),"")</f>
        <v/>
      </c>
      <c r="C138" s="134" t="str">
        <f>IF(ISNUMBER($B138),VLOOKUP($B138,Methuselahs!$X$7:$Y$206,2,FALSE),"")</f>
        <v/>
      </c>
      <c r="D138" s="142" t="str">
        <f>IF(ISNUMBER($C138),T(VLOOKUP($C138,Methuselahs!$A$7:$E$206,2,FALSE))&amp;" "&amp;T(VLOOKUP($C138,Methuselahs!$A$7:$E$206,3,FALSE)),"")</f>
        <v/>
      </c>
      <c r="E138" s="140" t="str">
        <f>IF(ISNUMBER($C138),VLOOKUP($C138,Methuselahs!$A$7:$I$206,COLUMN(Methuselahs!$H$6),FALSE),"")</f>
        <v/>
      </c>
      <c r="F138" s="136" t="str">
        <f>IF(ISNUMBER($C138),VLOOKUP($C138,Methuselahs!$A$7:$I$206,COLUMN(Methuselahs!$I$6),FALSE),"")</f>
        <v/>
      </c>
      <c r="G138" s="140"/>
      <c r="H138" s="141" t="str">
        <f>IF(ISNUMBER($C138),VLOOKUP($C138,Methuselahs!$A$7:$J$206,COLUMN(Methuselahs!$J$6),FALSE),"")</f>
        <v/>
      </c>
    </row>
    <row r="139" spans="1:8" ht="15" x14ac:dyDescent="0.2">
      <c r="A139" s="138" t="str">
        <f>IF(ISNUMBER($C139),VLOOKUP($C139,Methuselahs!$Y$7:$Z$206,2,FALSE),"")</f>
        <v/>
      </c>
      <c r="B139" s="139" t="str">
        <f>IF(ROW()-ROW($A$6)&lt;Methuselahs!$A$4,ROW()-ROW($A$5),"")</f>
        <v/>
      </c>
      <c r="C139" s="134" t="str">
        <f>IF(ISNUMBER($B139),VLOOKUP($B139,Methuselahs!$X$7:$Y$206,2,FALSE),"")</f>
        <v/>
      </c>
      <c r="D139" s="142" t="str">
        <f>IF(ISNUMBER($C139),T(VLOOKUP($C139,Methuselahs!$A$7:$E$206,2,FALSE))&amp;" "&amp;T(VLOOKUP($C139,Methuselahs!$A$7:$E$206,3,FALSE)),"")</f>
        <v/>
      </c>
      <c r="E139" s="140" t="str">
        <f>IF(ISNUMBER($C139),VLOOKUP($C139,Methuselahs!$A$7:$I$206,COLUMN(Methuselahs!$H$6),FALSE),"")</f>
        <v/>
      </c>
      <c r="F139" s="136" t="str">
        <f>IF(ISNUMBER($C139),VLOOKUP($C139,Methuselahs!$A$7:$I$206,COLUMN(Methuselahs!$I$6),FALSE),"")</f>
        <v/>
      </c>
      <c r="G139" s="140"/>
      <c r="H139" s="141" t="str">
        <f>IF(ISNUMBER($C139),VLOOKUP($C139,Methuselahs!$A$7:$J$206,COLUMN(Methuselahs!$J$6),FALSE),"")</f>
        <v/>
      </c>
    </row>
    <row r="140" spans="1:8" ht="15" x14ac:dyDescent="0.2">
      <c r="A140" s="138" t="str">
        <f>IF(ISNUMBER($C140),VLOOKUP($C140,Methuselahs!$Y$7:$Z$206,2,FALSE),"")</f>
        <v/>
      </c>
      <c r="B140" s="139" t="str">
        <f>IF(ROW()-ROW($A$6)&lt;Methuselahs!$A$4,ROW()-ROW($A$5),"")</f>
        <v/>
      </c>
      <c r="C140" s="134" t="str">
        <f>IF(ISNUMBER($B140),VLOOKUP($B140,Methuselahs!$X$7:$Y$206,2,FALSE),"")</f>
        <v/>
      </c>
      <c r="D140" s="142" t="str">
        <f>IF(ISNUMBER($C140),T(VLOOKUP($C140,Methuselahs!$A$7:$E$206,2,FALSE))&amp;" "&amp;T(VLOOKUP($C140,Methuselahs!$A$7:$E$206,3,FALSE)),"")</f>
        <v/>
      </c>
      <c r="E140" s="140" t="str">
        <f>IF(ISNUMBER($C140),VLOOKUP($C140,Methuselahs!$A$7:$I$206,COLUMN(Methuselahs!$H$6),FALSE),"")</f>
        <v/>
      </c>
      <c r="F140" s="136" t="str">
        <f>IF(ISNUMBER($C140),VLOOKUP($C140,Methuselahs!$A$7:$I$206,COLUMN(Methuselahs!$I$6),FALSE),"")</f>
        <v/>
      </c>
      <c r="G140" s="140"/>
      <c r="H140" s="141" t="str">
        <f>IF(ISNUMBER($C140),VLOOKUP($C140,Methuselahs!$A$7:$J$206,COLUMN(Methuselahs!$J$6),FALSE),"")</f>
        <v/>
      </c>
    </row>
    <row r="141" spans="1:8" ht="15" x14ac:dyDescent="0.2">
      <c r="A141" s="138" t="str">
        <f>IF(ISNUMBER($C141),VLOOKUP($C141,Methuselahs!$Y$7:$Z$206,2,FALSE),"")</f>
        <v/>
      </c>
      <c r="B141" s="139" t="str">
        <f>IF(ROW()-ROW($A$6)&lt;Methuselahs!$A$4,ROW()-ROW($A$5),"")</f>
        <v/>
      </c>
      <c r="C141" s="134" t="str">
        <f>IF(ISNUMBER($B141),VLOOKUP($B141,Methuselahs!$X$7:$Y$206,2,FALSE),"")</f>
        <v/>
      </c>
      <c r="D141" s="142" t="str">
        <f>IF(ISNUMBER($C141),T(VLOOKUP($C141,Methuselahs!$A$7:$E$206,2,FALSE))&amp;" "&amp;T(VLOOKUP($C141,Methuselahs!$A$7:$E$206,3,FALSE)),"")</f>
        <v/>
      </c>
      <c r="E141" s="140" t="str">
        <f>IF(ISNUMBER($C141),VLOOKUP($C141,Methuselahs!$A$7:$I$206,COLUMN(Methuselahs!$H$6),FALSE),"")</f>
        <v/>
      </c>
      <c r="F141" s="136" t="str">
        <f>IF(ISNUMBER($C141),VLOOKUP($C141,Methuselahs!$A$7:$I$206,COLUMN(Methuselahs!$I$6),FALSE),"")</f>
        <v/>
      </c>
      <c r="G141" s="140"/>
      <c r="H141" s="141" t="str">
        <f>IF(ISNUMBER($C141),VLOOKUP($C141,Methuselahs!$A$7:$J$206,COLUMN(Methuselahs!$J$6),FALSE),"")</f>
        <v/>
      </c>
    </row>
    <row r="142" spans="1:8" ht="15" x14ac:dyDescent="0.2">
      <c r="A142" s="138" t="str">
        <f>IF(ISNUMBER($C142),VLOOKUP($C142,Methuselahs!$Y$7:$Z$206,2,FALSE),"")</f>
        <v/>
      </c>
      <c r="B142" s="139" t="str">
        <f>IF(ROW()-ROW($A$6)&lt;Methuselahs!$A$4,ROW()-ROW($A$5),"")</f>
        <v/>
      </c>
      <c r="C142" s="134" t="str">
        <f>IF(ISNUMBER($B142),VLOOKUP($B142,Methuselahs!$X$7:$Y$206,2,FALSE),"")</f>
        <v/>
      </c>
      <c r="D142" s="142" t="str">
        <f>IF(ISNUMBER($C142),T(VLOOKUP($C142,Methuselahs!$A$7:$E$206,2,FALSE))&amp;" "&amp;T(VLOOKUP($C142,Methuselahs!$A$7:$E$206,3,FALSE)),"")</f>
        <v/>
      </c>
      <c r="E142" s="140" t="str">
        <f>IF(ISNUMBER($C142),VLOOKUP($C142,Methuselahs!$A$7:$I$206,COLUMN(Methuselahs!$H$6),FALSE),"")</f>
        <v/>
      </c>
      <c r="F142" s="136" t="str">
        <f>IF(ISNUMBER($C142),VLOOKUP($C142,Methuselahs!$A$7:$I$206,COLUMN(Methuselahs!$I$6),FALSE),"")</f>
        <v/>
      </c>
      <c r="G142" s="140"/>
      <c r="H142" s="141" t="str">
        <f>IF(ISNUMBER($C142),VLOOKUP($C142,Methuselahs!$A$7:$J$206,COLUMN(Methuselahs!$J$6),FALSE),"")</f>
        <v/>
      </c>
    </row>
    <row r="143" spans="1:8" ht="15" x14ac:dyDescent="0.2">
      <c r="A143" s="138" t="str">
        <f>IF(ISNUMBER($C143),VLOOKUP($C143,Methuselahs!$Y$7:$Z$206,2,FALSE),"")</f>
        <v/>
      </c>
      <c r="B143" s="139" t="str">
        <f>IF(ROW()-ROW($A$6)&lt;Methuselahs!$A$4,ROW()-ROW($A$5),"")</f>
        <v/>
      </c>
      <c r="C143" s="134" t="str">
        <f>IF(ISNUMBER($B143),VLOOKUP($B143,Methuselahs!$X$7:$Y$206,2,FALSE),"")</f>
        <v/>
      </c>
      <c r="D143" s="142" t="str">
        <f>IF(ISNUMBER($C143),T(VLOOKUP($C143,Methuselahs!$A$7:$E$206,2,FALSE))&amp;" "&amp;T(VLOOKUP($C143,Methuselahs!$A$7:$E$206,3,FALSE)),"")</f>
        <v/>
      </c>
      <c r="E143" s="140" t="str">
        <f>IF(ISNUMBER($C143),VLOOKUP($C143,Methuselahs!$A$7:$I$206,COLUMN(Methuselahs!$H$6),FALSE),"")</f>
        <v/>
      </c>
      <c r="F143" s="136" t="str">
        <f>IF(ISNUMBER($C143),VLOOKUP($C143,Methuselahs!$A$7:$I$206,COLUMN(Methuselahs!$I$6),FALSE),"")</f>
        <v/>
      </c>
      <c r="G143" s="140"/>
      <c r="H143" s="141" t="str">
        <f>IF(ISNUMBER($C143),VLOOKUP($C143,Methuselahs!$A$7:$J$206,COLUMN(Methuselahs!$J$6),FALSE),"")</f>
        <v/>
      </c>
    </row>
    <row r="144" spans="1:8" ht="15" x14ac:dyDescent="0.2">
      <c r="A144" s="138" t="str">
        <f>IF(ISNUMBER($C144),VLOOKUP($C144,Methuselahs!$Y$7:$Z$206,2,FALSE),"")</f>
        <v/>
      </c>
      <c r="B144" s="139" t="str">
        <f>IF(ROW()-ROW($A$6)&lt;Methuselahs!$A$4,ROW()-ROW($A$5),"")</f>
        <v/>
      </c>
      <c r="C144" s="134" t="str">
        <f>IF(ISNUMBER($B144),VLOOKUP($B144,Methuselahs!$X$7:$Y$206,2,FALSE),"")</f>
        <v/>
      </c>
      <c r="D144" s="142" t="str">
        <f>IF(ISNUMBER($C144),T(VLOOKUP($C144,Methuselahs!$A$7:$E$206,2,FALSE))&amp;" "&amp;T(VLOOKUP($C144,Methuselahs!$A$7:$E$206,3,FALSE)),"")</f>
        <v/>
      </c>
      <c r="E144" s="140" t="str">
        <f>IF(ISNUMBER($C144),VLOOKUP($C144,Methuselahs!$A$7:$I$206,COLUMN(Methuselahs!$H$6),FALSE),"")</f>
        <v/>
      </c>
      <c r="F144" s="136" t="str">
        <f>IF(ISNUMBER($C144),VLOOKUP($C144,Methuselahs!$A$7:$I$206,COLUMN(Methuselahs!$I$6),FALSE),"")</f>
        <v/>
      </c>
      <c r="G144" s="140"/>
      <c r="H144" s="141" t="str">
        <f>IF(ISNUMBER($C144),VLOOKUP($C144,Methuselahs!$A$7:$J$206,COLUMN(Methuselahs!$J$6),FALSE),"")</f>
        <v/>
      </c>
    </row>
    <row r="145" spans="1:8" ht="15" x14ac:dyDescent="0.2">
      <c r="A145" s="138" t="str">
        <f>IF(ISNUMBER($C145),VLOOKUP($C145,Methuselahs!$Y$7:$Z$206,2,FALSE),"")</f>
        <v/>
      </c>
      <c r="B145" s="139" t="str">
        <f>IF(ROW()-ROW($A$6)&lt;Methuselahs!$A$4,ROW()-ROW($A$5),"")</f>
        <v/>
      </c>
      <c r="C145" s="134" t="str">
        <f>IF(ISNUMBER($B145),VLOOKUP($B145,Methuselahs!$X$7:$Y$206,2,FALSE),"")</f>
        <v/>
      </c>
      <c r="D145" s="142" t="str">
        <f>IF(ISNUMBER($C145),T(VLOOKUP($C145,Methuselahs!$A$7:$E$206,2,FALSE))&amp;" "&amp;T(VLOOKUP($C145,Methuselahs!$A$7:$E$206,3,FALSE)),"")</f>
        <v/>
      </c>
      <c r="E145" s="140" t="str">
        <f>IF(ISNUMBER($C145),VLOOKUP($C145,Methuselahs!$A$7:$I$206,COLUMN(Methuselahs!$H$6),FALSE),"")</f>
        <v/>
      </c>
      <c r="F145" s="136" t="str">
        <f>IF(ISNUMBER($C145),VLOOKUP($C145,Methuselahs!$A$7:$I$206,COLUMN(Methuselahs!$I$6),FALSE),"")</f>
        <v/>
      </c>
      <c r="G145" s="140"/>
      <c r="H145" s="141" t="str">
        <f>IF(ISNUMBER($C145),VLOOKUP($C145,Methuselahs!$A$7:$J$206,COLUMN(Methuselahs!$J$6),FALSE),"")</f>
        <v/>
      </c>
    </row>
    <row r="146" spans="1:8" ht="15" x14ac:dyDescent="0.2">
      <c r="A146" s="138" t="str">
        <f>IF(ISNUMBER($C146),VLOOKUP($C146,Methuselahs!$Y$7:$Z$206,2,FALSE),"")</f>
        <v/>
      </c>
      <c r="B146" s="139" t="str">
        <f>IF(ROW()-ROW($A$6)&lt;Methuselahs!$A$4,ROW()-ROW($A$5),"")</f>
        <v/>
      </c>
      <c r="C146" s="134" t="str">
        <f>IF(ISNUMBER($B146),VLOOKUP($B146,Methuselahs!$X$7:$Y$206,2,FALSE),"")</f>
        <v/>
      </c>
      <c r="D146" s="142" t="str">
        <f>IF(ISNUMBER($C146),T(VLOOKUP($C146,Methuselahs!$A$7:$E$206,2,FALSE))&amp;" "&amp;T(VLOOKUP($C146,Methuselahs!$A$7:$E$206,3,FALSE)),"")</f>
        <v/>
      </c>
      <c r="E146" s="140" t="str">
        <f>IF(ISNUMBER($C146),VLOOKUP($C146,Methuselahs!$A$7:$I$206,COLUMN(Methuselahs!$H$6),FALSE),"")</f>
        <v/>
      </c>
      <c r="F146" s="136" t="str">
        <f>IF(ISNUMBER($C146),VLOOKUP($C146,Methuselahs!$A$7:$I$206,COLUMN(Methuselahs!$I$6),FALSE),"")</f>
        <v/>
      </c>
      <c r="G146" s="140"/>
      <c r="H146" s="141" t="str">
        <f>IF(ISNUMBER($C146),VLOOKUP($C146,Methuselahs!$A$7:$J$206,COLUMN(Methuselahs!$J$6),FALSE),"")</f>
        <v/>
      </c>
    </row>
    <row r="147" spans="1:8" ht="15" x14ac:dyDescent="0.2">
      <c r="A147" s="138" t="str">
        <f>IF(ISNUMBER($C147),VLOOKUP($C147,Methuselahs!$Y$7:$Z$206,2,FALSE),"")</f>
        <v/>
      </c>
      <c r="B147" s="139" t="str">
        <f>IF(ROW()-ROW($A$6)&lt;Methuselahs!$A$4,ROW()-ROW($A$5),"")</f>
        <v/>
      </c>
      <c r="C147" s="134" t="str">
        <f>IF(ISNUMBER($B147),VLOOKUP($B147,Methuselahs!$X$7:$Y$206,2,FALSE),"")</f>
        <v/>
      </c>
      <c r="D147" s="142" t="str">
        <f>IF(ISNUMBER($C147),T(VLOOKUP($C147,Methuselahs!$A$7:$E$206,2,FALSE))&amp;" "&amp;T(VLOOKUP($C147,Methuselahs!$A$7:$E$206,3,FALSE)),"")</f>
        <v/>
      </c>
      <c r="E147" s="140" t="str">
        <f>IF(ISNUMBER($C147),VLOOKUP($C147,Methuselahs!$A$7:$I$206,COLUMN(Methuselahs!$H$6),FALSE),"")</f>
        <v/>
      </c>
      <c r="F147" s="136" t="str">
        <f>IF(ISNUMBER($C147),VLOOKUP($C147,Methuselahs!$A$7:$I$206,COLUMN(Methuselahs!$I$6),FALSE),"")</f>
        <v/>
      </c>
      <c r="G147" s="140"/>
      <c r="H147" s="141" t="str">
        <f>IF(ISNUMBER($C147),VLOOKUP($C147,Methuselahs!$A$7:$J$206,COLUMN(Methuselahs!$J$6),FALSE),"")</f>
        <v/>
      </c>
    </row>
    <row r="148" spans="1:8" ht="15" x14ac:dyDescent="0.2">
      <c r="A148" s="138" t="str">
        <f>IF(ISNUMBER($C148),VLOOKUP($C148,Methuselahs!$Y$7:$Z$206,2,FALSE),"")</f>
        <v/>
      </c>
      <c r="B148" s="139" t="str">
        <f>IF(ROW()-ROW($A$6)&lt;Methuselahs!$A$4,ROW()-ROW($A$5),"")</f>
        <v/>
      </c>
      <c r="C148" s="134" t="str">
        <f>IF(ISNUMBER($B148),VLOOKUP($B148,Methuselahs!$X$7:$Y$206,2,FALSE),"")</f>
        <v/>
      </c>
      <c r="D148" s="142" t="str">
        <f>IF(ISNUMBER($C148),T(VLOOKUP($C148,Methuselahs!$A$7:$E$206,2,FALSE))&amp;" "&amp;T(VLOOKUP($C148,Methuselahs!$A$7:$E$206,3,FALSE)),"")</f>
        <v/>
      </c>
      <c r="E148" s="140" t="str">
        <f>IF(ISNUMBER($C148),VLOOKUP($C148,Methuselahs!$A$7:$I$206,COLUMN(Methuselahs!$H$6),FALSE),"")</f>
        <v/>
      </c>
      <c r="F148" s="136" t="str">
        <f>IF(ISNUMBER($C148),VLOOKUP($C148,Methuselahs!$A$7:$I$206,COLUMN(Methuselahs!$I$6),FALSE),"")</f>
        <v/>
      </c>
      <c r="G148" s="140"/>
      <c r="H148" s="141" t="str">
        <f>IF(ISNUMBER($C148),VLOOKUP($C148,Methuselahs!$A$7:$J$206,COLUMN(Methuselahs!$J$6),FALSE),"")</f>
        <v/>
      </c>
    </row>
    <row r="149" spans="1:8" ht="15" x14ac:dyDescent="0.2">
      <c r="A149" s="138" t="str">
        <f>IF(ISNUMBER($C149),VLOOKUP($C149,Methuselahs!$Y$7:$Z$206,2,FALSE),"")</f>
        <v/>
      </c>
      <c r="B149" s="139" t="str">
        <f>IF(ROW()-ROW($A$6)&lt;Methuselahs!$A$4,ROW()-ROW($A$5),"")</f>
        <v/>
      </c>
      <c r="C149" s="134" t="str">
        <f>IF(ISNUMBER($B149),VLOOKUP($B149,Methuselahs!$X$7:$Y$206,2,FALSE),"")</f>
        <v/>
      </c>
      <c r="D149" s="142" t="str">
        <f>IF(ISNUMBER($C149),T(VLOOKUP($C149,Methuselahs!$A$7:$E$206,2,FALSE))&amp;" "&amp;T(VLOOKUP($C149,Methuselahs!$A$7:$E$206,3,FALSE)),"")</f>
        <v/>
      </c>
      <c r="E149" s="140" t="str">
        <f>IF(ISNUMBER($C149),VLOOKUP($C149,Methuselahs!$A$7:$I$206,COLUMN(Methuselahs!$H$6),FALSE),"")</f>
        <v/>
      </c>
      <c r="F149" s="136" t="str">
        <f>IF(ISNUMBER($C149),VLOOKUP($C149,Methuselahs!$A$7:$I$206,COLUMN(Methuselahs!$I$6),FALSE),"")</f>
        <v/>
      </c>
      <c r="G149" s="140"/>
      <c r="H149" s="141" t="str">
        <f>IF(ISNUMBER($C149),VLOOKUP($C149,Methuselahs!$A$7:$J$206,COLUMN(Methuselahs!$J$6),FALSE),"")</f>
        <v/>
      </c>
    </row>
    <row r="150" spans="1:8" ht="15" x14ac:dyDescent="0.2">
      <c r="A150" s="138" t="str">
        <f>IF(ISNUMBER($C150),VLOOKUP($C150,Methuselahs!$Y$7:$Z$206,2,FALSE),"")</f>
        <v/>
      </c>
      <c r="B150" s="139" t="str">
        <f>IF(ROW()-ROW($A$6)&lt;Methuselahs!$A$4,ROW()-ROW($A$5),"")</f>
        <v/>
      </c>
      <c r="C150" s="134" t="str">
        <f>IF(ISNUMBER($B150),VLOOKUP($B150,Methuselahs!$X$7:$Y$206,2,FALSE),"")</f>
        <v/>
      </c>
      <c r="D150" s="142" t="str">
        <f>IF(ISNUMBER($C150),T(VLOOKUP($C150,Methuselahs!$A$7:$E$206,2,FALSE))&amp;" "&amp;T(VLOOKUP($C150,Methuselahs!$A$7:$E$206,3,FALSE)),"")</f>
        <v/>
      </c>
      <c r="E150" s="140" t="str">
        <f>IF(ISNUMBER($C150),VLOOKUP($C150,Methuselahs!$A$7:$I$206,COLUMN(Methuselahs!$H$6),FALSE),"")</f>
        <v/>
      </c>
      <c r="F150" s="136" t="str">
        <f>IF(ISNUMBER($C150),VLOOKUP($C150,Methuselahs!$A$7:$I$206,COLUMN(Methuselahs!$I$6),FALSE),"")</f>
        <v/>
      </c>
      <c r="G150" s="140"/>
      <c r="H150" s="141" t="str">
        <f>IF(ISNUMBER($C150),VLOOKUP($C150,Methuselahs!$A$7:$J$206,COLUMN(Methuselahs!$J$6),FALSE),"")</f>
        <v/>
      </c>
    </row>
    <row r="151" spans="1:8" ht="15" x14ac:dyDescent="0.2">
      <c r="A151" s="138" t="str">
        <f>IF(ISNUMBER($C151),VLOOKUP($C151,Methuselahs!$Y$7:$Z$206,2,FALSE),"")</f>
        <v/>
      </c>
      <c r="B151" s="139" t="str">
        <f>IF(ROW()-ROW($A$6)&lt;Methuselahs!$A$4,ROW()-ROW($A$5),"")</f>
        <v/>
      </c>
      <c r="C151" s="134" t="str">
        <f>IF(ISNUMBER($B151),VLOOKUP($B151,Methuselahs!$X$7:$Y$206,2,FALSE),"")</f>
        <v/>
      </c>
      <c r="D151" s="142" t="str">
        <f>IF(ISNUMBER($C151),T(VLOOKUP($C151,Methuselahs!$A$7:$E$206,2,FALSE))&amp;" "&amp;T(VLOOKUP($C151,Methuselahs!$A$7:$E$206,3,FALSE)),"")</f>
        <v/>
      </c>
      <c r="E151" s="140" t="str">
        <f>IF(ISNUMBER($C151),VLOOKUP($C151,Methuselahs!$A$7:$I$206,COLUMN(Methuselahs!$H$6),FALSE),"")</f>
        <v/>
      </c>
      <c r="F151" s="136" t="str">
        <f>IF(ISNUMBER($C151),VLOOKUP($C151,Methuselahs!$A$7:$I$206,COLUMN(Methuselahs!$I$6),FALSE),"")</f>
        <v/>
      </c>
      <c r="G151" s="140"/>
      <c r="H151" s="141" t="str">
        <f>IF(ISNUMBER($C151),VLOOKUP($C151,Methuselahs!$A$7:$J$206,COLUMN(Methuselahs!$J$6),FALSE),"")</f>
        <v/>
      </c>
    </row>
    <row r="152" spans="1:8" ht="15" x14ac:dyDescent="0.2">
      <c r="A152" s="138" t="str">
        <f>IF(ISNUMBER($C152),VLOOKUP($C152,Methuselahs!$Y$7:$Z$206,2,FALSE),"")</f>
        <v/>
      </c>
      <c r="B152" s="139" t="str">
        <f>IF(ROW()-ROW($A$6)&lt;Methuselahs!$A$4,ROW()-ROW($A$5),"")</f>
        <v/>
      </c>
      <c r="C152" s="134" t="str">
        <f>IF(ISNUMBER($B152),VLOOKUP($B152,Methuselahs!$X$7:$Y$206,2,FALSE),"")</f>
        <v/>
      </c>
      <c r="D152" s="142" t="str">
        <f>IF(ISNUMBER($C152),T(VLOOKUP($C152,Methuselahs!$A$7:$E$206,2,FALSE))&amp;" "&amp;T(VLOOKUP($C152,Methuselahs!$A$7:$E$206,3,FALSE)),"")</f>
        <v/>
      </c>
      <c r="E152" s="140" t="str">
        <f>IF(ISNUMBER($C152),VLOOKUP($C152,Methuselahs!$A$7:$I$206,COLUMN(Methuselahs!$H$6),FALSE),"")</f>
        <v/>
      </c>
      <c r="F152" s="136" t="str">
        <f>IF(ISNUMBER($C152),VLOOKUP($C152,Methuselahs!$A$7:$I$206,COLUMN(Methuselahs!$I$6),FALSE),"")</f>
        <v/>
      </c>
      <c r="G152" s="140"/>
      <c r="H152" s="141" t="str">
        <f>IF(ISNUMBER($C152),VLOOKUP($C152,Methuselahs!$A$7:$J$206,COLUMN(Methuselahs!$J$6),FALSE),"")</f>
        <v/>
      </c>
    </row>
    <row r="153" spans="1:8" ht="15" x14ac:dyDescent="0.2">
      <c r="A153" s="138" t="str">
        <f>IF(ISNUMBER($C153),VLOOKUP($C153,Methuselahs!$Y$7:$Z$206,2,FALSE),"")</f>
        <v/>
      </c>
      <c r="B153" s="139" t="str">
        <f>IF(ROW()-ROW($A$6)&lt;Methuselahs!$A$4,ROW()-ROW($A$5),"")</f>
        <v/>
      </c>
      <c r="C153" s="134" t="str">
        <f>IF(ISNUMBER($B153),VLOOKUP($B153,Methuselahs!$X$7:$Y$206,2,FALSE),"")</f>
        <v/>
      </c>
      <c r="D153" s="142" t="str">
        <f>IF(ISNUMBER($C153),T(VLOOKUP($C153,Methuselahs!$A$7:$E$206,2,FALSE))&amp;" "&amp;T(VLOOKUP($C153,Methuselahs!$A$7:$E$206,3,FALSE)),"")</f>
        <v/>
      </c>
      <c r="E153" s="140" t="str">
        <f>IF(ISNUMBER($C153),VLOOKUP($C153,Methuselahs!$A$7:$I$206,COLUMN(Methuselahs!$H$6),FALSE),"")</f>
        <v/>
      </c>
      <c r="F153" s="136" t="str">
        <f>IF(ISNUMBER($C153),VLOOKUP($C153,Methuselahs!$A$7:$I$206,COLUMN(Methuselahs!$I$6),FALSE),"")</f>
        <v/>
      </c>
      <c r="G153" s="140"/>
      <c r="H153" s="141" t="str">
        <f>IF(ISNUMBER($C153),VLOOKUP($C153,Methuselahs!$A$7:$J$206,COLUMN(Methuselahs!$J$6),FALSE),"")</f>
        <v/>
      </c>
    </row>
    <row r="154" spans="1:8" ht="15" x14ac:dyDescent="0.2">
      <c r="A154" s="138" t="str">
        <f>IF(ISNUMBER($C154),VLOOKUP($C154,Methuselahs!$Y$7:$Z$206,2,FALSE),"")</f>
        <v/>
      </c>
      <c r="B154" s="139" t="str">
        <f>IF(ROW()-ROW($A$6)&lt;Methuselahs!$A$4,ROW()-ROW($A$5),"")</f>
        <v/>
      </c>
      <c r="C154" s="134" t="str">
        <f>IF(ISNUMBER($B154),VLOOKUP($B154,Methuselahs!$X$7:$Y$206,2,FALSE),"")</f>
        <v/>
      </c>
      <c r="D154" s="142" t="str">
        <f>IF(ISNUMBER($C154),T(VLOOKUP($C154,Methuselahs!$A$7:$E$206,2,FALSE))&amp;" "&amp;T(VLOOKUP($C154,Methuselahs!$A$7:$E$206,3,FALSE)),"")</f>
        <v/>
      </c>
      <c r="E154" s="140" t="str">
        <f>IF(ISNUMBER($C154),VLOOKUP($C154,Methuselahs!$A$7:$I$206,COLUMN(Methuselahs!$H$6),FALSE),"")</f>
        <v/>
      </c>
      <c r="F154" s="136" t="str">
        <f>IF(ISNUMBER($C154),VLOOKUP($C154,Methuselahs!$A$7:$I$206,COLUMN(Methuselahs!$I$6),FALSE),"")</f>
        <v/>
      </c>
      <c r="G154" s="140"/>
      <c r="H154" s="141" t="str">
        <f>IF(ISNUMBER($C154),VLOOKUP($C154,Methuselahs!$A$7:$J$206,COLUMN(Methuselahs!$J$6),FALSE),"")</f>
        <v/>
      </c>
    </row>
    <row r="155" spans="1:8" ht="15" x14ac:dyDescent="0.2">
      <c r="A155" s="138" t="str">
        <f>IF(ISNUMBER($C155),VLOOKUP($C155,Methuselahs!$Y$7:$Z$206,2,FALSE),"")</f>
        <v/>
      </c>
      <c r="B155" s="139" t="str">
        <f>IF(ROW()-ROW($A$6)&lt;Methuselahs!$A$4,ROW()-ROW($A$5),"")</f>
        <v/>
      </c>
      <c r="C155" s="134" t="str">
        <f>IF(ISNUMBER($B155),VLOOKUP($B155,Methuselahs!$X$7:$Y$206,2,FALSE),"")</f>
        <v/>
      </c>
      <c r="D155" s="142" t="str">
        <f>IF(ISNUMBER($C155),T(VLOOKUP($C155,Methuselahs!$A$7:$E$206,2,FALSE))&amp;" "&amp;T(VLOOKUP($C155,Methuselahs!$A$7:$E$206,3,FALSE)),"")</f>
        <v/>
      </c>
      <c r="E155" s="140" t="str">
        <f>IF(ISNUMBER($C155),VLOOKUP($C155,Methuselahs!$A$7:$I$206,COLUMN(Methuselahs!$H$6),FALSE),"")</f>
        <v/>
      </c>
      <c r="F155" s="136" t="str">
        <f>IF(ISNUMBER($C155),VLOOKUP($C155,Methuselahs!$A$7:$I$206,COLUMN(Methuselahs!$I$6),FALSE),"")</f>
        <v/>
      </c>
      <c r="G155" s="140"/>
      <c r="H155" s="141" t="str">
        <f>IF(ISNUMBER($C155),VLOOKUP($C155,Methuselahs!$A$7:$J$206,COLUMN(Methuselahs!$J$6),FALSE),"")</f>
        <v/>
      </c>
    </row>
    <row r="156" spans="1:8" ht="15" x14ac:dyDescent="0.2">
      <c r="A156" s="138" t="str">
        <f>IF(ISNUMBER($C156),VLOOKUP($C156,Methuselahs!$Y$7:$Z$206,2,FALSE),"")</f>
        <v/>
      </c>
      <c r="B156" s="139" t="str">
        <f>IF(ROW()-ROW($A$6)&lt;Methuselahs!$A$4,ROW()-ROW($A$5),"")</f>
        <v/>
      </c>
      <c r="C156" s="134" t="str">
        <f>IF(ISNUMBER($B156),VLOOKUP($B156,Methuselahs!$X$7:$Y$206,2,FALSE),"")</f>
        <v/>
      </c>
      <c r="D156" s="142" t="str">
        <f>IF(ISNUMBER($C156),T(VLOOKUP($C156,Methuselahs!$A$7:$E$206,2,FALSE))&amp;" "&amp;T(VLOOKUP($C156,Methuselahs!$A$7:$E$206,3,FALSE)),"")</f>
        <v/>
      </c>
      <c r="E156" s="140" t="str">
        <f>IF(ISNUMBER($C156),VLOOKUP($C156,Methuselahs!$A$7:$I$206,COLUMN(Methuselahs!$H$6),FALSE),"")</f>
        <v/>
      </c>
      <c r="F156" s="136" t="str">
        <f>IF(ISNUMBER($C156),VLOOKUP($C156,Methuselahs!$A$7:$I$206,COLUMN(Methuselahs!$I$6),FALSE),"")</f>
        <v/>
      </c>
      <c r="G156" s="140"/>
      <c r="H156" s="141" t="str">
        <f>IF(ISNUMBER($C156),VLOOKUP($C156,Methuselahs!$A$7:$J$206,COLUMN(Methuselahs!$J$6),FALSE),"")</f>
        <v/>
      </c>
    </row>
    <row r="157" spans="1:8" ht="15" x14ac:dyDescent="0.2">
      <c r="A157" s="138" t="str">
        <f>IF(ISNUMBER($C157),VLOOKUP($C157,Methuselahs!$Y$7:$Z$206,2,FALSE),"")</f>
        <v/>
      </c>
      <c r="B157" s="139" t="str">
        <f>IF(ROW()-ROW($A$6)&lt;Methuselahs!$A$4,ROW()-ROW($A$5),"")</f>
        <v/>
      </c>
      <c r="C157" s="134" t="str">
        <f>IF(ISNUMBER($B157),VLOOKUP($B157,Methuselahs!$X$7:$Y$206,2,FALSE),"")</f>
        <v/>
      </c>
      <c r="D157" s="142" t="str">
        <f>IF(ISNUMBER($C157),T(VLOOKUP($C157,Methuselahs!$A$7:$E$206,2,FALSE))&amp;" "&amp;T(VLOOKUP($C157,Methuselahs!$A$7:$E$206,3,FALSE)),"")</f>
        <v/>
      </c>
      <c r="E157" s="140" t="str">
        <f>IF(ISNUMBER($C157),VLOOKUP($C157,Methuselahs!$A$7:$I$206,COLUMN(Methuselahs!$H$6),FALSE),"")</f>
        <v/>
      </c>
      <c r="F157" s="136" t="str">
        <f>IF(ISNUMBER($C157),VLOOKUP($C157,Methuselahs!$A$7:$I$206,COLUMN(Methuselahs!$I$6),FALSE),"")</f>
        <v/>
      </c>
      <c r="G157" s="140"/>
      <c r="H157" s="141" t="str">
        <f>IF(ISNUMBER($C157),VLOOKUP($C157,Methuselahs!$A$7:$J$206,COLUMN(Methuselahs!$J$6),FALSE),"")</f>
        <v/>
      </c>
    </row>
    <row r="158" spans="1:8" ht="15" x14ac:dyDescent="0.2">
      <c r="A158" s="138" t="str">
        <f>IF(ISNUMBER($C158),VLOOKUP($C158,Methuselahs!$Y$7:$Z$206,2,FALSE),"")</f>
        <v/>
      </c>
      <c r="B158" s="139" t="str">
        <f>IF(ROW()-ROW($A$6)&lt;Methuselahs!$A$4,ROW()-ROW($A$5),"")</f>
        <v/>
      </c>
      <c r="C158" s="134" t="str">
        <f>IF(ISNUMBER($B158),VLOOKUP($B158,Methuselahs!$X$7:$Y$206,2,FALSE),"")</f>
        <v/>
      </c>
      <c r="D158" s="142" t="str">
        <f>IF(ISNUMBER($C158),T(VLOOKUP($C158,Methuselahs!$A$7:$E$206,2,FALSE))&amp;" "&amp;T(VLOOKUP($C158,Methuselahs!$A$7:$E$206,3,FALSE)),"")</f>
        <v/>
      </c>
      <c r="E158" s="140" t="str">
        <f>IF(ISNUMBER($C158),VLOOKUP($C158,Methuselahs!$A$7:$I$206,COLUMN(Methuselahs!$H$6),FALSE),"")</f>
        <v/>
      </c>
      <c r="F158" s="136" t="str">
        <f>IF(ISNUMBER($C158),VLOOKUP($C158,Methuselahs!$A$7:$I$206,COLUMN(Methuselahs!$I$6),FALSE),"")</f>
        <v/>
      </c>
      <c r="G158" s="140"/>
      <c r="H158" s="141" t="str">
        <f>IF(ISNUMBER($C158),VLOOKUP($C158,Methuselahs!$A$7:$J$206,COLUMN(Methuselahs!$J$6),FALSE),"")</f>
        <v/>
      </c>
    </row>
    <row r="159" spans="1:8" ht="15" x14ac:dyDescent="0.2">
      <c r="A159" s="138" t="str">
        <f>IF(ISNUMBER($C159),VLOOKUP($C159,Methuselahs!$Y$7:$Z$206,2,FALSE),"")</f>
        <v/>
      </c>
      <c r="B159" s="139" t="str">
        <f>IF(ROW()-ROW($A$6)&lt;Methuselahs!$A$4,ROW()-ROW($A$5),"")</f>
        <v/>
      </c>
      <c r="C159" s="134" t="str">
        <f>IF(ISNUMBER($B159),VLOOKUP($B159,Methuselahs!$X$7:$Y$206,2,FALSE),"")</f>
        <v/>
      </c>
      <c r="D159" s="142" t="str">
        <f>IF(ISNUMBER($C159),T(VLOOKUP($C159,Methuselahs!$A$7:$E$206,2,FALSE))&amp;" "&amp;T(VLOOKUP($C159,Methuselahs!$A$7:$E$206,3,FALSE)),"")</f>
        <v/>
      </c>
      <c r="E159" s="140" t="str">
        <f>IF(ISNUMBER($C159),VLOOKUP($C159,Methuselahs!$A$7:$I$206,COLUMN(Methuselahs!$H$6),FALSE),"")</f>
        <v/>
      </c>
      <c r="F159" s="136" t="str">
        <f>IF(ISNUMBER($C159),VLOOKUP($C159,Methuselahs!$A$7:$I$206,COLUMN(Methuselahs!$I$6),FALSE),"")</f>
        <v/>
      </c>
      <c r="G159" s="140"/>
      <c r="H159" s="141" t="str">
        <f>IF(ISNUMBER($C159),VLOOKUP($C159,Methuselahs!$A$7:$J$206,COLUMN(Methuselahs!$J$6),FALSE),"")</f>
        <v/>
      </c>
    </row>
    <row r="160" spans="1:8" ht="15" x14ac:dyDescent="0.2">
      <c r="A160" s="138" t="str">
        <f>IF(ISNUMBER($C160),VLOOKUP($C160,Methuselahs!$Y$7:$Z$206,2,FALSE),"")</f>
        <v/>
      </c>
      <c r="B160" s="139" t="str">
        <f>IF(ROW()-ROW($A$6)&lt;Methuselahs!$A$4,ROW()-ROW($A$5),"")</f>
        <v/>
      </c>
      <c r="C160" s="134" t="str">
        <f>IF(ISNUMBER($B160),VLOOKUP($B160,Methuselahs!$X$7:$Y$206,2,FALSE),"")</f>
        <v/>
      </c>
      <c r="D160" s="142" t="str">
        <f>IF(ISNUMBER($C160),T(VLOOKUP($C160,Methuselahs!$A$7:$E$206,2,FALSE))&amp;" "&amp;T(VLOOKUP($C160,Methuselahs!$A$7:$E$206,3,FALSE)),"")</f>
        <v/>
      </c>
      <c r="E160" s="140" t="str">
        <f>IF(ISNUMBER($C160),VLOOKUP($C160,Methuselahs!$A$7:$I$206,COLUMN(Methuselahs!$H$6),FALSE),"")</f>
        <v/>
      </c>
      <c r="F160" s="136" t="str">
        <f>IF(ISNUMBER($C160),VLOOKUP($C160,Methuselahs!$A$7:$I$206,COLUMN(Methuselahs!$I$6),FALSE),"")</f>
        <v/>
      </c>
      <c r="G160" s="140"/>
      <c r="H160" s="141" t="str">
        <f>IF(ISNUMBER($C160),VLOOKUP($C160,Methuselahs!$A$7:$J$206,COLUMN(Methuselahs!$J$6),FALSE),"")</f>
        <v/>
      </c>
    </row>
    <row r="161" spans="1:8" ht="15" x14ac:dyDescent="0.2">
      <c r="A161" s="138" t="str">
        <f>IF(ISNUMBER($C161),VLOOKUP($C161,Methuselahs!$Y$7:$Z$206,2,FALSE),"")</f>
        <v/>
      </c>
      <c r="B161" s="139" t="str">
        <f>IF(ROW()-ROW($A$6)&lt;Methuselahs!$A$4,ROW()-ROW($A$5),"")</f>
        <v/>
      </c>
      <c r="C161" s="134" t="str">
        <f>IF(ISNUMBER($B161),VLOOKUP($B161,Methuselahs!$X$7:$Y$206,2,FALSE),"")</f>
        <v/>
      </c>
      <c r="D161" s="142" t="str">
        <f>IF(ISNUMBER($C161),T(VLOOKUP($C161,Methuselahs!$A$7:$E$206,2,FALSE))&amp;" "&amp;T(VLOOKUP($C161,Methuselahs!$A$7:$E$206,3,FALSE)),"")</f>
        <v/>
      </c>
      <c r="E161" s="140" t="str">
        <f>IF(ISNUMBER($C161),VLOOKUP($C161,Methuselahs!$A$7:$I$206,COLUMN(Methuselahs!$H$6),FALSE),"")</f>
        <v/>
      </c>
      <c r="F161" s="136" t="str">
        <f>IF(ISNUMBER($C161),VLOOKUP($C161,Methuselahs!$A$7:$I$206,COLUMN(Methuselahs!$I$6),FALSE),"")</f>
        <v/>
      </c>
      <c r="G161" s="140"/>
      <c r="H161" s="141" t="str">
        <f>IF(ISNUMBER($C161),VLOOKUP($C161,Methuselahs!$A$7:$J$206,COLUMN(Methuselahs!$J$6),FALSE),"")</f>
        <v/>
      </c>
    </row>
    <row r="162" spans="1:8" ht="15" x14ac:dyDescent="0.2">
      <c r="A162" s="138" t="str">
        <f>IF(ISNUMBER($C162),VLOOKUP($C162,Methuselahs!$Y$7:$Z$206,2,FALSE),"")</f>
        <v/>
      </c>
      <c r="B162" s="139" t="str">
        <f>IF(ROW()-ROW($A$6)&lt;Methuselahs!$A$4,ROW()-ROW($A$5),"")</f>
        <v/>
      </c>
      <c r="C162" s="134" t="str">
        <f>IF(ISNUMBER($B162),VLOOKUP($B162,Methuselahs!$X$7:$Y$206,2,FALSE),"")</f>
        <v/>
      </c>
      <c r="D162" s="142" t="str">
        <f>IF(ISNUMBER($C162),T(VLOOKUP($C162,Methuselahs!$A$7:$E$206,2,FALSE))&amp;" "&amp;T(VLOOKUP($C162,Methuselahs!$A$7:$E$206,3,FALSE)),"")</f>
        <v/>
      </c>
      <c r="E162" s="140" t="str">
        <f>IF(ISNUMBER($C162),VLOOKUP($C162,Methuselahs!$A$7:$I$206,COLUMN(Methuselahs!$H$6),FALSE),"")</f>
        <v/>
      </c>
      <c r="F162" s="136" t="str">
        <f>IF(ISNUMBER($C162),VLOOKUP($C162,Methuselahs!$A$7:$I$206,COLUMN(Methuselahs!$I$6),FALSE),"")</f>
        <v/>
      </c>
      <c r="G162" s="140"/>
      <c r="H162" s="141" t="str">
        <f>IF(ISNUMBER($C162),VLOOKUP($C162,Methuselahs!$A$7:$J$206,COLUMN(Methuselahs!$J$6),FALSE),"")</f>
        <v/>
      </c>
    </row>
    <row r="163" spans="1:8" ht="15" x14ac:dyDescent="0.2">
      <c r="A163" s="138" t="str">
        <f>IF(ISNUMBER($C163),VLOOKUP($C163,Methuselahs!$Y$7:$Z$206,2,FALSE),"")</f>
        <v/>
      </c>
      <c r="B163" s="139" t="str">
        <f>IF(ROW()-ROW($A$6)&lt;Methuselahs!$A$4,ROW()-ROW($A$5),"")</f>
        <v/>
      </c>
      <c r="C163" s="134" t="str">
        <f>IF(ISNUMBER($B163),VLOOKUP($B163,Methuselahs!$X$7:$Y$206,2,FALSE),"")</f>
        <v/>
      </c>
      <c r="D163" s="142" t="str">
        <f>IF(ISNUMBER($C163),T(VLOOKUP($C163,Methuselahs!$A$7:$E$206,2,FALSE))&amp;" "&amp;T(VLOOKUP($C163,Methuselahs!$A$7:$E$206,3,FALSE)),"")</f>
        <v/>
      </c>
      <c r="E163" s="140" t="str">
        <f>IF(ISNUMBER($C163),VLOOKUP($C163,Methuselahs!$A$7:$I$206,COLUMN(Methuselahs!$H$6),FALSE),"")</f>
        <v/>
      </c>
      <c r="F163" s="136" t="str">
        <f>IF(ISNUMBER($C163),VLOOKUP($C163,Methuselahs!$A$7:$I$206,COLUMN(Methuselahs!$I$6),FALSE),"")</f>
        <v/>
      </c>
      <c r="G163" s="140"/>
      <c r="H163" s="141" t="str">
        <f>IF(ISNUMBER($C163),VLOOKUP($C163,Methuselahs!$A$7:$J$206,COLUMN(Methuselahs!$J$6),FALSE),"")</f>
        <v/>
      </c>
    </row>
    <row r="164" spans="1:8" ht="15" x14ac:dyDescent="0.2">
      <c r="A164" s="138" t="str">
        <f>IF(ISNUMBER($C164),VLOOKUP($C164,Methuselahs!$Y$7:$Z$206,2,FALSE),"")</f>
        <v/>
      </c>
      <c r="B164" s="139" t="str">
        <f>IF(ROW()-ROW($A$6)&lt;Methuselahs!$A$4,ROW()-ROW($A$5),"")</f>
        <v/>
      </c>
      <c r="C164" s="134" t="str">
        <f>IF(ISNUMBER($B164),VLOOKUP($B164,Methuselahs!$X$7:$Y$206,2,FALSE),"")</f>
        <v/>
      </c>
      <c r="D164" s="142" t="str">
        <f>IF(ISNUMBER($C164),T(VLOOKUP($C164,Methuselahs!$A$7:$E$206,2,FALSE))&amp;" "&amp;T(VLOOKUP($C164,Methuselahs!$A$7:$E$206,3,FALSE)),"")</f>
        <v/>
      </c>
      <c r="E164" s="140" t="str">
        <f>IF(ISNUMBER($C164),VLOOKUP($C164,Methuselahs!$A$7:$I$206,COLUMN(Methuselahs!$H$6),FALSE),"")</f>
        <v/>
      </c>
      <c r="F164" s="136" t="str">
        <f>IF(ISNUMBER($C164),VLOOKUP($C164,Methuselahs!$A$7:$I$206,COLUMN(Methuselahs!$I$6),FALSE),"")</f>
        <v/>
      </c>
      <c r="G164" s="140"/>
      <c r="H164" s="141" t="str">
        <f>IF(ISNUMBER($C164),VLOOKUP($C164,Methuselahs!$A$7:$J$206,COLUMN(Methuselahs!$J$6),FALSE),"")</f>
        <v/>
      </c>
    </row>
    <row r="165" spans="1:8" ht="15" x14ac:dyDescent="0.2">
      <c r="A165" s="138" t="str">
        <f>IF(ISNUMBER($C165),VLOOKUP($C165,Methuselahs!$Y$7:$Z$206,2,FALSE),"")</f>
        <v/>
      </c>
      <c r="B165" s="139" t="str">
        <f>IF(ROW()-ROW($A$6)&lt;Methuselahs!$A$4,ROW()-ROW($A$5),"")</f>
        <v/>
      </c>
      <c r="C165" s="134" t="str">
        <f>IF(ISNUMBER($B165),VLOOKUP($B165,Methuselahs!$X$7:$Y$206,2,FALSE),"")</f>
        <v/>
      </c>
      <c r="D165" s="142" t="str">
        <f>IF(ISNUMBER($C165),T(VLOOKUP($C165,Methuselahs!$A$7:$E$206,2,FALSE))&amp;" "&amp;T(VLOOKUP($C165,Methuselahs!$A$7:$E$206,3,FALSE)),"")</f>
        <v/>
      </c>
      <c r="E165" s="140" t="str">
        <f>IF(ISNUMBER($C165),VLOOKUP($C165,Methuselahs!$A$7:$I$206,COLUMN(Methuselahs!$H$6),FALSE),"")</f>
        <v/>
      </c>
      <c r="F165" s="136" t="str">
        <f>IF(ISNUMBER($C165),VLOOKUP($C165,Methuselahs!$A$7:$I$206,COLUMN(Methuselahs!$I$6),FALSE),"")</f>
        <v/>
      </c>
      <c r="G165" s="140"/>
      <c r="H165" s="141" t="str">
        <f>IF(ISNUMBER($C165),VLOOKUP($C165,Methuselahs!$A$7:$J$206,COLUMN(Methuselahs!$J$6),FALSE),"")</f>
        <v/>
      </c>
    </row>
    <row r="166" spans="1:8" ht="15" x14ac:dyDescent="0.2">
      <c r="A166" s="138" t="str">
        <f>IF(ISNUMBER($C166),VLOOKUP($C166,Methuselahs!$Y$7:$Z$206,2,FALSE),"")</f>
        <v/>
      </c>
      <c r="B166" s="139" t="str">
        <f>IF(ROW()-ROW($A$6)&lt;Methuselahs!$A$4,ROW()-ROW($A$5),"")</f>
        <v/>
      </c>
      <c r="C166" s="134" t="str">
        <f>IF(ISNUMBER($B166),VLOOKUP($B166,Methuselahs!$X$7:$Y$206,2,FALSE),"")</f>
        <v/>
      </c>
      <c r="D166" s="142" t="str">
        <f>IF(ISNUMBER($C166),T(VLOOKUP($C166,Methuselahs!$A$7:$E$206,2,FALSE))&amp;" "&amp;T(VLOOKUP($C166,Methuselahs!$A$7:$E$206,3,FALSE)),"")</f>
        <v/>
      </c>
      <c r="E166" s="140" t="str">
        <f>IF(ISNUMBER($C166),VLOOKUP($C166,Methuselahs!$A$7:$I$206,COLUMN(Methuselahs!$H$6),FALSE),"")</f>
        <v/>
      </c>
      <c r="F166" s="136" t="str">
        <f>IF(ISNUMBER($C166),VLOOKUP($C166,Methuselahs!$A$7:$I$206,COLUMN(Methuselahs!$I$6),FALSE),"")</f>
        <v/>
      </c>
      <c r="G166" s="140"/>
      <c r="H166" s="141" t="str">
        <f>IF(ISNUMBER($C166),VLOOKUP($C166,Methuselahs!$A$7:$J$206,COLUMN(Methuselahs!$J$6),FALSE),"")</f>
        <v/>
      </c>
    </row>
    <row r="167" spans="1:8" ht="15" x14ac:dyDescent="0.2">
      <c r="A167" s="138" t="str">
        <f>IF(ISNUMBER($C167),VLOOKUP($C167,Methuselahs!$Y$7:$Z$206,2,FALSE),"")</f>
        <v/>
      </c>
      <c r="B167" s="139" t="str">
        <f>IF(ROW()-ROW($A$6)&lt;Methuselahs!$A$4,ROW()-ROW($A$5),"")</f>
        <v/>
      </c>
      <c r="C167" s="134" t="str">
        <f>IF(ISNUMBER($B167),VLOOKUP($B167,Methuselahs!$X$7:$Y$206,2,FALSE),"")</f>
        <v/>
      </c>
      <c r="D167" s="142" t="str">
        <f>IF(ISNUMBER($C167),T(VLOOKUP($C167,Methuselahs!$A$7:$E$206,2,FALSE))&amp;" "&amp;T(VLOOKUP($C167,Methuselahs!$A$7:$E$206,3,FALSE)),"")</f>
        <v/>
      </c>
      <c r="E167" s="140" t="str">
        <f>IF(ISNUMBER($C167),VLOOKUP($C167,Methuselahs!$A$7:$I$206,COLUMN(Methuselahs!$H$6),FALSE),"")</f>
        <v/>
      </c>
      <c r="F167" s="136" t="str">
        <f>IF(ISNUMBER($C167),VLOOKUP($C167,Methuselahs!$A$7:$I$206,COLUMN(Methuselahs!$I$6),FALSE),"")</f>
        <v/>
      </c>
      <c r="G167" s="140"/>
      <c r="H167" s="141" t="str">
        <f>IF(ISNUMBER($C167),VLOOKUP($C167,Methuselahs!$A$7:$J$206,COLUMN(Methuselahs!$J$6),FALSE),"")</f>
        <v/>
      </c>
    </row>
    <row r="168" spans="1:8" ht="15" x14ac:dyDescent="0.2">
      <c r="A168" s="138" t="str">
        <f>IF(ISNUMBER($C168),VLOOKUP($C168,Methuselahs!$Y$7:$Z$206,2,FALSE),"")</f>
        <v/>
      </c>
      <c r="B168" s="139" t="str">
        <f>IF(ROW()-ROW($A$6)&lt;Methuselahs!$A$4,ROW()-ROW($A$5),"")</f>
        <v/>
      </c>
      <c r="C168" s="134" t="str">
        <f>IF(ISNUMBER($B168),VLOOKUP($B168,Methuselahs!$X$7:$Y$206,2,FALSE),"")</f>
        <v/>
      </c>
      <c r="D168" s="142" t="str">
        <f>IF(ISNUMBER($C168),T(VLOOKUP($C168,Methuselahs!$A$7:$E$206,2,FALSE))&amp;" "&amp;T(VLOOKUP($C168,Methuselahs!$A$7:$E$206,3,FALSE)),"")</f>
        <v/>
      </c>
      <c r="E168" s="140" t="str">
        <f>IF(ISNUMBER($C168),VLOOKUP($C168,Methuselahs!$A$7:$I$206,COLUMN(Methuselahs!$H$6),FALSE),"")</f>
        <v/>
      </c>
      <c r="F168" s="136" t="str">
        <f>IF(ISNUMBER($C168),VLOOKUP($C168,Methuselahs!$A$7:$I$206,COLUMN(Methuselahs!$I$6),FALSE),"")</f>
        <v/>
      </c>
      <c r="G168" s="140"/>
      <c r="H168" s="141" t="str">
        <f>IF(ISNUMBER($C168),VLOOKUP($C168,Methuselahs!$A$7:$J$206,COLUMN(Methuselahs!$J$6),FALSE),"")</f>
        <v/>
      </c>
    </row>
    <row r="169" spans="1:8" ht="15" x14ac:dyDescent="0.2">
      <c r="A169" s="138" t="str">
        <f>IF(ISNUMBER($C169),VLOOKUP($C169,Methuselahs!$Y$7:$Z$206,2,FALSE),"")</f>
        <v/>
      </c>
      <c r="B169" s="139" t="str">
        <f>IF(ROW()-ROW($A$6)&lt;Methuselahs!$A$4,ROW()-ROW($A$5),"")</f>
        <v/>
      </c>
      <c r="C169" s="134" t="str">
        <f>IF(ISNUMBER($B169),VLOOKUP($B169,Methuselahs!$X$7:$Y$206,2,FALSE),"")</f>
        <v/>
      </c>
      <c r="D169" s="142" t="str">
        <f>IF(ISNUMBER($C169),T(VLOOKUP($C169,Methuselahs!$A$7:$E$206,2,FALSE))&amp;" "&amp;T(VLOOKUP($C169,Methuselahs!$A$7:$E$206,3,FALSE)),"")</f>
        <v/>
      </c>
      <c r="E169" s="140" t="str">
        <f>IF(ISNUMBER($C169),VLOOKUP($C169,Methuselahs!$A$7:$I$206,COLUMN(Methuselahs!$H$6),FALSE),"")</f>
        <v/>
      </c>
      <c r="F169" s="136" t="str">
        <f>IF(ISNUMBER($C169),VLOOKUP($C169,Methuselahs!$A$7:$I$206,COLUMN(Methuselahs!$I$6),FALSE),"")</f>
        <v/>
      </c>
      <c r="G169" s="140"/>
      <c r="H169" s="141" t="str">
        <f>IF(ISNUMBER($C169),VLOOKUP($C169,Methuselahs!$A$7:$J$206,COLUMN(Methuselahs!$J$6),FALSE),"")</f>
        <v/>
      </c>
    </row>
    <row r="170" spans="1:8" ht="15" x14ac:dyDescent="0.2">
      <c r="A170" s="138" t="str">
        <f>IF(ISNUMBER($C170),VLOOKUP($C170,Methuselahs!$Y$7:$Z$206,2,FALSE),"")</f>
        <v/>
      </c>
      <c r="B170" s="139" t="str">
        <f>IF(ROW()-ROW($A$6)&lt;Methuselahs!$A$4,ROW()-ROW($A$5),"")</f>
        <v/>
      </c>
      <c r="C170" s="134" t="str">
        <f>IF(ISNUMBER($B170),VLOOKUP($B170,Methuselahs!$X$7:$Y$206,2,FALSE),"")</f>
        <v/>
      </c>
      <c r="D170" s="142" t="str">
        <f>IF(ISNUMBER($C170),T(VLOOKUP($C170,Methuselahs!$A$7:$E$206,2,FALSE))&amp;" "&amp;T(VLOOKUP($C170,Methuselahs!$A$7:$E$206,3,FALSE)),"")</f>
        <v/>
      </c>
      <c r="E170" s="140" t="str">
        <f>IF(ISNUMBER($C170),VLOOKUP($C170,Methuselahs!$A$7:$I$206,COLUMN(Methuselahs!$H$6),FALSE),"")</f>
        <v/>
      </c>
      <c r="F170" s="136" t="str">
        <f>IF(ISNUMBER($C170),VLOOKUP($C170,Methuselahs!$A$7:$I$206,COLUMN(Methuselahs!$I$6),FALSE),"")</f>
        <v/>
      </c>
      <c r="G170" s="140"/>
      <c r="H170" s="141" t="str">
        <f>IF(ISNUMBER($C170),VLOOKUP($C170,Methuselahs!$A$7:$J$206,COLUMN(Methuselahs!$J$6),FALSE),"")</f>
        <v/>
      </c>
    </row>
    <row r="171" spans="1:8" ht="15" x14ac:dyDescent="0.2">
      <c r="A171" s="138" t="str">
        <f>IF(ISNUMBER($C171),VLOOKUP($C171,Methuselahs!$Y$7:$Z$206,2,FALSE),"")</f>
        <v/>
      </c>
      <c r="B171" s="139" t="str">
        <f>IF(ROW()-ROW($A$6)&lt;Methuselahs!$A$4,ROW()-ROW($A$5),"")</f>
        <v/>
      </c>
      <c r="C171" s="134" t="str">
        <f>IF(ISNUMBER($B171),VLOOKUP($B171,Methuselahs!$X$7:$Y$206,2,FALSE),"")</f>
        <v/>
      </c>
      <c r="D171" s="142" t="str">
        <f>IF(ISNUMBER($C171),T(VLOOKUP($C171,Methuselahs!$A$7:$E$206,2,FALSE))&amp;" "&amp;T(VLOOKUP($C171,Methuselahs!$A$7:$E$206,3,FALSE)),"")</f>
        <v/>
      </c>
      <c r="E171" s="140" t="str">
        <f>IF(ISNUMBER($C171),VLOOKUP($C171,Methuselahs!$A$7:$I$206,COLUMN(Methuselahs!$H$6),FALSE),"")</f>
        <v/>
      </c>
      <c r="F171" s="136" t="str">
        <f>IF(ISNUMBER($C171),VLOOKUP($C171,Methuselahs!$A$7:$I$206,COLUMN(Methuselahs!$I$6),FALSE),"")</f>
        <v/>
      </c>
      <c r="G171" s="140"/>
      <c r="H171" s="141" t="str">
        <f>IF(ISNUMBER($C171),VLOOKUP($C171,Methuselahs!$A$7:$J$206,COLUMN(Methuselahs!$J$6),FALSE),"")</f>
        <v/>
      </c>
    </row>
    <row r="172" spans="1:8" ht="15" x14ac:dyDescent="0.2">
      <c r="A172" s="138" t="str">
        <f>IF(ISNUMBER($C172),VLOOKUP($C172,Methuselahs!$Y$7:$Z$206,2,FALSE),"")</f>
        <v/>
      </c>
      <c r="B172" s="139" t="str">
        <f>IF(ROW()-ROW($A$6)&lt;Methuselahs!$A$4,ROW()-ROW($A$5),"")</f>
        <v/>
      </c>
      <c r="C172" s="134" t="str">
        <f>IF(ISNUMBER($B172),VLOOKUP($B172,Methuselahs!$X$7:$Y$206,2,FALSE),"")</f>
        <v/>
      </c>
      <c r="D172" s="142" t="str">
        <f>IF(ISNUMBER($C172),T(VLOOKUP($C172,Methuselahs!$A$7:$E$206,2,FALSE))&amp;" "&amp;T(VLOOKUP($C172,Methuselahs!$A$7:$E$206,3,FALSE)),"")</f>
        <v/>
      </c>
      <c r="E172" s="140" t="str">
        <f>IF(ISNUMBER($C172),VLOOKUP($C172,Methuselahs!$A$7:$I$206,COLUMN(Methuselahs!$H$6),FALSE),"")</f>
        <v/>
      </c>
      <c r="F172" s="136" t="str">
        <f>IF(ISNUMBER($C172),VLOOKUP($C172,Methuselahs!$A$7:$I$206,COLUMN(Methuselahs!$I$6),FALSE),"")</f>
        <v/>
      </c>
      <c r="G172" s="140"/>
      <c r="H172" s="141" t="str">
        <f>IF(ISNUMBER($C172),VLOOKUP($C172,Methuselahs!$A$7:$J$206,COLUMN(Methuselahs!$J$6),FALSE),"")</f>
        <v/>
      </c>
    </row>
    <row r="173" spans="1:8" ht="15" x14ac:dyDescent="0.2">
      <c r="A173" s="138" t="str">
        <f>IF(ISNUMBER($C173),VLOOKUP($C173,Methuselahs!$Y$7:$Z$206,2,FALSE),"")</f>
        <v/>
      </c>
      <c r="B173" s="139" t="str">
        <f>IF(ROW()-ROW($A$6)&lt;Methuselahs!$A$4,ROW()-ROW($A$5),"")</f>
        <v/>
      </c>
      <c r="C173" s="134" t="str">
        <f>IF(ISNUMBER($B173),VLOOKUP($B173,Methuselahs!$X$7:$Y$206,2,FALSE),"")</f>
        <v/>
      </c>
      <c r="D173" s="142" t="str">
        <f>IF(ISNUMBER($C173),T(VLOOKUP($C173,Methuselahs!$A$7:$E$206,2,FALSE))&amp;" "&amp;T(VLOOKUP($C173,Methuselahs!$A$7:$E$206,3,FALSE)),"")</f>
        <v/>
      </c>
      <c r="E173" s="140" t="str">
        <f>IF(ISNUMBER($C173),VLOOKUP($C173,Methuselahs!$A$7:$I$206,COLUMN(Methuselahs!$H$6),FALSE),"")</f>
        <v/>
      </c>
      <c r="F173" s="136" t="str">
        <f>IF(ISNUMBER($C173),VLOOKUP($C173,Methuselahs!$A$7:$I$206,COLUMN(Methuselahs!$I$6),FALSE),"")</f>
        <v/>
      </c>
      <c r="G173" s="140"/>
      <c r="H173" s="141" t="str">
        <f>IF(ISNUMBER($C173),VLOOKUP($C173,Methuselahs!$A$7:$J$206,COLUMN(Methuselahs!$J$6),FALSE),"")</f>
        <v/>
      </c>
    </row>
    <row r="174" spans="1:8" ht="15" x14ac:dyDescent="0.2">
      <c r="A174" s="138" t="str">
        <f>IF(ISNUMBER($C174),VLOOKUP($C174,Methuselahs!$Y$7:$Z$206,2,FALSE),"")</f>
        <v/>
      </c>
      <c r="B174" s="139" t="str">
        <f>IF(ROW()-ROW($A$6)&lt;Methuselahs!$A$4,ROW()-ROW($A$5),"")</f>
        <v/>
      </c>
      <c r="C174" s="134" t="str">
        <f>IF(ISNUMBER($B174),VLOOKUP($B174,Methuselahs!$X$7:$Y$206,2,FALSE),"")</f>
        <v/>
      </c>
      <c r="D174" s="142" t="str">
        <f>IF(ISNUMBER($C174),T(VLOOKUP($C174,Methuselahs!$A$7:$E$206,2,FALSE))&amp;" "&amp;T(VLOOKUP($C174,Methuselahs!$A$7:$E$206,3,FALSE)),"")</f>
        <v/>
      </c>
      <c r="E174" s="140" t="str">
        <f>IF(ISNUMBER($C174),VLOOKUP($C174,Methuselahs!$A$7:$I$206,COLUMN(Methuselahs!$H$6),FALSE),"")</f>
        <v/>
      </c>
      <c r="F174" s="136" t="str">
        <f>IF(ISNUMBER($C174),VLOOKUP($C174,Methuselahs!$A$7:$I$206,COLUMN(Methuselahs!$I$6),FALSE),"")</f>
        <v/>
      </c>
      <c r="G174" s="140"/>
      <c r="H174" s="141" t="str">
        <f>IF(ISNUMBER($C174),VLOOKUP($C174,Methuselahs!$A$7:$J$206,COLUMN(Methuselahs!$J$6),FALSE),"")</f>
        <v/>
      </c>
    </row>
    <row r="175" spans="1:8" ht="15" x14ac:dyDescent="0.2">
      <c r="A175" s="138" t="str">
        <f>IF(ISNUMBER($C175),VLOOKUP($C175,Methuselahs!$Y$7:$Z$206,2,FALSE),"")</f>
        <v/>
      </c>
      <c r="B175" s="139" t="str">
        <f>IF(ROW()-ROW($A$6)&lt;Methuselahs!$A$4,ROW()-ROW($A$5),"")</f>
        <v/>
      </c>
      <c r="C175" s="134" t="str">
        <f>IF(ISNUMBER($B175),VLOOKUP($B175,Methuselahs!$X$7:$Y$206,2,FALSE),"")</f>
        <v/>
      </c>
      <c r="D175" s="142" t="str">
        <f>IF(ISNUMBER($C175),T(VLOOKUP($C175,Methuselahs!$A$7:$E$206,2,FALSE))&amp;" "&amp;T(VLOOKUP($C175,Methuselahs!$A$7:$E$206,3,FALSE)),"")</f>
        <v/>
      </c>
      <c r="E175" s="140" t="str">
        <f>IF(ISNUMBER($C175),VLOOKUP($C175,Methuselahs!$A$7:$I$206,COLUMN(Methuselahs!$H$6),FALSE),"")</f>
        <v/>
      </c>
      <c r="F175" s="136" t="str">
        <f>IF(ISNUMBER($C175),VLOOKUP($C175,Methuselahs!$A$7:$I$206,COLUMN(Methuselahs!$I$6),FALSE),"")</f>
        <v/>
      </c>
      <c r="G175" s="140"/>
      <c r="H175" s="141" t="str">
        <f>IF(ISNUMBER($C175),VLOOKUP($C175,Methuselahs!$A$7:$J$206,COLUMN(Methuselahs!$J$6),FALSE),"")</f>
        <v/>
      </c>
    </row>
    <row r="176" spans="1:8" ht="15" x14ac:dyDescent="0.2">
      <c r="A176" s="138" t="str">
        <f>IF(ISNUMBER($C176),VLOOKUP($C176,Methuselahs!$Y$7:$Z$206,2,FALSE),"")</f>
        <v/>
      </c>
      <c r="B176" s="139" t="str">
        <f>IF(ROW()-ROW($A$6)&lt;Methuselahs!$A$4,ROW()-ROW($A$5),"")</f>
        <v/>
      </c>
      <c r="C176" s="134" t="str">
        <f>IF(ISNUMBER($B176),VLOOKUP($B176,Methuselahs!$X$7:$Y$206,2,FALSE),"")</f>
        <v/>
      </c>
      <c r="D176" s="142" t="str">
        <f>IF(ISNUMBER($C176),T(VLOOKUP($C176,Methuselahs!$A$7:$E$206,2,FALSE))&amp;" "&amp;T(VLOOKUP($C176,Methuselahs!$A$7:$E$206,3,FALSE)),"")</f>
        <v/>
      </c>
      <c r="E176" s="140" t="str">
        <f>IF(ISNUMBER($C176),VLOOKUP($C176,Methuselahs!$A$7:$I$206,COLUMN(Methuselahs!$H$6),FALSE),"")</f>
        <v/>
      </c>
      <c r="F176" s="136" t="str">
        <f>IF(ISNUMBER($C176),VLOOKUP($C176,Methuselahs!$A$7:$I$206,COLUMN(Methuselahs!$I$6),FALSE),"")</f>
        <v/>
      </c>
      <c r="G176" s="140"/>
      <c r="H176" s="141" t="str">
        <f>IF(ISNUMBER($C176),VLOOKUP($C176,Methuselahs!$A$7:$J$206,COLUMN(Methuselahs!$J$6),FALSE),"")</f>
        <v/>
      </c>
    </row>
    <row r="177" spans="1:8" ht="15" x14ac:dyDescent="0.2">
      <c r="A177" s="138" t="str">
        <f>IF(ISNUMBER($C177),VLOOKUP($C177,Methuselahs!$Y$7:$Z$206,2,FALSE),"")</f>
        <v/>
      </c>
      <c r="B177" s="139" t="str">
        <f>IF(ROW()-ROW($A$6)&lt;Methuselahs!$A$4,ROW()-ROW($A$5),"")</f>
        <v/>
      </c>
      <c r="C177" s="134" t="str">
        <f>IF(ISNUMBER($B177),VLOOKUP($B177,Methuselahs!$X$7:$Y$206,2,FALSE),"")</f>
        <v/>
      </c>
      <c r="D177" s="142" t="str">
        <f>IF(ISNUMBER($C177),T(VLOOKUP($C177,Methuselahs!$A$7:$E$206,2,FALSE))&amp;" "&amp;T(VLOOKUP($C177,Methuselahs!$A$7:$E$206,3,FALSE)),"")</f>
        <v/>
      </c>
      <c r="E177" s="140" t="str">
        <f>IF(ISNUMBER($C177),VLOOKUP($C177,Methuselahs!$A$7:$I$206,COLUMN(Methuselahs!$H$6),FALSE),"")</f>
        <v/>
      </c>
      <c r="F177" s="136" t="str">
        <f>IF(ISNUMBER($C177),VLOOKUP($C177,Methuselahs!$A$7:$I$206,COLUMN(Methuselahs!$I$6),FALSE),"")</f>
        <v/>
      </c>
      <c r="G177" s="140"/>
      <c r="H177" s="141" t="str">
        <f>IF(ISNUMBER($C177),VLOOKUP($C177,Methuselahs!$A$7:$J$206,COLUMN(Methuselahs!$J$6),FALSE),"")</f>
        <v/>
      </c>
    </row>
    <row r="178" spans="1:8" ht="15" x14ac:dyDescent="0.2">
      <c r="A178" s="138" t="str">
        <f>IF(ISNUMBER($C178),VLOOKUP($C178,Methuselahs!$Y$7:$Z$206,2,FALSE),"")</f>
        <v/>
      </c>
      <c r="B178" s="139" t="str">
        <f>IF(ROW()-ROW($A$6)&lt;Methuselahs!$A$4,ROW()-ROW($A$5),"")</f>
        <v/>
      </c>
      <c r="C178" s="134" t="str">
        <f>IF(ISNUMBER($B178),VLOOKUP($B178,Methuselahs!$X$7:$Y$206,2,FALSE),"")</f>
        <v/>
      </c>
      <c r="D178" s="142" t="str">
        <f>IF(ISNUMBER($C178),T(VLOOKUP($C178,Methuselahs!$A$7:$E$206,2,FALSE))&amp;" "&amp;T(VLOOKUP($C178,Methuselahs!$A$7:$E$206,3,FALSE)),"")</f>
        <v/>
      </c>
      <c r="E178" s="140" t="str">
        <f>IF(ISNUMBER($C178),VLOOKUP($C178,Methuselahs!$A$7:$I$206,COLUMN(Methuselahs!$H$6),FALSE),"")</f>
        <v/>
      </c>
      <c r="F178" s="136" t="str">
        <f>IF(ISNUMBER($C178),VLOOKUP($C178,Methuselahs!$A$7:$I$206,COLUMN(Methuselahs!$I$6),FALSE),"")</f>
        <v/>
      </c>
      <c r="G178" s="140"/>
      <c r="H178" s="141" t="str">
        <f>IF(ISNUMBER($C178),VLOOKUP($C178,Methuselahs!$A$7:$J$206,COLUMN(Methuselahs!$J$6),FALSE),"")</f>
        <v/>
      </c>
    </row>
    <row r="179" spans="1:8" ht="15" x14ac:dyDescent="0.2">
      <c r="A179" s="138" t="str">
        <f>IF(ISNUMBER($C179),VLOOKUP($C179,Methuselahs!$Y$7:$Z$206,2,FALSE),"")</f>
        <v/>
      </c>
      <c r="B179" s="139" t="str">
        <f>IF(ROW()-ROW($A$6)&lt;Methuselahs!$A$4,ROW()-ROW($A$5),"")</f>
        <v/>
      </c>
      <c r="C179" s="134" t="str">
        <f>IF(ISNUMBER($B179),VLOOKUP($B179,Methuselahs!$X$7:$Y$206,2,FALSE),"")</f>
        <v/>
      </c>
      <c r="D179" s="142" t="str">
        <f>IF(ISNUMBER($C179),T(VLOOKUP($C179,Methuselahs!$A$7:$E$206,2,FALSE))&amp;" "&amp;T(VLOOKUP($C179,Methuselahs!$A$7:$E$206,3,FALSE)),"")</f>
        <v/>
      </c>
      <c r="E179" s="140" t="str">
        <f>IF(ISNUMBER($C179),VLOOKUP($C179,Methuselahs!$A$7:$I$206,COLUMN(Methuselahs!$H$6),FALSE),"")</f>
        <v/>
      </c>
      <c r="F179" s="136" t="str">
        <f>IF(ISNUMBER($C179),VLOOKUP($C179,Methuselahs!$A$7:$I$206,COLUMN(Methuselahs!$I$6),FALSE),"")</f>
        <v/>
      </c>
      <c r="G179" s="140"/>
      <c r="H179" s="141" t="str">
        <f>IF(ISNUMBER($C179),VLOOKUP($C179,Methuselahs!$A$7:$J$206,COLUMN(Methuselahs!$J$6),FALSE),"")</f>
        <v/>
      </c>
    </row>
    <row r="180" spans="1:8" ht="15" x14ac:dyDescent="0.2">
      <c r="A180" s="138" t="str">
        <f>IF(ISNUMBER($C180),VLOOKUP($C180,Methuselahs!$Y$7:$Z$206,2,FALSE),"")</f>
        <v/>
      </c>
      <c r="B180" s="139" t="str">
        <f>IF(ROW()-ROW($A$6)&lt;Methuselahs!$A$4,ROW()-ROW($A$5),"")</f>
        <v/>
      </c>
      <c r="C180" s="134" t="str">
        <f>IF(ISNUMBER($B180),VLOOKUP($B180,Methuselahs!$X$7:$Y$206,2,FALSE),"")</f>
        <v/>
      </c>
      <c r="D180" s="142" t="str">
        <f>IF(ISNUMBER($C180),T(VLOOKUP($C180,Methuselahs!$A$7:$E$206,2,FALSE))&amp;" "&amp;T(VLOOKUP($C180,Methuselahs!$A$7:$E$206,3,FALSE)),"")</f>
        <v/>
      </c>
      <c r="E180" s="140" t="str">
        <f>IF(ISNUMBER($C180),VLOOKUP($C180,Methuselahs!$A$7:$I$206,COLUMN(Methuselahs!$H$6),FALSE),"")</f>
        <v/>
      </c>
      <c r="F180" s="136" t="str">
        <f>IF(ISNUMBER($C180),VLOOKUP($C180,Methuselahs!$A$7:$I$206,COLUMN(Methuselahs!$I$6),FALSE),"")</f>
        <v/>
      </c>
      <c r="G180" s="140"/>
      <c r="H180" s="141" t="str">
        <f>IF(ISNUMBER($C180),VLOOKUP($C180,Methuselahs!$A$7:$J$206,COLUMN(Methuselahs!$J$6),FALSE),"")</f>
        <v/>
      </c>
    </row>
    <row r="181" spans="1:8" ht="15" x14ac:dyDescent="0.2">
      <c r="A181" s="138" t="str">
        <f>IF(ISNUMBER($C181),VLOOKUP($C181,Methuselahs!$Y$7:$Z$206,2,FALSE),"")</f>
        <v/>
      </c>
      <c r="B181" s="139" t="str">
        <f>IF(ROW()-ROW($A$6)&lt;Methuselahs!$A$4,ROW()-ROW($A$5),"")</f>
        <v/>
      </c>
      <c r="C181" s="134" t="str">
        <f>IF(ISNUMBER($B181),VLOOKUP($B181,Methuselahs!$X$7:$Y$206,2,FALSE),"")</f>
        <v/>
      </c>
      <c r="D181" s="142" t="str">
        <f>IF(ISNUMBER($C181),T(VLOOKUP($C181,Methuselahs!$A$7:$E$206,2,FALSE))&amp;" "&amp;T(VLOOKUP($C181,Methuselahs!$A$7:$E$206,3,FALSE)),"")</f>
        <v/>
      </c>
      <c r="E181" s="140" t="str">
        <f>IF(ISNUMBER($C181),VLOOKUP($C181,Methuselahs!$A$7:$I$206,COLUMN(Methuselahs!$H$6),FALSE),"")</f>
        <v/>
      </c>
      <c r="F181" s="136" t="str">
        <f>IF(ISNUMBER($C181),VLOOKUP($C181,Methuselahs!$A$7:$I$206,COLUMN(Methuselahs!$I$6),FALSE),"")</f>
        <v/>
      </c>
      <c r="G181" s="140"/>
      <c r="H181" s="141" t="str">
        <f>IF(ISNUMBER($C181),VLOOKUP($C181,Methuselahs!$A$7:$J$206,COLUMN(Methuselahs!$J$6),FALSE),"")</f>
        <v/>
      </c>
    </row>
    <row r="182" spans="1:8" ht="15" x14ac:dyDescent="0.2">
      <c r="A182" s="138" t="str">
        <f>IF(ISNUMBER($C182),VLOOKUP($C182,Methuselahs!$Y$7:$Z$206,2,FALSE),"")</f>
        <v/>
      </c>
      <c r="B182" s="139" t="str">
        <f>IF(ROW()-ROW($A$6)&lt;Methuselahs!$A$4,ROW()-ROW($A$5),"")</f>
        <v/>
      </c>
      <c r="C182" s="134" t="str">
        <f>IF(ISNUMBER($B182),VLOOKUP($B182,Methuselahs!$X$7:$Y$206,2,FALSE),"")</f>
        <v/>
      </c>
      <c r="D182" s="142" t="str">
        <f>IF(ISNUMBER($C182),T(VLOOKUP($C182,Methuselahs!$A$7:$E$206,2,FALSE))&amp;" "&amp;T(VLOOKUP($C182,Methuselahs!$A$7:$E$206,3,FALSE)),"")</f>
        <v/>
      </c>
      <c r="E182" s="140" t="str">
        <f>IF(ISNUMBER($C182),VLOOKUP($C182,Methuselahs!$A$7:$I$206,COLUMN(Methuselahs!$H$6),FALSE),"")</f>
        <v/>
      </c>
      <c r="F182" s="136" t="str">
        <f>IF(ISNUMBER($C182),VLOOKUP($C182,Methuselahs!$A$7:$I$206,COLUMN(Methuselahs!$I$6),FALSE),"")</f>
        <v/>
      </c>
      <c r="G182" s="140"/>
      <c r="H182" s="141" t="str">
        <f>IF(ISNUMBER($C182),VLOOKUP($C182,Methuselahs!$A$7:$J$206,COLUMN(Methuselahs!$J$6),FALSE),"")</f>
        <v/>
      </c>
    </row>
    <row r="183" spans="1:8" ht="15" x14ac:dyDescent="0.2">
      <c r="A183" s="138" t="str">
        <f>IF(ISNUMBER($C183),VLOOKUP($C183,Methuselahs!$Y$7:$Z$206,2,FALSE),"")</f>
        <v/>
      </c>
      <c r="B183" s="139" t="str">
        <f>IF(ROW()-ROW($A$6)&lt;Methuselahs!$A$4,ROW()-ROW($A$5),"")</f>
        <v/>
      </c>
      <c r="C183" s="134" t="str">
        <f>IF(ISNUMBER($B183),VLOOKUP($B183,Methuselahs!$X$7:$Y$206,2,FALSE),"")</f>
        <v/>
      </c>
      <c r="D183" s="142" t="str">
        <f>IF(ISNUMBER($C183),T(VLOOKUP($C183,Methuselahs!$A$7:$E$206,2,FALSE))&amp;" "&amp;T(VLOOKUP($C183,Methuselahs!$A$7:$E$206,3,FALSE)),"")</f>
        <v/>
      </c>
      <c r="E183" s="140" t="str">
        <f>IF(ISNUMBER($C183),VLOOKUP($C183,Methuselahs!$A$7:$I$206,COLUMN(Methuselahs!$H$6),FALSE),"")</f>
        <v/>
      </c>
      <c r="F183" s="136" t="str">
        <f>IF(ISNUMBER($C183),VLOOKUP($C183,Methuselahs!$A$7:$I$206,COLUMN(Methuselahs!$I$6),FALSE),"")</f>
        <v/>
      </c>
      <c r="G183" s="140"/>
      <c r="H183" s="141" t="str">
        <f>IF(ISNUMBER($C183),VLOOKUP($C183,Methuselahs!$A$7:$J$206,COLUMN(Methuselahs!$J$6),FALSE),"")</f>
        <v/>
      </c>
    </row>
    <row r="184" spans="1:8" ht="15" x14ac:dyDescent="0.2">
      <c r="A184" s="138" t="str">
        <f>IF(ISNUMBER($C184),VLOOKUP($C184,Methuselahs!$Y$7:$Z$206,2,FALSE),"")</f>
        <v/>
      </c>
      <c r="B184" s="139" t="str">
        <f>IF(ROW()-ROW($A$6)&lt;Methuselahs!$A$4,ROW()-ROW($A$5),"")</f>
        <v/>
      </c>
      <c r="C184" s="134" t="str">
        <f>IF(ISNUMBER($B184),VLOOKUP($B184,Methuselahs!$X$7:$Y$206,2,FALSE),"")</f>
        <v/>
      </c>
      <c r="D184" s="142" t="str">
        <f>IF(ISNUMBER($C184),T(VLOOKUP($C184,Methuselahs!$A$7:$E$206,2,FALSE))&amp;" "&amp;T(VLOOKUP($C184,Methuselahs!$A$7:$E$206,3,FALSE)),"")</f>
        <v/>
      </c>
      <c r="E184" s="140" t="str">
        <f>IF(ISNUMBER($C184),VLOOKUP($C184,Methuselahs!$A$7:$I$206,COLUMN(Methuselahs!$H$6),FALSE),"")</f>
        <v/>
      </c>
      <c r="F184" s="136" t="str">
        <f>IF(ISNUMBER($C184),VLOOKUP($C184,Methuselahs!$A$7:$I$206,COLUMN(Methuselahs!$I$6),FALSE),"")</f>
        <v/>
      </c>
      <c r="G184" s="140"/>
      <c r="H184" s="141" t="str">
        <f>IF(ISNUMBER($C184),VLOOKUP($C184,Methuselahs!$A$7:$J$206,COLUMN(Methuselahs!$J$6),FALSE),"")</f>
        <v/>
      </c>
    </row>
    <row r="185" spans="1:8" ht="15" x14ac:dyDescent="0.2">
      <c r="A185" s="138" t="str">
        <f>IF(ISNUMBER($C185),VLOOKUP($C185,Methuselahs!$Y$7:$Z$206,2,FALSE),"")</f>
        <v/>
      </c>
      <c r="B185" s="139" t="str">
        <f>IF(ROW()-ROW($A$6)&lt;Methuselahs!$A$4,ROW()-ROW($A$5),"")</f>
        <v/>
      </c>
      <c r="C185" s="134" t="str">
        <f>IF(ISNUMBER($B185),VLOOKUP($B185,Methuselahs!$X$7:$Y$206,2,FALSE),"")</f>
        <v/>
      </c>
      <c r="D185" s="142" t="str">
        <f>IF(ISNUMBER($C185),T(VLOOKUP($C185,Methuselahs!$A$7:$E$206,2,FALSE))&amp;" "&amp;T(VLOOKUP($C185,Methuselahs!$A$7:$E$206,3,FALSE)),"")</f>
        <v/>
      </c>
      <c r="E185" s="140" t="str">
        <f>IF(ISNUMBER($C185),VLOOKUP($C185,Methuselahs!$A$7:$I$206,COLUMN(Methuselahs!$H$6),FALSE),"")</f>
        <v/>
      </c>
      <c r="F185" s="136" t="str">
        <f>IF(ISNUMBER($C185),VLOOKUP($C185,Methuselahs!$A$7:$I$206,COLUMN(Methuselahs!$I$6),FALSE),"")</f>
        <v/>
      </c>
      <c r="G185" s="140"/>
      <c r="H185" s="141" t="str">
        <f>IF(ISNUMBER($C185),VLOOKUP($C185,Methuselahs!$A$7:$J$206,COLUMN(Methuselahs!$J$6),FALSE),"")</f>
        <v/>
      </c>
    </row>
    <row r="186" spans="1:8" ht="15" x14ac:dyDescent="0.2">
      <c r="A186" s="138" t="str">
        <f>IF(ISNUMBER($C186),VLOOKUP($C186,Methuselahs!$Y$7:$Z$206,2,FALSE),"")</f>
        <v/>
      </c>
      <c r="B186" s="139" t="str">
        <f>IF(ROW()-ROW($A$6)&lt;Methuselahs!$A$4,ROW()-ROW($A$5),"")</f>
        <v/>
      </c>
      <c r="C186" s="134" t="str">
        <f>IF(ISNUMBER($B186),VLOOKUP($B186,Methuselahs!$X$7:$Y$206,2,FALSE),"")</f>
        <v/>
      </c>
      <c r="D186" s="142" t="str">
        <f>IF(ISNUMBER($C186),T(VLOOKUP($C186,Methuselahs!$A$7:$E$206,2,FALSE))&amp;" "&amp;T(VLOOKUP($C186,Methuselahs!$A$7:$E$206,3,FALSE)),"")</f>
        <v/>
      </c>
      <c r="E186" s="140" t="str">
        <f>IF(ISNUMBER($C186),VLOOKUP($C186,Methuselahs!$A$7:$I$206,COLUMN(Methuselahs!$H$6),FALSE),"")</f>
        <v/>
      </c>
      <c r="F186" s="136" t="str">
        <f>IF(ISNUMBER($C186),VLOOKUP($C186,Methuselahs!$A$7:$I$206,COLUMN(Methuselahs!$I$6),FALSE),"")</f>
        <v/>
      </c>
      <c r="G186" s="140"/>
      <c r="H186" s="141" t="str">
        <f>IF(ISNUMBER($C186),VLOOKUP($C186,Methuselahs!$A$7:$J$206,COLUMN(Methuselahs!$J$6),FALSE),"")</f>
        <v/>
      </c>
    </row>
    <row r="187" spans="1:8" ht="15" x14ac:dyDescent="0.2">
      <c r="A187" s="138" t="str">
        <f>IF(ISNUMBER($C187),VLOOKUP($C187,Methuselahs!$Y$7:$Z$206,2,FALSE),"")</f>
        <v/>
      </c>
      <c r="B187" s="139" t="str">
        <f>IF(ROW()-ROW($A$6)&lt;Methuselahs!$A$4,ROW()-ROW($A$5),"")</f>
        <v/>
      </c>
      <c r="C187" s="134" t="str">
        <f>IF(ISNUMBER($B187),VLOOKUP($B187,Methuselahs!$X$7:$Y$206,2,FALSE),"")</f>
        <v/>
      </c>
      <c r="D187" s="142" t="str">
        <f>IF(ISNUMBER($C187),T(VLOOKUP($C187,Methuselahs!$A$7:$E$206,2,FALSE))&amp;" "&amp;T(VLOOKUP($C187,Methuselahs!$A$7:$E$206,3,FALSE)),"")</f>
        <v/>
      </c>
      <c r="E187" s="140" t="str">
        <f>IF(ISNUMBER($C187),VLOOKUP($C187,Methuselahs!$A$7:$I$206,COLUMN(Methuselahs!$H$6),FALSE),"")</f>
        <v/>
      </c>
      <c r="F187" s="136" t="str">
        <f>IF(ISNUMBER($C187),VLOOKUP($C187,Methuselahs!$A$7:$I$206,COLUMN(Methuselahs!$I$6),FALSE),"")</f>
        <v/>
      </c>
      <c r="G187" s="140"/>
      <c r="H187" s="141" t="str">
        <f>IF(ISNUMBER($C187),VLOOKUP($C187,Methuselahs!$A$7:$J$206,COLUMN(Methuselahs!$J$6),FALSE),"")</f>
        <v/>
      </c>
    </row>
    <row r="188" spans="1:8" ht="15" x14ac:dyDescent="0.2">
      <c r="A188" s="138" t="str">
        <f>IF(ISNUMBER($C188),VLOOKUP($C188,Methuselahs!$Y$7:$Z$206,2,FALSE),"")</f>
        <v/>
      </c>
      <c r="B188" s="139" t="str">
        <f>IF(ROW()-ROW($A$6)&lt;Methuselahs!$A$4,ROW()-ROW($A$5),"")</f>
        <v/>
      </c>
      <c r="C188" s="134" t="str">
        <f>IF(ISNUMBER($B188),VLOOKUP($B188,Methuselahs!$X$7:$Y$206,2,FALSE),"")</f>
        <v/>
      </c>
      <c r="D188" s="142" t="str">
        <f>IF(ISNUMBER($C188),T(VLOOKUP($C188,Methuselahs!$A$7:$E$206,2,FALSE))&amp;" "&amp;T(VLOOKUP($C188,Methuselahs!$A$7:$E$206,3,FALSE)),"")</f>
        <v/>
      </c>
      <c r="E188" s="140" t="str">
        <f>IF(ISNUMBER($C188),VLOOKUP($C188,Methuselahs!$A$7:$I$206,COLUMN(Methuselahs!$H$6),FALSE),"")</f>
        <v/>
      </c>
      <c r="F188" s="136" t="str">
        <f>IF(ISNUMBER($C188),VLOOKUP($C188,Methuselahs!$A$7:$I$206,COLUMN(Methuselahs!$I$6),FALSE),"")</f>
        <v/>
      </c>
      <c r="G188" s="140"/>
      <c r="H188" s="141" t="str">
        <f>IF(ISNUMBER($C188),VLOOKUP($C188,Methuselahs!$A$7:$J$206,COLUMN(Methuselahs!$J$6),FALSE),"")</f>
        <v/>
      </c>
    </row>
    <row r="189" spans="1:8" ht="15" x14ac:dyDescent="0.2">
      <c r="A189" s="138" t="str">
        <f>IF(ISNUMBER($C189),VLOOKUP($C189,Methuselahs!$Y$7:$Z$206,2,FALSE),"")</f>
        <v/>
      </c>
      <c r="B189" s="139" t="str">
        <f>IF(ROW()-ROW($A$6)&lt;Methuselahs!$A$4,ROW()-ROW($A$5),"")</f>
        <v/>
      </c>
      <c r="C189" s="134" t="str">
        <f>IF(ISNUMBER($B189),VLOOKUP($B189,Methuselahs!$X$7:$Y$206,2,FALSE),"")</f>
        <v/>
      </c>
      <c r="D189" s="142" t="str">
        <f>IF(ISNUMBER($C189),T(VLOOKUP($C189,Methuselahs!$A$7:$E$206,2,FALSE))&amp;" "&amp;T(VLOOKUP($C189,Methuselahs!$A$7:$E$206,3,FALSE)),"")</f>
        <v/>
      </c>
      <c r="E189" s="140" t="str">
        <f>IF(ISNUMBER($C189),VLOOKUP($C189,Methuselahs!$A$7:$I$206,COLUMN(Methuselahs!$H$6),FALSE),"")</f>
        <v/>
      </c>
      <c r="F189" s="136" t="str">
        <f>IF(ISNUMBER($C189),VLOOKUP($C189,Methuselahs!$A$7:$I$206,COLUMN(Methuselahs!$I$6),FALSE),"")</f>
        <v/>
      </c>
      <c r="G189" s="140"/>
      <c r="H189" s="141" t="str">
        <f>IF(ISNUMBER($C189),VLOOKUP($C189,Methuselahs!$A$7:$J$206,COLUMN(Methuselahs!$J$6),FALSE),"")</f>
        <v/>
      </c>
    </row>
    <row r="190" spans="1:8" ht="15" x14ac:dyDescent="0.2">
      <c r="A190" s="138" t="str">
        <f>IF(ISNUMBER($C190),VLOOKUP($C190,Methuselahs!$Y$7:$Z$206,2,FALSE),"")</f>
        <v/>
      </c>
      <c r="B190" s="139" t="str">
        <f>IF(ROW()-ROW($A$6)&lt;Methuselahs!$A$4,ROW()-ROW($A$5),"")</f>
        <v/>
      </c>
      <c r="C190" s="134" t="str">
        <f>IF(ISNUMBER($B190),VLOOKUP($B190,Methuselahs!$X$7:$Y$206,2,FALSE),"")</f>
        <v/>
      </c>
      <c r="D190" s="142" t="str">
        <f>IF(ISNUMBER($C190),T(VLOOKUP($C190,Methuselahs!$A$7:$E$206,2,FALSE))&amp;" "&amp;T(VLOOKUP($C190,Methuselahs!$A$7:$E$206,3,FALSE)),"")</f>
        <v/>
      </c>
      <c r="E190" s="140" t="str">
        <f>IF(ISNUMBER($C190),VLOOKUP($C190,Methuselahs!$A$7:$I$206,COLUMN(Methuselahs!$H$6),FALSE),"")</f>
        <v/>
      </c>
      <c r="F190" s="136" t="str">
        <f>IF(ISNUMBER($C190),VLOOKUP($C190,Methuselahs!$A$7:$I$206,COLUMN(Methuselahs!$I$6),FALSE),"")</f>
        <v/>
      </c>
      <c r="G190" s="140"/>
      <c r="H190" s="141" t="str">
        <f>IF(ISNUMBER($C190),VLOOKUP($C190,Methuselahs!$A$7:$J$206,COLUMN(Methuselahs!$J$6),FALSE),"")</f>
        <v/>
      </c>
    </row>
    <row r="191" spans="1:8" ht="15" x14ac:dyDescent="0.2">
      <c r="A191" s="138" t="str">
        <f>IF(ISNUMBER($C191),VLOOKUP($C191,Methuselahs!$Y$7:$Z$206,2,FALSE),"")</f>
        <v/>
      </c>
      <c r="B191" s="139" t="str">
        <f>IF(ROW()-ROW($A$6)&lt;Methuselahs!$A$4,ROW()-ROW($A$5),"")</f>
        <v/>
      </c>
      <c r="C191" s="134" t="str">
        <f>IF(ISNUMBER($B191),VLOOKUP($B191,Methuselahs!$X$7:$Y$206,2,FALSE),"")</f>
        <v/>
      </c>
      <c r="D191" s="142" t="str">
        <f>IF(ISNUMBER($C191),T(VLOOKUP($C191,Methuselahs!$A$7:$E$206,2,FALSE))&amp;" "&amp;T(VLOOKUP($C191,Methuselahs!$A$7:$E$206,3,FALSE)),"")</f>
        <v/>
      </c>
      <c r="E191" s="140" t="str">
        <f>IF(ISNUMBER($C191),VLOOKUP($C191,Methuselahs!$A$7:$I$206,COLUMN(Methuselahs!$H$6),FALSE),"")</f>
        <v/>
      </c>
      <c r="F191" s="136" t="str">
        <f>IF(ISNUMBER($C191),VLOOKUP($C191,Methuselahs!$A$7:$I$206,COLUMN(Methuselahs!$I$6),FALSE),"")</f>
        <v/>
      </c>
      <c r="G191" s="140"/>
      <c r="H191" s="141" t="str">
        <f>IF(ISNUMBER($C191),VLOOKUP($C191,Methuselahs!$A$7:$J$206,COLUMN(Methuselahs!$J$6),FALSE),"")</f>
        <v/>
      </c>
    </row>
    <row r="192" spans="1:8" ht="15" x14ac:dyDescent="0.2">
      <c r="A192" s="138" t="str">
        <f>IF(ISNUMBER($C192),VLOOKUP($C192,Methuselahs!$Y$7:$Z$206,2,FALSE),"")</f>
        <v/>
      </c>
      <c r="B192" s="139" t="str">
        <f>IF(ROW()-ROW($A$6)&lt;Methuselahs!$A$4,ROW()-ROW($A$5),"")</f>
        <v/>
      </c>
      <c r="C192" s="134" t="str">
        <f>IF(ISNUMBER($B192),VLOOKUP($B192,Methuselahs!$X$7:$Y$206,2,FALSE),"")</f>
        <v/>
      </c>
      <c r="D192" s="142" t="str">
        <f>IF(ISNUMBER($C192),T(VLOOKUP($C192,Methuselahs!$A$7:$E$206,2,FALSE))&amp;" "&amp;T(VLOOKUP($C192,Methuselahs!$A$7:$E$206,3,FALSE)),"")</f>
        <v/>
      </c>
      <c r="E192" s="140" t="str">
        <f>IF(ISNUMBER($C192),VLOOKUP($C192,Methuselahs!$A$7:$I$206,COLUMN(Methuselahs!$H$6),FALSE),"")</f>
        <v/>
      </c>
      <c r="F192" s="136" t="str">
        <f>IF(ISNUMBER($C192),VLOOKUP($C192,Methuselahs!$A$7:$I$206,COLUMN(Methuselahs!$I$6),FALSE),"")</f>
        <v/>
      </c>
      <c r="G192" s="140"/>
      <c r="H192" s="141" t="str">
        <f>IF(ISNUMBER($C192),VLOOKUP($C192,Methuselahs!$A$7:$J$206,COLUMN(Methuselahs!$J$6),FALSE),"")</f>
        <v/>
      </c>
    </row>
    <row r="193" spans="1:8" ht="15" x14ac:dyDescent="0.2">
      <c r="A193" s="138" t="str">
        <f>IF(ISNUMBER($C193),VLOOKUP($C193,Methuselahs!$Y$7:$Z$206,2,FALSE),"")</f>
        <v/>
      </c>
      <c r="B193" s="139" t="str">
        <f>IF(ROW()-ROW($A$6)&lt;Methuselahs!$A$4,ROW()-ROW($A$5),"")</f>
        <v/>
      </c>
      <c r="C193" s="134" t="str">
        <f>IF(ISNUMBER($B193),VLOOKUP($B193,Methuselahs!$X$7:$Y$206,2,FALSE),"")</f>
        <v/>
      </c>
      <c r="D193" s="142" t="str">
        <f>IF(ISNUMBER($C193),T(VLOOKUP($C193,Methuselahs!$A$7:$E$206,2,FALSE))&amp;" "&amp;T(VLOOKUP($C193,Methuselahs!$A$7:$E$206,3,FALSE)),"")</f>
        <v/>
      </c>
      <c r="E193" s="140" t="str">
        <f>IF(ISNUMBER($C193),VLOOKUP($C193,Methuselahs!$A$7:$I$206,COLUMN(Methuselahs!$H$6),FALSE),"")</f>
        <v/>
      </c>
      <c r="F193" s="136" t="str">
        <f>IF(ISNUMBER($C193),VLOOKUP($C193,Methuselahs!$A$7:$I$206,COLUMN(Methuselahs!$I$6),FALSE),"")</f>
        <v/>
      </c>
      <c r="G193" s="140"/>
      <c r="H193" s="141" t="str">
        <f>IF(ISNUMBER($C193),VLOOKUP($C193,Methuselahs!$A$7:$J$206,COLUMN(Methuselahs!$J$6),FALSE),"")</f>
        <v/>
      </c>
    </row>
    <row r="194" spans="1:8" ht="15" x14ac:dyDescent="0.2">
      <c r="A194" s="138" t="str">
        <f>IF(ISNUMBER($C194),VLOOKUP($C194,Methuselahs!$Y$7:$Z$206,2,FALSE),"")</f>
        <v/>
      </c>
      <c r="B194" s="139" t="str">
        <f>IF(ROW()-ROW($A$6)&lt;Methuselahs!$A$4,ROW()-ROW($A$5),"")</f>
        <v/>
      </c>
      <c r="C194" s="134" t="str">
        <f>IF(ISNUMBER($B194),VLOOKUP($B194,Methuselahs!$X$7:$Y$206,2,FALSE),"")</f>
        <v/>
      </c>
      <c r="D194" s="142" t="str">
        <f>IF(ISNUMBER($C194),T(VLOOKUP($C194,Methuselahs!$A$7:$E$206,2,FALSE))&amp;" "&amp;T(VLOOKUP($C194,Methuselahs!$A$7:$E$206,3,FALSE)),"")</f>
        <v/>
      </c>
      <c r="E194" s="140" t="str">
        <f>IF(ISNUMBER($C194),VLOOKUP($C194,Methuselahs!$A$7:$I$206,COLUMN(Methuselahs!$H$6),FALSE),"")</f>
        <v/>
      </c>
      <c r="F194" s="136" t="str">
        <f>IF(ISNUMBER($C194),VLOOKUP($C194,Methuselahs!$A$7:$I$206,COLUMN(Methuselahs!$I$6),FALSE),"")</f>
        <v/>
      </c>
      <c r="G194" s="140"/>
      <c r="H194" s="141" t="str">
        <f>IF(ISNUMBER($C194),VLOOKUP($C194,Methuselahs!$A$7:$J$206,COLUMN(Methuselahs!$J$6),FALSE),"")</f>
        <v/>
      </c>
    </row>
    <row r="195" spans="1:8" ht="15" x14ac:dyDescent="0.2">
      <c r="A195" s="138" t="str">
        <f>IF(ISNUMBER($C195),VLOOKUP($C195,Methuselahs!$Y$7:$Z$206,2,FALSE),"")</f>
        <v/>
      </c>
      <c r="B195" s="139" t="str">
        <f>IF(ROW()-ROW($A$6)&lt;Methuselahs!$A$4,ROW()-ROW($A$5),"")</f>
        <v/>
      </c>
      <c r="C195" s="134" t="str">
        <f>IF(ISNUMBER($B195),VLOOKUP($B195,Methuselahs!$X$7:$Y$206,2,FALSE),"")</f>
        <v/>
      </c>
      <c r="D195" s="142" t="str">
        <f>IF(ISNUMBER($C195),T(VLOOKUP($C195,Methuselahs!$A$7:$E$206,2,FALSE))&amp;" "&amp;T(VLOOKUP($C195,Methuselahs!$A$7:$E$206,3,FALSE)),"")</f>
        <v/>
      </c>
      <c r="E195" s="140" t="str">
        <f>IF(ISNUMBER($C195),VLOOKUP($C195,Methuselahs!$A$7:$I$206,COLUMN(Methuselahs!$H$6),FALSE),"")</f>
        <v/>
      </c>
      <c r="F195" s="136" t="str">
        <f>IF(ISNUMBER($C195),VLOOKUP($C195,Methuselahs!$A$7:$I$206,COLUMN(Methuselahs!$I$6),FALSE),"")</f>
        <v/>
      </c>
      <c r="G195" s="140"/>
      <c r="H195" s="141" t="str">
        <f>IF(ISNUMBER($C195),VLOOKUP($C195,Methuselahs!$A$7:$J$206,COLUMN(Methuselahs!$J$6),FALSE),"")</f>
        <v/>
      </c>
    </row>
    <row r="196" spans="1:8" ht="15" x14ac:dyDescent="0.2">
      <c r="A196" s="138" t="str">
        <f>IF(ISNUMBER($C196),VLOOKUP($C196,Methuselahs!$Y$7:$Z$206,2,FALSE),"")</f>
        <v/>
      </c>
      <c r="B196" s="139" t="str">
        <f>IF(ROW()-ROW($A$6)&lt;Methuselahs!$A$4,ROW()-ROW($A$5),"")</f>
        <v/>
      </c>
      <c r="C196" s="134" t="str">
        <f>IF(ISNUMBER($B196),VLOOKUP($B196,Methuselahs!$X$7:$Y$206,2,FALSE),"")</f>
        <v/>
      </c>
      <c r="D196" s="142" t="str">
        <f>IF(ISNUMBER($C196),T(VLOOKUP($C196,Methuselahs!$A$7:$E$206,2,FALSE))&amp;" "&amp;T(VLOOKUP($C196,Methuselahs!$A$7:$E$206,3,FALSE)),"")</f>
        <v/>
      </c>
      <c r="E196" s="140" t="str">
        <f>IF(ISNUMBER($C196),VLOOKUP($C196,Methuselahs!$A$7:$I$206,COLUMN(Methuselahs!$H$6),FALSE),"")</f>
        <v/>
      </c>
      <c r="F196" s="136" t="str">
        <f>IF(ISNUMBER($C196),VLOOKUP($C196,Methuselahs!$A$7:$I$206,COLUMN(Methuselahs!$I$6),FALSE),"")</f>
        <v/>
      </c>
      <c r="G196" s="140"/>
      <c r="H196" s="141" t="str">
        <f>IF(ISNUMBER($C196),VLOOKUP($C196,Methuselahs!$A$7:$J$206,COLUMN(Methuselahs!$J$6),FALSE),"")</f>
        <v/>
      </c>
    </row>
    <row r="197" spans="1:8" ht="15" x14ac:dyDescent="0.2">
      <c r="A197" s="138" t="str">
        <f>IF(ISNUMBER($C197),VLOOKUP($C197,Methuselahs!$Y$7:$Z$206,2,FALSE),"")</f>
        <v/>
      </c>
      <c r="B197" s="139" t="str">
        <f>IF(ROW()-ROW($A$6)&lt;Methuselahs!$A$4,ROW()-ROW($A$5),"")</f>
        <v/>
      </c>
      <c r="C197" s="134" t="str">
        <f>IF(ISNUMBER($B197),VLOOKUP($B197,Methuselahs!$X$7:$Y$206,2,FALSE),"")</f>
        <v/>
      </c>
      <c r="D197" s="142" t="str">
        <f>IF(ISNUMBER($C197),T(VLOOKUP($C197,Methuselahs!$A$7:$E$206,2,FALSE))&amp;" "&amp;T(VLOOKUP($C197,Methuselahs!$A$7:$E$206,3,FALSE)),"")</f>
        <v/>
      </c>
      <c r="E197" s="140" t="str">
        <f>IF(ISNUMBER($C197),VLOOKUP($C197,Methuselahs!$A$7:$I$206,COLUMN(Methuselahs!$H$6),FALSE),"")</f>
        <v/>
      </c>
      <c r="F197" s="136" t="str">
        <f>IF(ISNUMBER($C197),VLOOKUP($C197,Methuselahs!$A$7:$I$206,COLUMN(Methuselahs!$I$6),FALSE),"")</f>
        <v/>
      </c>
      <c r="G197" s="140"/>
      <c r="H197" s="141" t="str">
        <f>IF(ISNUMBER($C197),VLOOKUP($C197,Methuselahs!$A$7:$J$206,COLUMN(Methuselahs!$J$6),FALSE),"")</f>
        <v/>
      </c>
    </row>
    <row r="198" spans="1:8" ht="15" x14ac:dyDescent="0.2">
      <c r="A198" s="138" t="str">
        <f>IF(ISNUMBER($C198),VLOOKUP($C198,Methuselahs!$Y$7:$Z$206,2,FALSE),"")</f>
        <v/>
      </c>
      <c r="B198" s="139" t="str">
        <f>IF(ROW()-ROW($A$6)&lt;Methuselahs!$A$4,ROW()-ROW($A$5),"")</f>
        <v/>
      </c>
      <c r="C198" s="134" t="str">
        <f>IF(ISNUMBER($B198),VLOOKUP($B198,Methuselahs!$X$7:$Y$206,2,FALSE),"")</f>
        <v/>
      </c>
      <c r="D198" s="142" t="str">
        <f>IF(ISNUMBER($C198),T(VLOOKUP($C198,Methuselahs!$A$7:$E$206,2,FALSE))&amp;" "&amp;T(VLOOKUP($C198,Methuselahs!$A$7:$E$206,3,FALSE)),"")</f>
        <v/>
      </c>
      <c r="E198" s="140" t="str">
        <f>IF(ISNUMBER($C198),VLOOKUP($C198,Methuselahs!$A$7:$I$206,COLUMN(Methuselahs!$H$6),FALSE),"")</f>
        <v/>
      </c>
      <c r="F198" s="136" t="str">
        <f>IF(ISNUMBER($C198),VLOOKUP($C198,Methuselahs!$A$7:$I$206,COLUMN(Methuselahs!$I$6),FALSE),"")</f>
        <v/>
      </c>
      <c r="G198" s="140"/>
      <c r="H198" s="141" t="str">
        <f>IF(ISNUMBER($C198),VLOOKUP($C198,Methuselahs!$A$7:$J$206,COLUMN(Methuselahs!$J$6),FALSE),"")</f>
        <v/>
      </c>
    </row>
    <row r="199" spans="1:8" ht="15" x14ac:dyDescent="0.2">
      <c r="A199" s="138" t="str">
        <f>IF(ISNUMBER($C199),VLOOKUP($C199,Methuselahs!$Y$7:$Z$206,2,FALSE),"")</f>
        <v/>
      </c>
      <c r="B199" s="139" t="str">
        <f>IF(ROW()-ROW($A$6)&lt;Methuselahs!$A$4,ROW()-ROW($A$5),"")</f>
        <v/>
      </c>
      <c r="C199" s="134" t="str">
        <f>IF(ISNUMBER($B199),VLOOKUP($B199,Methuselahs!$X$7:$Y$206,2,FALSE),"")</f>
        <v/>
      </c>
      <c r="D199" s="142" t="str">
        <f>IF(ISNUMBER($C199),T(VLOOKUP($C199,Methuselahs!$A$7:$E$206,2,FALSE))&amp;" "&amp;T(VLOOKUP($C199,Methuselahs!$A$7:$E$206,3,FALSE)),"")</f>
        <v/>
      </c>
      <c r="E199" s="140" t="str">
        <f>IF(ISNUMBER($C199),VLOOKUP($C199,Methuselahs!$A$7:$I$206,COLUMN(Methuselahs!$H$6),FALSE),"")</f>
        <v/>
      </c>
      <c r="F199" s="136" t="str">
        <f>IF(ISNUMBER($C199),VLOOKUP($C199,Methuselahs!$A$7:$I$206,COLUMN(Methuselahs!$I$6),FALSE),"")</f>
        <v/>
      </c>
      <c r="G199" s="140"/>
      <c r="H199" s="141" t="str">
        <f>IF(ISNUMBER($C199),VLOOKUP($C199,Methuselahs!$A$7:$J$206,COLUMN(Methuselahs!$J$6),FALSE),"")</f>
        <v/>
      </c>
    </row>
    <row r="200" spans="1:8" ht="15" x14ac:dyDescent="0.2">
      <c r="A200" s="138" t="str">
        <f>IF(ISNUMBER($C200),VLOOKUP($C200,Methuselahs!$Y$7:$Z$206,2,FALSE),"")</f>
        <v/>
      </c>
      <c r="B200" s="139" t="str">
        <f>IF(ROW()-ROW($A$6)&lt;Methuselahs!$A$4,ROW()-ROW($A$5),"")</f>
        <v/>
      </c>
      <c r="C200" s="134" t="str">
        <f>IF(ISNUMBER($B200),VLOOKUP($B200,Methuselahs!$X$7:$Y$206,2,FALSE),"")</f>
        <v/>
      </c>
      <c r="D200" s="142" t="str">
        <f>IF(ISNUMBER($C200),T(VLOOKUP($C200,Methuselahs!$A$7:$E$206,2,FALSE))&amp;" "&amp;T(VLOOKUP($C200,Methuselahs!$A$7:$E$206,3,FALSE)),"")</f>
        <v/>
      </c>
      <c r="E200" s="140" t="str">
        <f>IF(ISNUMBER($C200),VLOOKUP($C200,Methuselahs!$A$7:$I$206,COLUMN(Methuselahs!$H$6),FALSE),"")</f>
        <v/>
      </c>
      <c r="F200" s="136" t="str">
        <f>IF(ISNUMBER($C200),VLOOKUP($C200,Methuselahs!$A$7:$I$206,COLUMN(Methuselahs!$I$6),FALSE),"")</f>
        <v/>
      </c>
      <c r="G200" s="140"/>
      <c r="H200" s="141" t="str">
        <f>IF(ISNUMBER($C200),VLOOKUP($C200,Methuselahs!$A$7:$J$206,COLUMN(Methuselahs!$J$6),FALSE),"")</f>
        <v/>
      </c>
    </row>
    <row r="201" spans="1:8" ht="15" x14ac:dyDescent="0.2">
      <c r="A201" s="138" t="str">
        <f>IF(ISNUMBER($C201),VLOOKUP($C201,Methuselahs!$Y$7:$Z$206,2,FALSE),"")</f>
        <v/>
      </c>
      <c r="B201" s="139" t="str">
        <f>IF(ROW()-ROW($A$6)&lt;Methuselahs!$A$4,ROW()-ROW($A$5),"")</f>
        <v/>
      </c>
      <c r="C201" s="134" t="str">
        <f>IF(ISNUMBER($B201),VLOOKUP($B201,Methuselahs!$X$7:$Y$206,2,FALSE),"")</f>
        <v/>
      </c>
      <c r="D201" s="142" t="str">
        <f>IF(ISNUMBER($C201),T(VLOOKUP($C201,Methuselahs!$A$7:$E$206,2,FALSE))&amp;" "&amp;T(VLOOKUP($C201,Methuselahs!$A$7:$E$206,3,FALSE)),"")</f>
        <v/>
      </c>
      <c r="E201" s="140" t="str">
        <f>IF(ISNUMBER($C201),VLOOKUP($C201,Methuselahs!$A$7:$I$206,COLUMN(Methuselahs!$H$6),FALSE),"")</f>
        <v/>
      </c>
      <c r="F201" s="136" t="str">
        <f>IF(ISNUMBER($C201),VLOOKUP($C201,Methuselahs!$A$7:$I$206,COLUMN(Methuselahs!$I$6),FALSE),"")</f>
        <v/>
      </c>
      <c r="G201" s="140"/>
      <c r="H201" s="141" t="str">
        <f>IF(ISNUMBER($C201),VLOOKUP($C201,Methuselahs!$A$7:$J$206,COLUMN(Methuselahs!$J$6),FALSE),"")</f>
        <v/>
      </c>
    </row>
    <row r="202" spans="1:8" ht="15" x14ac:dyDescent="0.2">
      <c r="A202" s="138" t="str">
        <f>IF(ISNUMBER($C202),VLOOKUP($C202,Methuselahs!$Y$7:$Z$206,2,FALSE),"")</f>
        <v/>
      </c>
      <c r="B202" s="139" t="str">
        <f>IF(ROW()-ROW($A$6)&lt;Methuselahs!$A$4,ROW()-ROW($A$5),"")</f>
        <v/>
      </c>
      <c r="C202" s="134" t="str">
        <f>IF(ISNUMBER($B202),VLOOKUP($B202,Methuselahs!$X$7:$Y$206,2,FALSE),"")</f>
        <v/>
      </c>
      <c r="D202" s="142" t="str">
        <f>IF(ISNUMBER($C202),T(VLOOKUP($C202,Methuselahs!$A$7:$E$206,2,FALSE))&amp;" "&amp;T(VLOOKUP($C202,Methuselahs!$A$7:$E$206,3,FALSE)),"")</f>
        <v/>
      </c>
      <c r="E202" s="140" t="str">
        <f>IF(ISNUMBER($C202),VLOOKUP($C202,Methuselahs!$A$7:$I$206,COLUMN(Methuselahs!$H$6),FALSE),"")</f>
        <v/>
      </c>
      <c r="F202" s="136" t="str">
        <f>IF(ISNUMBER($C202),VLOOKUP($C202,Methuselahs!$A$7:$I$206,COLUMN(Methuselahs!$I$6),FALSE),"")</f>
        <v/>
      </c>
      <c r="G202" s="140"/>
      <c r="H202" s="141" t="str">
        <f>IF(ISNUMBER($C202),VLOOKUP($C202,Methuselahs!$A$7:$J$206,COLUMN(Methuselahs!$J$6),FALSE),"")</f>
        <v/>
      </c>
    </row>
    <row r="203" spans="1:8" ht="15" x14ac:dyDescent="0.2">
      <c r="A203" s="138" t="str">
        <f>IF(ISNUMBER($C203),VLOOKUP($C203,Methuselahs!$Y$7:$Z$206,2,FALSE),"")</f>
        <v/>
      </c>
      <c r="B203" s="139" t="str">
        <f>IF(ROW()-ROW($A$6)&lt;Methuselahs!$A$4,ROW()-ROW($A$5),"")</f>
        <v/>
      </c>
      <c r="C203" s="134" t="str">
        <f>IF(ISNUMBER($B203),VLOOKUP($B203,Methuselahs!$X$7:$Y$206,2,FALSE),"")</f>
        <v/>
      </c>
      <c r="D203" s="142" t="str">
        <f>IF(ISNUMBER($C203),T(VLOOKUP($C203,Methuselahs!$A$7:$E$206,2,FALSE))&amp;" "&amp;T(VLOOKUP($C203,Methuselahs!$A$7:$E$206,3,FALSE)),"")</f>
        <v/>
      </c>
      <c r="E203" s="140" t="str">
        <f>IF(ISNUMBER($C203),VLOOKUP($C203,Methuselahs!$A$7:$I$206,COLUMN(Methuselahs!$H$6),FALSE),"")</f>
        <v/>
      </c>
      <c r="F203" s="136" t="str">
        <f>IF(ISNUMBER($C203),VLOOKUP($C203,Methuselahs!$A$7:$I$206,COLUMN(Methuselahs!$I$6),FALSE),"")</f>
        <v/>
      </c>
      <c r="G203" s="140"/>
      <c r="H203" s="141" t="str">
        <f>IF(ISNUMBER($C203),VLOOKUP($C203,Methuselahs!$A$7:$J$206,COLUMN(Methuselahs!$J$6),FALSE),"")</f>
        <v/>
      </c>
    </row>
    <row r="204" spans="1:8" ht="15" x14ac:dyDescent="0.2">
      <c r="A204" s="138" t="str">
        <f>IF(ISNUMBER($C204),VLOOKUP($C204,Methuselahs!$Y$7:$Z$206,2,FALSE),"")</f>
        <v/>
      </c>
      <c r="B204" s="139" t="str">
        <f>IF(ROW()-ROW($A$6)&lt;Methuselahs!$A$4,ROW()-ROW($A$5),"")</f>
        <v/>
      </c>
      <c r="C204" s="134" t="str">
        <f>IF(ISNUMBER($B204),VLOOKUP($B204,Methuselahs!$X$7:$Y$206,2,FALSE),"")</f>
        <v/>
      </c>
      <c r="D204" s="142" t="str">
        <f>IF(ISNUMBER($C204),T(VLOOKUP($C204,Methuselahs!$A$7:$E$206,2,FALSE))&amp;" "&amp;T(VLOOKUP($C204,Methuselahs!$A$7:$E$206,3,FALSE)),"")</f>
        <v/>
      </c>
      <c r="E204" s="140" t="str">
        <f>IF(ISNUMBER($C204),VLOOKUP($C204,Methuselahs!$A$7:$I$206,COLUMN(Methuselahs!$H$6),FALSE),"")</f>
        <v/>
      </c>
      <c r="F204" s="136" t="str">
        <f>IF(ISNUMBER($C204),VLOOKUP($C204,Methuselahs!$A$7:$I$206,COLUMN(Methuselahs!$I$6),FALSE),"")</f>
        <v/>
      </c>
      <c r="G204" s="140"/>
      <c r="H204" s="141" t="str">
        <f>IF(ISNUMBER($C204),VLOOKUP($C204,Methuselahs!$A$7:$J$206,COLUMN(Methuselahs!$J$6),FALSE),"")</f>
        <v/>
      </c>
    </row>
    <row r="205" spans="1:8" ht="15" x14ac:dyDescent="0.2">
      <c r="A205" s="146" t="str">
        <f>IF(ISNUMBER($C205),VLOOKUP($C205,Methuselahs!$Y$7:$Z$206,2,FALSE),"")</f>
        <v/>
      </c>
      <c r="B205" s="147" t="str">
        <f>IF(ROW()-ROW($A$6)&lt;Methuselahs!$A$4,ROW()-ROW($A$5),"")</f>
        <v/>
      </c>
      <c r="C205" s="147" t="str">
        <f>IF(ISNUMBER($B205),VLOOKUP($B205,Methuselahs!$X$7:$Y$206,2,FALSE),"")</f>
        <v/>
      </c>
      <c r="D205" s="148" t="str">
        <f>IF(ISNUMBER($C205),T(VLOOKUP($C205,Methuselahs!$A$7:$E$206,2,FALSE))&amp;" "&amp;T(VLOOKUP($C205,Methuselahs!$A$7:$E$206,3,FALSE)),"")</f>
        <v/>
      </c>
      <c r="E205" s="149" t="str">
        <f>IF(ISNUMBER($C205),VLOOKUP($C205,Methuselahs!$A$7:$I$206,COLUMN(Methuselahs!$H$6),FALSE),"")</f>
        <v/>
      </c>
      <c r="F205" s="147" t="str">
        <f>IF(ISNUMBER($C205),VLOOKUP($C205,Methuselahs!$A$7:$I$206,COLUMN(Methuselahs!$I$6),FALSE),"")</f>
        <v/>
      </c>
      <c r="G205" s="149"/>
      <c r="H205" s="150" t="str">
        <f>IF(ISNUMBER($C205),VLOOKUP($C205,Methuselahs!$A$7:$J$206,COLUMN(Methuselahs!$J$6),FALSE),"")</f>
        <v/>
      </c>
    </row>
  </sheetData>
  <sheetProtection sheet="1" objects="1" scenarios="1"/>
  <mergeCells count="2">
    <mergeCell ref="A1:H1"/>
    <mergeCell ref="A3:H3"/>
  </mergeCells>
  <pageMargins left="0.74791666666666667" right="0.74791666666666667" top="0.98402777777777783" bottom="0.98402777777777783" header="0.51180555555555562" footer="0.51180555555555562"/>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06"/>
  <sheetViews>
    <sheetView workbookViewId="0">
      <pane ySplit="6" topLeftCell="A7" activePane="bottomLeft" state="frozen"/>
      <selection pane="bottomLeft" activeCell="A7" sqref="A7"/>
    </sheetView>
  </sheetViews>
  <sheetFormatPr defaultColWidth="8.85546875" defaultRowHeight="12.75" x14ac:dyDescent="0.2"/>
  <cols>
    <col min="1" max="1" width="3" style="151" customWidth="1"/>
    <col min="2" max="2" width="16.7109375" style="151" customWidth="1"/>
    <col min="3" max="3" width="18" style="151" customWidth="1"/>
    <col min="4" max="5" width="6.85546875" style="152" customWidth="1"/>
    <col min="6" max="6" width="7.7109375" style="151" hidden="1" customWidth="1"/>
    <col min="7" max="8" width="7.7109375" style="151" customWidth="1"/>
    <col min="9" max="9" width="8.85546875" style="151" customWidth="1"/>
    <col min="10" max="10" width="6" style="153" hidden="1" customWidth="1"/>
    <col min="11" max="21" width="10.7109375" style="154" hidden="1" customWidth="1"/>
    <col min="22" max="22" width="11.7109375" style="154" hidden="1" customWidth="1"/>
    <col min="23" max="23" width="9.28515625" style="154" hidden="1" customWidth="1"/>
    <col min="24" max="26" width="8.85546875" style="154" hidden="1" customWidth="1"/>
    <col min="27" max="27" width="10.42578125" style="154" hidden="1" customWidth="1"/>
    <col min="28" max="29" width="9.140625" style="154" customWidth="1"/>
    <col min="30" max="16384" width="8.85546875" style="154"/>
  </cols>
  <sheetData>
    <row r="1" spans="1:30" ht="25.5" x14ac:dyDescent="0.35">
      <c r="A1" s="20" t="str">
        <f>IF(ISBLANK('Tournament Info'!B3),"Vampire: The Eternal Struggle Tournament",'Tournament Info'!B3)</f>
        <v>Vampire: The Eternal Struggle Tournament</v>
      </c>
      <c r="B1" s="21"/>
      <c r="C1" s="21"/>
      <c r="D1" s="24"/>
      <c r="E1" s="24"/>
      <c r="F1" s="23"/>
      <c r="G1" s="23"/>
      <c r="H1" s="23"/>
      <c r="I1" s="23"/>
      <c r="J1" s="155"/>
    </row>
    <row r="2" spans="1:30" ht="13.7" customHeight="1" x14ac:dyDescent="0.3">
      <c r="A2" s="154"/>
      <c r="B2" s="21"/>
      <c r="C2" s="23"/>
      <c r="D2" s="24"/>
      <c r="E2" s="24"/>
      <c r="G2" s="23"/>
      <c r="H2" s="23" t="s">
        <v>129</v>
      </c>
      <c r="I2" s="23"/>
      <c r="AB2" s="156"/>
    </row>
    <row r="3" spans="1:30" s="28" customFormat="1" ht="15" customHeight="1" x14ac:dyDescent="0.3">
      <c r="A3" s="157" t="s">
        <v>130</v>
      </c>
      <c r="B3" s="158"/>
      <c r="C3" s="159"/>
      <c r="D3" s="160"/>
      <c r="E3" s="160"/>
      <c r="G3" s="159"/>
      <c r="H3" s="28" t="s">
        <v>131</v>
      </c>
      <c r="I3" s="159"/>
      <c r="V3" s="161"/>
      <c r="AB3" s="162"/>
      <c r="AD3" s="163"/>
    </row>
    <row r="4" spans="1:30" ht="12.95" customHeight="1" x14ac:dyDescent="0.3">
      <c r="A4"/>
      <c r="B4" s="21"/>
      <c r="C4" s="21"/>
      <c r="D4" s="24"/>
      <c r="E4" s="24"/>
      <c r="F4" s="23"/>
      <c r="G4" s="23"/>
      <c r="H4" s="23"/>
      <c r="I4" s="23"/>
      <c r="J4" s="155"/>
      <c r="V4" s="164">
        <v>1</v>
      </c>
    </row>
    <row r="5" spans="1:30" ht="20.25" x14ac:dyDescent="0.3">
      <c r="A5" s="165" t="s">
        <v>132</v>
      </c>
      <c r="B5" s="166"/>
      <c r="C5" s="166"/>
      <c r="D5" s="167"/>
      <c r="E5" s="168" t="s">
        <v>133</v>
      </c>
      <c r="G5" s="168"/>
      <c r="H5" s="169"/>
      <c r="I5" s="170"/>
      <c r="J5" s="171"/>
      <c r="K5" s="172" t="s">
        <v>134</v>
      </c>
      <c r="L5" s="173"/>
      <c r="M5" s="173"/>
      <c r="N5" s="173"/>
      <c r="O5" s="173"/>
      <c r="P5" s="173"/>
      <c r="Q5" s="173"/>
      <c r="R5" s="174"/>
      <c r="S5" s="175" t="s">
        <v>135</v>
      </c>
      <c r="T5" s="173"/>
      <c r="U5" s="174"/>
    </row>
    <row r="6" spans="1:30" s="191" customFormat="1" ht="12.95" customHeight="1" thickTop="1" thickBot="1" x14ac:dyDescent="0.25">
      <c r="A6" s="176" t="s">
        <v>124</v>
      </c>
      <c r="B6" s="177" t="s">
        <v>136</v>
      </c>
      <c r="C6" s="178" t="s">
        <v>137</v>
      </c>
      <c r="D6" s="179" t="s">
        <v>138</v>
      </c>
      <c r="E6" s="180" t="s">
        <v>106</v>
      </c>
      <c r="F6" s="181" t="s">
        <v>106</v>
      </c>
      <c r="G6" s="182" t="s">
        <v>139</v>
      </c>
      <c r="H6" s="181" t="s">
        <v>107</v>
      </c>
      <c r="I6" s="183" t="s">
        <v>140</v>
      </c>
      <c r="J6" s="184" t="s">
        <v>141</v>
      </c>
      <c r="K6" s="185" t="s">
        <v>142</v>
      </c>
      <c r="L6" s="186" t="s">
        <v>143</v>
      </c>
      <c r="M6" s="186" t="s">
        <v>144</v>
      </c>
      <c r="N6" s="186" t="s">
        <v>145</v>
      </c>
      <c r="O6" s="186" t="s">
        <v>146</v>
      </c>
      <c r="P6" s="186" t="s">
        <v>147</v>
      </c>
      <c r="Q6" s="186" t="s">
        <v>148</v>
      </c>
      <c r="R6" s="187" t="s">
        <v>149</v>
      </c>
      <c r="S6" s="188" t="s">
        <v>150</v>
      </c>
      <c r="T6" s="189" t="s">
        <v>151</v>
      </c>
      <c r="U6" s="190" t="s">
        <v>152</v>
      </c>
      <c r="W6" s="192" t="s">
        <v>153</v>
      </c>
      <c r="X6" s="192" t="s">
        <v>154</v>
      </c>
      <c r="Y6" s="192" t="s">
        <v>155</v>
      </c>
      <c r="Z6" s="192" t="s">
        <v>156</v>
      </c>
      <c r="AA6" s="192" t="s">
        <v>153</v>
      </c>
    </row>
    <row r="7" spans="1:30" ht="12.95" customHeight="1" thickTop="1" x14ac:dyDescent="0.2">
      <c r="A7" s="193" t="str">
        <f ca="1">IF(ISBLANK('Tournament Info'!$B$11),"",INDIRECT(ADDRESS(ROW(),1,1,1,"Optimal Seating "&amp;'Tournament Info'!$B$11-1&amp;"R+F")))</f>
        <v/>
      </c>
      <c r="B7" s="194" t="str">
        <f ca="1">IF(ISNUMBER(A7),VLOOKUP(A7,Methuselahs!$A$7:$E$206,2,FALSE),"")</f>
        <v/>
      </c>
      <c r="C7" s="195" t="str">
        <f ca="1">IF(ISNUMBER(A7),VLOOKUP(A7,Methuselahs!$A$7:$E$206,3,FALSE),"")</f>
        <v/>
      </c>
      <c r="D7" s="196" t="str">
        <f t="shared" ref="D7:D38" ca="1" si="0">IF(ISNUMBER(A7),FLOOR((ROW()-ROW($A$7))/5,1)+1,"")</f>
        <v/>
      </c>
      <c r="E7" s="197"/>
      <c r="F7" s="195">
        <f>IF(ISNUMBER(E7),E7,0)</f>
        <v>0</v>
      </c>
      <c r="G7" s="198" t="str">
        <f t="shared" ref="G7:G38" ca="1" si="1">IF(ISNUMBER($A7),IF(AND($F7&gt;=2,$H7=60),1,0),"")</f>
        <v/>
      </c>
      <c r="H7" s="199" t="str">
        <f ca="1">IF(ISNUMBER(A7),IF(OR($S7=$U7,NOT(ISNA(MATCH($D7*5+$V$4,Override!$C$6:$C$125,0)))),$Q7,0),"")</f>
        <v/>
      </c>
      <c r="I7" s="196" t="str">
        <f t="shared" ref="I7:I38" ca="1" si="2">IF(ISNUMBER(A7),IF(J7=5,K7,IF(AND(J7=4,OR(K7=4,K7=3)),K7+1,K7)),"")</f>
        <v/>
      </c>
      <c r="J7" s="200">
        <f ca="1">COUNT(A7:A11)</f>
        <v>0</v>
      </c>
      <c r="K7" s="201" t="str">
        <f ca="1">IF(ISNUMBER(A7),RANK(F7,F7:F11),"")</f>
        <v/>
      </c>
      <c r="L7" s="202">
        <f ca="1">IF(J7=5,VLOOKUP(K7,TPMatrix!$A$6:$B$10,2,FALSE),IF(J7=4,VLOOKUP(K7,TPMatrix!$D$6:$E$9,2,FALSE),0))</f>
        <v>0</v>
      </c>
      <c r="M7" s="202">
        <f ca="1">IF(COUNTIF(K7:K11,K7)&gt;=2,IF(J7=5,VLOOKUP(K7+1,TPMatrix!$A$6:$B$10,2,FALSE),IF(J7=4,VLOOKUP(K7+1,TPMatrix!$D$6:$E$9,2,FALSE),0)),"")</f>
        <v>0</v>
      </c>
      <c r="N7" s="202">
        <f ca="1">IF(COUNTIF(K7:K11,K7)&gt;=3,IF(J7=5,VLOOKUP(K7+2,TPMatrix!$A$6:$B$10,2,FALSE),IF(J7=4,VLOOKUP(K7+2,TPMatrix!$D$6:$E$9,2,FALSE),0)),"")</f>
        <v>0</v>
      </c>
      <c r="O7" s="202">
        <f ca="1">IF(COUNTIF(K7:K11,K7)&gt;=4,IF(J7=5,VLOOKUP(K7+3,TPMatrix!$A$6:$B$10,2,FALSE),IF(J7=4,VLOOKUP(K7+3,TPMatrix!$D$6:$E$9,2,FALSE),0)),"")</f>
        <v>0</v>
      </c>
      <c r="P7" s="202">
        <f ca="1">IF(COUNTIF(K7:K11,K7)&gt;=5,IF(J7=5,VLOOKUP(K7+4,TPMatrix!$A$6:$B$10,2,FALSE),IF(J7=4,VLOOKUP(K7+4,TPMatrix!$D$6:$E$9,2,FALSE),0)),"")</f>
        <v>0</v>
      </c>
      <c r="Q7" s="202">
        <f t="shared" ref="Q7:Q38" ca="1" si="3">SUM(L7:P7)/COUNT(L7:P7)</f>
        <v>0</v>
      </c>
      <c r="R7" s="203">
        <f t="shared" ref="R7:R38" ca="1" si="4">COUNT(L7:P7)</f>
        <v>5</v>
      </c>
      <c r="S7" s="204">
        <f t="shared" ref="S7:S38" ca="1" si="5">IF(ISNUMBER($A7),COUNTIF($D$7:$D$206,$D7),0)</f>
        <v>0</v>
      </c>
      <c r="T7" s="205">
        <f t="shared" ref="T7:T38" si="6">CEILING($F7,1)</f>
        <v>0</v>
      </c>
      <c r="U7" s="206">
        <f t="shared" ref="U7:U38" ca="1" si="7">SUM(OFFSET(T7,-MOD(ROW()-ROW($U$7),5),0,5,1))</f>
        <v>0</v>
      </c>
      <c r="V7" s="14"/>
      <c r="W7" s="154" t="str">
        <f t="shared" ref="W7:W38" ca="1" si="8">$I7</f>
        <v/>
      </c>
      <c r="X7" s="154" t="str">
        <f ca="1">IF(ISNUMBER($A7),$W7*(Methuselahs!$A$4+1)+$A7,"")</f>
        <v/>
      </c>
      <c r="Y7" s="154" t="str">
        <f t="shared" ref="Y7:Y38" ca="1" si="9">IF(ISNUMBER($A7),RANK($X7,$X7:$X11,1),"")</f>
        <v/>
      </c>
      <c r="Z7" s="154" t="str">
        <f ca="1">IF(ISNUMBER($A7),VLOOKUP($A7,Methuselahs!$A$7:$X$206,5),"")</f>
        <v/>
      </c>
      <c r="AA7" s="154" t="str">
        <f t="shared" ref="AA7:AA38" ca="1" si="10">$I7</f>
        <v/>
      </c>
    </row>
    <row r="8" spans="1:30" ht="12.95" customHeight="1" x14ac:dyDescent="0.2">
      <c r="A8" s="207" t="str">
        <f ca="1">IF(ISBLANK('Tournament Info'!$B$11),"",INDIRECT(ADDRESS(ROW(),1,1,1,"Optimal Seating "&amp;'Tournament Info'!$B$11-1&amp;"R+F")))</f>
        <v/>
      </c>
      <c r="B8" s="208" t="str">
        <f ca="1">IF(ISNUMBER(A8),VLOOKUP(A8,Methuselahs!$A$7:$E$206,2,FALSE),"")</f>
        <v/>
      </c>
      <c r="C8" s="209" t="str">
        <f ca="1">IF(ISNUMBER(A8),VLOOKUP(A8,Methuselahs!$A$7:$E$206,3,FALSE),"")</f>
        <v/>
      </c>
      <c r="D8" s="210" t="str">
        <f t="shared" ca="1" si="0"/>
        <v/>
      </c>
      <c r="E8" s="211"/>
      <c r="F8" s="209">
        <f t="shared" ref="F8:F38" si="11">IF(ISNUMBER(E8),E8,0)</f>
        <v>0</v>
      </c>
      <c r="G8" s="212" t="str">
        <f t="shared" ca="1" si="1"/>
        <v/>
      </c>
      <c r="H8" s="213" t="str">
        <f ca="1">IF(ISNUMBER(A8),IF(OR($S8=$U8,NOT(ISNA(MATCH($D8*5+$V$4,Override!$C$6:$C$125,0)))),$Q8,0),"")</f>
        <v/>
      </c>
      <c r="I8" s="210" t="str">
        <f t="shared" ca="1" si="2"/>
        <v/>
      </c>
      <c r="J8" s="214">
        <f ca="1">COUNT(A7:A11)</f>
        <v>0</v>
      </c>
      <c r="K8" s="215" t="str">
        <f ca="1">IF(ISNUMBER(A8),RANK(F8,F7:F11),"")</f>
        <v/>
      </c>
      <c r="L8" s="216">
        <f ca="1">IF(J8=5,VLOOKUP(K8,TPMatrix!$A$6:$B$10,2,FALSE),IF(J8=4,VLOOKUP(K8,TPMatrix!$D$6:$E$9,2,FALSE),0))</f>
        <v>0</v>
      </c>
      <c r="M8" s="216">
        <f ca="1">IF(COUNTIF(K7:K11,K8)&gt;=2,IF(J8=5,VLOOKUP(K8+1,TPMatrix!$A$6:$B$10,2,FALSE),IF(J8=4,VLOOKUP(K8+1,TPMatrix!$D$6:$E$9,2,FALSE),0)),"")</f>
        <v>0</v>
      </c>
      <c r="N8" s="216">
        <f ca="1">IF(COUNTIF(K7:K11,K8)&gt;=3,IF(J8=5,VLOOKUP(K8+2,TPMatrix!$A$6:$B$10,2,FALSE),IF(J8=4,VLOOKUP(K8+2,TPMatrix!$D$6:$E$9,2,FALSE),0)),"")</f>
        <v>0</v>
      </c>
      <c r="O8" s="216">
        <f ca="1">IF(COUNTIF(K7:K11,K8)&gt;=4,IF(J8=5,VLOOKUP(K8+3,TPMatrix!$A$6:$B$10,2,FALSE),IF(J8=4,VLOOKUP(K8+3,TPMatrix!$D$6:$E$9,2,FALSE),0)),"")</f>
        <v>0</v>
      </c>
      <c r="P8" s="216">
        <f ca="1">IF(COUNTIF(K7:K11,K8)&gt;=5,IF(J8=5,VLOOKUP(K8+4,TPMatrix!$A$6:$B$10,2,FALSE),IF(J8=4,VLOOKUP(K8+4,TPMatrix!$D$6:$E$9,2,FALSE),0)),"")</f>
        <v>0</v>
      </c>
      <c r="Q8" s="216">
        <f t="shared" ca="1" si="3"/>
        <v>0</v>
      </c>
      <c r="R8" s="217">
        <f t="shared" ca="1" si="4"/>
        <v>5</v>
      </c>
      <c r="S8" s="215">
        <f t="shared" ca="1" si="5"/>
        <v>0</v>
      </c>
      <c r="T8" s="216">
        <f t="shared" si="6"/>
        <v>0</v>
      </c>
      <c r="U8" s="217">
        <f t="shared" ca="1" si="7"/>
        <v>0</v>
      </c>
      <c r="W8" s="154" t="str">
        <f t="shared" ca="1" si="8"/>
        <v/>
      </c>
      <c r="X8" s="154" t="str">
        <f ca="1">IF(ISNUMBER($A8),$W8*(Methuselahs!$A$4+1)+$A8,"")</f>
        <v/>
      </c>
      <c r="Y8" s="154" t="str">
        <f t="shared" ca="1" si="9"/>
        <v/>
      </c>
      <c r="Z8" s="154" t="str">
        <f ca="1">IF(ISNUMBER($A8),VLOOKUP($A8,Methuselahs!$A$7:$X$206,5),"")</f>
        <v/>
      </c>
      <c r="AA8" s="154" t="str">
        <f t="shared" ca="1" si="10"/>
        <v/>
      </c>
    </row>
    <row r="9" spans="1:30" ht="12.95" customHeight="1" x14ac:dyDescent="0.2">
      <c r="A9" s="218" t="str">
        <f ca="1">IF(ISBLANK('Tournament Info'!$B$11),"",INDIRECT(ADDRESS(ROW(),1,1,1,"Optimal Seating "&amp;'Tournament Info'!$B$11-1&amp;"R+F")))</f>
        <v/>
      </c>
      <c r="B9" s="194" t="str">
        <f ca="1">IF(ISNUMBER(A9),VLOOKUP(A9,Methuselahs!$A$7:$E$206,2,FALSE),"")</f>
        <v/>
      </c>
      <c r="C9" s="219" t="str">
        <f ca="1">IF(ISNUMBER(A9),VLOOKUP(A9,Methuselahs!$A$7:$E$206,3,FALSE),"")</f>
        <v/>
      </c>
      <c r="D9" s="220" t="str">
        <f t="shared" ca="1" si="0"/>
        <v/>
      </c>
      <c r="E9" s="221"/>
      <c r="F9" s="219">
        <f t="shared" si="11"/>
        <v>0</v>
      </c>
      <c r="G9" s="222" t="str">
        <f t="shared" ca="1" si="1"/>
        <v/>
      </c>
      <c r="H9" s="223" t="str">
        <f ca="1">IF(ISNUMBER(A9),IF(OR($S9=$U9,NOT(ISNA(MATCH($D9*5+$V$4,Override!$C$6:$C$125,0)))),$Q9,0),"")</f>
        <v/>
      </c>
      <c r="I9" s="220" t="str">
        <f t="shared" ca="1" si="2"/>
        <v/>
      </c>
      <c r="J9" s="224">
        <f ca="1">COUNT(A7:A11)</f>
        <v>0</v>
      </c>
      <c r="K9" s="225" t="str">
        <f ca="1">IF(ISNUMBER(A9),RANK(F9,F7:F11),"")</f>
        <v/>
      </c>
      <c r="L9" s="226">
        <f ca="1">IF(J9=5,VLOOKUP(K9,TPMatrix!$A$6:$B$10,2,FALSE),IF(J9=4,VLOOKUP(K9,TPMatrix!$D$6:$E$9,2,FALSE),0))</f>
        <v>0</v>
      </c>
      <c r="M9" s="226">
        <f ca="1">IF(COUNTIF(K7:K11,K9)&gt;=2,IF(J9=5,VLOOKUP(K9+1,TPMatrix!$A$6:$B$10,2,FALSE),IF(J9=4,VLOOKUP(K9+1,TPMatrix!$D$6:$E$9,2,FALSE),0)),"")</f>
        <v>0</v>
      </c>
      <c r="N9" s="226">
        <f ca="1">IF(COUNTIF(K7:K11,K9)&gt;=3,IF(J9=5,VLOOKUP(K9+2,TPMatrix!$A$6:$B$10,2,FALSE),IF(J9=4,VLOOKUP(K9+2,TPMatrix!$D$6:$E$9,2,FALSE),0)),"")</f>
        <v>0</v>
      </c>
      <c r="O9" s="226">
        <f ca="1">IF(COUNTIF(K7:K11,K9)&gt;=4,IF(J9=5,VLOOKUP(K9+3,TPMatrix!$A$6:$B$10,2,FALSE),IF(J9=4,VLOOKUP(K9+3,TPMatrix!$D$6:$E$9,2,FALSE),0)),"")</f>
        <v>0</v>
      </c>
      <c r="P9" s="226">
        <f ca="1">IF(COUNTIF(K7:K11,K9)&gt;=5,IF(J9=5,VLOOKUP(K9+4,TPMatrix!$A$6:$B$10,2,FALSE),IF(J9=4,VLOOKUP(K9+4,TPMatrix!$D$6:$E$9,2,FALSE),0)),"")</f>
        <v>0</v>
      </c>
      <c r="Q9" s="226">
        <f t="shared" ca="1" si="3"/>
        <v>0</v>
      </c>
      <c r="R9" s="227">
        <f t="shared" ca="1" si="4"/>
        <v>5</v>
      </c>
      <c r="S9" s="225">
        <f t="shared" ca="1" si="5"/>
        <v>0</v>
      </c>
      <c r="T9" s="226">
        <f t="shared" si="6"/>
        <v>0</v>
      </c>
      <c r="U9" s="227">
        <f t="shared" ca="1" si="7"/>
        <v>0</v>
      </c>
      <c r="W9" s="154" t="str">
        <f t="shared" ca="1" si="8"/>
        <v/>
      </c>
      <c r="X9" s="154" t="str">
        <f ca="1">IF(ISNUMBER($A9),$W9*(Methuselahs!$A$4+1)+$A9,"")</f>
        <v/>
      </c>
      <c r="Y9" s="154" t="str">
        <f t="shared" ca="1" si="9"/>
        <v/>
      </c>
      <c r="Z9" s="154" t="str">
        <f ca="1">IF(ISNUMBER($A9),VLOOKUP($A9,Methuselahs!$A$7:$X$206,5),"")</f>
        <v/>
      </c>
      <c r="AA9" s="154" t="str">
        <f t="shared" ca="1" si="10"/>
        <v/>
      </c>
    </row>
    <row r="10" spans="1:30" ht="12.95" customHeight="1" x14ac:dyDescent="0.2">
      <c r="A10" s="228" t="str">
        <f ca="1">IF(ISBLANK('Tournament Info'!$B$11),"",INDIRECT(ADDRESS(ROW(),1,1,1,"Optimal Seating "&amp;'Tournament Info'!$B$11-1&amp;"R+F")))</f>
        <v/>
      </c>
      <c r="B10" s="229" t="str">
        <f ca="1">IF(ISNUMBER(A10),VLOOKUP(A10,Methuselahs!$A$7:$E$206,2,FALSE),"")</f>
        <v/>
      </c>
      <c r="C10" s="230" t="str">
        <f ca="1">IF(ISNUMBER(A10),VLOOKUP(A10,Methuselahs!$A$7:$E$206,3,FALSE),"")</f>
        <v/>
      </c>
      <c r="D10" s="231" t="str">
        <f t="shared" ca="1" si="0"/>
        <v/>
      </c>
      <c r="E10" s="232"/>
      <c r="F10" s="230">
        <f t="shared" si="11"/>
        <v>0</v>
      </c>
      <c r="G10" s="212" t="str">
        <f t="shared" ca="1" si="1"/>
        <v/>
      </c>
      <c r="H10" s="213" t="str">
        <f ca="1">IF(ISNUMBER(A10),IF(OR($S10=$U10,NOT(ISNA(MATCH($D10*5+$V$4,Override!$C$6:$C$125,0)))),$Q10,0),"")</f>
        <v/>
      </c>
      <c r="I10" s="231" t="str">
        <f t="shared" ca="1" si="2"/>
        <v/>
      </c>
      <c r="J10" s="233">
        <f ca="1">COUNT(A7:A11)</f>
        <v>0</v>
      </c>
      <c r="K10" s="215" t="str">
        <f ca="1">IF(ISNUMBER(A10),RANK(F10,F7:F11),"")</f>
        <v/>
      </c>
      <c r="L10" s="216">
        <f ca="1">IF(J10=5,VLOOKUP(K10,TPMatrix!$A$6:$B$10,2,FALSE),IF(J10=4,VLOOKUP(K10,TPMatrix!$D$6:$E$9,2,FALSE),0))</f>
        <v>0</v>
      </c>
      <c r="M10" s="216">
        <f ca="1">IF(COUNTIF(K7:K11,K10)&gt;=2,IF(J10=5,VLOOKUP(K10+1,TPMatrix!$A$6:$B$10,2,FALSE),IF(J10=4,VLOOKUP(K10+1,TPMatrix!$D$6:$E$9,2,FALSE),0)),"")</f>
        <v>0</v>
      </c>
      <c r="N10" s="216">
        <f ca="1">IF(COUNTIF(K7:K11,K10)&gt;=3,IF(J10=5,VLOOKUP(K10+2,TPMatrix!$A$6:$B$10,2,FALSE),IF(J10=4,VLOOKUP(K10+2,TPMatrix!$D$6:$E$9,2,FALSE),0)),"")</f>
        <v>0</v>
      </c>
      <c r="O10" s="216">
        <f ca="1">IF(COUNTIF(K7:K11,K10)&gt;=4,IF(J10=5,VLOOKUP(K10+3,TPMatrix!$A$6:$B$10,2,FALSE),IF(J10=4,VLOOKUP(K10+3,TPMatrix!$D$6:$E$9,2,FALSE),0)),"")</f>
        <v>0</v>
      </c>
      <c r="P10" s="216">
        <f ca="1">IF(COUNTIF(K7:K11,K10)&gt;=5,IF(J10=5,VLOOKUP(K10+4,TPMatrix!$A$6:$B$10,2,FALSE),IF(J10=4,VLOOKUP(K10+4,TPMatrix!$D$6:$E$9,2,FALSE),0)),"")</f>
        <v>0</v>
      </c>
      <c r="Q10" s="216">
        <f t="shared" ca="1" si="3"/>
        <v>0</v>
      </c>
      <c r="R10" s="217">
        <f t="shared" ca="1" si="4"/>
        <v>5</v>
      </c>
      <c r="S10" s="215">
        <f t="shared" ca="1" si="5"/>
        <v>0</v>
      </c>
      <c r="T10" s="216">
        <f t="shared" si="6"/>
        <v>0</v>
      </c>
      <c r="U10" s="217">
        <f t="shared" ca="1" si="7"/>
        <v>0</v>
      </c>
      <c r="W10" s="154" t="str">
        <f t="shared" ca="1" si="8"/>
        <v/>
      </c>
      <c r="X10" s="154" t="str">
        <f ca="1">IF(ISNUMBER($A10),$W10*(Methuselahs!$A$4+1)+$A10,"")</f>
        <v/>
      </c>
      <c r="Y10" s="154" t="str">
        <f t="shared" ca="1" si="9"/>
        <v/>
      </c>
      <c r="Z10" s="154" t="str">
        <f ca="1">IF(ISNUMBER($A10),VLOOKUP($A10,Methuselahs!$A$7:$X$206,5),"")</f>
        <v/>
      </c>
      <c r="AA10" s="154" t="str">
        <f t="shared" ca="1" si="10"/>
        <v/>
      </c>
    </row>
    <row r="11" spans="1:30" ht="12.95" customHeight="1" thickBot="1" x14ac:dyDescent="0.25">
      <c r="A11" s="234" t="str">
        <f ca="1">IF(ISBLANK('Tournament Info'!$B$11),"",INDIRECT(ADDRESS(ROW(),1,1,1,"Optimal Seating "&amp;'Tournament Info'!$B$11-1&amp;"R+F")))</f>
        <v/>
      </c>
      <c r="B11" s="235" t="str">
        <f ca="1">IF(ISNUMBER(A11),VLOOKUP(A11,Methuselahs!$A$7:$E$206,2,FALSE),"")</f>
        <v/>
      </c>
      <c r="C11" s="236" t="str">
        <f ca="1">IF(ISNUMBER(A11),VLOOKUP(A11,Methuselahs!$A$7:$E$206,3,FALSE),"")</f>
        <v/>
      </c>
      <c r="D11" s="237" t="str">
        <f t="shared" ca="1" si="0"/>
        <v/>
      </c>
      <c r="E11" s="238"/>
      <c r="F11" s="236">
        <f t="shared" si="11"/>
        <v>0</v>
      </c>
      <c r="G11" s="222" t="str">
        <f t="shared" ca="1" si="1"/>
        <v/>
      </c>
      <c r="H11" s="223" t="str">
        <f ca="1">IF(ISNUMBER(A11),IF(OR($S11=$U11,NOT(ISNA(MATCH($D11*5+$V$4,Override!$C$6:$C$125,0)))),$Q11,0),"")</f>
        <v/>
      </c>
      <c r="I11" s="237" t="str">
        <f t="shared" ca="1" si="2"/>
        <v/>
      </c>
      <c r="J11" s="239">
        <f ca="1">COUNT(A7:A11)</f>
        <v>0</v>
      </c>
      <c r="K11" s="240" t="str">
        <f ca="1">IF(ISNUMBER(A11),RANK(F11,F7:F11),"")</f>
        <v/>
      </c>
      <c r="L11" s="241">
        <f ca="1">IF(J11=5,VLOOKUP(K11,TPMatrix!$A$6:$B$10,2,FALSE),IF(J11=4,VLOOKUP(K11,TPMatrix!$D$6:$E$9,2,FALSE),0))</f>
        <v>0</v>
      </c>
      <c r="M11" s="241">
        <f ca="1">IF(COUNTIF(K7:K11,K11)&gt;=2,IF(J11=5,VLOOKUP(K11+1,TPMatrix!$A$6:$B$10,2,FALSE),IF(J11=4,VLOOKUP(K11+1,TPMatrix!$D$6:$E$9,2,FALSE),0)),"")</f>
        <v>0</v>
      </c>
      <c r="N11" s="241">
        <f ca="1">IF(COUNTIF(K7:K11,K11)&gt;=3,IF(J11=5,VLOOKUP(K11+2,TPMatrix!$A$6:$B$10,2,FALSE),IF(J11=4,VLOOKUP(K11+2,TPMatrix!$D$6:$E$9,2,FALSE),0)),"")</f>
        <v>0</v>
      </c>
      <c r="O11" s="241">
        <f ca="1">IF(COUNTIF(K7:K11,K11)&gt;=4,IF(J11=5,VLOOKUP(K11+3,TPMatrix!$A$6:$B$10,2,FALSE),IF(J11=4,VLOOKUP(K11+3,TPMatrix!$D$6:$E$9,2,FALSE),0)),"")</f>
        <v>0</v>
      </c>
      <c r="P11" s="241">
        <f ca="1">IF(COUNTIF(K7:K11,K11)&gt;=5,IF(J11=5,VLOOKUP(K11+4,TPMatrix!$A$6:$B$10,2,FALSE),IF(J11=4,VLOOKUP(K11+4,TPMatrix!$D$6:$E$9,2,FALSE),0)),"")</f>
        <v>0</v>
      </c>
      <c r="Q11" s="241">
        <f t="shared" ca="1" si="3"/>
        <v>0</v>
      </c>
      <c r="R11" s="242">
        <f t="shared" ca="1" si="4"/>
        <v>5</v>
      </c>
      <c r="S11" s="240">
        <f t="shared" ca="1" si="5"/>
        <v>0</v>
      </c>
      <c r="T11" s="241">
        <f t="shared" si="6"/>
        <v>0</v>
      </c>
      <c r="U11" s="242">
        <f t="shared" ca="1" si="7"/>
        <v>0</v>
      </c>
      <c r="W11" s="154" t="str">
        <f t="shared" ca="1" si="8"/>
        <v/>
      </c>
      <c r="X11" s="154" t="str">
        <f ca="1">IF(ISNUMBER($A11),$W11*(Methuselahs!$A$4+1)+$A11,"")</f>
        <v/>
      </c>
      <c r="Y11" s="154" t="str">
        <f t="shared" ca="1" si="9"/>
        <v/>
      </c>
      <c r="Z11" s="154" t="str">
        <f ca="1">IF(ISNUMBER($A11),VLOOKUP($A11,Methuselahs!$A$7:$X$206,5),"")</f>
        <v/>
      </c>
      <c r="AA11" s="154" t="str">
        <f t="shared" ca="1" si="10"/>
        <v/>
      </c>
    </row>
    <row r="12" spans="1:30" ht="12.95" customHeight="1" thickTop="1" x14ac:dyDescent="0.2">
      <c r="A12" s="193" t="str">
        <f ca="1">IF(ISBLANK('Tournament Info'!$B$11),"",INDIRECT(ADDRESS(ROW(),1,1,1,"Optimal Seating "&amp;'Tournament Info'!$B$11-1&amp;"R+F")))</f>
        <v/>
      </c>
      <c r="B12" s="194" t="str">
        <f ca="1">IF(ISNUMBER(A12),VLOOKUP(A12,Methuselahs!$A$7:$E$206,2,FALSE),"")</f>
        <v/>
      </c>
      <c r="C12" s="195" t="str">
        <f ca="1">IF(ISNUMBER(A12),VLOOKUP(A12,Methuselahs!$A$7:$E$206,3,FALSE),"")</f>
        <v/>
      </c>
      <c r="D12" s="196" t="str">
        <f t="shared" ca="1" si="0"/>
        <v/>
      </c>
      <c r="E12" s="197"/>
      <c r="F12" s="195">
        <f t="shared" si="11"/>
        <v>0</v>
      </c>
      <c r="G12" s="198" t="str">
        <f t="shared" ca="1" si="1"/>
        <v/>
      </c>
      <c r="H12" s="199" t="str">
        <f ca="1">IF(ISNUMBER(A12),IF(OR($S12=$U12,NOT(ISNA(MATCH($D12*5+$V$4,Override!$C$6:$C$125,0)))),$Q12,0),"")</f>
        <v/>
      </c>
      <c r="I12" s="196" t="str">
        <f t="shared" ca="1" si="2"/>
        <v/>
      </c>
      <c r="J12" s="200">
        <f ca="1">COUNT(A12:A16)</f>
        <v>0</v>
      </c>
      <c r="K12" s="201" t="str">
        <f ca="1">IF(ISNUMBER(A12),RANK(F12,F12:F16),"")</f>
        <v/>
      </c>
      <c r="L12" s="202">
        <f ca="1">IF(J12=5,VLOOKUP(K12,TPMatrix!$A$6:$B$10,2,FALSE),IF(J12=4,VLOOKUP(K12,TPMatrix!$D$6:$E$9,2,FALSE),0))</f>
        <v>0</v>
      </c>
      <c r="M12" s="202">
        <f ca="1">IF(COUNTIF(K12:K16,K12)&gt;=2,IF(J12=5,VLOOKUP(K12+1,TPMatrix!$A$6:$B$10,2,FALSE),IF(J12=4,VLOOKUP(K12+1,TPMatrix!$D$6:$E$9,2,FALSE),0)),"")</f>
        <v>0</v>
      </c>
      <c r="N12" s="202">
        <f ca="1">IF(COUNTIF(K12:K16,K12)&gt;=3,IF(J12=5,VLOOKUP(K12+2,TPMatrix!$A$6:$B$10,2,FALSE),IF(J12=4,VLOOKUP(K12+2,TPMatrix!$D$6:$E$9,2,FALSE),0)),"")</f>
        <v>0</v>
      </c>
      <c r="O12" s="202">
        <f ca="1">IF(COUNTIF(K12:K16,K12)&gt;=4,IF(J12=5,VLOOKUP(K12+3,TPMatrix!$A$6:$B$10,2,FALSE),IF(J12=4,VLOOKUP(K12+3,TPMatrix!$D$6:$E$9,2,FALSE),0)),"")</f>
        <v>0</v>
      </c>
      <c r="P12" s="202">
        <f ca="1">IF(COUNTIF(K12:K16,K12)&gt;=5,IF(J12=5,VLOOKUP(K12+4,TPMatrix!$A$6:$B$10,2,FALSE),IF(J12=4,VLOOKUP(K12+4,TPMatrix!$D$6:$E$9,2,FALSE),0)),"")</f>
        <v>0</v>
      </c>
      <c r="Q12" s="202">
        <f t="shared" ca="1" si="3"/>
        <v>0</v>
      </c>
      <c r="R12" s="203">
        <f t="shared" ca="1" si="4"/>
        <v>5</v>
      </c>
      <c r="S12" s="204">
        <f t="shared" ca="1" si="5"/>
        <v>0</v>
      </c>
      <c r="T12" s="205">
        <f t="shared" si="6"/>
        <v>0</v>
      </c>
      <c r="U12" s="206">
        <f t="shared" ca="1" si="7"/>
        <v>0</v>
      </c>
      <c r="W12" s="154" t="str">
        <f t="shared" ca="1" si="8"/>
        <v/>
      </c>
      <c r="X12" s="154" t="str">
        <f ca="1">IF(ISNUMBER($A12),$W12*(Methuselahs!$A$4+1)+$A12,"")</f>
        <v/>
      </c>
      <c r="Y12" s="154" t="str">
        <f t="shared" ca="1" si="9"/>
        <v/>
      </c>
      <c r="Z12" s="154" t="str">
        <f ca="1">IF(ISNUMBER($A12),VLOOKUP($A12,Methuselahs!$A$7:$X$206,5),"")</f>
        <v/>
      </c>
      <c r="AA12" s="154" t="str">
        <f t="shared" ca="1" si="10"/>
        <v/>
      </c>
    </row>
    <row r="13" spans="1:30" ht="12.95" customHeight="1" x14ac:dyDescent="0.2">
      <c r="A13" s="207" t="str">
        <f ca="1">IF(ISBLANK('Tournament Info'!$B$11),"",INDIRECT(ADDRESS(ROW(),1,1,1,"Optimal Seating "&amp;'Tournament Info'!$B$11-1&amp;"R+F")))</f>
        <v/>
      </c>
      <c r="B13" s="208" t="str">
        <f ca="1">IF(ISNUMBER(A13),VLOOKUP(A13,Methuselahs!$A$7:$E$206,2,FALSE),"")</f>
        <v/>
      </c>
      <c r="C13" s="209" t="str">
        <f ca="1">IF(ISNUMBER(A13),VLOOKUP(A13,Methuselahs!$A$7:$E$206,3,FALSE),"")</f>
        <v/>
      </c>
      <c r="D13" s="210" t="str">
        <f t="shared" ca="1" si="0"/>
        <v/>
      </c>
      <c r="E13" s="211"/>
      <c r="F13" s="209">
        <f t="shared" si="11"/>
        <v>0</v>
      </c>
      <c r="G13" s="212" t="str">
        <f t="shared" ca="1" si="1"/>
        <v/>
      </c>
      <c r="H13" s="213" t="str">
        <f ca="1">IF(ISNUMBER(A13),IF(OR($S13=$U13,NOT(ISNA(MATCH($D13*5+$V$4,Override!$C$6:$C$125,0)))),$Q13,0),"")</f>
        <v/>
      </c>
      <c r="I13" s="210" t="str">
        <f t="shared" ca="1" si="2"/>
        <v/>
      </c>
      <c r="J13" s="214">
        <f ca="1">COUNT(A12:A16)</f>
        <v>0</v>
      </c>
      <c r="K13" s="215" t="str">
        <f ca="1">IF(ISNUMBER(A13),RANK(F13,F12:F16),"")</f>
        <v/>
      </c>
      <c r="L13" s="216">
        <f ca="1">IF(J13=5,VLOOKUP(K13,TPMatrix!$A$6:$B$10,2,FALSE),IF(J13=4,VLOOKUP(K13,TPMatrix!$D$6:$E$9,2,FALSE),0))</f>
        <v>0</v>
      </c>
      <c r="M13" s="216">
        <f ca="1">IF(COUNTIF(K12:K16,K13)&gt;=2,IF(J13=5,VLOOKUP(K13+1,TPMatrix!$A$6:$B$10,2,FALSE),IF(J13=4,VLOOKUP(K13+1,TPMatrix!$D$6:$E$9,2,FALSE),0)),"")</f>
        <v>0</v>
      </c>
      <c r="N13" s="216">
        <f ca="1">IF(COUNTIF(K12:K16,K13)&gt;=3,IF(J13=5,VLOOKUP(K13+2,TPMatrix!$A$6:$B$10,2,FALSE),IF(J13=4,VLOOKUP(K13+2,TPMatrix!$D$6:$E$9,2,FALSE),0)),"")</f>
        <v>0</v>
      </c>
      <c r="O13" s="216">
        <f ca="1">IF(COUNTIF(K12:K16,K13)&gt;=4,IF(J13=5,VLOOKUP(K13+3,TPMatrix!$A$6:$B$10,2,FALSE),IF(J13=4,VLOOKUP(K13+3,TPMatrix!$D$6:$E$9,2,FALSE),0)),"")</f>
        <v>0</v>
      </c>
      <c r="P13" s="216">
        <f ca="1">IF(COUNTIF(K12:K16,K13)&gt;=5,IF(J13=5,VLOOKUP(K13+4,TPMatrix!$A$6:$B$10,2,FALSE),IF(J13=4,VLOOKUP(K13+4,TPMatrix!$D$6:$E$9,2,FALSE),0)),"")</f>
        <v>0</v>
      </c>
      <c r="Q13" s="216">
        <f t="shared" ca="1" si="3"/>
        <v>0</v>
      </c>
      <c r="R13" s="217">
        <f t="shared" ca="1" si="4"/>
        <v>5</v>
      </c>
      <c r="S13" s="215">
        <f t="shared" ca="1" si="5"/>
        <v>0</v>
      </c>
      <c r="T13" s="216">
        <f t="shared" si="6"/>
        <v>0</v>
      </c>
      <c r="U13" s="217">
        <f t="shared" ca="1" si="7"/>
        <v>0</v>
      </c>
      <c r="W13" s="154" t="str">
        <f t="shared" ca="1" si="8"/>
        <v/>
      </c>
      <c r="X13" s="154" t="str">
        <f ca="1">IF(ISNUMBER($A13),$W13*(Methuselahs!$A$4+1)+$A13,"")</f>
        <v/>
      </c>
      <c r="Y13" s="154" t="str">
        <f t="shared" ca="1" si="9"/>
        <v/>
      </c>
      <c r="Z13" s="154" t="str">
        <f ca="1">IF(ISNUMBER($A13),VLOOKUP($A13,Methuselahs!$A$7:$X$206,5),"")</f>
        <v/>
      </c>
      <c r="AA13" s="154" t="str">
        <f t="shared" ca="1" si="10"/>
        <v/>
      </c>
    </row>
    <row r="14" spans="1:30" ht="12.95" customHeight="1" x14ac:dyDescent="0.2">
      <c r="A14" s="218" t="str">
        <f ca="1">IF(ISBLANK('Tournament Info'!$B$11),"",INDIRECT(ADDRESS(ROW(),1,1,1,"Optimal Seating "&amp;'Tournament Info'!$B$11-1&amp;"R+F")))</f>
        <v/>
      </c>
      <c r="B14" s="194" t="str">
        <f ca="1">IF(ISNUMBER(A14),VLOOKUP(A14,Methuselahs!$A$7:$E$206,2,FALSE),"")</f>
        <v/>
      </c>
      <c r="C14" s="219" t="str">
        <f ca="1">IF(ISNUMBER(A14),VLOOKUP(A14,Methuselahs!$A$7:$E$206,3,FALSE),"")</f>
        <v/>
      </c>
      <c r="D14" s="220" t="str">
        <f t="shared" ca="1" si="0"/>
        <v/>
      </c>
      <c r="E14" s="221"/>
      <c r="F14" s="219">
        <f>IF(ISNUMBER(E14),E14,0)</f>
        <v>0</v>
      </c>
      <c r="G14" s="222" t="str">
        <f t="shared" ca="1" si="1"/>
        <v/>
      </c>
      <c r="H14" s="223" t="str">
        <f ca="1">IF(ISNUMBER(A14),IF(OR($S14=$U14,NOT(ISNA(MATCH($D14*5+$V$4,Override!$C$6:$C$125,0)))),$Q14,0),"")</f>
        <v/>
      </c>
      <c r="I14" s="220" t="str">
        <f t="shared" ca="1" si="2"/>
        <v/>
      </c>
      <c r="J14" s="224">
        <f ca="1">COUNT(A12:A16)</f>
        <v>0</v>
      </c>
      <c r="K14" s="225" t="str">
        <f ca="1">IF(ISNUMBER(A14),RANK(F14,F12:F16),"")</f>
        <v/>
      </c>
      <c r="L14" s="226">
        <f ca="1">IF(J14=5,VLOOKUP(K14,TPMatrix!$A$6:$B$10,2,FALSE),IF(J14=4,VLOOKUP(K14,TPMatrix!$D$6:$E$9,2,FALSE),0))</f>
        <v>0</v>
      </c>
      <c r="M14" s="226">
        <f ca="1">IF(COUNTIF(K12:K16,K14)&gt;=2,IF(J14=5,VLOOKUP(K14+1,TPMatrix!$A$6:$B$10,2,FALSE),IF(J14=4,VLOOKUP(K14+1,TPMatrix!$D$6:$E$9,2,FALSE),0)),"")</f>
        <v>0</v>
      </c>
      <c r="N14" s="226">
        <f ca="1">IF(COUNTIF(K12:K16,K14)&gt;=3,IF(J14=5,VLOOKUP(K14+2,TPMatrix!$A$6:$B$10,2,FALSE),IF(J14=4,VLOOKUP(K14+2,TPMatrix!$D$6:$E$9,2,FALSE),0)),"")</f>
        <v>0</v>
      </c>
      <c r="O14" s="226">
        <f ca="1">IF(COUNTIF(K12:K16,K14)&gt;=4,IF(J14=5,VLOOKUP(K14+3,TPMatrix!$A$6:$B$10,2,FALSE),IF(J14=4,VLOOKUP(K14+3,TPMatrix!$D$6:$E$9,2,FALSE),0)),"")</f>
        <v>0</v>
      </c>
      <c r="P14" s="226">
        <f ca="1">IF(COUNTIF(K12:K16,K14)&gt;=5,IF(J14=5,VLOOKUP(K14+4,TPMatrix!$A$6:$B$10,2,FALSE),IF(J14=4,VLOOKUP(K14+4,TPMatrix!$D$6:$E$9,2,FALSE),0)),"")</f>
        <v>0</v>
      </c>
      <c r="Q14" s="226">
        <f t="shared" ca="1" si="3"/>
        <v>0</v>
      </c>
      <c r="R14" s="227">
        <f t="shared" ca="1" si="4"/>
        <v>5</v>
      </c>
      <c r="S14" s="225">
        <f t="shared" ca="1" si="5"/>
        <v>0</v>
      </c>
      <c r="T14" s="226">
        <f t="shared" si="6"/>
        <v>0</v>
      </c>
      <c r="U14" s="227">
        <f t="shared" ca="1" si="7"/>
        <v>0</v>
      </c>
      <c r="W14" s="154" t="str">
        <f t="shared" ca="1" si="8"/>
        <v/>
      </c>
      <c r="X14" s="154" t="str">
        <f ca="1">IF(ISNUMBER($A14),$W14*(Methuselahs!$A$4+1)+$A14,"")</f>
        <v/>
      </c>
      <c r="Y14" s="154" t="str">
        <f t="shared" ca="1" si="9"/>
        <v/>
      </c>
      <c r="Z14" s="154" t="str">
        <f ca="1">IF(ISNUMBER($A14),VLOOKUP($A14,Methuselahs!$A$7:$X$206,5),"")</f>
        <v/>
      </c>
      <c r="AA14" s="154" t="str">
        <f t="shared" ca="1" si="10"/>
        <v/>
      </c>
    </row>
    <row r="15" spans="1:30" ht="12.95" customHeight="1" x14ac:dyDescent="0.2">
      <c r="A15" s="228" t="str">
        <f ca="1">IF(ISBLANK('Tournament Info'!$B$11),"",INDIRECT(ADDRESS(ROW(),1,1,1,"Optimal Seating "&amp;'Tournament Info'!$B$11-1&amp;"R+F")))</f>
        <v/>
      </c>
      <c r="B15" s="229" t="str">
        <f ca="1">IF(ISNUMBER(A15),VLOOKUP(A15,Methuselahs!$A$7:$E$206,2,FALSE),"")</f>
        <v/>
      </c>
      <c r="C15" s="230" t="str">
        <f ca="1">IF(ISNUMBER(A15),VLOOKUP(A15,Methuselahs!$A$7:$E$206,3,FALSE),"")</f>
        <v/>
      </c>
      <c r="D15" s="231" t="str">
        <f t="shared" ca="1" si="0"/>
        <v/>
      </c>
      <c r="E15" s="232"/>
      <c r="F15" s="230">
        <f t="shared" si="11"/>
        <v>0</v>
      </c>
      <c r="G15" s="212" t="str">
        <f t="shared" ca="1" si="1"/>
        <v/>
      </c>
      <c r="H15" s="213" t="str">
        <f ca="1">IF(ISNUMBER(A15),IF(OR($S15=$U15,NOT(ISNA(MATCH($D15*5+$V$4,Override!$C$6:$C$125,0)))),$Q15,0),"")</f>
        <v/>
      </c>
      <c r="I15" s="231" t="str">
        <f t="shared" ca="1" si="2"/>
        <v/>
      </c>
      <c r="J15" s="233">
        <f ca="1">COUNT(A12:A16)</f>
        <v>0</v>
      </c>
      <c r="K15" s="215" t="str">
        <f ca="1">IF(ISNUMBER(A15),RANK(F15,F12:F16),"")</f>
        <v/>
      </c>
      <c r="L15" s="216">
        <f ca="1">IF(J15=5,VLOOKUP(K15,TPMatrix!$A$6:$B$10,2,FALSE),IF(J15=4,VLOOKUP(K15,TPMatrix!$D$6:$E$9,2,FALSE),0))</f>
        <v>0</v>
      </c>
      <c r="M15" s="216">
        <f ca="1">IF(COUNTIF(K12:K16,K15)&gt;=2,IF(J15=5,VLOOKUP(K15+1,TPMatrix!$A$6:$B$10,2,FALSE),IF(J15=4,VLOOKUP(K15+1,TPMatrix!$D$6:$E$9,2,FALSE),0)),"")</f>
        <v>0</v>
      </c>
      <c r="N15" s="216">
        <f ca="1">IF(COUNTIF(K12:K16,K15)&gt;=3,IF(J15=5,VLOOKUP(K15+2,TPMatrix!$A$6:$B$10,2,FALSE),IF(J15=4,VLOOKUP(K15+2,TPMatrix!$D$6:$E$9,2,FALSE),0)),"")</f>
        <v>0</v>
      </c>
      <c r="O15" s="216">
        <f ca="1">IF(COUNTIF(K12:K16,K15)&gt;=4,IF(J15=5,VLOOKUP(K15+3,TPMatrix!$A$6:$B$10,2,FALSE),IF(J15=4,VLOOKUP(K15+3,TPMatrix!$D$6:$E$9,2,FALSE),0)),"")</f>
        <v>0</v>
      </c>
      <c r="P15" s="216">
        <f ca="1">IF(COUNTIF(K12:K16,K15)&gt;=5,IF(J15=5,VLOOKUP(K15+4,TPMatrix!$A$6:$B$10,2,FALSE),IF(J15=4,VLOOKUP(K15+4,TPMatrix!$D$6:$E$9,2,FALSE),0)),"")</f>
        <v>0</v>
      </c>
      <c r="Q15" s="216">
        <f t="shared" ca="1" si="3"/>
        <v>0</v>
      </c>
      <c r="R15" s="217">
        <f t="shared" ca="1" si="4"/>
        <v>5</v>
      </c>
      <c r="S15" s="215">
        <f t="shared" ca="1" si="5"/>
        <v>0</v>
      </c>
      <c r="T15" s="216">
        <f t="shared" si="6"/>
        <v>0</v>
      </c>
      <c r="U15" s="217">
        <f t="shared" ca="1" si="7"/>
        <v>0</v>
      </c>
      <c r="W15" s="154" t="str">
        <f t="shared" ca="1" si="8"/>
        <v/>
      </c>
      <c r="X15" s="154" t="str">
        <f ca="1">IF(ISNUMBER($A15),$W15*(Methuselahs!$A$4+1)+$A15,"")</f>
        <v/>
      </c>
      <c r="Y15" s="154" t="str">
        <f t="shared" ca="1" si="9"/>
        <v/>
      </c>
      <c r="Z15" s="154" t="str">
        <f ca="1">IF(ISNUMBER($A15),VLOOKUP($A15,Methuselahs!$A$7:$X$206,5),"")</f>
        <v/>
      </c>
      <c r="AA15" s="154" t="str">
        <f t="shared" ca="1" si="10"/>
        <v/>
      </c>
    </row>
    <row r="16" spans="1:30" ht="12.95" customHeight="1" thickBot="1" x14ac:dyDescent="0.25">
      <c r="A16" s="218" t="str">
        <f ca="1">IF(ISBLANK('Tournament Info'!$B$11),"",INDIRECT(ADDRESS(ROW(),1,1,1,"Optimal Seating "&amp;'Tournament Info'!$B$11-1&amp;"R+F")))</f>
        <v/>
      </c>
      <c r="B16" s="235" t="str">
        <f ca="1">IF(ISNUMBER(A16),VLOOKUP(A16,Methuselahs!$A$7:$E$206,2,FALSE),"")</f>
        <v/>
      </c>
      <c r="C16" s="236" t="str">
        <f ca="1">IF(ISNUMBER(A16),VLOOKUP(A16,Methuselahs!$A$7:$E$206,3,FALSE),"")</f>
        <v/>
      </c>
      <c r="D16" s="237" t="str">
        <f t="shared" ca="1" si="0"/>
        <v/>
      </c>
      <c r="E16" s="238"/>
      <c r="F16" s="236">
        <f t="shared" si="11"/>
        <v>0</v>
      </c>
      <c r="G16" s="222" t="str">
        <f t="shared" ca="1" si="1"/>
        <v/>
      </c>
      <c r="H16" s="223" t="str">
        <f ca="1">IF(ISNUMBER(A16),IF(OR($S16=$U16,NOT(ISNA(MATCH($D16*5+$V$4,Override!$C$6:$C$125,0)))),$Q16,0),"")</f>
        <v/>
      </c>
      <c r="I16" s="237" t="str">
        <f t="shared" ca="1" si="2"/>
        <v/>
      </c>
      <c r="J16" s="239">
        <f ca="1">COUNT(A12:A16)</f>
        <v>0</v>
      </c>
      <c r="K16" s="240" t="str">
        <f ca="1">IF(ISNUMBER(A16),RANK(F16,F12:F16),"")</f>
        <v/>
      </c>
      <c r="L16" s="241">
        <f ca="1">IF(J16=5,VLOOKUP(K16,TPMatrix!$A$6:$B$10,2,FALSE),IF(J16=4,VLOOKUP(K16,TPMatrix!$D$6:$E$9,2,FALSE),0))</f>
        <v>0</v>
      </c>
      <c r="M16" s="241">
        <f ca="1">IF(COUNTIF(K12:K16,K16)&gt;=2,IF(J16=5,VLOOKUP(K16+1,TPMatrix!$A$6:$B$10,2,FALSE),IF(J16=4,VLOOKUP(K16+1,TPMatrix!$D$6:$E$9,2,FALSE),0)),"")</f>
        <v>0</v>
      </c>
      <c r="N16" s="241">
        <f ca="1">IF(COUNTIF(K12:K16,K16)&gt;=3,IF(J16=5,VLOOKUP(K16+2,TPMatrix!$A$6:$B$10,2,FALSE),IF(J16=4,VLOOKUP(K16+2,TPMatrix!$D$6:$E$9,2,FALSE),0)),"")</f>
        <v>0</v>
      </c>
      <c r="O16" s="241">
        <f ca="1">IF(COUNTIF(K12:K16,K16)&gt;=4,IF(J16=5,VLOOKUP(K16+3,TPMatrix!$A$6:$B$10,2,FALSE),IF(J16=4,VLOOKUP(K16+3,TPMatrix!$D$6:$E$9,2,FALSE),0)),"")</f>
        <v>0</v>
      </c>
      <c r="P16" s="241">
        <f ca="1">IF(COUNTIF(K12:K16,K16)&gt;=5,IF(J16=5,VLOOKUP(K16+4,TPMatrix!$A$6:$B$10,2,FALSE),IF(J16=4,VLOOKUP(K16+4,TPMatrix!$D$6:$E$9,2,FALSE),0)),"")</f>
        <v>0</v>
      </c>
      <c r="Q16" s="241">
        <f t="shared" ca="1" si="3"/>
        <v>0</v>
      </c>
      <c r="R16" s="242">
        <f t="shared" ca="1" si="4"/>
        <v>5</v>
      </c>
      <c r="S16" s="240">
        <f t="shared" ca="1" si="5"/>
        <v>0</v>
      </c>
      <c r="T16" s="241">
        <f t="shared" si="6"/>
        <v>0</v>
      </c>
      <c r="U16" s="242">
        <f t="shared" ca="1" si="7"/>
        <v>0</v>
      </c>
      <c r="W16" s="154" t="str">
        <f t="shared" ca="1" si="8"/>
        <v/>
      </c>
      <c r="X16" s="154" t="str">
        <f ca="1">IF(ISNUMBER($A16),$W16*(Methuselahs!$A$4+1)+$A16,"")</f>
        <v/>
      </c>
      <c r="Y16" s="154" t="str">
        <f t="shared" ca="1" si="9"/>
        <v/>
      </c>
      <c r="Z16" s="154" t="str">
        <f ca="1">IF(ISNUMBER($A16),VLOOKUP($A16,Methuselahs!$A$7:$X$206,5),"")</f>
        <v/>
      </c>
      <c r="AA16" s="154" t="str">
        <f t="shared" ca="1" si="10"/>
        <v/>
      </c>
    </row>
    <row r="17" spans="1:27" ht="12.95" customHeight="1" thickTop="1" x14ac:dyDescent="0.2">
      <c r="A17" s="193" t="str">
        <f ca="1">IF(ISBLANK('Tournament Info'!$B$11),"",INDIRECT(ADDRESS(ROW(),1,1,1,"Optimal Seating "&amp;'Tournament Info'!$B$11-1&amp;"R+F")))</f>
        <v/>
      </c>
      <c r="B17" s="194" t="str">
        <f ca="1">IF(ISNUMBER(A17),VLOOKUP(A17,Methuselahs!$A$7:$E$206,2,FALSE),"")</f>
        <v/>
      </c>
      <c r="C17" s="195" t="str">
        <f ca="1">IF(ISNUMBER(A17),VLOOKUP(A17,Methuselahs!$A$7:$E$206,3,FALSE),"")</f>
        <v/>
      </c>
      <c r="D17" s="196" t="str">
        <f t="shared" ca="1" si="0"/>
        <v/>
      </c>
      <c r="E17" s="197"/>
      <c r="F17" s="195">
        <f t="shared" si="11"/>
        <v>0</v>
      </c>
      <c r="G17" s="198" t="str">
        <f t="shared" ca="1" si="1"/>
        <v/>
      </c>
      <c r="H17" s="199" t="str">
        <f ca="1">IF(ISNUMBER(A17),IF(OR($S17=$U17,NOT(ISNA(MATCH($D17*5+$V$4,Override!$C$6:$C$125,0)))),$Q17,0),"")</f>
        <v/>
      </c>
      <c r="I17" s="196" t="str">
        <f t="shared" ca="1" si="2"/>
        <v/>
      </c>
      <c r="J17" s="200">
        <f ca="1">COUNT(A17:A21)</f>
        <v>0</v>
      </c>
      <c r="K17" s="201" t="str">
        <f ca="1">IF(ISNUMBER(A17),RANK(F17,F17:F21),"")</f>
        <v/>
      </c>
      <c r="L17" s="202">
        <f ca="1">IF(J17=5,VLOOKUP(K17,TPMatrix!$A$6:$B$10,2,FALSE),IF(J17=4,VLOOKUP(K17,TPMatrix!$D$6:$E$9,2,FALSE),0))</f>
        <v>0</v>
      </c>
      <c r="M17" s="202">
        <f ca="1">IF(COUNTIF(K17:K21,K17)&gt;=2,IF(J17=5,VLOOKUP(K17+1,TPMatrix!$A$6:$B$10,2,FALSE),IF(J17=4,VLOOKUP(K17+1,TPMatrix!$D$6:$E$9,2,FALSE),0)),"")</f>
        <v>0</v>
      </c>
      <c r="N17" s="202">
        <f ca="1">IF(COUNTIF(K17:K21,K17)&gt;=3,IF(J17=5,VLOOKUP(K17+2,TPMatrix!$A$6:$B$10,2,FALSE),IF(J17=4,VLOOKUP(K17+2,TPMatrix!$D$6:$E$9,2,FALSE),0)),"")</f>
        <v>0</v>
      </c>
      <c r="O17" s="202">
        <f ca="1">IF(COUNTIF(K17:K21,K17)&gt;=4,IF(J17=5,VLOOKUP(K17+3,TPMatrix!$A$6:$B$10,2,FALSE),IF(J17=4,VLOOKUP(K17+3,TPMatrix!$D$6:$E$9,2,FALSE),0)),"")</f>
        <v>0</v>
      </c>
      <c r="P17" s="202">
        <f ca="1">IF(COUNTIF(K17:K21,K17)&gt;=5,IF(J17=5,VLOOKUP(K17+4,TPMatrix!$A$6:$B$10,2,FALSE),IF(J17=4,VLOOKUP(K17+4,TPMatrix!$D$6:$E$9,2,FALSE),0)),"")</f>
        <v>0</v>
      </c>
      <c r="Q17" s="202">
        <f t="shared" ca="1" si="3"/>
        <v>0</v>
      </c>
      <c r="R17" s="203">
        <f t="shared" ca="1" si="4"/>
        <v>5</v>
      </c>
      <c r="S17" s="204">
        <f t="shared" ca="1" si="5"/>
        <v>0</v>
      </c>
      <c r="T17" s="205">
        <f t="shared" si="6"/>
        <v>0</v>
      </c>
      <c r="U17" s="206">
        <f t="shared" ca="1" si="7"/>
        <v>0</v>
      </c>
      <c r="W17" s="154" t="str">
        <f t="shared" ca="1" si="8"/>
        <v/>
      </c>
      <c r="X17" s="154" t="str">
        <f ca="1">IF(ISNUMBER($A17),$W17*(Methuselahs!$A$4+1)+$A17,"")</f>
        <v/>
      </c>
      <c r="Y17" s="154" t="str">
        <f t="shared" ca="1" si="9"/>
        <v/>
      </c>
      <c r="Z17" s="154" t="str">
        <f ca="1">IF(ISNUMBER($A17),VLOOKUP($A17,Methuselahs!$A$7:$X$206,5),"")</f>
        <v/>
      </c>
      <c r="AA17" s="154" t="str">
        <f t="shared" ca="1" si="10"/>
        <v/>
      </c>
    </row>
    <row r="18" spans="1:27" ht="12.95" customHeight="1" x14ac:dyDescent="0.2">
      <c r="A18" s="207" t="str">
        <f ca="1">IF(ISBLANK('Tournament Info'!$B$11),"",INDIRECT(ADDRESS(ROW(),1,1,1,"Optimal Seating "&amp;'Tournament Info'!$B$11-1&amp;"R+F")))</f>
        <v/>
      </c>
      <c r="B18" s="208" t="str">
        <f ca="1">IF(ISNUMBER(A18),VLOOKUP(A18,Methuselahs!$A$7:$E$206,2,FALSE),"")</f>
        <v/>
      </c>
      <c r="C18" s="209" t="str">
        <f ca="1">IF(ISNUMBER(A18),VLOOKUP(A18,Methuselahs!$A$7:$E$206,3,FALSE),"")</f>
        <v/>
      </c>
      <c r="D18" s="210" t="str">
        <f t="shared" ca="1" si="0"/>
        <v/>
      </c>
      <c r="E18" s="211"/>
      <c r="F18" s="209">
        <f t="shared" si="11"/>
        <v>0</v>
      </c>
      <c r="G18" s="212" t="str">
        <f t="shared" ca="1" si="1"/>
        <v/>
      </c>
      <c r="H18" s="213" t="str">
        <f ca="1">IF(ISNUMBER(A18),IF(OR($S18=$U18,NOT(ISNA(MATCH($D18*5+$V$4,Override!$C$6:$C$125,0)))),$Q18,0),"")</f>
        <v/>
      </c>
      <c r="I18" s="210" t="str">
        <f t="shared" ca="1" si="2"/>
        <v/>
      </c>
      <c r="J18" s="214">
        <f ca="1">COUNT(A17:A21)</f>
        <v>0</v>
      </c>
      <c r="K18" s="215" t="str">
        <f ca="1">IF(ISNUMBER(A18),RANK(F18,F17:F21),"")</f>
        <v/>
      </c>
      <c r="L18" s="216">
        <f ca="1">IF(J18=5,VLOOKUP(K18,TPMatrix!$A$6:$B$10,2,FALSE),IF(J18=4,VLOOKUP(K18,TPMatrix!$D$6:$E$9,2,FALSE),0))</f>
        <v>0</v>
      </c>
      <c r="M18" s="216">
        <f ca="1">IF(COUNTIF(K17:K21,K18)&gt;=2,IF(J18=5,VLOOKUP(K18+1,TPMatrix!$A$6:$B$10,2,FALSE),IF(J18=4,VLOOKUP(K18+1,TPMatrix!$D$6:$E$9,2,FALSE),0)),"")</f>
        <v>0</v>
      </c>
      <c r="N18" s="216">
        <f ca="1">IF(COUNTIF(K17:K21,K18)&gt;=3,IF(J18=5,VLOOKUP(K18+2,TPMatrix!$A$6:$B$10,2,FALSE),IF(J18=4,VLOOKUP(K18+2,TPMatrix!$D$6:$E$9,2,FALSE),0)),"")</f>
        <v>0</v>
      </c>
      <c r="O18" s="216">
        <f ca="1">IF(COUNTIF(K17:K21,K18)&gt;=4,IF(J18=5,VLOOKUP(K18+3,TPMatrix!$A$6:$B$10,2,FALSE),IF(J18=4,VLOOKUP(K18+3,TPMatrix!$D$6:$E$9,2,FALSE),0)),"")</f>
        <v>0</v>
      </c>
      <c r="P18" s="216">
        <f ca="1">IF(COUNTIF(K17:K21,K18)&gt;=5,IF(J18=5,VLOOKUP(K18+4,TPMatrix!$A$6:$B$10,2,FALSE),IF(J18=4,VLOOKUP(K18+4,TPMatrix!$D$6:$E$9,2,FALSE),0)),"")</f>
        <v>0</v>
      </c>
      <c r="Q18" s="216">
        <f t="shared" ca="1" si="3"/>
        <v>0</v>
      </c>
      <c r="R18" s="217">
        <f t="shared" ca="1" si="4"/>
        <v>5</v>
      </c>
      <c r="S18" s="215">
        <f t="shared" ca="1" si="5"/>
        <v>0</v>
      </c>
      <c r="T18" s="216">
        <f t="shared" si="6"/>
        <v>0</v>
      </c>
      <c r="U18" s="217">
        <f t="shared" ca="1" si="7"/>
        <v>0</v>
      </c>
      <c r="W18" s="154" t="str">
        <f t="shared" ca="1" si="8"/>
        <v/>
      </c>
      <c r="X18" s="154" t="str">
        <f ca="1">IF(ISNUMBER($A18),$W18*(Methuselahs!$A$4+1)+$A18,"")</f>
        <v/>
      </c>
      <c r="Y18" s="154" t="str">
        <f t="shared" ca="1" si="9"/>
        <v/>
      </c>
      <c r="Z18" s="154" t="str">
        <f ca="1">IF(ISNUMBER($A18),VLOOKUP($A18,Methuselahs!$A$7:$X$206,5),"")</f>
        <v/>
      </c>
      <c r="AA18" s="154" t="str">
        <f t="shared" ca="1" si="10"/>
        <v/>
      </c>
    </row>
    <row r="19" spans="1:27" ht="12.95" customHeight="1" x14ac:dyDescent="0.2">
      <c r="A19" s="218" t="str">
        <f ca="1">IF(ISBLANK('Tournament Info'!$B$11),"",INDIRECT(ADDRESS(ROW(),1,1,1,"Optimal Seating "&amp;'Tournament Info'!$B$11-1&amp;"R+F")))</f>
        <v/>
      </c>
      <c r="B19" s="194" t="str">
        <f ca="1">IF(ISNUMBER(A19),VLOOKUP(A19,Methuselahs!$A$7:$E$206,2,FALSE),"")</f>
        <v/>
      </c>
      <c r="C19" s="219" t="str">
        <f ca="1">IF(ISNUMBER(A19),VLOOKUP(A19,Methuselahs!$A$7:$E$206,3,FALSE),"")</f>
        <v/>
      </c>
      <c r="D19" s="220" t="str">
        <f t="shared" ca="1" si="0"/>
        <v/>
      </c>
      <c r="E19" s="221"/>
      <c r="F19" s="219">
        <f t="shared" si="11"/>
        <v>0</v>
      </c>
      <c r="G19" s="222" t="str">
        <f t="shared" ca="1" si="1"/>
        <v/>
      </c>
      <c r="H19" s="223" t="str">
        <f ca="1">IF(ISNUMBER(A19),IF(OR($S19=$U19,NOT(ISNA(MATCH($D19*5+$V$4,Override!$C$6:$C$125,0)))),$Q19,0),"")</f>
        <v/>
      </c>
      <c r="I19" s="220" t="str">
        <f t="shared" ca="1" si="2"/>
        <v/>
      </c>
      <c r="J19" s="224">
        <f ca="1">COUNT(A17:A21)</f>
        <v>0</v>
      </c>
      <c r="K19" s="225" t="str">
        <f ca="1">IF(ISNUMBER(A19),RANK(F19,F17:F21),"")</f>
        <v/>
      </c>
      <c r="L19" s="226">
        <f ca="1">IF(J19=5,VLOOKUP(K19,TPMatrix!$A$6:$B$10,2,FALSE),IF(J19=4,VLOOKUP(K19,TPMatrix!$D$6:$E$9,2,FALSE),0))</f>
        <v>0</v>
      </c>
      <c r="M19" s="226">
        <f ca="1">IF(COUNTIF(K17:K21,K19)&gt;=2,IF(J19=5,VLOOKUP(K19+1,TPMatrix!$A$6:$B$10,2,FALSE),IF(J19=4,VLOOKUP(K19+1,TPMatrix!$D$6:$E$9,2,FALSE),0)),"")</f>
        <v>0</v>
      </c>
      <c r="N19" s="226">
        <f ca="1">IF(COUNTIF(K17:K21,K19)&gt;=3,IF(J19=5,VLOOKUP(K19+2,TPMatrix!$A$6:$B$10,2,FALSE),IF(J19=4,VLOOKUP(K19+2,TPMatrix!$D$6:$E$9,2,FALSE),0)),"")</f>
        <v>0</v>
      </c>
      <c r="O19" s="226">
        <f ca="1">IF(COUNTIF(K17:K21,K19)&gt;=4,IF(J19=5,VLOOKUP(K19+3,TPMatrix!$A$6:$B$10,2,FALSE),IF(J19=4,VLOOKUP(K19+3,TPMatrix!$D$6:$E$9,2,FALSE),0)),"")</f>
        <v>0</v>
      </c>
      <c r="P19" s="226">
        <f ca="1">IF(COUNTIF(K17:K21,K19)&gt;=5,IF(J19=5,VLOOKUP(K19+4,TPMatrix!$A$6:$B$10,2,FALSE),IF(J19=4,VLOOKUP(K19+4,TPMatrix!$D$6:$E$9,2,FALSE),0)),"")</f>
        <v>0</v>
      </c>
      <c r="Q19" s="226">
        <f t="shared" ca="1" si="3"/>
        <v>0</v>
      </c>
      <c r="R19" s="227">
        <f t="shared" ca="1" si="4"/>
        <v>5</v>
      </c>
      <c r="S19" s="225">
        <f t="shared" ca="1" si="5"/>
        <v>0</v>
      </c>
      <c r="T19" s="226">
        <f t="shared" si="6"/>
        <v>0</v>
      </c>
      <c r="U19" s="227">
        <f t="shared" ca="1" si="7"/>
        <v>0</v>
      </c>
      <c r="W19" s="154" t="str">
        <f t="shared" ca="1" si="8"/>
        <v/>
      </c>
      <c r="X19" s="154" t="str">
        <f ca="1">IF(ISNUMBER($A19),$W19*(Methuselahs!$A$4+1)+$A19,"")</f>
        <v/>
      </c>
      <c r="Y19" s="154" t="str">
        <f t="shared" ca="1" si="9"/>
        <v/>
      </c>
      <c r="Z19" s="154" t="str">
        <f ca="1">IF(ISNUMBER($A19),VLOOKUP($A19,Methuselahs!$A$7:$X$206,5),"")</f>
        <v/>
      </c>
      <c r="AA19" s="154" t="str">
        <f t="shared" ca="1" si="10"/>
        <v/>
      </c>
    </row>
    <row r="20" spans="1:27" ht="12.95" customHeight="1" x14ac:dyDescent="0.2">
      <c r="A20" s="228" t="str">
        <f ca="1">IF(ISBLANK('Tournament Info'!$B$11),"",INDIRECT(ADDRESS(ROW(),1,1,1,"Optimal Seating "&amp;'Tournament Info'!$B$11-1&amp;"R+F")))</f>
        <v/>
      </c>
      <c r="B20" s="229" t="str">
        <f ca="1">IF(ISNUMBER(A20),VLOOKUP(A20,Methuselahs!$A$7:$E$206,2,FALSE),"")</f>
        <v/>
      </c>
      <c r="C20" s="230" t="str">
        <f ca="1">IF(ISNUMBER(A20),VLOOKUP(A20,Methuselahs!$A$7:$E$206,3,FALSE),"")</f>
        <v/>
      </c>
      <c r="D20" s="231" t="str">
        <f t="shared" ca="1" si="0"/>
        <v/>
      </c>
      <c r="E20" s="232"/>
      <c r="F20" s="230">
        <f t="shared" si="11"/>
        <v>0</v>
      </c>
      <c r="G20" s="212" t="str">
        <f t="shared" ca="1" si="1"/>
        <v/>
      </c>
      <c r="H20" s="213" t="str">
        <f ca="1">IF(ISNUMBER(A20),IF(OR($S20=$U20,NOT(ISNA(MATCH($D20*5+$V$4,Override!$C$6:$C$125,0)))),$Q20,0),"")</f>
        <v/>
      </c>
      <c r="I20" s="231" t="str">
        <f t="shared" ca="1" si="2"/>
        <v/>
      </c>
      <c r="J20" s="233">
        <f ca="1">COUNT(A17:A21)</f>
        <v>0</v>
      </c>
      <c r="K20" s="215" t="str">
        <f ca="1">IF(ISNUMBER(A20),RANK(F20,F17:F21),"")</f>
        <v/>
      </c>
      <c r="L20" s="216">
        <f ca="1">IF(J20=5,VLOOKUP(K20,TPMatrix!$A$6:$B$10,2,FALSE),IF(J20=4,VLOOKUP(K20,TPMatrix!$D$6:$E$9,2,FALSE),0))</f>
        <v>0</v>
      </c>
      <c r="M20" s="216">
        <f ca="1">IF(COUNTIF(K17:K21,K20)&gt;=2,IF(J20=5,VLOOKUP(K20+1,TPMatrix!$A$6:$B$10,2,FALSE),IF(J20=4,VLOOKUP(K20+1,TPMatrix!$D$6:$E$9,2,FALSE),0)),"")</f>
        <v>0</v>
      </c>
      <c r="N20" s="216">
        <f ca="1">IF(COUNTIF(K17:K21,K20)&gt;=3,IF(J20=5,VLOOKUP(K20+2,TPMatrix!$A$6:$B$10,2,FALSE),IF(J20=4,VLOOKUP(K20+2,TPMatrix!$D$6:$E$9,2,FALSE),0)),"")</f>
        <v>0</v>
      </c>
      <c r="O20" s="216">
        <f ca="1">IF(COUNTIF(K17:K21,K20)&gt;=4,IF(J20=5,VLOOKUP(K20+3,TPMatrix!$A$6:$B$10,2,FALSE),IF(J20=4,VLOOKUP(K20+3,TPMatrix!$D$6:$E$9,2,FALSE),0)),"")</f>
        <v>0</v>
      </c>
      <c r="P20" s="216">
        <f ca="1">IF(COUNTIF(K17:K21,K20)&gt;=5,IF(J20=5,VLOOKUP(K20+4,TPMatrix!$A$6:$B$10,2,FALSE),IF(J20=4,VLOOKUP(K20+4,TPMatrix!$D$6:$E$9,2,FALSE),0)),"")</f>
        <v>0</v>
      </c>
      <c r="Q20" s="216">
        <f t="shared" ca="1" si="3"/>
        <v>0</v>
      </c>
      <c r="R20" s="217">
        <f t="shared" ca="1" si="4"/>
        <v>5</v>
      </c>
      <c r="S20" s="215">
        <f t="shared" ca="1" si="5"/>
        <v>0</v>
      </c>
      <c r="T20" s="216">
        <f t="shared" si="6"/>
        <v>0</v>
      </c>
      <c r="U20" s="217">
        <f t="shared" ca="1" si="7"/>
        <v>0</v>
      </c>
      <c r="W20" s="154" t="str">
        <f t="shared" ca="1" si="8"/>
        <v/>
      </c>
      <c r="X20" s="154" t="str">
        <f ca="1">IF(ISNUMBER($A20),$W20*(Methuselahs!$A$4+1)+$A20,"")</f>
        <v/>
      </c>
      <c r="Y20" s="154" t="str">
        <f t="shared" ca="1" si="9"/>
        <v/>
      </c>
      <c r="Z20" s="154" t="str">
        <f ca="1">IF(ISNUMBER($A20),VLOOKUP($A20,Methuselahs!$A$7:$X$206,5),"")</f>
        <v/>
      </c>
      <c r="AA20" s="154" t="str">
        <f t="shared" ca="1" si="10"/>
        <v/>
      </c>
    </row>
    <row r="21" spans="1:27" ht="12.95" customHeight="1" thickBot="1" x14ac:dyDescent="0.25">
      <c r="A21" s="234" t="str">
        <f ca="1">IF(ISBLANK('Tournament Info'!$B$11),"",INDIRECT(ADDRESS(ROW(),1,1,1,"Optimal Seating "&amp;'Tournament Info'!$B$11-1&amp;"R+F")))</f>
        <v/>
      </c>
      <c r="B21" s="235" t="str">
        <f ca="1">IF(ISNUMBER(A21),VLOOKUP(A21,Methuselahs!$A$7:$E$206,2,FALSE),"")</f>
        <v/>
      </c>
      <c r="C21" s="236" t="str">
        <f ca="1">IF(ISNUMBER(A21),VLOOKUP(A21,Methuselahs!$A$7:$E$206,3,FALSE),"")</f>
        <v/>
      </c>
      <c r="D21" s="237" t="str">
        <f t="shared" ca="1" si="0"/>
        <v/>
      </c>
      <c r="E21" s="238"/>
      <c r="F21" s="236">
        <f t="shared" si="11"/>
        <v>0</v>
      </c>
      <c r="G21" s="222" t="str">
        <f t="shared" ca="1" si="1"/>
        <v/>
      </c>
      <c r="H21" s="223" t="str">
        <f ca="1">IF(ISNUMBER(A21),IF(OR($S21=$U21,NOT(ISNA(MATCH($D21*5+$V$4,Override!$C$6:$C$125,0)))),$Q21,0),"")</f>
        <v/>
      </c>
      <c r="I21" s="237" t="str">
        <f t="shared" ca="1" si="2"/>
        <v/>
      </c>
      <c r="J21" s="239">
        <f ca="1">COUNT(A17:A21)</f>
        <v>0</v>
      </c>
      <c r="K21" s="240" t="str">
        <f ca="1">IF(ISNUMBER(A21),RANK(F21,F17:F21),"")</f>
        <v/>
      </c>
      <c r="L21" s="241">
        <f ca="1">IF(J21=5,VLOOKUP(K21,TPMatrix!$A$6:$B$10,2,FALSE),IF(J21=4,VLOOKUP(K21,TPMatrix!$D$6:$E$9,2,FALSE),0))</f>
        <v>0</v>
      </c>
      <c r="M21" s="241">
        <f ca="1">IF(COUNTIF(K17:K21,K21)&gt;=2,IF(J21=5,VLOOKUP(K21+1,TPMatrix!$A$6:$B$10,2,FALSE),IF(J21=4,VLOOKUP(K21+1,TPMatrix!$D$6:$E$9,2,FALSE),0)),"")</f>
        <v>0</v>
      </c>
      <c r="N21" s="241">
        <f ca="1">IF(COUNTIF(K17:K21,K21)&gt;=3,IF(J21=5,VLOOKUP(K21+2,TPMatrix!$A$6:$B$10,2,FALSE),IF(J21=4,VLOOKUP(K21+2,TPMatrix!$D$6:$E$9,2,FALSE),0)),"")</f>
        <v>0</v>
      </c>
      <c r="O21" s="241">
        <f ca="1">IF(COUNTIF(K17:K21,K21)&gt;=4,IF(J21=5,VLOOKUP(K21+3,TPMatrix!$A$6:$B$10,2,FALSE),IF(J21=4,VLOOKUP(K21+3,TPMatrix!$D$6:$E$9,2,FALSE),0)),"")</f>
        <v>0</v>
      </c>
      <c r="P21" s="241">
        <f ca="1">IF(COUNTIF(K17:K21,K21)&gt;=5,IF(J21=5,VLOOKUP(K21+4,TPMatrix!$A$6:$B$10,2,FALSE),IF(J21=4,VLOOKUP(K21+4,TPMatrix!$D$6:$E$9,2,FALSE),0)),"")</f>
        <v>0</v>
      </c>
      <c r="Q21" s="241">
        <f t="shared" ca="1" si="3"/>
        <v>0</v>
      </c>
      <c r="R21" s="242">
        <f t="shared" ca="1" si="4"/>
        <v>5</v>
      </c>
      <c r="S21" s="240">
        <f t="shared" ca="1" si="5"/>
        <v>0</v>
      </c>
      <c r="T21" s="241">
        <f t="shared" si="6"/>
        <v>0</v>
      </c>
      <c r="U21" s="242">
        <f t="shared" ca="1" si="7"/>
        <v>0</v>
      </c>
      <c r="W21" s="154" t="str">
        <f t="shared" ca="1" si="8"/>
        <v/>
      </c>
      <c r="X21" s="154" t="str">
        <f ca="1">IF(ISNUMBER($A21),$W21*(Methuselahs!$A$4+1)+$A21,"")</f>
        <v/>
      </c>
      <c r="Y21" s="154" t="str">
        <f t="shared" ca="1" si="9"/>
        <v/>
      </c>
      <c r="Z21" s="154" t="str">
        <f ca="1">IF(ISNUMBER($A21),VLOOKUP($A21,Methuselahs!$A$7:$X$206,5),"")</f>
        <v/>
      </c>
      <c r="AA21" s="154" t="str">
        <f t="shared" ca="1" si="10"/>
        <v/>
      </c>
    </row>
    <row r="22" spans="1:27" ht="12.95" customHeight="1" thickTop="1" x14ac:dyDescent="0.2">
      <c r="A22" s="193" t="str">
        <f ca="1">IF(ISBLANK('Tournament Info'!$B$11),"",INDIRECT(ADDRESS(ROW(),1,1,1,"Optimal Seating "&amp;'Tournament Info'!$B$11-1&amp;"R+F")))</f>
        <v/>
      </c>
      <c r="B22" s="194" t="str">
        <f ca="1">IF(ISNUMBER(A22),VLOOKUP(A22,Methuselahs!$A$7:$E$206,2,FALSE),"")</f>
        <v/>
      </c>
      <c r="C22" s="195" t="str">
        <f ca="1">IF(ISNUMBER(A22),VLOOKUP(A22,Methuselahs!$A$7:$E$206,3,FALSE),"")</f>
        <v/>
      </c>
      <c r="D22" s="196" t="str">
        <f t="shared" ca="1" si="0"/>
        <v/>
      </c>
      <c r="E22" s="197"/>
      <c r="F22" s="195">
        <f t="shared" si="11"/>
        <v>0</v>
      </c>
      <c r="G22" s="198" t="str">
        <f t="shared" ca="1" si="1"/>
        <v/>
      </c>
      <c r="H22" s="199" t="str">
        <f ca="1">IF(ISNUMBER(A22),IF(OR($S22=$U22,NOT(ISNA(MATCH($D22*5+$V$4,Override!$C$6:$C$125,0)))),$Q22,0),"")</f>
        <v/>
      </c>
      <c r="I22" s="196" t="str">
        <f t="shared" ca="1" si="2"/>
        <v/>
      </c>
      <c r="J22" s="200">
        <f ca="1">COUNT(A22:A26)</f>
        <v>0</v>
      </c>
      <c r="K22" s="201" t="str">
        <f ca="1">IF(ISNUMBER(A22),RANK(F22,F22:F26),"")</f>
        <v/>
      </c>
      <c r="L22" s="202">
        <f ca="1">IF(J22=5,VLOOKUP(K22,TPMatrix!$A$6:$B$10,2,FALSE),IF(J22=4,VLOOKUP(K22,TPMatrix!$D$6:$E$9,2,FALSE),0))</f>
        <v>0</v>
      </c>
      <c r="M22" s="202">
        <f ca="1">IF(COUNTIF(K22:K26,K22)&gt;=2,IF(J22=5,VLOOKUP(K22+1,TPMatrix!$A$6:$B$10,2,FALSE),IF(J22=4,VLOOKUP(K22+1,TPMatrix!$D$6:$E$9,2,FALSE),0)),"")</f>
        <v>0</v>
      </c>
      <c r="N22" s="202">
        <f ca="1">IF(COUNTIF(K22:K26,K22)&gt;=3,IF(J22=5,VLOOKUP(K22+2,TPMatrix!$A$6:$B$10,2,FALSE),IF(J22=4,VLOOKUP(K22+2,TPMatrix!$D$6:$E$9,2,FALSE),0)),"")</f>
        <v>0</v>
      </c>
      <c r="O22" s="202">
        <f ca="1">IF(COUNTIF(K22:K26,K22)&gt;=4,IF(J22=5,VLOOKUP(K22+3,TPMatrix!$A$6:$B$10,2,FALSE),IF(J22=4,VLOOKUP(K22+3,TPMatrix!$D$6:$E$9,2,FALSE),0)),"")</f>
        <v>0</v>
      </c>
      <c r="P22" s="202">
        <f ca="1">IF(COUNTIF(K22:K26,K22)&gt;=5,IF(J22=5,VLOOKUP(K22+4,TPMatrix!$A$6:$B$10,2,FALSE),IF(J22=4,VLOOKUP(K22+4,TPMatrix!$D$6:$E$9,2,FALSE),0)),"")</f>
        <v>0</v>
      </c>
      <c r="Q22" s="202">
        <f t="shared" ca="1" si="3"/>
        <v>0</v>
      </c>
      <c r="R22" s="203">
        <f t="shared" ca="1" si="4"/>
        <v>5</v>
      </c>
      <c r="S22" s="204">
        <f t="shared" ca="1" si="5"/>
        <v>0</v>
      </c>
      <c r="T22" s="205">
        <f t="shared" si="6"/>
        <v>0</v>
      </c>
      <c r="U22" s="206">
        <f t="shared" ca="1" si="7"/>
        <v>0</v>
      </c>
      <c r="W22" s="154" t="str">
        <f t="shared" ca="1" si="8"/>
        <v/>
      </c>
      <c r="X22" s="154" t="str">
        <f ca="1">IF(ISNUMBER($A22),$W22*(Methuselahs!$A$4+1)+$A22,"")</f>
        <v/>
      </c>
      <c r="Y22" s="154" t="str">
        <f t="shared" ca="1" si="9"/>
        <v/>
      </c>
      <c r="Z22" s="154" t="str">
        <f ca="1">IF(ISNUMBER($A22),VLOOKUP($A22,Methuselahs!$A$7:$X$206,5),"")</f>
        <v/>
      </c>
      <c r="AA22" s="154" t="str">
        <f t="shared" ca="1" si="10"/>
        <v/>
      </c>
    </row>
    <row r="23" spans="1:27" ht="12.95" customHeight="1" x14ac:dyDescent="0.2">
      <c r="A23" s="207" t="str">
        <f ca="1">IF(ISBLANK('Tournament Info'!$B$11),"",INDIRECT(ADDRESS(ROW(),1,1,1,"Optimal Seating "&amp;'Tournament Info'!$B$11-1&amp;"R+F")))</f>
        <v/>
      </c>
      <c r="B23" s="208" t="str">
        <f ca="1">IF(ISNUMBER(A23),VLOOKUP(A23,Methuselahs!$A$7:$E$206,2,FALSE),"")</f>
        <v/>
      </c>
      <c r="C23" s="209" t="str">
        <f ca="1">IF(ISNUMBER(A23),VLOOKUP(A23,Methuselahs!$A$7:$E$206,3,FALSE),"")</f>
        <v/>
      </c>
      <c r="D23" s="210" t="str">
        <f t="shared" ca="1" si="0"/>
        <v/>
      </c>
      <c r="E23" s="211"/>
      <c r="F23" s="209">
        <f t="shared" si="11"/>
        <v>0</v>
      </c>
      <c r="G23" s="212" t="str">
        <f t="shared" ca="1" si="1"/>
        <v/>
      </c>
      <c r="H23" s="213" t="str">
        <f ca="1">IF(ISNUMBER(A23),IF(OR($S23=$U23,NOT(ISNA(MATCH($D23*5+$V$4,Override!$C$6:$C$125,0)))),$Q23,0),"")</f>
        <v/>
      </c>
      <c r="I23" s="210" t="str">
        <f t="shared" ca="1" si="2"/>
        <v/>
      </c>
      <c r="J23" s="214">
        <f ca="1">COUNT(A22:A26)</f>
        <v>0</v>
      </c>
      <c r="K23" s="215" t="str">
        <f ca="1">IF(ISNUMBER(A23),RANK(F23,F22:F26),"")</f>
        <v/>
      </c>
      <c r="L23" s="216">
        <f ca="1">IF(J23=5,VLOOKUP(K23,TPMatrix!$A$6:$B$10,2,FALSE),IF(J23=4,VLOOKUP(K23,TPMatrix!$D$6:$E$9,2,FALSE),0))</f>
        <v>0</v>
      </c>
      <c r="M23" s="216">
        <f ca="1">IF(COUNTIF(K22:K26,K23)&gt;=2,IF(J23=5,VLOOKUP(K23+1,TPMatrix!$A$6:$B$10,2,FALSE),IF(J23=4,VLOOKUP(K23+1,TPMatrix!$D$6:$E$9,2,FALSE),0)),"")</f>
        <v>0</v>
      </c>
      <c r="N23" s="216">
        <f ca="1">IF(COUNTIF(K22:K26,K23)&gt;=3,IF(J23=5,VLOOKUP(K23+2,TPMatrix!$A$6:$B$10,2,FALSE),IF(J23=4,VLOOKUP(K23+2,TPMatrix!$D$6:$E$9,2,FALSE),0)),"")</f>
        <v>0</v>
      </c>
      <c r="O23" s="216">
        <f ca="1">IF(COUNTIF(K22:K26,K23)&gt;=4,IF(J23=5,VLOOKUP(K23+3,TPMatrix!$A$6:$B$10,2,FALSE),IF(J23=4,VLOOKUP(K23+3,TPMatrix!$D$6:$E$9,2,FALSE),0)),"")</f>
        <v>0</v>
      </c>
      <c r="P23" s="216">
        <f ca="1">IF(COUNTIF(K22:K26,K23)&gt;=5,IF(J23=5,VLOOKUP(K23+4,TPMatrix!$A$6:$B$10,2,FALSE),IF(J23=4,VLOOKUP(K23+4,TPMatrix!$D$6:$E$9,2,FALSE),0)),"")</f>
        <v>0</v>
      </c>
      <c r="Q23" s="216">
        <f t="shared" ca="1" si="3"/>
        <v>0</v>
      </c>
      <c r="R23" s="217">
        <f t="shared" ca="1" si="4"/>
        <v>5</v>
      </c>
      <c r="S23" s="215">
        <f t="shared" ca="1" si="5"/>
        <v>0</v>
      </c>
      <c r="T23" s="216">
        <f t="shared" si="6"/>
        <v>0</v>
      </c>
      <c r="U23" s="217">
        <f t="shared" ca="1" si="7"/>
        <v>0</v>
      </c>
      <c r="W23" s="154" t="str">
        <f t="shared" ca="1" si="8"/>
        <v/>
      </c>
      <c r="X23" s="154" t="str">
        <f ca="1">IF(ISNUMBER($A23),$W23*(Methuselahs!$A$4+1)+$A23,"")</f>
        <v/>
      </c>
      <c r="Y23" s="154" t="str">
        <f t="shared" ca="1" si="9"/>
        <v/>
      </c>
      <c r="Z23" s="154" t="str">
        <f ca="1">IF(ISNUMBER($A23),VLOOKUP($A23,Methuselahs!$A$7:$X$206,5),"")</f>
        <v/>
      </c>
      <c r="AA23" s="154" t="str">
        <f t="shared" ca="1" si="10"/>
        <v/>
      </c>
    </row>
    <row r="24" spans="1:27" ht="12.95" customHeight="1" x14ac:dyDescent="0.2">
      <c r="A24" s="218" t="str">
        <f ca="1">IF(ISBLANK('Tournament Info'!$B$11),"",INDIRECT(ADDRESS(ROW(),1,1,1,"Optimal Seating "&amp;'Tournament Info'!$B$11-1&amp;"R+F")))</f>
        <v/>
      </c>
      <c r="B24" s="194" t="str">
        <f ca="1">IF(ISNUMBER(A24),VLOOKUP(A24,Methuselahs!$A$7:$E$206,2,FALSE),"")</f>
        <v/>
      </c>
      <c r="C24" s="219" t="str">
        <f ca="1">IF(ISNUMBER(A24),VLOOKUP(A24,Methuselahs!$A$7:$E$206,3,FALSE),"")</f>
        <v/>
      </c>
      <c r="D24" s="220" t="str">
        <f t="shared" ca="1" si="0"/>
        <v/>
      </c>
      <c r="E24" s="221"/>
      <c r="F24" s="219">
        <f t="shared" si="11"/>
        <v>0</v>
      </c>
      <c r="G24" s="222" t="str">
        <f t="shared" ca="1" si="1"/>
        <v/>
      </c>
      <c r="H24" s="223" t="str">
        <f ca="1">IF(ISNUMBER(A24),IF(OR($S24=$U24,NOT(ISNA(MATCH($D24*5+$V$4,Override!$C$6:$C$125,0)))),$Q24,0),"")</f>
        <v/>
      </c>
      <c r="I24" s="220" t="str">
        <f t="shared" ca="1" si="2"/>
        <v/>
      </c>
      <c r="J24" s="224">
        <f ca="1">COUNT(A22:A26)</f>
        <v>0</v>
      </c>
      <c r="K24" s="225" t="str">
        <f ca="1">IF(ISNUMBER(A24),RANK(F24,F22:F26),"")</f>
        <v/>
      </c>
      <c r="L24" s="226">
        <f ca="1">IF(J24=5,VLOOKUP(K24,TPMatrix!$A$6:$B$10,2,FALSE),IF(J24=4,VLOOKUP(K24,TPMatrix!$D$6:$E$9,2,FALSE),0))</f>
        <v>0</v>
      </c>
      <c r="M24" s="226">
        <f ca="1">IF(COUNTIF(K22:K26,K24)&gt;=2,IF(J24=5,VLOOKUP(K24+1,TPMatrix!$A$6:$B$10,2,FALSE),IF(J24=4,VLOOKUP(K24+1,TPMatrix!$D$6:$E$9,2,FALSE),0)),"")</f>
        <v>0</v>
      </c>
      <c r="N24" s="226">
        <f ca="1">IF(COUNTIF(K22:K26,K24)&gt;=3,IF(J24=5,VLOOKUP(K24+2,TPMatrix!$A$6:$B$10,2,FALSE),IF(J24=4,VLOOKUP(K24+2,TPMatrix!$D$6:$E$9,2,FALSE),0)),"")</f>
        <v>0</v>
      </c>
      <c r="O24" s="226">
        <f ca="1">IF(COUNTIF(K22:K26,K24)&gt;=4,IF(J24=5,VLOOKUP(K24+3,TPMatrix!$A$6:$B$10,2,FALSE),IF(J24=4,VLOOKUP(K24+3,TPMatrix!$D$6:$E$9,2,FALSE),0)),"")</f>
        <v>0</v>
      </c>
      <c r="P24" s="226">
        <f ca="1">IF(COUNTIF(K22:K26,K24)&gt;=5,IF(J24=5,VLOOKUP(K24+4,TPMatrix!$A$6:$B$10,2,FALSE),IF(J24=4,VLOOKUP(K24+4,TPMatrix!$D$6:$E$9,2,FALSE),0)),"")</f>
        <v>0</v>
      </c>
      <c r="Q24" s="226">
        <f t="shared" ca="1" si="3"/>
        <v>0</v>
      </c>
      <c r="R24" s="227">
        <f t="shared" ca="1" si="4"/>
        <v>5</v>
      </c>
      <c r="S24" s="225">
        <f t="shared" ca="1" si="5"/>
        <v>0</v>
      </c>
      <c r="T24" s="226">
        <f t="shared" si="6"/>
        <v>0</v>
      </c>
      <c r="U24" s="227">
        <f t="shared" ca="1" si="7"/>
        <v>0</v>
      </c>
      <c r="W24" s="154" t="str">
        <f t="shared" ca="1" si="8"/>
        <v/>
      </c>
      <c r="X24" s="154" t="str">
        <f ca="1">IF(ISNUMBER($A24),$W24*(Methuselahs!$A$4+1)+$A24,"")</f>
        <v/>
      </c>
      <c r="Y24" s="154" t="str">
        <f t="shared" ca="1" si="9"/>
        <v/>
      </c>
      <c r="Z24" s="154" t="str">
        <f ca="1">IF(ISNUMBER($A24),VLOOKUP($A24,Methuselahs!$A$7:$X$206,5),"")</f>
        <v/>
      </c>
      <c r="AA24" s="154" t="str">
        <f t="shared" ca="1" si="10"/>
        <v/>
      </c>
    </row>
    <row r="25" spans="1:27" ht="12.95" customHeight="1" x14ac:dyDescent="0.2">
      <c r="A25" s="228" t="str">
        <f ca="1">IF(ISBLANK('Tournament Info'!$B$11),"",INDIRECT(ADDRESS(ROW(),1,1,1,"Optimal Seating "&amp;'Tournament Info'!$B$11-1&amp;"R+F")))</f>
        <v/>
      </c>
      <c r="B25" s="229" t="str">
        <f ca="1">IF(ISNUMBER(A25),VLOOKUP(A25,Methuselahs!$A$7:$E$206,2,FALSE),"")</f>
        <v/>
      </c>
      <c r="C25" s="230" t="str">
        <f ca="1">IF(ISNUMBER(A25),VLOOKUP(A25,Methuselahs!$A$7:$E$206,3,FALSE),"")</f>
        <v/>
      </c>
      <c r="D25" s="231" t="str">
        <f t="shared" ca="1" si="0"/>
        <v/>
      </c>
      <c r="E25" s="232"/>
      <c r="F25" s="230">
        <f t="shared" si="11"/>
        <v>0</v>
      </c>
      <c r="G25" s="212" t="str">
        <f t="shared" ca="1" si="1"/>
        <v/>
      </c>
      <c r="H25" s="213" t="str">
        <f ca="1">IF(ISNUMBER(A25),IF(OR($S25=$U25,NOT(ISNA(MATCH($D25*5+$V$4,Override!$C$6:$C$125,0)))),$Q25,0),"")</f>
        <v/>
      </c>
      <c r="I25" s="231" t="str">
        <f t="shared" ca="1" si="2"/>
        <v/>
      </c>
      <c r="J25" s="233">
        <f ca="1">COUNT(A22:A26)</f>
        <v>0</v>
      </c>
      <c r="K25" s="215" t="str">
        <f ca="1">IF(ISNUMBER(A25),RANK(F25,F22:F26),"")</f>
        <v/>
      </c>
      <c r="L25" s="216">
        <f ca="1">IF(J25=5,VLOOKUP(K25,TPMatrix!$A$6:$B$10,2,FALSE),IF(J25=4,VLOOKUP(K25,TPMatrix!$D$6:$E$9,2,FALSE),0))</f>
        <v>0</v>
      </c>
      <c r="M25" s="216">
        <f ca="1">IF(COUNTIF(K22:K26,K25)&gt;=2,IF(J25=5,VLOOKUP(K25+1,TPMatrix!$A$6:$B$10,2,FALSE),IF(J25=4,VLOOKUP(K25+1,TPMatrix!$D$6:$E$9,2,FALSE),0)),"")</f>
        <v>0</v>
      </c>
      <c r="N25" s="216">
        <f ca="1">IF(COUNTIF(K22:K26,K25)&gt;=3,IF(J25=5,VLOOKUP(K25+2,TPMatrix!$A$6:$B$10,2,FALSE),IF(J25=4,VLOOKUP(K25+2,TPMatrix!$D$6:$E$9,2,FALSE),0)),"")</f>
        <v>0</v>
      </c>
      <c r="O25" s="216">
        <f ca="1">IF(COUNTIF(K22:K26,K25)&gt;=4,IF(J25=5,VLOOKUP(K25+3,TPMatrix!$A$6:$B$10,2,FALSE),IF(J25=4,VLOOKUP(K25+3,TPMatrix!$D$6:$E$9,2,FALSE),0)),"")</f>
        <v>0</v>
      </c>
      <c r="P25" s="216">
        <f ca="1">IF(COUNTIF(K22:K26,K25)&gt;=5,IF(J25=5,VLOOKUP(K25+4,TPMatrix!$A$6:$B$10,2,FALSE),IF(J25=4,VLOOKUP(K25+4,TPMatrix!$D$6:$E$9,2,FALSE),0)),"")</f>
        <v>0</v>
      </c>
      <c r="Q25" s="216">
        <f t="shared" ca="1" si="3"/>
        <v>0</v>
      </c>
      <c r="R25" s="217">
        <f t="shared" ca="1" si="4"/>
        <v>5</v>
      </c>
      <c r="S25" s="215">
        <f t="shared" ca="1" si="5"/>
        <v>0</v>
      </c>
      <c r="T25" s="216">
        <f t="shared" si="6"/>
        <v>0</v>
      </c>
      <c r="U25" s="217">
        <f t="shared" ca="1" si="7"/>
        <v>0</v>
      </c>
      <c r="W25" s="154" t="str">
        <f t="shared" ca="1" si="8"/>
        <v/>
      </c>
      <c r="X25" s="154" t="str">
        <f ca="1">IF(ISNUMBER($A25),$W25*(Methuselahs!$A$4+1)+$A25,"")</f>
        <v/>
      </c>
      <c r="Y25" s="154" t="str">
        <f t="shared" ca="1" si="9"/>
        <v/>
      </c>
      <c r="Z25" s="154" t="str">
        <f ca="1">IF(ISNUMBER($A25),VLOOKUP($A25,Methuselahs!$A$7:$X$206,5),"")</f>
        <v/>
      </c>
      <c r="AA25" s="154" t="str">
        <f t="shared" ca="1" si="10"/>
        <v/>
      </c>
    </row>
    <row r="26" spans="1:27" ht="12.95" customHeight="1" thickBot="1" x14ac:dyDescent="0.25">
      <c r="A26" s="234" t="str">
        <f ca="1">IF(ISBLANK('Tournament Info'!$B$11),"",INDIRECT(ADDRESS(ROW(),1,1,1,"Optimal Seating "&amp;'Tournament Info'!$B$11-1&amp;"R+F")))</f>
        <v/>
      </c>
      <c r="B26" s="235" t="str">
        <f ca="1">IF(ISNUMBER(A26),VLOOKUP(A26,Methuselahs!$A$7:$E$206,2,FALSE),"")</f>
        <v/>
      </c>
      <c r="C26" s="236" t="str">
        <f ca="1">IF(ISNUMBER(A26),VLOOKUP(A26,Methuselahs!$A$7:$E$206,3,FALSE),"")</f>
        <v/>
      </c>
      <c r="D26" s="237" t="str">
        <f t="shared" ca="1" si="0"/>
        <v/>
      </c>
      <c r="E26" s="238"/>
      <c r="F26" s="236">
        <f t="shared" si="11"/>
        <v>0</v>
      </c>
      <c r="G26" s="222" t="str">
        <f t="shared" ca="1" si="1"/>
        <v/>
      </c>
      <c r="H26" s="223" t="str">
        <f ca="1">IF(ISNUMBER(A26),IF(OR($S26=$U26,NOT(ISNA(MATCH($D26*5+$V$4,Override!$C$6:$C$125,0)))),$Q26,0),"")</f>
        <v/>
      </c>
      <c r="I26" s="237" t="str">
        <f t="shared" ca="1" si="2"/>
        <v/>
      </c>
      <c r="J26" s="239">
        <f ca="1">COUNT(A22:A26)</f>
        <v>0</v>
      </c>
      <c r="K26" s="240" t="str">
        <f ca="1">IF(ISNUMBER(A26),RANK(F26,F22:F26),"")</f>
        <v/>
      </c>
      <c r="L26" s="241">
        <f ca="1">IF(J26=5,VLOOKUP(K26,TPMatrix!$A$6:$B$10,2,FALSE),IF(J26=4,VLOOKUP(K26,TPMatrix!$D$6:$E$9,2,FALSE),0))</f>
        <v>0</v>
      </c>
      <c r="M26" s="241">
        <f ca="1">IF(COUNTIF(K22:K26,K26)&gt;=2,IF(J26=5,VLOOKUP(K26+1,TPMatrix!$A$6:$B$10,2,FALSE),IF(J26=4,VLOOKUP(K26+1,TPMatrix!$D$6:$E$9,2,FALSE),0)),"")</f>
        <v>0</v>
      </c>
      <c r="N26" s="241">
        <f ca="1">IF(COUNTIF(K22:K26,K26)&gt;=3,IF(J26=5,VLOOKUP(K26+2,TPMatrix!$A$6:$B$10,2,FALSE),IF(J26=4,VLOOKUP(K26+2,TPMatrix!$D$6:$E$9,2,FALSE),0)),"")</f>
        <v>0</v>
      </c>
      <c r="O26" s="241">
        <f ca="1">IF(COUNTIF(K22:K26,K26)&gt;=4,IF(J26=5,VLOOKUP(K26+3,TPMatrix!$A$6:$B$10,2,FALSE),IF(J26=4,VLOOKUP(K26+3,TPMatrix!$D$6:$E$9,2,FALSE),0)),"")</f>
        <v>0</v>
      </c>
      <c r="P26" s="241">
        <f ca="1">IF(COUNTIF(K22:K26,K26)&gt;=5,IF(J26=5,VLOOKUP(K26+4,TPMatrix!$A$6:$B$10,2,FALSE),IF(J26=4,VLOOKUP(K26+4,TPMatrix!$D$6:$E$9,2,FALSE),0)),"")</f>
        <v>0</v>
      </c>
      <c r="Q26" s="241">
        <f t="shared" ca="1" si="3"/>
        <v>0</v>
      </c>
      <c r="R26" s="242">
        <f t="shared" ca="1" si="4"/>
        <v>5</v>
      </c>
      <c r="S26" s="240">
        <f t="shared" ca="1" si="5"/>
        <v>0</v>
      </c>
      <c r="T26" s="241">
        <f t="shared" si="6"/>
        <v>0</v>
      </c>
      <c r="U26" s="242">
        <f t="shared" ca="1" si="7"/>
        <v>0</v>
      </c>
      <c r="W26" s="154" t="str">
        <f t="shared" ca="1" si="8"/>
        <v/>
      </c>
      <c r="X26" s="154" t="str">
        <f ca="1">IF(ISNUMBER($A26),$W26*(Methuselahs!$A$4+1)+$A26,"")</f>
        <v/>
      </c>
      <c r="Y26" s="154" t="str">
        <f t="shared" ca="1" si="9"/>
        <v/>
      </c>
      <c r="Z26" s="154" t="str">
        <f ca="1">IF(ISNUMBER($A26),VLOOKUP($A26,Methuselahs!$A$7:$X$206,5),"")</f>
        <v/>
      </c>
      <c r="AA26" s="154" t="str">
        <f t="shared" ca="1" si="10"/>
        <v/>
      </c>
    </row>
    <row r="27" spans="1:27" ht="12.95" customHeight="1" thickTop="1" x14ac:dyDescent="0.2">
      <c r="A27" s="193" t="str">
        <f ca="1">IF(ISBLANK('Tournament Info'!$B$11),"",INDIRECT(ADDRESS(ROW(),1,1,1,"Optimal Seating "&amp;'Tournament Info'!$B$11-1&amp;"R+F")))</f>
        <v/>
      </c>
      <c r="B27" s="194" t="str">
        <f ca="1">IF(ISNUMBER(A27),VLOOKUP(A27,Methuselahs!$A$7:$E$206,2,FALSE),"")</f>
        <v/>
      </c>
      <c r="C27" s="195" t="str">
        <f ca="1">IF(ISNUMBER(A27),VLOOKUP(A27,Methuselahs!$A$7:$E$206,3,FALSE),"")</f>
        <v/>
      </c>
      <c r="D27" s="196" t="str">
        <f t="shared" ca="1" si="0"/>
        <v/>
      </c>
      <c r="E27" s="197"/>
      <c r="F27" s="195">
        <f t="shared" si="11"/>
        <v>0</v>
      </c>
      <c r="G27" s="198" t="str">
        <f t="shared" ca="1" si="1"/>
        <v/>
      </c>
      <c r="H27" s="199" t="str">
        <f ca="1">IF(ISNUMBER(A27),IF(OR($S27=$U27,NOT(ISNA(MATCH($D27*5+$V$4,Override!$C$6:$C$125,0)))),$Q27,0),"")</f>
        <v/>
      </c>
      <c r="I27" s="196" t="str">
        <f t="shared" ca="1" si="2"/>
        <v/>
      </c>
      <c r="J27" s="200">
        <f ca="1">COUNT(A27:A31)</f>
        <v>0</v>
      </c>
      <c r="K27" s="201" t="str">
        <f ca="1">IF(ISNUMBER(A27),RANK(F27,F27:F31),"")</f>
        <v/>
      </c>
      <c r="L27" s="202">
        <f ca="1">IF(J27=5,VLOOKUP(K27,TPMatrix!$A$6:$B$10,2,FALSE),IF(J27=4,VLOOKUP(K27,TPMatrix!$D$6:$E$9,2,FALSE),0))</f>
        <v>0</v>
      </c>
      <c r="M27" s="202">
        <f ca="1">IF(COUNTIF(K27:K31,K27)&gt;=2,IF(J27=5,VLOOKUP(K27+1,TPMatrix!$A$6:$B$10,2,FALSE),IF(J27=4,VLOOKUP(K27+1,TPMatrix!$D$6:$E$9,2,FALSE),0)),"")</f>
        <v>0</v>
      </c>
      <c r="N27" s="202">
        <f ca="1">IF(COUNTIF(K27:K31,K27)&gt;=3,IF(J27=5,VLOOKUP(K27+2,TPMatrix!$A$6:$B$10,2,FALSE),IF(J27=4,VLOOKUP(K27+2,TPMatrix!$D$6:$E$9,2,FALSE),0)),"")</f>
        <v>0</v>
      </c>
      <c r="O27" s="202">
        <f ca="1">IF(COUNTIF(K27:K31,K27)&gt;=4,IF(J27=5,VLOOKUP(K27+3,TPMatrix!$A$6:$B$10,2,FALSE),IF(J27=4,VLOOKUP(K27+3,TPMatrix!$D$6:$E$9,2,FALSE),0)),"")</f>
        <v>0</v>
      </c>
      <c r="P27" s="202">
        <f ca="1">IF(COUNTIF(K27:K31,K27)&gt;=5,IF(J27=5,VLOOKUP(K27+4,TPMatrix!$A$6:$B$10,2,FALSE),IF(J27=4,VLOOKUP(K27+4,TPMatrix!$D$6:$E$9,2,FALSE),0)),"")</f>
        <v>0</v>
      </c>
      <c r="Q27" s="202">
        <f t="shared" ca="1" si="3"/>
        <v>0</v>
      </c>
      <c r="R27" s="203">
        <f t="shared" ca="1" si="4"/>
        <v>5</v>
      </c>
      <c r="S27" s="204">
        <f t="shared" ca="1" si="5"/>
        <v>0</v>
      </c>
      <c r="T27" s="205">
        <f t="shared" si="6"/>
        <v>0</v>
      </c>
      <c r="U27" s="206">
        <f t="shared" ca="1" si="7"/>
        <v>0</v>
      </c>
      <c r="W27" s="154" t="str">
        <f t="shared" ca="1" si="8"/>
        <v/>
      </c>
      <c r="X27" s="154" t="str">
        <f ca="1">IF(ISNUMBER($A27),$W27*(Methuselahs!$A$4+1)+$A27,"")</f>
        <v/>
      </c>
      <c r="Y27" s="154" t="str">
        <f t="shared" ca="1" si="9"/>
        <v/>
      </c>
      <c r="Z27" s="154" t="str">
        <f ca="1">IF(ISNUMBER($A27),VLOOKUP($A27,Methuselahs!$A$7:$X$206,5),"")</f>
        <v/>
      </c>
      <c r="AA27" s="154" t="str">
        <f t="shared" ca="1" si="10"/>
        <v/>
      </c>
    </row>
    <row r="28" spans="1:27" ht="12.95" customHeight="1" x14ac:dyDescent="0.2">
      <c r="A28" s="207" t="str">
        <f ca="1">IF(ISBLANK('Tournament Info'!$B$11),"",INDIRECT(ADDRESS(ROW(),1,1,1,"Optimal Seating "&amp;'Tournament Info'!$B$11-1&amp;"R+F")))</f>
        <v/>
      </c>
      <c r="B28" s="208" t="str">
        <f ca="1">IF(ISNUMBER(A28),VLOOKUP(A28,Methuselahs!$A$7:$E$206,2,FALSE),"")</f>
        <v/>
      </c>
      <c r="C28" s="209" t="str">
        <f ca="1">IF(ISNUMBER(A28),VLOOKUP(A28,Methuselahs!$A$7:$E$206,3,FALSE),"")</f>
        <v/>
      </c>
      <c r="D28" s="210" t="str">
        <f t="shared" ca="1" si="0"/>
        <v/>
      </c>
      <c r="E28" s="211"/>
      <c r="F28" s="209">
        <f t="shared" si="11"/>
        <v>0</v>
      </c>
      <c r="G28" s="212" t="str">
        <f t="shared" ca="1" si="1"/>
        <v/>
      </c>
      <c r="H28" s="213" t="str">
        <f ca="1">IF(ISNUMBER(A28),IF(OR($S28=$U28,NOT(ISNA(MATCH($D28*5+$V$4,Override!$C$6:$C$125,0)))),$Q28,0),"")</f>
        <v/>
      </c>
      <c r="I28" s="210" t="str">
        <f t="shared" ca="1" si="2"/>
        <v/>
      </c>
      <c r="J28" s="214">
        <f ca="1">COUNT(A27:A31)</f>
        <v>0</v>
      </c>
      <c r="K28" s="215" t="str">
        <f ca="1">IF(ISNUMBER(A28),RANK(F28,F27:F31),"")</f>
        <v/>
      </c>
      <c r="L28" s="216">
        <f ca="1">IF(J28=5,VLOOKUP(K28,TPMatrix!$A$6:$B$10,2,FALSE),IF(J28=4,VLOOKUP(K28,TPMatrix!$D$6:$E$9,2,FALSE),0))</f>
        <v>0</v>
      </c>
      <c r="M28" s="216">
        <f ca="1">IF(COUNTIF(K27:K31,K28)&gt;=2,IF(J28=5,VLOOKUP(K28+1,TPMatrix!$A$6:$B$10,2,FALSE),IF(J28=4,VLOOKUP(K28+1,TPMatrix!$D$6:$E$9,2,FALSE),0)),"")</f>
        <v>0</v>
      </c>
      <c r="N28" s="216">
        <f ca="1">IF(COUNTIF(K27:K31,K28)&gt;=3,IF(J28=5,VLOOKUP(K28+2,TPMatrix!$A$6:$B$10,2,FALSE),IF(J28=4,VLOOKUP(K28+2,TPMatrix!$D$6:$E$9,2,FALSE),0)),"")</f>
        <v>0</v>
      </c>
      <c r="O28" s="216">
        <f ca="1">IF(COUNTIF(K27:K31,K28)&gt;=4,IF(J28=5,VLOOKUP(K28+3,TPMatrix!$A$6:$B$10,2,FALSE),IF(J28=4,VLOOKUP(K28+3,TPMatrix!$D$6:$E$9,2,FALSE),0)),"")</f>
        <v>0</v>
      </c>
      <c r="P28" s="216">
        <f ca="1">IF(COUNTIF(K27:K31,K28)&gt;=5,IF(J28=5,VLOOKUP(K28+4,TPMatrix!$A$6:$B$10,2,FALSE),IF(J28=4,VLOOKUP(K28+4,TPMatrix!$D$6:$E$9,2,FALSE),0)),"")</f>
        <v>0</v>
      </c>
      <c r="Q28" s="216">
        <f t="shared" ca="1" si="3"/>
        <v>0</v>
      </c>
      <c r="R28" s="217">
        <f t="shared" ca="1" si="4"/>
        <v>5</v>
      </c>
      <c r="S28" s="215">
        <f t="shared" ca="1" si="5"/>
        <v>0</v>
      </c>
      <c r="T28" s="216">
        <f t="shared" si="6"/>
        <v>0</v>
      </c>
      <c r="U28" s="217">
        <f t="shared" ca="1" si="7"/>
        <v>0</v>
      </c>
      <c r="W28" s="154" t="str">
        <f t="shared" ca="1" si="8"/>
        <v/>
      </c>
      <c r="X28" s="154" t="str">
        <f ca="1">IF(ISNUMBER($A28),$W28*(Methuselahs!$A$4+1)+$A28,"")</f>
        <v/>
      </c>
      <c r="Y28" s="154" t="str">
        <f t="shared" ca="1" si="9"/>
        <v/>
      </c>
      <c r="Z28" s="154" t="str">
        <f ca="1">IF(ISNUMBER($A28),VLOOKUP($A28,Methuselahs!$A$7:$X$206,5),"")</f>
        <v/>
      </c>
      <c r="AA28" s="154" t="str">
        <f t="shared" ca="1" si="10"/>
        <v/>
      </c>
    </row>
    <row r="29" spans="1:27" ht="12.95" customHeight="1" x14ac:dyDescent="0.2">
      <c r="A29" s="218" t="str">
        <f ca="1">IF(ISBLANK('Tournament Info'!$B$11),"",INDIRECT(ADDRESS(ROW(),1,1,1,"Optimal Seating "&amp;'Tournament Info'!$B$11-1&amp;"R+F")))</f>
        <v/>
      </c>
      <c r="B29" s="194" t="str">
        <f ca="1">IF(ISNUMBER(A29),VLOOKUP(A29,Methuselahs!$A$7:$E$206,2,FALSE),"")</f>
        <v/>
      </c>
      <c r="C29" s="219" t="str">
        <f ca="1">IF(ISNUMBER(A29),VLOOKUP(A29,Methuselahs!$A$7:$E$206,3,FALSE),"")</f>
        <v/>
      </c>
      <c r="D29" s="220" t="str">
        <f t="shared" ca="1" si="0"/>
        <v/>
      </c>
      <c r="E29" s="221"/>
      <c r="F29" s="219">
        <f t="shared" si="11"/>
        <v>0</v>
      </c>
      <c r="G29" s="222" t="str">
        <f t="shared" ca="1" si="1"/>
        <v/>
      </c>
      <c r="H29" s="223" t="str">
        <f ca="1">IF(ISNUMBER(A29),IF(OR($S29=$U29,NOT(ISNA(MATCH($D29*5+$V$4,Override!$C$6:$C$125,0)))),$Q29,0),"")</f>
        <v/>
      </c>
      <c r="I29" s="220" t="str">
        <f t="shared" ca="1" si="2"/>
        <v/>
      </c>
      <c r="J29" s="224">
        <f ca="1">COUNT(A27:A31)</f>
        <v>0</v>
      </c>
      <c r="K29" s="225" t="str">
        <f ca="1">IF(ISNUMBER(A29),RANK(F29,F27:F31),"")</f>
        <v/>
      </c>
      <c r="L29" s="226">
        <f ca="1">IF(J29=5,VLOOKUP(K29,TPMatrix!$A$6:$B$10,2,FALSE),IF(J29=4,VLOOKUP(K29,TPMatrix!$D$6:$E$9,2,FALSE),0))</f>
        <v>0</v>
      </c>
      <c r="M29" s="226">
        <f ca="1">IF(COUNTIF(K27:K31,K29)&gt;=2,IF(J29=5,VLOOKUP(K29+1,TPMatrix!$A$6:$B$10,2,FALSE),IF(J29=4,VLOOKUP(K29+1,TPMatrix!$D$6:$E$9,2,FALSE),0)),"")</f>
        <v>0</v>
      </c>
      <c r="N29" s="226">
        <f ca="1">IF(COUNTIF(K27:K31,K29)&gt;=3,IF(J29=5,VLOOKUP(K29+2,TPMatrix!$A$6:$B$10,2,FALSE),IF(J29=4,VLOOKUP(K29+2,TPMatrix!$D$6:$E$9,2,FALSE),0)),"")</f>
        <v>0</v>
      </c>
      <c r="O29" s="226">
        <f ca="1">IF(COUNTIF(K27:K31,K29)&gt;=4,IF(J29=5,VLOOKUP(K29+3,TPMatrix!$A$6:$B$10,2,FALSE),IF(J29=4,VLOOKUP(K29+3,TPMatrix!$D$6:$E$9,2,FALSE),0)),"")</f>
        <v>0</v>
      </c>
      <c r="P29" s="226">
        <f ca="1">IF(COUNTIF(K27:K31,K29)&gt;=5,IF(J29=5,VLOOKUP(K29+4,TPMatrix!$A$6:$B$10,2,FALSE),IF(J29=4,VLOOKUP(K29+4,TPMatrix!$D$6:$E$9,2,FALSE),0)),"")</f>
        <v>0</v>
      </c>
      <c r="Q29" s="226">
        <f t="shared" ca="1" si="3"/>
        <v>0</v>
      </c>
      <c r="R29" s="227">
        <f t="shared" ca="1" si="4"/>
        <v>5</v>
      </c>
      <c r="S29" s="225">
        <f t="shared" ca="1" si="5"/>
        <v>0</v>
      </c>
      <c r="T29" s="226">
        <f t="shared" si="6"/>
        <v>0</v>
      </c>
      <c r="U29" s="227">
        <f t="shared" ca="1" si="7"/>
        <v>0</v>
      </c>
      <c r="W29" s="154" t="str">
        <f t="shared" ca="1" si="8"/>
        <v/>
      </c>
      <c r="X29" s="154" t="str">
        <f ca="1">IF(ISNUMBER($A29),$W29*(Methuselahs!$A$4+1)+$A29,"")</f>
        <v/>
      </c>
      <c r="Y29" s="154" t="str">
        <f t="shared" ca="1" si="9"/>
        <v/>
      </c>
      <c r="Z29" s="154" t="str">
        <f ca="1">IF(ISNUMBER($A29),VLOOKUP($A29,Methuselahs!$A$7:$X$206,5),"")</f>
        <v/>
      </c>
      <c r="AA29" s="154" t="str">
        <f t="shared" ca="1" si="10"/>
        <v/>
      </c>
    </row>
    <row r="30" spans="1:27" ht="12.95" customHeight="1" x14ac:dyDescent="0.2">
      <c r="A30" s="228" t="str">
        <f ca="1">IF(ISBLANK('Tournament Info'!$B$11),"",INDIRECT(ADDRESS(ROW(),1,1,1,"Optimal Seating "&amp;'Tournament Info'!$B$11-1&amp;"R+F")))</f>
        <v/>
      </c>
      <c r="B30" s="229" t="str">
        <f ca="1">IF(ISNUMBER(A30),VLOOKUP(A30,Methuselahs!$A$7:$E$206,2,FALSE),"")</f>
        <v/>
      </c>
      <c r="C30" s="230" t="str">
        <f ca="1">IF(ISNUMBER(A30),VLOOKUP(A30,Methuselahs!$A$7:$E$206,3,FALSE),"")</f>
        <v/>
      </c>
      <c r="D30" s="231" t="str">
        <f t="shared" ca="1" si="0"/>
        <v/>
      </c>
      <c r="E30" s="232"/>
      <c r="F30" s="230">
        <f t="shared" si="11"/>
        <v>0</v>
      </c>
      <c r="G30" s="212" t="str">
        <f t="shared" ca="1" si="1"/>
        <v/>
      </c>
      <c r="H30" s="213" t="str">
        <f ca="1">IF(ISNUMBER(A30),IF(OR($S30=$U30,NOT(ISNA(MATCH($D30*5+$V$4,Override!$C$6:$C$125,0)))),$Q30,0),"")</f>
        <v/>
      </c>
      <c r="I30" s="231" t="str">
        <f t="shared" ca="1" si="2"/>
        <v/>
      </c>
      <c r="J30" s="233">
        <f ca="1">COUNT(A27:A31)</f>
        <v>0</v>
      </c>
      <c r="K30" s="215" t="str">
        <f ca="1">IF(ISNUMBER(A30),RANK(F30,F27:F31),"")</f>
        <v/>
      </c>
      <c r="L30" s="216">
        <f ca="1">IF(J30=5,VLOOKUP(K30,TPMatrix!$A$6:$B$10,2,FALSE),IF(J30=4,VLOOKUP(K30,TPMatrix!$D$6:$E$9,2,FALSE),0))</f>
        <v>0</v>
      </c>
      <c r="M30" s="216">
        <f ca="1">IF(COUNTIF(K27:K31,K30)&gt;=2,IF(J30=5,VLOOKUP(K30+1,TPMatrix!$A$6:$B$10,2,FALSE),IF(J30=4,VLOOKUP(K30+1,TPMatrix!$D$6:$E$9,2,FALSE),0)),"")</f>
        <v>0</v>
      </c>
      <c r="N30" s="216">
        <f ca="1">IF(COUNTIF(K27:K31,K30)&gt;=3,IF(J30=5,VLOOKUP(K30+2,TPMatrix!$A$6:$B$10,2,FALSE),IF(J30=4,VLOOKUP(K30+2,TPMatrix!$D$6:$E$9,2,FALSE),0)),"")</f>
        <v>0</v>
      </c>
      <c r="O30" s="216">
        <f ca="1">IF(COUNTIF(K27:K31,K30)&gt;=4,IF(J30=5,VLOOKUP(K30+3,TPMatrix!$A$6:$B$10,2,FALSE),IF(J30=4,VLOOKUP(K30+3,TPMatrix!$D$6:$E$9,2,FALSE),0)),"")</f>
        <v>0</v>
      </c>
      <c r="P30" s="216">
        <f ca="1">IF(COUNTIF(K27:K31,K30)&gt;=5,IF(J30=5,VLOOKUP(K30+4,TPMatrix!$A$6:$B$10,2,FALSE),IF(J30=4,VLOOKUP(K30+4,TPMatrix!$D$6:$E$9,2,FALSE),0)),"")</f>
        <v>0</v>
      </c>
      <c r="Q30" s="216">
        <f t="shared" ca="1" si="3"/>
        <v>0</v>
      </c>
      <c r="R30" s="217">
        <f t="shared" ca="1" si="4"/>
        <v>5</v>
      </c>
      <c r="S30" s="215">
        <f t="shared" ca="1" si="5"/>
        <v>0</v>
      </c>
      <c r="T30" s="216">
        <f t="shared" si="6"/>
        <v>0</v>
      </c>
      <c r="U30" s="217">
        <f t="shared" ca="1" si="7"/>
        <v>0</v>
      </c>
      <c r="W30" s="154" t="str">
        <f t="shared" ca="1" si="8"/>
        <v/>
      </c>
      <c r="X30" s="154" t="str">
        <f ca="1">IF(ISNUMBER($A30),$W30*(Methuselahs!$A$4+1)+$A30,"")</f>
        <v/>
      </c>
      <c r="Y30" s="154" t="str">
        <f t="shared" ca="1" si="9"/>
        <v/>
      </c>
      <c r="Z30" s="154" t="str">
        <f ca="1">IF(ISNUMBER($A30),VLOOKUP($A30,Methuselahs!$A$7:$X$206,5),"")</f>
        <v/>
      </c>
      <c r="AA30" s="154" t="str">
        <f t="shared" ca="1" si="10"/>
        <v/>
      </c>
    </row>
    <row r="31" spans="1:27" ht="12.95" customHeight="1" thickBot="1" x14ac:dyDescent="0.25">
      <c r="A31" s="234" t="str">
        <f ca="1">IF(ISBLANK('Tournament Info'!$B$11),"",INDIRECT(ADDRESS(ROW(),1,1,1,"Optimal Seating "&amp;'Tournament Info'!$B$11-1&amp;"R+F")))</f>
        <v/>
      </c>
      <c r="B31" s="235" t="str">
        <f ca="1">IF(ISNUMBER(A31),VLOOKUP(A31,Methuselahs!$A$7:$E$206,2,FALSE),"")</f>
        <v/>
      </c>
      <c r="C31" s="236" t="str">
        <f ca="1">IF(ISNUMBER(A31),VLOOKUP(A31,Methuselahs!$A$7:$E$206,3,FALSE),"")</f>
        <v/>
      </c>
      <c r="D31" s="237" t="str">
        <f t="shared" ca="1" si="0"/>
        <v/>
      </c>
      <c r="E31" s="238"/>
      <c r="F31" s="236">
        <f t="shared" si="11"/>
        <v>0</v>
      </c>
      <c r="G31" s="222" t="str">
        <f t="shared" ca="1" si="1"/>
        <v/>
      </c>
      <c r="H31" s="223" t="str">
        <f ca="1">IF(ISNUMBER(A31),IF(OR($S31=$U31,NOT(ISNA(MATCH($D31*5+$V$4,Override!$C$6:$C$125,0)))),$Q31,0),"")</f>
        <v/>
      </c>
      <c r="I31" s="237" t="str">
        <f t="shared" ca="1" si="2"/>
        <v/>
      </c>
      <c r="J31" s="239">
        <f ca="1">COUNT(A27:A31)</f>
        <v>0</v>
      </c>
      <c r="K31" s="240" t="str">
        <f ca="1">IF(ISNUMBER(A31),RANK(F31,F27:F31),"")</f>
        <v/>
      </c>
      <c r="L31" s="241">
        <f ca="1">IF(J31=5,VLOOKUP(K31,TPMatrix!$A$6:$B$10,2,FALSE),IF(J31=4,VLOOKUP(K31,TPMatrix!$D$6:$E$9,2,FALSE),0))</f>
        <v>0</v>
      </c>
      <c r="M31" s="241">
        <f ca="1">IF(COUNTIF(K27:K31,K31)&gt;=2,IF(J31=5,VLOOKUP(K31+1,TPMatrix!$A$6:$B$10,2,FALSE),IF(J31=4,VLOOKUP(K31+1,TPMatrix!$D$6:$E$9,2,FALSE),0)),"")</f>
        <v>0</v>
      </c>
      <c r="N31" s="241">
        <f ca="1">IF(COUNTIF(K27:K31,K31)&gt;=3,IF(J31=5,VLOOKUP(K31+2,TPMatrix!$A$6:$B$10,2,FALSE),IF(J31=4,VLOOKUP(K31+2,TPMatrix!$D$6:$E$9,2,FALSE),0)),"")</f>
        <v>0</v>
      </c>
      <c r="O31" s="241">
        <f ca="1">IF(COUNTIF(K27:K31,K31)&gt;=4,IF(J31=5,VLOOKUP(K31+3,TPMatrix!$A$6:$B$10,2,FALSE),IF(J31=4,VLOOKUP(K31+3,TPMatrix!$D$6:$E$9,2,FALSE),0)),"")</f>
        <v>0</v>
      </c>
      <c r="P31" s="241">
        <f ca="1">IF(COUNTIF(K27:K31,K31)&gt;=5,IF(J31=5,VLOOKUP(K31+4,TPMatrix!$A$6:$B$10,2,FALSE),IF(J31=4,VLOOKUP(K31+4,TPMatrix!$D$6:$E$9,2,FALSE),0)),"")</f>
        <v>0</v>
      </c>
      <c r="Q31" s="241">
        <f t="shared" ca="1" si="3"/>
        <v>0</v>
      </c>
      <c r="R31" s="242">
        <f t="shared" ca="1" si="4"/>
        <v>5</v>
      </c>
      <c r="S31" s="240">
        <f t="shared" ca="1" si="5"/>
        <v>0</v>
      </c>
      <c r="T31" s="241">
        <f t="shared" si="6"/>
        <v>0</v>
      </c>
      <c r="U31" s="242">
        <f t="shared" ca="1" si="7"/>
        <v>0</v>
      </c>
      <c r="W31" s="154" t="str">
        <f t="shared" ca="1" si="8"/>
        <v/>
      </c>
      <c r="X31" s="154" t="str">
        <f ca="1">IF(ISNUMBER($A31),$W31*(Methuselahs!$A$4+1)+$A31,"")</f>
        <v/>
      </c>
      <c r="Y31" s="154" t="str">
        <f t="shared" ca="1" si="9"/>
        <v/>
      </c>
      <c r="Z31" s="154" t="str">
        <f ca="1">IF(ISNUMBER($A31),VLOOKUP($A31,Methuselahs!$A$7:$X$206,5),"")</f>
        <v/>
      </c>
      <c r="AA31" s="154" t="str">
        <f t="shared" ca="1" si="10"/>
        <v/>
      </c>
    </row>
    <row r="32" spans="1:27" ht="12.95" customHeight="1" thickTop="1" x14ac:dyDescent="0.2">
      <c r="A32" s="193" t="str">
        <f ca="1">IF(ISBLANK('Tournament Info'!$B$11),"",INDIRECT(ADDRESS(ROW(),1,1,1,"Optimal Seating "&amp;'Tournament Info'!$B$11-1&amp;"R+F")))</f>
        <v/>
      </c>
      <c r="B32" s="194" t="str">
        <f ca="1">IF(ISNUMBER(A32),VLOOKUP(A32,Methuselahs!$A$7:$E$206,2,FALSE),"")</f>
        <v/>
      </c>
      <c r="C32" s="195" t="str">
        <f ca="1">IF(ISNUMBER(A32),VLOOKUP(A32,Methuselahs!$A$7:$E$206,3,FALSE),"")</f>
        <v/>
      </c>
      <c r="D32" s="196" t="str">
        <f t="shared" ca="1" si="0"/>
        <v/>
      </c>
      <c r="E32" s="197"/>
      <c r="F32" s="195">
        <f t="shared" si="11"/>
        <v>0</v>
      </c>
      <c r="G32" s="198" t="str">
        <f t="shared" ca="1" si="1"/>
        <v/>
      </c>
      <c r="H32" s="199" t="str">
        <f ca="1">IF(ISNUMBER(A32),IF(OR($S32=$U32,NOT(ISNA(MATCH($D32*5+$V$4,Override!$C$6:$C$125,0)))),$Q32,0),"")</f>
        <v/>
      </c>
      <c r="I32" s="196" t="str">
        <f t="shared" ca="1" si="2"/>
        <v/>
      </c>
      <c r="J32" s="200">
        <f ca="1">COUNT(A32:A36)</f>
        <v>0</v>
      </c>
      <c r="K32" s="201" t="str">
        <f ca="1">IF(ISNUMBER(A32),RANK(F32,F32:F36),"")</f>
        <v/>
      </c>
      <c r="L32" s="202">
        <f ca="1">IF(J32=5,VLOOKUP(K32,TPMatrix!$A$6:$B$10,2,FALSE),IF(J32=4,VLOOKUP(K32,TPMatrix!$D$6:$E$9,2,FALSE),0))</f>
        <v>0</v>
      </c>
      <c r="M32" s="202">
        <f ca="1">IF(COUNTIF(K32:K36,K32)&gt;=2,IF(J32=5,VLOOKUP(K32+1,TPMatrix!$A$6:$B$10,2,FALSE),IF(J32=4,VLOOKUP(K32+1,TPMatrix!$D$6:$E$9,2,FALSE),0)),"")</f>
        <v>0</v>
      </c>
      <c r="N32" s="202">
        <f ca="1">IF(COUNTIF(K32:K36,K32)&gt;=3,IF(J32=5,VLOOKUP(K32+2,TPMatrix!$A$6:$B$10,2,FALSE),IF(J32=4,VLOOKUP(K32+2,TPMatrix!$D$6:$E$9,2,FALSE),0)),"")</f>
        <v>0</v>
      </c>
      <c r="O32" s="202">
        <f ca="1">IF(COUNTIF(K32:K36,K32)&gt;=4,IF(J32=5,VLOOKUP(K32+3,TPMatrix!$A$6:$B$10,2,FALSE),IF(J32=4,VLOOKUP(K32+3,TPMatrix!$D$6:$E$9,2,FALSE),0)),"")</f>
        <v>0</v>
      </c>
      <c r="P32" s="202">
        <f ca="1">IF(COUNTIF(K32:K36,K32)&gt;=5,IF(J32=5,VLOOKUP(K32+4,TPMatrix!$A$6:$B$10,2,FALSE),IF(J32=4,VLOOKUP(K32+4,TPMatrix!$D$6:$E$9,2,FALSE),0)),"")</f>
        <v>0</v>
      </c>
      <c r="Q32" s="202">
        <f t="shared" ca="1" si="3"/>
        <v>0</v>
      </c>
      <c r="R32" s="203">
        <f t="shared" ca="1" si="4"/>
        <v>5</v>
      </c>
      <c r="S32" s="204">
        <f t="shared" ca="1" si="5"/>
        <v>0</v>
      </c>
      <c r="T32" s="205">
        <f t="shared" si="6"/>
        <v>0</v>
      </c>
      <c r="U32" s="206">
        <f t="shared" ca="1" si="7"/>
        <v>0</v>
      </c>
      <c r="W32" s="154" t="str">
        <f t="shared" ca="1" si="8"/>
        <v/>
      </c>
      <c r="X32" s="154" t="str">
        <f ca="1">IF(ISNUMBER($A32),$W32*(Methuselahs!$A$4+1)+$A32,"")</f>
        <v/>
      </c>
      <c r="Y32" s="154" t="str">
        <f t="shared" ca="1" si="9"/>
        <v/>
      </c>
      <c r="Z32" s="154" t="str">
        <f ca="1">IF(ISNUMBER($A32),VLOOKUP($A32,Methuselahs!$A$7:$X$206,5),"")</f>
        <v/>
      </c>
      <c r="AA32" s="154" t="str">
        <f t="shared" ca="1" si="10"/>
        <v/>
      </c>
    </row>
    <row r="33" spans="1:27" ht="12.95" customHeight="1" x14ac:dyDescent="0.2">
      <c r="A33" s="207" t="str">
        <f ca="1">IF(ISBLANK('Tournament Info'!$B$11),"",INDIRECT(ADDRESS(ROW(),1,1,1,"Optimal Seating "&amp;'Tournament Info'!$B$11-1&amp;"R+F")))</f>
        <v/>
      </c>
      <c r="B33" s="208" t="str">
        <f ca="1">IF(ISNUMBER(A33),VLOOKUP(A33,Methuselahs!$A$7:$E$206,2,FALSE),"")</f>
        <v/>
      </c>
      <c r="C33" s="209" t="str">
        <f ca="1">IF(ISNUMBER(A33),VLOOKUP(A33,Methuselahs!$A$7:$E$206,3,FALSE),"")</f>
        <v/>
      </c>
      <c r="D33" s="210" t="str">
        <f t="shared" ca="1" si="0"/>
        <v/>
      </c>
      <c r="E33" s="211"/>
      <c r="F33" s="209">
        <f t="shared" si="11"/>
        <v>0</v>
      </c>
      <c r="G33" s="212" t="str">
        <f t="shared" ca="1" si="1"/>
        <v/>
      </c>
      <c r="H33" s="213" t="str">
        <f ca="1">IF(ISNUMBER(A33),IF(OR($S33=$U33,NOT(ISNA(MATCH($D33*5+$V$4,Override!$C$6:$C$125,0)))),$Q33,0),"")</f>
        <v/>
      </c>
      <c r="I33" s="210" t="str">
        <f t="shared" ca="1" si="2"/>
        <v/>
      </c>
      <c r="J33" s="214">
        <f ca="1">COUNT(A32:A36)</f>
        <v>0</v>
      </c>
      <c r="K33" s="215" t="str">
        <f ca="1">IF(ISNUMBER(A33),RANK(F33,F32:F36),"")</f>
        <v/>
      </c>
      <c r="L33" s="216">
        <f ca="1">IF(J33=5,VLOOKUP(K33,TPMatrix!$A$6:$B$10,2,FALSE),IF(J33=4,VLOOKUP(K33,TPMatrix!$D$6:$E$9,2,FALSE),0))</f>
        <v>0</v>
      </c>
      <c r="M33" s="216">
        <f ca="1">IF(COUNTIF(K32:K36,K33)&gt;=2,IF(J33=5,VLOOKUP(K33+1,TPMatrix!$A$6:$B$10,2,FALSE),IF(J33=4,VLOOKUP(K33+1,TPMatrix!$D$6:$E$9,2,FALSE),0)),"")</f>
        <v>0</v>
      </c>
      <c r="N33" s="216">
        <f ca="1">IF(COUNTIF(K32:K36,K33)&gt;=3,IF(J33=5,VLOOKUP(K33+2,TPMatrix!$A$6:$B$10,2,FALSE),IF(J33=4,VLOOKUP(K33+2,TPMatrix!$D$6:$E$9,2,FALSE),0)),"")</f>
        <v>0</v>
      </c>
      <c r="O33" s="216">
        <f ca="1">IF(COUNTIF(K32:K36,K33)&gt;=4,IF(J33=5,VLOOKUP(K33+3,TPMatrix!$A$6:$B$10,2,FALSE),IF(J33=4,VLOOKUP(K33+3,TPMatrix!$D$6:$E$9,2,FALSE),0)),"")</f>
        <v>0</v>
      </c>
      <c r="P33" s="216">
        <f ca="1">IF(COUNTIF(K32:K36,K33)&gt;=5,IF(J33=5,VLOOKUP(K33+4,TPMatrix!$A$6:$B$10,2,FALSE),IF(J33=4,VLOOKUP(K33+4,TPMatrix!$D$6:$E$9,2,FALSE),0)),"")</f>
        <v>0</v>
      </c>
      <c r="Q33" s="216">
        <f t="shared" ca="1" si="3"/>
        <v>0</v>
      </c>
      <c r="R33" s="217">
        <f t="shared" ca="1" si="4"/>
        <v>5</v>
      </c>
      <c r="S33" s="215">
        <f t="shared" ca="1" si="5"/>
        <v>0</v>
      </c>
      <c r="T33" s="216">
        <f t="shared" si="6"/>
        <v>0</v>
      </c>
      <c r="U33" s="217">
        <f t="shared" ca="1" si="7"/>
        <v>0</v>
      </c>
      <c r="W33" s="154" t="str">
        <f t="shared" ca="1" si="8"/>
        <v/>
      </c>
      <c r="X33" s="154" t="str">
        <f ca="1">IF(ISNUMBER($A33),$W33*(Methuselahs!$A$4+1)+$A33,"")</f>
        <v/>
      </c>
      <c r="Y33" s="154" t="str">
        <f t="shared" ca="1" si="9"/>
        <v/>
      </c>
      <c r="Z33" s="154" t="str">
        <f ca="1">IF(ISNUMBER($A33),VLOOKUP($A33,Methuselahs!$A$7:$X$206,5),"")</f>
        <v/>
      </c>
      <c r="AA33" s="154" t="str">
        <f t="shared" ca="1" si="10"/>
        <v/>
      </c>
    </row>
    <row r="34" spans="1:27" ht="12.95" customHeight="1" x14ac:dyDescent="0.2">
      <c r="A34" s="218" t="str">
        <f ca="1">IF(ISBLANK('Tournament Info'!$B$11),"",INDIRECT(ADDRESS(ROW(),1,1,1,"Optimal Seating "&amp;'Tournament Info'!$B$11-1&amp;"R+F")))</f>
        <v/>
      </c>
      <c r="B34" s="194" t="str">
        <f ca="1">IF(ISNUMBER(A34),VLOOKUP(A34,Methuselahs!$A$7:$E$206,2,FALSE),"")</f>
        <v/>
      </c>
      <c r="C34" s="219" t="str">
        <f ca="1">IF(ISNUMBER(A34),VLOOKUP(A34,Methuselahs!$A$7:$E$206,3,FALSE),"")</f>
        <v/>
      </c>
      <c r="D34" s="220" t="str">
        <f t="shared" ca="1" si="0"/>
        <v/>
      </c>
      <c r="E34" s="221"/>
      <c r="F34" s="219">
        <f t="shared" si="11"/>
        <v>0</v>
      </c>
      <c r="G34" s="222" t="str">
        <f t="shared" ca="1" si="1"/>
        <v/>
      </c>
      <c r="H34" s="223" t="str">
        <f ca="1">IF(ISNUMBER(A34),IF(OR($S34=$U34,NOT(ISNA(MATCH($D34*5+$V$4,Override!$C$6:$C$125,0)))),$Q34,0),"")</f>
        <v/>
      </c>
      <c r="I34" s="220" t="str">
        <f t="shared" ca="1" si="2"/>
        <v/>
      </c>
      <c r="J34" s="224">
        <f ca="1">COUNT(A32:A36)</f>
        <v>0</v>
      </c>
      <c r="K34" s="225" t="str">
        <f ca="1">IF(ISNUMBER(A34),RANK(F34,F32:F36),"")</f>
        <v/>
      </c>
      <c r="L34" s="226">
        <f ca="1">IF(J34=5,VLOOKUP(K34,TPMatrix!$A$6:$B$10,2,FALSE),IF(J34=4,VLOOKUP(K34,TPMatrix!$D$6:$E$9,2,FALSE),0))</f>
        <v>0</v>
      </c>
      <c r="M34" s="226">
        <f ca="1">IF(COUNTIF(K32:K36,K34)&gt;=2,IF(J34=5,VLOOKUP(K34+1,TPMatrix!$A$6:$B$10,2,FALSE),IF(J34=4,VLOOKUP(K34+1,TPMatrix!$D$6:$E$9,2,FALSE),0)),"")</f>
        <v>0</v>
      </c>
      <c r="N34" s="226">
        <f ca="1">IF(COUNTIF(K32:K36,K34)&gt;=3,IF(J34=5,VLOOKUP(K34+2,TPMatrix!$A$6:$B$10,2,FALSE),IF(J34=4,VLOOKUP(K34+2,TPMatrix!$D$6:$E$9,2,FALSE),0)),"")</f>
        <v>0</v>
      </c>
      <c r="O34" s="226">
        <f ca="1">IF(COUNTIF(K32:K36,K34)&gt;=4,IF(J34=5,VLOOKUP(K34+3,TPMatrix!$A$6:$B$10,2,FALSE),IF(J34=4,VLOOKUP(K34+3,TPMatrix!$D$6:$E$9,2,FALSE),0)),"")</f>
        <v>0</v>
      </c>
      <c r="P34" s="226">
        <f ca="1">IF(COUNTIF(K32:K36,K34)&gt;=5,IF(J34=5,VLOOKUP(K34+4,TPMatrix!$A$6:$B$10,2,FALSE),IF(J34=4,VLOOKUP(K34+4,TPMatrix!$D$6:$E$9,2,FALSE),0)),"")</f>
        <v>0</v>
      </c>
      <c r="Q34" s="226">
        <f t="shared" ca="1" si="3"/>
        <v>0</v>
      </c>
      <c r="R34" s="227">
        <f t="shared" ca="1" si="4"/>
        <v>5</v>
      </c>
      <c r="S34" s="225">
        <f t="shared" ca="1" si="5"/>
        <v>0</v>
      </c>
      <c r="T34" s="226">
        <f t="shared" si="6"/>
        <v>0</v>
      </c>
      <c r="U34" s="227">
        <f t="shared" ca="1" si="7"/>
        <v>0</v>
      </c>
      <c r="W34" s="154" t="str">
        <f t="shared" ca="1" si="8"/>
        <v/>
      </c>
      <c r="X34" s="154" t="str">
        <f ca="1">IF(ISNUMBER($A34),$W34*(Methuselahs!$A$4+1)+$A34,"")</f>
        <v/>
      </c>
      <c r="Y34" s="154" t="str">
        <f t="shared" ca="1" si="9"/>
        <v/>
      </c>
      <c r="Z34" s="154" t="str">
        <f ca="1">IF(ISNUMBER($A34),VLOOKUP($A34,Methuselahs!$A$7:$X$206,5),"")</f>
        <v/>
      </c>
      <c r="AA34" s="154" t="str">
        <f t="shared" ca="1" si="10"/>
        <v/>
      </c>
    </row>
    <row r="35" spans="1:27" ht="12.95" customHeight="1" x14ac:dyDescent="0.2">
      <c r="A35" s="228" t="str">
        <f ca="1">IF(ISBLANK('Tournament Info'!$B$11),"",INDIRECT(ADDRESS(ROW(),1,1,1,"Optimal Seating "&amp;'Tournament Info'!$B$11-1&amp;"R+F")))</f>
        <v/>
      </c>
      <c r="B35" s="229" t="str">
        <f ca="1">IF(ISNUMBER(A35),VLOOKUP(A35,Methuselahs!$A$7:$E$206,2,FALSE),"")</f>
        <v/>
      </c>
      <c r="C35" s="230" t="str">
        <f ca="1">IF(ISNUMBER(A35),VLOOKUP(A35,Methuselahs!$A$7:$E$206,3,FALSE),"")</f>
        <v/>
      </c>
      <c r="D35" s="231" t="str">
        <f t="shared" ca="1" si="0"/>
        <v/>
      </c>
      <c r="E35" s="232"/>
      <c r="F35" s="230">
        <f t="shared" si="11"/>
        <v>0</v>
      </c>
      <c r="G35" s="212" t="str">
        <f t="shared" ca="1" si="1"/>
        <v/>
      </c>
      <c r="H35" s="213" t="str">
        <f ca="1">IF(ISNUMBER(A35),IF(OR($S35=$U35,NOT(ISNA(MATCH($D35*5+$V$4,Override!$C$6:$C$125,0)))),$Q35,0),"")</f>
        <v/>
      </c>
      <c r="I35" s="231" t="str">
        <f t="shared" ca="1" si="2"/>
        <v/>
      </c>
      <c r="J35" s="233">
        <f ca="1">COUNT(A32:A36)</f>
        <v>0</v>
      </c>
      <c r="K35" s="215" t="str">
        <f ca="1">IF(ISNUMBER(A35),RANK(F35,F32:F36),"")</f>
        <v/>
      </c>
      <c r="L35" s="216">
        <f ca="1">IF(J35=5,VLOOKUP(K35,TPMatrix!$A$6:$B$10,2,FALSE),IF(J35=4,VLOOKUP(K35,TPMatrix!$D$6:$E$9,2,FALSE),0))</f>
        <v>0</v>
      </c>
      <c r="M35" s="216">
        <f ca="1">IF(COUNTIF(K32:K36,K35)&gt;=2,IF(J35=5,VLOOKUP(K35+1,TPMatrix!$A$6:$B$10,2,FALSE),IF(J35=4,VLOOKUP(K35+1,TPMatrix!$D$6:$E$9,2,FALSE),0)),"")</f>
        <v>0</v>
      </c>
      <c r="N35" s="216">
        <f ca="1">IF(COUNTIF(K32:K36,K35)&gt;=3,IF(J35=5,VLOOKUP(K35+2,TPMatrix!$A$6:$B$10,2,FALSE),IF(J35=4,VLOOKUP(K35+2,TPMatrix!$D$6:$E$9,2,FALSE),0)),"")</f>
        <v>0</v>
      </c>
      <c r="O35" s="216">
        <f ca="1">IF(COUNTIF(K32:K36,K35)&gt;=4,IF(J35=5,VLOOKUP(K35+3,TPMatrix!$A$6:$B$10,2,FALSE),IF(J35=4,VLOOKUP(K35+3,TPMatrix!$D$6:$E$9,2,FALSE),0)),"")</f>
        <v>0</v>
      </c>
      <c r="P35" s="216">
        <f ca="1">IF(COUNTIF(K32:K36,K35)&gt;=5,IF(J35=5,VLOOKUP(K35+4,TPMatrix!$A$6:$B$10,2,FALSE),IF(J35=4,VLOOKUP(K35+4,TPMatrix!$D$6:$E$9,2,FALSE),0)),"")</f>
        <v>0</v>
      </c>
      <c r="Q35" s="216">
        <f t="shared" ca="1" si="3"/>
        <v>0</v>
      </c>
      <c r="R35" s="217">
        <f t="shared" ca="1" si="4"/>
        <v>5</v>
      </c>
      <c r="S35" s="215">
        <f t="shared" ca="1" si="5"/>
        <v>0</v>
      </c>
      <c r="T35" s="216">
        <f t="shared" si="6"/>
        <v>0</v>
      </c>
      <c r="U35" s="217">
        <f t="shared" ca="1" si="7"/>
        <v>0</v>
      </c>
      <c r="W35" s="154" t="str">
        <f t="shared" ca="1" si="8"/>
        <v/>
      </c>
      <c r="X35" s="154" t="str">
        <f ca="1">IF(ISNUMBER($A35),$W35*(Methuselahs!$A$4+1)+$A35,"")</f>
        <v/>
      </c>
      <c r="Y35" s="154" t="str">
        <f t="shared" ca="1" si="9"/>
        <v/>
      </c>
      <c r="Z35" s="154" t="str">
        <f ca="1">IF(ISNUMBER($A35),VLOOKUP($A35,Methuselahs!$A$7:$X$206,5),"")</f>
        <v/>
      </c>
      <c r="AA35" s="154" t="str">
        <f t="shared" ca="1" si="10"/>
        <v/>
      </c>
    </row>
    <row r="36" spans="1:27" ht="12.95" customHeight="1" thickBot="1" x14ac:dyDescent="0.25">
      <c r="A36" s="234" t="str">
        <f ca="1">IF(ISBLANK('Tournament Info'!$B$11),"",INDIRECT(ADDRESS(ROW(),1,1,1,"Optimal Seating "&amp;'Tournament Info'!$B$11-1&amp;"R+F")))</f>
        <v/>
      </c>
      <c r="B36" s="235" t="str">
        <f ca="1">IF(ISNUMBER(A36),VLOOKUP(A36,Methuselahs!$A$7:$E$206,2,FALSE),"")</f>
        <v/>
      </c>
      <c r="C36" s="236" t="str">
        <f ca="1">IF(ISNUMBER(A36),VLOOKUP(A36,Methuselahs!$A$7:$E$206,3,FALSE),"")</f>
        <v/>
      </c>
      <c r="D36" s="237" t="str">
        <f t="shared" ca="1" si="0"/>
        <v/>
      </c>
      <c r="E36" s="238"/>
      <c r="F36" s="236">
        <f t="shared" si="11"/>
        <v>0</v>
      </c>
      <c r="G36" s="222" t="str">
        <f t="shared" ca="1" si="1"/>
        <v/>
      </c>
      <c r="H36" s="223" t="str">
        <f ca="1">IF(ISNUMBER(A36),IF(OR($S36=$U36,NOT(ISNA(MATCH($D36*5+$V$4,Override!$C$6:$C$125,0)))),$Q36,0),"")</f>
        <v/>
      </c>
      <c r="I36" s="237" t="str">
        <f t="shared" ca="1" si="2"/>
        <v/>
      </c>
      <c r="J36" s="239">
        <f ca="1">COUNT(A32:A36)</f>
        <v>0</v>
      </c>
      <c r="K36" s="240" t="str">
        <f ca="1">IF(ISNUMBER(A36),RANK(F36,F32:F36),"")</f>
        <v/>
      </c>
      <c r="L36" s="241">
        <f ca="1">IF(J36=5,VLOOKUP(K36,TPMatrix!$A$6:$B$10,2,FALSE),IF(J36=4,VLOOKUP(K36,TPMatrix!$D$6:$E$9,2,FALSE),0))</f>
        <v>0</v>
      </c>
      <c r="M36" s="241">
        <f ca="1">IF(COUNTIF(K32:K36,K36)&gt;=2,IF(J36=5,VLOOKUP(K36+1,TPMatrix!$A$6:$B$10,2,FALSE),IF(J36=4,VLOOKUP(K36+1,TPMatrix!$D$6:$E$9,2,FALSE),0)),"")</f>
        <v>0</v>
      </c>
      <c r="N36" s="241">
        <f ca="1">IF(COUNTIF(K32:K36,K36)&gt;=3,IF(J36=5,VLOOKUP(K36+2,TPMatrix!$A$6:$B$10,2,FALSE),IF(J36=4,VLOOKUP(K36+2,TPMatrix!$D$6:$E$9,2,FALSE),0)),"")</f>
        <v>0</v>
      </c>
      <c r="O36" s="241">
        <f ca="1">IF(COUNTIF(K32:K36,K36)&gt;=4,IF(J36=5,VLOOKUP(K36+3,TPMatrix!$A$6:$B$10,2,FALSE),IF(J36=4,VLOOKUP(K36+3,TPMatrix!$D$6:$E$9,2,FALSE),0)),"")</f>
        <v>0</v>
      </c>
      <c r="P36" s="241">
        <f ca="1">IF(COUNTIF(K32:K36,K36)&gt;=5,IF(J36=5,VLOOKUP(K36+4,TPMatrix!$A$6:$B$10,2,FALSE),IF(J36=4,VLOOKUP(K36+4,TPMatrix!$D$6:$E$9,2,FALSE),0)),"")</f>
        <v>0</v>
      </c>
      <c r="Q36" s="241">
        <f t="shared" ca="1" si="3"/>
        <v>0</v>
      </c>
      <c r="R36" s="242">
        <f t="shared" ca="1" si="4"/>
        <v>5</v>
      </c>
      <c r="S36" s="240">
        <f t="shared" ca="1" si="5"/>
        <v>0</v>
      </c>
      <c r="T36" s="241">
        <f t="shared" si="6"/>
        <v>0</v>
      </c>
      <c r="U36" s="242">
        <f t="shared" ca="1" si="7"/>
        <v>0</v>
      </c>
      <c r="W36" s="154" t="str">
        <f t="shared" ca="1" si="8"/>
        <v/>
      </c>
      <c r="X36" s="154" t="str">
        <f ca="1">IF(ISNUMBER($A36),$W36*(Methuselahs!$A$4+1)+$A36,"")</f>
        <v/>
      </c>
      <c r="Y36" s="154" t="str">
        <f t="shared" ca="1" si="9"/>
        <v/>
      </c>
      <c r="Z36" s="154" t="str">
        <f ca="1">IF(ISNUMBER($A36),VLOOKUP($A36,Methuselahs!$A$7:$X$206,5),"")</f>
        <v/>
      </c>
      <c r="AA36" s="154" t="str">
        <f t="shared" ca="1" si="10"/>
        <v/>
      </c>
    </row>
    <row r="37" spans="1:27" ht="12.95" customHeight="1" thickTop="1" x14ac:dyDescent="0.2">
      <c r="A37" s="193" t="str">
        <f ca="1">IF(ISBLANK('Tournament Info'!$B$11),"",INDIRECT(ADDRESS(ROW(),1,1,1,"Optimal Seating "&amp;'Tournament Info'!$B$11-1&amp;"R+F")))</f>
        <v/>
      </c>
      <c r="B37" s="194" t="str">
        <f ca="1">IF(ISNUMBER(A37),VLOOKUP(A37,Methuselahs!$A$7:$E$206,2,FALSE),"")</f>
        <v/>
      </c>
      <c r="C37" s="195" t="str">
        <f ca="1">IF(ISNUMBER(A37),VLOOKUP(A37,Methuselahs!$A$7:$E$206,3,FALSE),"")</f>
        <v/>
      </c>
      <c r="D37" s="196" t="str">
        <f t="shared" ca="1" si="0"/>
        <v/>
      </c>
      <c r="E37" s="197"/>
      <c r="F37" s="195">
        <f t="shared" si="11"/>
        <v>0</v>
      </c>
      <c r="G37" s="198" t="str">
        <f t="shared" ca="1" si="1"/>
        <v/>
      </c>
      <c r="H37" s="199" t="str">
        <f ca="1">IF(ISNUMBER(A37),IF(OR($S37=$U37,NOT(ISNA(MATCH($D37*5+$V$4,Override!$C$6:$C$125,0)))),$Q37,0),"")</f>
        <v/>
      </c>
      <c r="I37" s="196" t="str">
        <f t="shared" ca="1" si="2"/>
        <v/>
      </c>
      <c r="J37" s="200">
        <f ca="1">COUNT(A37:A41)</f>
        <v>0</v>
      </c>
      <c r="K37" s="201" t="str">
        <f ca="1">IF(ISNUMBER(A37),RANK(F37,F37:F41),"")</f>
        <v/>
      </c>
      <c r="L37" s="202">
        <f ca="1">IF(J37=5,VLOOKUP(K37,TPMatrix!$A$6:$B$10,2,FALSE),IF(J37=4,VLOOKUP(K37,TPMatrix!$D$6:$E$9,2,FALSE),0))</f>
        <v>0</v>
      </c>
      <c r="M37" s="202">
        <f ca="1">IF(COUNTIF(K37:K41,K37)&gt;=2,IF(J37=5,VLOOKUP(K37+1,TPMatrix!$A$6:$B$10,2,FALSE),IF(J37=4,VLOOKUP(K37+1,TPMatrix!$D$6:$E$9,2,FALSE),0)),"")</f>
        <v>0</v>
      </c>
      <c r="N37" s="202">
        <f ca="1">IF(COUNTIF(K37:K41,K37)&gt;=3,IF(J37=5,VLOOKUP(K37+2,TPMatrix!$A$6:$B$10,2,FALSE),IF(J37=4,VLOOKUP(K37+2,TPMatrix!$D$6:$E$9,2,FALSE),0)),"")</f>
        <v>0</v>
      </c>
      <c r="O37" s="202">
        <f ca="1">IF(COUNTIF(K37:K41,K37)&gt;=4,IF(J37=5,VLOOKUP(K37+3,TPMatrix!$A$6:$B$10,2,FALSE),IF(J37=4,VLOOKUP(K37+3,TPMatrix!$D$6:$E$9,2,FALSE),0)),"")</f>
        <v>0</v>
      </c>
      <c r="P37" s="202">
        <f ca="1">IF(COUNTIF(K37:K41,K37)&gt;=5,IF(J37=5,VLOOKUP(K37+4,TPMatrix!$A$6:$B$10,2,FALSE),IF(J37=4,VLOOKUP(K37+4,TPMatrix!$D$6:$E$9,2,FALSE),0)),"")</f>
        <v>0</v>
      </c>
      <c r="Q37" s="202">
        <f t="shared" ca="1" si="3"/>
        <v>0</v>
      </c>
      <c r="R37" s="203">
        <f t="shared" ca="1" si="4"/>
        <v>5</v>
      </c>
      <c r="S37" s="204">
        <f t="shared" ca="1" si="5"/>
        <v>0</v>
      </c>
      <c r="T37" s="205">
        <f t="shared" si="6"/>
        <v>0</v>
      </c>
      <c r="U37" s="206">
        <f t="shared" ca="1" si="7"/>
        <v>0</v>
      </c>
      <c r="W37" s="154" t="str">
        <f t="shared" ca="1" si="8"/>
        <v/>
      </c>
      <c r="X37" s="154" t="str">
        <f ca="1">IF(ISNUMBER($A37),$W37*(Methuselahs!$A$4+1)+$A37,"")</f>
        <v/>
      </c>
      <c r="Y37" s="154" t="str">
        <f t="shared" ca="1" si="9"/>
        <v/>
      </c>
      <c r="Z37" s="154" t="str">
        <f ca="1">IF(ISNUMBER($A37),VLOOKUP($A37,Methuselahs!$A$7:$X$206,5),"")</f>
        <v/>
      </c>
      <c r="AA37" s="154" t="str">
        <f t="shared" ca="1" si="10"/>
        <v/>
      </c>
    </row>
    <row r="38" spans="1:27" ht="12.95" customHeight="1" x14ac:dyDescent="0.2">
      <c r="A38" s="207" t="str">
        <f ca="1">IF(ISBLANK('Tournament Info'!$B$11),"",INDIRECT(ADDRESS(ROW(),1,1,1,"Optimal Seating "&amp;'Tournament Info'!$B$11-1&amp;"R+F")))</f>
        <v/>
      </c>
      <c r="B38" s="208" t="str">
        <f ca="1">IF(ISNUMBER(A38),VLOOKUP(A38,Methuselahs!$A$7:$E$206,2,FALSE),"")</f>
        <v/>
      </c>
      <c r="C38" s="209" t="str">
        <f ca="1">IF(ISNUMBER(A38),VLOOKUP(A38,Methuselahs!$A$7:$E$206,3,FALSE),"")</f>
        <v/>
      </c>
      <c r="D38" s="210" t="str">
        <f t="shared" ca="1" si="0"/>
        <v/>
      </c>
      <c r="E38" s="211"/>
      <c r="F38" s="209">
        <f t="shared" si="11"/>
        <v>0</v>
      </c>
      <c r="G38" s="212" t="str">
        <f t="shared" ca="1" si="1"/>
        <v/>
      </c>
      <c r="H38" s="213" t="str">
        <f ca="1">IF(ISNUMBER(A38),IF(OR($S38=$U38,NOT(ISNA(MATCH($D38*5+$V$4,Override!$C$6:$C$125,0)))),$Q38,0),"")</f>
        <v/>
      </c>
      <c r="I38" s="210" t="str">
        <f t="shared" ca="1" si="2"/>
        <v/>
      </c>
      <c r="J38" s="214">
        <f ca="1">COUNT(A37:A41)</f>
        <v>0</v>
      </c>
      <c r="K38" s="215" t="str">
        <f ca="1">IF(ISNUMBER(A38),RANK(F38,F37:F41),"")</f>
        <v/>
      </c>
      <c r="L38" s="216">
        <f ca="1">IF(J38=5,VLOOKUP(K38,TPMatrix!$A$6:$B$10,2,FALSE),IF(J38=4,VLOOKUP(K38,TPMatrix!$D$6:$E$9,2,FALSE),0))</f>
        <v>0</v>
      </c>
      <c r="M38" s="216">
        <f ca="1">IF(COUNTIF(K37:K41,K38)&gt;=2,IF(J38=5,VLOOKUP(K38+1,TPMatrix!$A$6:$B$10,2,FALSE),IF(J38=4,VLOOKUP(K38+1,TPMatrix!$D$6:$E$9,2,FALSE),0)),"")</f>
        <v>0</v>
      </c>
      <c r="N38" s="216">
        <f ca="1">IF(COUNTIF(K37:K41,K38)&gt;=3,IF(J38=5,VLOOKUP(K38+2,TPMatrix!$A$6:$B$10,2,FALSE),IF(J38=4,VLOOKUP(K38+2,TPMatrix!$D$6:$E$9,2,FALSE),0)),"")</f>
        <v>0</v>
      </c>
      <c r="O38" s="216">
        <f ca="1">IF(COUNTIF(K37:K41,K38)&gt;=4,IF(J38=5,VLOOKUP(K38+3,TPMatrix!$A$6:$B$10,2,FALSE),IF(J38=4,VLOOKUP(K38+3,TPMatrix!$D$6:$E$9,2,FALSE),0)),"")</f>
        <v>0</v>
      </c>
      <c r="P38" s="216">
        <f ca="1">IF(COUNTIF(K37:K41,K38)&gt;=5,IF(J38=5,VLOOKUP(K38+4,TPMatrix!$A$6:$B$10,2,FALSE),IF(J38=4,VLOOKUP(K38+4,TPMatrix!$D$6:$E$9,2,FALSE),0)),"")</f>
        <v>0</v>
      </c>
      <c r="Q38" s="216">
        <f t="shared" ca="1" si="3"/>
        <v>0</v>
      </c>
      <c r="R38" s="217">
        <f t="shared" ca="1" si="4"/>
        <v>5</v>
      </c>
      <c r="S38" s="215">
        <f t="shared" ca="1" si="5"/>
        <v>0</v>
      </c>
      <c r="T38" s="216">
        <f t="shared" si="6"/>
        <v>0</v>
      </c>
      <c r="U38" s="217">
        <f t="shared" ca="1" si="7"/>
        <v>0</v>
      </c>
      <c r="W38" s="154" t="str">
        <f t="shared" ca="1" si="8"/>
        <v/>
      </c>
      <c r="X38" s="154" t="str">
        <f ca="1">IF(ISNUMBER($A38),$W38*(Methuselahs!$A$4+1)+$A38,"")</f>
        <v/>
      </c>
      <c r="Y38" s="154" t="str">
        <f t="shared" ca="1" si="9"/>
        <v/>
      </c>
      <c r="Z38" s="154" t="str">
        <f ca="1">IF(ISNUMBER($A38),VLOOKUP($A38,Methuselahs!$A$7:$X$206,5),"")</f>
        <v/>
      </c>
      <c r="AA38" s="154" t="str">
        <f t="shared" ca="1" si="10"/>
        <v/>
      </c>
    </row>
    <row r="39" spans="1:27" ht="12.95" customHeight="1" x14ac:dyDescent="0.2">
      <c r="A39" s="218" t="str">
        <f ca="1">IF(ISBLANK('Tournament Info'!$B$11),"",INDIRECT(ADDRESS(ROW(),1,1,1,"Optimal Seating "&amp;'Tournament Info'!$B$11-1&amp;"R+F")))</f>
        <v/>
      </c>
      <c r="B39" s="194" t="str">
        <f ca="1">IF(ISNUMBER(A39),VLOOKUP(A39,Methuselahs!$A$7:$E$206,2,FALSE),"")</f>
        <v/>
      </c>
      <c r="C39" s="219" t="str">
        <f ca="1">IF(ISNUMBER(A39),VLOOKUP(A39,Methuselahs!$A$7:$E$206,3,FALSE),"")</f>
        <v/>
      </c>
      <c r="D39" s="220" t="str">
        <f t="shared" ref="D39:D70" ca="1" si="12">IF(ISNUMBER(A39),FLOOR((ROW()-ROW($A$7))/5,1)+1,"")</f>
        <v/>
      </c>
      <c r="E39" s="221"/>
      <c r="F39" s="219">
        <f t="shared" ref="F39:F70" si="13">IF(ISNUMBER(E39),E39,0)</f>
        <v>0</v>
      </c>
      <c r="G39" s="222" t="str">
        <f t="shared" ref="G39:G70" ca="1" si="14">IF(ISNUMBER($A39),IF(AND($F39&gt;=2,$H39=60),1,0),"")</f>
        <v/>
      </c>
      <c r="H39" s="223" t="str">
        <f ca="1">IF(ISNUMBER(A39),IF(OR($S39=$U39,NOT(ISNA(MATCH($D39*5+$V$4,Override!$C$6:$C$125,0)))),$Q39,0),"")</f>
        <v/>
      </c>
      <c r="I39" s="220" t="str">
        <f t="shared" ref="I39:I70" ca="1" si="15">IF(ISNUMBER(A39),IF(J39=5,K39,IF(AND(J39=4,OR(K39=4,K39=3)),K39+1,K39)),"")</f>
        <v/>
      </c>
      <c r="J39" s="224">
        <f ca="1">COUNT(A37:A41)</f>
        <v>0</v>
      </c>
      <c r="K39" s="225" t="str">
        <f ca="1">IF(ISNUMBER(A39),RANK(F39,F37:F41),"")</f>
        <v/>
      </c>
      <c r="L39" s="226">
        <f ca="1">IF(J39=5,VLOOKUP(K39,TPMatrix!$A$6:$B$10,2,FALSE),IF(J39=4,VLOOKUP(K39,TPMatrix!$D$6:$E$9,2,FALSE),0))</f>
        <v>0</v>
      </c>
      <c r="M39" s="226">
        <f ca="1">IF(COUNTIF(K37:K41,K39)&gt;=2,IF(J39=5,VLOOKUP(K39+1,TPMatrix!$A$6:$B$10,2,FALSE),IF(J39=4,VLOOKUP(K39+1,TPMatrix!$D$6:$E$9,2,FALSE),0)),"")</f>
        <v>0</v>
      </c>
      <c r="N39" s="226">
        <f ca="1">IF(COUNTIF(K37:K41,K39)&gt;=3,IF(J39=5,VLOOKUP(K39+2,TPMatrix!$A$6:$B$10,2,FALSE),IF(J39=4,VLOOKUP(K39+2,TPMatrix!$D$6:$E$9,2,FALSE),0)),"")</f>
        <v>0</v>
      </c>
      <c r="O39" s="226">
        <f ca="1">IF(COUNTIF(K37:K41,K39)&gt;=4,IF(J39=5,VLOOKUP(K39+3,TPMatrix!$A$6:$B$10,2,FALSE),IF(J39=4,VLOOKUP(K39+3,TPMatrix!$D$6:$E$9,2,FALSE),0)),"")</f>
        <v>0</v>
      </c>
      <c r="P39" s="226">
        <f ca="1">IF(COUNTIF(K37:K41,K39)&gt;=5,IF(J39=5,VLOOKUP(K39+4,TPMatrix!$A$6:$B$10,2,FALSE),IF(J39=4,VLOOKUP(K39+4,TPMatrix!$D$6:$E$9,2,FALSE),0)),"")</f>
        <v>0</v>
      </c>
      <c r="Q39" s="226">
        <f t="shared" ref="Q39:Q70" ca="1" si="16">SUM(L39:P39)/COUNT(L39:P39)</f>
        <v>0</v>
      </c>
      <c r="R39" s="227">
        <f t="shared" ref="R39:R70" ca="1" si="17">COUNT(L39:P39)</f>
        <v>5</v>
      </c>
      <c r="S39" s="225">
        <f t="shared" ref="S39:S70" ca="1" si="18">IF(ISNUMBER($A39),COUNTIF($D$7:$D$206,$D39),0)</f>
        <v>0</v>
      </c>
      <c r="T39" s="226">
        <f t="shared" ref="T39:T70" si="19">CEILING($F39,1)</f>
        <v>0</v>
      </c>
      <c r="U39" s="227">
        <f t="shared" ref="U39:U70" ca="1" si="20">SUM(OFFSET(T39,-MOD(ROW()-ROW($U$7),5),0,5,1))</f>
        <v>0</v>
      </c>
      <c r="W39" s="154" t="str">
        <f t="shared" ref="W39:W70" ca="1" si="21">$I39</f>
        <v/>
      </c>
      <c r="X39" s="154" t="str">
        <f ca="1">IF(ISNUMBER($A39),$W39*(Methuselahs!$A$4+1)+$A39,"")</f>
        <v/>
      </c>
      <c r="Y39" s="154" t="str">
        <f t="shared" ref="Y39:Y70" ca="1" si="22">IF(ISNUMBER($A39),RANK($X39,$X39:$X43,1),"")</f>
        <v/>
      </c>
      <c r="Z39" s="154" t="str">
        <f ca="1">IF(ISNUMBER($A39),VLOOKUP($A39,Methuselahs!$A$7:$X$206,5),"")</f>
        <v/>
      </c>
      <c r="AA39" s="154" t="str">
        <f t="shared" ref="AA39:AA70" ca="1" si="23">$I39</f>
        <v/>
      </c>
    </row>
    <row r="40" spans="1:27" ht="12.95" customHeight="1" x14ac:dyDescent="0.2">
      <c r="A40" s="228" t="str">
        <f ca="1">IF(ISBLANK('Tournament Info'!$B$11),"",INDIRECT(ADDRESS(ROW(),1,1,1,"Optimal Seating "&amp;'Tournament Info'!$B$11-1&amp;"R+F")))</f>
        <v/>
      </c>
      <c r="B40" s="229" t="str">
        <f ca="1">IF(ISNUMBER(A40),VLOOKUP(A40,Methuselahs!$A$7:$E$206,2,FALSE),"")</f>
        <v/>
      </c>
      <c r="C40" s="230" t="str">
        <f ca="1">IF(ISNUMBER(A40),VLOOKUP(A40,Methuselahs!$A$7:$E$206,3,FALSE),"")</f>
        <v/>
      </c>
      <c r="D40" s="231" t="str">
        <f t="shared" ca="1" si="12"/>
        <v/>
      </c>
      <c r="E40" s="232"/>
      <c r="F40" s="230">
        <f t="shared" si="13"/>
        <v>0</v>
      </c>
      <c r="G40" s="212" t="str">
        <f t="shared" ca="1" si="14"/>
        <v/>
      </c>
      <c r="H40" s="213" t="str">
        <f ca="1">IF(ISNUMBER(A40),IF(OR($S40=$U40,NOT(ISNA(MATCH($D40*5+$V$4,Override!$C$6:$C$125,0)))),$Q40,0),"")</f>
        <v/>
      </c>
      <c r="I40" s="231" t="str">
        <f t="shared" ca="1" si="15"/>
        <v/>
      </c>
      <c r="J40" s="233">
        <f ca="1">COUNT(A37:A41)</f>
        <v>0</v>
      </c>
      <c r="K40" s="215" t="str">
        <f ca="1">IF(ISNUMBER(A40),RANK(F40,F37:F41),"")</f>
        <v/>
      </c>
      <c r="L40" s="216">
        <f ca="1">IF(J40=5,VLOOKUP(K40,TPMatrix!$A$6:$B$10,2,FALSE),IF(J40=4,VLOOKUP(K40,TPMatrix!$D$6:$E$9,2,FALSE),0))</f>
        <v>0</v>
      </c>
      <c r="M40" s="216">
        <f ca="1">IF(COUNTIF(K37:K41,K40)&gt;=2,IF(J40=5,VLOOKUP(K40+1,TPMatrix!$A$6:$B$10,2,FALSE),IF(J40=4,VLOOKUP(K40+1,TPMatrix!$D$6:$E$9,2,FALSE),0)),"")</f>
        <v>0</v>
      </c>
      <c r="N40" s="216">
        <f ca="1">IF(COUNTIF(K37:K41,K40)&gt;=3,IF(J40=5,VLOOKUP(K40+2,TPMatrix!$A$6:$B$10,2,FALSE),IF(J40=4,VLOOKUP(K40+2,TPMatrix!$D$6:$E$9,2,FALSE),0)),"")</f>
        <v>0</v>
      </c>
      <c r="O40" s="216">
        <f ca="1">IF(COUNTIF(K37:K41,K40)&gt;=4,IF(J40=5,VLOOKUP(K40+3,TPMatrix!$A$6:$B$10,2,FALSE),IF(J40=4,VLOOKUP(K40+3,TPMatrix!$D$6:$E$9,2,FALSE),0)),"")</f>
        <v>0</v>
      </c>
      <c r="P40" s="216">
        <f ca="1">IF(COUNTIF(K37:K41,K40)&gt;=5,IF(J40=5,VLOOKUP(K40+4,TPMatrix!$A$6:$B$10,2,FALSE),IF(J40=4,VLOOKUP(K40+4,TPMatrix!$D$6:$E$9,2,FALSE),0)),"")</f>
        <v>0</v>
      </c>
      <c r="Q40" s="216">
        <f t="shared" ca="1" si="16"/>
        <v>0</v>
      </c>
      <c r="R40" s="217">
        <f t="shared" ca="1" si="17"/>
        <v>5</v>
      </c>
      <c r="S40" s="215">
        <f t="shared" ca="1" si="18"/>
        <v>0</v>
      </c>
      <c r="T40" s="216">
        <f t="shared" si="19"/>
        <v>0</v>
      </c>
      <c r="U40" s="217">
        <f t="shared" ca="1" si="20"/>
        <v>0</v>
      </c>
      <c r="W40" s="154" t="str">
        <f t="shared" ca="1" si="21"/>
        <v/>
      </c>
      <c r="X40" s="154" t="str">
        <f ca="1">IF(ISNUMBER($A40),$W40*(Methuselahs!$A$4+1)+$A40,"")</f>
        <v/>
      </c>
      <c r="Y40" s="154" t="str">
        <f t="shared" ca="1" si="22"/>
        <v/>
      </c>
      <c r="Z40" s="154" t="str">
        <f ca="1">IF(ISNUMBER($A40),VLOOKUP($A40,Methuselahs!$A$7:$X$206,5),"")</f>
        <v/>
      </c>
      <c r="AA40" s="154" t="str">
        <f t="shared" ca="1" si="23"/>
        <v/>
      </c>
    </row>
    <row r="41" spans="1:27" ht="12.95" customHeight="1" thickBot="1" x14ac:dyDescent="0.25">
      <c r="A41" s="234" t="str">
        <f ca="1">IF(ISBLANK('Tournament Info'!$B$11),"",INDIRECT(ADDRESS(ROW(),1,1,1,"Optimal Seating "&amp;'Tournament Info'!$B$11-1&amp;"R+F")))</f>
        <v/>
      </c>
      <c r="B41" s="235" t="str">
        <f ca="1">IF(ISNUMBER(A41),VLOOKUP(A41,Methuselahs!$A$7:$E$206,2,FALSE),"")</f>
        <v/>
      </c>
      <c r="C41" s="236" t="str">
        <f ca="1">IF(ISNUMBER(A41),VLOOKUP(A41,Methuselahs!$A$7:$E$206,3,FALSE),"")</f>
        <v/>
      </c>
      <c r="D41" s="237" t="str">
        <f t="shared" ca="1" si="12"/>
        <v/>
      </c>
      <c r="E41" s="238"/>
      <c r="F41" s="236">
        <f t="shared" si="13"/>
        <v>0</v>
      </c>
      <c r="G41" s="222" t="str">
        <f t="shared" ca="1" si="14"/>
        <v/>
      </c>
      <c r="H41" s="223" t="str">
        <f ca="1">IF(ISNUMBER(A41),IF(OR($S41=$U41,NOT(ISNA(MATCH($D41*5+$V$4,Override!$C$6:$C$125,0)))),$Q41,0),"")</f>
        <v/>
      </c>
      <c r="I41" s="237" t="str">
        <f t="shared" ca="1" si="15"/>
        <v/>
      </c>
      <c r="J41" s="239">
        <f ca="1">COUNT(A37:A41)</f>
        <v>0</v>
      </c>
      <c r="K41" s="240" t="str">
        <f ca="1">IF(ISNUMBER(A41),RANK(F41,F37:F41),"")</f>
        <v/>
      </c>
      <c r="L41" s="241">
        <f ca="1">IF(J41=5,VLOOKUP(K41,TPMatrix!$A$6:$B$10,2,FALSE),IF(J41=4,VLOOKUP(K41,TPMatrix!$D$6:$E$9,2,FALSE),0))</f>
        <v>0</v>
      </c>
      <c r="M41" s="241">
        <f ca="1">IF(COUNTIF(K37:K41,K41)&gt;=2,IF(J41=5,VLOOKUP(K41+1,TPMatrix!$A$6:$B$10,2,FALSE),IF(J41=4,VLOOKUP(K41+1,TPMatrix!$D$6:$E$9,2,FALSE),0)),"")</f>
        <v>0</v>
      </c>
      <c r="N41" s="241">
        <f ca="1">IF(COUNTIF(K37:K41,K41)&gt;=3,IF(J41=5,VLOOKUP(K41+2,TPMatrix!$A$6:$B$10,2,FALSE),IF(J41=4,VLOOKUP(K41+2,TPMatrix!$D$6:$E$9,2,FALSE),0)),"")</f>
        <v>0</v>
      </c>
      <c r="O41" s="241">
        <f ca="1">IF(COUNTIF(K37:K41,K41)&gt;=4,IF(J41=5,VLOOKUP(K41+3,TPMatrix!$A$6:$B$10,2,FALSE),IF(J41=4,VLOOKUP(K41+3,TPMatrix!$D$6:$E$9,2,FALSE),0)),"")</f>
        <v>0</v>
      </c>
      <c r="P41" s="241">
        <f ca="1">IF(COUNTIF(K37:K41,K41)&gt;=5,IF(J41=5,VLOOKUP(K41+4,TPMatrix!$A$6:$B$10,2,FALSE),IF(J41=4,VLOOKUP(K41+4,TPMatrix!$D$6:$E$9,2,FALSE),0)),"")</f>
        <v>0</v>
      </c>
      <c r="Q41" s="241">
        <f t="shared" ca="1" si="16"/>
        <v>0</v>
      </c>
      <c r="R41" s="242">
        <f t="shared" ca="1" si="17"/>
        <v>5</v>
      </c>
      <c r="S41" s="240">
        <f t="shared" ca="1" si="18"/>
        <v>0</v>
      </c>
      <c r="T41" s="241">
        <f t="shared" si="19"/>
        <v>0</v>
      </c>
      <c r="U41" s="242">
        <f t="shared" ca="1" si="20"/>
        <v>0</v>
      </c>
      <c r="W41" s="154" t="str">
        <f t="shared" ca="1" si="21"/>
        <v/>
      </c>
      <c r="X41" s="154" t="str">
        <f ca="1">IF(ISNUMBER($A41),$W41*(Methuselahs!$A$4+1)+$A41,"")</f>
        <v/>
      </c>
      <c r="Y41" s="154" t="str">
        <f t="shared" ca="1" si="22"/>
        <v/>
      </c>
      <c r="Z41" s="154" t="str">
        <f ca="1">IF(ISNUMBER($A41),VLOOKUP($A41,Methuselahs!$A$7:$X$206,5),"")</f>
        <v/>
      </c>
      <c r="AA41" s="154" t="str">
        <f t="shared" ca="1" si="23"/>
        <v/>
      </c>
    </row>
    <row r="42" spans="1:27" ht="12.95" customHeight="1" thickTop="1" x14ac:dyDescent="0.2">
      <c r="A42" s="193" t="str">
        <f ca="1">IF(ISBLANK('Tournament Info'!$B$11),"",INDIRECT(ADDRESS(ROW(),1,1,1,"Optimal Seating "&amp;'Tournament Info'!$B$11-1&amp;"R+F")))</f>
        <v/>
      </c>
      <c r="B42" s="194" t="str">
        <f ca="1">IF(ISNUMBER(A42),VLOOKUP(A42,Methuselahs!$A$7:$E$206,2,FALSE),"")</f>
        <v/>
      </c>
      <c r="C42" s="195" t="str">
        <f ca="1">IF(ISNUMBER(A42),VLOOKUP(A42,Methuselahs!$A$7:$E$206,3,FALSE),"")</f>
        <v/>
      </c>
      <c r="D42" s="196" t="str">
        <f t="shared" ca="1" si="12"/>
        <v/>
      </c>
      <c r="E42" s="197"/>
      <c r="F42" s="195">
        <f t="shared" si="13"/>
        <v>0</v>
      </c>
      <c r="G42" s="198" t="str">
        <f t="shared" ca="1" si="14"/>
        <v/>
      </c>
      <c r="H42" s="199" t="str">
        <f ca="1">IF(ISNUMBER(A42),IF(OR($S42=$U42,NOT(ISNA(MATCH($D42*5+$V$4,Override!$C$6:$C$125,0)))),$Q42,0),"")</f>
        <v/>
      </c>
      <c r="I42" s="196" t="str">
        <f t="shared" ca="1" si="15"/>
        <v/>
      </c>
      <c r="J42" s="200">
        <f ca="1">COUNT(A42:A46)</f>
        <v>0</v>
      </c>
      <c r="K42" s="201" t="str">
        <f ca="1">IF(ISNUMBER(A42),RANK(F42,F42:F46),"")</f>
        <v/>
      </c>
      <c r="L42" s="202">
        <f ca="1">IF(J42=5,VLOOKUP(K42,TPMatrix!$A$6:$B$10,2,FALSE),IF(J42=4,VLOOKUP(K42,TPMatrix!$D$6:$E$9,2,FALSE),0))</f>
        <v>0</v>
      </c>
      <c r="M42" s="202">
        <f ca="1">IF(COUNTIF(K42:K46,K42)&gt;=2,IF(J42=5,VLOOKUP(K42+1,TPMatrix!$A$6:$B$10,2,FALSE),IF(J42=4,VLOOKUP(K42+1,TPMatrix!$D$6:$E$9,2,FALSE),0)),"")</f>
        <v>0</v>
      </c>
      <c r="N42" s="202">
        <f ca="1">IF(COUNTIF(K42:K46,K42)&gt;=3,IF(J42=5,VLOOKUP(K42+2,TPMatrix!$A$6:$B$10,2,FALSE),IF(J42=4,VLOOKUP(K42+2,TPMatrix!$D$6:$E$9,2,FALSE),0)),"")</f>
        <v>0</v>
      </c>
      <c r="O42" s="202">
        <f ca="1">IF(COUNTIF(K42:K46,K42)&gt;=4,IF(J42=5,VLOOKUP(K42+3,TPMatrix!$A$6:$B$10,2,FALSE),IF(J42=4,VLOOKUP(K42+3,TPMatrix!$D$6:$E$9,2,FALSE),0)),"")</f>
        <v>0</v>
      </c>
      <c r="P42" s="202">
        <f ca="1">IF(COUNTIF(K42:K46,K42)&gt;=5,IF(J42=5,VLOOKUP(K42+4,TPMatrix!$A$6:$B$10,2,FALSE),IF(J42=4,VLOOKUP(K42+4,TPMatrix!$D$6:$E$9,2,FALSE),0)),"")</f>
        <v>0</v>
      </c>
      <c r="Q42" s="202">
        <f t="shared" ca="1" si="16"/>
        <v>0</v>
      </c>
      <c r="R42" s="203">
        <f t="shared" ca="1" si="17"/>
        <v>5</v>
      </c>
      <c r="S42" s="204">
        <f t="shared" ca="1" si="18"/>
        <v>0</v>
      </c>
      <c r="T42" s="205">
        <f t="shared" si="19"/>
        <v>0</v>
      </c>
      <c r="U42" s="206">
        <f t="shared" ca="1" si="20"/>
        <v>0</v>
      </c>
      <c r="W42" s="154" t="str">
        <f t="shared" ca="1" si="21"/>
        <v/>
      </c>
      <c r="X42" s="154" t="str">
        <f ca="1">IF(ISNUMBER($A42),$W42*(Methuselahs!$A$4+1)+$A42,"")</f>
        <v/>
      </c>
      <c r="Y42" s="154" t="str">
        <f t="shared" ca="1" si="22"/>
        <v/>
      </c>
      <c r="Z42" s="154" t="str">
        <f ca="1">IF(ISNUMBER($A42),VLOOKUP($A42,Methuselahs!$A$7:$X$206,5),"")</f>
        <v/>
      </c>
      <c r="AA42" s="154" t="str">
        <f t="shared" ca="1" si="23"/>
        <v/>
      </c>
    </row>
    <row r="43" spans="1:27" ht="12.95" customHeight="1" x14ac:dyDescent="0.2">
      <c r="A43" s="207" t="str">
        <f ca="1">IF(ISBLANK('Tournament Info'!$B$11),"",INDIRECT(ADDRESS(ROW(),1,1,1,"Optimal Seating "&amp;'Tournament Info'!$B$11-1&amp;"R+F")))</f>
        <v/>
      </c>
      <c r="B43" s="208" t="str">
        <f ca="1">IF(ISNUMBER(A43),VLOOKUP(A43,Methuselahs!$A$7:$E$206,2,FALSE),"")</f>
        <v/>
      </c>
      <c r="C43" s="209" t="str">
        <f ca="1">IF(ISNUMBER(A43),VLOOKUP(A43,Methuselahs!$A$7:$E$206,3,FALSE),"")</f>
        <v/>
      </c>
      <c r="D43" s="210" t="str">
        <f t="shared" ca="1" si="12"/>
        <v/>
      </c>
      <c r="E43" s="211"/>
      <c r="F43" s="209">
        <f t="shared" si="13"/>
        <v>0</v>
      </c>
      <c r="G43" s="212" t="str">
        <f t="shared" ca="1" si="14"/>
        <v/>
      </c>
      <c r="H43" s="213" t="str">
        <f ca="1">IF(ISNUMBER(A43),IF(OR($S43=$U43,NOT(ISNA(MATCH($D43*5+$V$4,Override!$C$6:$C$125,0)))),$Q43,0),"")</f>
        <v/>
      </c>
      <c r="I43" s="210" t="str">
        <f t="shared" ca="1" si="15"/>
        <v/>
      </c>
      <c r="J43" s="214">
        <f ca="1">COUNT(A42:A46)</f>
        <v>0</v>
      </c>
      <c r="K43" s="215" t="str">
        <f ca="1">IF(ISNUMBER(A43),RANK(F43,F42:F46),"")</f>
        <v/>
      </c>
      <c r="L43" s="216">
        <f ca="1">IF(J43=5,VLOOKUP(K43,TPMatrix!$A$6:$B$10,2,FALSE),IF(J43=4,VLOOKUP(K43,TPMatrix!$D$6:$E$9,2,FALSE),0))</f>
        <v>0</v>
      </c>
      <c r="M43" s="216">
        <f ca="1">IF(COUNTIF(K42:K46,K43)&gt;=2,IF(J43=5,VLOOKUP(K43+1,TPMatrix!$A$6:$B$10,2,FALSE),IF(J43=4,VLOOKUP(K43+1,TPMatrix!$D$6:$E$9,2,FALSE),0)),"")</f>
        <v>0</v>
      </c>
      <c r="N43" s="216">
        <f ca="1">IF(COUNTIF(K42:K46,K43)&gt;=3,IF(J43=5,VLOOKUP(K43+2,TPMatrix!$A$6:$B$10,2,FALSE),IF(J43=4,VLOOKUP(K43+2,TPMatrix!$D$6:$E$9,2,FALSE),0)),"")</f>
        <v>0</v>
      </c>
      <c r="O43" s="216">
        <f ca="1">IF(COUNTIF(K42:K46,K43)&gt;=4,IF(J43=5,VLOOKUP(K43+3,TPMatrix!$A$6:$B$10,2,FALSE),IF(J43=4,VLOOKUP(K43+3,TPMatrix!$D$6:$E$9,2,FALSE),0)),"")</f>
        <v>0</v>
      </c>
      <c r="P43" s="216">
        <f ca="1">IF(COUNTIF(K42:K46,K43)&gt;=5,IF(J43=5,VLOOKUP(K43+4,TPMatrix!$A$6:$B$10,2,FALSE),IF(J43=4,VLOOKUP(K43+4,TPMatrix!$D$6:$E$9,2,FALSE),0)),"")</f>
        <v>0</v>
      </c>
      <c r="Q43" s="216">
        <f t="shared" ca="1" si="16"/>
        <v>0</v>
      </c>
      <c r="R43" s="217">
        <f t="shared" ca="1" si="17"/>
        <v>5</v>
      </c>
      <c r="S43" s="215">
        <f t="shared" ca="1" si="18"/>
        <v>0</v>
      </c>
      <c r="T43" s="216">
        <f t="shared" si="19"/>
        <v>0</v>
      </c>
      <c r="U43" s="217">
        <f t="shared" ca="1" si="20"/>
        <v>0</v>
      </c>
      <c r="W43" s="154" t="str">
        <f t="shared" ca="1" si="21"/>
        <v/>
      </c>
      <c r="X43" s="154" t="str">
        <f ca="1">IF(ISNUMBER($A43),$W43*(Methuselahs!$A$4+1)+$A43,"")</f>
        <v/>
      </c>
      <c r="Y43" s="154" t="str">
        <f t="shared" ca="1" si="22"/>
        <v/>
      </c>
      <c r="Z43" s="154" t="str">
        <f ca="1">IF(ISNUMBER($A43),VLOOKUP($A43,Methuselahs!$A$7:$X$206,5),"")</f>
        <v/>
      </c>
      <c r="AA43" s="154" t="str">
        <f t="shared" ca="1" si="23"/>
        <v/>
      </c>
    </row>
    <row r="44" spans="1:27" ht="12.95" customHeight="1" x14ac:dyDescent="0.2">
      <c r="A44" s="218" t="str">
        <f ca="1">IF(ISBLANK('Tournament Info'!$B$11),"",INDIRECT(ADDRESS(ROW(),1,1,1,"Optimal Seating "&amp;'Tournament Info'!$B$11-1&amp;"R+F")))</f>
        <v/>
      </c>
      <c r="B44" s="194" t="str">
        <f ca="1">IF(ISNUMBER(A44),VLOOKUP(A44,Methuselahs!$A$7:$E$206,2,FALSE),"")</f>
        <v/>
      </c>
      <c r="C44" s="219" t="str">
        <f ca="1">IF(ISNUMBER(A44),VLOOKUP(A44,Methuselahs!$A$7:$E$206,3,FALSE),"")</f>
        <v/>
      </c>
      <c r="D44" s="220" t="str">
        <f t="shared" ca="1" si="12"/>
        <v/>
      </c>
      <c r="E44" s="221"/>
      <c r="F44" s="219">
        <f t="shared" si="13"/>
        <v>0</v>
      </c>
      <c r="G44" s="222" t="str">
        <f t="shared" ca="1" si="14"/>
        <v/>
      </c>
      <c r="H44" s="223" t="str">
        <f ca="1">IF(ISNUMBER(A44),IF(OR($S44=$U44,NOT(ISNA(MATCH($D44*5+$V$4,Override!$C$6:$C$125,0)))),$Q44,0),"")</f>
        <v/>
      </c>
      <c r="I44" s="220" t="str">
        <f t="shared" ca="1" si="15"/>
        <v/>
      </c>
      <c r="J44" s="224">
        <f ca="1">COUNT(A42:A46)</f>
        <v>0</v>
      </c>
      <c r="K44" s="225" t="str">
        <f ca="1">IF(ISNUMBER(A44),RANK(F44,F42:F46),"")</f>
        <v/>
      </c>
      <c r="L44" s="226">
        <f ca="1">IF(J44=5,VLOOKUP(K44,TPMatrix!$A$6:$B$10,2,FALSE),IF(J44=4,VLOOKUP(K44,TPMatrix!$D$6:$E$9,2,FALSE),0))</f>
        <v>0</v>
      </c>
      <c r="M44" s="226">
        <f ca="1">IF(COUNTIF(K42:K46,K44)&gt;=2,IF(J44=5,VLOOKUP(K44+1,TPMatrix!$A$6:$B$10,2,FALSE),IF(J44=4,VLOOKUP(K44+1,TPMatrix!$D$6:$E$9,2,FALSE),0)),"")</f>
        <v>0</v>
      </c>
      <c r="N44" s="226">
        <f ca="1">IF(COUNTIF(K42:K46,K44)&gt;=3,IF(J44=5,VLOOKUP(K44+2,TPMatrix!$A$6:$B$10,2,FALSE),IF(J44=4,VLOOKUP(K44+2,TPMatrix!$D$6:$E$9,2,FALSE),0)),"")</f>
        <v>0</v>
      </c>
      <c r="O44" s="226">
        <f ca="1">IF(COUNTIF(K42:K46,K44)&gt;=4,IF(J44=5,VLOOKUP(K44+3,TPMatrix!$A$6:$B$10,2,FALSE),IF(J44=4,VLOOKUP(K44+3,TPMatrix!$D$6:$E$9,2,FALSE),0)),"")</f>
        <v>0</v>
      </c>
      <c r="P44" s="226">
        <f ca="1">IF(COUNTIF(K42:K46,K44)&gt;=5,IF(J44=5,VLOOKUP(K44+4,TPMatrix!$A$6:$B$10,2,FALSE),IF(J44=4,VLOOKUP(K44+4,TPMatrix!$D$6:$E$9,2,FALSE),0)),"")</f>
        <v>0</v>
      </c>
      <c r="Q44" s="226">
        <f t="shared" ca="1" si="16"/>
        <v>0</v>
      </c>
      <c r="R44" s="227">
        <f t="shared" ca="1" si="17"/>
        <v>5</v>
      </c>
      <c r="S44" s="225">
        <f t="shared" ca="1" si="18"/>
        <v>0</v>
      </c>
      <c r="T44" s="226">
        <f t="shared" si="19"/>
        <v>0</v>
      </c>
      <c r="U44" s="227">
        <f t="shared" ca="1" si="20"/>
        <v>0</v>
      </c>
      <c r="W44" s="154" t="str">
        <f t="shared" ca="1" si="21"/>
        <v/>
      </c>
      <c r="X44" s="154" t="str">
        <f ca="1">IF(ISNUMBER($A44),$W44*(Methuselahs!$A$4+1)+$A44,"")</f>
        <v/>
      </c>
      <c r="Y44" s="154" t="str">
        <f t="shared" ca="1" si="22"/>
        <v/>
      </c>
      <c r="Z44" s="154" t="str">
        <f ca="1">IF(ISNUMBER($A44),VLOOKUP($A44,Methuselahs!$A$7:$X$206,5),"")</f>
        <v/>
      </c>
      <c r="AA44" s="154" t="str">
        <f t="shared" ca="1" si="23"/>
        <v/>
      </c>
    </row>
    <row r="45" spans="1:27" ht="12.95" customHeight="1" x14ac:dyDescent="0.2">
      <c r="A45" s="228" t="str">
        <f ca="1">IF(ISBLANK('Tournament Info'!$B$11),"",INDIRECT(ADDRESS(ROW(),1,1,1,"Optimal Seating "&amp;'Tournament Info'!$B$11-1&amp;"R+F")))</f>
        <v/>
      </c>
      <c r="B45" s="229" t="str">
        <f ca="1">IF(ISNUMBER(A45),VLOOKUP(A45,Methuselahs!$A$7:$E$206,2,FALSE),"")</f>
        <v/>
      </c>
      <c r="C45" s="230" t="str">
        <f ca="1">IF(ISNUMBER(A45),VLOOKUP(A45,Methuselahs!$A$7:$E$206,3,FALSE),"")</f>
        <v/>
      </c>
      <c r="D45" s="231" t="str">
        <f t="shared" ca="1" si="12"/>
        <v/>
      </c>
      <c r="E45" s="232"/>
      <c r="F45" s="230">
        <f t="shared" si="13"/>
        <v>0</v>
      </c>
      <c r="G45" s="212" t="str">
        <f t="shared" ca="1" si="14"/>
        <v/>
      </c>
      <c r="H45" s="213" t="str">
        <f ca="1">IF(ISNUMBER(A45),IF(OR($S45=$U45,NOT(ISNA(MATCH($D45*5+$V$4,Override!$C$6:$C$125,0)))),$Q45,0),"")</f>
        <v/>
      </c>
      <c r="I45" s="231" t="str">
        <f t="shared" ca="1" si="15"/>
        <v/>
      </c>
      <c r="J45" s="233">
        <f ca="1">COUNT(A42:A46)</f>
        <v>0</v>
      </c>
      <c r="K45" s="215" t="str">
        <f ca="1">IF(ISNUMBER(A45),RANK(F45,F42:F46),"")</f>
        <v/>
      </c>
      <c r="L45" s="216">
        <f ca="1">IF(J45=5,VLOOKUP(K45,TPMatrix!$A$6:$B$10,2,FALSE),IF(J45=4,VLOOKUP(K45,TPMatrix!$D$6:$E$9,2,FALSE),0))</f>
        <v>0</v>
      </c>
      <c r="M45" s="216">
        <f ca="1">IF(COUNTIF(K42:K46,K45)&gt;=2,IF(J45=5,VLOOKUP(K45+1,TPMatrix!$A$6:$B$10,2,FALSE),IF(J45=4,VLOOKUP(K45+1,TPMatrix!$D$6:$E$9,2,FALSE),0)),"")</f>
        <v>0</v>
      </c>
      <c r="N45" s="216">
        <f ca="1">IF(COUNTIF(K42:K46,K45)&gt;=3,IF(J45=5,VLOOKUP(K45+2,TPMatrix!$A$6:$B$10,2,FALSE),IF(J45=4,VLOOKUP(K45+2,TPMatrix!$D$6:$E$9,2,FALSE),0)),"")</f>
        <v>0</v>
      </c>
      <c r="O45" s="216">
        <f ca="1">IF(COUNTIF(K42:K46,K45)&gt;=4,IF(J45=5,VLOOKUP(K45+3,TPMatrix!$A$6:$B$10,2,FALSE),IF(J45=4,VLOOKUP(K45+3,TPMatrix!$D$6:$E$9,2,FALSE),0)),"")</f>
        <v>0</v>
      </c>
      <c r="P45" s="216">
        <f ca="1">IF(COUNTIF(K42:K46,K45)&gt;=5,IF(J45=5,VLOOKUP(K45+4,TPMatrix!$A$6:$B$10,2,FALSE),IF(J45=4,VLOOKUP(K45+4,TPMatrix!$D$6:$E$9,2,FALSE),0)),"")</f>
        <v>0</v>
      </c>
      <c r="Q45" s="216">
        <f t="shared" ca="1" si="16"/>
        <v>0</v>
      </c>
      <c r="R45" s="217">
        <f t="shared" ca="1" si="17"/>
        <v>5</v>
      </c>
      <c r="S45" s="215">
        <f t="shared" ca="1" si="18"/>
        <v>0</v>
      </c>
      <c r="T45" s="216">
        <f t="shared" si="19"/>
        <v>0</v>
      </c>
      <c r="U45" s="217">
        <f t="shared" ca="1" si="20"/>
        <v>0</v>
      </c>
      <c r="W45" s="154" t="str">
        <f t="shared" ca="1" si="21"/>
        <v/>
      </c>
      <c r="X45" s="154" t="str">
        <f ca="1">IF(ISNUMBER($A45),$W45*(Methuselahs!$A$4+1)+$A45,"")</f>
        <v/>
      </c>
      <c r="Y45" s="154" t="str">
        <f t="shared" ca="1" si="22"/>
        <v/>
      </c>
      <c r="Z45" s="154" t="str">
        <f ca="1">IF(ISNUMBER($A45),VLOOKUP($A45,Methuselahs!$A$7:$X$206,5),"")</f>
        <v/>
      </c>
      <c r="AA45" s="154" t="str">
        <f t="shared" ca="1" si="23"/>
        <v/>
      </c>
    </row>
    <row r="46" spans="1:27" ht="12.95" customHeight="1" thickBot="1" x14ac:dyDescent="0.25">
      <c r="A46" s="234" t="str">
        <f ca="1">IF(ISBLANK('Tournament Info'!$B$11),"",INDIRECT(ADDRESS(ROW(),1,1,1,"Optimal Seating "&amp;'Tournament Info'!$B$11-1&amp;"R+F")))</f>
        <v/>
      </c>
      <c r="B46" s="235" t="str">
        <f ca="1">IF(ISNUMBER(A46),VLOOKUP(A46,Methuselahs!$A$7:$E$206,2,FALSE),"")</f>
        <v/>
      </c>
      <c r="C46" s="236" t="str">
        <f ca="1">IF(ISNUMBER(A46),VLOOKUP(A46,Methuselahs!$A$7:$E$206,3,FALSE),"")</f>
        <v/>
      </c>
      <c r="D46" s="237" t="str">
        <f t="shared" ca="1" si="12"/>
        <v/>
      </c>
      <c r="E46" s="238"/>
      <c r="F46" s="236">
        <f t="shared" si="13"/>
        <v>0</v>
      </c>
      <c r="G46" s="222" t="str">
        <f t="shared" ca="1" si="14"/>
        <v/>
      </c>
      <c r="H46" s="223" t="str">
        <f ca="1">IF(ISNUMBER(A46),IF(OR($S46=$U46,NOT(ISNA(MATCH($D46*5+$V$4,Override!$C$6:$C$125,0)))),$Q46,0),"")</f>
        <v/>
      </c>
      <c r="I46" s="237" t="str">
        <f t="shared" ca="1" si="15"/>
        <v/>
      </c>
      <c r="J46" s="239">
        <f ca="1">COUNT(A42:A46)</f>
        <v>0</v>
      </c>
      <c r="K46" s="240" t="str">
        <f ca="1">IF(ISNUMBER(A46),RANK(F46,F42:F46),"")</f>
        <v/>
      </c>
      <c r="L46" s="241">
        <f ca="1">IF(J46=5,VLOOKUP(K46,TPMatrix!$A$6:$B$10,2,FALSE),IF(J46=4,VLOOKUP(K46,TPMatrix!$D$6:$E$9,2,FALSE),0))</f>
        <v>0</v>
      </c>
      <c r="M46" s="241">
        <f ca="1">IF(COUNTIF(K42:K46,K46)&gt;=2,IF(J46=5,VLOOKUP(K46+1,TPMatrix!$A$6:$B$10,2,FALSE),IF(J46=4,VLOOKUP(K46+1,TPMatrix!$D$6:$E$9,2,FALSE),0)),"")</f>
        <v>0</v>
      </c>
      <c r="N46" s="241">
        <f ca="1">IF(COUNTIF(K42:K46,K46)&gt;=3,IF(J46=5,VLOOKUP(K46+2,TPMatrix!$A$6:$B$10,2,FALSE),IF(J46=4,VLOOKUP(K46+2,TPMatrix!$D$6:$E$9,2,FALSE),0)),"")</f>
        <v>0</v>
      </c>
      <c r="O46" s="241">
        <f ca="1">IF(COUNTIF(K42:K46,K46)&gt;=4,IF(J46=5,VLOOKUP(K46+3,TPMatrix!$A$6:$B$10,2,FALSE),IF(J46=4,VLOOKUP(K46+3,TPMatrix!$D$6:$E$9,2,FALSE),0)),"")</f>
        <v>0</v>
      </c>
      <c r="P46" s="241">
        <f ca="1">IF(COUNTIF(K42:K46,K46)&gt;=5,IF(J46=5,VLOOKUP(K46+4,TPMatrix!$A$6:$B$10,2,FALSE),IF(J46=4,VLOOKUP(K46+4,TPMatrix!$D$6:$E$9,2,FALSE),0)),"")</f>
        <v>0</v>
      </c>
      <c r="Q46" s="241">
        <f t="shared" ca="1" si="16"/>
        <v>0</v>
      </c>
      <c r="R46" s="242">
        <f t="shared" ca="1" si="17"/>
        <v>5</v>
      </c>
      <c r="S46" s="240">
        <f t="shared" ca="1" si="18"/>
        <v>0</v>
      </c>
      <c r="T46" s="241">
        <f t="shared" si="19"/>
        <v>0</v>
      </c>
      <c r="U46" s="242">
        <f t="shared" ca="1" si="20"/>
        <v>0</v>
      </c>
      <c r="W46" s="154" t="str">
        <f t="shared" ca="1" si="21"/>
        <v/>
      </c>
      <c r="X46" s="154" t="str">
        <f ca="1">IF(ISNUMBER($A46),$W46*(Methuselahs!$A$4+1)+$A46,"")</f>
        <v/>
      </c>
      <c r="Y46" s="154" t="str">
        <f t="shared" ca="1" si="22"/>
        <v/>
      </c>
      <c r="Z46" s="154" t="str">
        <f ca="1">IF(ISNUMBER($A46),VLOOKUP($A46,Methuselahs!$A$7:$X$206,5),"")</f>
        <v/>
      </c>
      <c r="AA46" s="154" t="str">
        <f t="shared" ca="1" si="23"/>
        <v/>
      </c>
    </row>
    <row r="47" spans="1:27" ht="12.95" customHeight="1" thickTop="1" x14ac:dyDescent="0.2">
      <c r="A47" s="193" t="str">
        <f ca="1">IF(ISBLANK('Tournament Info'!$B$11),"",INDIRECT(ADDRESS(ROW(),1,1,1,"Optimal Seating "&amp;'Tournament Info'!$B$11-1&amp;"R+F")))</f>
        <v/>
      </c>
      <c r="B47" s="194" t="str">
        <f ca="1">IF(ISNUMBER(A47),VLOOKUP(A47,Methuselahs!$A$7:$E$206,2,FALSE),"")</f>
        <v/>
      </c>
      <c r="C47" s="195" t="str">
        <f ca="1">IF(ISNUMBER(A47),VLOOKUP(A47,Methuselahs!$A$7:$E$206,3,FALSE),"")</f>
        <v/>
      </c>
      <c r="D47" s="196" t="str">
        <f t="shared" ca="1" si="12"/>
        <v/>
      </c>
      <c r="E47" s="197"/>
      <c r="F47" s="195">
        <f t="shared" si="13"/>
        <v>0</v>
      </c>
      <c r="G47" s="198" t="str">
        <f t="shared" ca="1" si="14"/>
        <v/>
      </c>
      <c r="H47" s="199" t="str">
        <f ca="1">IF(ISNUMBER(A47),IF(OR($S47=$U47,NOT(ISNA(MATCH($D47*5+$V$4,Override!$C$6:$C$125,0)))),$Q47,0),"")</f>
        <v/>
      </c>
      <c r="I47" s="196" t="str">
        <f t="shared" ca="1" si="15"/>
        <v/>
      </c>
      <c r="J47" s="200">
        <f ca="1">COUNT(A47:A51)</f>
        <v>0</v>
      </c>
      <c r="K47" s="201" t="str">
        <f ca="1">IF(ISNUMBER(A47),RANK(F47,F47:F51),"")</f>
        <v/>
      </c>
      <c r="L47" s="202">
        <f ca="1">IF(J47=5,VLOOKUP(K47,TPMatrix!$A$6:$B$10,2,FALSE),IF(J47=4,VLOOKUP(K47,TPMatrix!$D$6:$E$9,2,FALSE),0))</f>
        <v>0</v>
      </c>
      <c r="M47" s="202">
        <f ca="1">IF(COUNTIF(K47:K51,K47)&gt;=2,IF(J47=5,VLOOKUP(K47+1,TPMatrix!$A$6:$B$10,2,FALSE),IF(J47=4,VLOOKUP(K47+1,TPMatrix!$D$6:$E$9,2,FALSE),0)),"")</f>
        <v>0</v>
      </c>
      <c r="N47" s="202">
        <f ca="1">IF(COUNTIF(K47:K51,K47)&gt;=3,IF(J47=5,VLOOKUP(K47+2,TPMatrix!$A$6:$B$10,2,FALSE),IF(J47=4,VLOOKUP(K47+2,TPMatrix!$D$6:$E$9,2,FALSE),0)),"")</f>
        <v>0</v>
      </c>
      <c r="O47" s="202">
        <f ca="1">IF(COUNTIF(K47:K51,K47)&gt;=4,IF(J47=5,VLOOKUP(K47+3,TPMatrix!$A$6:$B$10,2,FALSE),IF(J47=4,VLOOKUP(K47+3,TPMatrix!$D$6:$E$9,2,FALSE),0)),"")</f>
        <v>0</v>
      </c>
      <c r="P47" s="202">
        <f ca="1">IF(COUNTIF(K47:K51,K47)&gt;=5,IF(J47=5,VLOOKUP(K47+4,TPMatrix!$A$6:$B$10,2,FALSE),IF(J47=4,VLOOKUP(K47+4,TPMatrix!$D$6:$E$9,2,FALSE),0)),"")</f>
        <v>0</v>
      </c>
      <c r="Q47" s="202">
        <f t="shared" ca="1" si="16"/>
        <v>0</v>
      </c>
      <c r="R47" s="203">
        <f t="shared" ca="1" si="17"/>
        <v>5</v>
      </c>
      <c r="S47" s="204">
        <f t="shared" ca="1" si="18"/>
        <v>0</v>
      </c>
      <c r="T47" s="205">
        <f t="shared" si="19"/>
        <v>0</v>
      </c>
      <c r="U47" s="206">
        <f t="shared" ca="1" si="20"/>
        <v>0</v>
      </c>
      <c r="W47" s="154" t="str">
        <f t="shared" ca="1" si="21"/>
        <v/>
      </c>
      <c r="X47" s="154" t="str">
        <f ca="1">IF(ISNUMBER($A47),$W47*(Methuselahs!$A$4+1)+$A47,"")</f>
        <v/>
      </c>
      <c r="Y47" s="154" t="str">
        <f t="shared" ca="1" si="22"/>
        <v/>
      </c>
      <c r="Z47" s="154" t="str">
        <f ca="1">IF(ISNUMBER($A47),VLOOKUP($A47,Methuselahs!$A$7:$X$206,5),"")</f>
        <v/>
      </c>
      <c r="AA47" s="154" t="str">
        <f t="shared" ca="1" si="23"/>
        <v/>
      </c>
    </row>
    <row r="48" spans="1:27" ht="12.95" customHeight="1" x14ac:dyDescent="0.2">
      <c r="A48" s="207" t="str">
        <f ca="1">IF(ISBLANK('Tournament Info'!$B$11),"",INDIRECT(ADDRESS(ROW(),1,1,1,"Optimal Seating "&amp;'Tournament Info'!$B$11-1&amp;"R+F")))</f>
        <v/>
      </c>
      <c r="B48" s="208" t="str">
        <f ca="1">IF(ISNUMBER(A48),VLOOKUP(A48,Methuselahs!$A$7:$E$206,2,FALSE),"")</f>
        <v/>
      </c>
      <c r="C48" s="209" t="str">
        <f ca="1">IF(ISNUMBER(A48),VLOOKUP(A48,Methuselahs!$A$7:$E$206,3,FALSE),"")</f>
        <v/>
      </c>
      <c r="D48" s="210" t="str">
        <f t="shared" ca="1" si="12"/>
        <v/>
      </c>
      <c r="E48" s="211"/>
      <c r="F48" s="209">
        <f t="shared" si="13"/>
        <v>0</v>
      </c>
      <c r="G48" s="212" t="str">
        <f t="shared" ca="1" si="14"/>
        <v/>
      </c>
      <c r="H48" s="213" t="str">
        <f ca="1">IF(ISNUMBER(A48),IF(OR($S48=$U48,NOT(ISNA(MATCH($D48*5+$V$4,Override!$C$6:$C$125,0)))),$Q48,0),"")</f>
        <v/>
      </c>
      <c r="I48" s="210" t="str">
        <f t="shared" ca="1" si="15"/>
        <v/>
      </c>
      <c r="J48" s="214">
        <f ca="1">COUNT(A47:A51)</f>
        <v>0</v>
      </c>
      <c r="K48" s="215" t="str">
        <f ca="1">IF(ISNUMBER(A48),RANK(F48,F47:F51),"")</f>
        <v/>
      </c>
      <c r="L48" s="216">
        <f ca="1">IF(J48=5,VLOOKUP(K48,TPMatrix!$A$6:$B$10,2,FALSE),IF(J48=4,VLOOKUP(K48,TPMatrix!$D$6:$E$9,2,FALSE),0))</f>
        <v>0</v>
      </c>
      <c r="M48" s="216">
        <f ca="1">IF(COUNTIF(K47:K51,K48)&gt;=2,IF(J48=5,VLOOKUP(K48+1,TPMatrix!$A$6:$B$10,2,FALSE),IF(J48=4,VLOOKUP(K48+1,TPMatrix!$D$6:$E$9,2,FALSE),0)),"")</f>
        <v>0</v>
      </c>
      <c r="N48" s="216">
        <f ca="1">IF(COUNTIF(K47:K51,K48)&gt;=3,IF(J48=5,VLOOKUP(K48+2,TPMatrix!$A$6:$B$10,2,FALSE),IF(J48=4,VLOOKUP(K48+2,TPMatrix!$D$6:$E$9,2,FALSE),0)),"")</f>
        <v>0</v>
      </c>
      <c r="O48" s="216">
        <f ca="1">IF(COUNTIF(K47:K51,K48)&gt;=4,IF(J48=5,VLOOKUP(K48+3,TPMatrix!$A$6:$B$10,2,FALSE),IF(J48=4,VLOOKUP(K48+3,TPMatrix!$D$6:$E$9,2,FALSE),0)),"")</f>
        <v>0</v>
      </c>
      <c r="P48" s="216">
        <f ca="1">IF(COUNTIF(K47:K51,K48)&gt;=5,IF(J48=5,VLOOKUP(K48+4,TPMatrix!$A$6:$B$10,2,FALSE),IF(J48=4,VLOOKUP(K48+4,TPMatrix!$D$6:$E$9,2,FALSE),0)),"")</f>
        <v>0</v>
      </c>
      <c r="Q48" s="216">
        <f t="shared" ca="1" si="16"/>
        <v>0</v>
      </c>
      <c r="R48" s="217">
        <f t="shared" ca="1" si="17"/>
        <v>5</v>
      </c>
      <c r="S48" s="215">
        <f t="shared" ca="1" si="18"/>
        <v>0</v>
      </c>
      <c r="T48" s="216">
        <f t="shared" si="19"/>
        <v>0</v>
      </c>
      <c r="U48" s="217">
        <f t="shared" ca="1" si="20"/>
        <v>0</v>
      </c>
      <c r="W48" s="154" t="str">
        <f t="shared" ca="1" si="21"/>
        <v/>
      </c>
      <c r="X48" s="154" t="str">
        <f ca="1">IF(ISNUMBER($A48),$W48*(Methuselahs!$A$4+1)+$A48,"")</f>
        <v/>
      </c>
      <c r="Y48" s="154" t="str">
        <f t="shared" ca="1" si="22"/>
        <v/>
      </c>
      <c r="Z48" s="154" t="str">
        <f ca="1">IF(ISNUMBER($A48),VLOOKUP($A48,Methuselahs!$A$7:$X$206,5),"")</f>
        <v/>
      </c>
      <c r="AA48" s="154" t="str">
        <f t="shared" ca="1" si="23"/>
        <v/>
      </c>
    </row>
    <row r="49" spans="1:27" ht="12.95" customHeight="1" x14ac:dyDescent="0.2">
      <c r="A49" s="218" t="str">
        <f ca="1">IF(ISBLANK('Tournament Info'!$B$11),"",INDIRECT(ADDRESS(ROW(),1,1,1,"Optimal Seating "&amp;'Tournament Info'!$B$11-1&amp;"R+F")))</f>
        <v/>
      </c>
      <c r="B49" s="194" t="str">
        <f ca="1">IF(ISNUMBER(A49),VLOOKUP(A49,Methuselahs!$A$7:$E$206,2,FALSE),"")</f>
        <v/>
      </c>
      <c r="C49" s="219" t="str">
        <f ca="1">IF(ISNUMBER(A49),VLOOKUP(A49,Methuselahs!$A$7:$E$206,3,FALSE),"")</f>
        <v/>
      </c>
      <c r="D49" s="220" t="str">
        <f t="shared" ca="1" si="12"/>
        <v/>
      </c>
      <c r="E49" s="221"/>
      <c r="F49" s="219">
        <f t="shared" si="13"/>
        <v>0</v>
      </c>
      <c r="G49" s="222" t="str">
        <f t="shared" ca="1" si="14"/>
        <v/>
      </c>
      <c r="H49" s="223" t="str">
        <f ca="1">IF(ISNUMBER(A49),IF(OR($S49=$U49,NOT(ISNA(MATCH($D49*5+$V$4,Override!$C$6:$C$125,0)))),$Q49,0),"")</f>
        <v/>
      </c>
      <c r="I49" s="220" t="str">
        <f t="shared" ca="1" si="15"/>
        <v/>
      </c>
      <c r="J49" s="224">
        <f ca="1">COUNT(A47:A51)</f>
        <v>0</v>
      </c>
      <c r="K49" s="225" t="str">
        <f ca="1">IF(ISNUMBER(A49),RANK(F49,F47:F51),"")</f>
        <v/>
      </c>
      <c r="L49" s="226">
        <f ca="1">IF(J49=5,VLOOKUP(K49,TPMatrix!$A$6:$B$10,2,FALSE),IF(J49=4,VLOOKUP(K49,TPMatrix!$D$6:$E$9,2,FALSE),0))</f>
        <v>0</v>
      </c>
      <c r="M49" s="226">
        <f ca="1">IF(COUNTIF(K47:K51,K49)&gt;=2,IF(J49=5,VLOOKUP(K49+1,TPMatrix!$A$6:$B$10,2,FALSE),IF(J49=4,VLOOKUP(K49+1,TPMatrix!$D$6:$E$9,2,FALSE),0)),"")</f>
        <v>0</v>
      </c>
      <c r="N49" s="226">
        <f ca="1">IF(COUNTIF(K47:K51,K49)&gt;=3,IF(J49=5,VLOOKUP(K49+2,TPMatrix!$A$6:$B$10,2,FALSE),IF(J49=4,VLOOKUP(K49+2,TPMatrix!$D$6:$E$9,2,FALSE),0)),"")</f>
        <v>0</v>
      </c>
      <c r="O49" s="226">
        <f ca="1">IF(COUNTIF(K47:K51,K49)&gt;=4,IF(J49=5,VLOOKUP(K49+3,TPMatrix!$A$6:$B$10,2,FALSE),IF(J49=4,VLOOKUP(K49+3,TPMatrix!$D$6:$E$9,2,FALSE),0)),"")</f>
        <v>0</v>
      </c>
      <c r="P49" s="226">
        <f ca="1">IF(COUNTIF(K47:K51,K49)&gt;=5,IF(J49=5,VLOOKUP(K49+4,TPMatrix!$A$6:$B$10,2,FALSE),IF(J49=4,VLOOKUP(K49+4,TPMatrix!$D$6:$E$9,2,FALSE),0)),"")</f>
        <v>0</v>
      </c>
      <c r="Q49" s="226">
        <f t="shared" ca="1" si="16"/>
        <v>0</v>
      </c>
      <c r="R49" s="227">
        <f t="shared" ca="1" si="17"/>
        <v>5</v>
      </c>
      <c r="S49" s="225">
        <f t="shared" ca="1" si="18"/>
        <v>0</v>
      </c>
      <c r="T49" s="226">
        <f t="shared" si="19"/>
        <v>0</v>
      </c>
      <c r="U49" s="227">
        <f t="shared" ca="1" si="20"/>
        <v>0</v>
      </c>
      <c r="W49" s="154" t="str">
        <f t="shared" ca="1" si="21"/>
        <v/>
      </c>
      <c r="X49" s="154" t="str">
        <f ca="1">IF(ISNUMBER($A49),$W49*(Methuselahs!$A$4+1)+$A49,"")</f>
        <v/>
      </c>
      <c r="Y49" s="154" t="str">
        <f t="shared" ca="1" si="22"/>
        <v/>
      </c>
      <c r="Z49" s="154" t="str">
        <f ca="1">IF(ISNUMBER($A49),VLOOKUP($A49,Methuselahs!$A$7:$X$206,5),"")</f>
        <v/>
      </c>
      <c r="AA49" s="154" t="str">
        <f t="shared" ca="1" si="23"/>
        <v/>
      </c>
    </row>
    <row r="50" spans="1:27" ht="12.95" customHeight="1" x14ac:dyDescent="0.2">
      <c r="A50" s="228" t="str">
        <f ca="1">IF(ISBLANK('Tournament Info'!$B$11),"",INDIRECT(ADDRESS(ROW(),1,1,1,"Optimal Seating "&amp;'Tournament Info'!$B$11-1&amp;"R+F")))</f>
        <v/>
      </c>
      <c r="B50" s="229" t="str">
        <f ca="1">IF(ISNUMBER(A50),VLOOKUP(A50,Methuselahs!$A$7:$E$206,2,FALSE),"")</f>
        <v/>
      </c>
      <c r="C50" s="230" t="str">
        <f ca="1">IF(ISNUMBER(A50),VLOOKUP(A50,Methuselahs!$A$7:$E$206,3,FALSE),"")</f>
        <v/>
      </c>
      <c r="D50" s="231" t="str">
        <f t="shared" ca="1" si="12"/>
        <v/>
      </c>
      <c r="E50" s="232"/>
      <c r="F50" s="230">
        <f t="shared" si="13"/>
        <v>0</v>
      </c>
      <c r="G50" s="212" t="str">
        <f t="shared" ca="1" si="14"/>
        <v/>
      </c>
      <c r="H50" s="213" t="str">
        <f ca="1">IF(ISNUMBER(A50),IF(OR($S50=$U50,NOT(ISNA(MATCH($D50*5+$V$4,Override!$C$6:$C$125,0)))),$Q50,0),"")</f>
        <v/>
      </c>
      <c r="I50" s="231" t="str">
        <f t="shared" ca="1" si="15"/>
        <v/>
      </c>
      <c r="J50" s="233">
        <f ca="1">COUNT(A47:A51)</f>
        <v>0</v>
      </c>
      <c r="K50" s="215" t="str">
        <f ca="1">IF(ISNUMBER(A50),RANK(F50,F47:F51),"")</f>
        <v/>
      </c>
      <c r="L50" s="216">
        <f ca="1">IF(J50=5,VLOOKUP(K50,TPMatrix!$A$6:$B$10,2,FALSE),IF(J50=4,VLOOKUP(K50,TPMatrix!$D$6:$E$9,2,FALSE),0))</f>
        <v>0</v>
      </c>
      <c r="M50" s="216">
        <f ca="1">IF(COUNTIF(K47:K51,K50)&gt;=2,IF(J50=5,VLOOKUP(K50+1,TPMatrix!$A$6:$B$10,2,FALSE),IF(J50=4,VLOOKUP(K50+1,TPMatrix!$D$6:$E$9,2,FALSE),0)),"")</f>
        <v>0</v>
      </c>
      <c r="N50" s="216">
        <f ca="1">IF(COUNTIF(K47:K51,K50)&gt;=3,IF(J50=5,VLOOKUP(K50+2,TPMatrix!$A$6:$B$10,2,FALSE),IF(J50=4,VLOOKUP(K50+2,TPMatrix!$D$6:$E$9,2,FALSE),0)),"")</f>
        <v>0</v>
      </c>
      <c r="O50" s="216">
        <f ca="1">IF(COUNTIF(K47:K51,K50)&gt;=4,IF(J50=5,VLOOKUP(K50+3,TPMatrix!$A$6:$B$10,2,FALSE),IF(J50=4,VLOOKUP(K50+3,TPMatrix!$D$6:$E$9,2,FALSE),0)),"")</f>
        <v>0</v>
      </c>
      <c r="P50" s="216">
        <f ca="1">IF(COUNTIF(K47:K51,K50)&gt;=5,IF(J50=5,VLOOKUP(K50+4,TPMatrix!$A$6:$B$10,2,FALSE),IF(J50=4,VLOOKUP(K50+4,TPMatrix!$D$6:$E$9,2,FALSE),0)),"")</f>
        <v>0</v>
      </c>
      <c r="Q50" s="216">
        <f t="shared" ca="1" si="16"/>
        <v>0</v>
      </c>
      <c r="R50" s="217">
        <f t="shared" ca="1" si="17"/>
        <v>5</v>
      </c>
      <c r="S50" s="215">
        <f t="shared" ca="1" si="18"/>
        <v>0</v>
      </c>
      <c r="T50" s="216">
        <f t="shared" si="19"/>
        <v>0</v>
      </c>
      <c r="U50" s="217">
        <f t="shared" ca="1" si="20"/>
        <v>0</v>
      </c>
      <c r="W50" s="154" t="str">
        <f t="shared" ca="1" si="21"/>
        <v/>
      </c>
      <c r="X50" s="154" t="str">
        <f ca="1">IF(ISNUMBER($A50),$W50*(Methuselahs!$A$4+1)+$A50,"")</f>
        <v/>
      </c>
      <c r="Y50" s="154" t="str">
        <f t="shared" ca="1" si="22"/>
        <v/>
      </c>
      <c r="Z50" s="154" t="str">
        <f ca="1">IF(ISNUMBER($A50),VLOOKUP($A50,Methuselahs!$A$7:$X$206,5),"")</f>
        <v/>
      </c>
      <c r="AA50" s="154" t="str">
        <f t="shared" ca="1" si="23"/>
        <v/>
      </c>
    </row>
    <row r="51" spans="1:27" ht="12.95" customHeight="1" thickBot="1" x14ac:dyDescent="0.25">
      <c r="A51" s="234" t="str">
        <f ca="1">IF(ISBLANK('Tournament Info'!$B$11),"",INDIRECT(ADDRESS(ROW(),1,1,1,"Optimal Seating "&amp;'Tournament Info'!$B$11-1&amp;"R+F")))</f>
        <v/>
      </c>
      <c r="B51" s="235" t="str">
        <f ca="1">IF(ISNUMBER(A51),VLOOKUP(A51,Methuselahs!$A$7:$E$206,2,FALSE),"")</f>
        <v/>
      </c>
      <c r="C51" s="236" t="str">
        <f ca="1">IF(ISNUMBER(A51),VLOOKUP(A51,Methuselahs!$A$7:$E$206,3,FALSE),"")</f>
        <v/>
      </c>
      <c r="D51" s="237" t="str">
        <f t="shared" ca="1" si="12"/>
        <v/>
      </c>
      <c r="E51" s="238"/>
      <c r="F51" s="236">
        <f t="shared" si="13"/>
        <v>0</v>
      </c>
      <c r="G51" s="222" t="str">
        <f t="shared" ca="1" si="14"/>
        <v/>
      </c>
      <c r="H51" s="223" t="str">
        <f ca="1">IF(ISNUMBER(A51),IF(OR($S51=$U51,NOT(ISNA(MATCH($D51*5+$V$4,Override!$C$6:$C$125,0)))),$Q51,0),"")</f>
        <v/>
      </c>
      <c r="I51" s="237" t="str">
        <f t="shared" ca="1" si="15"/>
        <v/>
      </c>
      <c r="J51" s="239">
        <f ca="1">COUNT(A47:A51)</f>
        <v>0</v>
      </c>
      <c r="K51" s="240" t="str">
        <f ca="1">IF(ISNUMBER(A51),RANK(F51,F47:F51),"")</f>
        <v/>
      </c>
      <c r="L51" s="241">
        <f ca="1">IF(J51=5,VLOOKUP(K51,TPMatrix!$A$6:$B$10,2,FALSE),IF(J51=4,VLOOKUP(K51,TPMatrix!$D$6:$E$9,2,FALSE),0))</f>
        <v>0</v>
      </c>
      <c r="M51" s="241">
        <f ca="1">IF(COUNTIF(K47:K51,K51)&gt;=2,IF(J51=5,VLOOKUP(K51+1,TPMatrix!$A$6:$B$10,2,FALSE),IF(J51=4,VLOOKUP(K51+1,TPMatrix!$D$6:$E$9,2,FALSE),0)),"")</f>
        <v>0</v>
      </c>
      <c r="N51" s="241">
        <f ca="1">IF(COUNTIF(K47:K51,K51)&gt;=3,IF(J51=5,VLOOKUP(K51+2,TPMatrix!$A$6:$B$10,2,FALSE),IF(J51=4,VLOOKUP(K51+2,TPMatrix!$D$6:$E$9,2,FALSE),0)),"")</f>
        <v>0</v>
      </c>
      <c r="O51" s="241">
        <f ca="1">IF(COUNTIF(K47:K51,K51)&gt;=4,IF(J51=5,VLOOKUP(K51+3,TPMatrix!$A$6:$B$10,2,FALSE),IF(J51=4,VLOOKUP(K51+3,TPMatrix!$D$6:$E$9,2,FALSE),0)),"")</f>
        <v>0</v>
      </c>
      <c r="P51" s="241">
        <f ca="1">IF(COUNTIF(K47:K51,K51)&gt;=5,IF(J51=5,VLOOKUP(K51+4,TPMatrix!$A$6:$B$10,2,FALSE),IF(J51=4,VLOOKUP(K51+4,TPMatrix!$D$6:$E$9,2,FALSE),0)),"")</f>
        <v>0</v>
      </c>
      <c r="Q51" s="241">
        <f t="shared" ca="1" si="16"/>
        <v>0</v>
      </c>
      <c r="R51" s="242">
        <f t="shared" ca="1" si="17"/>
        <v>5</v>
      </c>
      <c r="S51" s="240">
        <f t="shared" ca="1" si="18"/>
        <v>0</v>
      </c>
      <c r="T51" s="241">
        <f t="shared" si="19"/>
        <v>0</v>
      </c>
      <c r="U51" s="242">
        <f t="shared" ca="1" si="20"/>
        <v>0</v>
      </c>
      <c r="W51" s="154" t="str">
        <f t="shared" ca="1" si="21"/>
        <v/>
      </c>
      <c r="X51" s="154" t="str">
        <f ca="1">IF(ISNUMBER($A51),$W51*(Methuselahs!$A$4+1)+$A51,"")</f>
        <v/>
      </c>
      <c r="Y51" s="154" t="str">
        <f t="shared" ca="1" si="22"/>
        <v/>
      </c>
      <c r="Z51" s="154" t="str">
        <f ca="1">IF(ISNUMBER($A51),VLOOKUP($A51,Methuselahs!$A$7:$X$206,5),"")</f>
        <v/>
      </c>
      <c r="AA51" s="154" t="str">
        <f t="shared" ca="1" si="23"/>
        <v/>
      </c>
    </row>
    <row r="52" spans="1:27" ht="12.95" customHeight="1" thickTop="1" x14ac:dyDescent="0.2">
      <c r="A52" s="193" t="str">
        <f ca="1">IF(ISBLANK('Tournament Info'!$B$11),"",INDIRECT(ADDRESS(ROW(),1,1,1,"Optimal Seating "&amp;'Tournament Info'!$B$11-1&amp;"R+F")))</f>
        <v/>
      </c>
      <c r="B52" s="194" t="str">
        <f ca="1">IF(ISNUMBER(A52),VLOOKUP(A52,Methuselahs!$A$7:$E$206,2,FALSE),"")</f>
        <v/>
      </c>
      <c r="C52" s="195" t="str">
        <f ca="1">IF(ISNUMBER(A52),VLOOKUP(A52,Methuselahs!$A$7:$E$206,3,FALSE),"")</f>
        <v/>
      </c>
      <c r="D52" s="196" t="str">
        <f t="shared" ca="1" si="12"/>
        <v/>
      </c>
      <c r="E52" s="197"/>
      <c r="F52" s="195">
        <f t="shared" si="13"/>
        <v>0</v>
      </c>
      <c r="G52" s="198" t="str">
        <f t="shared" ca="1" si="14"/>
        <v/>
      </c>
      <c r="H52" s="199" t="str">
        <f ca="1">IF(ISNUMBER(A52),IF(OR($S52=$U52,NOT(ISNA(MATCH($D52*5+$V$4,Override!$C$6:$C$125,0)))),$Q52,0),"")</f>
        <v/>
      </c>
      <c r="I52" s="196" t="str">
        <f t="shared" ca="1" si="15"/>
        <v/>
      </c>
      <c r="J52" s="200">
        <f ca="1">COUNT(A52:A56)</f>
        <v>0</v>
      </c>
      <c r="K52" s="201" t="str">
        <f ca="1">IF(ISNUMBER(A52),RANK(F52,F52:F56),"")</f>
        <v/>
      </c>
      <c r="L52" s="202">
        <f ca="1">IF(J52=5,VLOOKUP(K52,TPMatrix!$A$6:$B$10,2,FALSE),IF(J52=4,VLOOKUP(K52,TPMatrix!$D$6:$E$9,2,FALSE),0))</f>
        <v>0</v>
      </c>
      <c r="M52" s="202">
        <f ca="1">IF(COUNTIF(K52:K56,K52)&gt;=2,IF(J52=5,VLOOKUP(K52+1,TPMatrix!$A$6:$B$10,2,FALSE),IF(J52=4,VLOOKUP(K52+1,TPMatrix!$D$6:$E$9,2,FALSE),0)),"")</f>
        <v>0</v>
      </c>
      <c r="N52" s="202">
        <f ca="1">IF(COUNTIF(K52:K56,K52)&gt;=3,IF(J52=5,VLOOKUP(K52+2,TPMatrix!$A$6:$B$10,2,FALSE),IF(J52=4,VLOOKUP(K52+2,TPMatrix!$D$6:$E$9,2,FALSE),0)),"")</f>
        <v>0</v>
      </c>
      <c r="O52" s="202">
        <f ca="1">IF(COUNTIF(K52:K56,K52)&gt;=4,IF(J52=5,VLOOKUP(K52+3,TPMatrix!$A$6:$B$10,2,FALSE),IF(J52=4,VLOOKUP(K52+3,TPMatrix!$D$6:$E$9,2,FALSE),0)),"")</f>
        <v>0</v>
      </c>
      <c r="P52" s="202">
        <f ca="1">IF(COUNTIF(K52:K56,K52)&gt;=5,IF(J52=5,VLOOKUP(K52+4,TPMatrix!$A$6:$B$10,2,FALSE),IF(J52=4,VLOOKUP(K52+4,TPMatrix!$D$6:$E$9,2,FALSE),0)),"")</f>
        <v>0</v>
      </c>
      <c r="Q52" s="202">
        <f t="shared" ca="1" si="16"/>
        <v>0</v>
      </c>
      <c r="R52" s="203">
        <f t="shared" ca="1" si="17"/>
        <v>5</v>
      </c>
      <c r="S52" s="204">
        <f t="shared" ca="1" si="18"/>
        <v>0</v>
      </c>
      <c r="T52" s="205">
        <f t="shared" si="19"/>
        <v>0</v>
      </c>
      <c r="U52" s="206">
        <f t="shared" ca="1" si="20"/>
        <v>0</v>
      </c>
      <c r="W52" s="154" t="str">
        <f t="shared" ca="1" si="21"/>
        <v/>
      </c>
      <c r="X52" s="154" t="str">
        <f ca="1">IF(ISNUMBER($A52),$W52*(Methuselahs!$A$4+1)+$A52,"")</f>
        <v/>
      </c>
      <c r="Y52" s="154" t="str">
        <f t="shared" ca="1" si="22"/>
        <v/>
      </c>
      <c r="Z52" s="154" t="str">
        <f ca="1">IF(ISNUMBER($A52),VLOOKUP($A52,Methuselahs!$A$7:$X$206,5),"")</f>
        <v/>
      </c>
      <c r="AA52" s="154" t="str">
        <f t="shared" ca="1" si="23"/>
        <v/>
      </c>
    </row>
    <row r="53" spans="1:27" ht="12.95" customHeight="1" x14ac:dyDescent="0.2">
      <c r="A53" s="207" t="str">
        <f ca="1">IF(ISBLANK('Tournament Info'!$B$11),"",INDIRECT(ADDRESS(ROW(),1,1,1,"Optimal Seating "&amp;'Tournament Info'!$B$11-1&amp;"R+F")))</f>
        <v/>
      </c>
      <c r="B53" s="208" t="str">
        <f ca="1">IF(ISNUMBER(A53),VLOOKUP(A53,Methuselahs!$A$7:$E$206,2,FALSE),"")</f>
        <v/>
      </c>
      <c r="C53" s="209" t="str">
        <f ca="1">IF(ISNUMBER(A53),VLOOKUP(A53,Methuselahs!$A$7:$E$206,3,FALSE),"")</f>
        <v/>
      </c>
      <c r="D53" s="210" t="str">
        <f t="shared" ca="1" si="12"/>
        <v/>
      </c>
      <c r="E53" s="211"/>
      <c r="F53" s="209">
        <f t="shared" si="13"/>
        <v>0</v>
      </c>
      <c r="G53" s="212" t="str">
        <f t="shared" ca="1" si="14"/>
        <v/>
      </c>
      <c r="H53" s="213" t="str">
        <f ca="1">IF(ISNUMBER(A53),IF(OR($S53=$U53,NOT(ISNA(MATCH($D53*5+$V$4,Override!$C$6:$C$125,0)))),$Q53,0),"")</f>
        <v/>
      </c>
      <c r="I53" s="210" t="str">
        <f t="shared" ca="1" si="15"/>
        <v/>
      </c>
      <c r="J53" s="214">
        <f ca="1">COUNT(A52:A56)</f>
        <v>0</v>
      </c>
      <c r="K53" s="215" t="str">
        <f ca="1">IF(ISNUMBER(A53),RANK(F53,F52:F56),"")</f>
        <v/>
      </c>
      <c r="L53" s="216">
        <f ca="1">IF(J53=5,VLOOKUP(K53,TPMatrix!$A$6:$B$10,2,FALSE),IF(J53=4,VLOOKUP(K53,TPMatrix!$D$6:$E$9,2,FALSE),0))</f>
        <v>0</v>
      </c>
      <c r="M53" s="216">
        <f ca="1">IF(COUNTIF(K52:K56,K53)&gt;=2,IF(J53=5,VLOOKUP(K53+1,TPMatrix!$A$6:$B$10,2,FALSE),IF(J53=4,VLOOKUP(K53+1,TPMatrix!$D$6:$E$9,2,FALSE),0)),"")</f>
        <v>0</v>
      </c>
      <c r="N53" s="216">
        <f ca="1">IF(COUNTIF(K52:K56,K53)&gt;=3,IF(J53=5,VLOOKUP(K53+2,TPMatrix!$A$6:$B$10,2,FALSE),IF(J53=4,VLOOKUP(K53+2,TPMatrix!$D$6:$E$9,2,FALSE),0)),"")</f>
        <v>0</v>
      </c>
      <c r="O53" s="216">
        <f ca="1">IF(COUNTIF(K52:K56,K53)&gt;=4,IF(J53=5,VLOOKUP(K53+3,TPMatrix!$A$6:$B$10,2,FALSE),IF(J53=4,VLOOKUP(K53+3,TPMatrix!$D$6:$E$9,2,FALSE),0)),"")</f>
        <v>0</v>
      </c>
      <c r="P53" s="216">
        <f ca="1">IF(COUNTIF(K52:K56,K53)&gt;=5,IF(J53=5,VLOOKUP(K53+4,TPMatrix!$A$6:$B$10,2,FALSE),IF(J53=4,VLOOKUP(K53+4,TPMatrix!$D$6:$E$9,2,FALSE),0)),"")</f>
        <v>0</v>
      </c>
      <c r="Q53" s="216">
        <f t="shared" ca="1" si="16"/>
        <v>0</v>
      </c>
      <c r="R53" s="217">
        <f t="shared" ca="1" si="17"/>
        <v>5</v>
      </c>
      <c r="S53" s="215">
        <f t="shared" ca="1" si="18"/>
        <v>0</v>
      </c>
      <c r="T53" s="216">
        <f t="shared" si="19"/>
        <v>0</v>
      </c>
      <c r="U53" s="217">
        <f t="shared" ca="1" si="20"/>
        <v>0</v>
      </c>
      <c r="W53" s="154" t="str">
        <f t="shared" ca="1" si="21"/>
        <v/>
      </c>
      <c r="X53" s="154" t="str">
        <f ca="1">IF(ISNUMBER($A53),$W53*(Methuselahs!$A$4+1)+$A53,"")</f>
        <v/>
      </c>
      <c r="Y53" s="154" t="str">
        <f t="shared" ca="1" si="22"/>
        <v/>
      </c>
      <c r="Z53" s="154" t="str">
        <f ca="1">IF(ISNUMBER($A53),VLOOKUP($A53,Methuselahs!$A$7:$X$206,5),"")</f>
        <v/>
      </c>
      <c r="AA53" s="154" t="str">
        <f t="shared" ca="1" si="23"/>
        <v/>
      </c>
    </row>
    <row r="54" spans="1:27" ht="12.95" customHeight="1" x14ac:dyDescent="0.2">
      <c r="A54" s="218" t="str">
        <f ca="1">IF(ISBLANK('Tournament Info'!$B$11),"",INDIRECT(ADDRESS(ROW(),1,1,1,"Optimal Seating "&amp;'Tournament Info'!$B$11-1&amp;"R+F")))</f>
        <v/>
      </c>
      <c r="B54" s="194" t="str">
        <f ca="1">IF(ISNUMBER(A54),VLOOKUP(A54,Methuselahs!$A$7:$E$206,2,FALSE),"")</f>
        <v/>
      </c>
      <c r="C54" s="219" t="str">
        <f ca="1">IF(ISNUMBER(A54),VLOOKUP(A54,Methuselahs!$A$7:$E$206,3,FALSE),"")</f>
        <v/>
      </c>
      <c r="D54" s="220" t="str">
        <f t="shared" ca="1" si="12"/>
        <v/>
      </c>
      <c r="E54" s="221"/>
      <c r="F54" s="219">
        <f t="shared" si="13"/>
        <v>0</v>
      </c>
      <c r="G54" s="222" t="str">
        <f t="shared" ca="1" si="14"/>
        <v/>
      </c>
      <c r="H54" s="223" t="str">
        <f ca="1">IF(ISNUMBER(A54),IF(OR($S54=$U54,NOT(ISNA(MATCH($D54*5+$V$4,Override!$C$6:$C$125,0)))),$Q54,0),"")</f>
        <v/>
      </c>
      <c r="I54" s="220" t="str">
        <f t="shared" ca="1" si="15"/>
        <v/>
      </c>
      <c r="J54" s="224">
        <f ca="1">COUNT(A52:A56)</f>
        <v>0</v>
      </c>
      <c r="K54" s="225" t="str">
        <f ca="1">IF(ISNUMBER(A54),RANK(F54,F52:F56),"")</f>
        <v/>
      </c>
      <c r="L54" s="226">
        <f ca="1">IF(J54=5,VLOOKUP(K54,TPMatrix!$A$6:$B$10,2,FALSE),IF(J54=4,VLOOKUP(K54,TPMatrix!$D$6:$E$9,2,FALSE),0))</f>
        <v>0</v>
      </c>
      <c r="M54" s="226">
        <f ca="1">IF(COUNTIF(K52:K56,K54)&gt;=2,IF(J54=5,VLOOKUP(K54+1,TPMatrix!$A$6:$B$10,2,FALSE),IF(J54=4,VLOOKUP(K54+1,TPMatrix!$D$6:$E$9,2,FALSE),0)),"")</f>
        <v>0</v>
      </c>
      <c r="N54" s="226">
        <f ca="1">IF(COUNTIF(K52:K56,K54)&gt;=3,IF(J54=5,VLOOKUP(K54+2,TPMatrix!$A$6:$B$10,2,FALSE),IF(J54=4,VLOOKUP(K54+2,TPMatrix!$D$6:$E$9,2,FALSE),0)),"")</f>
        <v>0</v>
      </c>
      <c r="O54" s="226">
        <f ca="1">IF(COUNTIF(K52:K56,K54)&gt;=4,IF(J54=5,VLOOKUP(K54+3,TPMatrix!$A$6:$B$10,2,FALSE),IF(J54=4,VLOOKUP(K54+3,TPMatrix!$D$6:$E$9,2,FALSE),0)),"")</f>
        <v>0</v>
      </c>
      <c r="P54" s="226">
        <f ca="1">IF(COUNTIF(K52:K56,K54)&gt;=5,IF(J54=5,VLOOKUP(K54+4,TPMatrix!$A$6:$B$10,2,FALSE),IF(J54=4,VLOOKUP(K54+4,TPMatrix!$D$6:$E$9,2,FALSE),0)),"")</f>
        <v>0</v>
      </c>
      <c r="Q54" s="226">
        <f t="shared" ca="1" si="16"/>
        <v>0</v>
      </c>
      <c r="R54" s="227">
        <f t="shared" ca="1" si="17"/>
        <v>5</v>
      </c>
      <c r="S54" s="225">
        <f t="shared" ca="1" si="18"/>
        <v>0</v>
      </c>
      <c r="T54" s="226">
        <f t="shared" si="19"/>
        <v>0</v>
      </c>
      <c r="U54" s="227">
        <f t="shared" ca="1" si="20"/>
        <v>0</v>
      </c>
      <c r="W54" s="154" t="str">
        <f t="shared" ca="1" si="21"/>
        <v/>
      </c>
      <c r="X54" s="154" t="str">
        <f ca="1">IF(ISNUMBER($A54),$W54*(Methuselahs!$A$4+1)+$A54,"")</f>
        <v/>
      </c>
      <c r="Y54" s="154" t="str">
        <f t="shared" ca="1" si="22"/>
        <v/>
      </c>
      <c r="Z54" s="154" t="str">
        <f ca="1">IF(ISNUMBER($A54),VLOOKUP($A54,Methuselahs!$A$7:$X$206,5),"")</f>
        <v/>
      </c>
      <c r="AA54" s="154" t="str">
        <f t="shared" ca="1" si="23"/>
        <v/>
      </c>
    </row>
    <row r="55" spans="1:27" ht="12.95" customHeight="1" x14ac:dyDescent="0.2">
      <c r="A55" s="228" t="str">
        <f ca="1">IF(ISBLANK('Tournament Info'!$B$11),"",INDIRECT(ADDRESS(ROW(),1,1,1,"Optimal Seating "&amp;'Tournament Info'!$B$11-1&amp;"R+F")))</f>
        <v/>
      </c>
      <c r="B55" s="229" t="str">
        <f ca="1">IF(ISNUMBER(A55),VLOOKUP(A55,Methuselahs!$A$7:$E$206,2,FALSE),"")</f>
        <v/>
      </c>
      <c r="C55" s="230" t="str">
        <f ca="1">IF(ISNUMBER(A55),VLOOKUP(A55,Methuselahs!$A$7:$E$206,3,FALSE),"")</f>
        <v/>
      </c>
      <c r="D55" s="231" t="str">
        <f t="shared" ca="1" si="12"/>
        <v/>
      </c>
      <c r="E55" s="232"/>
      <c r="F55" s="230">
        <f t="shared" si="13"/>
        <v>0</v>
      </c>
      <c r="G55" s="212" t="str">
        <f t="shared" ca="1" si="14"/>
        <v/>
      </c>
      <c r="H55" s="213" t="str">
        <f ca="1">IF(ISNUMBER(A55),IF(OR($S55=$U55,NOT(ISNA(MATCH($D55*5+$V$4,Override!$C$6:$C$125,0)))),$Q55,0),"")</f>
        <v/>
      </c>
      <c r="I55" s="231" t="str">
        <f t="shared" ca="1" si="15"/>
        <v/>
      </c>
      <c r="J55" s="233">
        <f ca="1">COUNT(A52:A56)</f>
        <v>0</v>
      </c>
      <c r="K55" s="215" t="str">
        <f ca="1">IF(ISNUMBER(A55),RANK(F55,F52:F56),"")</f>
        <v/>
      </c>
      <c r="L55" s="216">
        <f ca="1">IF(J55=5,VLOOKUP(K55,TPMatrix!$A$6:$B$10,2,FALSE),IF(J55=4,VLOOKUP(K55,TPMatrix!$D$6:$E$9,2,FALSE),0))</f>
        <v>0</v>
      </c>
      <c r="M55" s="216">
        <f ca="1">IF(COUNTIF(K52:K56,K55)&gt;=2,IF(J55=5,VLOOKUP(K55+1,TPMatrix!$A$6:$B$10,2,FALSE),IF(J55=4,VLOOKUP(K55+1,TPMatrix!$D$6:$E$9,2,FALSE),0)),"")</f>
        <v>0</v>
      </c>
      <c r="N55" s="216">
        <f ca="1">IF(COUNTIF(K52:K56,K55)&gt;=3,IF(J55=5,VLOOKUP(K55+2,TPMatrix!$A$6:$B$10,2,FALSE),IF(J55=4,VLOOKUP(K55+2,TPMatrix!$D$6:$E$9,2,FALSE),0)),"")</f>
        <v>0</v>
      </c>
      <c r="O55" s="216">
        <f ca="1">IF(COUNTIF(K52:K56,K55)&gt;=4,IF(J55=5,VLOOKUP(K55+3,TPMatrix!$A$6:$B$10,2,FALSE),IF(J55=4,VLOOKUP(K55+3,TPMatrix!$D$6:$E$9,2,FALSE),0)),"")</f>
        <v>0</v>
      </c>
      <c r="P55" s="216">
        <f ca="1">IF(COUNTIF(K52:K56,K55)&gt;=5,IF(J55=5,VLOOKUP(K55+4,TPMatrix!$A$6:$B$10,2,FALSE),IF(J55=4,VLOOKUP(K55+4,TPMatrix!$D$6:$E$9,2,FALSE),0)),"")</f>
        <v>0</v>
      </c>
      <c r="Q55" s="216">
        <f t="shared" ca="1" si="16"/>
        <v>0</v>
      </c>
      <c r="R55" s="217">
        <f t="shared" ca="1" si="17"/>
        <v>5</v>
      </c>
      <c r="S55" s="215">
        <f t="shared" ca="1" si="18"/>
        <v>0</v>
      </c>
      <c r="T55" s="216">
        <f t="shared" si="19"/>
        <v>0</v>
      </c>
      <c r="U55" s="217">
        <f t="shared" ca="1" si="20"/>
        <v>0</v>
      </c>
      <c r="W55" s="154" t="str">
        <f t="shared" ca="1" si="21"/>
        <v/>
      </c>
      <c r="X55" s="154" t="str">
        <f ca="1">IF(ISNUMBER($A55),$W55*(Methuselahs!$A$4+1)+$A55,"")</f>
        <v/>
      </c>
      <c r="Y55" s="154" t="str">
        <f t="shared" ca="1" si="22"/>
        <v/>
      </c>
      <c r="Z55" s="154" t="str">
        <f ca="1">IF(ISNUMBER($A55),VLOOKUP($A55,Methuselahs!$A$7:$X$206,5),"")</f>
        <v/>
      </c>
      <c r="AA55" s="154" t="str">
        <f t="shared" ca="1" si="23"/>
        <v/>
      </c>
    </row>
    <row r="56" spans="1:27" ht="12.95" customHeight="1" thickBot="1" x14ac:dyDescent="0.25">
      <c r="A56" s="234" t="str">
        <f ca="1">IF(ISBLANK('Tournament Info'!$B$11),"",INDIRECT(ADDRESS(ROW(),1,1,1,"Optimal Seating "&amp;'Tournament Info'!$B$11-1&amp;"R+F")))</f>
        <v/>
      </c>
      <c r="B56" s="235" t="str">
        <f ca="1">IF(ISNUMBER(A56),VLOOKUP(A56,Methuselahs!$A$7:$E$206,2,FALSE),"")</f>
        <v/>
      </c>
      <c r="C56" s="236" t="str">
        <f ca="1">IF(ISNUMBER(A56),VLOOKUP(A56,Methuselahs!$A$7:$E$206,3,FALSE),"")</f>
        <v/>
      </c>
      <c r="D56" s="237" t="str">
        <f t="shared" ca="1" si="12"/>
        <v/>
      </c>
      <c r="E56" s="238"/>
      <c r="F56" s="236">
        <f t="shared" si="13"/>
        <v>0</v>
      </c>
      <c r="G56" s="222" t="str">
        <f t="shared" ca="1" si="14"/>
        <v/>
      </c>
      <c r="H56" s="223" t="str">
        <f ca="1">IF(ISNUMBER(A56),IF(OR($S56=$U56,NOT(ISNA(MATCH($D56*5+$V$4,Override!$C$6:$C$125,0)))),$Q56,0),"")</f>
        <v/>
      </c>
      <c r="I56" s="237" t="str">
        <f t="shared" ca="1" si="15"/>
        <v/>
      </c>
      <c r="J56" s="239">
        <f ca="1">COUNT(A52:A56)</f>
        <v>0</v>
      </c>
      <c r="K56" s="240" t="str">
        <f ca="1">IF(ISNUMBER(A56),RANK(F56,F52:F56),"")</f>
        <v/>
      </c>
      <c r="L56" s="241">
        <f ca="1">IF(J56=5,VLOOKUP(K56,TPMatrix!$A$6:$B$10,2,FALSE),IF(J56=4,VLOOKUP(K56,TPMatrix!$D$6:$E$9,2,FALSE),0))</f>
        <v>0</v>
      </c>
      <c r="M56" s="241">
        <f ca="1">IF(COUNTIF(K52:K56,K56)&gt;=2,IF(J56=5,VLOOKUP(K56+1,TPMatrix!$A$6:$B$10,2,FALSE),IF(J56=4,VLOOKUP(K56+1,TPMatrix!$D$6:$E$9,2,FALSE),0)),"")</f>
        <v>0</v>
      </c>
      <c r="N56" s="241">
        <f ca="1">IF(COUNTIF(K52:K56,K56)&gt;=3,IF(J56=5,VLOOKUP(K56+2,TPMatrix!$A$6:$B$10,2,FALSE),IF(J56=4,VLOOKUP(K56+2,TPMatrix!$D$6:$E$9,2,FALSE),0)),"")</f>
        <v>0</v>
      </c>
      <c r="O56" s="241">
        <f ca="1">IF(COUNTIF(K52:K56,K56)&gt;=4,IF(J56=5,VLOOKUP(K56+3,TPMatrix!$A$6:$B$10,2,FALSE),IF(J56=4,VLOOKUP(K56+3,TPMatrix!$D$6:$E$9,2,FALSE),0)),"")</f>
        <v>0</v>
      </c>
      <c r="P56" s="241">
        <f ca="1">IF(COUNTIF(K52:K56,K56)&gt;=5,IF(J56=5,VLOOKUP(K56+4,TPMatrix!$A$6:$B$10,2,FALSE),IF(J56=4,VLOOKUP(K56+4,TPMatrix!$D$6:$E$9,2,FALSE),0)),"")</f>
        <v>0</v>
      </c>
      <c r="Q56" s="241">
        <f t="shared" ca="1" si="16"/>
        <v>0</v>
      </c>
      <c r="R56" s="242">
        <f t="shared" ca="1" si="17"/>
        <v>5</v>
      </c>
      <c r="S56" s="240">
        <f t="shared" ca="1" si="18"/>
        <v>0</v>
      </c>
      <c r="T56" s="241">
        <f t="shared" si="19"/>
        <v>0</v>
      </c>
      <c r="U56" s="242">
        <f t="shared" ca="1" si="20"/>
        <v>0</v>
      </c>
      <c r="W56" s="154" t="str">
        <f t="shared" ca="1" si="21"/>
        <v/>
      </c>
      <c r="X56" s="154" t="str">
        <f ca="1">IF(ISNUMBER($A56),$W56*(Methuselahs!$A$4+1)+$A56,"")</f>
        <v/>
      </c>
      <c r="Y56" s="154" t="str">
        <f t="shared" ca="1" si="22"/>
        <v/>
      </c>
      <c r="Z56" s="154" t="str">
        <f ca="1">IF(ISNUMBER($A56),VLOOKUP($A56,Methuselahs!$A$7:$X$206,5),"")</f>
        <v/>
      </c>
      <c r="AA56" s="154" t="str">
        <f t="shared" ca="1" si="23"/>
        <v/>
      </c>
    </row>
    <row r="57" spans="1:27" ht="12.95" customHeight="1" thickTop="1" x14ac:dyDescent="0.2">
      <c r="A57" s="193" t="str">
        <f ca="1">IF(ISBLANK('Tournament Info'!$B$11),"",INDIRECT(ADDRESS(ROW(),1,1,1,"Optimal Seating "&amp;'Tournament Info'!$B$11-1&amp;"R+F")))</f>
        <v/>
      </c>
      <c r="B57" s="194" t="str">
        <f ca="1">IF(ISNUMBER(A57),VLOOKUP(A57,Methuselahs!$A$7:$E$206,2,FALSE),"")</f>
        <v/>
      </c>
      <c r="C57" s="195" t="str">
        <f ca="1">IF(ISNUMBER(A57),VLOOKUP(A57,Methuselahs!$A$7:$E$206,3,FALSE),"")</f>
        <v/>
      </c>
      <c r="D57" s="196" t="str">
        <f t="shared" ca="1" si="12"/>
        <v/>
      </c>
      <c r="E57" s="197"/>
      <c r="F57" s="195">
        <f t="shared" si="13"/>
        <v>0</v>
      </c>
      <c r="G57" s="198" t="str">
        <f t="shared" ca="1" si="14"/>
        <v/>
      </c>
      <c r="H57" s="199" t="str">
        <f ca="1">IF(ISNUMBER(A57),IF(OR($S57=$U57,NOT(ISNA(MATCH($D57*5+$V$4,Override!$C$6:$C$125,0)))),$Q57,0),"")</f>
        <v/>
      </c>
      <c r="I57" s="196" t="str">
        <f t="shared" ca="1" si="15"/>
        <v/>
      </c>
      <c r="J57" s="200">
        <f ca="1">COUNT(A57:A61)</f>
        <v>0</v>
      </c>
      <c r="K57" s="201" t="str">
        <f ca="1">IF(ISNUMBER(A57),RANK(F57,F57:F61),"")</f>
        <v/>
      </c>
      <c r="L57" s="202">
        <f ca="1">IF(J57=5,VLOOKUP(K57,TPMatrix!$A$6:$B$10,2,FALSE),IF(J57=4,VLOOKUP(K57,TPMatrix!$D$6:$E$9,2,FALSE),0))</f>
        <v>0</v>
      </c>
      <c r="M57" s="202">
        <f ca="1">IF(COUNTIF(K57:K61,K57)&gt;=2,IF(J57=5,VLOOKUP(K57+1,TPMatrix!$A$6:$B$10,2,FALSE),IF(J57=4,VLOOKUP(K57+1,TPMatrix!$D$6:$E$9,2,FALSE),0)),"")</f>
        <v>0</v>
      </c>
      <c r="N57" s="202">
        <f ca="1">IF(COUNTIF(K57:K61,K57)&gt;=3,IF(J57=5,VLOOKUP(K57+2,TPMatrix!$A$6:$B$10,2,FALSE),IF(J57=4,VLOOKUP(K57+2,TPMatrix!$D$6:$E$9,2,FALSE),0)),"")</f>
        <v>0</v>
      </c>
      <c r="O57" s="202">
        <f ca="1">IF(COUNTIF(K57:K61,K57)&gt;=4,IF(J57=5,VLOOKUP(K57+3,TPMatrix!$A$6:$B$10,2,FALSE),IF(J57=4,VLOOKUP(K57+3,TPMatrix!$D$6:$E$9,2,FALSE),0)),"")</f>
        <v>0</v>
      </c>
      <c r="P57" s="202">
        <f ca="1">IF(COUNTIF(K57:K61,K57)&gt;=5,IF(J57=5,VLOOKUP(K57+4,TPMatrix!$A$6:$B$10,2,FALSE),IF(J57=4,VLOOKUP(K57+4,TPMatrix!$D$6:$E$9,2,FALSE),0)),"")</f>
        <v>0</v>
      </c>
      <c r="Q57" s="202">
        <f t="shared" ca="1" si="16"/>
        <v>0</v>
      </c>
      <c r="R57" s="203">
        <f t="shared" ca="1" si="17"/>
        <v>5</v>
      </c>
      <c r="S57" s="204">
        <f t="shared" ca="1" si="18"/>
        <v>0</v>
      </c>
      <c r="T57" s="205">
        <f t="shared" si="19"/>
        <v>0</v>
      </c>
      <c r="U57" s="206">
        <f t="shared" ca="1" si="20"/>
        <v>0</v>
      </c>
      <c r="W57" s="154" t="str">
        <f t="shared" ca="1" si="21"/>
        <v/>
      </c>
      <c r="X57" s="154" t="str">
        <f ca="1">IF(ISNUMBER($A57),$W57*(Methuselahs!$A$4+1)+$A57,"")</f>
        <v/>
      </c>
      <c r="Y57" s="154" t="str">
        <f t="shared" ca="1" si="22"/>
        <v/>
      </c>
      <c r="Z57" s="154" t="str">
        <f ca="1">IF(ISNUMBER($A57),VLOOKUP($A57,Methuselahs!$A$7:$X$206,5),"")</f>
        <v/>
      </c>
      <c r="AA57" s="154" t="str">
        <f t="shared" ca="1" si="23"/>
        <v/>
      </c>
    </row>
    <row r="58" spans="1:27" ht="12.95" customHeight="1" x14ac:dyDescent="0.2">
      <c r="A58" s="207" t="str">
        <f ca="1">IF(ISBLANK('Tournament Info'!$B$11),"",INDIRECT(ADDRESS(ROW(),1,1,1,"Optimal Seating "&amp;'Tournament Info'!$B$11-1&amp;"R+F")))</f>
        <v/>
      </c>
      <c r="B58" s="208" t="str">
        <f ca="1">IF(ISNUMBER(A58),VLOOKUP(A58,Methuselahs!$A$7:$E$206,2,FALSE),"")</f>
        <v/>
      </c>
      <c r="C58" s="209" t="str">
        <f ca="1">IF(ISNUMBER(A58),VLOOKUP(A58,Methuselahs!$A$7:$E$206,3,FALSE),"")</f>
        <v/>
      </c>
      <c r="D58" s="210" t="str">
        <f t="shared" ca="1" si="12"/>
        <v/>
      </c>
      <c r="E58" s="211"/>
      <c r="F58" s="209">
        <f t="shared" si="13"/>
        <v>0</v>
      </c>
      <c r="G58" s="212" t="str">
        <f t="shared" ca="1" si="14"/>
        <v/>
      </c>
      <c r="H58" s="213" t="str">
        <f ca="1">IF(ISNUMBER(A58),IF(OR($S58=$U58,NOT(ISNA(MATCH($D58*5+$V$4,Override!$C$6:$C$125,0)))),$Q58,0),"")</f>
        <v/>
      </c>
      <c r="I58" s="210" t="str">
        <f t="shared" ca="1" si="15"/>
        <v/>
      </c>
      <c r="J58" s="214">
        <f ca="1">COUNT(A57:A61)</f>
        <v>0</v>
      </c>
      <c r="K58" s="215" t="str">
        <f ca="1">IF(ISNUMBER(A58),RANK(F58,F57:F61),"")</f>
        <v/>
      </c>
      <c r="L58" s="216">
        <f ca="1">IF(J58=5,VLOOKUP(K58,TPMatrix!$A$6:$B$10,2,FALSE),IF(J58=4,VLOOKUP(K58,TPMatrix!$D$6:$E$9,2,FALSE),0))</f>
        <v>0</v>
      </c>
      <c r="M58" s="216">
        <f ca="1">IF(COUNTIF(K57:K61,K58)&gt;=2,IF(J58=5,VLOOKUP(K58+1,TPMatrix!$A$6:$B$10,2,FALSE),IF(J58=4,VLOOKUP(K58+1,TPMatrix!$D$6:$E$9,2,FALSE),0)),"")</f>
        <v>0</v>
      </c>
      <c r="N58" s="216">
        <f ca="1">IF(COUNTIF(K57:K61,K58)&gt;=3,IF(J58=5,VLOOKUP(K58+2,TPMatrix!$A$6:$B$10,2,FALSE),IF(J58=4,VLOOKUP(K58+2,TPMatrix!$D$6:$E$9,2,FALSE),0)),"")</f>
        <v>0</v>
      </c>
      <c r="O58" s="216">
        <f ca="1">IF(COUNTIF(K57:K61,K58)&gt;=4,IF(J58=5,VLOOKUP(K58+3,TPMatrix!$A$6:$B$10,2,FALSE),IF(J58=4,VLOOKUP(K58+3,TPMatrix!$D$6:$E$9,2,FALSE),0)),"")</f>
        <v>0</v>
      </c>
      <c r="P58" s="216">
        <f ca="1">IF(COUNTIF(K57:K61,K58)&gt;=5,IF(J58=5,VLOOKUP(K58+4,TPMatrix!$A$6:$B$10,2,FALSE),IF(J58=4,VLOOKUP(K58+4,TPMatrix!$D$6:$E$9,2,FALSE),0)),"")</f>
        <v>0</v>
      </c>
      <c r="Q58" s="216">
        <f t="shared" ca="1" si="16"/>
        <v>0</v>
      </c>
      <c r="R58" s="217">
        <f t="shared" ca="1" si="17"/>
        <v>5</v>
      </c>
      <c r="S58" s="215">
        <f t="shared" ca="1" si="18"/>
        <v>0</v>
      </c>
      <c r="T58" s="216">
        <f t="shared" si="19"/>
        <v>0</v>
      </c>
      <c r="U58" s="217">
        <f t="shared" ca="1" si="20"/>
        <v>0</v>
      </c>
      <c r="W58" s="154" t="str">
        <f t="shared" ca="1" si="21"/>
        <v/>
      </c>
      <c r="X58" s="154" t="str">
        <f ca="1">IF(ISNUMBER($A58),$W58*(Methuselahs!$A$4+1)+$A58,"")</f>
        <v/>
      </c>
      <c r="Y58" s="154" t="str">
        <f t="shared" ca="1" si="22"/>
        <v/>
      </c>
      <c r="Z58" s="154" t="str">
        <f ca="1">IF(ISNUMBER($A58),VLOOKUP($A58,Methuselahs!$A$7:$X$206,5),"")</f>
        <v/>
      </c>
      <c r="AA58" s="154" t="str">
        <f t="shared" ca="1" si="23"/>
        <v/>
      </c>
    </row>
    <row r="59" spans="1:27" ht="12.95" customHeight="1" x14ac:dyDescent="0.2">
      <c r="A59" s="218" t="str">
        <f ca="1">IF(ISBLANK('Tournament Info'!$B$11),"",INDIRECT(ADDRESS(ROW(),1,1,1,"Optimal Seating "&amp;'Tournament Info'!$B$11-1&amp;"R+F")))</f>
        <v/>
      </c>
      <c r="B59" s="194" t="str">
        <f ca="1">IF(ISNUMBER(A59),VLOOKUP(A59,Methuselahs!$A$7:$E$206,2,FALSE),"")</f>
        <v/>
      </c>
      <c r="C59" s="219" t="str">
        <f ca="1">IF(ISNUMBER(A59),VLOOKUP(A59,Methuselahs!$A$7:$E$206,3,FALSE),"")</f>
        <v/>
      </c>
      <c r="D59" s="220" t="str">
        <f t="shared" ca="1" si="12"/>
        <v/>
      </c>
      <c r="E59" s="221"/>
      <c r="F59" s="219">
        <f t="shared" si="13"/>
        <v>0</v>
      </c>
      <c r="G59" s="222" t="str">
        <f t="shared" ca="1" si="14"/>
        <v/>
      </c>
      <c r="H59" s="223" t="str">
        <f ca="1">IF(ISNUMBER(A59),IF(OR($S59=$U59,NOT(ISNA(MATCH($D59*5+$V$4,Override!$C$6:$C$125,0)))),$Q59,0),"")</f>
        <v/>
      </c>
      <c r="I59" s="220" t="str">
        <f t="shared" ca="1" si="15"/>
        <v/>
      </c>
      <c r="J59" s="224">
        <f ca="1">COUNT(A57:A61)</f>
        <v>0</v>
      </c>
      <c r="K59" s="225" t="str">
        <f ca="1">IF(ISNUMBER(A59),RANK(F59,F57:F61),"")</f>
        <v/>
      </c>
      <c r="L59" s="226">
        <f ca="1">IF(J59=5,VLOOKUP(K59,TPMatrix!$A$6:$B$10,2,FALSE),IF(J59=4,VLOOKUP(K59,TPMatrix!$D$6:$E$9,2,FALSE),0))</f>
        <v>0</v>
      </c>
      <c r="M59" s="226">
        <f ca="1">IF(COUNTIF(K57:K61,K59)&gt;=2,IF(J59=5,VLOOKUP(K59+1,TPMatrix!$A$6:$B$10,2,FALSE),IF(J59=4,VLOOKUP(K59+1,TPMatrix!$D$6:$E$9,2,FALSE),0)),"")</f>
        <v>0</v>
      </c>
      <c r="N59" s="226">
        <f ca="1">IF(COUNTIF(K57:K61,K59)&gt;=3,IF(J59=5,VLOOKUP(K59+2,TPMatrix!$A$6:$B$10,2,FALSE),IF(J59=4,VLOOKUP(K59+2,TPMatrix!$D$6:$E$9,2,FALSE),0)),"")</f>
        <v>0</v>
      </c>
      <c r="O59" s="226">
        <f ca="1">IF(COUNTIF(K57:K61,K59)&gt;=4,IF(J59=5,VLOOKUP(K59+3,TPMatrix!$A$6:$B$10,2,FALSE),IF(J59=4,VLOOKUP(K59+3,TPMatrix!$D$6:$E$9,2,FALSE),0)),"")</f>
        <v>0</v>
      </c>
      <c r="P59" s="226">
        <f ca="1">IF(COUNTIF(K57:K61,K59)&gt;=5,IF(J59=5,VLOOKUP(K59+4,TPMatrix!$A$6:$B$10,2,FALSE),IF(J59=4,VLOOKUP(K59+4,TPMatrix!$D$6:$E$9,2,FALSE),0)),"")</f>
        <v>0</v>
      </c>
      <c r="Q59" s="226">
        <f t="shared" ca="1" si="16"/>
        <v>0</v>
      </c>
      <c r="R59" s="227">
        <f t="shared" ca="1" si="17"/>
        <v>5</v>
      </c>
      <c r="S59" s="225">
        <f t="shared" ca="1" si="18"/>
        <v>0</v>
      </c>
      <c r="T59" s="226">
        <f t="shared" si="19"/>
        <v>0</v>
      </c>
      <c r="U59" s="227">
        <f t="shared" ca="1" si="20"/>
        <v>0</v>
      </c>
      <c r="W59" s="154" t="str">
        <f t="shared" ca="1" si="21"/>
        <v/>
      </c>
      <c r="X59" s="154" t="str">
        <f ca="1">IF(ISNUMBER($A59),$W59*(Methuselahs!$A$4+1)+$A59,"")</f>
        <v/>
      </c>
      <c r="Y59" s="154" t="str">
        <f t="shared" ca="1" si="22"/>
        <v/>
      </c>
      <c r="Z59" s="154" t="str">
        <f ca="1">IF(ISNUMBER($A59),VLOOKUP($A59,Methuselahs!$A$7:$X$206,5),"")</f>
        <v/>
      </c>
      <c r="AA59" s="154" t="str">
        <f t="shared" ca="1" si="23"/>
        <v/>
      </c>
    </row>
    <row r="60" spans="1:27" ht="12.95" customHeight="1" x14ac:dyDescent="0.2">
      <c r="A60" s="228" t="str">
        <f ca="1">IF(ISBLANK('Tournament Info'!$B$11),"",INDIRECT(ADDRESS(ROW(),1,1,1,"Optimal Seating "&amp;'Tournament Info'!$B$11-1&amp;"R+F")))</f>
        <v/>
      </c>
      <c r="B60" s="229" t="str">
        <f ca="1">IF(ISNUMBER(A60),VLOOKUP(A60,Methuselahs!$A$7:$E$206,2,FALSE),"")</f>
        <v/>
      </c>
      <c r="C60" s="230" t="str">
        <f ca="1">IF(ISNUMBER(A60),VLOOKUP(A60,Methuselahs!$A$7:$E$206,3,FALSE),"")</f>
        <v/>
      </c>
      <c r="D60" s="231" t="str">
        <f t="shared" ca="1" si="12"/>
        <v/>
      </c>
      <c r="E60" s="232"/>
      <c r="F60" s="230">
        <f t="shared" si="13"/>
        <v>0</v>
      </c>
      <c r="G60" s="212" t="str">
        <f t="shared" ca="1" si="14"/>
        <v/>
      </c>
      <c r="H60" s="213" t="str">
        <f ca="1">IF(ISNUMBER(A60),IF(OR($S60=$U60,NOT(ISNA(MATCH($D60*5+$V$4,Override!$C$6:$C$125,0)))),$Q60,0),"")</f>
        <v/>
      </c>
      <c r="I60" s="231" t="str">
        <f t="shared" ca="1" si="15"/>
        <v/>
      </c>
      <c r="J60" s="233">
        <f ca="1">COUNT(A57:A61)</f>
        <v>0</v>
      </c>
      <c r="K60" s="215" t="str">
        <f ca="1">IF(ISNUMBER(A60),RANK(F60,F57:F61),"")</f>
        <v/>
      </c>
      <c r="L60" s="216">
        <f ca="1">IF(J60=5,VLOOKUP(K60,TPMatrix!$A$6:$B$10,2,FALSE),IF(J60=4,VLOOKUP(K60,TPMatrix!$D$6:$E$9,2,FALSE),0))</f>
        <v>0</v>
      </c>
      <c r="M60" s="216">
        <f ca="1">IF(COUNTIF(K57:K61,K60)&gt;=2,IF(J60=5,VLOOKUP(K60+1,TPMatrix!$A$6:$B$10,2,FALSE),IF(J60=4,VLOOKUP(K60+1,TPMatrix!$D$6:$E$9,2,FALSE),0)),"")</f>
        <v>0</v>
      </c>
      <c r="N60" s="216">
        <f ca="1">IF(COUNTIF(K57:K61,K60)&gt;=3,IF(J60=5,VLOOKUP(K60+2,TPMatrix!$A$6:$B$10,2,FALSE),IF(J60=4,VLOOKUP(K60+2,TPMatrix!$D$6:$E$9,2,FALSE),0)),"")</f>
        <v>0</v>
      </c>
      <c r="O60" s="216">
        <f ca="1">IF(COUNTIF(K57:K61,K60)&gt;=4,IF(J60=5,VLOOKUP(K60+3,TPMatrix!$A$6:$B$10,2,FALSE),IF(J60=4,VLOOKUP(K60+3,TPMatrix!$D$6:$E$9,2,FALSE),0)),"")</f>
        <v>0</v>
      </c>
      <c r="P60" s="216">
        <f ca="1">IF(COUNTIF(K57:K61,K60)&gt;=5,IF(J60=5,VLOOKUP(K60+4,TPMatrix!$A$6:$B$10,2,FALSE),IF(J60=4,VLOOKUP(K60+4,TPMatrix!$D$6:$E$9,2,FALSE),0)),"")</f>
        <v>0</v>
      </c>
      <c r="Q60" s="216">
        <f t="shared" ca="1" si="16"/>
        <v>0</v>
      </c>
      <c r="R60" s="217">
        <f t="shared" ca="1" si="17"/>
        <v>5</v>
      </c>
      <c r="S60" s="215">
        <f t="shared" ca="1" si="18"/>
        <v>0</v>
      </c>
      <c r="T60" s="216">
        <f t="shared" si="19"/>
        <v>0</v>
      </c>
      <c r="U60" s="217">
        <f t="shared" ca="1" si="20"/>
        <v>0</v>
      </c>
      <c r="W60" s="154" t="str">
        <f t="shared" ca="1" si="21"/>
        <v/>
      </c>
      <c r="X60" s="154" t="str">
        <f ca="1">IF(ISNUMBER($A60),$W60*(Methuselahs!$A$4+1)+$A60,"")</f>
        <v/>
      </c>
      <c r="Y60" s="154" t="str">
        <f t="shared" ca="1" si="22"/>
        <v/>
      </c>
      <c r="Z60" s="154" t="str">
        <f ca="1">IF(ISNUMBER($A60),VLOOKUP($A60,Methuselahs!$A$7:$X$206,5),"")</f>
        <v/>
      </c>
      <c r="AA60" s="154" t="str">
        <f t="shared" ca="1" si="23"/>
        <v/>
      </c>
    </row>
    <row r="61" spans="1:27" ht="12.95" customHeight="1" thickBot="1" x14ac:dyDescent="0.25">
      <c r="A61" s="234" t="str">
        <f ca="1">IF(ISBLANK('Tournament Info'!$B$11),"",INDIRECT(ADDRESS(ROW(),1,1,1,"Optimal Seating "&amp;'Tournament Info'!$B$11-1&amp;"R+F")))</f>
        <v/>
      </c>
      <c r="B61" s="235" t="str">
        <f ca="1">IF(ISNUMBER(A61),VLOOKUP(A61,Methuselahs!$A$7:$E$206,2,FALSE),"")</f>
        <v/>
      </c>
      <c r="C61" s="236" t="str">
        <f ca="1">IF(ISNUMBER(A61),VLOOKUP(A61,Methuselahs!$A$7:$E$206,3,FALSE),"")</f>
        <v/>
      </c>
      <c r="D61" s="237" t="str">
        <f t="shared" ca="1" si="12"/>
        <v/>
      </c>
      <c r="E61" s="238"/>
      <c r="F61" s="236">
        <f t="shared" si="13"/>
        <v>0</v>
      </c>
      <c r="G61" s="222" t="str">
        <f t="shared" ca="1" si="14"/>
        <v/>
      </c>
      <c r="H61" s="223" t="str">
        <f ca="1">IF(ISNUMBER(A61),IF(OR($S61=$U61,NOT(ISNA(MATCH($D61*5+$V$4,Override!$C$6:$C$125,0)))),$Q61,0),"")</f>
        <v/>
      </c>
      <c r="I61" s="237" t="str">
        <f t="shared" ca="1" si="15"/>
        <v/>
      </c>
      <c r="J61" s="239">
        <f ca="1">COUNT(A57:A61)</f>
        <v>0</v>
      </c>
      <c r="K61" s="240" t="str">
        <f ca="1">IF(ISNUMBER(A61),RANK(F61,F57:F61),"")</f>
        <v/>
      </c>
      <c r="L61" s="241">
        <f ca="1">IF(J61=5,VLOOKUP(K61,TPMatrix!$A$6:$B$10,2,FALSE),IF(J61=4,VLOOKUP(K61,TPMatrix!$D$6:$E$9,2,FALSE),0))</f>
        <v>0</v>
      </c>
      <c r="M61" s="241">
        <f ca="1">IF(COUNTIF(K57:K61,K61)&gt;=2,IF(J61=5,VLOOKUP(K61+1,TPMatrix!$A$6:$B$10,2,FALSE),IF(J61=4,VLOOKUP(K61+1,TPMatrix!$D$6:$E$9,2,FALSE),0)),"")</f>
        <v>0</v>
      </c>
      <c r="N61" s="241">
        <f ca="1">IF(COUNTIF(K57:K61,K61)&gt;=3,IF(J61=5,VLOOKUP(K61+2,TPMatrix!$A$6:$B$10,2,FALSE),IF(J61=4,VLOOKUP(K61+2,TPMatrix!$D$6:$E$9,2,FALSE),0)),"")</f>
        <v>0</v>
      </c>
      <c r="O61" s="241">
        <f ca="1">IF(COUNTIF(K57:K61,K61)&gt;=4,IF(J61=5,VLOOKUP(K61+3,TPMatrix!$A$6:$B$10,2,FALSE),IF(J61=4,VLOOKUP(K61+3,TPMatrix!$D$6:$E$9,2,FALSE),0)),"")</f>
        <v>0</v>
      </c>
      <c r="P61" s="241">
        <f ca="1">IF(COUNTIF(K57:K61,K61)&gt;=5,IF(J61=5,VLOOKUP(K61+4,TPMatrix!$A$6:$B$10,2,FALSE),IF(J61=4,VLOOKUP(K61+4,TPMatrix!$D$6:$E$9,2,FALSE),0)),"")</f>
        <v>0</v>
      </c>
      <c r="Q61" s="241">
        <f t="shared" ca="1" si="16"/>
        <v>0</v>
      </c>
      <c r="R61" s="242">
        <f t="shared" ca="1" si="17"/>
        <v>5</v>
      </c>
      <c r="S61" s="240">
        <f t="shared" ca="1" si="18"/>
        <v>0</v>
      </c>
      <c r="T61" s="241">
        <f t="shared" si="19"/>
        <v>0</v>
      </c>
      <c r="U61" s="242">
        <f t="shared" ca="1" si="20"/>
        <v>0</v>
      </c>
      <c r="W61" s="154" t="str">
        <f t="shared" ca="1" si="21"/>
        <v/>
      </c>
      <c r="X61" s="154" t="str">
        <f ca="1">IF(ISNUMBER($A61),$W61*(Methuselahs!$A$4+1)+$A61,"")</f>
        <v/>
      </c>
      <c r="Y61" s="154" t="str">
        <f t="shared" ca="1" si="22"/>
        <v/>
      </c>
      <c r="Z61" s="154" t="str">
        <f ca="1">IF(ISNUMBER($A61),VLOOKUP($A61,Methuselahs!$A$7:$X$206,5),"")</f>
        <v/>
      </c>
      <c r="AA61" s="154" t="str">
        <f t="shared" ca="1" si="23"/>
        <v/>
      </c>
    </row>
    <row r="62" spans="1:27" ht="12.95" customHeight="1" thickTop="1" x14ac:dyDescent="0.2">
      <c r="A62" s="193" t="str">
        <f ca="1">IF(ISBLANK('Tournament Info'!$B$11),"",INDIRECT(ADDRESS(ROW(),1,1,1,"Optimal Seating "&amp;'Tournament Info'!$B$11-1&amp;"R+F")))</f>
        <v/>
      </c>
      <c r="B62" s="194" t="str">
        <f ca="1">IF(ISNUMBER(A62),VLOOKUP(A62,Methuselahs!$A$7:$E$206,2,FALSE),"")</f>
        <v/>
      </c>
      <c r="C62" s="195" t="str">
        <f ca="1">IF(ISNUMBER(A62),VLOOKUP(A62,Methuselahs!$A$7:$E$206,3,FALSE),"")</f>
        <v/>
      </c>
      <c r="D62" s="196" t="str">
        <f t="shared" ca="1" si="12"/>
        <v/>
      </c>
      <c r="E62" s="197"/>
      <c r="F62" s="195">
        <f t="shared" si="13"/>
        <v>0</v>
      </c>
      <c r="G62" s="198" t="str">
        <f t="shared" ca="1" si="14"/>
        <v/>
      </c>
      <c r="H62" s="199" t="str">
        <f ca="1">IF(ISNUMBER(A62),IF(OR($S62=$U62,NOT(ISNA(MATCH($D62*5+$V$4,Override!$C$6:$C$125,0)))),$Q62,0),"")</f>
        <v/>
      </c>
      <c r="I62" s="196" t="str">
        <f t="shared" ca="1" si="15"/>
        <v/>
      </c>
      <c r="J62" s="200">
        <f ca="1">COUNT(A62:A66)</f>
        <v>0</v>
      </c>
      <c r="K62" s="201" t="str">
        <f ca="1">IF(ISNUMBER(A62),RANK(F62,F62:F66),"")</f>
        <v/>
      </c>
      <c r="L62" s="202">
        <f ca="1">IF(J62=5,VLOOKUP(K62,TPMatrix!$A$6:$B$10,2,FALSE),IF(J62=4,VLOOKUP(K62,TPMatrix!$D$6:$E$9,2,FALSE),0))</f>
        <v>0</v>
      </c>
      <c r="M62" s="202">
        <f ca="1">IF(COUNTIF(K62:K66,K62)&gt;=2,IF(J62=5,VLOOKUP(K62+1,TPMatrix!$A$6:$B$10,2,FALSE),IF(J62=4,VLOOKUP(K62+1,TPMatrix!$D$6:$E$9,2,FALSE),0)),"")</f>
        <v>0</v>
      </c>
      <c r="N62" s="202">
        <f ca="1">IF(COUNTIF(K62:K66,K62)&gt;=3,IF(J62=5,VLOOKUP(K62+2,TPMatrix!$A$6:$B$10,2,FALSE),IF(J62=4,VLOOKUP(K62+2,TPMatrix!$D$6:$E$9,2,FALSE),0)),"")</f>
        <v>0</v>
      </c>
      <c r="O62" s="202">
        <f ca="1">IF(COUNTIF(K62:K66,K62)&gt;=4,IF(J62=5,VLOOKUP(K62+3,TPMatrix!$A$6:$B$10,2,FALSE),IF(J62=4,VLOOKUP(K62+3,TPMatrix!$D$6:$E$9,2,FALSE),0)),"")</f>
        <v>0</v>
      </c>
      <c r="P62" s="202">
        <f ca="1">IF(COUNTIF(K62:K66,K62)&gt;=5,IF(J62=5,VLOOKUP(K62+4,TPMatrix!$A$6:$B$10,2,FALSE),IF(J62=4,VLOOKUP(K62+4,TPMatrix!$D$6:$E$9,2,FALSE),0)),"")</f>
        <v>0</v>
      </c>
      <c r="Q62" s="202">
        <f t="shared" ca="1" si="16"/>
        <v>0</v>
      </c>
      <c r="R62" s="203">
        <f t="shared" ca="1" si="17"/>
        <v>5</v>
      </c>
      <c r="S62" s="204">
        <f t="shared" ca="1" si="18"/>
        <v>0</v>
      </c>
      <c r="T62" s="205">
        <f t="shared" si="19"/>
        <v>0</v>
      </c>
      <c r="U62" s="206">
        <f t="shared" ca="1" si="20"/>
        <v>0</v>
      </c>
      <c r="W62" s="154" t="str">
        <f t="shared" ca="1" si="21"/>
        <v/>
      </c>
      <c r="X62" s="154" t="str">
        <f ca="1">IF(ISNUMBER($A62),$W62*(Methuselahs!$A$4+1)+$A62,"")</f>
        <v/>
      </c>
      <c r="Y62" s="154" t="str">
        <f t="shared" ca="1" si="22"/>
        <v/>
      </c>
      <c r="Z62" s="154" t="str">
        <f ca="1">IF(ISNUMBER($A62),VLOOKUP($A62,Methuselahs!$A$7:$X$206,5),"")</f>
        <v/>
      </c>
      <c r="AA62" s="154" t="str">
        <f t="shared" ca="1" si="23"/>
        <v/>
      </c>
    </row>
    <row r="63" spans="1:27" ht="12.95" customHeight="1" x14ac:dyDescent="0.2">
      <c r="A63" s="207" t="str">
        <f ca="1">IF(ISBLANK('Tournament Info'!$B$11),"",INDIRECT(ADDRESS(ROW(),1,1,1,"Optimal Seating "&amp;'Tournament Info'!$B$11-1&amp;"R+F")))</f>
        <v/>
      </c>
      <c r="B63" s="208" t="str">
        <f ca="1">IF(ISNUMBER(A63),VLOOKUP(A63,Methuselahs!$A$7:$E$206,2,FALSE),"")</f>
        <v/>
      </c>
      <c r="C63" s="209" t="str">
        <f ca="1">IF(ISNUMBER(A63),VLOOKUP(A63,Methuselahs!$A$7:$E$206,3,FALSE),"")</f>
        <v/>
      </c>
      <c r="D63" s="210" t="str">
        <f t="shared" ca="1" si="12"/>
        <v/>
      </c>
      <c r="E63" s="211"/>
      <c r="F63" s="209">
        <f t="shared" si="13"/>
        <v>0</v>
      </c>
      <c r="G63" s="212" t="str">
        <f t="shared" ca="1" si="14"/>
        <v/>
      </c>
      <c r="H63" s="213" t="str">
        <f ca="1">IF(ISNUMBER(A63),IF(OR($S63=$U63,NOT(ISNA(MATCH($D63*5+$V$4,Override!$C$6:$C$125,0)))),$Q63,0),"")</f>
        <v/>
      </c>
      <c r="I63" s="210" t="str">
        <f t="shared" ca="1" si="15"/>
        <v/>
      </c>
      <c r="J63" s="214">
        <f ca="1">COUNT(A62:A66)</f>
        <v>0</v>
      </c>
      <c r="K63" s="215" t="str">
        <f ca="1">IF(ISNUMBER(A63),RANK(F63,F62:F66),"")</f>
        <v/>
      </c>
      <c r="L63" s="216">
        <f ca="1">IF(J63=5,VLOOKUP(K63,TPMatrix!$A$6:$B$10,2,FALSE),IF(J63=4,VLOOKUP(K63,TPMatrix!$D$6:$E$9,2,FALSE),0))</f>
        <v>0</v>
      </c>
      <c r="M63" s="216">
        <f ca="1">IF(COUNTIF(K62:K66,K63)&gt;=2,IF(J63=5,VLOOKUP(K63+1,TPMatrix!$A$6:$B$10,2,FALSE),IF(J63=4,VLOOKUP(K63+1,TPMatrix!$D$6:$E$9,2,FALSE),0)),"")</f>
        <v>0</v>
      </c>
      <c r="N63" s="216">
        <f ca="1">IF(COUNTIF(K62:K66,K63)&gt;=3,IF(J63=5,VLOOKUP(K63+2,TPMatrix!$A$6:$B$10,2,FALSE),IF(J63=4,VLOOKUP(K63+2,TPMatrix!$D$6:$E$9,2,FALSE),0)),"")</f>
        <v>0</v>
      </c>
      <c r="O63" s="216">
        <f ca="1">IF(COUNTIF(K62:K66,K63)&gt;=4,IF(J63=5,VLOOKUP(K63+3,TPMatrix!$A$6:$B$10,2,FALSE),IF(J63=4,VLOOKUP(K63+3,TPMatrix!$D$6:$E$9,2,FALSE),0)),"")</f>
        <v>0</v>
      </c>
      <c r="P63" s="216">
        <f ca="1">IF(COUNTIF(K62:K66,K63)&gt;=5,IF(J63=5,VLOOKUP(K63+4,TPMatrix!$A$6:$B$10,2,FALSE),IF(J63=4,VLOOKUP(K63+4,TPMatrix!$D$6:$E$9,2,FALSE),0)),"")</f>
        <v>0</v>
      </c>
      <c r="Q63" s="216">
        <f t="shared" ca="1" si="16"/>
        <v>0</v>
      </c>
      <c r="R63" s="217">
        <f t="shared" ca="1" si="17"/>
        <v>5</v>
      </c>
      <c r="S63" s="215">
        <f t="shared" ca="1" si="18"/>
        <v>0</v>
      </c>
      <c r="T63" s="216">
        <f t="shared" si="19"/>
        <v>0</v>
      </c>
      <c r="U63" s="217">
        <f t="shared" ca="1" si="20"/>
        <v>0</v>
      </c>
      <c r="W63" s="154" t="str">
        <f t="shared" ca="1" si="21"/>
        <v/>
      </c>
      <c r="X63" s="154" t="str">
        <f ca="1">IF(ISNUMBER($A63),$W63*(Methuselahs!$A$4+1)+$A63,"")</f>
        <v/>
      </c>
      <c r="Y63" s="154" t="str">
        <f t="shared" ca="1" si="22"/>
        <v/>
      </c>
      <c r="Z63" s="154" t="str">
        <f ca="1">IF(ISNUMBER($A63),VLOOKUP($A63,Methuselahs!$A$7:$X$206,5),"")</f>
        <v/>
      </c>
      <c r="AA63" s="154" t="str">
        <f t="shared" ca="1" si="23"/>
        <v/>
      </c>
    </row>
    <row r="64" spans="1:27" ht="12.95" customHeight="1" x14ac:dyDescent="0.2">
      <c r="A64" s="218" t="str">
        <f ca="1">IF(ISBLANK('Tournament Info'!$B$11),"",INDIRECT(ADDRESS(ROW(),1,1,1,"Optimal Seating "&amp;'Tournament Info'!$B$11-1&amp;"R+F")))</f>
        <v/>
      </c>
      <c r="B64" s="194" t="str">
        <f ca="1">IF(ISNUMBER(A64),VLOOKUP(A64,Methuselahs!$A$7:$E$206,2,FALSE),"")</f>
        <v/>
      </c>
      <c r="C64" s="219" t="str">
        <f ca="1">IF(ISNUMBER(A64),VLOOKUP(A64,Methuselahs!$A$7:$E$206,3,FALSE),"")</f>
        <v/>
      </c>
      <c r="D64" s="220" t="str">
        <f t="shared" ca="1" si="12"/>
        <v/>
      </c>
      <c r="E64" s="221"/>
      <c r="F64" s="219">
        <f t="shared" si="13"/>
        <v>0</v>
      </c>
      <c r="G64" s="222" t="str">
        <f t="shared" ca="1" si="14"/>
        <v/>
      </c>
      <c r="H64" s="223" t="str">
        <f ca="1">IF(ISNUMBER(A64),IF(OR($S64=$U64,NOT(ISNA(MATCH($D64*5+$V$4,Override!$C$6:$C$125,0)))),$Q64,0),"")</f>
        <v/>
      </c>
      <c r="I64" s="220" t="str">
        <f t="shared" ca="1" si="15"/>
        <v/>
      </c>
      <c r="J64" s="224">
        <f ca="1">COUNT(A62:A66)</f>
        <v>0</v>
      </c>
      <c r="K64" s="225" t="str">
        <f ca="1">IF(ISNUMBER(A64),RANK(F64,F62:F66),"")</f>
        <v/>
      </c>
      <c r="L64" s="226">
        <f ca="1">IF(J64=5,VLOOKUP(K64,TPMatrix!$A$6:$B$10,2,FALSE),IF(J64=4,VLOOKUP(K64,TPMatrix!$D$6:$E$9,2,FALSE),0))</f>
        <v>0</v>
      </c>
      <c r="M64" s="226">
        <f ca="1">IF(COUNTIF(K62:K66,K64)&gt;=2,IF(J64=5,VLOOKUP(K64+1,TPMatrix!$A$6:$B$10,2,FALSE),IF(J64=4,VLOOKUP(K64+1,TPMatrix!$D$6:$E$9,2,FALSE),0)),"")</f>
        <v>0</v>
      </c>
      <c r="N64" s="226">
        <f ca="1">IF(COUNTIF(K62:K66,K64)&gt;=3,IF(J64=5,VLOOKUP(K64+2,TPMatrix!$A$6:$B$10,2,FALSE),IF(J64=4,VLOOKUP(K64+2,TPMatrix!$D$6:$E$9,2,FALSE),0)),"")</f>
        <v>0</v>
      </c>
      <c r="O64" s="226">
        <f ca="1">IF(COUNTIF(K62:K66,K64)&gt;=4,IF(J64=5,VLOOKUP(K64+3,TPMatrix!$A$6:$B$10,2,FALSE),IF(J64=4,VLOOKUP(K64+3,TPMatrix!$D$6:$E$9,2,FALSE),0)),"")</f>
        <v>0</v>
      </c>
      <c r="P64" s="226">
        <f ca="1">IF(COUNTIF(K62:K66,K64)&gt;=5,IF(J64=5,VLOOKUP(K64+4,TPMatrix!$A$6:$B$10,2,FALSE),IF(J64=4,VLOOKUP(K64+4,TPMatrix!$D$6:$E$9,2,FALSE),0)),"")</f>
        <v>0</v>
      </c>
      <c r="Q64" s="226">
        <f t="shared" ca="1" si="16"/>
        <v>0</v>
      </c>
      <c r="R64" s="227">
        <f t="shared" ca="1" si="17"/>
        <v>5</v>
      </c>
      <c r="S64" s="225">
        <f t="shared" ca="1" si="18"/>
        <v>0</v>
      </c>
      <c r="T64" s="226">
        <f t="shared" si="19"/>
        <v>0</v>
      </c>
      <c r="U64" s="227">
        <f t="shared" ca="1" si="20"/>
        <v>0</v>
      </c>
      <c r="W64" s="154" t="str">
        <f t="shared" ca="1" si="21"/>
        <v/>
      </c>
      <c r="X64" s="154" t="str">
        <f ca="1">IF(ISNUMBER($A64),$W64*(Methuselahs!$A$4+1)+$A64,"")</f>
        <v/>
      </c>
      <c r="Y64" s="154" t="str">
        <f t="shared" ca="1" si="22"/>
        <v/>
      </c>
      <c r="Z64" s="154" t="str">
        <f ca="1">IF(ISNUMBER($A64),VLOOKUP($A64,Methuselahs!$A$7:$X$206,5),"")</f>
        <v/>
      </c>
      <c r="AA64" s="154" t="str">
        <f t="shared" ca="1" si="23"/>
        <v/>
      </c>
    </row>
    <row r="65" spans="1:27" ht="12.95" customHeight="1" x14ac:dyDescent="0.2">
      <c r="A65" s="228" t="str">
        <f ca="1">IF(ISBLANK('Tournament Info'!$B$11),"",INDIRECT(ADDRESS(ROW(),1,1,1,"Optimal Seating "&amp;'Tournament Info'!$B$11-1&amp;"R+F")))</f>
        <v/>
      </c>
      <c r="B65" s="229" t="str">
        <f ca="1">IF(ISNUMBER(A65),VLOOKUP(A65,Methuselahs!$A$7:$E$206,2,FALSE),"")</f>
        <v/>
      </c>
      <c r="C65" s="230" t="str">
        <f ca="1">IF(ISNUMBER(A65),VLOOKUP(A65,Methuselahs!$A$7:$E$206,3,FALSE),"")</f>
        <v/>
      </c>
      <c r="D65" s="231" t="str">
        <f t="shared" ca="1" si="12"/>
        <v/>
      </c>
      <c r="E65" s="232"/>
      <c r="F65" s="230">
        <f t="shared" si="13"/>
        <v>0</v>
      </c>
      <c r="G65" s="212" t="str">
        <f t="shared" ca="1" si="14"/>
        <v/>
      </c>
      <c r="H65" s="213" t="str">
        <f ca="1">IF(ISNUMBER(A65),IF(OR($S65=$U65,NOT(ISNA(MATCH($D65*5+$V$4,Override!$C$6:$C$125,0)))),$Q65,0),"")</f>
        <v/>
      </c>
      <c r="I65" s="231" t="str">
        <f t="shared" ca="1" si="15"/>
        <v/>
      </c>
      <c r="J65" s="233">
        <f ca="1">COUNT(A62:A66)</f>
        <v>0</v>
      </c>
      <c r="K65" s="215" t="str">
        <f ca="1">IF(ISNUMBER(A65),RANK(F65,F62:F66),"")</f>
        <v/>
      </c>
      <c r="L65" s="216">
        <f ca="1">IF(J65=5,VLOOKUP(K65,TPMatrix!$A$6:$B$10,2,FALSE),IF(J65=4,VLOOKUP(K65,TPMatrix!$D$6:$E$9,2,FALSE),0))</f>
        <v>0</v>
      </c>
      <c r="M65" s="216">
        <f ca="1">IF(COUNTIF(K62:K66,K65)&gt;=2,IF(J65=5,VLOOKUP(K65+1,TPMatrix!$A$6:$B$10,2,FALSE),IF(J65=4,VLOOKUP(K65+1,TPMatrix!$D$6:$E$9,2,FALSE),0)),"")</f>
        <v>0</v>
      </c>
      <c r="N65" s="216">
        <f ca="1">IF(COUNTIF(K62:K66,K65)&gt;=3,IF(J65=5,VLOOKUP(K65+2,TPMatrix!$A$6:$B$10,2,FALSE),IF(J65=4,VLOOKUP(K65+2,TPMatrix!$D$6:$E$9,2,FALSE),0)),"")</f>
        <v>0</v>
      </c>
      <c r="O65" s="216">
        <f ca="1">IF(COUNTIF(K62:K66,K65)&gt;=4,IF(J65=5,VLOOKUP(K65+3,TPMatrix!$A$6:$B$10,2,FALSE),IF(J65=4,VLOOKUP(K65+3,TPMatrix!$D$6:$E$9,2,FALSE),0)),"")</f>
        <v>0</v>
      </c>
      <c r="P65" s="216">
        <f ca="1">IF(COUNTIF(K62:K66,K65)&gt;=5,IF(J65=5,VLOOKUP(K65+4,TPMatrix!$A$6:$B$10,2,FALSE),IF(J65=4,VLOOKUP(K65+4,TPMatrix!$D$6:$E$9,2,FALSE),0)),"")</f>
        <v>0</v>
      </c>
      <c r="Q65" s="216">
        <f t="shared" ca="1" si="16"/>
        <v>0</v>
      </c>
      <c r="R65" s="217">
        <f t="shared" ca="1" si="17"/>
        <v>5</v>
      </c>
      <c r="S65" s="215">
        <f t="shared" ca="1" si="18"/>
        <v>0</v>
      </c>
      <c r="T65" s="216">
        <f t="shared" si="19"/>
        <v>0</v>
      </c>
      <c r="U65" s="217">
        <f t="shared" ca="1" si="20"/>
        <v>0</v>
      </c>
      <c r="W65" s="154" t="str">
        <f t="shared" ca="1" si="21"/>
        <v/>
      </c>
      <c r="X65" s="154" t="str">
        <f ca="1">IF(ISNUMBER($A65),$W65*(Methuselahs!$A$4+1)+$A65,"")</f>
        <v/>
      </c>
      <c r="Y65" s="154" t="str">
        <f t="shared" ca="1" si="22"/>
        <v/>
      </c>
      <c r="Z65" s="154" t="str">
        <f ca="1">IF(ISNUMBER($A65),VLOOKUP($A65,Methuselahs!$A$7:$X$206,5),"")</f>
        <v/>
      </c>
      <c r="AA65" s="154" t="str">
        <f t="shared" ca="1" si="23"/>
        <v/>
      </c>
    </row>
    <row r="66" spans="1:27" ht="12.95" customHeight="1" thickBot="1" x14ac:dyDescent="0.25">
      <c r="A66" s="234" t="str">
        <f ca="1">IF(ISBLANK('Tournament Info'!$B$11),"",INDIRECT(ADDRESS(ROW(),1,1,1,"Optimal Seating "&amp;'Tournament Info'!$B$11-1&amp;"R+F")))</f>
        <v/>
      </c>
      <c r="B66" s="235" t="str">
        <f ca="1">IF(ISNUMBER(A66),VLOOKUP(A66,Methuselahs!$A$7:$E$206,2,FALSE),"")</f>
        <v/>
      </c>
      <c r="C66" s="236" t="str">
        <f ca="1">IF(ISNUMBER(A66),VLOOKUP(A66,Methuselahs!$A$7:$E$206,3,FALSE),"")</f>
        <v/>
      </c>
      <c r="D66" s="237" t="str">
        <f t="shared" ca="1" si="12"/>
        <v/>
      </c>
      <c r="E66" s="238"/>
      <c r="F66" s="236">
        <f t="shared" si="13"/>
        <v>0</v>
      </c>
      <c r="G66" s="222" t="str">
        <f t="shared" ca="1" si="14"/>
        <v/>
      </c>
      <c r="H66" s="223" t="str">
        <f ca="1">IF(ISNUMBER(A66),IF(OR($S66=$U66,NOT(ISNA(MATCH($D66*5+$V$4,Override!$C$6:$C$125,0)))),$Q66,0),"")</f>
        <v/>
      </c>
      <c r="I66" s="237" t="str">
        <f t="shared" ca="1" si="15"/>
        <v/>
      </c>
      <c r="J66" s="239">
        <f ca="1">COUNT(A62:A66)</f>
        <v>0</v>
      </c>
      <c r="K66" s="240" t="str">
        <f ca="1">IF(ISNUMBER(A66),RANK(F66,F62:F66),"")</f>
        <v/>
      </c>
      <c r="L66" s="241">
        <f ca="1">IF(J66=5,VLOOKUP(K66,TPMatrix!$A$6:$B$10,2,FALSE),IF(J66=4,VLOOKUP(K66,TPMatrix!$D$6:$E$9,2,FALSE),0))</f>
        <v>0</v>
      </c>
      <c r="M66" s="241">
        <f ca="1">IF(COUNTIF(K62:K66,K66)&gt;=2,IF(J66=5,VLOOKUP(K66+1,TPMatrix!$A$6:$B$10,2,FALSE),IF(J66=4,VLOOKUP(K66+1,TPMatrix!$D$6:$E$9,2,FALSE),0)),"")</f>
        <v>0</v>
      </c>
      <c r="N66" s="241">
        <f ca="1">IF(COUNTIF(K62:K66,K66)&gt;=3,IF(J66=5,VLOOKUP(K66+2,TPMatrix!$A$6:$B$10,2,FALSE),IF(J66=4,VLOOKUP(K66+2,TPMatrix!$D$6:$E$9,2,FALSE),0)),"")</f>
        <v>0</v>
      </c>
      <c r="O66" s="241">
        <f ca="1">IF(COUNTIF(K62:K66,K66)&gt;=4,IF(J66=5,VLOOKUP(K66+3,TPMatrix!$A$6:$B$10,2,FALSE),IF(J66=4,VLOOKUP(K66+3,TPMatrix!$D$6:$E$9,2,FALSE),0)),"")</f>
        <v>0</v>
      </c>
      <c r="P66" s="241">
        <f ca="1">IF(COUNTIF(K62:K66,K66)&gt;=5,IF(J66=5,VLOOKUP(K66+4,TPMatrix!$A$6:$B$10,2,FALSE),IF(J66=4,VLOOKUP(K66+4,TPMatrix!$D$6:$E$9,2,FALSE),0)),"")</f>
        <v>0</v>
      </c>
      <c r="Q66" s="241">
        <f t="shared" ca="1" si="16"/>
        <v>0</v>
      </c>
      <c r="R66" s="242">
        <f t="shared" ca="1" si="17"/>
        <v>5</v>
      </c>
      <c r="S66" s="240">
        <f t="shared" ca="1" si="18"/>
        <v>0</v>
      </c>
      <c r="T66" s="241">
        <f t="shared" si="19"/>
        <v>0</v>
      </c>
      <c r="U66" s="242">
        <f t="shared" ca="1" si="20"/>
        <v>0</v>
      </c>
      <c r="W66" s="154" t="str">
        <f t="shared" ca="1" si="21"/>
        <v/>
      </c>
      <c r="X66" s="154" t="str">
        <f ca="1">IF(ISNUMBER($A66),$W66*(Methuselahs!$A$4+1)+$A66,"")</f>
        <v/>
      </c>
      <c r="Y66" s="154" t="str">
        <f t="shared" ca="1" si="22"/>
        <v/>
      </c>
      <c r="Z66" s="154" t="str">
        <f ca="1">IF(ISNUMBER($A66),VLOOKUP($A66,Methuselahs!$A$7:$X$206,5),"")</f>
        <v/>
      </c>
      <c r="AA66" s="154" t="str">
        <f t="shared" ca="1" si="23"/>
        <v/>
      </c>
    </row>
    <row r="67" spans="1:27" ht="12.95" customHeight="1" thickTop="1" x14ac:dyDescent="0.2">
      <c r="A67" s="193" t="str">
        <f ca="1">IF(ISBLANK('Tournament Info'!$B$11),"",INDIRECT(ADDRESS(ROW(),1,1,1,"Optimal Seating "&amp;'Tournament Info'!$B$11-1&amp;"R+F")))</f>
        <v/>
      </c>
      <c r="B67" s="194" t="str">
        <f ca="1">IF(ISNUMBER(A67),VLOOKUP(A67,Methuselahs!$A$7:$E$206,2,FALSE),"")</f>
        <v/>
      </c>
      <c r="C67" s="195" t="str">
        <f ca="1">IF(ISNUMBER(A67),VLOOKUP(A67,Methuselahs!$A$7:$E$206,3,FALSE),"")</f>
        <v/>
      </c>
      <c r="D67" s="196" t="str">
        <f t="shared" ca="1" si="12"/>
        <v/>
      </c>
      <c r="E67" s="197"/>
      <c r="F67" s="195">
        <f t="shared" si="13"/>
        <v>0</v>
      </c>
      <c r="G67" s="198" t="str">
        <f t="shared" ca="1" si="14"/>
        <v/>
      </c>
      <c r="H67" s="199" t="str">
        <f ca="1">IF(ISNUMBER(A67),IF(OR($S67=$U67,NOT(ISNA(MATCH($D67*5+$V$4,Override!$C$6:$C$125,0)))),$Q67,0),"")</f>
        <v/>
      </c>
      <c r="I67" s="196" t="str">
        <f t="shared" ca="1" si="15"/>
        <v/>
      </c>
      <c r="J67" s="200">
        <f ca="1">COUNT(A67:A71)</f>
        <v>0</v>
      </c>
      <c r="K67" s="201" t="str">
        <f ca="1">IF(ISNUMBER(A67),RANK(F67,F67:F71),"")</f>
        <v/>
      </c>
      <c r="L67" s="202">
        <f ca="1">IF(J67=5,VLOOKUP(K67,TPMatrix!$A$6:$B$10,2,FALSE),IF(J67=4,VLOOKUP(K67,TPMatrix!$D$6:$E$9,2,FALSE),0))</f>
        <v>0</v>
      </c>
      <c r="M67" s="202">
        <f ca="1">IF(COUNTIF(K67:K71,K67)&gt;=2,IF(J67=5,VLOOKUP(K67+1,TPMatrix!$A$6:$B$10,2,FALSE),IF(J67=4,VLOOKUP(K67+1,TPMatrix!$D$6:$E$9,2,FALSE),0)),"")</f>
        <v>0</v>
      </c>
      <c r="N67" s="202">
        <f ca="1">IF(COUNTIF(K67:K71,K67)&gt;=3,IF(J67=5,VLOOKUP(K67+2,TPMatrix!$A$6:$B$10,2,FALSE),IF(J67=4,VLOOKUP(K67+2,TPMatrix!$D$6:$E$9,2,FALSE),0)),"")</f>
        <v>0</v>
      </c>
      <c r="O67" s="202">
        <f ca="1">IF(COUNTIF(K67:K71,K67)&gt;=4,IF(J67=5,VLOOKUP(K67+3,TPMatrix!$A$6:$B$10,2,FALSE),IF(J67=4,VLOOKUP(K67+3,TPMatrix!$D$6:$E$9,2,FALSE),0)),"")</f>
        <v>0</v>
      </c>
      <c r="P67" s="202">
        <f ca="1">IF(COUNTIF(K67:K71,K67)&gt;=5,IF(J67=5,VLOOKUP(K67+4,TPMatrix!$A$6:$B$10,2,FALSE),IF(J67=4,VLOOKUP(K67+4,TPMatrix!$D$6:$E$9,2,FALSE),0)),"")</f>
        <v>0</v>
      </c>
      <c r="Q67" s="202">
        <f t="shared" ca="1" si="16"/>
        <v>0</v>
      </c>
      <c r="R67" s="203">
        <f t="shared" ca="1" si="17"/>
        <v>5</v>
      </c>
      <c r="S67" s="204">
        <f t="shared" ca="1" si="18"/>
        <v>0</v>
      </c>
      <c r="T67" s="205">
        <f t="shared" si="19"/>
        <v>0</v>
      </c>
      <c r="U67" s="206">
        <f t="shared" ca="1" si="20"/>
        <v>0</v>
      </c>
      <c r="W67" s="154" t="str">
        <f t="shared" ca="1" si="21"/>
        <v/>
      </c>
      <c r="X67" s="154" t="str">
        <f ca="1">IF(ISNUMBER($A67),$W67*(Methuselahs!$A$4+1)+$A67,"")</f>
        <v/>
      </c>
      <c r="Y67" s="154" t="str">
        <f t="shared" ca="1" si="22"/>
        <v/>
      </c>
      <c r="Z67" s="154" t="str">
        <f ca="1">IF(ISNUMBER($A67),VLOOKUP($A67,Methuselahs!$A$7:$X$206,5),"")</f>
        <v/>
      </c>
      <c r="AA67" s="154" t="str">
        <f t="shared" ca="1" si="23"/>
        <v/>
      </c>
    </row>
    <row r="68" spans="1:27" ht="12.95" customHeight="1" x14ac:dyDescent="0.2">
      <c r="A68" s="207" t="str">
        <f ca="1">IF(ISBLANK('Tournament Info'!$B$11),"",INDIRECT(ADDRESS(ROW(),1,1,1,"Optimal Seating "&amp;'Tournament Info'!$B$11-1&amp;"R+F")))</f>
        <v/>
      </c>
      <c r="B68" s="208" t="str">
        <f ca="1">IF(ISNUMBER(A68),VLOOKUP(A68,Methuselahs!$A$7:$E$206,2,FALSE),"")</f>
        <v/>
      </c>
      <c r="C68" s="209" t="str">
        <f ca="1">IF(ISNUMBER(A68),VLOOKUP(A68,Methuselahs!$A$7:$E$206,3,FALSE),"")</f>
        <v/>
      </c>
      <c r="D68" s="210" t="str">
        <f t="shared" ca="1" si="12"/>
        <v/>
      </c>
      <c r="E68" s="211"/>
      <c r="F68" s="209">
        <f t="shared" si="13"/>
        <v>0</v>
      </c>
      <c r="G68" s="212" t="str">
        <f t="shared" ca="1" si="14"/>
        <v/>
      </c>
      <c r="H68" s="213" t="str">
        <f ca="1">IF(ISNUMBER(A68),IF(OR($S68=$U68,NOT(ISNA(MATCH($D68*5+$V$4,Override!$C$6:$C$125,0)))),$Q68,0),"")</f>
        <v/>
      </c>
      <c r="I68" s="210" t="str">
        <f t="shared" ca="1" si="15"/>
        <v/>
      </c>
      <c r="J68" s="214">
        <f ca="1">COUNT(A67:A71)</f>
        <v>0</v>
      </c>
      <c r="K68" s="215" t="str">
        <f ca="1">IF(ISNUMBER(A68),RANK(F68,F67:F71),"")</f>
        <v/>
      </c>
      <c r="L68" s="216">
        <f ca="1">IF(J68=5,VLOOKUP(K68,TPMatrix!$A$6:$B$10,2,FALSE),IF(J68=4,VLOOKUP(K68,TPMatrix!$D$6:$E$9,2,FALSE),0))</f>
        <v>0</v>
      </c>
      <c r="M68" s="216">
        <f ca="1">IF(COUNTIF(K67:K71,K68)&gt;=2,IF(J68=5,VLOOKUP(K68+1,TPMatrix!$A$6:$B$10,2,FALSE),IF(J68=4,VLOOKUP(K68+1,TPMatrix!$D$6:$E$9,2,FALSE),0)),"")</f>
        <v>0</v>
      </c>
      <c r="N68" s="216">
        <f ca="1">IF(COUNTIF(K67:K71,K68)&gt;=3,IF(J68=5,VLOOKUP(K68+2,TPMatrix!$A$6:$B$10,2,FALSE),IF(J68=4,VLOOKUP(K68+2,TPMatrix!$D$6:$E$9,2,FALSE),0)),"")</f>
        <v>0</v>
      </c>
      <c r="O68" s="216">
        <f ca="1">IF(COUNTIF(K67:K71,K68)&gt;=4,IF(J68=5,VLOOKUP(K68+3,TPMatrix!$A$6:$B$10,2,FALSE),IF(J68=4,VLOOKUP(K68+3,TPMatrix!$D$6:$E$9,2,FALSE),0)),"")</f>
        <v>0</v>
      </c>
      <c r="P68" s="216">
        <f ca="1">IF(COUNTIF(K67:K71,K68)&gt;=5,IF(J68=5,VLOOKUP(K68+4,TPMatrix!$A$6:$B$10,2,FALSE),IF(J68=4,VLOOKUP(K68+4,TPMatrix!$D$6:$E$9,2,FALSE),0)),"")</f>
        <v>0</v>
      </c>
      <c r="Q68" s="216">
        <f t="shared" ca="1" si="16"/>
        <v>0</v>
      </c>
      <c r="R68" s="217">
        <f t="shared" ca="1" si="17"/>
        <v>5</v>
      </c>
      <c r="S68" s="215">
        <f t="shared" ca="1" si="18"/>
        <v>0</v>
      </c>
      <c r="T68" s="216">
        <f t="shared" si="19"/>
        <v>0</v>
      </c>
      <c r="U68" s="217">
        <f t="shared" ca="1" si="20"/>
        <v>0</v>
      </c>
      <c r="W68" s="154" t="str">
        <f t="shared" ca="1" si="21"/>
        <v/>
      </c>
      <c r="X68" s="154" t="str">
        <f ca="1">IF(ISNUMBER($A68),$W68*(Methuselahs!$A$4+1)+$A68,"")</f>
        <v/>
      </c>
      <c r="Y68" s="154" t="str">
        <f t="shared" ca="1" si="22"/>
        <v/>
      </c>
      <c r="Z68" s="154" t="str">
        <f ca="1">IF(ISNUMBER($A68),VLOOKUP($A68,Methuselahs!$A$7:$X$206,5),"")</f>
        <v/>
      </c>
      <c r="AA68" s="154" t="str">
        <f t="shared" ca="1" si="23"/>
        <v/>
      </c>
    </row>
    <row r="69" spans="1:27" ht="12.95" customHeight="1" x14ac:dyDescent="0.2">
      <c r="A69" s="218" t="str">
        <f ca="1">IF(ISBLANK('Tournament Info'!$B$11),"",INDIRECT(ADDRESS(ROW(),1,1,1,"Optimal Seating "&amp;'Tournament Info'!$B$11-1&amp;"R+F")))</f>
        <v/>
      </c>
      <c r="B69" s="194" t="str">
        <f ca="1">IF(ISNUMBER(A69),VLOOKUP(A69,Methuselahs!$A$7:$E$206,2,FALSE),"")</f>
        <v/>
      </c>
      <c r="C69" s="219" t="str">
        <f ca="1">IF(ISNUMBER(A69),VLOOKUP(A69,Methuselahs!$A$7:$E$206,3,FALSE),"")</f>
        <v/>
      </c>
      <c r="D69" s="220" t="str">
        <f t="shared" ca="1" si="12"/>
        <v/>
      </c>
      <c r="E69" s="221"/>
      <c r="F69" s="219">
        <f t="shared" si="13"/>
        <v>0</v>
      </c>
      <c r="G69" s="222" t="str">
        <f t="shared" ca="1" si="14"/>
        <v/>
      </c>
      <c r="H69" s="223" t="str">
        <f ca="1">IF(ISNUMBER(A69),IF(OR($S69=$U69,NOT(ISNA(MATCH($D69*5+$V$4,Override!$C$6:$C$125,0)))),$Q69,0),"")</f>
        <v/>
      </c>
      <c r="I69" s="220" t="str">
        <f t="shared" ca="1" si="15"/>
        <v/>
      </c>
      <c r="J69" s="224">
        <f ca="1">COUNT(A67:A71)</f>
        <v>0</v>
      </c>
      <c r="K69" s="225" t="str">
        <f ca="1">IF(ISNUMBER(A69),RANK(F69,F67:F71),"")</f>
        <v/>
      </c>
      <c r="L69" s="226">
        <f ca="1">IF(J69=5,VLOOKUP(K69,TPMatrix!$A$6:$B$10,2,FALSE),IF(J69=4,VLOOKUP(K69,TPMatrix!$D$6:$E$9,2,FALSE),0))</f>
        <v>0</v>
      </c>
      <c r="M69" s="226">
        <f ca="1">IF(COUNTIF(K67:K71,K69)&gt;=2,IF(J69=5,VLOOKUP(K69+1,TPMatrix!$A$6:$B$10,2,FALSE),IF(J69=4,VLOOKUP(K69+1,TPMatrix!$D$6:$E$9,2,FALSE),0)),"")</f>
        <v>0</v>
      </c>
      <c r="N69" s="226">
        <f ca="1">IF(COUNTIF(K67:K71,K69)&gt;=3,IF(J69=5,VLOOKUP(K69+2,TPMatrix!$A$6:$B$10,2,FALSE),IF(J69=4,VLOOKUP(K69+2,TPMatrix!$D$6:$E$9,2,FALSE),0)),"")</f>
        <v>0</v>
      </c>
      <c r="O69" s="226">
        <f ca="1">IF(COUNTIF(K67:K71,K69)&gt;=4,IF(J69=5,VLOOKUP(K69+3,TPMatrix!$A$6:$B$10,2,FALSE),IF(J69=4,VLOOKUP(K69+3,TPMatrix!$D$6:$E$9,2,FALSE),0)),"")</f>
        <v>0</v>
      </c>
      <c r="P69" s="226">
        <f ca="1">IF(COUNTIF(K67:K71,K69)&gt;=5,IF(J69=5,VLOOKUP(K69+4,TPMatrix!$A$6:$B$10,2,FALSE),IF(J69=4,VLOOKUP(K69+4,TPMatrix!$D$6:$E$9,2,FALSE),0)),"")</f>
        <v>0</v>
      </c>
      <c r="Q69" s="226">
        <f t="shared" ca="1" si="16"/>
        <v>0</v>
      </c>
      <c r="R69" s="227">
        <f t="shared" ca="1" si="17"/>
        <v>5</v>
      </c>
      <c r="S69" s="225">
        <f t="shared" ca="1" si="18"/>
        <v>0</v>
      </c>
      <c r="T69" s="226">
        <f t="shared" si="19"/>
        <v>0</v>
      </c>
      <c r="U69" s="227">
        <f t="shared" ca="1" si="20"/>
        <v>0</v>
      </c>
      <c r="W69" s="154" t="str">
        <f t="shared" ca="1" si="21"/>
        <v/>
      </c>
      <c r="X69" s="154" t="str">
        <f ca="1">IF(ISNUMBER($A69),$W69*(Methuselahs!$A$4+1)+$A69,"")</f>
        <v/>
      </c>
      <c r="Y69" s="154" t="str">
        <f t="shared" ca="1" si="22"/>
        <v/>
      </c>
      <c r="Z69" s="154" t="str">
        <f ca="1">IF(ISNUMBER($A69),VLOOKUP($A69,Methuselahs!$A$7:$X$206,5),"")</f>
        <v/>
      </c>
      <c r="AA69" s="154" t="str">
        <f t="shared" ca="1" si="23"/>
        <v/>
      </c>
    </row>
    <row r="70" spans="1:27" ht="12.95" customHeight="1" x14ac:dyDescent="0.2">
      <c r="A70" s="228" t="str">
        <f ca="1">IF(ISBLANK('Tournament Info'!$B$11),"",INDIRECT(ADDRESS(ROW(),1,1,1,"Optimal Seating "&amp;'Tournament Info'!$B$11-1&amp;"R+F")))</f>
        <v/>
      </c>
      <c r="B70" s="229" t="str">
        <f ca="1">IF(ISNUMBER(A70),VLOOKUP(A70,Methuselahs!$A$7:$E$206,2,FALSE),"")</f>
        <v/>
      </c>
      <c r="C70" s="230" t="str">
        <f ca="1">IF(ISNUMBER(A70),VLOOKUP(A70,Methuselahs!$A$7:$E$206,3,FALSE),"")</f>
        <v/>
      </c>
      <c r="D70" s="231" t="str">
        <f t="shared" ca="1" si="12"/>
        <v/>
      </c>
      <c r="E70" s="232"/>
      <c r="F70" s="230">
        <f t="shared" si="13"/>
        <v>0</v>
      </c>
      <c r="G70" s="212" t="str">
        <f t="shared" ca="1" si="14"/>
        <v/>
      </c>
      <c r="H70" s="213" t="str">
        <f ca="1">IF(ISNUMBER(A70),IF(OR($S70=$U70,NOT(ISNA(MATCH($D70*5+$V$4,Override!$C$6:$C$125,0)))),$Q70,0),"")</f>
        <v/>
      </c>
      <c r="I70" s="231" t="str">
        <f t="shared" ca="1" si="15"/>
        <v/>
      </c>
      <c r="J70" s="233">
        <f ca="1">COUNT(A67:A71)</f>
        <v>0</v>
      </c>
      <c r="K70" s="215" t="str">
        <f ca="1">IF(ISNUMBER(A70),RANK(F70,F67:F71),"")</f>
        <v/>
      </c>
      <c r="L70" s="216">
        <f ca="1">IF(J70=5,VLOOKUP(K70,TPMatrix!$A$6:$B$10,2,FALSE),IF(J70=4,VLOOKUP(K70,TPMatrix!$D$6:$E$9,2,FALSE),0))</f>
        <v>0</v>
      </c>
      <c r="M70" s="216">
        <f ca="1">IF(COUNTIF(K67:K71,K70)&gt;=2,IF(J70=5,VLOOKUP(K70+1,TPMatrix!$A$6:$B$10,2,FALSE),IF(J70=4,VLOOKUP(K70+1,TPMatrix!$D$6:$E$9,2,FALSE),0)),"")</f>
        <v>0</v>
      </c>
      <c r="N70" s="216">
        <f ca="1">IF(COUNTIF(K67:K71,K70)&gt;=3,IF(J70=5,VLOOKUP(K70+2,TPMatrix!$A$6:$B$10,2,FALSE),IF(J70=4,VLOOKUP(K70+2,TPMatrix!$D$6:$E$9,2,FALSE),0)),"")</f>
        <v>0</v>
      </c>
      <c r="O70" s="216">
        <f ca="1">IF(COUNTIF(K67:K71,K70)&gt;=4,IF(J70=5,VLOOKUP(K70+3,TPMatrix!$A$6:$B$10,2,FALSE),IF(J70=4,VLOOKUP(K70+3,TPMatrix!$D$6:$E$9,2,FALSE),0)),"")</f>
        <v>0</v>
      </c>
      <c r="P70" s="216">
        <f ca="1">IF(COUNTIF(K67:K71,K70)&gt;=5,IF(J70=5,VLOOKUP(K70+4,TPMatrix!$A$6:$B$10,2,FALSE),IF(J70=4,VLOOKUP(K70+4,TPMatrix!$D$6:$E$9,2,FALSE),0)),"")</f>
        <v>0</v>
      </c>
      <c r="Q70" s="216">
        <f t="shared" ca="1" si="16"/>
        <v>0</v>
      </c>
      <c r="R70" s="217">
        <f t="shared" ca="1" si="17"/>
        <v>5</v>
      </c>
      <c r="S70" s="215">
        <f t="shared" ca="1" si="18"/>
        <v>0</v>
      </c>
      <c r="T70" s="216">
        <f t="shared" si="19"/>
        <v>0</v>
      </c>
      <c r="U70" s="217">
        <f t="shared" ca="1" si="20"/>
        <v>0</v>
      </c>
      <c r="W70" s="154" t="str">
        <f t="shared" ca="1" si="21"/>
        <v/>
      </c>
      <c r="X70" s="154" t="str">
        <f ca="1">IF(ISNUMBER($A70),$W70*(Methuselahs!$A$4+1)+$A70,"")</f>
        <v/>
      </c>
      <c r="Y70" s="154" t="str">
        <f t="shared" ca="1" si="22"/>
        <v/>
      </c>
      <c r="Z70" s="154" t="str">
        <f ca="1">IF(ISNUMBER($A70),VLOOKUP($A70,Methuselahs!$A$7:$X$206,5),"")</f>
        <v/>
      </c>
      <c r="AA70" s="154" t="str">
        <f t="shared" ca="1" si="23"/>
        <v/>
      </c>
    </row>
    <row r="71" spans="1:27" ht="12.95" customHeight="1" thickBot="1" x14ac:dyDescent="0.25">
      <c r="A71" s="234" t="str">
        <f ca="1">IF(ISBLANK('Tournament Info'!$B$11),"",INDIRECT(ADDRESS(ROW(),1,1,1,"Optimal Seating "&amp;'Tournament Info'!$B$11-1&amp;"R+F")))</f>
        <v/>
      </c>
      <c r="B71" s="235" t="str">
        <f ca="1">IF(ISNUMBER(A71),VLOOKUP(A71,Methuselahs!$A$7:$E$206,2,FALSE),"")</f>
        <v/>
      </c>
      <c r="C71" s="236" t="str">
        <f ca="1">IF(ISNUMBER(A71),VLOOKUP(A71,Methuselahs!$A$7:$E$206,3,FALSE),"")</f>
        <v/>
      </c>
      <c r="D71" s="237" t="str">
        <f t="shared" ref="D71:D102" ca="1" si="24">IF(ISNUMBER(A71),FLOOR((ROW()-ROW($A$7))/5,1)+1,"")</f>
        <v/>
      </c>
      <c r="E71" s="238"/>
      <c r="F71" s="236">
        <f t="shared" ref="F71:F102" si="25">IF(ISNUMBER(E71),E71,0)</f>
        <v>0</v>
      </c>
      <c r="G71" s="222" t="str">
        <f t="shared" ref="G71:G102" ca="1" si="26">IF(ISNUMBER($A71),IF(AND($F71&gt;=2,$H71=60),1,0),"")</f>
        <v/>
      </c>
      <c r="H71" s="223" t="str">
        <f ca="1">IF(ISNUMBER(A71),IF(OR($S71=$U71,NOT(ISNA(MATCH($D71*5+$V$4,Override!$C$6:$C$125,0)))),$Q71,0),"")</f>
        <v/>
      </c>
      <c r="I71" s="237" t="str">
        <f t="shared" ref="I71:I102" ca="1" si="27">IF(ISNUMBER(A71),IF(J71=5,K71,IF(AND(J71=4,OR(K71=4,K71=3)),K71+1,K71)),"")</f>
        <v/>
      </c>
      <c r="J71" s="239">
        <f ca="1">COUNT(A67:A71)</f>
        <v>0</v>
      </c>
      <c r="K71" s="240" t="str">
        <f ca="1">IF(ISNUMBER(A71),RANK(F71,F67:F71),"")</f>
        <v/>
      </c>
      <c r="L71" s="241">
        <f ca="1">IF(J71=5,VLOOKUP(K71,TPMatrix!$A$6:$B$10,2,FALSE),IF(J71=4,VLOOKUP(K71,TPMatrix!$D$6:$E$9,2,FALSE),0))</f>
        <v>0</v>
      </c>
      <c r="M71" s="241">
        <f ca="1">IF(COUNTIF(K67:K71,K71)&gt;=2,IF(J71=5,VLOOKUP(K71+1,TPMatrix!$A$6:$B$10,2,FALSE),IF(J71=4,VLOOKUP(K71+1,TPMatrix!$D$6:$E$9,2,FALSE),0)),"")</f>
        <v>0</v>
      </c>
      <c r="N71" s="241">
        <f ca="1">IF(COUNTIF(K67:K71,K71)&gt;=3,IF(J71=5,VLOOKUP(K71+2,TPMatrix!$A$6:$B$10,2,FALSE),IF(J71=4,VLOOKUP(K71+2,TPMatrix!$D$6:$E$9,2,FALSE),0)),"")</f>
        <v>0</v>
      </c>
      <c r="O71" s="241">
        <f ca="1">IF(COUNTIF(K67:K71,K71)&gt;=4,IF(J71=5,VLOOKUP(K71+3,TPMatrix!$A$6:$B$10,2,FALSE),IF(J71=4,VLOOKUP(K71+3,TPMatrix!$D$6:$E$9,2,FALSE),0)),"")</f>
        <v>0</v>
      </c>
      <c r="P71" s="241">
        <f ca="1">IF(COUNTIF(K67:K71,K71)&gt;=5,IF(J71=5,VLOOKUP(K71+4,TPMatrix!$A$6:$B$10,2,FALSE),IF(J71=4,VLOOKUP(K71+4,TPMatrix!$D$6:$E$9,2,FALSE),0)),"")</f>
        <v>0</v>
      </c>
      <c r="Q71" s="241">
        <f t="shared" ref="Q71:Q102" ca="1" si="28">SUM(L71:P71)/COUNT(L71:P71)</f>
        <v>0</v>
      </c>
      <c r="R71" s="242">
        <f t="shared" ref="R71:R102" ca="1" si="29">COUNT(L71:P71)</f>
        <v>5</v>
      </c>
      <c r="S71" s="240">
        <f t="shared" ref="S71:S102" ca="1" si="30">IF(ISNUMBER($A71),COUNTIF($D$7:$D$206,$D71),0)</f>
        <v>0</v>
      </c>
      <c r="T71" s="241">
        <f t="shared" ref="T71:T102" si="31">CEILING($F71,1)</f>
        <v>0</v>
      </c>
      <c r="U71" s="242">
        <f t="shared" ref="U71:U102" ca="1" si="32">SUM(OFFSET(T71,-MOD(ROW()-ROW($U$7),5),0,5,1))</f>
        <v>0</v>
      </c>
      <c r="W71" s="154" t="str">
        <f t="shared" ref="W71:W102" ca="1" si="33">$I71</f>
        <v/>
      </c>
      <c r="X71" s="154" t="str">
        <f ca="1">IF(ISNUMBER($A71),$W71*(Methuselahs!$A$4+1)+$A71,"")</f>
        <v/>
      </c>
      <c r="Y71" s="154" t="str">
        <f t="shared" ref="Y71:Y102" ca="1" si="34">IF(ISNUMBER($A71),RANK($X71,$X71:$X75,1),"")</f>
        <v/>
      </c>
      <c r="Z71" s="154" t="str">
        <f ca="1">IF(ISNUMBER($A71),VLOOKUP($A71,Methuselahs!$A$7:$X$206,5),"")</f>
        <v/>
      </c>
      <c r="AA71" s="154" t="str">
        <f t="shared" ref="AA71:AA102" ca="1" si="35">$I71</f>
        <v/>
      </c>
    </row>
    <row r="72" spans="1:27" ht="12.95" customHeight="1" thickTop="1" x14ac:dyDescent="0.2">
      <c r="A72" s="193" t="str">
        <f ca="1">IF(ISBLANK('Tournament Info'!$B$11),"",INDIRECT(ADDRESS(ROW(),1,1,1,"Optimal Seating "&amp;'Tournament Info'!$B$11-1&amp;"R+F")))</f>
        <v/>
      </c>
      <c r="B72" s="194" t="str">
        <f ca="1">IF(ISNUMBER(A72),VLOOKUP(A72,Methuselahs!$A$7:$E$206,2,FALSE),"")</f>
        <v/>
      </c>
      <c r="C72" s="195" t="str">
        <f ca="1">IF(ISNUMBER(A72),VLOOKUP(A72,Methuselahs!$A$7:$E$206,3,FALSE),"")</f>
        <v/>
      </c>
      <c r="D72" s="196" t="str">
        <f t="shared" ca="1" si="24"/>
        <v/>
      </c>
      <c r="E72" s="197"/>
      <c r="F72" s="195">
        <f t="shared" si="25"/>
        <v>0</v>
      </c>
      <c r="G72" s="198" t="str">
        <f t="shared" ca="1" si="26"/>
        <v/>
      </c>
      <c r="H72" s="199" t="str">
        <f ca="1">IF(ISNUMBER(A72),IF(OR($S72=$U72,NOT(ISNA(MATCH($D72*5+$V$4,Override!$C$6:$C$125,0)))),$Q72,0),"")</f>
        <v/>
      </c>
      <c r="I72" s="196" t="str">
        <f t="shared" ca="1" si="27"/>
        <v/>
      </c>
      <c r="J72" s="200">
        <f ca="1">COUNT(A72:A76)</f>
        <v>0</v>
      </c>
      <c r="K72" s="201" t="str">
        <f ca="1">IF(ISNUMBER(A72),RANK(F72,F72:F76),"")</f>
        <v/>
      </c>
      <c r="L72" s="202">
        <f ca="1">IF(J72=5,VLOOKUP(K72,TPMatrix!$A$6:$B$10,2,FALSE),IF(J72=4,VLOOKUP(K72,TPMatrix!$D$6:$E$9,2,FALSE),0))</f>
        <v>0</v>
      </c>
      <c r="M72" s="202">
        <f ca="1">IF(COUNTIF(K72:K76,K72)&gt;=2,IF(J72=5,VLOOKUP(K72+1,TPMatrix!$A$6:$B$10,2,FALSE),IF(J72=4,VLOOKUP(K72+1,TPMatrix!$D$6:$E$9,2,FALSE),0)),"")</f>
        <v>0</v>
      </c>
      <c r="N72" s="202">
        <f ca="1">IF(COUNTIF(K72:K76,K72)&gt;=3,IF(J72=5,VLOOKUP(K72+2,TPMatrix!$A$6:$B$10,2,FALSE),IF(J72=4,VLOOKUP(K72+2,TPMatrix!$D$6:$E$9,2,FALSE),0)),"")</f>
        <v>0</v>
      </c>
      <c r="O72" s="202">
        <f ca="1">IF(COUNTIF(K72:K76,K72)&gt;=4,IF(J72=5,VLOOKUP(K72+3,TPMatrix!$A$6:$B$10,2,FALSE),IF(J72=4,VLOOKUP(K72+3,TPMatrix!$D$6:$E$9,2,FALSE),0)),"")</f>
        <v>0</v>
      </c>
      <c r="P72" s="202">
        <f ca="1">IF(COUNTIF(K72:K76,K72)&gt;=5,IF(J72=5,VLOOKUP(K72+4,TPMatrix!$A$6:$B$10,2,FALSE),IF(J72=4,VLOOKUP(K72+4,TPMatrix!$D$6:$E$9,2,FALSE),0)),"")</f>
        <v>0</v>
      </c>
      <c r="Q72" s="202">
        <f t="shared" ca="1" si="28"/>
        <v>0</v>
      </c>
      <c r="R72" s="203">
        <f t="shared" ca="1" si="29"/>
        <v>5</v>
      </c>
      <c r="S72" s="204">
        <f t="shared" ca="1" si="30"/>
        <v>0</v>
      </c>
      <c r="T72" s="205">
        <f t="shared" si="31"/>
        <v>0</v>
      </c>
      <c r="U72" s="206">
        <f t="shared" ca="1" si="32"/>
        <v>0</v>
      </c>
      <c r="W72" s="154" t="str">
        <f t="shared" ca="1" si="33"/>
        <v/>
      </c>
      <c r="X72" s="154" t="str">
        <f ca="1">IF(ISNUMBER($A72),$W72*(Methuselahs!$A$4+1)+$A72,"")</f>
        <v/>
      </c>
      <c r="Y72" s="154" t="str">
        <f t="shared" ca="1" si="34"/>
        <v/>
      </c>
      <c r="Z72" s="154" t="str">
        <f ca="1">IF(ISNUMBER($A72),VLOOKUP($A72,Methuselahs!$A$7:$X$206,5),"")</f>
        <v/>
      </c>
      <c r="AA72" s="154" t="str">
        <f t="shared" ca="1" si="35"/>
        <v/>
      </c>
    </row>
    <row r="73" spans="1:27" ht="12.95" customHeight="1" x14ac:dyDescent="0.2">
      <c r="A73" s="207" t="str">
        <f ca="1">IF(ISBLANK('Tournament Info'!$B$11),"",INDIRECT(ADDRESS(ROW(),1,1,1,"Optimal Seating "&amp;'Tournament Info'!$B$11-1&amp;"R+F")))</f>
        <v/>
      </c>
      <c r="B73" s="208" t="str">
        <f ca="1">IF(ISNUMBER(A73),VLOOKUP(A73,Methuselahs!$A$7:$E$206,2,FALSE),"")</f>
        <v/>
      </c>
      <c r="C73" s="209" t="str">
        <f ca="1">IF(ISNUMBER(A73),VLOOKUP(A73,Methuselahs!$A$7:$E$206,3,FALSE),"")</f>
        <v/>
      </c>
      <c r="D73" s="210" t="str">
        <f t="shared" ca="1" si="24"/>
        <v/>
      </c>
      <c r="E73" s="211"/>
      <c r="F73" s="209">
        <f t="shared" si="25"/>
        <v>0</v>
      </c>
      <c r="G73" s="212" t="str">
        <f t="shared" ca="1" si="26"/>
        <v/>
      </c>
      <c r="H73" s="213" t="str">
        <f ca="1">IF(ISNUMBER(A73),IF(OR($S73=$U73,NOT(ISNA(MATCH($D73*5+$V$4,Override!$C$6:$C$125,0)))),$Q73,0),"")</f>
        <v/>
      </c>
      <c r="I73" s="210" t="str">
        <f t="shared" ca="1" si="27"/>
        <v/>
      </c>
      <c r="J73" s="214">
        <f ca="1">COUNT(A72:A76)</f>
        <v>0</v>
      </c>
      <c r="K73" s="215" t="str">
        <f ca="1">IF(ISNUMBER(A73),RANK(F73,F72:F76),"")</f>
        <v/>
      </c>
      <c r="L73" s="216">
        <f ca="1">IF(J73=5,VLOOKUP(K73,TPMatrix!$A$6:$B$10,2,FALSE),IF(J73=4,VLOOKUP(K73,TPMatrix!$D$6:$E$9,2,FALSE),0))</f>
        <v>0</v>
      </c>
      <c r="M73" s="216">
        <f ca="1">IF(COUNTIF(K72:K76,K73)&gt;=2,IF(J73=5,VLOOKUP(K73+1,TPMatrix!$A$6:$B$10,2,FALSE),IF(J73=4,VLOOKUP(K73+1,TPMatrix!$D$6:$E$9,2,FALSE),0)),"")</f>
        <v>0</v>
      </c>
      <c r="N73" s="216">
        <f ca="1">IF(COUNTIF(K72:K76,K73)&gt;=3,IF(J73=5,VLOOKUP(K73+2,TPMatrix!$A$6:$B$10,2,FALSE),IF(J73=4,VLOOKUP(K73+2,TPMatrix!$D$6:$E$9,2,FALSE),0)),"")</f>
        <v>0</v>
      </c>
      <c r="O73" s="216">
        <f ca="1">IF(COUNTIF(K72:K76,K73)&gt;=4,IF(J73=5,VLOOKUP(K73+3,TPMatrix!$A$6:$B$10,2,FALSE),IF(J73=4,VLOOKUP(K73+3,TPMatrix!$D$6:$E$9,2,FALSE),0)),"")</f>
        <v>0</v>
      </c>
      <c r="P73" s="216">
        <f ca="1">IF(COUNTIF(K72:K76,K73)&gt;=5,IF(J73=5,VLOOKUP(K73+4,TPMatrix!$A$6:$B$10,2,FALSE),IF(J73=4,VLOOKUP(K73+4,TPMatrix!$D$6:$E$9,2,FALSE),0)),"")</f>
        <v>0</v>
      </c>
      <c r="Q73" s="216">
        <f t="shared" ca="1" si="28"/>
        <v>0</v>
      </c>
      <c r="R73" s="217">
        <f t="shared" ca="1" si="29"/>
        <v>5</v>
      </c>
      <c r="S73" s="215">
        <f t="shared" ca="1" si="30"/>
        <v>0</v>
      </c>
      <c r="T73" s="216">
        <f t="shared" si="31"/>
        <v>0</v>
      </c>
      <c r="U73" s="217">
        <f t="shared" ca="1" si="32"/>
        <v>0</v>
      </c>
      <c r="W73" s="154" t="str">
        <f t="shared" ca="1" si="33"/>
        <v/>
      </c>
      <c r="X73" s="154" t="str">
        <f ca="1">IF(ISNUMBER($A73),$W73*(Methuselahs!$A$4+1)+$A73,"")</f>
        <v/>
      </c>
      <c r="Y73" s="154" t="str">
        <f t="shared" ca="1" si="34"/>
        <v/>
      </c>
      <c r="Z73" s="154" t="str">
        <f ca="1">IF(ISNUMBER($A73),VLOOKUP($A73,Methuselahs!$A$7:$X$206,5),"")</f>
        <v/>
      </c>
      <c r="AA73" s="154" t="str">
        <f t="shared" ca="1" si="35"/>
        <v/>
      </c>
    </row>
    <row r="74" spans="1:27" ht="12.95" customHeight="1" x14ac:dyDescent="0.2">
      <c r="A74" s="218" t="str">
        <f ca="1">IF(ISBLANK('Tournament Info'!$B$11),"",INDIRECT(ADDRESS(ROW(),1,1,1,"Optimal Seating "&amp;'Tournament Info'!$B$11-1&amp;"R+F")))</f>
        <v/>
      </c>
      <c r="B74" s="194" t="str">
        <f ca="1">IF(ISNUMBER(A74),VLOOKUP(A74,Methuselahs!$A$7:$E$206,2,FALSE),"")</f>
        <v/>
      </c>
      <c r="C74" s="219" t="str">
        <f ca="1">IF(ISNUMBER(A74),VLOOKUP(A74,Methuselahs!$A$7:$E$206,3,FALSE),"")</f>
        <v/>
      </c>
      <c r="D74" s="220" t="str">
        <f t="shared" ca="1" si="24"/>
        <v/>
      </c>
      <c r="E74" s="221"/>
      <c r="F74" s="219">
        <f t="shared" si="25"/>
        <v>0</v>
      </c>
      <c r="G74" s="222" t="str">
        <f t="shared" ca="1" si="26"/>
        <v/>
      </c>
      <c r="H74" s="223" t="str">
        <f ca="1">IF(ISNUMBER(A74),IF(OR($S74=$U74,NOT(ISNA(MATCH($D74*5+$V$4,Override!$C$6:$C$125,0)))),$Q74,0),"")</f>
        <v/>
      </c>
      <c r="I74" s="220" t="str">
        <f t="shared" ca="1" si="27"/>
        <v/>
      </c>
      <c r="J74" s="224">
        <f ca="1">COUNT(A72:A76)</f>
        <v>0</v>
      </c>
      <c r="K74" s="225" t="str">
        <f ca="1">IF(ISNUMBER(A74),RANK(F74,F72:F76),"")</f>
        <v/>
      </c>
      <c r="L74" s="226">
        <f ca="1">IF(J74=5,VLOOKUP(K74,TPMatrix!$A$6:$B$10,2,FALSE),IF(J74=4,VLOOKUP(K74,TPMatrix!$D$6:$E$9,2,FALSE),0))</f>
        <v>0</v>
      </c>
      <c r="M74" s="226">
        <f ca="1">IF(COUNTIF(K72:K76,K74)&gt;=2,IF(J74=5,VLOOKUP(K74+1,TPMatrix!$A$6:$B$10,2,FALSE),IF(J74=4,VLOOKUP(K74+1,TPMatrix!$D$6:$E$9,2,FALSE),0)),"")</f>
        <v>0</v>
      </c>
      <c r="N74" s="226">
        <f ca="1">IF(COUNTIF(K72:K76,K74)&gt;=3,IF(J74=5,VLOOKUP(K74+2,TPMatrix!$A$6:$B$10,2,FALSE),IF(J74=4,VLOOKUP(K74+2,TPMatrix!$D$6:$E$9,2,FALSE),0)),"")</f>
        <v>0</v>
      </c>
      <c r="O74" s="226">
        <f ca="1">IF(COUNTIF(K72:K76,K74)&gt;=4,IF(J74=5,VLOOKUP(K74+3,TPMatrix!$A$6:$B$10,2,FALSE),IF(J74=4,VLOOKUP(K74+3,TPMatrix!$D$6:$E$9,2,FALSE),0)),"")</f>
        <v>0</v>
      </c>
      <c r="P74" s="226">
        <f ca="1">IF(COUNTIF(K72:K76,K74)&gt;=5,IF(J74=5,VLOOKUP(K74+4,TPMatrix!$A$6:$B$10,2,FALSE),IF(J74=4,VLOOKUP(K74+4,TPMatrix!$D$6:$E$9,2,FALSE),0)),"")</f>
        <v>0</v>
      </c>
      <c r="Q74" s="226">
        <f t="shared" ca="1" si="28"/>
        <v>0</v>
      </c>
      <c r="R74" s="227">
        <f t="shared" ca="1" si="29"/>
        <v>5</v>
      </c>
      <c r="S74" s="225">
        <f t="shared" ca="1" si="30"/>
        <v>0</v>
      </c>
      <c r="T74" s="226">
        <f t="shared" si="31"/>
        <v>0</v>
      </c>
      <c r="U74" s="227">
        <f t="shared" ca="1" si="32"/>
        <v>0</v>
      </c>
      <c r="W74" s="154" t="str">
        <f t="shared" ca="1" si="33"/>
        <v/>
      </c>
      <c r="X74" s="154" t="str">
        <f ca="1">IF(ISNUMBER($A74),$W74*(Methuselahs!$A$4+1)+$A74,"")</f>
        <v/>
      </c>
      <c r="Y74" s="154" t="str">
        <f t="shared" ca="1" si="34"/>
        <v/>
      </c>
      <c r="Z74" s="154" t="str">
        <f ca="1">IF(ISNUMBER($A74),VLOOKUP($A74,Methuselahs!$A$7:$X$206,5),"")</f>
        <v/>
      </c>
      <c r="AA74" s="154" t="str">
        <f t="shared" ca="1" si="35"/>
        <v/>
      </c>
    </row>
    <row r="75" spans="1:27" ht="12.95" customHeight="1" x14ac:dyDescent="0.2">
      <c r="A75" s="228" t="str">
        <f ca="1">IF(ISBLANK('Tournament Info'!$B$11),"",INDIRECT(ADDRESS(ROW(),1,1,1,"Optimal Seating "&amp;'Tournament Info'!$B$11-1&amp;"R+F")))</f>
        <v/>
      </c>
      <c r="B75" s="229" t="str">
        <f ca="1">IF(ISNUMBER(A75),VLOOKUP(A75,Methuselahs!$A$7:$E$206,2,FALSE),"")</f>
        <v/>
      </c>
      <c r="C75" s="230" t="str">
        <f ca="1">IF(ISNUMBER(A75),VLOOKUP(A75,Methuselahs!$A$7:$E$206,3,FALSE),"")</f>
        <v/>
      </c>
      <c r="D75" s="231" t="str">
        <f t="shared" ca="1" si="24"/>
        <v/>
      </c>
      <c r="E75" s="232"/>
      <c r="F75" s="230">
        <f t="shared" si="25"/>
        <v>0</v>
      </c>
      <c r="G75" s="212" t="str">
        <f t="shared" ca="1" si="26"/>
        <v/>
      </c>
      <c r="H75" s="213" t="str">
        <f ca="1">IF(ISNUMBER(A75),IF(OR($S75=$U75,NOT(ISNA(MATCH($D75*5+$V$4,Override!$C$6:$C$125,0)))),$Q75,0),"")</f>
        <v/>
      </c>
      <c r="I75" s="231" t="str">
        <f t="shared" ca="1" si="27"/>
        <v/>
      </c>
      <c r="J75" s="233">
        <f ca="1">COUNT(A72:A76)</f>
        <v>0</v>
      </c>
      <c r="K75" s="215" t="str">
        <f ca="1">IF(ISNUMBER(A75),RANK(F75,F72:F76),"")</f>
        <v/>
      </c>
      <c r="L75" s="216">
        <f ca="1">IF(J75=5,VLOOKUP(K75,TPMatrix!$A$6:$B$10,2,FALSE),IF(J75=4,VLOOKUP(K75,TPMatrix!$D$6:$E$9,2,FALSE),0))</f>
        <v>0</v>
      </c>
      <c r="M75" s="216">
        <f ca="1">IF(COUNTIF(K72:K76,K75)&gt;=2,IF(J75=5,VLOOKUP(K75+1,TPMatrix!$A$6:$B$10,2,FALSE),IF(J75=4,VLOOKUP(K75+1,TPMatrix!$D$6:$E$9,2,FALSE),0)),"")</f>
        <v>0</v>
      </c>
      <c r="N75" s="216">
        <f ca="1">IF(COUNTIF(K72:K76,K75)&gt;=3,IF(J75=5,VLOOKUP(K75+2,TPMatrix!$A$6:$B$10,2,FALSE),IF(J75=4,VLOOKUP(K75+2,TPMatrix!$D$6:$E$9,2,FALSE),0)),"")</f>
        <v>0</v>
      </c>
      <c r="O75" s="216">
        <f ca="1">IF(COUNTIF(K72:K76,K75)&gt;=4,IF(J75=5,VLOOKUP(K75+3,TPMatrix!$A$6:$B$10,2,FALSE),IF(J75=4,VLOOKUP(K75+3,TPMatrix!$D$6:$E$9,2,FALSE),0)),"")</f>
        <v>0</v>
      </c>
      <c r="P75" s="216">
        <f ca="1">IF(COUNTIF(K72:K76,K75)&gt;=5,IF(J75=5,VLOOKUP(K75+4,TPMatrix!$A$6:$B$10,2,FALSE),IF(J75=4,VLOOKUP(K75+4,TPMatrix!$D$6:$E$9,2,FALSE),0)),"")</f>
        <v>0</v>
      </c>
      <c r="Q75" s="216">
        <f t="shared" ca="1" si="28"/>
        <v>0</v>
      </c>
      <c r="R75" s="217">
        <f t="shared" ca="1" si="29"/>
        <v>5</v>
      </c>
      <c r="S75" s="215">
        <f t="shared" ca="1" si="30"/>
        <v>0</v>
      </c>
      <c r="T75" s="216">
        <f t="shared" si="31"/>
        <v>0</v>
      </c>
      <c r="U75" s="217">
        <f t="shared" ca="1" si="32"/>
        <v>0</v>
      </c>
      <c r="W75" s="154" t="str">
        <f t="shared" ca="1" si="33"/>
        <v/>
      </c>
      <c r="X75" s="154" t="str">
        <f ca="1">IF(ISNUMBER($A75),$W75*(Methuselahs!$A$4+1)+$A75,"")</f>
        <v/>
      </c>
      <c r="Y75" s="154" t="str">
        <f t="shared" ca="1" si="34"/>
        <v/>
      </c>
      <c r="Z75" s="154" t="str">
        <f ca="1">IF(ISNUMBER($A75),VLOOKUP($A75,Methuselahs!$A$7:$X$206,5),"")</f>
        <v/>
      </c>
      <c r="AA75" s="154" t="str">
        <f t="shared" ca="1" si="35"/>
        <v/>
      </c>
    </row>
    <row r="76" spans="1:27" ht="12.95" customHeight="1" thickBot="1" x14ac:dyDescent="0.25">
      <c r="A76" s="234" t="str">
        <f ca="1">IF(ISBLANK('Tournament Info'!$B$11),"",INDIRECT(ADDRESS(ROW(),1,1,1,"Optimal Seating "&amp;'Tournament Info'!$B$11-1&amp;"R+F")))</f>
        <v/>
      </c>
      <c r="B76" s="235" t="str">
        <f ca="1">IF(ISNUMBER(A76),VLOOKUP(A76,Methuselahs!$A$7:$E$206,2,FALSE),"")</f>
        <v/>
      </c>
      <c r="C76" s="236" t="str">
        <f ca="1">IF(ISNUMBER(A76),VLOOKUP(A76,Methuselahs!$A$7:$E$206,3,FALSE),"")</f>
        <v/>
      </c>
      <c r="D76" s="237" t="str">
        <f t="shared" ca="1" si="24"/>
        <v/>
      </c>
      <c r="E76" s="238"/>
      <c r="F76" s="236">
        <f t="shared" si="25"/>
        <v>0</v>
      </c>
      <c r="G76" s="222" t="str">
        <f t="shared" ca="1" si="26"/>
        <v/>
      </c>
      <c r="H76" s="223" t="str">
        <f ca="1">IF(ISNUMBER(A76),IF(OR($S76=$U76,NOT(ISNA(MATCH($D76*5+$V$4,Override!$C$6:$C$125,0)))),$Q76,0),"")</f>
        <v/>
      </c>
      <c r="I76" s="237" t="str">
        <f t="shared" ca="1" si="27"/>
        <v/>
      </c>
      <c r="J76" s="239">
        <f ca="1">COUNT(A72:A76)</f>
        <v>0</v>
      </c>
      <c r="K76" s="240" t="str">
        <f ca="1">IF(ISNUMBER(A76),RANK(F76,F72:F76),"")</f>
        <v/>
      </c>
      <c r="L76" s="241">
        <f ca="1">IF(J76=5,VLOOKUP(K76,TPMatrix!$A$6:$B$10,2,FALSE),IF(J76=4,VLOOKUP(K76,TPMatrix!$D$6:$E$9,2,FALSE),0))</f>
        <v>0</v>
      </c>
      <c r="M76" s="241">
        <f ca="1">IF(COUNTIF(K72:K76,K76)&gt;=2,IF(J76=5,VLOOKUP(K76+1,TPMatrix!$A$6:$B$10,2,FALSE),IF(J76=4,VLOOKUP(K76+1,TPMatrix!$D$6:$E$9,2,FALSE),0)),"")</f>
        <v>0</v>
      </c>
      <c r="N76" s="241">
        <f ca="1">IF(COUNTIF(K72:K76,K76)&gt;=3,IF(J76=5,VLOOKUP(K76+2,TPMatrix!$A$6:$B$10,2,FALSE),IF(J76=4,VLOOKUP(K76+2,TPMatrix!$D$6:$E$9,2,FALSE),0)),"")</f>
        <v>0</v>
      </c>
      <c r="O76" s="241">
        <f ca="1">IF(COUNTIF(K72:K76,K76)&gt;=4,IF(J76=5,VLOOKUP(K76+3,TPMatrix!$A$6:$B$10,2,FALSE),IF(J76=4,VLOOKUP(K76+3,TPMatrix!$D$6:$E$9,2,FALSE),0)),"")</f>
        <v>0</v>
      </c>
      <c r="P76" s="241">
        <f ca="1">IF(COUNTIF(K72:K76,K76)&gt;=5,IF(J76=5,VLOOKUP(K76+4,TPMatrix!$A$6:$B$10,2,FALSE),IF(J76=4,VLOOKUP(K76+4,TPMatrix!$D$6:$E$9,2,FALSE),0)),"")</f>
        <v>0</v>
      </c>
      <c r="Q76" s="241">
        <f t="shared" ca="1" si="28"/>
        <v>0</v>
      </c>
      <c r="R76" s="242">
        <f t="shared" ca="1" si="29"/>
        <v>5</v>
      </c>
      <c r="S76" s="240">
        <f t="shared" ca="1" si="30"/>
        <v>0</v>
      </c>
      <c r="T76" s="241">
        <f t="shared" si="31"/>
        <v>0</v>
      </c>
      <c r="U76" s="242">
        <f t="shared" ca="1" si="32"/>
        <v>0</v>
      </c>
      <c r="W76" s="154" t="str">
        <f t="shared" ca="1" si="33"/>
        <v/>
      </c>
      <c r="X76" s="154" t="str">
        <f ca="1">IF(ISNUMBER($A76),$W76*(Methuselahs!$A$4+1)+$A76,"")</f>
        <v/>
      </c>
      <c r="Y76" s="154" t="str">
        <f t="shared" ca="1" si="34"/>
        <v/>
      </c>
      <c r="Z76" s="154" t="str">
        <f ca="1">IF(ISNUMBER($A76),VLOOKUP($A76,Methuselahs!$A$7:$X$206,5),"")</f>
        <v/>
      </c>
      <c r="AA76" s="154" t="str">
        <f t="shared" ca="1" si="35"/>
        <v/>
      </c>
    </row>
    <row r="77" spans="1:27" ht="12.95" customHeight="1" thickTop="1" x14ac:dyDescent="0.2">
      <c r="A77" s="193" t="str">
        <f ca="1">IF(ISBLANK('Tournament Info'!$B$11),"",INDIRECT(ADDRESS(ROW(),1,1,1,"Optimal Seating "&amp;'Tournament Info'!$B$11-1&amp;"R+F")))</f>
        <v/>
      </c>
      <c r="B77" s="194" t="str">
        <f ca="1">IF(ISNUMBER(A77),VLOOKUP(A77,Methuselahs!$A$7:$E$206,2,FALSE),"")</f>
        <v/>
      </c>
      <c r="C77" s="195" t="str">
        <f ca="1">IF(ISNUMBER(A77),VLOOKUP(A77,Methuselahs!$A$7:$E$206,3,FALSE),"")</f>
        <v/>
      </c>
      <c r="D77" s="196" t="str">
        <f t="shared" ca="1" si="24"/>
        <v/>
      </c>
      <c r="E77" s="197"/>
      <c r="F77" s="195">
        <f t="shared" si="25"/>
        <v>0</v>
      </c>
      <c r="G77" s="198" t="str">
        <f t="shared" ca="1" si="26"/>
        <v/>
      </c>
      <c r="H77" s="199" t="str">
        <f ca="1">IF(ISNUMBER(A77),IF(OR($S77=$U77,NOT(ISNA(MATCH($D77*5+$V$4,Override!$C$6:$C$125,0)))),$Q77,0),"")</f>
        <v/>
      </c>
      <c r="I77" s="196" t="str">
        <f t="shared" ca="1" si="27"/>
        <v/>
      </c>
      <c r="J77" s="200">
        <f ca="1">COUNT(A77:A81)</f>
        <v>0</v>
      </c>
      <c r="K77" s="201" t="str">
        <f ca="1">IF(ISNUMBER(A77),RANK(F77,F77:F81),"")</f>
        <v/>
      </c>
      <c r="L77" s="202">
        <f ca="1">IF(J77=5,VLOOKUP(K77,TPMatrix!$A$6:$B$10,2,FALSE),IF(J77=4,VLOOKUP(K77,TPMatrix!$D$6:$E$9,2,FALSE),0))</f>
        <v>0</v>
      </c>
      <c r="M77" s="202">
        <f ca="1">IF(COUNTIF(K77:K81,K77)&gt;=2,IF(J77=5,VLOOKUP(K77+1,TPMatrix!$A$6:$B$10,2,FALSE),IF(J77=4,VLOOKUP(K77+1,TPMatrix!$D$6:$E$9,2,FALSE),0)),"")</f>
        <v>0</v>
      </c>
      <c r="N77" s="202">
        <f ca="1">IF(COUNTIF(K77:K81,K77)&gt;=3,IF(J77=5,VLOOKUP(K77+2,TPMatrix!$A$6:$B$10,2,FALSE),IF(J77=4,VLOOKUP(K77+2,TPMatrix!$D$6:$E$9,2,FALSE),0)),"")</f>
        <v>0</v>
      </c>
      <c r="O77" s="202">
        <f ca="1">IF(COUNTIF(K77:K81,K77)&gt;=4,IF(J77=5,VLOOKUP(K77+3,TPMatrix!$A$6:$B$10,2,FALSE),IF(J77=4,VLOOKUP(K77+3,TPMatrix!$D$6:$E$9,2,FALSE),0)),"")</f>
        <v>0</v>
      </c>
      <c r="P77" s="202">
        <f ca="1">IF(COUNTIF(K77:K81,K77)&gt;=5,IF(J77=5,VLOOKUP(K77+4,TPMatrix!$A$6:$B$10,2,FALSE),IF(J77=4,VLOOKUP(K77+4,TPMatrix!$D$6:$E$9,2,FALSE),0)),"")</f>
        <v>0</v>
      </c>
      <c r="Q77" s="202">
        <f t="shared" ca="1" si="28"/>
        <v>0</v>
      </c>
      <c r="R77" s="203">
        <f t="shared" ca="1" si="29"/>
        <v>5</v>
      </c>
      <c r="S77" s="204">
        <f t="shared" ca="1" si="30"/>
        <v>0</v>
      </c>
      <c r="T77" s="205">
        <f t="shared" si="31"/>
        <v>0</v>
      </c>
      <c r="U77" s="206">
        <f t="shared" ca="1" si="32"/>
        <v>0</v>
      </c>
      <c r="W77" s="154" t="str">
        <f t="shared" ca="1" si="33"/>
        <v/>
      </c>
      <c r="X77" s="154" t="str">
        <f ca="1">IF(ISNUMBER($A77),$W77*(Methuselahs!$A$4+1)+$A77,"")</f>
        <v/>
      </c>
      <c r="Y77" s="154" t="str">
        <f t="shared" ca="1" si="34"/>
        <v/>
      </c>
      <c r="Z77" s="154" t="str">
        <f ca="1">IF(ISNUMBER($A77),VLOOKUP($A77,Methuselahs!$A$7:$X$206,5),"")</f>
        <v/>
      </c>
      <c r="AA77" s="154" t="str">
        <f t="shared" ca="1" si="35"/>
        <v/>
      </c>
    </row>
    <row r="78" spans="1:27" ht="12.95" customHeight="1" x14ac:dyDescent="0.2">
      <c r="A78" s="207" t="str">
        <f ca="1">IF(ISBLANK('Tournament Info'!$B$11),"",INDIRECT(ADDRESS(ROW(),1,1,1,"Optimal Seating "&amp;'Tournament Info'!$B$11-1&amp;"R+F")))</f>
        <v/>
      </c>
      <c r="B78" s="208" t="str">
        <f ca="1">IF(ISNUMBER(A78),VLOOKUP(A78,Methuselahs!$A$7:$E$206,2,FALSE),"")</f>
        <v/>
      </c>
      <c r="C78" s="209" t="str">
        <f ca="1">IF(ISNUMBER(A78),VLOOKUP(A78,Methuselahs!$A$7:$E$206,3,FALSE),"")</f>
        <v/>
      </c>
      <c r="D78" s="210" t="str">
        <f t="shared" ca="1" si="24"/>
        <v/>
      </c>
      <c r="E78" s="211"/>
      <c r="F78" s="209">
        <f t="shared" si="25"/>
        <v>0</v>
      </c>
      <c r="G78" s="212" t="str">
        <f t="shared" ca="1" si="26"/>
        <v/>
      </c>
      <c r="H78" s="213" t="str">
        <f ca="1">IF(ISNUMBER(A78),IF(OR($S78=$U78,NOT(ISNA(MATCH($D78*5+$V$4,Override!$C$6:$C$125,0)))),$Q78,0),"")</f>
        <v/>
      </c>
      <c r="I78" s="210" t="str">
        <f t="shared" ca="1" si="27"/>
        <v/>
      </c>
      <c r="J78" s="214">
        <f ca="1">COUNT(A77:A81)</f>
        <v>0</v>
      </c>
      <c r="K78" s="215" t="str">
        <f ca="1">IF(ISNUMBER(A78),RANK(F78,F77:F81),"")</f>
        <v/>
      </c>
      <c r="L78" s="216">
        <f ca="1">IF(J78=5,VLOOKUP(K78,TPMatrix!$A$6:$B$10,2,FALSE),IF(J78=4,VLOOKUP(K78,TPMatrix!$D$6:$E$9,2,FALSE),0))</f>
        <v>0</v>
      </c>
      <c r="M78" s="216">
        <f ca="1">IF(COUNTIF(K77:K81,K78)&gt;=2,IF(J78=5,VLOOKUP(K78+1,TPMatrix!$A$6:$B$10,2,FALSE),IF(J78=4,VLOOKUP(K78+1,TPMatrix!$D$6:$E$9,2,FALSE),0)),"")</f>
        <v>0</v>
      </c>
      <c r="N78" s="216">
        <f ca="1">IF(COUNTIF(K77:K81,K78)&gt;=3,IF(J78=5,VLOOKUP(K78+2,TPMatrix!$A$6:$B$10,2,FALSE),IF(J78=4,VLOOKUP(K78+2,TPMatrix!$D$6:$E$9,2,FALSE),0)),"")</f>
        <v>0</v>
      </c>
      <c r="O78" s="216">
        <f ca="1">IF(COUNTIF(K77:K81,K78)&gt;=4,IF(J78=5,VLOOKUP(K78+3,TPMatrix!$A$6:$B$10,2,FALSE),IF(J78=4,VLOOKUP(K78+3,TPMatrix!$D$6:$E$9,2,FALSE),0)),"")</f>
        <v>0</v>
      </c>
      <c r="P78" s="216">
        <f ca="1">IF(COUNTIF(K77:K81,K78)&gt;=5,IF(J78=5,VLOOKUP(K78+4,TPMatrix!$A$6:$B$10,2,FALSE),IF(J78=4,VLOOKUP(K78+4,TPMatrix!$D$6:$E$9,2,FALSE),0)),"")</f>
        <v>0</v>
      </c>
      <c r="Q78" s="216">
        <f t="shared" ca="1" si="28"/>
        <v>0</v>
      </c>
      <c r="R78" s="217">
        <f t="shared" ca="1" si="29"/>
        <v>5</v>
      </c>
      <c r="S78" s="215">
        <f t="shared" ca="1" si="30"/>
        <v>0</v>
      </c>
      <c r="T78" s="216">
        <f t="shared" si="31"/>
        <v>0</v>
      </c>
      <c r="U78" s="217">
        <f t="shared" ca="1" si="32"/>
        <v>0</v>
      </c>
      <c r="W78" s="154" t="str">
        <f t="shared" ca="1" si="33"/>
        <v/>
      </c>
      <c r="X78" s="154" t="str">
        <f ca="1">IF(ISNUMBER($A78),$W78*(Methuselahs!$A$4+1)+$A78,"")</f>
        <v/>
      </c>
      <c r="Y78" s="154" t="str">
        <f t="shared" ca="1" si="34"/>
        <v/>
      </c>
      <c r="Z78" s="154" t="str">
        <f ca="1">IF(ISNUMBER($A78),VLOOKUP($A78,Methuselahs!$A$7:$X$206,5),"")</f>
        <v/>
      </c>
      <c r="AA78" s="154" t="str">
        <f t="shared" ca="1" si="35"/>
        <v/>
      </c>
    </row>
    <row r="79" spans="1:27" ht="12.95" customHeight="1" x14ac:dyDescent="0.2">
      <c r="A79" s="218" t="str">
        <f ca="1">IF(ISBLANK('Tournament Info'!$B$11),"",INDIRECT(ADDRESS(ROW(),1,1,1,"Optimal Seating "&amp;'Tournament Info'!$B$11-1&amp;"R+F")))</f>
        <v/>
      </c>
      <c r="B79" s="194" t="str">
        <f ca="1">IF(ISNUMBER(A79),VLOOKUP(A79,Methuselahs!$A$7:$E$206,2,FALSE),"")</f>
        <v/>
      </c>
      <c r="C79" s="219" t="str">
        <f ca="1">IF(ISNUMBER(A79),VLOOKUP(A79,Methuselahs!$A$7:$E$206,3,FALSE),"")</f>
        <v/>
      </c>
      <c r="D79" s="220" t="str">
        <f t="shared" ca="1" si="24"/>
        <v/>
      </c>
      <c r="E79" s="221"/>
      <c r="F79" s="219">
        <f t="shared" si="25"/>
        <v>0</v>
      </c>
      <c r="G79" s="222" t="str">
        <f t="shared" ca="1" si="26"/>
        <v/>
      </c>
      <c r="H79" s="223" t="str">
        <f ca="1">IF(ISNUMBER(A79),IF(OR($S79=$U79,NOT(ISNA(MATCH($D79*5+$V$4,Override!$C$6:$C$125,0)))),$Q79,0),"")</f>
        <v/>
      </c>
      <c r="I79" s="220" t="str">
        <f t="shared" ca="1" si="27"/>
        <v/>
      </c>
      <c r="J79" s="224">
        <f ca="1">COUNT(A77:A81)</f>
        <v>0</v>
      </c>
      <c r="K79" s="225" t="str">
        <f ca="1">IF(ISNUMBER(A79),RANK(F79,F77:F81),"")</f>
        <v/>
      </c>
      <c r="L79" s="226">
        <f ca="1">IF(J79=5,VLOOKUP(K79,TPMatrix!$A$6:$B$10,2,FALSE),IF(J79=4,VLOOKUP(K79,TPMatrix!$D$6:$E$9,2,FALSE),0))</f>
        <v>0</v>
      </c>
      <c r="M79" s="226">
        <f ca="1">IF(COUNTIF(K77:K81,K79)&gt;=2,IF(J79=5,VLOOKUP(K79+1,TPMatrix!$A$6:$B$10,2,FALSE),IF(J79=4,VLOOKUP(K79+1,TPMatrix!$D$6:$E$9,2,FALSE),0)),"")</f>
        <v>0</v>
      </c>
      <c r="N79" s="226">
        <f ca="1">IF(COUNTIF(K77:K81,K79)&gt;=3,IF(J79=5,VLOOKUP(K79+2,TPMatrix!$A$6:$B$10,2,FALSE),IF(J79=4,VLOOKUP(K79+2,TPMatrix!$D$6:$E$9,2,FALSE),0)),"")</f>
        <v>0</v>
      </c>
      <c r="O79" s="226">
        <f ca="1">IF(COUNTIF(K77:K81,K79)&gt;=4,IF(J79=5,VLOOKUP(K79+3,TPMatrix!$A$6:$B$10,2,FALSE),IF(J79=4,VLOOKUP(K79+3,TPMatrix!$D$6:$E$9,2,FALSE),0)),"")</f>
        <v>0</v>
      </c>
      <c r="P79" s="226">
        <f ca="1">IF(COUNTIF(K77:K81,K79)&gt;=5,IF(J79=5,VLOOKUP(K79+4,TPMatrix!$A$6:$B$10,2,FALSE),IF(J79=4,VLOOKUP(K79+4,TPMatrix!$D$6:$E$9,2,FALSE),0)),"")</f>
        <v>0</v>
      </c>
      <c r="Q79" s="226">
        <f t="shared" ca="1" si="28"/>
        <v>0</v>
      </c>
      <c r="R79" s="227">
        <f t="shared" ca="1" si="29"/>
        <v>5</v>
      </c>
      <c r="S79" s="225">
        <f t="shared" ca="1" si="30"/>
        <v>0</v>
      </c>
      <c r="T79" s="226">
        <f t="shared" si="31"/>
        <v>0</v>
      </c>
      <c r="U79" s="227">
        <f t="shared" ca="1" si="32"/>
        <v>0</v>
      </c>
      <c r="W79" s="154" t="str">
        <f t="shared" ca="1" si="33"/>
        <v/>
      </c>
      <c r="X79" s="154" t="str">
        <f ca="1">IF(ISNUMBER($A79),$W79*(Methuselahs!$A$4+1)+$A79,"")</f>
        <v/>
      </c>
      <c r="Y79" s="154" t="str">
        <f t="shared" ca="1" si="34"/>
        <v/>
      </c>
      <c r="Z79" s="154" t="str">
        <f ca="1">IF(ISNUMBER($A79),VLOOKUP($A79,Methuselahs!$A$7:$X$206,5),"")</f>
        <v/>
      </c>
      <c r="AA79" s="154" t="str">
        <f t="shared" ca="1" si="35"/>
        <v/>
      </c>
    </row>
    <row r="80" spans="1:27" ht="12.95" customHeight="1" x14ac:dyDescent="0.2">
      <c r="A80" s="228" t="str">
        <f ca="1">IF(ISBLANK('Tournament Info'!$B$11),"",INDIRECT(ADDRESS(ROW(),1,1,1,"Optimal Seating "&amp;'Tournament Info'!$B$11-1&amp;"R+F")))</f>
        <v/>
      </c>
      <c r="B80" s="229" t="str">
        <f ca="1">IF(ISNUMBER(A80),VLOOKUP(A80,Methuselahs!$A$7:$E$206,2,FALSE),"")</f>
        <v/>
      </c>
      <c r="C80" s="230" t="str">
        <f ca="1">IF(ISNUMBER(A80),VLOOKUP(A80,Methuselahs!$A$7:$E$206,3,FALSE),"")</f>
        <v/>
      </c>
      <c r="D80" s="231" t="str">
        <f t="shared" ca="1" si="24"/>
        <v/>
      </c>
      <c r="E80" s="232"/>
      <c r="F80" s="230">
        <f t="shared" si="25"/>
        <v>0</v>
      </c>
      <c r="G80" s="212" t="str">
        <f t="shared" ca="1" si="26"/>
        <v/>
      </c>
      <c r="H80" s="213" t="str">
        <f ca="1">IF(ISNUMBER(A80),IF(OR($S80=$U80,NOT(ISNA(MATCH($D80*5+$V$4,Override!$C$6:$C$125,0)))),$Q80,0),"")</f>
        <v/>
      </c>
      <c r="I80" s="231" t="str">
        <f t="shared" ca="1" si="27"/>
        <v/>
      </c>
      <c r="J80" s="233">
        <f ca="1">COUNT(A77:A81)</f>
        <v>0</v>
      </c>
      <c r="K80" s="215" t="str">
        <f ca="1">IF(ISNUMBER(A80),RANK(F80,F77:F81),"")</f>
        <v/>
      </c>
      <c r="L80" s="216">
        <f ca="1">IF(J80=5,VLOOKUP(K80,TPMatrix!$A$6:$B$10,2,FALSE),IF(J80=4,VLOOKUP(K80,TPMatrix!$D$6:$E$9,2,FALSE),0))</f>
        <v>0</v>
      </c>
      <c r="M80" s="216">
        <f ca="1">IF(COUNTIF(K77:K81,K80)&gt;=2,IF(J80=5,VLOOKUP(K80+1,TPMatrix!$A$6:$B$10,2,FALSE),IF(J80=4,VLOOKUP(K80+1,TPMatrix!$D$6:$E$9,2,FALSE),0)),"")</f>
        <v>0</v>
      </c>
      <c r="N80" s="216">
        <f ca="1">IF(COUNTIF(K77:K81,K80)&gt;=3,IF(J80=5,VLOOKUP(K80+2,TPMatrix!$A$6:$B$10,2,FALSE),IF(J80=4,VLOOKUP(K80+2,TPMatrix!$D$6:$E$9,2,FALSE),0)),"")</f>
        <v>0</v>
      </c>
      <c r="O80" s="216">
        <f ca="1">IF(COUNTIF(K77:K81,K80)&gt;=4,IF(J80=5,VLOOKUP(K80+3,TPMatrix!$A$6:$B$10,2,FALSE),IF(J80=4,VLOOKUP(K80+3,TPMatrix!$D$6:$E$9,2,FALSE),0)),"")</f>
        <v>0</v>
      </c>
      <c r="P80" s="216">
        <f ca="1">IF(COUNTIF(K77:K81,K80)&gt;=5,IF(J80=5,VLOOKUP(K80+4,TPMatrix!$A$6:$B$10,2,FALSE),IF(J80=4,VLOOKUP(K80+4,TPMatrix!$D$6:$E$9,2,FALSE),0)),"")</f>
        <v>0</v>
      </c>
      <c r="Q80" s="216">
        <f t="shared" ca="1" si="28"/>
        <v>0</v>
      </c>
      <c r="R80" s="217">
        <f t="shared" ca="1" si="29"/>
        <v>5</v>
      </c>
      <c r="S80" s="215">
        <f t="shared" ca="1" si="30"/>
        <v>0</v>
      </c>
      <c r="T80" s="216">
        <f t="shared" si="31"/>
        <v>0</v>
      </c>
      <c r="U80" s="217">
        <f t="shared" ca="1" si="32"/>
        <v>0</v>
      </c>
      <c r="W80" s="154" t="str">
        <f t="shared" ca="1" si="33"/>
        <v/>
      </c>
      <c r="X80" s="154" t="str">
        <f ca="1">IF(ISNUMBER($A80),$W80*(Methuselahs!$A$4+1)+$A80,"")</f>
        <v/>
      </c>
      <c r="Y80" s="154" t="str">
        <f t="shared" ca="1" si="34"/>
        <v/>
      </c>
      <c r="Z80" s="154" t="str">
        <f ca="1">IF(ISNUMBER($A80),VLOOKUP($A80,Methuselahs!$A$7:$X$206,5),"")</f>
        <v/>
      </c>
      <c r="AA80" s="154" t="str">
        <f t="shared" ca="1" si="35"/>
        <v/>
      </c>
    </row>
    <row r="81" spans="1:27" ht="12.95" customHeight="1" thickBot="1" x14ac:dyDescent="0.25">
      <c r="A81" s="234" t="str">
        <f ca="1">IF(ISBLANK('Tournament Info'!$B$11),"",INDIRECT(ADDRESS(ROW(),1,1,1,"Optimal Seating "&amp;'Tournament Info'!$B$11-1&amp;"R+F")))</f>
        <v/>
      </c>
      <c r="B81" s="235" t="str">
        <f ca="1">IF(ISNUMBER(A81),VLOOKUP(A81,Methuselahs!$A$7:$E$206,2,FALSE),"")</f>
        <v/>
      </c>
      <c r="C81" s="236" t="str">
        <f ca="1">IF(ISNUMBER(A81),VLOOKUP(A81,Methuselahs!$A$7:$E$206,3,FALSE),"")</f>
        <v/>
      </c>
      <c r="D81" s="237" t="str">
        <f t="shared" ca="1" si="24"/>
        <v/>
      </c>
      <c r="E81" s="238"/>
      <c r="F81" s="236">
        <f t="shared" si="25"/>
        <v>0</v>
      </c>
      <c r="G81" s="222" t="str">
        <f t="shared" ca="1" si="26"/>
        <v/>
      </c>
      <c r="H81" s="223" t="str">
        <f ca="1">IF(ISNUMBER(A81),IF(OR($S81=$U81,NOT(ISNA(MATCH($D81*5+$V$4,Override!$C$6:$C$125,0)))),$Q81,0),"")</f>
        <v/>
      </c>
      <c r="I81" s="237" t="str">
        <f t="shared" ca="1" si="27"/>
        <v/>
      </c>
      <c r="J81" s="239">
        <f ca="1">COUNT(A77:A81)</f>
        <v>0</v>
      </c>
      <c r="K81" s="240" t="str">
        <f ca="1">IF(ISNUMBER(A81),RANK(F81,F77:F81),"")</f>
        <v/>
      </c>
      <c r="L81" s="241">
        <f ca="1">IF(J81=5,VLOOKUP(K81,TPMatrix!$A$6:$B$10,2,FALSE),IF(J81=4,VLOOKUP(K81,TPMatrix!$D$6:$E$9,2,FALSE),0))</f>
        <v>0</v>
      </c>
      <c r="M81" s="241">
        <f ca="1">IF(COUNTIF(K77:K81,K81)&gt;=2,IF(J81=5,VLOOKUP(K81+1,TPMatrix!$A$6:$B$10,2,FALSE),IF(J81=4,VLOOKUP(K81+1,TPMatrix!$D$6:$E$9,2,FALSE),0)),"")</f>
        <v>0</v>
      </c>
      <c r="N81" s="241">
        <f ca="1">IF(COUNTIF(K77:K81,K81)&gt;=3,IF(J81=5,VLOOKUP(K81+2,TPMatrix!$A$6:$B$10,2,FALSE),IF(J81=4,VLOOKUP(K81+2,TPMatrix!$D$6:$E$9,2,FALSE),0)),"")</f>
        <v>0</v>
      </c>
      <c r="O81" s="241">
        <f ca="1">IF(COUNTIF(K77:K81,K81)&gt;=4,IF(J81=5,VLOOKUP(K81+3,TPMatrix!$A$6:$B$10,2,FALSE),IF(J81=4,VLOOKUP(K81+3,TPMatrix!$D$6:$E$9,2,FALSE),0)),"")</f>
        <v>0</v>
      </c>
      <c r="P81" s="241">
        <f ca="1">IF(COUNTIF(K77:K81,K81)&gt;=5,IF(J81=5,VLOOKUP(K81+4,TPMatrix!$A$6:$B$10,2,FALSE),IF(J81=4,VLOOKUP(K81+4,TPMatrix!$D$6:$E$9,2,FALSE),0)),"")</f>
        <v>0</v>
      </c>
      <c r="Q81" s="241">
        <f t="shared" ca="1" si="28"/>
        <v>0</v>
      </c>
      <c r="R81" s="242">
        <f t="shared" ca="1" si="29"/>
        <v>5</v>
      </c>
      <c r="S81" s="240">
        <f t="shared" ca="1" si="30"/>
        <v>0</v>
      </c>
      <c r="T81" s="241">
        <f t="shared" si="31"/>
        <v>0</v>
      </c>
      <c r="U81" s="242">
        <f t="shared" ca="1" si="32"/>
        <v>0</v>
      </c>
      <c r="W81" s="154" t="str">
        <f t="shared" ca="1" si="33"/>
        <v/>
      </c>
      <c r="X81" s="154" t="str">
        <f ca="1">IF(ISNUMBER($A81),$W81*(Methuselahs!$A$4+1)+$A81,"")</f>
        <v/>
      </c>
      <c r="Y81" s="154" t="str">
        <f t="shared" ca="1" si="34"/>
        <v/>
      </c>
      <c r="Z81" s="154" t="str">
        <f ca="1">IF(ISNUMBER($A81),VLOOKUP($A81,Methuselahs!$A$7:$X$206,5),"")</f>
        <v/>
      </c>
      <c r="AA81" s="154" t="str">
        <f t="shared" ca="1" si="35"/>
        <v/>
      </c>
    </row>
    <row r="82" spans="1:27" ht="12.95" customHeight="1" thickTop="1" x14ac:dyDescent="0.2">
      <c r="A82" s="193" t="str">
        <f ca="1">IF(ISBLANK('Tournament Info'!$B$11),"",INDIRECT(ADDRESS(ROW(),1,1,1,"Optimal Seating "&amp;'Tournament Info'!$B$11-1&amp;"R+F")))</f>
        <v/>
      </c>
      <c r="B82" s="194" t="str">
        <f ca="1">IF(ISNUMBER(A82),VLOOKUP(A82,Methuselahs!$A$7:$E$206,2,FALSE),"")</f>
        <v/>
      </c>
      <c r="C82" s="195" t="str">
        <f ca="1">IF(ISNUMBER(A82),VLOOKUP(A82,Methuselahs!$A$7:$E$206,3,FALSE),"")</f>
        <v/>
      </c>
      <c r="D82" s="196" t="str">
        <f t="shared" ca="1" si="24"/>
        <v/>
      </c>
      <c r="E82" s="197"/>
      <c r="F82" s="195">
        <f t="shared" si="25"/>
        <v>0</v>
      </c>
      <c r="G82" s="198" t="str">
        <f t="shared" ca="1" si="26"/>
        <v/>
      </c>
      <c r="H82" s="199" t="str">
        <f ca="1">IF(ISNUMBER(A82),IF(OR($S82=$U82,NOT(ISNA(MATCH($D82*5+$V$4,Override!$C$6:$C$125,0)))),$Q82,0),"")</f>
        <v/>
      </c>
      <c r="I82" s="196" t="str">
        <f t="shared" ca="1" si="27"/>
        <v/>
      </c>
      <c r="J82" s="200">
        <f ca="1">COUNT(A82:A86)</f>
        <v>0</v>
      </c>
      <c r="K82" s="201" t="str">
        <f ca="1">IF(ISNUMBER(A82),RANK(F82,F82:F86),"")</f>
        <v/>
      </c>
      <c r="L82" s="202">
        <f ca="1">IF(J82=5,VLOOKUP(K82,TPMatrix!$A$6:$B$10,2,FALSE),IF(J82=4,VLOOKUP(K82,TPMatrix!$D$6:$E$9,2,FALSE),0))</f>
        <v>0</v>
      </c>
      <c r="M82" s="202">
        <f ca="1">IF(COUNTIF(K82:K86,K82)&gt;=2,IF(J82=5,VLOOKUP(K82+1,TPMatrix!$A$6:$B$10,2,FALSE),IF(J82=4,VLOOKUP(K82+1,TPMatrix!$D$6:$E$9,2,FALSE),0)),"")</f>
        <v>0</v>
      </c>
      <c r="N82" s="202">
        <f ca="1">IF(COUNTIF(K82:K86,K82)&gt;=3,IF(J82=5,VLOOKUP(K82+2,TPMatrix!$A$6:$B$10,2,FALSE),IF(J82=4,VLOOKUP(K82+2,TPMatrix!$D$6:$E$9,2,FALSE),0)),"")</f>
        <v>0</v>
      </c>
      <c r="O82" s="202">
        <f ca="1">IF(COUNTIF(K82:K86,K82)&gt;=4,IF(J82=5,VLOOKUP(K82+3,TPMatrix!$A$6:$B$10,2,FALSE),IF(J82=4,VLOOKUP(K82+3,TPMatrix!$D$6:$E$9,2,FALSE),0)),"")</f>
        <v>0</v>
      </c>
      <c r="P82" s="202">
        <f ca="1">IF(COUNTIF(K82:K86,K82)&gt;=5,IF(J82=5,VLOOKUP(K82+4,TPMatrix!$A$6:$B$10,2,FALSE),IF(J82=4,VLOOKUP(K82+4,TPMatrix!$D$6:$E$9,2,FALSE),0)),"")</f>
        <v>0</v>
      </c>
      <c r="Q82" s="202">
        <f t="shared" ca="1" si="28"/>
        <v>0</v>
      </c>
      <c r="R82" s="203">
        <f t="shared" ca="1" si="29"/>
        <v>5</v>
      </c>
      <c r="S82" s="204">
        <f t="shared" ca="1" si="30"/>
        <v>0</v>
      </c>
      <c r="T82" s="205">
        <f t="shared" si="31"/>
        <v>0</v>
      </c>
      <c r="U82" s="206">
        <f t="shared" ca="1" si="32"/>
        <v>0</v>
      </c>
      <c r="W82" s="154" t="str">
        <f t="shared" ca="1" si="33"/>
        <v/>
      </c>
      <c r="X82" s="154" t="str">
        <f ca="1">IF(ISNUMBER($A82),$W82*(Methuselahs!$A$4+1)+$A82,"")</f>
        <v/>
      </c>
      <c r="Y82" s="154" t="str">
        <f t="shared" ca="1" si="34"/>
        <v/>
      </c>
      <c r="Z82" s="154" t="str">
        <f ca="1">IF(ISNUMBER($A82),VLOOKUP($A82,Methuselahs!$A$7:$X$206,5),"")</f>
        <v/>
      </c>
      <c r="AA82" s="154" t="str">
        <f t="shared" ca="1" si="35"/>
        <v/>
      </c>
    </row>
    <row r="83" spans="1:27" ht="12.95" customHeight="1" x14ac:dyDescent="0.2">
      <c r="A83" s="207" t="str">
        <f ca="1">IF(ISBLANK('Tournament Info'!$B$11),"",INDIRECT(ADDRESS(ROW(),1,1,1,"Optimal Seating "&amp;'Tournament Info'!$B$11-1&amp;"R+F")))</f>
        <v/>
      </c>
      <c r="B83" s="208" t="str">
        <f ca="1">IF(ISNUMBER(A83),VLOOKUP(A83,Methuselahs!$A$7:$E$206,2,FALSE),"")</f>
        <v/>
      </c>
      <c r="C83" s="209" t="str">
        <f ca="1">IF(ISNUMBER(A83),VLOOKUP(A83,Methuselahs!$A$7:$E$206,3,FALSE),"")</f>
        <v/>
      </c>
      <c r="D83" s="210" t="str">
        <f t="shared" ca="1" si="24"/>
        <v/>
      </c>
      <c r="E83" s="211"/>
      <c r="F83" s="209">
        <f t="shared" si="25"/>
        <v>0</v>
      </c>
      <c r="G83" s="212" t="str">
        <f t="shared" ca="1" si="26"/>
        <v/>
      </c>
      <c r="H83" s="213" t="str">
        <f ca="1">IF(ISNUMBER(A83),IF(OR($S83=$U83,NOT(ISNA(MATCH($D83*5+$V$4,Override!$C$6:$C$125,0)))),$Q83,0),"")</f>
        <v/>
      </c>
      <c r="I83" s="210" t="str">
        <f t="shared" ca="1" si="27"/>
        <v/>
      </c>
      <c r="J83" s="214">
        <f ca="1">COUNT(A82:A86)</f>
        <v>0</v>
      </c>
      <c r="K83" s="215" t="str">
        <f ca="1">IF(ISNUMBER(A83),RANK(F83,F82:F86),"")</f>
        <v/>
      </c>
      <c r="L83" s="216">
        <f ca="1">IF(J83=5,VLOOKUP(K83,TPMatrix!$A$6:$B$10,2,FALSE),IF(J83=4,VLOOKUP(K83,TPMatrix!$D$6:$E$9,2,FALSE),0))</f>
        <v>0</v>
      </c>
      <c r="M83" s="216">
        <f ca="1">IF(COUNTIF(K82:K86,K83)&gt;=2,IF(J83=5,VLOOKUP(K83+1,TPMatrix!$A$6:$B$10,2,FALSE),IF(J83=4,VLOOKUP(K83+1,TPMatrix!$D$6:$E$9,2,FALSE),0)),"")</f>
        <v>0</v>
      </c>
      <c r="N83" s="216">
        <f ca="1">IF(COUNTIF(K82:K86,K83)&gt;=3,IF(J83=5,VLOOKUP(K83+2,TPMatrix!$A$6:$B$10,2,FALSE),IF(J83=4,VLOOKUP(K83+2,TPMatrix!$D$6:$E$9,2,FALSE),0)),"")</f>
        <v>0</v>
      </c>
      <c r="O83" s="216">
        <f ca="1">IF(COUNTIF(K82:K86,K83)&gt;=4,IF(J83=5,VLOOKUP(K83+3,TPMatrix!$A$6:$B$10,2,FALSE),IF(J83=4,VLOOKUP(K83+3,TPMatrix!$D$6:$E$9,2,FALSE),0)),"")</f>
        <v>0</v>
      </c>
      <c r="P83" s="216">
        <f ca="1">IF(COUNTIF(K82:K86,K83)&gt;=5,IF(J83=5,VLOOKUP(K83+4,TPMatrix!$A$6:$B$10,2,FALSE),IF(J83=4,VLOOKUP(K83+4,TPMatrix!$D$6:$E$9,2,FALSE),0)),"")</f>
        <v>0</v>
      </c>
      <c r="Q83" s="216">
        <f t="shared" ca="1" si="28"/>
        <v>0</v>
      </c>
      <c r="R83" s="217">
        <f t="shared" ca="1" si="29"/>
        <v>5</v>
      </c>
      <c r="S83" s="215">
        <f t="shared" ca="1" si="30"/>
        <v>0</v>
      </c>
      <c r="T83" s="216">
        <f t="shared" si="31"/>
        <v>0</v>
      </c>
      <c r="U83" s="217">
        <f t="shared" ca="1" si="32"/>
        <v>0</v>
      </c>
      <c r="W83" s="154" t="str">
        <f t="shared" ca="1" si="33"/>
        <v/>
      </c>
      <c r="X83" s="154" t="str">
        <f ca="1">IF(ISNUMBER($A83),$W83*(Methuselahs!$A$4+1)+$A83,"")</f>
        <v/>
      </c>
      <c r="Y83" s="154" t="str">
        <f t="shared" ca="1" si="34"/>
        <v/>
      </c>
      <c r="Z83" s="154" t="str">
        <f ca="1">IF(ISNUMBER($A83),VLOOKUP($A83,Methuselahs!$A$7:$X$206,5),"")</f>
        <v/>
      </c>
      <c r="AA83" s="154" t="str">
        <f t="shared" ca="1" si="35"/>
        <v/>
      </c>
    </row>
    <row r="84" spans="1:27" ht="12.95" customHeight="1" x14ac:dyDescent="0.2">
      <c r="A84" s="218" t="str">
        <f ca="1">IF(ISBLANK('Tournament Info'!$B$11),"",INDIRECT(ADDRESS(ROW(),1,1,1,"Optimal Seating "&amp;'Tournament Info'!$B$11-1&amp;"R+F")))</f>
        <v/>
      </c>
      <c r="B84" s="194" t="str">
        <f ca="1">IF(ISNUMBER(A84),VLOOKUP(A84,Methuselahs!$A$7:$E$206,2,FALSE),"")</f>
        <v/>
      </c>
      <c r="C84" s="219" t="str">
        <f ca="1">IF(ISNUMBER(A84),VLOOKUP(A84,Methuselahs!$A$7:$E$206,3,FALSE),"")</f>
        <v/>
      </c>
      <c r="D84" s="220" t="str">
        <f t="shared" ca="1" si="24"/>
        <v/>
      </c>
      <c r="E84" s="221"/>
      <c r="F84" s="219">
        <f t="shared" si="25"/>
        <v>0</v>
      </c>
      <c r="G84" s="222" t="str">
        <f t="shared" ca="1" si="26"/>
        <v/>
      </c>
      <c r="H84" s="223" t="str">
        <f ca="1">IF(ISNUMBER(A84),IF(OR($S84=$U84,NOT(ISNA(MATCH($D84*5+$V$4,Override!$C$6:$C$125,0)))),$Q84,0),"")</f>
        <v/>
      </c>
      <c r="I84" s="220" t="str">
        <f t="shared" ca="1" si="27"/>
        <v/>
      </c>
      <c r="J84" s="224">
        <f ca="1">COUNT(A82:A86)</f>
        <v>0</v>
      </c>
      <c r="K84" s="225" t="str">
        <f ca="1">IF(ISNUMBER(A84),RANK(F84,F82:F86),"")</f>
        <v/>
      </c>
      <c r="L84" s="226">
        <f ca="1">IF(J84=5,VLOOKUP(K84,TPMatrix!$A$6:$B$10,2,FALSE),IF(J84=4,VLOOKUP(K84,TPMatrix!$D$6:$E$9,2,FALSE),0))</f>
        <v>0</v>
      </c>
      <c r="M84" s="226">
        <f ca="1">IF(COUNTIF(K82:K86,K84)&gt;=2,IF(J84=5,VLOOKUP(K84+1,TPMatrix!$A$6:$B$10,2,FALSE),IF(J84=4,VLOOKUP(K84+1,TPMatrix!$D$6:$E$9,2,FALSE),0)),"")</f>
        <v>0</v>
      </c>
      <c r="N84" s="226">
        <f ca="1">IF(COUNTIF(K82:K86,K84)&gt;=3,IF(J84=5,VLOOKUP(K84+2,TPMatrix!$A$6:$B$10,2,FALSE),IF(J84=4,VLOOKUP(K84+2,TPMatrix!$D$6:$E$9,2,FALSE),0)),"")</f>
        <v>0</v>
      </c>
      <c r="O84" s="226">
        <f ca="1">IF(COUNTIF(K82:K86,K84)&gt;=4,IF(J84=5,VLOOKUP(K84+3,TPMatrix!$A$6:$B$10,2,FALSE),IF(J84=4,VLOOKUP(K84+3,TPMatrix!$D$6:$E$9,2,FALSE),0)),"")</f>
        <v>0</v>
      </c>
      <c r="P84" s="226">
        <f ca="1">IF(COUNTIF(K82:K86,K84)&gt;=5,IF(J84=5,VLOOKUP(K84+4,TPMatrix!$A$6:$B$10,2,FALSE),IF(J84=4,VLOOKUP(K84+4,TPMatrix!$D$6:$E$9,2,FALSE),0)),"")</f>
        <v>0</v>
      </c>
      <c r="Q84" s="226">
        <f t="shared" ca="1" si="28"/>
        <v>0</v>
      </c>
      <c r="R84" s="227">
        <f t="shared" ca="1" si="29"/>
        <v>5</v>
      </c>
      <c r="S84" s="225">
        <f t="shared" ca="1" si="30"/>
        <v>0</v>
      </c>
      <c r="T84" s="226">
        <f t="shared" si="31"/>
        <v>0</v>
      </c>
      <c r="U84" s="227">
        <f t="shared" ca="1" si="32"/>
        <v>0</v>
      </c>
      <c r="W84" s="154" t="str">
        <f t="shared" ca="1" si="33"/>
        <v/>
      </c>
      <c r="X84" s="154" t="str">
        <f ca="1">IF(ISNUMBER($A84),$W84*(Methuselahs!$A$4+1)+$A84,"")</f>
        <v/>
      </c>
      <c r="Y84" s="154" t="str">
        <f t="shared" ca="1" si="34"/>
        <v/>
      </c>
      <c r="Z84" s="154" t="str">
        <f ca="1">IF(ISNUMBER($A84),VLOOKUP($A84,Methuselahs!$A$7:$X$206,5),"")</f>
        <v/>
      </c>
      <c r="AA84" s="154" t="str">
        <f t="shared" ca="1" si="35"/>
        <v/>
      </c>
    </row>
    <row r="85" spans="1:27" ht="12.95" customHeight="1" x14ac:dyDescent="0.2">
      <c r="A85" s="228" t="str">
        <f ca="1">IF(ISBLANK('Tournament Info'!$B$11),"",INDIRECT(ADDRESS(ROW(),1,1,1,"Optimal Seating "&amp;'Tournament Info'!$B$11-1&amp;"R+F")))</f>
        <v/>
      </c>
      <c r="B85" s="229" t="str">
        <f ca="1">IF(ISNUMBER(A85),VLOOKUP(A85,Methuselahs!$A$7:$E$206,2,FALSE),"")</f>
        <v/>
      </c>
      <c r="C85" s="230" t="str">
        <f ca="1">IF(ISNUMBER(A85),VLOOKUP(A85,Methuselahs!$A$7:$E$206,3,FALSE),"")</f>
        <v/>
      </c>
      <c r="D85" s="231" t="str">
        <f t="shared" ca="1" si="24"/>
        <v/>
      </c>
      <c r="E85" s="232"/>
      <c r="F85" s="230">
        <f t="shared" si="25"/>
        <v>0</v>
      </c>
      <c r="G85" s="212" t="str">
        <f t="shared" ca="1" si="26"/>
        <v/>
      </c>
      <c r="H85" s="213" t="str">
        <f ca="1">IF(ISNUMBER(A85),IF(OR($S85=$U85,NOT(ISNA(MATCH($D85*5+$V$4,Override!$C$6:$C$125,0)))),$Q85,0),"")</f>
        <v/>
      </c>
      <c r="I85" s="231" t="str">
        <f t="shared" ca="1" si="27"/>
        <v/>
      </c>
      <c r="J85" s="233">
        <f ca="1">COUNT(A82:A86)</f>
        <v>0</v>
      </c>
      <c r="K85" s="215" t="str">
        <f ca="1">IF(ISNUMBER(A85),RANK(F85,F82:F86),"")</f>
        <v/>
      </c>
      <c r="L85" s="216">
        <f ca="1">IF(J85=5,VLOOKUP(K85,TPMatrix!$A$6:$B$10,2,FALSE),IF(J85=4,VLOOKUP(K85,TPMatrix!$D$6:$E$9,2,FALSE),0))</f>
        <v>0</v>
      </c>
      <c r="M85" s="216">
        <f ca="1">IF(COUNTIF(K82:K86,K85)&gt;=2,IF(J85=5,VLOOKUP(K85+1,TPMatrix!$A$6:$B$10,2,FALSE),IF(J85=4,VLOOKUP(K85+1,TPMatrix!$D$6:$E$9,2,FALSE),0)),"")</f>
        <v>0</v>
      </c>
      <c r="N85" s="216">
        <f ca="1">IF(COUNTIF(K82:K86,K85)&gt;=3,IF(J85=5,VLOOKUP(K85+2,TPMatrix!$A$6:$B$10,2,FALSE),IF(J85=4,VLOOKUP(K85+2,TPMatrix!$D$6:$E$9,2,FALSE),0)),"")</f>
        <v>0</v>
      </c>
      <c r="O85" s="216">
        <f ca="1">IF(COUNTIF(K82:K86,K85)&gt;=4,IF(J85=5,VLOOKUP(K85+3,TPMatrix!$A$6:$B$10,2,FALSE),IF(J85=4,VLOOKUP(K85+3,TPMatrix!$D$6:$E$9,2,FALSE),0)),"")</f>
        <v>0</v>
      </c>
      <c r="P85" s="216">
        <f ca="1">IF(COUNTIF(K82:K86,K85)&gt;=5,IF(J85=5,VLOOKUP(K85+4,TPMatrix!$A$6:$B$10,2,FALSE),IF(J85=4,VLOOKUP(K85+4,TPMatrix!$D$6:$E$9,2,FALSE),0)),"")</f>
        <v>0</v>
      </c>
      <c r="Q85" s="216">
        <f t="shared" ca="1" si="28"/>
        <v>0</v>
      </c>
      <c r="R85" s="217">
        <f t="shared" ca="1" si="29"/>
        <v>5</v>
      </c>
      <c r="S85" s="215">
        <f t="shared" ca="1" si="30"/>
        <v>0</v>
      </c>
      <c r="T85" s="216">
        <f t="shared" si="31"/>
        <v>0</v>
      </c>
      <c r="U85" s="217">
        <f t="shared" ca="1" si="32"/>
        <v>0</v>
      </c>
      <c r="W85" s="154" t="str">
        <f t="shared" ca="1" si="33"/>
        <v/>
      </c>
      <c r="X85" s="154" t="str">
        <f ca="1">IF(ISNUMBER($A85),$W85*(Methuselahs!$A$4+1)+$A85,"")</f>
        <v/>
      </c>
      <c r="Y85" s="154" t="str">
        <f t="shared" ca="1" si="34"/>
        <v/>
      </c>
      <c r="Z85" s="154" t="str">
        <f ca="1">IF(ISNUMBER($A85),VLOOKUP($A85,Methuselahs!$A$7:$X$206,5),"")</f>
        <v/>
      </c>
      <c r="AA85" s="154" t="str">
        <f t="shared" ca="1" si="35"/>
        <v/>
      </c>
    </row>
    <row r="86" spans="1:27" ht="12.95" customHeight="1" thickBot="1" x14ac:dyDescent="0.25">
      <c r="A86" s="234" t="str">
        <f ca="1">IF(ISBLANK('Tournament Info'!$B$11),"",INDIRECT(ADDRESS(ROW(),1,1,1,"Optimal Seating "&amp;'Tournament Info'!$B$11-1&amp;"R+F")))</f>
        <v/>
      </c>
      <c r="B86" s="235" t="str">
        <f ca="1">IF(ISNUMBER(A86),VLOOKUP(A86,Methuselahs!$A$7:$E$206,2,FALSE),"")</f>
        <v/>
      </c>
      <c r="C86" s="236" t="str">
        <f ca="1">IF(ISNUMBER(A86),VLOOKUP(A86,Methuselahs!$A$7:$E$206,3,FALSE),"")</f>
        <v/>
      </c>
      <c r="D86" s="237" t="str">
        <f t="shared" ca="1" si="24"/>
        <v/>
      </c>
      <c r="E86" s="238"/>
      <c r="F86" s="236">
        <f t="shared" si="25"/>
        <v>0</v>
      </c>
      <c r="G86" s="222" t="str">
        <f t="shared" ca="1" si="26"/>
        <v/>
      </c>
      <c r="H86" s="223" t="str">
        <f ca="1">IF(ISNUMBER(A86),IF(OR($S86=$U86,NOT(ISNA(MATCH($D86*5+$V$4,Override!$C$6:$C$125,0)))),$Q86,0),"")</f>
        <v/>
      </c>
      <c r="I86" s="237" t="str">
        <f t="shared" ca="1" si="27"/>
        <v/>
      </c>
      <c r="J86" s="239">
        <f ca="1">COUNT(A82:A86)</f>
        <v>0</v>
      </c>
      <c r="K86" s="240" t="str">
        <f ca="1">IF(ISNUMBER(A86),RANK(F86,F82:F86),"")</f>
        <v/>
      </c>
      <c r="L86" s="241">
        <f ca="1">IF(J86=5,VLOOKUP(K86,TPMatrix!$A$6:$B$10,2,FALSE),IF(J86=4,VLOOKUP(K86,TPMatrix!$D$6:$E$9,2,FALSE),0))</f>
        <v>0</v>
      </c>
      <c r="M86" s="241">
        <f ca="1">IF(COUNTIF(K82:K86,K86)&gt;=2,IF(J86=5,VLOOKUP(K86+1,TPMatrix!$A$6:$B$10,2,FALSE),IF(J86=4,VLOOKUP(K86+1,TPMatrix!$D$6:$E$9,2,FALSE),0)),"")</f>
        <v>0</v>
      </c>
      <c r="N86" s="241">
        <f ca="1">IF(COUNTIF(K82:K86,K86)&gt;=3,IF(J86=5,VLOOKUP(K86+2,TPMatrix!$A$6:$B$10,2,FALSE),IF(J86=4,VLOOKUP(K86+2,TPMatrix!$D$6:$E$9,2,FALSE),0)),"")</f>
        <v>0</v>
      </c>
      <c r="O86" s="241">
        <f ca="1">IF(COUNTIF(K82:K86,K86)&gt;=4,IF(J86=5,VLOOKUP(K86+3,TPMatrix!$A$6:$B$10,2,FALSE),IF(J86=4,VLOOKUP(K86+3,TPMatrix!$D$6:$E$9,2,FALSE),0)),"")</f>
        <v>0</v>
      </c>
      <c r="P86" s="241">
        <f ca="1">IF(COUNTIF(K82:K86,K86)&gt;=5,IF(J86=5,VLOOKUP(K86+4,TPMatrix!$A$6:$B$10,2,FALSE),IF(J86=4,VLOOKUP(K86+4,TPMatrix!$D$6:$E$9,2,FALSE),0)),"")</f>
        <v>0</v>
      </c>
      <c r="Q86" s="241">
        <f t="shared" ca="1" si="28"/>
        <v>0</v>
      </c>
      <c r="R86" s="242">
        <f t="shared" ca="1" si="29"/>
        <v>5</v>
      </c>
      <c r="S86" s="240">
        <f t="shared" ca="1" si="30"/>
        <v>0</v>
      </c>
      <c r="T86" s="241">
        <f t="shared" si="31"/>
        <v>0</v>
      </c>
      <c r="U86" s="242">
        <f t="shared" ca="1" si="32"/>
        <v>0</v>
      </c>
      <c r="W86" s="154" t="str">
        <f t="shared" ca="1" si="33"/>
        <v/>
      </c>
      <c r="X86" s="154" t="str">
        <f ca="1">IF(ISNUMBER($A86),$W86*(Methuselahs!$A$4+1)+$A86,"")</f>
        <v/>
      </c>
      <c r="Y86" s="154" t="str">
        <f t="shared" ca="1" si="34"/>
        <v/>
      </c>
      <c r="Z86" s="154" t="str">
        <f ca="1">IF(ISNUMBER($A86),VLOOKUP($A86,Methuselahs!$A$7:$X$206,5),"")</f>
        <v/>
      </c>
      <c r="AA86" s="154" t="str">
        <f t="shared" ca="1" si="35"/>
        <v/>
      </c>
    </row>
    <row r="87" spans="1:27" ht="12.95" customHeight="1" thickTop="1" x14ac:dyDescent="0.2">
      <c r="A87" s="193" t="str">
        <f ca="1">IF(ISBLANK('Tournament Info'!$B$11),"",INDIRECT(ADDRESS(ROW(),1,1,1,"Optimal Seating "&amp;'Tournament Info'!$B$11-1&amp;"R+F")))</f>
        <v/>
      </c>
      <c r="B87" s="194" t="str">
        <f ca="1">IF(ISNUMBER(A87),VLOOKUP(A87,Methuselahs!$A$7:$E$206,2,FALSE),"")</f>
        <v/>
      </c>
      <c r="C87" s="195" t="str">
        <f ca="1">IF(ISNUMBER(A87),VLOOKUP(A87,Methuselahs!$A$7:$E$206,3,FALSE),"")</f>
        <v/>
      </c>
      <c r="D87" s="196" t="str">
        <f t="shared" ca="1" si="24"/>
        <v/>
      </c>
      <c r="E87" s="197"/>
      <c r="F87" s="195">
        <f t="shared" si="25"/>
        <v>0</v>
      </c>
      <c r="G87" s="198" t="str">
        <f t="shared" ca="1" si="26"/>
        <v/>
      </c>
      <c r="H87" s="199" t="str">
        <f ca="1">IF(ISNUMBER(A87),IF(OR($S87=$U87,NOT(ISNA(MATCH($D87*5+$V$4,Override!$C$6:$C$125,0)))),$Q87,0),"")</f>
        <v/>
      </c>
      <c r="I87" s="196" t="str">
        <f t="shared" ca="1" si="27"/>
        <v/>
      </c>
      <c r="J87" s="200">
        <f ca="1">COUNT(A87:A91)</f>
        <v>0</v>
      </c>
      <c r="K87" s="201" t="str">
        <f ca="1">IF(ISNUMBER(A87),RANK(F87,F87:F91),"")</f>
        <v/>
      </c>
      <c r="L87" s="202">
        <f ca="1">IF(J87=5,VLOOKUP(K87,TPMatrix!$A$6:$B$10,2,FALSE),IF(J87=4,VLOOKUP(K87,TPMatrix!$D$6:$E$9,2,FALSE),0))</f>
        <v>0</v>
      </c>
      <c r="M87" s="202">
        <f ca="1">IF(COUNTIF(K87:K91,K87)&gt;=2,IF(J87=5,VLOOKUP(K87+1,TPMatrix!$A$6:$B$10,2,FALSE),IF(J87=4,VLOOKUP(K87+1,TPMatrix!$D$6:$E$9,2,FALSE),0)),"")</f>
        <v>0</v>
      </c>
      <c r="N87" s="202">
        <f ca="1">IF(COUNTIF(K87:K91,K87)&gt;=3,IF(J87=5,VLOOKUP(K87+2,TPMatrix!$A$6:$B$10,2,FALSE),IF(J87=4,VLOOKUP(K87+2,TPMatrix!$D$6:$E$9,2,FALSE),0)),"")</f>
        <v>0</v>
      </c>
      <c r="O87" s="202">
        <f ca="1">IF(COUNTIF(K87:K91,K87)&gt;=4,IF(J87=5,VLOOKUP(K87+3,TPMatrix!$A$6:$B$10,2,FALSE),IF(J87=4,VLOOKUP(K87+3,TPMatrix!$D$6:$E$9,2,FALSE),0)),"")</f>
        <v>0</v>
      </c>
      <c r="P87" s="202">
        <f ca="1">IF(COUNTIF(K87:K91,K87)&gt;=5,IF(J87=5,VLOOKUP(K87+4,TPMatrix!$A$6:$B$10,2,FALSE),IF(J87=4,VLOOKUP(K87+4,TPMatrix!$D$6:$E$9,2,FALSE),0)),"")</f>
        <v>0</v>
      </c>
      <c r="Q87" s="202">
        <f t="shared" ca="1" si="28"/>
        <v>0</v>
      </c>
      <c r="R87" s="203">
        <f t="shared" ca="1" si="29"/>
        <v>5</v>
      </c>
      <c r="S87" s="204">
        <f t="shared" ca="1" si="30"/>
        <v>0</v>
      </c>
      <c r="T87" s="205">
        <f t="shared" si="31"/>
        <v>0</v>
      </c>
      <c r="U87" s="206">
        <f t="shared" ca="1" si="32"/>
        <v>0</v>
      </c>
      <c r="W87" s="154" t="str">
        <f t="shared" ca="1" si="33"/>
        <v/>
      </c>
      <c r="X87" s="154" t="str">
        <f ca="1">IF(ISNUMBER($A87),$W87*(Methuselahs!$A$4+1)+$A87,"")</f>
        <v/>
      </c>
      <c r="Y87" s="154" t="str">
        <f t="shared" ca="1" si="34"/>
        <v/>
      </c>
      <c r="Z87" s="154" t="str">
        <f ca="1">IF(ISNUMBER($A87),VLOOKUP($A87,Methuselahs!$A$7:$X$206,5),"")</f>
        <v/>
      </c>
      <c r="AA87" s="154" t="str">
        <f t="shared" ca="1" si="35"/>
        <v/>
      </c>
    </row>
    <row r="88" spans="1:27" ht="12.95" customHeight="1" x14ac:dyDescent="0.2">
      <c r="A88" s="207" t="str">
        <f ca="1">IF(ISBLANK('Tournament Info'!$B$11),"",INDIRECT(ADDRESS(ROW(),1,1,1,"Optimal Seating "&amp;'Tournament Info'!$B$11-1&amp;"R+F")))</f>
        <v/>
      </c>
      <c r="B88" s="208" t="str">
        <f ca="1">IF(ISNUMBER(A88),VLOOKUP(A88,Methuselahs!$A$7:$E$206,2,FALSE),"")</f>
        <v/>
      </c>
      <c r="C88" s="209" t="str">
        <f ca="1">IF(ISNUMBER(A88),VLOOKUP(A88,Methuselahs!$A$7:$E$206,3,FALSE),"")</f>
        <v/>
      </c>
      <c r="D88" s="210" t="str">
        <f t="shared" ca="1" si="24"/>
        <v/>
      </c>
      <c r="E88" s="211"/>
      <c r="F88" s="209">
        <f t="shared" si="25"/>
        <v>0</v>
      </c>
      <c r="G88" s="212" t="str">
        <f t="shared" ca="1" si="26"/>
        <v/>
      </c>
      <c r="H88" s="213" t="str">
        <f ca="1">IF(ISNUMBER(A88),IF(OR($S88=$U88,NOT(ISNA(MATCH($D88*5+$V$4,Override!$C$6:$C$125,0)))),$Q88,0),"")</f>
        <v/>
      </c>
      <c r="I88" s="210" t="str">
        <f t="shared" ca="1" si="27"/>
        <v/>
      </c>
      <c r="J88" s="214">
        <f ca="1">COUNT(A87:A91)</f>
        <v>0</v>
      </c>
      <c r="K88" s="215" t="str">
        <f ca="1">IF(ISNUMBER(A88),RANK(F88,F87:F91),"")</f>
        <v/>
      </c>
      <c r="L88" s="216">
        <f ca="1">IF(J88=5,VLOOKUP(K88,TPMatrix!$A$6:$B$10,2,FALSE),IF(J88=4,VLOOKUP(K88,TPMatrix!$D$6:$E$9,2,FALSE),0))</f>
        <v>0</v>
      </c>
      <c r="M88" s="216">
        <f ca="1">IF(COUNTIF(K87:K91,K88)&gt;=2,IF(J88=5,VLOOKUP(K88+1,TPMatrix!$A$6:$B$10,2,FALSE),IF(J88=4,VLOOKUP(K88+1,TPMatrix!$D$6:$E$9,2,FALSE),0)),"")</f>
        <v>0</v>
      </c>
      <c r="N88" s="216">
        <f ca="1">IF(COUNTIF(K87:K91,K88)&gt;=3,IF(J88=5,VLOOKUP(K88+2,TPMatrix!$A$6:$B$10,2,FALSE),IF(J88=4,VLOOKUP(K88+2,TPMatrix!$D$6:$E$9,2,FALSE),0)),"")</f>
        <v>0</v>
      </c>
      <c r="O88" s="216">
        <f ca="1">IF(COUNTIF(K87:K91,K88)&gt;=4,IF(J88=5,VLOOKUP(K88+3,TPMatrix!$A$6:$B$10,2,FALSE),IF(J88=4,VLOOKUP(K88+3,TPMatrix!$D$6:$E$9,2,FALSE),0)),"")</f>
        <v>0</v>
      </c>
      <c r="P88" s="216">
        <f ca="1">IF(COUNTIF(K87:K91,K88)&gt;=5,IF(J88=5,VLOOKUP(K88+4,TPMatrix!$A$6:$B$10,2,FALSE),IF(J88=4,VLOOKUP(K88+4,TPMatrix!$D$6:$E$9,2,FALSE),0)),"")</f>
        <v>0</v>
      </c>
      <c r="Q88" s="216">
        <f t="shared" ca="1" si="28"/>
        <v>0</v>
      </c>
      <c r="R88" s="217">
        <f t="shared" ca="1" si="29"/>
        <v>5</v>
      </c>
      <c r="S88" s="215">
        <f t="shared" ca="1" si="30"/>
        <v>0</v>
      </c>
      <c r="T88" s="216">
        <f t="shared" si="31"/>
        <v>0</v>
      </c>
      <c r="U88" s="217">
        <f t="shared" ca="1" si="32"/>
        <v>0</v>
      </c>
      <c r="W88" s="154" t="str">
        <f t="shared" ca="1" si="33"/>
        <v/>
      </c>
      <c r="X88" s="154" t="str">
        <f ca="1">IF(ISNUMBER($A88),$W88*(Methuselahs!$A$4+1)+$A88,"")</f>
        <v/>
      </c>
      <c r="Y88" s="154" t="str">
        <f t="shared" ca="1" si="34"/>
        <v/>
      </c>
      <c r="Z88" s="154" t="str">
        <f ca="1">IF(ISNUMBER($A88),VLOOKUP($A88,Methuselahs!$A$7:$X$206,5),"")</f>
        <v/>
      </c>
      <c r="AA88" s="154" t="str">
        <f t="shared" ca="1" si="35"/>
        <v/>
      </c>
    </row>
    <row r="89" spans="1:27" ht="12.95" customHeight="1" x14ac:dyDescent="0.2">
      <c r="A89" s="218" t="str">
        <f ca="1">IF(ISBLANK('Tournament Info'!$B$11),"",INDIRECT(ADDRESS(ROW(),1,1,1,"Optimal Seating "&amp;'Tournament Info'!$B$11-1&amp;"R+F")))</f>
        <v/>
      </c>
      <c r="B89" s="194" t="str">
        <f ca="1">IF(ISNUMBER(A89),VLOOKUP(A89,Methuselahs!$A$7:$E$206,2,FALSE),"")</f>
        <v/>
      </c>
      <c r="C89" s="219" t="str">
        <f ca="1">IF(ISNUMBER(A89),VLOOKUP(A89,Methuselahs!$A$7:$E$206,3,FALSE),"")</f>
        <v/>
      </c>
      <c r="D89" s="220" t="str">
        <f t="shared" ca="1" si="24"/>
        <v/>
      </c>
      <c r="E89" s="221"/>
      <c r="F89" s="219">
        <f t="shared" si="25"/>
        <v>0</v>
      </c>
      <c r="G89" s="222" t="str">
        <f t="shared" ca="1" si="26"/>
        <v/>
      </c>
      <c r="H89" s="223" t="str">
        <f ca="1">IF(ISNUMBER(A89),IF(OR($S89=$U89,NOT(ISNA(MATCH($D89*5+$V$4,Override!$C$6:$C$125,0)))),$Q89,0),"")</f>
        <v/>
      </c>
      <c r="I89" s="220" t="str">
        <f t="shared" ca="1" si="27"/>
        <v/>
      </c>
      <c r="J89" s="224">
        <f ca="1">COUNT(A87:A91)</f>
        <v>0</v>
      </c>
      <c r="K89" s="225" t="str">
        <f ca="1">IF(ISNUMBER(A89),RANK(F89,F87:F91),"")</f>
        <v/>
      </c>
      <c r="L89" s="226">
        <f ca="1">IF(J89=5,VLOOKUP(K89,TPMatrix!$A$6:$B$10,2,FALSE),IF(J89=4,VLOOKUP(K89,TPMatrix!$D$6:$E$9,2,FALSE),0))</f>
        <v>0</v>
      </c>
      <c r="M89" s="226">
        <f ca="1">IF(COUNTIF(K87:K91,K89)&gt;=2,IF(J89=5,VLOOKUP(K89+1,TPMatrix!$A$6:$B$10,2,FALSE),IF(J89=4,VLOOKUP(K89+1,TPMatrix!$D$6:$E$9,2,FALSE),0)),"")</f>
        <v>0</v>
      </c>
      <c r="N89" s="226">
        <f ca="1">IF(COUNTIF(K87:K91,K89)&gt;=3,IF(J89=5,VLOOKUP(K89+2,TPMatrix!$A$6:$B$10,2,FALSE),IF(J89=4,VLOOKUP(K89+2,TPMatrix!$D$6:$E$9,2,FALSE),0)),"")</f>
        <v>0</v>
      </c>
      <c r="O89" s="226">
        <f ca="1">IF(COUNTIF(K87:K91,K89)&gt;=4,IF(J89=5,VLOOKUP(K89+3,TPMatrix!$A$6:$B$10,2,FALSE),IF(J89=4,VLOOKUP(K89+3,TPMatrix!$D$6:$E$9,2,FALSE),0)),"")</f>
        <v>0</v>
      </c>
      <c r="P89" s="226">
        <f ca="1">IF(COUNTIF(K87:K91,K89)&gt;=5,IF(J89=5,VLOOKUP(K89+4,TPMatrix!$A$6:$B$10,2,FALSE),IF(J89=4,VLOOKUP(K89+4,TPMatrix!$D$6:$E$9,2,FALSE),0)),"")</f>
        <v>0</v>
      </c>
      <c r="Q89" s="226">
        <f t="shared" ca="1" si="28"/>
        <v>0</v>
      </c>
      <c r="R89" s="227">
        <f t="shared" ca="1" si="29"/>
        <v>5</v>
      </c>
      <c r="S89" s="225">
        <f t="shared" ca="1" si="30"/>
        <v>0</v>
      </c>
      <c r="T89" s="226">
        <f t="shared" si="31"/>
        <v>0</v>
      </c>
      <c r="U89" s="227">
        <f t="shared" ca="1" si="32"/>
        <v>0</v>
      </c>
      <c r="W89" s="154" t="str">
        <f t="shared" ca="1" si="33"/>
        <v/>
      </c>
      <c r="X89" s="154" t="str">
        <f ca="1">IF(ISNUMBER($A89),$W89*(Methuselahs!$A$4+1)+$A89,"")</f>
        <v/>
      </c>
      <c r="Y89" s="154" t="str">
        <f t="shared" ca="1" si="34"/>
        <v/>
      </c>
      <c r="Z89" s="154" t="str">
        <f ca="1">IF(ISNUMBER($A89),VLOOKUP($A89,Methuselahs!$A$7:$X$206,5),"")</f>
        <v/>
      </c>
      <c r="AA89" s="154" t="str">
        <f t="shared" ca="1" si="35"/>
        <v/>
      </c>
    </row>
    <row r="90" spans="1:27" ht="12.95" customHeight="1" x14ac:dyDescent="0.2">
      <c r="A90" s="228" t="str">
        <f ca="1">IF(ISBLANK('Tournament Info'!$B$11),"",INDIRECT(ADDRESS(ROW(),1,1,1,"Optimal Seating "&amp;'Tournament Info'!$B$11-1&amp;"R+F")))</f>
        <v/>
      </c>
      <c r="B90" s="229" t="str">
        <f ca="1">IF(ISNUMBER(A90),VLOOKUP(A90,Methuselahs!$A$7:$E$206,2,FALSE),"")</f>
        <v/>
      </c>
      <c r="C90" s="230" t="str">
        <f ca="1">IF(ISNUMBER(A90),VLOOKUP(A90,Methuselahs!$A$7:$E$206,3,FALSE),"")</f>
        <v/>
      </c>
      <c r="D90" s="231" t="str">
        <f t="shared" ca="1" si="24"/>
        <v/>
      </c>
      <c r="E90" s="232"/>
      <c r="F90" s="230">
        <f t="shared" si="25"/>
        <v>0</v>
      </c>
      <c r="G90" s="212" t="str">
        <f t="shared" ca="1" si="26"/>
        <v/>
      </c>
      <c r="H90" s="213" t="str">
        <f ca="1">IF(ISNUMBER(A90),IF(OR($S90=$U90,NOT(ISNA(MATCH($D90*5+$V$4,Override!$C$6:$C$125,0)))),$Q90,0),"")</f>
        <v/>
      </c>
      <c r="I90" s="231" t="str">
        <f t="shared" ca="1" si="27"/>
        <v/>
      </c>
      <c r="J90" s="233">
        <f ca="1">COUNT(A87:A91)</f>
        <v>0</v>
      </c>
      <c r="K90" s="215" t="str">
        <f ca="1">IF(ISNUMBER(A90),RANK(F90,F87:F91),"")</f>
        <v/>
      </c>
      <c r="L90" s="216">
        <f ca="1">IF(J90=5,VLOOKUP(K90,TPMatrix!$A$6:$B$10,2,FALSE),IF(J90=4,VLOOKUP(K90,TPMatrix!$D$6:$E$9,2,FALSE),0))</f>
        <v>0</v>
      </c>
      <c r="M90" s="216">
        <f ca="1">IF(COUNTIF(K87:K91,K90)&gt;=2,IF(J90=5,VLOOKUP(K90+1,TPMatrix!$A$6:$B$10,2,FALSE),IF(J90=4,VLOOKUP(K90+1,TPMatrix!$D$6:$E$9,2,FALSE),0)),"")</f>
        <v>0</v>
      </c>
      <c r="N90" s="216">
        <f ca="1">IF(COUNTIF(K87:K91,K90)&gt;=3,IF(J90=5,VLOOKUP(K90+2,TPMatrix!$A$6:$B$10,2,FALSE),IF(J90=4,VLOOKUP(K90+2,TPMatrix!$D$6:$E$9,2,FALSE),0)),"")</f>
        <v>0</v>
      </c>
      <c r="O90" s="216">
        <f ca="1">IF(COUNTIF(K87:K91,K90)&gt;=4,IF(J90=5,VLOOKUP(K90+3,TPMatrix!$A$6:$B$10,2,FALSE),IF(J90=4,VLOOKUP(K90+3,TPMatrix!$D$6:$E$9,2,FALSE),0)),"")</f>
        <v>0</v>
      </c>
      <c r="P90" s="216">
        <f ca="1">IF(COUNTIF(K87:K91,K90)&gt;=5,IF(J90=5,VLOOKUP(K90+4,TPMatrix!$A$6:$B$10,2,FALSE),IF(J90=4,VLOOKUP(K90+4,TPMatrix!$D$6:$E$9,2,FALSE),0)),"")</f>
        <v>0</v>
      </c>
      <c r="Q90" s="216">
        <f t="shared" ca="1" si="28"/>
        <v>0</v>
      </c>
      <c r="R90" s="217">
        <f t="shared" ca="1" si="29"/>
        <v>5</v>
      </c>
      <c r="S90" s="215">
        <f t="shared" ca="1" si="30"/>
        <v>0</v>
      </c>
      <c r="T90" s="216">
        <f t="shared" si="31"/>
        <v>0</v>
      </c>
      <c r="U90" s="217">
        <f t="shared" ca="1" si="32"/>
        <v>0</v>
      </c>
      <c r="W90" s="154" t="str">
        <f t="shared" ca="1" si="33"/>
        <v/>
      </c>
      <c r="X90" s="154" t="str">
        <f ca="1">IF(ISNUMBER($A90),$W90*(Methuselahs!$A$4+1)+$A90,"")</f>
        <v/>
      </c>
      <c r="Y90" s="154" t="str">
        <f t="shared" ca="1" si="34"/>
        <v/>
      </c>
      <c r="Z90" s="154" t="str">
        <f ca="1">IF(ISNUMBER($A90),VLOOKUP($A90,Methuselahs!$A$7:$X$206,5),"")</f>
        <v/>
      </c>
      <c r="AA90" s="154" t="str">
        <f t="shared" ca="1" si="35"/>
        <v/>
      </c>
    </row>
    <row r="91" spans="1:27" ht="12.95" customHeight="1" thickBot="1" x14ac:dyDescent="0.25">
      <c r="A91" s="234" t="str">
        <f ca="1">IF(ISBLANK('Tournament Info'!$B$11),"",INDIRECT(ADDRESS(ROW(),1,1,1,"Optimal Seating "&amp;'Tournament Info'!$B$11-1&amp;"R+F")))</f>
        <v/>
      </c>
      <c r="B91" s="235" t="str">
        <f ca="1">IF(ISNUMBER(A91),VLOOKUP(A91,Methuselahs!$A$7:$E$206,2,FALSE),"")</f>
        <v/>
      </c>
      <c r="C91" s="236" t="str">
        <f ca="1">IF(ISNUMBER(A91),VLOOKUP(A91,Methuselahs!$A$7:$E$206,3,FALSE),"")</f>
        <v/>
      </c>
      <c r="D91" s="237" t="str">
        <f t="shared" ca="1" si="24"/>
        <v/>
      </c>
      <c r="E91" s="238"/>
      <c r="F91" s="236">
        <f t="shared" si="25"/>
        <v>0</v>
      </c>
      <c r="G91" s="222" t="str">
        <f t="shared" ca="1" si="26"/>
        <v/>
      </c>
      <c r="H91" s="223" t="str">
        <f ca="1">IF(ISNUMBER(A91),IF(OR($S91=$U91,NOT(ISNA(MATCH($D91*5+$V$4,Override!$C$6:$C$125,0)))),$Q91,0),"")</f>
        <v/>
      </c>
      <c r="I91" s="237" t="str">
        <f t="shared" ca="1" si="27"/>
        <v/>
      </c>
      <c r="J91" s="239">
        <f ca="1">COUNT(A87:A91)</f>
        <v>0</v>
      </c>
      <c r="K91" s="240" t="str">
        <f ca="1">IF(ISNUMBER(A91),RANK(F91,F87:F91),"")</f>
        <v/>
      </c>
      <c r="L91" s="241">
        <f ca="1">IF(J91=5,VLOOKUP(K91,TPMatrix!$A$6:$B$10,2,FALSE),IF(J91=4,VLOOKUP(K91,TPMatrix!$D$6:$E$9,2,FALSE),0))</f>
        <v>0</v>
      </c>
      <c r="M91" s="241">
        <f ca="1">IF(COUNTIF(K87:K91,K91)&gt;=2,IF(J91=5,VLOOKUP(K91+1,TPMatrix!$A$6:$B$10,2,FALSE),IF(J91=4,VLOOKUP(K91+1,TPMatrix!$D$6:$E$9,2,FALSE),0)),"")</f>
        <v>0</v>
      </c>
      <c r="N91" s="241">
        <f ca="1">IF(COUNTIF(K87:K91,K91)&gt;=3,IF(J91=5,VLOOKUP(K91+2,TPMatrix!$A$6:$B$10,2,FALSE),IF(J91=4,VLOOKUP(K91+2,TPMatrix!$D$6:$E$9,2,FALSE),0)),"")</f>
        <v>0</v>
      </c>
      <c r="O91" s="241">
        <f ca="1">IF(COUNTIF(K87:K91,K91)&gt;=4,IF(J91=5,VLOOKUP(K91+3,TPMatrix!$A$6:$B$10,2,FALSE),IF(J91=4,VLOOKUP(K91+3,TPMatrix!$D$6:$E$9,2,FALSE),0)),"")</f>
        <v>0</v>
      </c>
      <c r="P91" s="241">
        <f ca="1">IF(COUNTIF(K87:K91,K91)&gt;=5,IF(J91=5,VLOOKUP(K91+4,TPMatrix!$A$6:$B$10,2,FALSE),IF(J91=4,VLOOKUP(K91+4,TPMatrix!$D$6:$E$9,2,FALSE),0)),"")</f>
        <v>0</v>
      </c>
      <c r="Q91" s="241">
        <f t="shared" ca="1" si="28"/>
        <v>0</v>
      </c>
      <c r="R91" s="242">
        <f t="shared" ca="1" si="29"/>
        <v>5</v>
      </c>
      <c r="S91" s="240">
        <f t="shared" ca="1" si="30"/>
        <v>0</v>
      </c>
      <c r="T91" s="241">
        <f t="shared" si="31"/>
        <v>0</v>
      </c>
      <c r="U91" s="242">
        <f t="shared" ca="1" si="32"/>
        <v>0</v>
      </c>
      <c r="W91" s="154" t="str">
        <f t="shared" ca="1" si="33"/>
        <v/>
      </c>
      <c r="X91" s="154" t="str">
        <f ca="1">IF(ISNUMBER($A91),$W91*(Methuselahs!$A$4+1)+$A91,"")</f>
        <v/>
      </c>
      <c r="Y91" s="154" t="str">
        <f t="shared" ca="1" si="34"/>
        <v/>
      </c>
      <c r="Z91" s="154" t="str">
        <f ca="1">IF(ISNUMBER($A91),VLOOKUP($A91,Methuselahs!$A$7:$X$206,5),"")</f>
        <v/>
      </c>
      <c r="AA91" s="154" t="str">
        <f t="shared" ca="1" si="35"/>
        <v/>
      </c>
    </row>
    <row r="92" spans="1:27" ht="12.95" customHeight="1" thickTop="1" x14ac:dyDescent="0.2">
      <c r="A92" s="193" t="str">
        <f ca="1">IF(ISBLANK('Tournament Info'!$B$11),"",INDIRECT(ADDRESS(ROW(),1,1,1,"Optimal Seating "&amp;'Tournament Info'!$B$11-1&amp;"R+F")))</f>
        <v/>
      </c>
      <c r="B92" s="194" t="str">
        <f ca="1">IF(ISNUMBER(A92),VLOOKUP(A92,Methuselahs!$A$7:$E$206,2,FALSE),"")</f>
        <v/>
      </c>
      <c r="C92" s="195" t="str">
        <f ca="1">IF(ISNUMBER(A92),VLOOKUP(A92,Methuselahs!$A$7:$E$206,3,FALSE),"")</f>
        <v/>
      </c>
      <c r="D92" s="196" t="str">
        <f t="shared" ca="1" si="24"/>
        <v/>
      </c>
      <c r="E92" s="197"/>
      <c r="F92" s="195">
        <f t="shared" si="25"/>
        <v>0</v>
      </c>
      <c r="G92" s="198" t="str">
        <f t="shared" ca="1" si="26"/>
        <v/>
      </c>
      <c r="H92" s="199" t="str">
        <f ca="1">IF(ISNUMBER(A92),IF(OR($S92=$U92,NOT(ISNA(MATCH($D92*5+$V$4,Override!$C$6:$C$125,0)))),$Q92,0),"")</f>
        <v/>
      </c>
      <c r="I92" s="196" t="str">
        <f t="shared" ca="1" si="27"/>
        <v/>
      </c>
      <c r="J92" s="200">
        <f ca="1">COUNT(A92:A96)</f>
        <v>0</v>
      </c>
      <c r="K92" s="201" t="str">
        <f ca="1">IF(ISNUMBER(A92),RANK(F92,F92:F96),"")</f>
        <v/>
      </c>
      <c r="L92" s="202">
        <f ca="1">IF(J92=5,VLOOKUP(K92,TPMatrix!$A$6:$B$10,2,FALSE),IF(J92=4,VLOOKUP(K92,TPMatrix!$D$6:$E$9,2,FALSE),0))</f>
        <v>0</v>
      </c>
      <c r="M92" s="202">
        <f ca="1">IF(COUNTIF(K92:K96,K92)&gt;=2,IF(J92=5,VLOOKUP(K92+1,TPMatrix!$A$6:$B$10,2,FALSE),IF(J92=4,VLOOKUP(K92+1,TPMatrix!$D$6:$E$9,2,FALSE),0)),"")</f>
        <v>0</v>
      </c>
      <c r="N92" s="202">
        <f ca="1">IF(COUNTIF(K92:K96,K92)&gt;=3,IF(J92=5,VLOOKUP(K92+2,TPMatrix!$A$6:$B$10,2,FALSE),IF(J92=4,VLOOKUP(K92+2,TPMatrix!$D$6:$E$9,2,FALSE),0)),"")</f>
        <v>0</v>
      </c>
      <c r="O92" s="202">
        <f ca="1">IF(COUNTIF(K92:K96,K92)&gt;=4,IF(J92=5,VLOOKUP(K92+3,TPMatrix!$A$6:$B$10,2,FALSE),IF(J92=4,VLOOKUP(K92+3,TPMatrix!$D$6:$E$9,2,FALSE),0)),"")</f>
        <v>0</v>
      </c>
      <c r="P92" s="202">
        <f ca="1">IF(COUNTIF(K92:K96,K92)&gt;=5,IF(J92=5,VLOOKUP(K92+4,TPMatrix!$A$6:$B$10,2,FALSE),IF(J92=4,VLOOKUP(K92+4,TPMatrix!$D$6:$E$9,2,FALSE),0)),"")</f>
        <v>0</v>
      </c>
      <c r="Q92" s="202">
        <f t="shared" ca="1" si="28"/>
        <v>0</v>
      </c>
      <c r="R92" s="203">
        <f t="shared" ca="1" si="29"/>
        <v>5</v>
      </c>
      <c r="S92" s="204">
        <f t="shared" ca="1" si="30"/>
        <v>0</v>
      </c>
      <c r="T92" s="205">
        <f t="shared" si="31"/>
        <v>0</v>
      </c>
      <c r="U92" s="206">
        <f t="shared" ca="1" si="32"/>
        <v>0</v>
      </c>
      <c r="W92" s="154" t="str">
        <f t="shared" ca="1" si="33"/>
        <v/>
      </c>
      <c r="X92" s="154" t="str">
        <f ca="1">IF(ISNUMBER($A92),$W92*(Methuselahs!$A$4+1)+$A92,"")</f>
        <v/>
      </c>
      <c r="Y92" s="154" t="str">
        <f t="shared" ca="1" si="34"/>
        <v/>
      </c>
      <c r="Z92" s="154" t="str">
        <f ca="1">IF(ISNUMBER($A92),VLOOKUP($A92,Methuselahs!$A$7:$X$206,5),"")</f>
        <v/>
      </c>
      <c r="AA92" s="154" t="str">
        <f t="shared" ca="1" si="35"/>
        <v/>
      </c>
    </row>
    <row r="93" spans="1:27" ht="12.95" customHeight="1" x14ac:dyDescent="0.2">
      <c r="A93" s="207" t="str">
        <f ca="1">IF(ISBLANK('Tournament Info'!$B$11),"",INDIRECT(ADDRESS(ROW(),1,1,1,"Optimal Seating "&amp;'Tournament Info'!$B$11-1&amp;"R+F")))</f>
        <v/>
      </c>
      <c r="B93" s="208" t="str">
        <f ca="1">IF(ISNUMBER(A93),VLOOKUP(A93,Methuselahs!$A$7:$E$206,2,FALSE),"")</f>
        <v/>
      </c>
      <c r="C93" s="209" t="str">
        <f ca="1">IF(ISNUMBER(A93),VLOOKUP(A93,Methuselahs!$A$7:$E$206,3,FALSE),"")</f>
        <v/>
      </c>
      <c r="D93" s="210" t="str">
        <f t="shared" ca="1" si="24"/>
        <v/>
      </c>
      <c r="E93" s="211"/>
      <c r="F93" s="209">
        <f t="shared" si="25"/>
        <v>0</v>
      </c>
      <c r="G93" s="212" t="str">
        <f t="shared" ca="1" si="26"/>
        <v/>
      </c>
      <c r="H93" s="213" t="str">
        <f ca="1">IF(ISNUMBER(A93),IF(OR($S93=$U93,NOT(ISNA(MATCH($D93*5+$V$4,Override!$C$6:$C$125,0)))),$Q93,0),"")</f>
        <v/>
      </c>
      <c r="I93" s="210" t="str">
        <f t="shared" ca="1" si="27"/>
        <v/>
      </c>
      <c r="J93" s="214">
        <f ca="1">COUNT(A92:A96)</f>
        <v>0</v>
      </c>
      <c r="K93" s="215" t="str">
        <f ca="1">IF(ISNUMBER(A93),RANK(F93,F92:F96),"")</f>
        <v/>
      </c>
      <c r="L93" s="216">
        <f ca="1">IF(J93=5,VLOOKUP(K93,TPMatrix!$A$6:$B$10,2,FALSE),IF(J93=4,VLOOKUP(K93,TPMatrix!$D$6:$E$9,2,FALSE),0))</f>
        <v>0</v>
      </c>
      <c r="M93" s="216">
        <f ca="1">IF(COUNTIF(K92:K96,K93)&gt;=2,IF(J93=5,VLOOKUP(K93+1,TPMatrix!$A$6:$B$10,2,FALSE),IF(J93=4,VLOOKUP(K93+1,TPMatrix!$D$6:$E$9,2,FALSE),0)),"")</f>
        <v>0</v>
      </c>
      <c r="N93" s="216">
        <f ca="1">IF(COUNTIF(K92:K96,K93)&gt;=3,IF(J93=5,VLOOKUP(K93+2,TPMatrix!$A$6:$B$10,2,FALSE),IF(J93=4,VLOOKUP(K93+2,TPMatrix!$D$6:$E$9,2,FALSE),0)),"")</f>
        <v>0</v>
      </c>
      <c r="O93" s="216">
        <f ca="1">IF(COUNTIF(K92:K96,K93)&gt;=4,IF(J93=5,VLOOKUP(K93+3,TPMatrix!$A$6:$B$10,2,FALSE),IF(J93=4,VLOOKUP(K93+3,TPMatrix!$D$6:$E$9,2,FALSE),0)),"")</f>
        <v>0</v>
      </c>
      <c r="P93" s="216">
        <f ca="1">IF(COUNTIF(K92:K96,K93)&gt;=5,IF(J93=5,VLOOKUP(K93+4,TPMatrix!$A$6:$B$10,2,FALSE),IF(J93=4,VLOOKUP(K93+4,TPMatrix!$D$6:$E$9,2,FALSE),0)),"")</f>
        <v>0</v>
      </c>
      <c r="Q93" s="216">
        <f t="shared" ca="1" si="28"/>
        <v>0</v>
      </c>
      <c r="R93" s="217">
        <f t="shared" ca="1" si="29"/>
        <v>5</v>
      </c>
      <c r="S93" s="215">
        <f t="shared" ca="1" si="30"/>
        <v>0</v>
      </c>
      <c r="T93" s="216">
        <f t="shared" si="31"/>
        <v>0</v>
      </c>
      <c r="U93" s="217">
        <f t="shared" ca="1" si="32"/>
        <v>0</v>
      </c>
      <c r="W93" s="154" t="str">
        <f t="shared" ca="1" si="33"/>
        <v/>
      </c>
      <c r="X93" s="154" t="str">
        <f ca="1">IF(ISNUMBER($A93),$W93*(Methuselahs!$A$4+1)+$A93,"")</f>
        <v/>
      </c>
      <c r="Y93" s="154" t="str">
        <f t="shared" ca="1" si="34"/>
        <v/>
      </c>
      <c r="Z93" s="154" t="str">
        <f ca="1">IF(ISNUMBER($A93),VLOOKUP($A93,Methuselahs!$A$7:$X$206,5),"")</f>
        <v/>
      </c>
      <c r="AA93" s="154" t="str">
        <f t="shared" ca="1" si="35"/>
        <v/>
      </c>
    </row>
    <row r="94" spans="1:27" ht="12.95" customHeight="1" x14ac:dyDescent="0.2">
      <c r="A94" s="218" t="str">
        <f ca="1">IF(ISBLANK('Tournament Info'!$B$11),"",INDIRECT(ADDRESS(ROW(),1,1,1,"Optimal Seating "&amp;'Tournament Info'!$B$11-1&amp;"R+F")))</f>
        <v/>
      </c>
      <c r="B94" s="194" t="str">
        <f ca="1">IF(ISNUMBER(A94),VLOOKUP(A94,Methuselahs!$A$7:$E$206,2,FALSE),"")</f>
        <v/>
      </c>
      <c r="C94" s="219" t="str">
        <f ca="1">IF(ISNUMBER(A94),VLOOKUP(A94,Methuselahs!$A$7:$E$206,3,FALSE),"")</f>
        <v/>
      </c>
      <c r="D94" s="220" t="str">
        <f t="shared" ca="1" si="24"/>
        <v/>
      </c>
      <c r="E94" s="221"/>
      <c r="F94" s="219">
        <f t="shared" si="25"/>
        <v>0</v>
      </c>
      <c r="G94" s="222" t="str">
        <f t="shared" ca="1" si="26"/>
        <v/>
      </c>
      <c r="H94" s="223" t="str">
        <f ca="1">IF(ISNUMBER(A94),IF(OR($S94=$U94,NOT(ISNA(MATCH($D94*5+$V$4,Override!$C$6:$C$125,0)))),$Q94,0),"")</f>
        <v/>
      </c>
      <c r="I94" s="220" t="str">
        <f t="shared" ca="1" si="27"/>
        <v/>
      </c>
      <c r="J94" s="224">
        <f ca="1">COUNT(A92:A96)</f>
        <v>0</v>
      </c>
      <c r="K94" s="225" t="str">
        <f ca="1">IF(ISNUMBER(A94),RANK(F94,F92:F96),"")</f>
        <v/>
      </c>
      <c r="L94" s="226">
        <f ca="1">IF(J94=5,VLOOKUP(K94,TPMatrix!$A$6:$B$10,2,FALSE),IF(J94=4,VLOOKUP(K94,TPMatrix!$D$6:$E$9,2,FALSE),0))</f>
        <v>0</v>
      </c>
      <c r="M94" s="226">
        <f ca="1">IF(COUNTIF(K92:K96,K94)&gt;=2,IF(J94=5,VLOOKUP(K94+1,TPMatrix!$A$6:$B$10,2,FALSE),IF(J94=4,VLOOKUP(K94+1,TPMatrix!$D$6:$E$9,2,FALSE),0)),"")</f>
        <v>0</v>
      </c>
      <c r="N94" s="226">
        <f ca="1">IF(COUNTIF(K92:K96,K94)&gt;=3,IF(J94=5,VLOOKUP(K94+2,TPMatrix!$A$6:$B$10,2,FALSE),IF(J94=4,VLOOKUP(K94+2,TPMatrix!$D$6:$E$9,2,FALSE),0)),"")</f>
        <v>0</v>
      </c>
      <c r="O94" s="226">
        <f ca="1">IF(COUNTIF(K92:K96,K94)&gt;=4,IF(J94=5,VLOOKUP(K94+3,TPMatrix!$A$6:$B$10,2,FALSE),IF(J94=4,VLOOKUP(K94+3,TPMatrix!$D$6:$E$9,2,FALSE),0)),"")</f>
        <v>0</v>
      </c>
      <c r="P94" s="226">
        <f ca="1">IF(COUNTIF(K92:K96,K94)&gt;=5,IF(J94=5,VLOOKUP(K94+4,TPMatrix!$A$6:$B$10,2,FALSE),IF(J94=4,VLOOKUP(K94+4,TPMatrix!$D$6:$E$9,2,FALSE),0)),"")</f>
        <v>0</v>
      </c>
      <c r="Q94" s="226">
        <f t="shared" ca="1" si="28"/>
        <v>0</v>
      </c>
      <c r="R94" s="227">
        <f t="shared" ca="1" si="29"/>
        <v>5</v>
      </c>
      <c r="S94" s="225">
        <f t="shared" ca="1" si="30"/>
        <v>0</v>
      </c>
      <c r="T94" s="226">
        <f t="shared" si="31"/>
        <v>0</v>
      </c>
      <c r="U94" s="227">
        <f t="shared" ca="1" si="32"/>
        <v>0</v>
      </c>
      <c r="W94" s="154" t="str">
        <f t="shared" ca="1" si="33"/>
        <v/>
      </c>
      <c r="X94" s="154" t="str">
        <f ca="1">IF(ISNUMBER($A94),$W94*(Methuselahs!$A$4+1)+$A94,"")</f>
        <v/>
      </c>
      <c r="Y94" s="154" t="str">
        <f t="shared" ca="1" si="34"/>
        <v/>
      </c>
      <c r="Z94" s="154" t="str">
        <f ca="1">IF(ISNUMBER($A94),VLOOKUP($A94,Methuselahs!$A$7:$X$206,5),"")</f>
        <v/>
      </c>
      <c r="AA94" s="154" t="str">
        <f t="shared" ca="1" si="35"/>
        <v/>
      </c>
    </row>
    <row r="95" spans="1:27" ht="12.95" customHeight="1" x14ac:dyDescent="0.2">
      <c r="A95" s="228" t="str">
        <f ca="1">IF(ISBLANK('Tournament Info'!$B$11),"",INDIRECT(ADDRESS(ROW(),1,1,1,"Optimal Seating "&amp;'Tournament Info'!$B$11-1&amp;"R+F")))</f>
        <v/>
      </c>
      <c r="B95" s="229" t="str">
        <f ca="1">IF(ISNUMBER(A95),VLOOKUP(A95,Methuselahs!$A$7:$E$206,2,FALSE),"")</f>
        <v/>
      </c>
      <c r="C95" s="230" t="str">
        <f ca="1">IF(ISNUMBER(A95),VLOOKUP(A95,Methuselahs!$A$7:$E$206,3,FALSE),"")</f>
        <v/>
      </c>
      <c r="D95" s="231" t="str">
        <f t="shared" ca="1" si="24"/>
        <v/>
      </c>
      <c r="E95" s="232"/>
      <c r="F95" s="230">
        <f t="shared" si="25"/>
        <v>0</v>
      </c>
      <c r="G95" s="212" t="str">
        <f t="shared" ca="1" si="26"/>
        <v/>
      </c>
      <c r="H95" s="213" t="str">
        <f ca="1">IF(ISNUMBER(A95),IF(OR($S95=$U95,NOT(ISNA(MATCH($D95*5+$V$4,Override!$C$6:$C$125,0)))),$Q95,0),"")</f>
        <v/>
      </c>
      <c r="I95" s="231" t="str">
        <f t="shared" ca="1" si="27"/>
        <v/>
      </c>
      <c r="J95" s="233">
        <f ca="1">COUNT(A92:A96)</f>
        <v>0</v>
      </c>
      <c r="K95" s="215" t="str">
        <f ca="1">IF(ISNUMBER(A95),RANK(F95,F92:F96),"")</f>
        <v/>
      </c>
      <c r="L95" s="216">
        <f ca="1">IF(J95=5,VLOOKUP(K95,TPMatrix!$A$6:$B$10,2,FALSE),IF(J95=4,VLOOKUP(K95,TPMatrix!$D$6:$E$9,2,FALSE),0))</f>
        <v>0</v>
      </c>
      <c r="M95" s="216">
        <f ca="1">IF(COUNTIF(K92:K96,K95)&gt;=2,IF(J95=5,VLOOKUP(K95+1,TPMatrix!$A$6:$B$10,2,FALSE),IF(J95=4,VLOOKUP(K95+1,TPMatrix!$D$6:$E$9,2,FALSE),0)),"")</f>
        <v>0</v>
      </c>
      <c r="N95" s="216">
        <f ca="1">IF(COUNTIF(K92:K96,K95)&gt;=3,IF(J95=5,VLOOKUP(K95+2,TPMatrix!$A$6:$B$10,2,FALSE),IF(J95=4,VLOOKUP(K95+2,TPMatrix!$D$6:$E$9,2,FALSE),0)),"")</f>
        <v>0</v>
      </c>
      <c r="O95" s="216">
        <f ca="1">IF(COUNTIF(K92:K96,K95)&gt;=4,IF(J95=5,VLOOKUP(K95+3,TPMatrix!$A$6:$B$10,2,FALSE),IF(J95=4,VLOOKUP(K95+3,TPMatrix!$D$6:$E$9,2,FALSE),0)),"")</f>
        <v>0</v>
      </c>
      <c r="P95" s="216">
        <f ca="1">IF(COUNTIF(K92:K96,K95)&gt;=5,IF(J95=5,VLOOKUP(K95+4,TPMatrix!$A$6:$B$10,2,FALSE),IF(J95=4,VLOOKUP(K95+4,TPMatrix!$D$6:$E$9,2,FALSE),0)),"")</f>
        <v>0</v>
      </c>
      <c r="Q95" s="216">
        <f t="shared" ca="1" si="28"/>
        <v>0</v>
      </c>
      <c r="R95" s="217">
        <f t="shared" ca="1" si="29"/>
        <v>5</v>
      </c>
      <c r="S95" s="215">
        <f t="shared" ca="1" si="30"/>
        <v>0</v>
      </c>
      <c r="T95" s="216">
        <f t="shared" si="31"/>
        <v>0</v>
      </c>
      <c r="U95" s="217">
        <f t="shared" ca="1" si="32"/>
        <v>0</v>
      </c>
      <c r="W95" s="154" t="str">
        <f t="shared" ca="1" si="33"/>
        <v/>
      </c>
      <c r="X95" s="154" t="str">
        <f ca="1">IF(ISNUMBER($A95),$W95*(Methuselahs!$A$4+1)+$A95,"")</f>
        <v/>
      </c>
      <c r="Y95" s="154" t="str">
        <f t="shared" ca="1" si="34"/>
        <v/>
      </c>
      <c r="Z95" s="154" t="str">
        <f ca="1">IF(ISNUMBER($A95),VLOOKUP($A95,Methuselahs!$A$7:$X$206,5),"")</f>
        <v/>
      </c>
      <c r="AA95" s="154" t="str">
        <f t="shared" ca="1" si="35"/>
        <v/>
      </c>
    </row>
    <row r="96" spans="1:27" ht="12.95" customHeight="1" thickBot="1" x14ac:dyDescent="0.25">
      <c r="A96" s="234" t="str">
        <f ca="1">IF(ISBLANK('Tournament Info'!$B$11),"",INDIRECT(ADDRESS(ROW(),1,1,1,"Optimal Seating "&amp;'Tournament Info'!$B$11-1&amp;"R+F")))</f>
        <v/>
      </c>
      <c r="B96" s="235" t="str">
        <f ca="1">IF(ISNUMBER(A96),VLOOKUP(A96,Methuselahs!$A$7:$E$206,2,FALSE),"")</f>
        <v/>
      </c>
      <c r="C96" s="236" t="str">
        <f ca="1">IF(ISNUMBER(A96),VLOOKUP(A96,Methuselahs!$A$7:$E$206,3,FALSE),"")</f>
        <v/>
      </c>
      <c r="D96" s="237" t="str">
        <f t="shared" ca="1" si="24"/>
        <v/>
      </c>
      <c r="E96" s="238"/>
      <c r="F96" s="236">
        <f t="shared" si="25"/>
        <v>0</v>
      </c>
      <c r="G96" s="222" t="str">
        <f t="shared" ca="1" si="26"/>
        <v/>
      </c>
      <c r="H96" s="223" t="str">
        <f ca="1">IF(ISNUMBER(A96),IF(OR($S96=$U96,NOT(ISNA(MATCH($D96*5+$V$4,Override!$C$6:$C$125,0)))),$Q96,0),"")</f>
        <v/>
      </c>
      <c r="I96" s="237" t="str">
        <f t="shared" ca="1" si="27"/>
        <v/>
      </c>
      <c r="J96" s="239">
        <f ca="1">COUNT(A92:A96)</f>
        <v>0</v>
      </c>
      <c r="K96" s="240" t="str">
        <f ca="1">IF(ISNUMBER(A96),RANK(F96,F92:F96),"")</f>
        <v/>
      </c>
      <c r="L96" s="241">
        <f ca="1">IF(J96=5,VLOOKUP(K96,TPMatrix!$A$6:$B$10,2,FALSE),IF(J96=4,VLOOKUP(K96,TPMatrix!$D$6:$E$9,2,FALSE),0))</f>
        <v>0</v>
      </c>
      <c r="M96" s="241">
        <f ca="1">IF(COUNTIF(K92:K96,K96)&gt;=2,IF(J96=5,VLOOKUP(K96+1,TPMatrix!$A$6:$B$10,2,FALSE),IF(J96=4,VLOOKUP(K96+1,TPMatrix!$D$6:$E$9,2,FALSE),0)),"")</f>
        <v>0</v>
      </c>
      <c r="N96" s="241">
        <f ca="1">IF(COUNTIF(K92:K96,K96)&gt;=3,IF(J96=5,VLOOKUP(K96+2,TPMatrix!$A$6:$B$10,2,FALSE),IF(J96=4,VLOOKUP(K96+2,TPMatrix!$D$6:$E$9,2,FALSE),0)),"")</f>
        <v>0</v>
      </c>
      <c r="O96" s="241">
        <f ca="1">IF(COUNTIF(K92:K96,K96)&gt;=4,IF(J96=5,VLOOKUP(K96+3,TPMatrix!$A$6:$B$10,2,FALSE),IF(J96=4,VLOOKUP(K96+3,TPMatrix!$D$6:$E$9,2,FALSE),0)),"")</f>
        <v>0</v>
      </c>
      <c r="P96" s="241">
        <f ca="1">IF(COUNTIF(K92:K96,K96)&gt;=5,IF(J96=5,VLOOKUP(K96+4,TPMatrix!$A$6:$B$10,2,FALSE),IF(J96=4,VLOOKUP(K96+4,TPMatrix!$D$6:$E$9,2,FALSE),0)),"")</f>
        <v>0</v>
      </c>
      <c r="Q96" s="241">
        <f t="shared" ca="1" si="28"/>
        <v>0</v>
      </c>
      <c r="R96" s="242">
        <f t="shared" ca="1" si="29"/>
        <v>5</v>
      </c>
      <c r="S96" s="240">
        <f t="shared" ca="1" si="30"/>
        <v>0</v>
      </c>
      <c r="T96" s="241">
        <f t="shared" si="31"/>
        <v>0</v>
      </c>
      <c r="U96" s="242">
        <f t="shared" ca="1" si="32"/>
        <v>0</v>
      </c>
      <c r="W96" s="154" t="str">
        <f t="shared" ca="1" si="33"/>
        <v/>
      </c>
      <c r="X96" s="154" t="str">
        <f ca="1">IF(ISNUMBER($A96),$W96*(Methuselahs!$A$4+1)+$A96,"")</f>
        <v/>
      </c>
      <c r="Y96" s="154" t="str">
        <f t="shared" ca="1" si="34"/>
        <v/>
      </c>
      <c r="Z96" s="154" t="str">
        <f ca="1">IF(ISNUMBER($A96),VLOOKUP($A96,Methuselahs!$A$7:$X$206,5),"")</f>
        <v/>
      </c>
      <c r="AA96" s="154" t="str">
        <f t="shared" ca="1" si="35"/>
        <v/>
      </c>
    </row>
    <row r="97" spans="1:27" ht="12.95" customHeight="1" thickTop="1" x14ac:dyDescent="0.2">
      <c r="A97" s="193" t="str">
        <f ca="1">IF(ISBLANK('Tournament Info'!$B$11),"",INDIRECT(ADDRESS(ROW(),1,1,1,"Optimal Seating "&amp;'Tournament Info'!$B$11-1&amp;"R+F")))</f>
        <v/>
      </c>
      <c r="B97" s="194" t="str">
        <f ca="1">IF(ISNUMBER(A97),VLOOKUP(A97,Methuselahs!$A$7:$E$206,2,FALSE),"")</f>
        <v/>
      </c>
      <c r="C97" s="195" t="str">
        <f ca="1">IF(ISNUMBER(A97),VLOOKUP(A97,Methuselahs!$A$7:$E$206,3,FALSE),"")</f>
        <v/>
      </c>
      <c r="D97" s="196" t="str">
        <f t="shared" ca="1" si="24"/>
        <v/>
      </c>
      <c r="E97" s="197"/>
      <c r="F97" s="195">
        <f t="shared" si="25"/>
        <v>0</v>
      </c>
      <c r="G97" s="198" t="str">
        <f t="shared" ca="1" si="26"/>
        <v/>
      </c>
      <c r="H97" s="199" t="str">
        <f ca="1">IF(ISNUMBER(A97),IF(OR($S97=$U97,NOT(ISNA(MATCH($D97*5+$V$4,Override!$C$6:$C$125,0)))),$Q97,0),"")</f>
        <v/>
      </c>
      <c r="I97" s="196" t="str">
        <f t="shared" ca="1" si="27"/>
        <v/>
      </c>
      <c r="J97" s="200">
        <f ca="1">COUNT(A97:A101)</f>
        <v>0</v>
      </c>
      <c r="K97" s="201" t="str">
        <f ca="1">IF(ISNUMBER(A97),RANK(F97,F97:F101),"")</f>
        <v/>
      </c>
      <c r="L97" s="202">
        <f ca="1">IF(J97=5,VLOOKUP(K97,TPMatrix!$A$6:$B$10,2,FALSE),IF(J97=4,VLOOKUP(K97,TPMatrix!$D$6:$E$9,2,FALSE),0))</f>
        <v>0</v>
      </c>
      <c r="M97" s="202">
        <f ca="1">IF(COUNTIF(K97:K101,K97)&gt;=2,IF(J97=5,VLOOKUP(K97+1,TPMatrix!$A$6:$B$10,2,FALSE),IF(J97=4,VLOOKUP(K97+1,TPMatrix!$D$6:$E$9,2,FALSE),0)),"")</f>
        <v>0</v>
      </c>
      <c r="N97" s="202">
        <f ca="1">IF(COUNTIF(K97:K101,K97)&gt;=3,IF(J97=5,VLOOKUP(K97+2,TPMatrix!$A$6:$B$10,2,FALSE),IF(J97=4,VLOOKUP(K97+2,TPMatrix!$D$6:$E$9,2,FALSE),0)),"")</f>
        <v>0</v>
      </c>
      <c r="O97" s="202">
        <f ca="1">IF(COUNTIF(K97:K101,K97)&gt;=4,IF(J97=5,VLOOKUP(K97+3,TPMatrix!$A$6:$B$10,2,FALSE),IF(J97=4,VLOOKUP(K97+3,TPMatrix!$D$6:$E$9,2,FALSE),0)),"")</f>
        <v>0</v>
      </c>
      <c r="P97" s="202">
        <f ca="1">IF(COUNTIF(K97:K101,K97)&gt;=5,IF(J97=5,VLOOKUP(K97+4,TPMatrix!$A$6:$B$10,2,FALSE),IF(J97=4,VLOOKUP(K97+4,TPMatrix!$D$6:$E$9,2,FALSE),0)),"")</f>
        <v>0</v>
      </c>
      <c r="Q97" s="202">
        <f t="shared" ca="1" si="28"/>
        <v>0</v>
      </c>
      <c r="R97" s="203">
        <f t="shared" ca="1" si="29"/>
        <v>5</v>
      </c>
      <c r="S97" s="204">
        <f t="shared" ca="1" si="30"/>
        <v>0</v>
      </c>
      <c r="T97" s="205">
        <f t="shared" si="31"/>
        <v>0</v>
      </c>
      <c r="U97" s="206">
        <f t="shared" ca="1" si="32"/>
        <v>0</v>
      </c>
      <c r="W97" s="154" t="str">
        <f t="shared" ca="1" si="33"/>
        <v/>
      </c>
      <c r="X97" s="154" t="str">
        <f ca="1">IF(ISNUMBER($A97),$W97*(Methuselahs!$A$4+1)+$A97,"")</f>
        <v/>
      </c>
      <c r="Y97" s="154" t="str">
        <f t="shared" ca="1" si="34"/>
        <v/>
      </c>
      <c r="Z97" s="154" t="str">
        <f ca="1">IF(ISNUMBER($A97),VLOOKUP($A97,Methuselahs!$A$7:$X$206,5),"")</f>
        <v/>
      </c>
      <c r="AA97" s="154" t="str">
        <f t="shared" ca="1" si="35"/>
        <v/>
      </c>
    </row>
    <row r="98" spans="1:27" ht="12.95" customHeight="1" x14ac:dyDescent="0.2">
      <c r="A98" s="207" t="str">
        <f ca="1">IF(ISBLANK('Tournament Info'!$B$11),"",INDIRECT(ADDRESS(ROW(),1,1,1,"Optimal Seating "&amp;'Tournament Info'!$B$11-1&amp;"R+F")))</f>
        <v/>
      </c>
      <c r="B98" s="208" t="str">
        <f ca="1">IF(ISNUMBER(A98),VLOOKUP(A98,Methuselahs!$A$7:$E$206,2,FALSE),"")</f>
        <v/>
      </c>
      <c r="C98" s="209" t="str">
        <f ca="1">IF(ISNUMBER(A98),VLOOKUP(A98,Methuselahs!$A$7:$E$206,3,FALSE),"")</f>
        <v/>
      </c>
      <c r="D98" s="210" t="str">
        <f t="shared" ca="1" si="24"/>
        <v/>
      </c>
      <c r="E98" s="211"/>
      <c r="F98" s="209">
        <f t="shared" si="25"/>
        <v>0</v>
      </c>
      <c r="G98" s="212" t="str">
        <f t="shared" ca="1" si="26"/>
        <v/>
      </c>
      <c r="H98" s="213" t="str">
        <f ca="1">IF(ISNUMBER(A98),IF(OR($S98=$U98,NOT(ISNA(MATCH($D98*5+$V$4,Override!$C$6:$C$125,0)))),$Q98,0),"")</f>
        <v/>
      </c>
      <c r="I98" s="210" t="str">
        <f t="shared" ca="1" si="27"/>
        <v/>
      </c>
      <c r="J98" s="214">
        <f ca="1">COUNT(A97:A101)</f>
        <v>0</v>
      </c>
      <c r="K98" s="215" t="str">
        <f ca="1">IF(ISNUMBER(A98),RANK(F98,F97:F101),"")</f>
        <v/>
      </c>
      <c r="L98" s="216">
        <f ca="1">IF(J98=5,VLOOKUP(K98,TPMatrix!$A$6:$B$10,2,FALSE),IF(J98=4,VLOOKUP(K98,TPMatrix!$D$6:$E$9,2,FALSE),0))</f>
        <v>0</v>
      </c>
      <c r="M98" s="216">
        <f ca="1">IF(COUNTIF(K97:K101,K98)&gt;=2,IF(J98=5,VLOOKUP(K98+1,TPMatrix!$A$6:$B$10,2,FALSE),IF(J98=4,VLOOKUP(K98+1,TPMatrix!$D$6:$E$9,2,FALSE),0)),"")</f>
        <v>0</v>
      </c>
      <c r="N98" s="216">
        <f ca="1">IF(COUNTIF(K97:K101,K98)&gt;=3,IF(J98=5,VLOOKUP(K98+2,TPMatrix!$A$6:$B$10,2,FALSE),IF(J98=4,VLOOKUP(K98+2,TPMatrix!$D$6:$E$9,2,FALSE),0)),"")</f>
        <v>0</v>
      </c>
      <c r="O98" s="216">
        <f ca="1">IF(COUNTIF(K97:K101,K98)&gt;=4,IF(J98=5,VLOOKUP(K98+3,TPMatrix!$A$6:$B$10,2,FALSE),IF(J98=4,VLOOKUP(K98+3,TPMatrix!$D$6:$E$9,2,FALSE),0)),"")</f>
        <v>0</v>
      </c>
      <c r="P98" s="216">
        <f ca="1">IF(COUNTIF(K97:K101,K98)&gt;=5,IF(J98=5,VLOOKUP(K98+4,TPMatrix!$A$6:$B$10,2,FALSE),IF(J98=4,VLOOKUP(K98+4,TPMatrix!$D$6:$E$9,2,FALSE),0)),"")</f>
        <v>0</v>
      </c>
      <c r="Q98" s="216">
        <f t="shared" ca="1" si="28"/>
        <v>0</v>
      </c>
      <c r="R98" s="217">
        <f t="shared" ca="1" si="29"/>
        <v>5</v>
      </c>
      <c r="S98" s="215">
        <f t="shared" ca="1" si="30"/>
        <v>0</v>
      </c>
      <c r="T98" s="216">
        <f t="shared" si="31"/>
        <v>0</v>
      </c>
      <c r="U98" s="217">
        <f t="shared" ca="1" si="32"/>
        <v>0</v>
      </c>
      <c r="W98" s="154" t="str">
        <f t="shared" ca="1" si="33"/>
        <v/>
      </c>
      <c r="X98" s="154" t="str">
        <f ca="1">IF(ISNUMBER($A98),$W98*(Methuselahs!$A$4+1)+$A98,"")</f>
        <v/>
      </c>
      <c r="Y98" s="154" t="str">
        <f t="shared" ca="1" si="34"/>
        <v/>
      </c>
      <c r="Z98" s="154" t="str">
        <f ca="1">IF(ISNUMBER($A98),VLOOKUP($A98,Methuselahs!$A$7:$X$206,5),"")</f>
        <v/>
      </c>
      <c r="AA98" s="154" t="str">
        <f t="shared" ca="1" si="35"/>
        <v/>
      </c>
    </row>
    <row r="99" spans="1:27" ht="12.95" customHeight="1" x14ac:dyDescent="0.2">
      <c r="A99" s="218" t="str">
        <f ca="1">IF(ISBLANK('Tournament Info'!$B$11),"",INDIRECT(ADDRESS(ROW(),1,1,1,"Optimal Seating "&amp;'Tournament Info'!$B$11-1&amp;"R+F")))</f>
        <v/>
      </c>
      <c r="B99" s="194" t="str">
        <f ca="1">IF(ISNUMBER(A99),VLOOKUP(A99,Methuselahs!$A$7:$E$206,2,FALSE),"")</f>
        <v/>
      </c>
      <c r="C99" s="219" t="str">
        <f ca="1">IF(ISNUMBER(A99),VLOOKUP(A99,Methuselahs!$A$7:$E$206,3,FALSE),"")</f>
        <v/>
      </c>
      <c r="D99" s="220" t="str">
        <f t="shared" ca="1" si="24"/>
        <v/>
      </c>
      <c r="E99" s="221"/>
      <c r="F99" s="219">
        <f t="shared" si="25"/>
        <v>0</v>
      </c>
      <c r="G99" s="222" t="str">
        <f t="shared" ca="1" si="26"/>
        <v/>
      </c>
      <c r="H99" s="223" t="str">
        <f ca="1">IF(ISNUMBER(A99),IF(OR($S99=$U99,NOT(ISNA(MATCH($D99*5+$V$4,Override!$C$6:$C$125,0)))),$Q99,0),"")</f>
        <v/>
      </c>
      <c r="I99" s="220" t="str">
        <f t="shared" ca="1" si="27"/>
        <v/>
      </c>
      <c r="J99" s="224">
        <f ca="1">COUNT(A97:A101)</f>
        <v>0</v>
      </c>
      <c r="K99" s="225" t="str">
        <f ca="1">IF(ISNUMBER(A99),RANK(F99,F97:F101),"")</f>
        <v/>
      </c>
      <c r="L99" s="226">
        <f ca="1">IF(J99=5,VLOOKUP(K99,TPMatrix!$A$6:$B$10,2,FALSE),IF(J99=4,VLOOKUP(K99,TPMatrix!$D$6:$E$9,2,FALSE),0))</f>
        <v>0</v>
      </c>
      <c r="M99" s="226">
        <f ca="1">IF(COUNTIF(K97:K101,K99)&gt;=2,IF(J99=5,VLOOKUP(K99+1,TPMatrix!$A$6:$B$10,2,FALSE),IF(J99=4,VLOOKUP(K99+1,TPMatrix!$D$6:$E$9,2,FALSE),0)),"")</f>
        <v>0</v>
      </c>
      <c r="N99" s="226">
        <f ca="1">IF(COUNTIF(K97:K101,K99)&gt;=3,IF(J99=5,VLOOKUP(K99+2,TPMatrix!$A$6:$B$10,2,FALSE),IF(J99=4,VLOOKUP(K99+2,TPMatrix!$D$6:$E$9,2,FALSE),0)),"")</f>
        <v>0</v>
      </c>
      <c r="O99" s="226">
        <f ca="1">IF(COUNTIF(K97:K101,K99)&gt;=4,IF(J99=5,VLOOKUP(K99+3,TPMatrix!$A$6:$B$10,2,FALSE),IF(J99=4,VLOOKUP(K99+3,TPMatrix!$D$6:$E$9,2,FALSE),0)),"")</f>
        <v>0</v>
      </c>
      <c r="P99" s="226">
        <f ca="1">IF(COUNTIF(K97:K101,K99)&gt;=5,IF(J99=5,VLOOKUP(K99+4,TPMatrix!$A$6:$B$10,2,FALSE),IF(J99=4,VLOOKUP(K99+4,TPMatrix!$D$6:$E$9,2,FALSE),0)),"")</f>
        <v>0</v>
      </c>
      <c r="Q99" s="226">
        <f t="shared" ca="1" si="28"/>
        <v>0</v>
      </c>
      <c r="R99" s="227">
        <f t="shared" ca="1" si="29"/>
        <v>5</v>
      </c>
      <c r="S99" s="225">
        <f t="shared" ca="1" si="30"/>
        <v>0</v>
      </c>
      <c r="T99" s="226">
        <f t="shared" si="31"/>
        <v>0</v>
      </c>
      <c r="U99" s="227">
        <f t="shared" ca="1" si="32"/>
        <v>0</v>
      </c>
      <c r="W99" s="154" t="str">
        <f t="shared" ca="1" si="33"/>
        <v/>
      </c>
      <c r="X99" s="154" t="str">
        <f ca="1">IF(ISNUMBER($A99),$W99*(Methuselahs!$A$4+1)+$A99,"")</f>
        <v/>
      </c>
      <c r="Y99" s="154" t="str">
        <f t="shared" ca="1" si="34"/>
        <v/>
      </c>
      <c r="Z99" s="154" t="str">
        <f ca="1">IF(ISNUMBER($A99),VLOOKUP($A99,Methuselahs!$A$7:$X$206,5),"")</f>
        <v/>
      </c>
      <c r="AA99" s="154" t="str">
        <f t="shared" ca="1" si="35"/>
        <v/>
      </c>
    </row>
    <row r="100" spans="1:27" ht="12.95" customHeight="1" x14ac:dyDescent="0.2">
      <c r="A100" s="228" t="str">
        <f ca="1">IF(ISBLANK('Tournament Info'!$B$11),"",INDIRECT(ADDRESS(ROW(),1,1,1,"Optimal Seating "&amp;'Tournament Info'!$B$11-1&amp;"R+F")))</f>
        <v/>
      </c>
      <c r="B100" s="229" t="str">
        <f ca="1">IF(ISNUMBER(A100),VLOOKUP(A100,Methuselahs!$A$7:$E$206,2,FALSE),"")</f>
        <v/>
      </c>
      <c r="C100" s="230" t="str">
        <f ca="1">IF(ISNUMBER(A100),VLOOKUP(A100,Methuselahs!$A$7:$E$206,3,FALSE),"")</f>
        <v/>
      </c>
      <c r="D100" s="231" t="str">
        <f t="shared" ca="1" si="24"/>
        <v/>
      </c>
      <c r="E100" s="232"/>
      <c r="F100" s="230">
        <f t="shared" si="25"/>
        <v>0</v>
      </c>
      <c r="G100" s="212" t="str">
        <f t="shared" ca="1" si="26"/>
        <v/>
      </c>
      <c r="H100" s="213" t="str">
        <f ca="1">IF(ISNUMBER(A100),IF(OR($S100=$U100,NOT(ISNA(MATCH($D100*5+$V$4,Override!$C$6:$C$125,0)))),$Q100,0),"")</f>
        <v/>
      </c>
      <c r="I100" s="231" t="str">
        <f t="shared" ca="1" si="27"/>
        <v/>
      </c>
      <c r="J100" s="233">
        <f ca="1">COUNT(A97:A101)</f>
        <v>0</v>
      </c>
      <c r="K100" s="215" t="str">
        <f ca="1">IF(ISNUMBER(A100),RANK(F100,F97:F101),"")</f>
        <v/>
      </c>
      <c r="L100" s="216">
        <f ca="1">IF(J100=5,VLOOKUP(K100,TPMatrix!$A$6:$B$10,2,FALSE),IF(J100=4,VLOOKUP(K100,TPMatrix!$D$6:$E$9,2,FALSE),0))</f>
        <v>0</v>
      </c>
      <c r="M100" s="216">
        <f ca="1">IF(COUNTIF(K97:K101,K100)&gt;=2,IF(J100=5,VLOOKUP(K100+1,TPMatrix!$A$6:$B$10,2,FALSE),IF(J100=4,VLOOKUP(K100+1,TPMatrix!$D$6:$E$9,2,FALSE),0)),"")</f>
        <v>0</v>
      </c>
      <c r="N100" s="216">
        <f ca="1">IF(COUNTIF(K97:K101,K100)&gt;=3,IF(J100=5,VLOOKUP(K100+2,TPMatrix!$A$6:$B$10,2,FALSE),IF(J100=4,VLOOKUP(K100+2,TPMatrix!$D$6:$E$9,2,FALSE),0)),"")</f>
        <v>0</v>
      </c>
      <c r="O100" s="216">
        <f ca="1">IF(COUNTIF(K97:K101,K100)&gt;=4,IF(J100=5,VLOOKUP(K100+3,TPMatrix!$A$6:$B$10,2,FALSE),IF(J100=4,VLOOKUP(K100+3,TPMatrix!$D$6:$E$9,2,FALSE),0)),"")</f>
        <v>0</v>
      </c>
      <c r="P100" s="216">
        <f ca="1">IF(COUNTIF(K97:K101,K100)&gt;=5,IF(J100=5,VLOOKUP(K100+4,TPMatrix!$A$6:$B$10,2,FALSE),IF(J100=4,VLOOKUP(K100+4,TPMatrix!$D$6:$E$9,2,FALSE),0)),"")</f>
        <v>0</v>
      </c>
      <c r="Q100" s="216">
        <f t="shared" ca="1" si="28"/>
        <v>0</v>
      </c>
      <c r="R100" s="217">
        <f t="shared" ca="1" si="29"/>
        <v>5</v>
      </c>
      <c r="S100" s="215">
        <f t="shared" ca="1" si="30"/>
        <v>0</v>
      </c>
      <c r="T100" s="216">
        <f t="shared" si="31"/>
        <v>0</v>
      </c>
      <c r="U100" s="217">
        <f t="shared" ca="1" si="32"/>
        <v>0</v>
      </c>
      <c r="W100" s="154" t="str">
        <f t="shared" ca="1" si="33"/>
        <v/>
      </c>
      <c r="X100" s="154" t="str">
        <f ca="1">IF(ISNUMBER($A100),$W100*(Methuselahs!$A$4+1)+$A100,"")</f>
        <v/>
      </c>
      <c r="Y100" s="154" t="str">
        <f t="shared" ca="1" si="34"/>
        <v/>
      </c>
      <c r="Z100" s="154" t="str">
        <f ca="1">IF(ISNUMBER($A100),VLOOKUP($A100,Methuselahs!$A$7:$X$206,5),"")</f>
        <v/>
      </c>
      <c r="AA100" s="154" t="str">
        <f t="shared" ca="1" si="35"/>
        <v/>
      </c>
    </row>
    <row r="101" spans="1:27" ht="12.95" customHeight="1" thickBot="1" x14ac:dyDescent="0.25">
      <c r="A101" s="234" t="str">
        <f ca="1">IF(ISBLANK('Tournament Info'!$B$11),"",INDIRECT(ADDRESS(ROW(),1,1,1,"Optimal Seating "&amp;'Tournament Info'!$B$11-1&amp;"R+F")))</f>
        <v/>
      </c>
      <c r="B101" s="235" t="str">
        <f ca="1">IF(ISNUMBER(A101),VLOOKUP(A101,Methuselahs!$A$7:$E$206,2,FALSE),"")</f>
        <v/>
      </c>
      <c r="C101" s="236" t="str">
        <f ca="1">IF(ISNUMBER(A101),VLOOKUP(A101,Methuselahs!$A$7:$E$206,3,FALSE),"")</f>
        <v/>
      </c>
      <c r="D101" s="237" t="str">
        <f t="shared" ca="1" si="24"/>
        <v/>
      </c>
      <c r="E101" s="238"/>
      <c r="F101" s="236">
        <f t="shared" si="25"/>
        <v>0</v>
      </c>
      <c r="G101" s="222" t="str">
        <f t="shared" ca="1" si="26"/>
        <v/>
      </c>
      <c r="H101" s="223" t="str">
        <f ca="1">IF(ISNUMBER(A101),IF(OR($S101=$U101,NOT(ISNA(MATCH($D101*5+$V$4,Override!$C$6:$C$125,0)))),$Q101,0),"")</f>
        <v/>
      </c>
      <c r="I101" s="237" t="str">
        <f t="shared" ca="1" si="27"/>
        <v/>
      </c>
      <c r="J101" s="239">
        <f ca="1">COUNT(A97:A101)</f>
        <v>0</v>
      </c>
      <c r="K101" s="240" t="str">
        <f ca="1">IF(ISNUMBER(A101),RANK(F101,F97:F101),"")</f>
        <v/>
      </c>
      <c r="L101" s="241">
        <f ca="1">IF(J101=5,VLOOKUP(K101,TPMatrix!$A$6:$B$10,2,FALSE),IF(J101=4,VLOOKUP(K101,TPMatrix!$D$6:$E$9,2,FALSE),0))</f>
        <v>0</v>
      </c>
      <c r="M101" s="241">
        <f ca="1">IF(COUNTIF(K97:K101,K101)&gt;=2,IF(J101=5,VLOOKUP(K101+1,TPMatrix!$A$6:$B$10,2,FALSE),IF(J101=4,VLOOKUP(K101+1,TPMatrix!$D$6:$E$9,2,FALSE),0)),"")</f>
        <v>0</v>
      </c>
      <c r="N101" s="241">
        <f ca="1">IF(COUNTIF(K97:K101,K101)&gt;=3,IF(J101=5,VLOOKUP(K101+2,TPMatrix!$A$6:$B$10,2,FALSE),IF(J101=4,VLOOKUP(K101+2,TPMatrix!$D$6:$E$9,2,FALSE),0)),"")</f>
        <v>0</v>
      </c>
      <c r="O101" s="241">
        <f ca="1">IF(COUNTIF(K97:K101,K101)&gt;=4,IF(J101=5,VLOOKUP(K101+3,TPMatrix!$A$6:$B$10,2,FALSE),IF(J101=4,VLOOKUP(K101+3,TPMatrix!$D$6:$E$9,2,FALSE),0)),"")</f>
        <v>0</v>
      </c>
      <c r="P101" s="241">
        <f ca="1">IF(COUNTIF(K97:K101,K101)&gt;=5,IF(J101=5,VLOOKUP(K101+4,TPMatrix!$A$6:$B$10,2,FALSE),IF(J101=4,VLOOKUP(K101+4,TPMatrix!$D$6:$E$9,2,FALSE),0)),"")</f>
        <v>0</v>
      </c>
      <c r="Q101" s="241">
        <f t="shared" ca="1" si="28"/>
        <v>0</v>
      </c>
      <c r="R101" s="242">
        <f t="shared" ca="1" si="29"/>
        <v>5</v>
      </c>
      <c r="S101" s="240">
        <f t="shared" ca="1" si="30"/>
        <v>0</v>
      </c>
      <c r="T101" s="241">
        <f t="shared" si="31"/>
        <v>0</v>
      </c>
      <c r="U101" s="242">
        <f t="shared" ca="1" si="32"/>
        <v>0</v>
      </c>
      <c r="W101" s="154" t="str">
        <f t="shared" ca="1" si="33"/>
        <v/>
      </c>
      <c r="X101" s="154" t="str">
        <f ca="1">IF(ISNUMBER($A101),$W101*(Methuselahs!$A$4+1)+$A101,"")</f>
        <v/>
      </c>
      <c r="Y101" s="154" t="str">
        <f t="shared" ca="1" si="34"/>
        <v/>
      </c>
      <c r="Z101" s="154" t="str">
        <f ca="1">IF(ISNUMBER($A101),VLOOKUP($A101,Methuselahs!$A$7:$X$206,5),"")</f>
        <v/>
      </c>
      <c r="AA101" s="154" t="str">
        <f t="shared" ca="1" si="35"/>
        <v/>
      </c>
    </row>
    <row r="102" spans="1:27" ht="12.95" customHeight="1" thickTop="1" x14ac:dyDescent="0.2">
      <c r="A102" s="193" t="str">
        <f ca="1">IF(ISBLANK('Tournament Info'!$B$11),"",INDIRECT(ADDRESS(ROW(),1,1,1,"Optimal Seating "&amp;'Tournament Info'!$B$11-1&amp;"R+F")))</f>
        <v/>
      </c>
      <c r="B102" s="194" t="str">
        <f ca="1">IF(ISNUMBER(A102),VLOOKUP(A102,Methuselahs!$A$7:$E$206,2,FALSE),"")</f>
        <v/>
      </c>
      <c r="C102" s="195" t="str">
        <f ca="1">IF(ISNUMBER(A102),VLOOKUP(A102,Methuselahs!$A$7:$E$206,3,FALSE),"")</f>
        <v/>
      </c>
      <c r="D102" s="196" t="str">
        <f t="shared" ca="1" si="24"/>
        <v/>
      </c>
      <c r="E102" s="197"/>
      <c r="F102" s="195">
        <f t="shared" si="25"/>
        <v>0</v>
      </c>
      <c r="G102" s="198" t="str">
        <f t="shared" ca="1" si="26"/>
        <v/>
      </c>
      <c r="H102" s="199" t="str">
        <f ca="1">IF(ISNUMBER(A102),IF(OR($S102=$U102,NOT(ISNA(MATCH($D102*5+$V$4,Override!$C$6:$C$125,0)))),$Q102,0),"")</f>
        <v/>
      </c>
      <c r="I102" s="196" t="str">
        <f t="shared" ca="1" si="27"/>
        <v/>
      </c>
      <c r="J102" s="200">
        <f ca="1">COUNT(A102:A106)</f>
        <v>0</v>
      </c>
      <c r="K102" s="201" t="str">
        <f ca="1">IF(ISNUMBER(A102),RANK(F102,F102:F106),"")</f>
        <v/>
      </c>
      <c r="L102" s="202">
        <f ca="1">IF(J102=5,VLOOKUP(K102,TPMatrix!$A$6:$B$10,2,FALSE),IF(J102=4,VLOOKUP(K102,TPMatrix!$D$6:$E$9,2,FALSE),0))</f>
        <v>0</v>
      </c>
      <c r="M102" s="202">
        <f ca="1">IF(COUNTIF(K102:K106,K102)&gt;=2,IF(J102=5,VLOOKUP(K102+1,TPMatrix!$A$6:$B$10,2,FALSE),IF(J102=4,VLOOKUP(K102+1,TPMatrix!$D$6:$E$9,2,FALSE),0)),"")</f>
        <v>0</v>
      </c>
      <c r="N102" s="202">
        <f ca="1">IF(COUNTIF(K102:K106,K102)&gt;=3,IF(J102=5,VLOOKUP(K102+2,TPMatrix!$A$6:$B$10,2,FALSE),IF(J102=4,VLOOKUP(K102+2,TPMatrix!$D$6:$E$9,2,FALSE),0)),"")</f>
        <v>0</v>
      </c>
      <c r="O102" s="202">
        <f ca="1">IF(COUNTIF(K102:K106,K102)&gt;=4,IF(J102=5,VLOOKUP(K102+3,TPMatrix!$A$6:$B$10,2,FALSE),IF(J102=4,VLOOKUP(K102+3,TPMatrix!$D$6:$E$9,2,FALSE),0)),"")</f>
        <v>0</v>
      </c>
      <c r="P102" s="202">
        <f ca="1">IF(COUNTIF(K102:K106,K102)&gt;=5,IF(J102=5,VLOOKUP(K102+4,TPMatrix!$A$6:$B$10,2,FALSE),IF(J102=4,VLOOKUP(K102+4,TPMatrix!$D$6:$E$9,2,FALSE),0)),"")</f>
        <v>0</v>
      </c>
      <c r="Q102" s="202">
        <f t="shared" ca="1" si="28"/>
        <v>0</v>
      </c>
      <c r="R102" s="203">
        <f t="shared" ca="1" si="29"/>
        <v>5</v>
      </c>
      <c r="S102" s="204">
        <f t="shared" ca="1" si="30"/>
        <v>0</v>
      </c>
      <c r="T102" s="205">
        <f t="shared" si="31"/>
        <v>0</v>
      </c>
      <c r="U102" s="206">
        <f t="shared" ca="1" si="32"/>
        <v>0</v>
      </c>
      <c r="W102" s="154" t="str">
        <f t="shared" ca="1" si="33"/>
        <v/>
      </c>
      <c r="X102" s="154" t="str">
        <f ca="1">IF(ISNUMBER($A102),$W102*(Methuselahs!$A$4+1)+$A102,"")</f>
        <v/>
      </c>
      <c r="Y102" s="154" t="str">
        <f t="shared" ca="1" si="34"/>
        <v/>
      </c>
      <c r="Z102" s="154" t="str">
        <f ca="1">IF(ISNUMBER($A102),VLOOKUP($A102,Methuselahs!$A$7:$X$206,5),"")</f>
        <v/>
      </c>
      <c r="AA102" s="154" t="str">
        <f t="shared" ca="1" si="35"/>
        <v/>
      </c>
    </row>
    <row r="103" spans="1:27" ht="12.95" customHeight="1" x14ac:dyDescent="0.2">
      <c r="A103" s="207" t="str">
        <f ca="1">IF(ISBLANK('Tournament Info'!$B$11),"",INDIRECT(ADDRESS(ROW(),1,1,1,"Optimal Seating "&amp;'Tournament Info'!$B$11-1&amp;"R+F")))</f>
        <v/>
      </c>
      <c r="B103" s="208" t="str">
        <f ca="1">IF(ISNUMBER(A103),VLOOKUP(A103,Methuselahs!$A$7:$E$206,2,FALSE),"")</f>
        <v/>
      </c>
      <c r="C103" s="209" t="str">
        <f ca="1">IF(ISNUMBER(A103),VLOOKUP(A103,Methuselahs!$A$7:$E$206,3,FALSE),"")</f>
        <v/>
      </c>
      <c r="D103" s="210" t="str">
        <f t="shared" ref="D103:D134" ca="1" si="36">IF(ISNUMBER(A103),FLOOR((ROW()-ROW($A$7))/5,1)+1,"")</f>
        <v/>
      </c>
      <c r="E103" s="211"/>
      <c r="F103" s="209">
        <f t="shared" ref="F103:F134" si="37">IF(ISNUMBER(E103),E103,0)</f>
        <v>0</v>
      </c>
      <c r="G103" s="212" t="str">
        <f t="shared" ref="G103:G134" ca="1" si="38">IF(ISNUMBER($A103),IF(AND($F103&gt;=2,$H103=60),1,0),"")</f>
        <v/>
      </c>
      <c r="H103" s="213" t="str">
        <f ca="1">IF(ISNUMBER(A103),IF(OR($S103=$U103,NOT(ISNA(MATCH($D103*5+$V$4,Override!$C$6:$C$125,0)))),$Q103,0),"")</f>
        <v/>
      </c>
      <c r="I103" s="210" t="str">
        <f t="shared" ref="I103:I134" ca="1" si="39">IF(ISNUMBER(A103),IF(J103=5,K103,IF(AND(J103=4,OR(K103=4,K103=3)),K103+1,K103)),"")</f>
        <v/>
      </c>
      <c r="J103" s="214">
        <f ca="1">COUNT(A102:A106)</f>
        <v>0</v>
      </c>
      <c r="K103" s="215" t="str">
        <f ca="1">IF(ISNUMBER(A103),RANK(F103,F102:F106),"")</f>
        <v/>
      </c>
      <c r="L103" s="216">
        <f ca="1">IF(J103=5,VLOOKUP(K103,TPMatrix!$A$6:$B$10,2,FALSE),IF(J103=4,VLOOKUP(K103,TPMatrix!$D$6:$E$9,2,FALSE),0))</f>
        <v>0</v>
      </c>
      <c r="M103" s="216">
        <f ca="1">IF(COUNTIF(K102:K106,K103)&gt;=2,IF(J103=5,VLOOKUP(K103+1,TPMatrix!$A$6:$B$10,2,FALSE),IF(J103=4,VLOOKUP(K103+1,TPMatrix!$D$6:$E$9,2,FALSE),0)),"")</f>
        <v>0</v>
      </c>
      <c r="N103" s="216">
        <f ca="1">IF(COUNTIF(K102:K106,K103)&gt;=3,IF(J103=5,VLOOKUP(K103+2,TPMatrix!$A$6:$B$10,2,FALSE),IF(J103=4,VLOOKUP(K103+2,TPMatrix!$D$6:$E$9,2,FALSE),0)),"")</f>
        <v>0</v>
      </c>
      <c r="O103" s="216">
        <f ca="1">IF(COUNTIF(K102:K106,K103)&gt;=4,IF(J103=5,VLOOKUP(K103+3,TPMatrix!$A$6:$B$10,2,FALSE),IF(J103=4,VLOOKUP(K103+3,TPMatrix!$D$6:$E$9,2,FALSE),0)),"")</f>
        <v>0</v>
      </c>
      <c r="P103" s="216">
        <f ca="1">IF(COUNTIF(K102:K106,K103)&gt;=5,IF(J103=5,VLOOKUP(K103+4,TPMatrix!$A$6:$B$10,2,FALSE),IF(J103=4,VLOOKUP(K103+4,TPMatrix!$D$6:$E$9,2,FALSE),0)),"")</f>
        <v>0</v>
      </c>
      <c r="Q103" s="216">
        <f t="shared" ref="Q103:Q134" ca="1" si="40">SUM(L103:P103)/COUNT(L103:P103)</f>
        <v>0</v>
      </c>
      <c r="R103" s="217">
        <f t="shared" ref="R103:R134" ca="1" si="41">COUNT(L103:P103)</f>
        <v>5</v>
      </c>
      <c r="S103" s="215">
        <f t="shared" ref="S103:S134" ca="1" si="42">IF(ISNUMBER($A103),COUNTIF($D$7:$D$206,$D103),0)</f>
        <v>0</v>
      </c>
      <c r="T103" s="216">
        <f t="shared" ref="T103:T134" si="43">CEILING($F103,1)</f>
        <v>0</v>
      </c>
      <c r="U103" s="217">
        <f t="shared" ref="U103:U134" ca="1" si="44">SUM(OFFSET(T103,-MOD(ROW()-ROW($U$7),5),0,5,1))</f>
        <v>0</v>
      </c>
      <c r="W103" s="154" t="str">
        <f t="shared" ref="W103:W134" ca="1" si="45">$I103</f>
        <v/>
      </c>
      <c r="X103" s="154" t="str">
        <f ca="1">IF(ISNUMBER($A103),$W103*(Methuselahs!$A$4+1)+$A103,"")</f>
        <v/>
      </c>
      <c r="Y103" s="154" t="str">
        <f t="shared" ref="Y103:Y134" ca="1" si="46">IF(ISNUMBER($A103),RANK($X103,$X103:$X107,1),"")</f>
        <v/>
      </c>
      <c r="Z103" s="154" t="str">
        <f ca="1">IF(ISNUMBER($A103),VLOOKUP($A103,Methuselahs!$A$7:$X$206,5),"")</f>
        <v/>
      </c>
      <c r="AA103" s="154" t="str">
        <f t="shared" ref="AA103:AA134" ca="1" si="47">$I103</f>
        <v/>
      </c>
    </row>
    <row r="104" spans="1:27" ht="12.95" customHeight="1" x14ac:dyDescent="0.2">
      <c r="A104" s="218" t="str">
        <f ca="1">IF(ISBLANK('Tournament Info'!$B$11),"",INDIRECT(ADDRESS(ROW(),1,1,1,"Optimal Seating "&amp;'Tournament Info'!$B$11-1&amp;"R+F")))</f>
        <v/>
      </c>
      <c r="B104" s="194" t="str">
        <f ca="1">IF(ISNUMBER(A104),VLOOKUP(A104,Methuselahs!$A$7:$E$206,2,FALSE),"")</f>
        <v/>
      </c>
      <c r="C104" s="219" t="str">
        <f ca="1">IF(ISNUMBER(A104),VLOOKUP(A104,Methuselahs!$A$7:$E$206,3,FALSE),"")</f>
        <v/>
      </c>
      <c r="D104" s="220" t="str">
        <f t="shared" ca="1" si="36"/>
        <v/>
      </c>
      <c r="E104" s="221"/>
      <c r="F104" s="219">
        <f t="shared" si="37"/>
        <v>0</v>
      </c>
      <c r="G104" s="222" t="str">
        <f t="shared" ca="1" si="38"/>
        <v/>
      </c>
      <c r="H104" s="223" t="str">
        <f ca="1">IF(ISNUMBER(A104),IF(OR($S104=$U104,NOT(ISNA(MATCH($D104*5+$V$4,Override!$C$6:$C$125,0)))),$Q104,0),"")</f>
        <v/>
      </c>
      <c r="I104" s="220" t="str">
        <f t="shared" ca="1" si="39"/>
        <v/>
      </c>
      <c r="J104" s="224">
        <f ca="1">COUNT(A102:A106)</f>
        <v>0</v>
      </c>
      <c r="K104" s="225" t="str">
        <f ca="1">IF(ISNUMBER(A104),RANK(F104,F102:F106),"")</f>
        <v/>
      </c>
      <c r="L104" s="226">
        <f ca="1">IF(J104=5,VLOOKUP(K104,TPMatrix!$A$6:$B$10,2,FALSE),IF(J104=4,VLOOKUP(K104,TPMatrix!$D$6:$E$9,2,FALSE),0))</f>
        <v>0</v>
      </c>
      <c r="M104" s="226">
        <f ca="1">IF(COUNTIF(K102:K106,K104)&gt;=2,IF(J104=5,VLOOKUP(K104+1,TPMatrix!$A$6:$B$10,2,FALSE),IF(J104=4,VLOOKUP(K104+1,TPMatrix!$D$6:$E$9,2,FALSE),0)),"")</f>
        <v>0</v>
      </c>
      <c r="N104" s="226">
        <f ca="1">IF(COUNTIF(K102:K106,K104)&gt;=3,IF(J104=5,VLOOKUP(K104+2,TPMatrix!$A$6:$B$10,2,FALSE),IF(J104=4,VLOOKUP(K104+2,TPMatrix!$D$6:$E$9,2,FALSE),0)),"")</f>
        <v>0</v>
      </c>
      <c r="O104" s="226">
        <f ca="1">IF(COUNTIF(K102:K106,K104)&gt;=4,IF(J104=5,VLOOKUP(K104+3,TPMatrix!$A$6:$B$10,2,FALSE),IF(J104=4,VLOOKUP(K104+3,TPMatrix!$D$6:$E$9,2,FALSE),0)),"")</f>
        <v>0</v>
      </c>
      <c r="P104" s="226">
        <f ca="1">IF(COUNTIF(K102:K106,K104)&gt;=5,IF(J104=5,VLOOKUP(K104+4,TPMatrix!$A$6:$B$10,2,FALSE),IF(J104=4,VLOOKUP(K104+4,TPMatrix!$D$6:$E$9,2,FALSE),0)),"")</f>
        <v>0</v>
      </c>
      <c r="Q104" s="226">
        <f t="shared" ca="1" si="40"/>
        <v>0</v>
      </c>
      <c r="R104" s="227">
        <f t="shared" ca="1" si="41"/>
        <v>5</v>
      </c>
      <c r="S104" s="225">
        <f t="shared" ca="1" si="42"/>
        <v>0</v>
      </c>
      <c r="T104" s="226">
        <f t="shared" si="43"/>
        <v>0</v>
      </c>
      <c r="U104" s="227">
        <f t="shared" ca="1" si="44"/>
        <v>0</v>
      </c>
      <c r="W104" s="154" t="str">
        <f t="shared" ca="1" si="45"/>
        <v/>
      </c>
      <c r="X104" s="154" t="str">
        <f ca="1">IF(ISNUMBER($A104),$W104*(Methuselahs!$A$4+1)+$A104,"")</f>
        <v/>
      </c>
      <c r="Y104" s="154" t="str">
        <f t="shared" ca="1" si="46"/>
        <v/>
      </c>
      <c r="Z104" s="154" t="str">
        <f ca="1">IF(ISNUMBER($A104),VLOOKUP($A104,Methuselahs!$A$7:$X$206,5),"")</f>
        <v/>
      </c>
      <c r="AA104" s="154" t="str">
        <f t="shared" ca="1" si="47"/>
        <v/>
      </c>
    </row>
    <row r="105" spans="1:27" ht="12.95" customHeight="1" x14ac:dyDescent="0.2">
      <c r="A105" s="228" t="str">
        <f ca="1">IF(ISBLANK('Tournament Info'!$B$11),"",INDIRECT(ADDRESS(ROW(),1,1,1,"Optimal Seating "&amp;'Tournament Info'!$B$11-1&amp;"R+F")))</f>
        <v/>
      </c>
      <c r="B105" s="229" t="str">
        <f ca="1">IF(ISNUMBER(A105),VLOOKUP(A105,Methuselahs!$A$7:$E$206,2,FALSE),"")</f>
        <v/>
      </c>
      <c r="C105" s="230" t="str">
        <f ca="1">IF(ISNUMBER(A105),VLOOKUP(A105,Methuselahs!$A$7:$E$206,3,FALSE),"")</f>
        <v/>
      </c>
      <c r="D105" s="231" t="str">
        <f t="shared" ca="1" si="36"/>
        <v/>
      </c>
      <c r="E105" s="232"/>
      <c r="F105" s="230">
        <f t="shared" si="37"/>
        <v>0</v>
      </c>
      <c r="G105" s="212" t="str">
        <f t="shared" ca="1" si="38"/>
        <v/>
      </c>
      <c r="H105" s="213" t="str">
        <f ca="1">IF(ISNUMBER(A105),IF(OR($S105=$U105,NOT(ISNA(MATCH($D105*5+$V$4,Override!$C$6:$C$125,0)))),$Q105,0),"")</f>
        <v/>
      </c>
      <c r="I105" s="231" t="str">
        <f t="shared" ca="1" si="39"/>
        <v/>
      </c>
      <c r="J105" s="233">
        <f ca="1">COUNT(A102:A106)</f>
        <v>0</v>
      </c>
      <c r="K105" s="215" t="str">
        <f ca="1">IF(ISNUMBER(A105),RANK(F105,F102:F106),"")</f>
        <v/>
      </c>
      <c r="L105" s="216">
        <f ca="1">IF(J105=5,VLOOKUP(K105,TPMatrix!$A$6:$B$10,2,FALSE),IF(J105=4,VLOOKUP(K105,TPMatrix!$D$6:$E$9,2,FALSE),0))</f>
        <v>0</v>
      </c>
      <c r="M105" s="216">
        <f ca="1">IF(COUNTIF(K102:K106,K105)&gt;=2,IF(J105=5,VLOOKUP(K105+1,TPMatrix!$A$6:$B$10,2,FALSE),IF(J105=4,VLOOKUP(K105+1,TPMatrix!$D$6:$E$9,2,FALSE),0)),"")</f>
        <v>0</v>
      </c>
      <c r="N105" s="216">
        <f ca="1">IF(COUNTIF(K102:K106,K105)&gt;=3,IF(J105=5,VLOOKUP(K105+2,TPMatrix!$A$6:$B$10,2,FALSE),IF(J105=4,VLOOKUP(K105+2,TPMatrix!$D$6:$E$9,2,FALSE),0)),"")</f>
        <v>0</v>
      </c>
      <c r="O105" s="216">
        <f ca="1">IF(COUNTIF(K102:K106,K105)&gt;=4,IF(J105=5,VLOOKUP(K105+3,TPMatrix!$A$6:$B$10,2,FALSE),IF(J105=4,VLOOKUP(K105+3,TPMatrix!$D$6:$E$9,2,FALSE),0)),"")</f>
        <v>0</v>
      </c>
      <c r="P105" s="216">
        <f ca="1">IF(COUNTIF(K102:K106,K105)&gt;=5,IF(J105=5,VLOOKUP(K105+4,TPMatrix!$A$6:$B$10,2,FALSE),IF(J105=4,VLOOKUP(K105+4,TPMatrix!$D$6:$E$9,2,FALSE),0)),"")</f>
        <v>0</v>
      </c>
      <c r="Q105" s="216">
        <f t="shared" ca="1" si="40"/>
        <v>0</v>
      </c>
      <c r="R105" s="217">
        <f t="shared" ca="1" si="41"/>
        <v>5</v>
      </c>
      <c r="S105" s="215">
        <f t="shared" ca="1" si="42"/>
        <v>0</v>
      </c>
      <c r="T105" s="216">
        <f t="shared" si="43"/>
        <v>0</v>
      </c>
      <c r="U105" s="217">
        <f t="shared" ca="1" si="44"/>
        <v>0</v>
      </c>
      <c r="W105" s="154" t="str">
        <f t="shared" ca="1" si="45"/>
        <v/>
      </c>
      <c r="X105" s="154" t="str">
        <f ca="1">IF(ISNUMBER($A105),$W105*(Methuselahs!$A$4+1)+$A105,"")</f>
        <v/>
      </c>
      <c r="Y105" s="154" t="str">
        <f t="shared" ca="1" si="46"/>
        <v/>
      </c>
      <c r="Z105" s="154" t="str">
        <f ca="1">IF(ISNUMBER($A105),VLOOKUP($A105,Methuselahs!$A$7:$X$206,5),"")</f>
        <v/>
      </c>
      <c r="AA105" s="154" t="str">
        <f t="shared" ca="1" si="47"/>
        <v/>
      </c>
    </row>
    <row r="106" spans="1:27" ht="12.95" customHeight="1" thickBot="1" x14ac:dyDescent="0.25">
      <c r="A106" s="234" t="str">
        <f ca="1">IF(ISBLANK('Tournament Info'!$B$11),"",INDIRECT(ADDRESS(ROW(),1,1,1,"Optimal Seating "&amp;'Tournament Info'!$B$11-1&amp;"R+F")))</f>
        <v/>
      </c>
      <c r="B106" s="235" t="str">
        <f ca="1">IF(ISNUMBER(A106),VLOOKUP(A106,Methuselahs!$A$7:$E$206,2,FALSE),"")</f>
        <v/>
      </c>
      <c r="C106" s="236" t="str">
        <f ca="1">IF(ISNUMBER(A106),VLOOKUP(A106,Methuselahs!$A$7:$E$206,3,FALSE),"")</f>
        <v/>
      </c>
      <c r="D106" s="237" t="str">
        <f t="shared" ca="1" si="36"/>
        <v/>
      </c>
      <c r="E106" s="238"/>
      <c r="F106" s="236">
        <f t="shared" si="37"/>
        <v>0</v>
      </c>
      <c r="G106" s="222" t="str">
        <f t="shared" ca="1" si="38"/>
        <v/>
      </c>
      <c r="H106" s="223" t="str">
        <f ca="1">IF(ISNUMBER(A106),IF(OR($S106=$U106,NOT(ISNA(MATCH($D106*5+$V$4,Override!$C$6:$C$125,0)))),$Q106,0),"")</f>
        <v/>
      </c>
      <c r="I106" s="237" t="str">
        <f t="shared" ca="1" si="39"/>
        <v/>
      </c>
      <c r="J106" s="239">
        <f ca="1">COUNT(A102:A106)</f>
        <v>0</v>
      </c>
      <c r="K106" s="240" t="str">
        <f ca="1">IF(ISNUMBER(A106),RANK(F106,F102:F106),"")</f>
        <v/>
      </c>
      <c r="L106" s="241">
        <f ca="1">IF(J106=5,VLOOKUP(K106,TPMatrix!$A$6:$B$10,2,FALSE),IF(J106=4,VLOOKUP(K106,TPMatrix!$D$6:$E$9,2,FALSE),0))</f>
        <v>0</v>
      </c>
      <c r="M106" s="241">
        <f ca="1">IF(COUNTIF(K102:K106,K106)&gt;=2,IF(J106=5,VLOOKUP(K106+1,TPMatrix!$A$6:$B$10,2,FALSE),IF(J106=4,VLOOKUP(K106+1,TPMatrix!$D$6:$E$9,2,FALSE),0)),"")</f>
        <v>0</v>
      </c>
      <c r="N106" s="241">
        <f ca="1">IF(COUNTIF(K102:K106,K106)&gt;=3,IF(J106=5,VLOOKUP(K106+2,TPMatrix!$A$6:$B$10,2,FALSE),IF(J106=4,VLOOKUP(K106+2,TPMatrix!$D$6:$E$9,2,FALSE),0)),"")</f>
        <v>0</v>
      </c>
      <c r="O106" s="241">
        <f ca="1">IF(COUNTIF(K102:K106,K106)&gt;=4,IF(J106=5,VLOOKUP(K106+3,TPMatrix!$A$6:$B$10,2,FALSE),IF(J106=4,VLOOKUP(K106+3,TPMatrix!$D$6:$E$9,2,FALSE),0)),"")</f>
        <v>0</v>
      </c>
      <c r="P106" s="241">
        <f ca="1">IF(COUNTIF(K102:K106,K106)&gt;=5,IF(J106=5,VLOOKUP(K106+4,TPMatrix!$A$6:$B$10,2,FALSE),IF(J106=4,VLOOKUP(K106+4,TPMatrix!$D$6:$E$9,2,FALSE),0)),"")</f>
        <v>0</v>
      </c>
      <c r="Q106" s="241">
        <f t="shared" ca="1" si="40"/>
        <v>0</v>
      </c>
      <c r="R106" s="242">
        <f t="shared" ca="1" si="41"/>
        <v>5</v>
      </c>
      <c r="S106" s="240">
        <f t="shared" ca="1" si="42"/>
        <v>0</v>
      </c>
      <c r="T106" s="241">
        <f t="shared" si="43"/>
        <v>0</v>
      </c>
      <c r="U106" s="242">
        <f t="shared" ca="1" si="44"/>
        <v>0</v>
      </c>
      <c r="W106" s="154" t="str">
        <f t="shared" ca="1" si="45"/>
        <v/>
      </c>
      <c r="X106" s="154" t="str">
        <f ca="1">IF(ISNUMBER($A106),$W106*(Methuselahs!$A$4+1)+$A106,"")</f>
        <v/>
      </c>
      <c r="Y106" s="154" t="str">
        <f t="shared" ca="1" si="46"/>
        <v/>
      </c>
      <c r="Z106" s="154" t="str">
        <f ca="1">IF(ISNUMBER($A106),VLOOKUP($A106,Methuselahs!$A$7:$X$206,5),"")</f>
        <v/>
      </c>
      <c r="AA106" s="154" t="str">
        <f t="shared" ca="1" si="47"/>
        <v/>
      </c>
    </row>
    <row r="107" spans="1:27" ht="12.95" customHeight="1" thickTop="1" x14ac:dyDescent="0.2">
      <c r="A107" s="193" t="str">
        <f ca="1">IF(ISBLANK('Tournament Info'!$B$11),"",INDIRECT(ADDRESS(ROW(),1,1,1,"Optimal Seating "&amp;'Tournament Info'!$B$11-1&amp;"R+F")))</f>
        <v/>
      </c>
      <c r="B107" s="194" t="str">
        <f ca="1">IF(ISNUMBER(A107),VLOOKUP(A107,Methuselahs!$A$7:$E$206,2,FALSE),"")</f>
        <v/>
      </c>
      <c r="C107" s="195" t="str">
        <f ca="1">IF(ISNUMBER(A107),VLOOKUP(A107,Methuselahs!$A$7:$E$206,3,FALSE),"")</f>
        <v/>
      </c>
      <c r="D107" s="196" t="str">
        <f t="shared" ca="1" si="36"/>
        <v/>
      </c>
      <c r="E107" s="197"/>
      <c r="F107" s="195">
        <f t="shared" si="37"/>
        <v>0</v>
      </c>
      <c r="G107" s="198" t="str">
        <f t="shared" ca="1" si="38"/>
        <v/>
      </c>
      <c r="H107" s="199" t="str">
        <f ca="1">IF(ISNUMBER(A107),IF(OR($S107=$U107,NOT(ISNA(MATCH($D107*5+$V$4,Override!$C$6:$C$125,0)))),$Q107,0),"")</f>
        <v/>
      </c>
      <c r="I107" s="196" t="str">
        <f t="shared" ca="1" si="39"/>
        <v/>
      </c>
      <c r="J107" s="200">
        <f ca="1">COUNT(A107:A111)</f>
        <v>0</v>
      </c>
      <c r="K107" s="201" t="str">
        <f ca="1">IF(ISNUMBER(A107),RANK(F107,F107:F111),"")</f>
        <v/>
      </c>
      <c r="L107" s="202">
        <f ca="1">IF(J107=5,VLOOKUP(K107,TPMatrix!$A$6:$B$10,2,FALSE),IF(J107=4,VLOOKUP(K107,TPMatrix!$D$6:$E$9,2,FALSE),0))</f>
        <v>0</v>
      </c>
      <c r="M107" s="202">
        <f ca="1">IF(COUNTIF(K107:K111,K107)&gt;=2,IF(J107=5,VLOOKUP(K107+1,TPMatrix!$A$6:$B$10,2,FALSE),IF(J107=4,VLOOKUP(K107+1,TPMatrix!$D$6:$E$9,2,FALSE),0)),"")</f>
        <v>0</v>
      </c>
      <c r="N107" s="202">
        <f ca="1">IF(COUNTIF(K107:K111,K107)&gt;=3,IF(J107=5,VLOOKUP(K107+2,TPMatrix!$A$6:$B$10,2,FALSE),IF(J107=4,VLOOKUP(K107+2,TPMatrix!$D$6:$E$9,2,FALSE),0)),"")</f>
        <v>0</v>
      </c>
      <c r="O107" s="202">
        <f ca="1">IF(COUNTIF(K107:K111,K107)&gt;=4,IF(J107=5,VLOOKUP(K107+3,TPMatrix!$A$6:$B$10,2,FALSE),IF(J107=4,VLOOKUP(K107+3,TPMatrix!$D$6:$E$9,2,FALSE),0)),"")</f>
        <v>0</v>
      </c>
      <c r="P107" s="202">
        <f ca="1">IF(COUNTIF(K107:K111,K107)&gt;=5,IF(J107=5,VLOOKUP(K107+4,TPMatrix!$A$6:$B$10,2,FALSE),IF(J107=4,VLOOKUP(K107+4,TPMatrix!$D$6:$E$9,2,FALSE),0)),"")</f>
        <v>0</v>
      </c>
      <c r="Q107" s="202">
        <f t="shared" ca="1" si="40"/>
        <v>0</v>
      </c>
      <c r="R107" s="203">
        <f t="shared" ca="1" si="41"/>
        <v>5</v>
      </c>
      <c r="S107" s="204">
        <f t="shared" ca="1" si="42"/>
        <v>0</v>
      </c>
      <c r="T107" s="205">
        <f t="shared" si="43"/>
        <v>0</v>
      </c>
      <c r="U107" s="206">
        <f t="shared" ca="1" si="44"/>
        <v>0</v>
      </c>
      <c r="W107" s="154" t="str">
        <f t="shared" ca="1" si="45"/>
        <v/>
      </c>
      <c r="X107" s="154" t="str">
        <f ca="1">IF(ISNUMBER($A107),$W107*(Methuselahs!$A$4+1)+$A107,"")</f>
        <v/>
      </c>
      <c r="Y107" s="154" t="str">
        <f t="shared" ca="1" si="46"/>
        <v/>
      </c>
      <c r="Z107" s="154" t="str">
        <f ca="1">IF(ISNUMBER($A107),VLOOKUP($A107,Methuselahs!$A$7:$X$206,5),"")</f>
        <v/>
      </c>
      <c r="AA107" s="154" t="str">
        <f t="shared" ca="1" si="47"/>
        <v/>
      </c>
    </row>
    <row r="108" spans="1:27" ht="12.95" customHeight="1" x14ac:dyDescent="0.2">
      <c r="A108" s="207" t="str">
        <f ca="1">IF(ISBLANK('Tournament Info'!$B$11),"",INDIRECT(ADDRESS(ROW(),1,1,1,"Optimal Seating "&amp;'Tournament Info'!$B$11-1&amp;"R+F")))</f>
        <v/>
      </c>
      <c r="B108" s="208" t="str">
        <f ca="1">IF(ISNUMBER(A108),VLOOKUP(A108,Methuselahs!$A$7:$E$206,2,FALSE),"")</f>
        <v/>
      </c>
      <c r="C108" s="209" t="str">
        <f ca="1">IF(ISNUMBER(A108),VLOOKUP(A108,Methuselahs!$A$7:$E$206,3,FALSE),"")</f>
        <v/>
      </c>
      <c r="D108" s="210" t="str">
        <f t="shared" ca="1" si="36"/>
        <v/>
      </c>
      <c r="E108" s="211"/>
      <c r="F108" s="209">
        <f t="shared" si="37"/>
        <v>0</v>
      </c>
      <c r="G108" s="212" t="str">
        <f t="shared" ca="1" si="38"/>
        <v/>
      </c>
      <c r="H108" s="213" t="str">
        <f ca="1">IF(ISNUMBER(A108),IF(OR($S108=$U108,NOT(ISNA(MATCH($D108*5+$V$4,Override!$C$6:$C$125,0)))),$Q108,0),"")</f>
        <v/>
      </c>
      <c r="I108" s="210" t="str">
        <f t="shared" ca="1" si="39"/>
        <v/>
      </c>
      <c r="J108" s="214">
        <f ca="1">COUNT(A107:A111)</f>
        <v>0</v>
      </c>
      <c r="K108" s="215" t="str">
        <f ca="1">IF(ISNUMBER(A108),RANK(F108,F107:F111),"")</f>
        <v/>
      </c>
      <c r="L108" s="216">
        <f ca="1">IF(J108=5,VLOOKUP(K108,TPMatrix!$A$6:$B$10,2,FALSE),IF(J108=4,VLOOKUP(K108,TPMatrix!$D$6:$E$9,2,FALSE),0))</f>
        <v>0</v>
      </c>
      <c r="M108" s="216">
        <f ca="1">IF(COUNTIF(K107:K111,K108)&gt;=2,IF(J108=5,VLOOKUP(K108+1,TPMatrix!$A$6:$B$10,2,FALSE),IF(J108=4,VLOOKUP(K108+1,TPMatrix!$D$6:$E$9,2,FALSE),0)),"")</f>
        <v>0</v>
      </c>
      <c r="N108" s="216">
        <f ca="1">IF(COUNTIF(K107:K111,K108)&gt;=3,IF(J108=5,VLOOKUP(K108+2,TPMatrix!$A$6:$B$10,2,FALSE),IF(J108=4,VLOOKUP(K108+2,TPMatrix!$D$6:$E$9,2,FALSE),0)),"")</f>
        <v>0</v>
      </c>
      <c r="O108" s="216">
        <f ca="1">IF(COUNTIF(K107:K111,K108)&gt;=4,IF(J108=5,VLOOKUP(K108+3,TPMatrix!$A$6:$B$10,2,FALSE),IF(J108=4,VLOOKUP(K108+3,TPMatrix!$D$6:$E$9,2,FALSE),0)),"")</f>
        <v>0</v>
      </c>
      <c r="P108" s="216">
        <f ca="1">IF(COUNTIF(K107:K111,K108)&gt;=5,IF(J108=5,VLOOKUP(K108+4,TPMatrix!$A$6:$B$10,2,FALSE),IF(J108=4,VLOOKUP(K108+4,TPMatrix!$D$6:$E$9,2,FALSE),0)),"")</f>
        <v>0</v>
      </c>
      <c r="Q108" s="216">
        <f t="shared" ca="1" si="40"/>
        <v>0</v>
      </c>
      <c r="R108" s="217">
        <f t="shared" ca="1" si="41"/>
        <v>5</v>
      </c>
      <c r="S108" s="215">
        <f t="shared" ca="1" si="42"/>
        <v>0</v>
      </c>
      <c r="T108" s="216">
        <f t="shared" si="43"/>
        <v>0</v>
      </c>
      <c r="U108" s="217">
        <f t="shared" ca="1" si="44"/>
        <v>0</v>
      </c>
      <c r="W108" s="154" t="str">
        <f t="shared" ca="1" si="45"/>
        <v/>
      </c>
      <c r="X108" s="154" t="str">
        <f ca="1">IF(ISNUMBER($A108),$W108*(Methuselahs!$A$4+1)+$A108,"")</f>
        <v/>
      </c>
      <c r="Y108" s="154" t="str">
        <f t="shared" ca="1" si="46"/>
        <v/>
      </c>
      <c r="Z108" s="154" t="str">
        <f ca="1">IF(ISNUMBER($A108),VLOOKUP($A108,Methuselahs!$A$7:$X$206,5),"")</f>
        <v/>
      </c>
      <c r="AA108" s="154" t="str">
        <f t="shared" ca="1" si="47"/>
        <v/>
      </c>
    </row>
    <row r="109" spans="1:27" ht="12.95" customHeight="1" x14ac:dyDescent="0.2">
      <c r="A109" s="218" t="str">
        <f ca="1">IF(ISBLANK('Tournament Info'!$B$11),"",INDIRECT(ADDRESS(ROW(),1,1,1,"Optimal Seating "&amp;'Tournament Info'!$B$11-1&amp;"R+F")))</f>
        <v/>
      </c>
      <c r="B109" s="194" t="str">
        <f ca="1">IF(ISNUMBER(A109),VLOOKUP(A109,Methuselahs!$A$7:$E$206,2,FALSE),"")</f>
        <v/>
      </c>
      <c r="C109" s="219" t="str">
        <f ca="1">IF(ISNUMBER(A109),VLOOKUP(A109,Methuselahs!$A$7:$E$206,3,FALSE),"")</f>
        <v/>
      </c>
      <c r="D109" s="220" t="str">
        <f t="shared" ca="1" si="36"/>
        <v/>
      </c>
      <c r="E109" s="221"/>
      <c r="F109" s="219">
        <f t="shared" si="37"/>
        <v>0</v>
      </c>
      <c r="G109" s="222" t="str">
        <f t="shared" ca="1" si="38"/>
        <v/>
      </c>
      <c r="H109" s="223" t="str">
        <f ca="1">IF(ISNUMBER(A109),IF(OR($S109=$U109,NOT(ISNA(MATCH($D109*5+$V$4,Override!$C$6:$C$125,0)))),$Q109,0),"")</f>
        <v/>
      </c>
      <c r="I109" s="220" t="str">
        <f t="shared" ca="1" si="39"/>
        <v/>
      </c>
      <c r="J109" s="224">
        <f ca="1">COUNT(A107:A111)</f>
        <v>0</v>
      </c>
      <c r="K109" s="225" t="str">
        <f ca="1">IF(ISNUMBER(A109),RANK(F109,F107:F111),"")</f>
        <v/>
      </c>
      <c r="L109" s="226">
        <f ca="1">IF(J109=5,VLOOKUP(K109,TPMatrix!$A$6:$B$10,2,FALSE),IF(J109=4,VLOOKUP(K109,TPMatrix!$D$6:$E$9,2,FALSE),0))</f>
        <v>0</v>
      </c>
      <c r="M109" s="226">
        <f ca="1">IF(COUNTIF(K107:K111,K109)&gt;=2,IF(J109=5,VLOOKUP(K109+1,TPMatrix!$A$6:$B$10,2,FALSE),IF(J109=4,VLOOKUP(K109+1,TPMatrix!$D$6:$E$9,2,FALSE),0)),"")</f>
        <v>0</v>
      </c>
      <c r="N109" s="226">
        <f ca="1">IF(COUNTIF(K107:K111,K109)&gt;=3,IF(J109=5,VLOOKUP(K109+2,TPMatrix!$A$6:$B$10,2,FALSE),IF(J109=4,VLOOKUP(K109+2,TPMatrix!$D$6:$E$9,2,FALSE),0)),"")</f>
        <v>0</v>
      </c>
      <c r="O109" s="226">
        <f ca="1">IF(COUNTIF(K107:K111,K109)&gt;=4,IF(J109=5,VLOOKUP(K109+3,TPMatrix!$A$6:$B$10,2,FALSE),IF(J109=4,VLOOKUP(K109+3,TPMatrix!$D$6:$E$9,2,FALSE),0)),"")</f>
        <v>0</v>
      </c>
      <c r="P109" s="226">
        <f ca="1">IF(COUNTIF(K107:K111,K109)&gt;=5,IF(J109=5,VLOOKUP(K109+4,TPMatrix!$A$6:$B$10,2,FALSE),IF(J109=4,VLOOKUP(K109+4,TPMatrix!$D$6:$E$9,2,FALSE),0)),"")</f>
        <v>0</v>
      </c>
      <c r="Q109" s="226">
        <f t="shared" ca="1" si="40"/>
        <v>0</v>
      </c>
      <c r="R109" s="227">
        <f t="shared" ca="1" si="41"/>
        <v>5</v>
      </c>
      <c r="S109" s="225">
        <f t="shared" ca="1" si="42"/>
        <v>0</v>
      </c>
      <c r="T109" s="226">
        <f t="shared" si="43"/>
        <v>0</v>
      </c>
      <c r="U109" s="227">
        <f t="shared" ca="1" si="44"/>
        <v>0</v>
      </c>
      <c r="W109" s="154" t="str">
        <f t="shared" ca="1" si="45"/>
        <v/>
      </c>
      <c r="X109" s="154" t="str">
        <f ca="1">IF(ISNUMBER($A109),$W109*(Methuselahs!$A$4+1)+$A109,"")</f>
        <v/>
      </c>
      <c r="Y109" s="154" t="str">
        <f t="shared" ca="1" si="46"/>
        <v/>
      </c>
      <c r="Z109" s="154" t="str">
        <f ca="1">IF(ISNUMBER($A109),VLOOKUP($A109,Methuselahs!$A$7:$X$206,5),"")</f>
        <v/>
      </c>
      <c r="AA109" s="154" t="str">
        <f t="shared" ca="1" si="47"/>
        <v/>
      </c>
    </row>
    <row r="110" spans="1:27" ht="12.95" customHeight="1" x14ac:dyDescent="0.2">
      <c r="A110" s="228" t="str">
        <f ca="1">IF(ISBLANK('Tournament Info'!$B$11),"",INDIRECT(ADDRESS(ROW(),1,1,1,"Optimal Seating "&amp;'Tournament Info'!$B$11-1&amp;"R+F")))</f>
        <v/>
      </c>
      <c r="B110" s="229" t="str">
        <f ca="1">IF(ISNUMBER(A110),VLOOKUP(A110,Methuselahs!$A$7:$E$206,2,FALSE),"")</f>
        <v/>
      </c>
      <c r="C110" s="230" t="str">
        <f ca="1">IF(ISNUMBER(A110),VLOOKUP(A110,Methuselahs!$A$7:$E$206,3,FALSE),"")</f>
        <v/>
      </c>
      <c r="D110" s="231" t="str">
        <f t="shared" ca="1" si="36"/>
        <v/>
      </c>
      <c r="E110" s="232"/>
      <c r="F110" s="230">
        <f t="shared" si="37"/>
        <v>0</v>
      </c>
      <c r="G110" s="212" t="str">
        <f t="shared" ca="1" si="38"/>
        <v/>
      </c>
      <c r="H110" s="213" t="str">
        <f ca="1">IF(ISNUMBER(A110),IF(OR($S110=$U110,NOT(ISNA(MATCH($D110*5+$V$4,Override!$C$6:$C$125,0)))),$Q110,0),"")</f>
        <v/>
      </c>
      <c r="I110" s="231" t="str">
        <f t="shared" ca="1" si="39"/>
        <v/>
      </c>
      <c r="J110" s="233">
        <f ca="1">COUNT(A107:A111)</f>
        <v>0</v>
      </c>
      <c r="K110" s="215" t="str">
        <f ca="1">IF(ISNUMBER(A110),RANK(F110,F107:F111),"")</f>
        <v/>
      </c>
      <c r="L110" s="216">
        <f ca="1">IF(J110=5,VLOOKUP(K110,TPMatrix!$A$6:$B$10,2,FALSE),IF(J110=4,VLOOKUP(K110,TPMatrix!$D$6:$E$9,2,FALSE),0))</f>
        <v>0</v>
      </c>
      <c r="M110" s="216">
        <f ca="1">IF(COUNTIF(K107:K111,K110)&gt;=2,IF(J110=5,VLOOKUP(K110+1,TPMatrix!$A$6:$B$10,2,FALSE),IF(J110=4,VLOOKUP(K110+1,TPMatrix!$D$6:$E$9,2,FALSE),0)),"")</f>
        <v>0</v>
      </c>
      <c r="N110" s="216">
        <f ca="1">IF(COUNTIF(K107:K111,K110)&gt;=3,IF(J110=5,VLOOKUP(K110+2,TPMatrix!$A$6:$B$10,2,FALSE),IF(J110=4,VLOOKUP(K110+2,TPMatrix!$D$6:$E$9,2,FALSE),0)),"")</f>
        <v>0</v>
      </c>
      <c r="O110" s="216">
        <f ca="1">IF(COUNTIF(K107:K111,K110)&gt;=4,IF(J110=5,VLOOKUP(K110+3,TPMatrix!$A$6:$B$10,2,FALSE),IF(J110=4,VLOOKUP(K110+3,TPMatrix!$D$6:$E$9,2,FALSE),0)),"")</f>
        <v>0</v>
      </c>
      <c r="P110" s="216">
        <f ca="1">IF(COUNTIF(K107:K111,K110)&gt;=5,IF(J110=5,VLOOKUP(K110+4,TPMatrix!$A$6:$B$10,2,FALSE),IF(J110=4,VLOOKUP(K110+4,TPMatrix!$D$6:$E$9,2,FALSE),0)),"")</f>
        <v>0</v>
      </c>
      <c r="Q110" s="216">
        <f t="shared" ca="1" si="40"/>
        <v>0</v>
      </c>
      <c r="R110" s="217">
        <f t="shared" ca="1" si="41"/>
        <v>5</v>
      </c>
      <c r="S110" s="215">
        <f t="shared" ca="1" si="42"/>
        <v>0</v>
      </c>
      <c r="T110" s="216">
        <f t="shared" si="43"/>
        <v>0</v>
      </c>
      <c r="U110" s="217">
        <f t="shared" ca="1" si="44"/>
        <v>0</v>
      </c>
      <c r="W110" s="154" t="str">
        <f t="shared" ca="1" si="45"/>
        <v/>
      </c>
      <c r="X110" s="154" t="str">
        <f ca="1">IF(ISNUMBER($A110),$W110*(Methuselahs!$A$4+1)+$A110,"")</f>
        <v/>
      </c>
      <c r="Y110" s="154" t="str">
        <f t="shared" ca="1" si="46"/>
        <v/>
      </c>
      <c r="Z110" s="154" t="str">
        <f ca="1">IF(ISNUMBER($A110),VLOOKUP($A110,Methuselahs!$A$7:$X$206,5),"")</f>
        <v/>
      </c>
      <c r="AA110" s="154" t="str">
        <f t="shared" ca="1" si="47"/>
        <v/>
      </c>
    </row>
    <row r="111" spans="1:27" ht="12.95" customHeight="1" thickBot="1" x14ac:dyDescent="0.25">
      <c r="A111" s="234" t="str">
        <f ca="1">IF(ISBLANK('Tournament Info'!$B$11),"",INDIRECT(ADDRESS(ROW(),1,1,1,"Optimal Seating "&amp;'Tournament Info'!$B$11-1&amp;"R+F")))</f>
        <v/>
      </c>
      <c r="B111" s="235" t="str">
        <f ca="1">IF(ISNUMBER(A111),VLOOKUP(A111,Methuselahs!$A$7:$E$206,2,FALSE),"")</f>
        <v/>
      </c>
      <c r="C111" s="236" t="str">
        <f ca="1">IF(ISNUMBER(A111),VLOOKUP(A111,Methuselahs!$A$7:$E$206,3,FALSE),"")</f>
        <v/>
      </c>
      <c r="D111" s="237" t="str">
        <f t="shared" ca="1" si="36"/>
        <v/>
      </c>
      <c r="E111" s="238"/>
      <c r="F111" s="236">
        <f t="shared" si="37"/>
        <v>0</v>
      </c>
      <c r="G111" s="222" t="str">
        <f t="shared" ca="1" si="38"/>
        <v/>
      </c>
      <c r="H111" s="223" t="str">
        <f ca="1">IF(ISNUMBER(A111),IF(OR($S111=$U111,NOT(ISNA(MATCH($D111*5+$V$4,Override!$C$6:$C$125,0)))),$Q111,0),"")</f>
        <v/>
      </c>
      <c r="I111" s="237" t="str">
        <f t="shared" ca="1" si="39"/>
        <v/>
      </c>
      <c r="J111" s="239">
        <f ca="1">COUNT(A107:A111)</f>
        <v>0</v>
      </c>
      <c r="K111" s="240" t="str">
        <f ca="1">IF(ISNUMBER(A111),RANK(F111,F107:F111),"")</f>
        <v/>
      </c>
      <c r="L111" s="241">
        <f ca="1">IF(J111=5,VLOOKUP(K111,TPMatrix!$A$6:$B$10,2,FALSE),IF(J111=4,VLOOKUP(K111,TPMatrix!$D$6:$E$9,2,FALSE),0))</f>
        <v>0</v>
      </c>
      <c r="M111" s="241">
        <f ca="1">IF(COUNTIF(K107:K111,K111)&gt;=2,IF(J111=5,VLOOKUP(K111+1,TPMatrix!$A$6:$B$10,2,FALSE),IF(J111=4,VLOOKUP(K111+1,TPMatrix!$D$6:$E$9,2,FALSE),0)),"")</f>
        <v>0</v>
      </c>
      <c r="N111" s="241">
        <f ca="1">IF(COUNTIF(K107:K111,K111)&gt;=3,IF(J111=5,VLOOKUP(K111+2,TPMatrix!$A$6:$B$10,2,FALSE),IF(J111=4,VLOOKUP(K111+2,TPMatrix!$D$6:$E$9,2,FALSE),0)),"")</f>
        <v>0</v>
      </c>
      <c r="O111" s="241">
        <f ca="1">IF(COUNTIF(K107:K111,K111)&gt;=4,IF(J111=5,VLOOKUP(K111+3,TPMatrix!$A$6:$B$10,2,FALSE),IF(J111=4,VLOOKUP(K111+3,TPMatrix!$D$6:$E$9,2,FALSE),0)),"")</f>
        <v>0</v>
      </c>
      <c r="P111" s="241">
        <f ca="1">IF(COUNTIF(K107:K111,K111)&gt;=5,IF(J111=5,VLOOKUP(K111+4,TPMatrix!$A$6:$B$10,2,FALSE),IF(J111=4,VLOOKUP(K111+4,TPMatrix!$D$6:$E$9,2,FALSE),0)),"")</f>
        <v>0</v>
      </c>
      <c r="Q111" s="241">
        <f t="shared" ca="1" si="40"/>
        <v>0</v>
      </c>
      <c r="R111" s="242">
        <f t="shared" ca="1" si="41"/>
        <v>5</v>
      </c>
      <c r="S111" s="240">
        <f t="shared" ca="1" si="42"/>
        <v>0</v>
      </c>
      <c r="T111" s="241">
        <f t="shared" si="43"/>
        <v>0</v>
      </c>
      <c r="U111" s="242">
        <f t="shared" ca="1" si="44"/>
        <v>0</v>
      </c>
      <c r="W111" s="154" t="str">
        <f t="shared" ca="1" si="45"/>
        <v/>
      </c>
      <c r="X111" s="154" t="str">
        <f ca="1">IF(ISNUMBER($A111),$W111*(Methuselahs!$A$4+1)+$A111,"")</f>
        <v/>
      </c>
      <c r="Y111" s="154" t="str">
        <f t="shared" ca="1" si="46"/>
        <v/>
      </c>
      <c r="Z111" s="154" t="str">
        <f ca="1">IF(ISNUMBER($A111),VLOOKUP($A111,Methuselahs!$A$7:$X$206,5),"")</f>
        <v/>
      </c>
      <c r="AA111" s="154" t="str">
        <f t="shared" ca="1" si="47"/>
        <v/>
      </c>
    </row>
    <row r="112" spans="1:27" ht="12.95" customHeight="1" thickTop="1" x14ac:dyDescent="0.2">
      <c r="A112" s="193" t="str">
        <f ca="1">IF(ISBLANK('Tournament Info'!$B$11),"",INDIRECT(ADDRESS(ROW(),1,1,1,"Optimal Seating "&amp;'Tournament Info'!$B$11-1&amp;"R+F")))</f>
        <v/>
      </c>
      <c r="B112" s="194" t="str">
        <f ca="1">IF(ISNUMBER(A112),VLOOKUP(A112,Methuselahs!$A$7:$E$206,2,FALSE),"")</f>
        <v/>
      </c>
      <c r="C112" s="195" t="str">
        <f ca="1">IF(ISNUMBER(A112),VLOOKUP(A112,Methuselahs!$A$7:$E$206,3,FALSE),"")</f>
        <v/>
      </c>
      <c r="D112" s="196" t="str">
        <f t="shared" ca="1" si="36"/>
        <v/>
      </c>
      <c r="E112" s="197"/>
      <c r="F112" s="195">
        <f t="shared" si="37"/>
        <v>0</v>
      </c>
      <c r="G112" s="198" t="str">
        <f t="shared" ca="1" si="38"/>
        <v/>
      </c>
      <c r="H112" s="199" t="str">
        <f ca="1">IF(ISNUMBER(A112),IF(OR($S112=$U112,NOT(ISNA(MATCH($D112*5+$V$4,Override!$C$6:$C$125,0)))),$Q112,0),"")</f>
        <v/>
      </c>
      <c r="I112" s="196" t="str">
        <f t="shared" ca="1" si="39"/>
        <v/>
      </c>
      <c r="J112" s="200">
        <f ca="1">COUNT(A112:A116)</f>
        <v>0</v>
      </c>
      <c r="K112" s="201" t="str">
        <f ca="1">IF(ISNUMBER(A112),RANK(F112,F112:F116),"")</f>
        <v/>
      </c>
      <c r="L112" s="202">
        <f ca="1">IF(J112=5,VLOOKUP(K112,TPMatrix!$A$6:$B$10,2,FALSE),IF(J112=4,VLOOKUP(K112,TPMatrix!$D$6:$E$9,2,FALSE),0))</f>
        <v>0</v>
      </c>
      <c r="M112" s="202">
        <f ca="1">IF(COUNTIF(K112:K116,K112)&gt;=2,IF(J112=5,VLOOKUP(K112+1,TPMatrix!$A$6:$B$10,2,FALSE),IF(J112=4,VLOOKUP(K112+1,TPMatrix!$D$6:$E$9,2,FALSE),0)),"")</f>
        <v>0</v>
      </c>
      <c r="N112" s="202">
        <f ca="1">IF(COUNTIF(K112:K116,K112)&gt;=3,IF(J112=5,VLOOKUP(K112+2,TPMatrix!$A$6:$B$10,2,FALSE),IF(J112=4,VLOOKUP(K112+2,TPMatrix!$D$6:$E$9,2,FALSE),0)),"")</f>
        <v>0</v>
      </c>
      <c r="O112" s="202">
        <f ca="1">IF(COUNTIF(K112:K116,K112)&gt;=4,IF(J112=5,VLOOKUP(K112+3,TPMatrix!$A$6:$B$10,2,FALSE),IF(J112=4,VLOOKUP(K112+3,TPMatrix!$D$6:$E$9,2,FALSE),0)),"")</f>
        <v>0</v>
      </c>
      <c r="P112" s="202">
        <f ca="1">IF(COUNTIF(K112:K116,K112)&gt;=5,IF(J112=5,VLOOKUP(K112+4,TPMatrix!$A$6:$B$10,2,FALSE),IF(J112=4,VLOOKUP(K112+4,TPMatrix!$D$6:$E$9,2,FALSE),0)),"")</f>
        <v>0</v>
      </c>
      <c r="Q112" s="202">
        <f t="shared" ca="1" si="40"/>
        <v>0</v>
      </c>
      <c r="R112" s="203">
        <f t="shared" ca="1" si="41"/>
        <v>5</v>
      </c>
      <c r="S112" s="204">
        <f t="shared" ca="1" si="42"/>
        <v>0</v>
      </c>
      <c r="T112" s="205">
        <f t="shared" si="43"/>
        <v>0</v>
      </c>
      <c r="U112" s="206">
        <f t="shared" ca="1" si="44"/>
        <v>0</v>
      </c>
      <c r="W112" s="154" t="str">
        <f t="shared" ca="1" si="45"/>
        <v/>
      </c>
      <c r="X112" s="154" t="str">
        <f ca="1">IF(ISNUMBER($A112),$W112*(Methuselahs!$A$4+1)+$A112,"")</f>
        <v/>
      </c>
      <c r="Y112" s="154" t="str">
        <f t="shared" ca="1" si="46"/>
        <v/>
      </c>
      <c r="Z112" s="154" t="str">
        <f ca="1">IF(ISNUMBER($A112),VLOOKUP($A112,Methuselahs!$A$7:$X$206,5),"")</f>
        <v/>
      </c>
      <c r="AA112" s="154" t="str">
        <f t="shared" ca="1" si="47"/>
        <v/>
      </c>
    </row>
    <row r="113" spans="1:27" ht="12.95" customHeight="1" x14ac:dyDescent="0.2">
      <c r="A113" s="207" t="str">
        <f ca="1">IF(ISBLANK('Tournament Info'!$B$11),"",INDIRECT(ADDRESS(ROW(),1,1,1,"Optimal Seating "&amp;'Tournament Info'!$B$11-1&amp;"R+F")))</f>
        <v/>
      </c>
      <c r="B113" s="208" t="str">
        <f ca="1">IF(ISNUMBER(A113),VLOOKUP(A113,Methuselahs!$A$7:$E$206,2,FALSE),"")</f>
        <v/>
      </c>
      <c r="C113" s="209" t="str">
        <f ca="1">IF(ISNUMBER(A113),VLOOKUP(A113,Methuselahs!$A$7:$E$206,3,FALSE),"")</f>
        <v/>
      </c>
      <c r="D113" s="210" t="str">
        <f t="shared" ca="1" si="36"/>
        <v/>
      </c>
      <c r="E113" s="211"/>
      <c r="F113" s="209">
        <f t="shared" si="37"/>
        <v>0</v>
      </c>
      <c r="G113" s="212" t="str">
        <f t="shared" ca="1" si="38"/>
        <v/>
      </c>
      <c r="H113" s="213" t="str">
        <f ca="1">IF(ISNUMBER(A113),IF(OR($S113=$U113,NOT(ISNA(MATCH($D113*5+$V$4,Override!$C$6:$C$125,0)))),$Q113,0),"")</f>
        <v/>
      </c>
      <c r="I113" s="210" t="str">
        <f t="shared" ca="1" si="39"/>
        <v/>
      </c>
      <c r="J113" s="214">
        <f ca="1">COUNT(A112:A116)</f>
        <v>0</v>
      </c>
      <c r="K113" s="215" t="str">
        <f ca="1">IF(ISNUMBER(A113),RANK(F113,F112:F116),"")</f>
        <v/>
      </c>
      <c r="L113" s="216">
        <f ca="1">IF(J113=5,VLOOKUP(K113,TPMatrix!$A$6:$B$10,2,FALSE),IF(J113=4,VLOOKUP(K113,TPMatrix!$D$6:$E$9,2,FALSE),0))</f>
        <v>0</v>
      </c>
      <c r="M113" s="216">
        <f ca="1">IF(COUNTIF(K112:K116,K113)&gt;=2,IF(J113=5,VLOOKUP(K113+1,TPMatrix!$A$6:$B$10,2,FALSE),IF(J113=4,VLOOKUP(K113+1,TPMatrix!$D$6:$E$9,2,FALSE),0)),"")</f>
        <v>0</v>
      </c>
      <c r="N113" s="216">
        <f ca="1">IF(COUNTIF(K112:K116,K113)&gt;=3,IF(J113=5,VLOOKUP(K113+2,TPMatrix!$A$6:$B$10,2,FALSE),IF(J113=4,VLOOKUP(K113+2,TPMatrix!$D$6:$E$9,2,FALSE),0)),"")</f>
        <v>0</v>
      </c>
      <c r="O113" s="216">
        <f ca="1">IF(COUNTIF(K112:K116,K113)&gt;=4,IF(J113=5,VLOOKUP(K113+3,TPMatrix!$A$6:$B$10,2,FALSE),IF(J113=4,VLOOKUP(K113+3,TPMatrix!$D$6:$E$9,2,FALSE),0)),"")</f>
        <v>0</v>
      </c>
      <c r="P113" s="216">
        <f ca="1">IF(COUNTIF(K112:K116,K113)&gt;=5,IF(J113=5,VLOOKUP(K113+4,TPMatrix!$A$6:$B$10,2,FALSE),IF(J113=4,VLOOKUP(K113+4,TPMatrix!$D$6:$E$9,2,FALSE),0)),"")</f>
        <v>0</v>
      </c>
      <c r="Q113" s="216">
        <f t="shared" ca="1" si="40"/>
        <v>0</v>
      </c>
      <c r="R113" s="217">
        <f t="shared" ca="1" si="41"/>
        <v>5</v>
      </c>
      <c r="S113" s="215">
        <f t="shared" ca="1" si="42"/>
        <v>0</v>
      </c>
      <c r="T113" s="216">
        <f t="shared" si="43"/>
        <v>0</v>
      </c>
      <c r="U113" s="217">
        <f t="shared" ca="1" si="44"/>
        <v>0</v>
      </c>
      <c r="W113" s="154" t="str">
        <f t="shared" ca="1" si="45"/>
        <v/>
      </c>
      <c r="X113" s="154" t="str">
        <f ca="1">IF(ISNUMBER($A113),$W113*(Methuselahs!$A$4+1)+$A113,"")</f>
        <v/>
      </c>
      <c r="Y113" s="154" t="str">
        <f t="shared" ca="1" si="46"/>
        <v/>
      </c>
      <c r="Z113" s="154" t="str">
        <f ca="1">IF(ISNUMBER($A113),VLOOKUP($A113,Methuselahs!$A$7:$X$206,5),"")</f>
        <v/>
      </c>
      <c r="AA113" s="154" t="str">
        <f t="shared" ca="1" si="47"/>
        <v/>
      </c>
    </row>
    <row r="114" spans="1:27" ht="12.95" customHeight="1" x14ac:dyDescent="0.2">
      <c r="A114" s="218" t="str">
        <f ca="1">IF(ISBLANK('Tournament Info'!$B$11),"",INDIRECT(ADDRESS(ROW(),1,1,1,"Optimal Seating "&amp;'Tournament Info'!$B$11-1&amp;"R+F")))</f>
        <v/>
      </c>
      <c r="B114" s="194" t="str">
        <f ca="1">IF(ISNUMBER(A114),VLOOKUP(A114,Methuselahs!$A$7:$E$206,2,FALSE),"")</f>
        <v/>
      </c>
      <c r="C114" s="219" t="str">
        <f ca="1">IF(ISNUMBER(A114),VLOOKUP(A114,Methuselahs!$A$7:$E$206,3,FALSE),"")</f>
        <v/>
      </c>
      <c r="D114" s="220" t="str">
        <f t="shared" ca="1" si="36"/>
        <v/>
      </c>
      <c r="E114" s="221"/>
      <c r="F114" s="219">
        <f t="shared" si="37"/>
        <v>0</v>
      </c>
      <c r="G114" s="222" t="str">
        <f t="shared" ca="1" si="38"/>
        <v/>
      </c>
      <c r="H114" s="223" t="str">
        <f ca="1">IF(ISNUMBER(A114),IF(OR($S114=$U114,NOT(ISNA(MATCH($D114*5+$V$4,Override!$C$6:$C$125,0)))),$Q114,0),"")</f>
        <v/>
      </c>
      <c r="I114" s="220" t="str">
        <f t="shared" ca="1" si="39"/>
        <v/>
      </c>
      <c r="J114" s="224">
        <f ca="1">COUNT(A112:A116)</f>
        <v>0</v>
      </c>
      <c r="K114" s="225" t="str">
        <f ca="1">IF(ISNUMBER(A114),RANK(F114,F112:F116),"")</f>
        <v/>
      </c>
      <c r="L114" s="226">
        <f ca="1">IF(J114=5,VLOOKUP(K114,TPMatrix!$A$6:$B$10,2,FALSE),IF(J114=4,VLOOKUP(K114,TPMatrix!$D$6:$E$9,2,FALSE),0))</f>
        <v>0</v>
      </c>
      <c r="M114" s="226">
        <f ca="1">IF(COUNTIF(K112:K116,K114)&gt;=2,IF(J114=5,VLOOKUP(K114+1,TPMatrix!$A$6:$B$10,2,FALSE),IF(J114=4,VLOOKUP(K114+1,TPMatrix!$D$6:$E$9,2,FALSE),0)),"")</f>
        <v>0</v>
      </c>
      <c r="N114" s="226">
        <f ca="1">IF(COUNTIF(K112:K116,K114)&gt;=3,IF(J114=5,VLOOKUP(K114+2,TPMatrix!$A$6:$B$10,2,FALSE),IF(J114=4,VLOOKUP(K114+2,TPMatrix!$D$6:$E$9,2,FALSE),0)),"")</f>
        <v>0</v>
      </c>
      <c r="O114" s="226">
        <f ca="1">IF(COUNTIF(K112:K116,K114)&gt;=4,IF(J114=5,VLOOKUP(K114+3,TPMatrix!$A$6:$B$10,2,FALSE),IF(J114=4,VLOOKUP(K114+3,TPMatrix!$D$6:$E$9,2,FALSE),0)),"")</f>
        <v>0</v>
      </c>
      <c r="P114" s="226">
        <f ca="1">IF(COUNTIF(K112:K116,K114)&gt;=5,IF(J114=5,VLOOKUP(K114+4,TPMatrix!$A$6:$B$10,2,FALSE),IF(J114=4,VLOOKUP(K114+4,TPMatrix!$D$6:$E$9,2,FALSE),0)),"")</f>
        <v>0</v>
      </c>
      <c r="Q114" s="226">
        <f t="shared" ca="1" si="40"/>
        <v>0</v>
      </c>
      <c r="R114" s="227">
        <f t="shared" ca="1" si="41"/>
        <v>5</v>
      </c>
      <c r="S114" s="225">
        <f t="shared" ca="1" si="42"/>
        <v>0</v>
      </c>
      <c r="T114" s="226">
        <f t="shared" si="43"/>
        <v>0</v>
      </c>
      <c r="U114" s="227">
        <f t="shared" ca="1" si="44"/>
        <v>0</v>
      </c>
      <c r="W114" s="154" t="str">
        <f t="shared" ca="1" si="45"/>
        <v/>
      </c>
      <c r="X114" s="154" t="str">
        <f ca="1">IF(ISNUMBER($A114),$W114*(Methuselahs!$A$4+1)+$A114,"")</f>
        <v/>
      </c>
      <c r="Y114" s="154" t="str">
        <f t="shared" ca="1" si="46"/>
        <v/>
      </c>
      <c r="Z114" s="154" t="str">
        <f ca="1">IF(ISNUMBER($A114),VLOOKUP($A114,Methuselahs!$A$7:$X$206,5),"")</f>
        <v/>
      </c>
      <c r="AA114" s="154" t="str">
        <f t="shared" ca="1" si="47"/>
        <v/>
      </c>
    </row>
    <row r="115" spans="1:27" ht="12.95" customHeight="1" x14ac:dyDescent="0.2">
      <c r="A115" s="228" t="str">
        <f ca="1">IF(ISBLANK('Tournament Info'!$B$11),"",INDIRECT(ADDRESS(ROW(),1,1,1,"Optimal Seating "&amp;'Tournament Info'!$B$11-1&amp;"R+F")))</f>
        <v/>
      </c>
      <c r="B115" s="229" t="str">
        <f ca="1">IF(ISNUMBER(A115),VLOOKUP(A115,Methuselahs!$A$7:$E$206,2,FALSE),"")</f>
        <v/>
      </c>
      <c r="C115" s="230" t="str">
        <f ca="1">IF(ISNUMBER(A115),VLOOKUP(A115,Methuselahs!$A$7:$E$206,3,FALSE),"")</f>
        <v/>
      </c>
      <c r="D115" s="231" t="str">
        <f t="shared" ca="1" si="36"/>
        <v/>
      </c>
      <c r="E115" s="232"/>
      <c r="F115" s="230">
        <f t="shared" si="37"/>
        <v>0</v>
      </c>
      <c r="G115" s="212" t="str">
        <f t="shared" ca="1" si="38"/>
        <v/>
      </c>
      <c r="H115" s="213" t="str">
        <f ca="1">IF(ISNUMBER(A115),IF(OR($S115=$U115,NOT(ISNA(MATCH($D115*5+$V$4,Override!$C$6:$C$125,0)))),$Q115,0),"")</f>
        <v/>
      </c>
      <c r="I115" s="231" t="str">
        <f t="shared" ca="1" si="39"/>
        <v/>
      </c>
      <c r="J115" s="233">
        <f ca="1">COUNT(A112:A116)</f>
        <v>0</v>
      </c>
      <c r="K115" s="215" t="str">
        <f ca="1">IF(ISNUMBER(A115),RANK(F115,F112:F116),"")</f>
        <v/>
      </c>
      <c r="L115" s="216">
        <f ca="1">IF(J115=5,VLOOKUP(K115,TPMatrix!$A$6:$B$10,2,FALSE),IF(J115=4,VLOOKUP(K115,TPMatrix!$D$6:$E$9,2,FALSE),0))</f>
        <v>0</v>
      </c>
      <c r="M115" s="216">
        <f ca="1">IF(COUNTIF(K112:K116,K115)&gt;=2,IF(J115=5,VLOOKUP(K115+1,TPMatrix!$A$6:$B$10,2,FALSE),IF(J115=4,VLOOKUP(K115+1,TPMatrix!$D$6:$E$9,2,FALSE),0)),"")</f>
        <v>0</v>
      </c>
      <c r="N115" s="216">
        <f ca="1">IF(COUNTIF(K112:K116,K115)&gt;=3,IF(J115=5,VLOOKUP(K115+2,TPMatrix!$A$6:$B$10,2,FALSE),IF(J115=4,VLOOKUP(K115+2,TPMatrix!$D$6:$E$9,2,FALSE),0)),"")</f>
        <v>0</v>
      </c>
      <c r="O115" s="216">
        <f ca="1">IF(COUNTIF(K112:K116,K115)&gt;=4,IF(J115=5,VLOOKUP(K115+3,TPMatrix!$A$6:$B$10,2,FALSE),IF(J115=4,VLOOKUP(K115+3,TPMatrix!$D$6:$E$9,2,FALSE),0)),"")</f>
        <v>0</v>
      </c>
      <c r="P115" s="216">
        <f ca="1">IF(COUNTIF(K112:K116,K115)&gt;=5,IF(J115=5,VLOOKUP(K115+4,TPMatrix!$A$6:$B$10,2,FALSE),IF(J115=4,VLOOKUP(K115+4,TPMatrix!$D$6:$E$9,2,FALSE),0)),"")</f>
        <v>0</v>
      </c>
      <c r="Q115" s="216">
        <f t="shared" ca="1" si="40"/>
        <v>0</v>
      </c>
      <c r="R115" s="217">
        <f t="shared" ca="1" si="41"/>
        <v>5</v>
      </c>
      <c r="S115" s="215">
        <f t="shared" ca="1" si="42"/>
        <v>0</v>
      </c>
      <c r="T115" s="216">
        <f t="shared" si="43"/>
        <v>0</v>
      </c>
      <c r="U115" s="217">
        <f t="shared" ca="1" si="44"/>
        <v>0</v>
      </c>
      <c r="W115" s="154" t="str">
        <f t="shared" ca="1" si="45"/>
        <v/>
      </c>
      <c r="X115" s="154" t="str">
        <f ca="1">IF(ISNUMBER($A115),$W115*(Methuselahs!$A$4+1)+$A115,"")</f>
        <v/>
      </c>
      <c r="Y115" s="154" t="str">
        <f t="shared" ca="1" si="46"/>
        <v/>
      </c>
      <c r="Z115" s="154" t="str">
        <f ca="1">IF(ISNUMBER($A115),VLOOKUP($A115,Methuselahs!$A$7:$X$206,5),"")</f>
        <v/>
      </c>
      <c r="AA115" s="154" t="str">
        <f t="shared" ca="1" si="47"/>
        <v/>
      </c>
    </row>
    <row r="116" spans="1:27" ht="12.95" customHeight="1" thickBot="1" x14ac:dyDescent="0.25">
      <c r="A116" s="234" t="str">
        <f ca="1">IF(ISBLANK('Tournament Info'!$B$11),"",INDIRECT(ADDRESS(ROW(),1,1,1,"Optimal Seating "&amp;'Tournament Info'!$B$11-1&amp;"R+F")))</f>
        <v/>
      </c>
      <c r="B116" s="235" t="str">
        <f ca="1">IF(ISNUMBER(A116),VLOOKUP(A116,Methuselahs!$A$7:$E$206,2,FALSE),"")</f>
        <v/>
      </c>
      <c r="C116" s="236" t="str">
        <f ca="1">IF(ISNUMBER(A116),VLOOKUP(A116,Methuselahs!$A$7:$E$206,3,FALSE),"")</f>
        <v/>
      </c>
      <c r="D116" s="237" t="str">
        <f t="shared" ca="1" si="36"/>
        <v/>
      </c>
      <c r="E116" s="238"/>
      <c r="F116" s="236">
        <f t="shared" si="37"/>
        <v>0</v>
      </c>
      <c r="G116" s="222" t="str">
        <f t="shared" ca="1" si="38"/>
        <v/>
      </c>
      <c r="H116" s="223" t="str">
        <f ca="1">IF(ISNUMBER(A116),IF(OR($S116=$U116,NOT(ISNA(MATCH($D116*5+$V$4,Override!$C$6:$C$125,0)))),$Q116,0),"")</f>
        <v/>
      </c>
      <c r="I116" s="237" t="str">
        <f t="shared" ca="1" si="39"/>
        <v/>
      </c>
      <c r="J116" s="239">
        <f ca="1">COUNT(A112:A116)</f>
        <v>0</v>
      </c>
      <c r="K116" s="240" t="str">
        <f ca="1">IF(ISNUMBER(A116),RANK(F116,F112:F116),"")</f>
        <v/>
      </c>
      <c r="L116" s="241">
        <f ca="1">IF(J116=5,VLOOKUP(K116,TPMatrix!$A$6:$B$10,2,FALSE),IF(J116=4,VLOOKUP(K116,TPMatrix!$D$6:$E$9,2,FALSE),0))</f>
        <v>0</v>
      </c>
      <c r="M116" s="241">
        <f ca="1">IF(COUNTIF(K112:K116,K116)&gt;=2,IF(J116=5,VLOOKUP(K116+1,TPMatrix!$A$6:$B$10,2,FALSE),IF(J116=4,VLOOKUP(K116+1,TPMatrix!$D$6:$E$9,2,FALSE),0)),"")</f>
        <v>0</v>
      </c>
      <c r="N116" s="241">
        <f ca="1">IF(COUNTIF(K112:K116,K116)&gt;=3,IF(J116=5,VLOOKUP(K116+2,TPMatrix!$A$6:$B$10,2,FALSE),IF(J116=4,VLOOKUP(K116+2,TPMatrix!$D$6:$E$9,2,FALSE),0)),"")</f>
        <v>0</v>
      </c>
      <c r="O116" s="241">
        <f ca="1">IF(COUNTIF(K112:K116,K116)&gt;=4,IF(J116=5,VLOOKUP(K116+3,TPMatrix!$A$6:$B$10,2,FALSE),IF(J116=4,VLOOKUP(K116+3,TPMatrix!$D$6:$E$9,2,FALSE),0)),"")</f>
        <v>0</v>
      </c>
      <c r="P116" s="241">
        <f ca="1">IF(COUNTIF(K112:K116,K116)&gt;=5,IF(J116=5,VLOOKUP(K116+4,TPMatrix!$A$6:$B$10,2,FALSE),IF(J116=4,VLOOKUP(K116+4,TPMatrix!$D$6:$E$9,2,FALSE),0)),"")</f>
        <v>0</v>
      </c>
      <c r="Q116" s="241">
        <f t="shared" ca="1" si="40"/>
        <v>0</v>
      </c>
      <c r="R116" s="242">
        <f t="shared" ca="1" si="41"/>
        <v>5</v>
      </c>
      <c r="S116" s="240">
        <f t="shared" ca="1" si="42"/>
        <v>0</v>
      </c>
      <c r="T116" s="241">
        <f t="shared" si="43"/>
        <v>0</v>
      </c>
      <c r="U116" s="242">
        <f t="shared" ca="1" si="44"/>
        <v>0</v>
      </c>
      <c r="W116" s="154" t="str">
        <f t="shared" ca="1" si="45"/>
        <v/>
      </c>
      <c r="X116" s="154" t="str">
        <f ca="1">IF(ISNUMBER($A116),$W116*(Methuselahs!$A$4+1)+$A116,"")</f>
        <v/>
      </c>
      <c r="Y116" s="154" t="str">
        <f t="shared" ca="1" si="46"/>
        <v/>
      </c>
      <c r="Z116" s="154" t="str">
        <f ca="1">IF(ISNUMBER($A116),VLOOKUP($A116,Methuselahs!$A$7:$X$206,5),"")</f>
        <v/>
      </c>
      <c r="AA116" s="154" t="str">
        <f t="shared" ca="1" si="47"/>
        <v/>
      </c>
    </row>
    <row r="117" spans="1:27" ht="12.95" customHeight="1" thickTop="1" x14ac:dyDescent="0.2">
      <c r="A117" s="193" t="str">
        <f ca="1">IF(ISBLANK('Tournament Info'!$B$11),"",INDIRECT(ADDRESS(ROW(),1,1,1,"Optimal Seating "&amp;'Tournament Info'!$B$11-1&amp;"R+F")))</f>
        <v/>
      </c>
      <c r="B117" s="194" t="str">
        <f ca="1">IF(ISNUMBER(A117),VLOOKUP(A117,Methuselahs!$A$7:$E$206,2,FALSE),"")</f>
        <v/>
      </c>
      <c r="C117" s="195" t="str">
        <f ca="1">IF(ISNUMBER(A117),VLOOKUP(A117,Methuselahs!$A$7:$E$206,3,FALSE),"")</f>
        <v/>
      </c>
      <c r="D117" s="196" t="str">
        <f t="shared" ca="1" si="36"/>
        <v/>
      </c>
      <c r="E117" s="197"/>
      <c r="F117" s="195">
        <f t="shared" si="37"/>
        <v>0</v>
      </c>
      <c r="G117" s="198" t="str">
        <f t="shared" ca="1" si="38"/>
        <v/>
      </c>
      <c r="H117" s="199" t="str">
        <f ca="1">IF(ISNUMBER(A117),IF(OR($S117=$U117,NOT(ISNA(MATCH($D117*5+$V$4,Override!$C$6:$C$125,0)))),$Q117,0),"")</f>
        <v/>
      </c>
      <c r="I117" s="196" t="str">
        <f t="shared" ca="1" si="39"/>
        <v/>
      </c>
      <c r="J117" s="200">
        <f ca="1">COUNT(A117:A121)</f>
        <v>0</v>
      </c>
      <c r="K117" s="201" t="str">
        <f ca="1">IF(ISNUMBER(A117),RANK(F117,F117:F121),"")</f>
        <v/>
      </c>
      <c r="L117" s="202">
        <f ca="1">IF(J117=5,VLOOKUP(K117,TPMatrix!$A$6:$B$10,2,FALSE),IF(J117=4,VLOOKUP(K117,TPMatrix!$D$6:$E$9,2,FALSE),0))</f>
        <v>0</v>
      </c>
      <c r="M117" s="202">
        <f ca="1">IF(COUNTIF(K117:K121,K117)&gt;=2,IF(J117=5,VLOOKUP(K117+1,TPMatrix!$A$6:$B$10,2,FALSE),IF(J117=4,VLOOKUP(K117+1,TPMatrix!$D$6:$E$9,2,FALSE),0)),"")</f>
        <v>0</v>
      </c>
      <c r="N117" s="202">
        <f ca="1">IF(COUNTIF(K117:K121,K117)&gt;=3,IF(J117=5,VLOOKUP(K117+2,TPMatrix!$A$6:$B$10,2,FALSE),IF(J117=4,VLOOKUP(K117+2,TPMatrix!$D$6:$E$9,2,FALSE),0)),"")</f>
        <v>0</v>
      </c>
      <c r="O117" s="202">
        <f ca="1">IF(COUNTIF(K117:K121,K117)&gt;=4,IF(J117=5,VLOOKUP(K117+3,TPMatrix!$A$6:$B$10,2,FALSE),IF(J117=4,VLOOKUP(K117+3,TPMatrix!$D$6:$E$9,2,FALSE),0)),"")</f>
        <v>0</v>
      </c>
      <c r="P117" s="202">
        <f ca="1">IF(COUNTIF(K117:K121,K117)&gt;=5,IF(J117=5,VLOOKUP(K117+4,TPMatrix!$A$6:$B$10,2,FALSE),IF(J117=4,VLOOKUP(K117+4,TPMatrix!$D$6:$E$9,2,FALSE),0)),"")</f>
        <v>0</v>
      </c>
      <c r="Q117" s="202">
        <f t="shared" ca="1" si="40"/>
        <v>0</v>
      </c>
      <c r="R117" s="203">
        <f t="shared" ca="1" si="41"/>
        <v>5</v>
      </c>
      <c r="S117" s="204">
        <f t="shared" ca="1" si="42"/>
        <v>0</v>
      </c>
      <c r="T117" s="205">
        <f t="shared" si="43"/>
        <v>0</v>
      </c>
      <c r="U117" s="206">
        <f t="shared" ca="1" si="44"/>
        <v>0</v>
      </c>
      <c r="W117" s="154" t="str">
        <f t="shared" ca="1" si="45"/>
        <v/>
      </c>
      <c r="X117" s="154" t="str">
        <f ca="1">IF(ISNUMBER($A117),$W117*(Methuselahs!$A$4+1)+$A117,"")</f>
        <v/>
      </c>
      <c r="Y117" s="154" t="str">
        <f t="shared" ca="1" si="46"/>
        <v/>
      </c>
      <c r="Z117" s="154" t="str">
        <f ca="1">IF(ISNUMBER($A117),VLOOKUP($A117,Methuselahs!$A$7:$X$206,5),"")</f>
        <v/>
      </c>
      <c r="AA117" s="154" t="str">
        <f t="shared" ca="1" si="47"/>
        <v/>
      </c>
    </row>
    <row r="118" spans="1:27" ht="12.95" customHeight="1" x14ac:dyDescent="0.2">
      <c r="A118" s="207" t="str">
        <f ca="1">IF(ISBLANK('Tournament Info'!$B$11),"",INDIRECT(ADDRESS(ROW(),1,1,1,"Optimal Seating "&amp;'Tournament Info'!$B$11-1&amp;"R+F")))</f>
        <v/>
      </c>
      <c r="B118" s="208" t="str">
        <f ca="1">IF(ISNUMBER(A118),VLOOKUP(A118,Methuselahs!$A$7:$E$206,2,FALSE),"")</f>
        <v/>
      </c>
      <c r="C118" s="209" t="str">
        <f ca="1">IF(ISNUMBER(A118),VLOOKUP(A118,Methuselahs!$A$7:$E$206,3,FALSE),"")</f>
        <v/>
      </c>
      <c r="D118" s="210" t="str">
        <f t="shared" ca="1" si="36"/>
        <v/>
      </c>
      <c r="E118" s="211"/>
      <c r="F118" s="209">
        <f t="shared" si="37"/>
        <v>0</v>
      </c>
      <c r="G118" s="212" t="str">
        <f t="shared" ca="1" si="38"/>
        <v/>
      </c>
      <c r="H118" s="213" t="str">
        <f ca="1">IF(ISNUMBER(A118),IF(OR($S118=$U118,NOT(ISNA(MATCH($D118*5+$V$4,Override!$C$6:$C$125,0)))),$Q118,0),"")</f>
        <v/>
      </c>
      <c r="I118" s="210" t="str">
        <f t="shared" ca="1" si="39"/>
        <v/>
      </c>
      <c r="J118" s="214">
        <f ca="1">COUNT(A117:A121)</f>
        <v>0</v>
      </c>
      <c r="K118" s="215" t="str">
        <f ca="1">IF(ISNUMBER(A118),RANK(F118,F117:F121),"")</f>
        <v/>
      </c>
      <c r="L118" s="216">
        <f ca="1">IF(J118=5,VLOOKUP(K118,TPMatrix!$A$6:$B$10,2,FALSE),IF(J118=4,VLOOKUP(K118,TPMatrix!$D$6:$E$9,2,FALSE),0))</f>
        <v>0</v>
      </c>
      <c r="M118" s="216">
        <f ca="1">IF(COUNTIF(K117:K121,K118)&gt;=2,IF(J118=5,VLOOKUP(K118+1,TPMatrix!$A$6:$B$10,2,FALSE),IF(J118=4,VLOOKUP(K118+1,TPMatrix!$D$6:$E$9,2,FALSE),0)),"")</f>
        <v>0</v>
      </c>
      <c r="N118" s="216">
        <f ca="1">IF(COUNTIF(K117:K121,K118)&gt;=3,IF(J118=5,VLOOKUP(K118+2,TPMatrix!$A$6:$B$10,2,FALSE),IF(J118=4,VLOOKUP(K118+2,TPMatrix!$D$6:$E$9,2,FALSE),0)),"")</f>
        <v>0</v>
      </c>
      <c r="O118" s="216">
        <f ca="1">IF(COUNTIF(K117:K121,K118)&gt;=4,IF(J118=5,VLOOKUP(K118+3,TPMatrix!$A$6:$B$10,2,FALSE),IF(J118=4,VLOOKUP(K118+3,TPMatrix!$D$6:$E$9,2,FALSE),0)),"")</f>
        <v>0</v>
      </c>
      <c r="P118" s="216">
        <f ca="1">IF(COUNTIF(K117:K121,K118)&gt;=5,IF(J118=5,VLOOKUP(K118+4,TPMatrix!$A$6:$B$10,2,FALSE),IF(J118=4,VLOOKUP(K118+4,TPMatrix!$D$6:$E$9,2,FALSE),0)),"")</f>
        <v>0</v>
      </c>
      <c r="Q118" s="216">
        <f t="shared" ca="1" si="40"/>
        <v>0</v>
      </c>
      <c r="R118" s="217">
        <f t="shared" ca="1" si="41"/>
        <v>5</v>
      </c>
      <c r="S118" s="215">
        <f t="shared" ca="1" si="42"/>
        <v>0</v>
      </c>
      <c r="T118" s="216">
        <f t="shared" si="43"/>
        <v>0</v>
      </c>
      <c r="U118" s="217">
        <f t="shared" ca="1" si="44"/>
        <v>0</v>
      </c>
      <c r="W118" s="154" t="str">
        <f t="shared" ca="1" si="45"/>
        <v/>
      </c>
      <c r="X118" s="154" t="str">
        <f ca="1">IF(ISNUMBER($A118),$W118*(Methuselahs!$A$4+1)+$A118,"")</f>
        <v/>
      </c>
      <c r="Y118" s="154" t="str">
        <f t="shared" ca="1" si="46"/>
        <v/>
      </c>
      <c r="Z118" s="154" t="str">
        <f ca="1">IF(ISNUMBER($A118),VLOOKUP($A118,Methuselahs!$A$7:$X$206,5),"")</f>
        <v/>
      </c>
      <c r="AA118" s="154" t="str">
        <f t="shared" ca="1" si="47"/>
        <v/>
      </c>
    </row>
    <row r="119" spans="1:27" ht="12.95" customHeight="1" x14ac:dyDescent="0.2">
      <c r="A119" s="218" t="str">
        <f ca="1">IF(ISBLANK('Tournament Info'!$B$11),"",INDIRECT(ADDRESS(ROW(),1,1,1,"Optimal Seating "&amp;'Tournament Info'!$B$11-1&amp;"R+F")))</f>
        <v/>
      </c>
      <c r="B119" s="194" t="str">
        <f ca="1">IF(ISNUMBER(A119),VLOOKUP(A119,Methuselahs!$A$7:$E$206,2,FALSE),"")</f>
        <v/>
      </c>
      <c r="C119" s="219" t="str">
        <f ca="1">IF(ISNUMBER(A119),VLOOKUP(A119,Methuselahs!$A$7:$E$206,3,FALSE),"")</f>
        <v/>
      </c>
      <c r="D119" s="220" t="str">
        <f t="shared" ca="1" si="36"/>
        <v/>
      </c>
      <c r="E119" s="221"/>
      <c r="F119" s="219">
        <f t="shared" si="37"/>
        <v>0</v>
      </c>
      <c r="G119" s="222" t="str">
        <f t="shared" ca="1" si="38"/>
        <v/>
      </c>
      <c r="H119" s="223" t="str">
        <f ca="1">IF(ISNUMBER(A119),IF(OR($S119=$U119,NOT(ISNA(MATCH($D119*5+$V$4,Override!$C$6:$C$125,0)))),$Q119,0),"")</f>
        <v/>
      </c>
      <c r="I119" s="220" t="str">
        <f t="shared" ca="1" si="39"/>
        <v/>
      </c>
      <c r="J119" s="224">
        <f ca="1">COUNT(A117:A121)</f>
        <v>0</v>
      </c>
      <c r="K119" s="225" t="str">
        <f ca="1">IF(ISNUMBER(A119),RANK(F119,F117:F121),"")</f>
        <v/>
      </c>
      <c r="L119" s="226">
        <f ca="1">IF(J119=5,VLOOKUP(K119,TPMatrix!$A$6:$B$10,2,FALSE),IF(J119=4,VLOOKUP(K119,TPMatrix!$D$6:$E$9,2,FALSE),0))</f>
        <v>0</v>
      </c>
      <c r="M119" s="226">
        <f ca="1">IF(COUNTIF(K117:K121,K119)&gt;=2,IF(J119=5,VLOOKUP(K119+1,TPMatrix!$A$6:$B$10,2,FALSE),IF(J119=4,VLOOKUP(K119+1,TPMatrix!$D$6:$E$9,2,FALSE),0)),"")</f>
        <v>0</v>
      </c>
      <c r="N119" s="226">
        <f ca="1">IF(COUNTIF(K117:K121,K119)&gt;=3,IF(J119=5,VLOOKUP(K119+2,TPMatrix!$A$6:$B$10,2,FALSE),IF(J119=4,VLOOKUP(K119+2,TPMatrix!$D$6:$E$9,2,FALSE),0)),"")</f>
        <v>0</v>
      </c>
      <c r="O119" s="226">
        <f ca="1">IF(COUNTIF(K117:K121,K119)&gt;=4,IF(J119=5,VLOOKUP(K119+3,TPMatrix!$A$6:$B$10,2,FALSE),IF(J119=4,VLOOKUP(K119+3,TPMatrix!$D$6:$E$9,2,FALSE),0)),"")</f>
        <v>0</v>
      </c>
      <c r="P119" s="226">
        <f ca="1">IF(COUNTIF(K117:K121,K119)&gt;=5,IF(J119=5,VLOOKUP(K119+4,TPMatrix!$A$6:$B$10,2,FALSE),IF(J119=4,VLOOKUP(K119+4,TPMatrix!$D$6:$E$9,2,FALSE),0)),"")</f>
        <v>0</v>
      </c>
      <c r="Q119" s="226">
        <f t="shared" ca="1" si="40"/>
        <v>0</v>
      </c>
      <c r="R119" s="227">
        <f t="shared" ca="1" si="41"/>
        <v>5</v>
      </c>
      <c r="S119" s="225">
        <f t="shared" ca="1" si="42"/>
        <v>0</v>
      </c>
      <c r="T119" s="226">
        <f t="shared" si="43"/>
        <v>0</v>
      </c>
      <c r="U119" s="227">
        <f t="shared" ca="1" si="44"/>
        <v>0</v>
      </c>
      <c r="W119" s="154" t="str">
        <f t="shared" ca="1" si="45"/>
        <v/>
      </c>
      <c r="X119" s="154" t="str">
        <f ca="1">IF(ISNUMBER($A119),$W119*(Methuselahs!$A$4+1)+$A119,"")</f>
        <v/>
      </c>
      <c r="Y119" s="154" t="str">
        <f t="shared" ca="1" si="46"/>
        <v/>
      </c>
      <c r="Z119" s="154" t="str">
        <f ca="1">IF(ISNUMBER($A119),VLOOKUP($A119,Methuselahs!$A$7:$X$206,5),"")</f>
        <v/>
      </c>
      <c r="AA119" s="154" t="str">
        <f t="shared" ca="1" si="47"/>
        <v/>
      </c>
    </row>
    <row r="120" spans="1:27" ht="12.95" customHeight="1" x14ac:dyDescent="0.2">
      <c r="A120" s="228" t="str">
        <f ca="1">IF(ISBLANK('Tournament Info'!$B$11),"",INDIRECT(ADDRESS(ROW(),1,1,1,"Optimal Seating "&amp;'Tournament Info'!$B$11-1&amp;"R+F")))</f>
        <v/>
      </c>
      <c r="B120" s="229" t="str">
        <f ca="1">IF(ISNUMBER(A120),VLOOKUP(A120,Methuselahs!$A$7:$E$206,2,FALSE),"")</f>
        <v/>
      </c>
      <c r="C120" s="230" t="str">
        <f ca="1">IF(ISNUMBER(A120),VLOOKUP(A120,Methuselahs!$A$7:$E$206,3,FALSE),"")</f>
        <v/>
      </c>
      <c r="D120" s="231" t="str">
        <f t="shared" ca="1" si="36"/>
        <v/>
      </c>
      <c r="E120" s="232"/>
      <c r="F120" s="230">
        <f t="shared" si="37"/>
        <v>0</v>
      </c>
      <c r="G120" s="212" t="str">
        <f t="shared" ca="1" si="38"/>
        <v/>
      </c>
      <c r="H120" s="213" t="str">
        <f ca="1">IF(ISNUMBER(A120),IF(OR($S120=$U120,NOT(ISNA(MATCH($D120*5+$V$4,Override!$C$6:$C$125,0)))),$Q120,0),"")</f>
        <v/>
      </c>
      <c r="I120" s="231" t="str">
        <f t="shared" ca="1" si="39"/>
        <v/>
      </c>
      <c r="J120" s="233">
        <f ca="1">COUNT(A117:A121)</f>
        <v>0</v>
      </c>
      <c r="K120" s="215" t="str">
        <f ca="1">IF(ISNUMBER(A120),RANK(F120,F117:F121),"")</f>
        <v/>
      </c>
      <c r="L120" s="216">
        <f ca="1">IF(J120=5,VLOOKUP(K120,TPMatrix!$A$6:$B$10,2,FALSE),IF(J120=4,VLOOKUP(K120,TPMatrix!$D$6:$E$9,2,FALSE),0))</f>
        <v>0</v>
      </c>
      <c r="M120" s="216">
        <f ca="1">IF(COUNTIF(K117:K121,K120)&gt;=2,IF(J120=5,VLOOKUP(K120+1,TPMatrix!$A$6:$B$10,2,FALSE),IF(J120=4,VLOOKUP(K120+1,TPMatrix!$D$6:$E$9,2,FALSE),0)),"")</f>
        <v>0</v>
      </c>
      <c r="N120" s="216">
        <f ca="1">IF(COUNTIF(K117:K121,K120)&gt;=3,IF(J120=5,VLOOKUP(K120+2,TPMatrix!$A$6:$B$10,2,FALSE),IF(J120=4,VLOOKUP(K120+2,TPMatrix!$D$6:$E$9,2,FALSE),0)),"")</f>
        <v>0</v>
      </c>
      <c r="O120" s="216">
        <f ca="1">IF(COUNTIF(K117:K121,K120)&gt;=4,IF(J120=5,VLOOKUP(K120+3,TPMatrix!$A$6:$B$10,2,FALSE),IF(J120=4,VLOOKUP(K120+3,TPMatrix!$D$6:$E$9,2,FALSE),0)),"")</f>
        <v>0</v>
      </c>
      <c r="P120" s="216">
        <f ca="1">IF(COUNTIF(K117:K121,K120)&gt;=5,IF(J120=5,VLOOKUP(K120+4,TPMatrix!$A$6:$B$10,2,FALSE),IF(J120=4,VLOOKUP(K120+4,TPMatrix!$D$6:$E$9,2,FALSE),0)),"")</f>
        <v>0</v>
      </c>
      <c r="Q120" s="216">
        <f t="shared" ca="1" si="40"/>
        <v>0</v>
      </c>
      <c r="R120" s="217">
        <f t="shared" ca="1" si="41"/>
        <v>5</v>
      </c>
      <c r="S120" s="215">
        <f t="shared" ca="1" si="42"/>
        <v>0</v>
      </c>
      <c r="T120" s="216">
        <f t="shared" si="43"/>
        <v>0</v>
      </c>
      <c r="U120" s="217">
        <f t="shared" ca="1" si="44"/>
        <v>0</v>
      </c>
      <c r="W120" s="154" t="str">
        <f t="shared" ca="1" si="45"/>
        <v/>
      </c>
      <c r="X120" s="154" t="str">
        <f ca="1">IF(ISNUMBER($A120),$W120*(Methuselahs!$A$4+1)+$A120,"")</f>
        <v/>
      </c>
      <c r="Y120" s="154" t="str">
        <f t="shared" ca="1" si="46"/>
        <v/>
      </c>
      <c r="Z120" s="154" t="str">
        <f ca="1">IF(ISNUMBER($A120),VLOOKUP($A120,Methuselahs!$A$7:$X$206,5),"")</f>
        <v/>
      </c>
      <c r="AA120" s="154" t="str">
        <f t="shared" ca="1" si="47"/>
        <v/>
      </c>
    </row>
    <row r="121" spans="1:27" ht="12.95" customHeight="1" thickBot="1" x14ac:dyDescent="0.25">
      <c r="A121" s="234" t="str">
        <f ca="1">IF(ISBLANK('Tournament Info'!$B$11),"",INDIRECT(ADDRESS(ROW(),1,1,1,"Optimal Seating "&amp;'Tournament Info'!$B$11-1&amp;"R+F")))</f>
        <v/>
      </c>
      <c r="B121" s="235" t="str">
        <f ca="1">IF(ISNUMBER(A121),VLOOKUP(A121,Methuselahs!$A$7:$E$206,2,FALSE),"")</f>
        <v/>
      </c>
      <c r="C121" s="236" t="str">
        <f ca="1">IF(ISNUMBER(A121),VLOOKUP(A121,Methuselahs!$A$7:$E$206,3,FALSE),"")</f>
        <v/>
      </c>
      <c r="D121" s="237" t="str">
        <f t="shared" ca="1" si="36"/>
        <v/>
      </c>
      <c r="E121" s="238"/>
      <c r="F121" s="236">
        <f t="shared" si="37"/>
        <v>0</v>
      </c>
      <c r="G121" s="222" t="str">
        <f t="shared" ca="1" si="38"/>
        <v/>
      </c>
      <c r="H121" s="223" t="str">
        <f ca="1">IF(ISNUMBER(A121),IF(OR($S121=$U121,NOT(ISNA(MATCH($D121*5+$V$4,Override!$C$6:$C$125,0)))),$Q121,0),"")</f>
        <v/>
      </c>
      <c r="I121" s="237" t="str">
        <f t="shared" ca="1" si="39"/>
        <v/>
      </c>
      <c r="J121" s="239">
        <f ca="1">COUNT(A117:A121)</f>
        <v>0</v>
      </c>
      <c r="K121" s="240" t="str">
        <f ca="1">IF(ISNUMBER(A121),RANK(F121,F117:F121),"")</f>
        <v/>
      </c>
      <c r="L121" s="241">
        <f ca="1">IF(J121=5,VLOOKUP(K121,TPMatrix!$A$6:$B$10,2,FALSE),IF(J121=4,VLOOKUP(K121,TPMatrix!$D$6:$E$9,2,FALSE),0))</f>
        <v>0</v>
      </c>
      <c r="M121" s="241">
        <f ca="1">IF(COUNTIF(K117:K121,K121)&gt;=2,IF(J121=5,VLOOKUP(K121+1,TPMatrix!$A$6:$B$10,2,FALSE),IF(J121=4,VLOOKUP(K121+1,TPMatrix!$D$6:$E$9,2,FALSE),0)),"")</f>
        <v>0</v>
      </c>
      <c r="N121" s="241">
        <f ca="1">IF(COUNTIF(K117:K121,K121)&gt;=3,IF(J121=5,VLOOKUP(K121+2,TPMatrix!$A$6:$B$10,2,FALSE),IF(J121=4,VLOOKUP(K121+2,TPMatrix!$D$6:$E$9,2,FALSE),0)),"")</f>
        <v>0</v>
      </c>
      <c r="O121" s="241">
        <f ca="1">IF(COUNTIF(K117:K121,K121)&gt;=4,IF(J121=5,VLOOKUP(K121+3,TPMatrix!$A$6:$B$10,2,FALSE),IF(J121=4,VLOOKUP(K121+3,TPMatrix!$D$6:$E$9,2,FALSE),0)),"")</f>
        <v>0</v>
      </c>
      <c r="P121" s="241">
        <f ca="1">IF(COUNTIF(K117:K121,K121)&gt;=5,IF(J121=5,VLOOKUP(K121+4,TPMatrix!$A$6:$B$10,2,FALSE),IF(J121=4,VLOOKUP(K121+4,TPMatrix!$D$6:$E$9,2,FALSE),0)),"")</f>
        <v>0</v>
      </c>
      <c r="Q121" s="241">
        <f t="shared" ca="1" si="40"/>
        <v>0</v>
      </c>
      <c r="R121" s="242">
        <f t="shared" ca="1" si="41"/>
        <v>5</v>
      </c>
      <c r="S121" s="240">
        <f t="shared" ca="1" si="42"/>
        <v>0</v>
      </c>
      <c r="T121" s="241">
        <f t="shared" si="43"/>
        <v>0</v>
      </c>
      <c r="U121" s="242">
        <f t="shared" ca="1" si="44"/>
        <v>0</v>
      </c>
      <c r="W121" s="154" t="str">
        <f t="shared" ca="1" si="45"/>
        <v/>
      </c>
      <c r="X121" s="154" t="str">
        <f ca="1">IF(ISNUMBER($A121),$W121*(Methuselahs!$A$4+1)+$A121,"")</f>
        <v/>
      </c>
      <c r="Y121" s="154" t="str">
        <f t="shared" ca="1" si="46"/>
        <v/>
      </c>
      <c r="Z121" s="154" t="str">
        <f ca="1">IF(ISNUMBER($A121),VLOOKUP($A121,Methuselahs!$A$7:$X$206,5),"")</f>
        <v/>
      </c>
      <c r="AA121" s="154" t="str">
        <f t="shared" ca="1" si="47"/>
        <v/>
      </c>
    </row>
    <row r="122" spans="1:27" ht="12.95" customHeight="1" thickTop="1" x14ac:dyDescent="0.2">
      <c r="A122" s="193" t="str">
        <f ca="1">IF(ISBLANK('Tournament Info'!$B$11),"",INDIRECT(ADDRESS(ROW(),1,1,1,"Optimal Seating "&amp;'Tournament Info'!$B$11-1&amp;"R+F")))</f>
        <v/>
      </c>
      <c r="B122" s="194" t="str">
        <f ca="1">IF(ISNUMBER(A122),VLOOKUP(A122,Methuselahs!$A$7:$E$206,2,FALSE),"")</f>
        <v/>
      </c>
      <c r="C122" s="195" t="str">
        <f ca="1">IF(ISNUMBER(A122),VLOOKUP(A122,Methuselahs!$A$7:$E$206,3,FALSE),"")</f>
        <v/>
      </c>
      <c r="D122" s="196" t="str">
        <f t="shared" ca="1" si="36"/>
        <v/>
      </c>
      <c r="E122" s="197"/>
      <c r="F122" s="195">
        <f t="shared" si="37"/>
        <v>0</v>
      </c>
      <c r="G122" s="198" t="str">
        <f t="shared" ca="1" si="38"/>
        <v/>
      </c>
      <c r="H122" s="199" t="str">
        <f ca="1">IF(ISNUMBER(A122),IF(OR($S122=$U122,NOT(ISNA(MATCH($D122*5+$V$4,Override!$C$6:$C$125,0)))),$Q122,0),"")</f>
        <v/>
      </c>
      <c r="I122" s="196" t="str">
        <f t="shared" ca="1" si="39"/>
        <v/>
      </c>
      <c r="J122" s="200">
        <f ca="1">COUNT(A122:A126)</f>
        <v>0</v>
      </c>
      <c r="K122" s="201" t="str">
        <f ca="1">IF(ISNUMBER(A122),RANK(F122,F122:F126),"")</f>
        <v/>
      </c>
      <c r="L122" s="202">
        <f ca="1">IF(J122=5,VLOOKUP(K122,TPMatrix!$A$6:$B$10,2,FALSE),IF(J122=4,VLOOKUP(K122,TPMatrix!$D$6:$E$9,2,FALSE),0))</f>
        <v>0</v>
      </c>
      <c r="M122" s="202">
        <f ca="1">IF(COUNTIF(K122:K126,K122)&gt;=2,IF(J122=5,VLOOKUP(K122+1,TPMatrix!$A$6:$B$10,2,FALSE),IF(J122=4,VLOOKUP(K122+1,TPMatrix!$D$6:$E$9,2,FALSE),0)),"")</f>
        <v>0</v>
      </c>
      <c r="N122" s="202">
        <f ca="1">IF(COUNTIF(K122:K126,K122)&gt;=3,IF(J122=5,VLOOKUP(K122+2,TPMatrix!$A$6:$B$10,2,FALSE),IF(J122=4,VLOOKUP(K122+2,TPMatrix!$D$6:$E$9,2,FALSE),0)),"")</f>
        <v>0</v>
      </c>
      <c r="O122" s="202">
        <f ca="1">IF(COUNTIF(K122:K126,K122)&gt;=4,IF(J122=5,VLOOKUP(K122+3,TPMatrix!$A$6:$B$10,2,FALSE),IF(J122=4,VLOOKUP(K122+3,TPMatrix!$D$6:$E$9,2,FALSE),0)),"")</f>
        <v>0</v>
      </c>
      <c r="P122" s="202">
        <f ca="1">IF(COUNTIF(K122:K126,K122)&gt;=5,IF(J122=5,VLOOKUP(K122+4,TPMatrix!$A$6:$B$10,2,FALSE),IF(J122=4,VLOOKUP(K122+4,TPMatrix!$D$6:$E$9,2,FALSE),0)),"")</f>
        <v>0</v>
      </c>
      <c r="Q122" s="202">
        <f t="shared" ca="1" si="40"/>
        <v>0</v>
      </c>
      <c r="R122" s="203">
        <f t="shared" ca="1" si="41"/>
        <v>5</v>
      </c>
      <c r="S122" s="204">
        <f t="shared" ca="1" si="42"/>
        <v>0</v>
      </c>
      <c r="T122" s="205">
        <f t="shared" si="43"/>
        <v>0</v>
      </c>
      <c r="U122" s="206">
        <f t="shared" ca="1" si="44"/>
        <v>0</v>
      </c>
      <c r="W122" s="154" t="str">
        <f t="shared" ca="1" si="45"/>
        <v/>
      </c>
      <c r="X122" s="154" t="str">
        <f ca="1">IF(ISNUMBER($A122),$W122*(Methuselahs!$A$4+1)+$A122,"")</f>
        <v/>
      </c>
      <c r="Y122" s="154" t="str">
        <f t="shared" ca="1" si="46"/>
        <v/>
      </c>
      <c r="Z122" s="154" t="str">
        <f ca="1">IF(ISNUMBER($A122),VLOOKUP($A122,Methuselahs!$A$7:$X$206,5),"")</f>
        <v/>
      </c>
      <c r="AA122" s="154" t="str">
        <f t="shared" ca="1" si="47"/>
        <v/>
      </c>
    </row>
    <row r="123" spans="1:27" ht="12.95" customHeight="1" x14ac:dyDescent="0.2">
      <c r="A123" s="207" t="str">
        <f ca="1">IF(ISBLANK('Tournament Info'!$B$11),"",INDIRECT(ADDRESS(ROW(),1,1,1,"Optimal Seating "&amp;'Tournament Info'!$B$11-1&amp;"R+F")))</f>
        <v/>
      </c>
      <c r="B123" s="208" t="str">
        <f ca="1">IF(ISNUMBER(A123),VLOOKUP(A123,Methuselahs!$A$7:$E$206,2,FALSE),"")</f>
        <v/>
      </c>
      <c r="C123" s="209" t="str">
        <f ca="1">IF(ISNUMBER(A123),VLOOKUP(A123,Methuselahs!$A$7:$E$206,3,FALSE),"")</f>
        <v/>
      </c>
      <c r="D123" s="210" t="str">
        <f t="shared" ca="1" si="36"/>
        <v/>
      </c>
      <c r="E123" s="211"/>
      <c r="F123" s="209">
        <f t="shared" si="37"/>
        <v>0</v>
      </c>
      <c r="G123" s="212" t="str">
        <f t="shared" ca="1" si="38"/>
        <v/>
      </c>
      <c r="H123" s="213" t="str">
        <f ca="1">IF(ISNUMBER(A123),IF(OR($S123=$U123,NOT(ISNA(MATCH($D123*5+$V$4,Override!$C$6:$C$125,0)))),$Q123,0),"")</f>
        <v/>
      </c>
      <c r="I123" s="210" t="str">
        <f t="shared" ca="1" si="39"/>
        <v/>
      </c>
      <c r="J123" s="214">
        <f ca="1">COUNT(A122:A126)</f>
        <v>0</v>
      </c>
      <c r="K123" s="215" t="str">
        <f ca="1">IF(ISNUMBER(A123),RANK(F123,F122:F126),"")</f>
        <v/>
      </c>
      <c r="L123" s="216">
        <f ca="1">IF(J123=5,VLOOKUP(K123,TPMatrix!$A$6:$B$10,2,FALSE),IF(J123=4,VLOOKUP(K123,TPMatrix!$D$6:$E$9,2,FALSE),0))</f>
        <v>0</v>
      </c>
      <c r="M123" s="216">
        <f ca="1">IF(COUNTIF(K122:K126,K123)&gt;=2,IF(J123=5,VLOOKUP(K123+1,TPMatrix!$A$6:$B$10,2,FALSE),IF(J123=4,VLOOKUP(K123+1,TPMatrix!$D$6:$E$9,2,FALSE),0)),"")</f>
        <v>0</v>
      </c>
      <c r="N123" s="216">
        <f ca="1">IF(COUNTIF(K122:K126,K123)&gt;=3,IF(J123=5,VLOOKUP(K123+2,TPMatrix!$A$6:$B$10,2,FALSE),IF(J123=4,VLOOKUP(K123+2,TPMatrix!$D$6:$E$9,2,FALSE),0)),"")</f>
        <v>0</v>
      </c>
      <c r="O123" s="216">
        <f ca="1">IF(COUNTIF(K122:K126,K123)&gt;=4,IF(J123=5,VLOOKUP(K123+3,TPMatrix!$A$6:$B$10,2,FALSE),IF(J123=4,VLOOKUP(K123+3,TPMatrix!$D$6:$E$9,2,FALSE),0)),"")</f>
        <v>0</v>
      </c>
      <c r="P123" s="216">
        <f ca="1">IF(COUNTIF(K122:K126,K123)&gt;=5,IF(J123=5,VLOOKUP(K123+4,TPMatrix!$A$6:$B$10,2,FALSE),IF(J123=4,VLOOKUP(K123+4,TPMatrix!$D$6:$E$9,2,FALSE),0)),"")</f>
        <v>0</v>
      </c>
      <c r="Q123" s="216">
        <f t="shared" ca="1" si="40"/>
        <v>0</v>
      </c>
      <c r="R123" s="217">
        <f t="shared" ca="1" si="41"/>
        <v>5</v>
      </c>
      <c r="S123" s="215">
        <f t="shared" ca="1" si="42"/>
        <v>0</v>
      </c>
      <c r="T123" s="216">
        <f t="shared" si="43"/>
        <v>0</v>
      </c>
      <c r="U123" s="217">
        <f t="shared" ca="1" si="44"/>
        <v>0</v>
      </c>
      <c r="W123" s="154" t="str">
        <f t="shared" ca="1" si="45"/>
        <v/>
      </c>
      <c r="X123" s="154" t="str">
        <f ca="1">IF(ISNUMBER($A123),$W123*(Methuselahs!$A$4+1)+$A123,"")</f>
        <v/>
      </c>
      <c r="Y123" s="154" t="str">
        <f t="shared" ca="1" si="46"/>
        <v/>
      </c>
      <c r="Z123" s="154" t="str">
        <f ca="1">IF(ISNUMBER($A123),VLOOKUP($A123,Methuselahs!$A$7:$X$206,5),"")</f>
        <v/>
      </c>
      <c r="AA123" s="154" t="str">
        <f t="shared" ca="1" si="47"/>
        <v/>
      </c>
    </row>
    <row r="124" spans="1:27" ht="12.95" customHeight="1" x14ac:dyDescent="0.2">
      <c r="A124" s="218" t="str">
        <f ca="1">IF(ISBLANK('Tournament Info'!$B$11),"",INDIRECT(ADDRESS(ROW(),1,1,1,"Optimal Seating "&amp;'Tournament Info'!$B$11-1&amp;"R+F")))</f>
        <v/>
      </c>
      <c r="B124" s="194" t="str">
        <f ca="1">IF(ISNUMBER(A124),VLOOKUP(A124,Methuselahs!$A$7:$E$206,2,FALSE),"")</f>
        <v/>
      </c>
      <c r="C124" s="219" t="str">
        <f ca="1">IF(ISNUMBER(A124),VLOOKUP(A124,Methuselahs!$A$7:$E$206,3,FALSE),"")</f>
        <v/>
      </c>
      <c r="D124" s="220" t="str">
        <f t="shared" ca="1" si="36"/>
        <v/>
      </c>
      <c r="E124" s="221"/>
      <c r="F124" s="219">
        <f t="shared" si="37"/>
        <v>0</v>
      </c>
      <c r="G124" s="222" t="str">
        <f t="shared" ca="1" si="38"/>
        <v/>
      </c>
      <c r="H124" s="223" t="str">
        <f ca="1">IF(ISNUMBER(A124),IF(OR($S124=$U124,NOT(ISNA(MATCH($D124*5+$V$4,Override!$C$6:$C$125,0)))),$Q124,0),"")</f>
        <v/>
      </c>
      <c r="I124" s="220" t="str">
        <f t="shared" ca="1" si="39"/>
        <v/>
      </c>
      <c r="J124" s="224">
        <f ca="1">COUNT(A122:A126)</f>
        <v>0</v>
      </c>
      <c r="K124" s="225" t="str">
        <f ca="1">IF(ISNUMBER(A124),RANK(F124,F122:F126),"")</f>
        <v/>
      </c>
      <c r="L124" s="226">
        <f ca="1">IF(J124=5,VLOOKUP(K124,TPMatrix!$A$6:$B$10,2,FALSE),IF(J124=4,VLOOKUP(K124,TPMatrix!$D$6:$E$9,2,FALSE),0))</f>
        <v>0</v>
      </c>
      <c r="M124" s="226">
        <f ca="1">IF(COUNTIF(K122:K126,K124)&gt;=2,IF(J124=5,VLOOKUP(K124+1,TPMatrix!$A$6:$B$10,2,FALSE),IF(J124=4,VLOOKUP(K124+1,TPMatrix!$D$6:$E$9,2,FALSE),0)),"")</f>
        <v>0</v>
      </c>
      <c r="N124" s="226">
        <f ca="1">IF(COUNTIF(K122:K126,K124)&gt;=3,IF(J124=5,VLOOKUP(K124+2,TPMatrix!$A$6:$B$10,2,FALSE),IF(J124=4,VLOOKUP(K124+2,TPMatrix!$D$6:$E$9,2,FALSE),0)),"")</f>
        <v>0</v>
      </c>
      <c r="O124" s="226">
        <f ca="1">IF(COUNTIF(K122:K126,K124)&gt;=4,IF(J124=5,VLOOKUP(K124+3,TPMatrix!$A$6:$B$10,2,FALSE),IF(J124=4,VLOOKUP(K124+3,TPMatrix!$D$6:$E$9,2,FALSE),0)),"")</f>
        <v>0</v>
      </c>
      <c r="P124" s="226">
        <f ca="1">IF(COUNTIF(K122:K126,K124)&gt;=5,IF(J124=5,VLOOKUP(K124+4,TPMatrix!$A$6:$B$10,2,FALSE),IF(J124=4,VLOOKUP(K124+4,TPMatrix!$D$6:$E$9,2,FALSE),0)),"")</f>
        <v>0</v>
      </c>
      <c r="Q124" s="226">
        <f t="shared" ca="1" si="40"/>
        <v>0</v>
      </c>
      <c r="R124" s="227">
        <f t="shared" ca="1" si="41"/>
        <v>5</v>
      </c>
      <c r="S124" s="225">
        <f t="shared" ca="1" si="42"/>
        <v>0</v>
      </c>
      <c r="T124" s="226">
        <f t="shared" si="43"/>
        <v>0</v>
      </c>
      <c r="U124" s="227">
        <f t="shared" ca="1" si="44"/>
        <v>0</v>
      </c>
      <c r="W124" s="154" t="str">
        <f t="shared" ca="1" si="45"/>
        <v/>
      </c>
      <c r="X124" s="154" t="str">
        <f ca="1">IF(ISNUMBER($A124),$W124*(Methuselahs!$A$4+1)+$A124,"")</f>
        <v/>
      </c>
      <c r="Y124" s="154" t="str">
        <f t="shared" ca="1" si="46"/>
        <v/>
      </c>
      <c r="Z124" s="154" t="str">
        <f ca="1">IF(ISNUMBER($A124),VLOOKUP($A124,Methuselahs!$A$7:$X$206,5),"")</f>
        <v/>
      </c>
      <c r="AA124" s="154" t="str">
        <f t="shared" ca="1" si="47"/>
        <v/>
      </c>
    </row>
    <row r="125" spans="1:27" ht="12.95" customHeight="1" x14ac:dyDescent="0.2">
      <c r="A125" s="228" t="str">
        <f ca="1">IF(ISBLANK('Tournament Info'!$B$11),"",INDIRECT(ADDRESS(ROW(),1,1,1,"Optimal Seating "&amp;'Tournament Info'!$B$11-1&amp;"R+F")))</f>
        <v/>
      </c>
      <c r="B125" s="229" t="str">
        <f ca="1">IF(ISNUMBER(A125),VLOOKUP(A125,Methuselahs!$A$7:$E$206,2,FALSE),"")</f>
        <v/>
      </c>
      <c r="C125" s="230" t="str">
        <f ca="1">IF(ISNUMBER(A125),VLOOKUP(A125,Methuselahs!$A$7:$E$206,3,FALSE),"")</f>
        <v/>
      </c>
      <c r="D125" s="231" t="str">
        <f t="shared" ca="1" si="36"/>
        <v/>
      </c>
      <c r="E125" s="232"/>
      <c r="F125" s="230">
        <f t="shared" si="37"/>
        <v>0</v>
      </c>
      <c r="G125" s="212" t="str">
        <f t="shared" ca="1" si="38"/>
        <v/>
      </c>
      <c r="H125" s="213" t="str">
        <f ca="1">IF(ISNUMBER(A125),IF(OR($S125=$U125,NOT(ISNA(MATCH($D125*5+$V$4,Override!$C$6:$C$125,0)))),$Q125,0),"")</f>
        <v/>
      </c>
      <c r="I125" s="231" t="str">
        <f t="shared" ca="1" si="39"/>
        <v/>
      </c>
      <c r="J125" s="233">
        <f ca="1">COUNT(A122:A126)</f>
        <v>0</v>
      </c>
      <c r="K125" s="215" t="str">
        <f ca="1">IF(ISNUMBER(A125),RANK(F125,F122:F126),"")</f>
        <v/>
      </c>
      <c r="L125" s="216">
        <f ca="1">IF(J125=5,VLOOKUP(K125,TPMatrix!$A$6:$B$10,2,FALSE),IF(J125=4,VLOOKUP(K125,TPMatrix!$D$6:$E$9,2,FALSE),0))</f>
        <v>0</v>
      </c>
      <c r="M125" s="216">
        <f ca="1">IF(COUNTIF(K122:K126,K125)&gt;=2,IF(J125=5,VLOOKUP(K125+1,TPMatrix!$A$6:$B$10,2,FALSE),IF(J125=4,VLOOKUP(K125+1,TPMatrix!$D$6:$E$9,2,FALSE),0)),"")</f>
        <v>0</v>
      </c>
      <c r="N125" s="216">
        <f ca="1">IF(COUNTIF(K122:K126,K125)&gt;=3,IF(J125=5,VLOOKUP(K125+2,TPMatrix!$A$6:$B$10,2,FALSE),IF(J125=4,VLOOKUP(K125+2,TPMatrix!$D$6:$E$9,2,FALSE),0)),"")</f>
        <v>0</v>
      </c>
      <c r="O125" s="216">
        <f ca="1">IF(COUNTIF(K122:K126,K125)&gt;=4,IF(J125=5,VLOOKUP(K125+3,TPMatrix!$A$6:$B$10,2,FALSE),IF(J125=4,VLOOKUP(K125+3,TPMatrix!$D$6:$E$9,2,FALSE),0)),"")</f>
        <v>0</v>
      </c>
      <c r="P125" s="216">
        <f ca="1">IF(COUNTIF(K122:K126,K125)&gt;=5,IF(J125=5,VLOOKUP(K125+4,TPMatrix!$A$6:$B$10,2,FALSE),IF(J125=4,VLOOKUP(K125+4,TPMatrix!$D$6:$E$9,2,FALSE),0)),"")</f>
        <v>0</v>
      </c>
      <c r="Q125" s="216">
        <f t="shared" ca="1" si="40"/>
        <v>0</v>
      </c>
      <c r="R125" s="217">
        <f t="shared" ca="1" si="41"/>
        <v>5</v>
      </c>
      <c r="S125" s="215">
        <f t="shared" ca="1" si="42"/>
        <v>0</v>
      </c>
      <c r="T125" s="216">
        <f t="shared" si="43"/>
        <v>0</v>
      </c>
      <c r="U125" s="217">
        <f t="shared" ca="1" si="44"/>
        <v>0</v>
      </c>
      <c r="W125" s="154" t="str">
        <f t="shared" ca="1" si="45"/>
        <v/>
      </c>
      <c r="X125" s="154" t="str">
        <f ca="1">IF(ISNUMBER($A125),$W125*(Methuselahs!$A$4+1)+$A125,"")</f>
        <v/>
      </c>
      <c r="Y125" s="154" t="str">
        <f t="shared" ca="1" si="46"/>
        <v/>
      </c>
      <c r="Z125" s="154" t="str">
        <f ca="1">IF(ISNUMBER($A125),VLOOKUP($A125,Methuselahs!$A$7:$X$206,5),"")</f>
        <v/>
      </c>
      <c r="AA125" s="154" t="str">
        <f t="shared" ca="1" si="47"/>
        <v/>
      </c>
    </row>
    <row r="126" spans="1:27" ht="12.95" customHeight="1" thickBot="1" x14ac:dyDescent="0.25">
      <c r="A126" s="234" t="str">
        <f ca="1">IF(ISBLANK('Tournament Info'!$B$11),"",INDIRECT(ADDRESS(ROW(),1,1,1,"Optimal Seating "&amp;'Tournament Info'!$B$11-1&amp;"R+F")))</f>
        <v/>
      </c>
      <c r="B126" s="235" t="str">
        <f ca="1">IF(ISNUMBER(A126),VLOOKUP(A126,Methuselahs!$A$7:$E$206,2,FALSE),"")</f>
        <v/>
      </c>
      <c r="C126" s="236" t="str">
        <f ca="1">IF(ISNUMBER(A126),VLOOKUP(A126,Methuselahs!$A$7:$E$206,3,FALSE),"")</f>
        <v/>
      </c>
      <c r="D126" s="237" t="str">
        <f t="shared" ca="1" si="36"/>
        <v/>
      </c>
      <c r="E126" s="238"/>
      <c r="F126" s="236">
        <f t="shared" si="37"/>
        <v>0</v>
      </c>
      <c r="G126" s="222" t="str">
        <f t="shared" ca="1" si="38"/>
        <v/>
      </c>
      <c r="H126" s="223" t="str">
        <f ca="1">IF(ISNUMBER(A126),IF(OR($S126=$U126,NOT(ISNA(MATCH($D126*5+$V$4,Override!$C$6:$C$125,0)))),$Q126,0),"")</f>
        <v/>
      </c>
      <c r="I126" s="237" t="str">
        <f t="shared" ca="1" si="39"/>
        <v/>
      </c>
      <c r="J126" s="239">
        <f ca="1">COUNT(A122:A126)</f>
        <v>0</v>
      </c>
      <c r="K126" s="240" t="str">
        <f ca="1">IF(ISNUMBER(A126),RANK(F126,F122:F126),"")</f>
        <v/>
      </c>
      <c r="L126" s="241">
        <f ca="1">IF(J126=5,VLOOKUP(K126,TPMatrix!$A$6:$B$10,2,FALSE),IF(J126=4,VLOOKUP(K126,TPMatrix!$D$6:$E$9,2,FALSE),0))</f>
        <v>0</v>
      </c>
      <c r="M126" s="241">
        <f ca="1">IF(COUNTIF(K122:K126,K126)&gt;=2,IF(J126=5,VLOOKUP(K126+1,TPMatrix!$A$6:$B$10,2,FALSE),IF(J126=4,VLOOKUP(K126+1,TPMatrix!$D$6:$E$9,2,FALSE),0)),"")</f>
        <v>0</v>
      </c>
      <c r="N126" s="241">
        <f ca="1">IF(COUNTIF(K122:K126,K126)&gt;=3,IF(J126=5,VLOOKUP(K126+2,TPMatrix!$A$6:$B$10,2,FALSE),IF(J126=4,VLOOKUP(K126+2,TPMatrix!$D$6:$E$9,2,FALSE),0)),"")</f>
        <v>0</v>
      </c>
      <c r="O126" s="241">
        <f ca="1">IF(COUNTIF(K122:K126,K126)&gt;=4,IF(J126=5,VLOOKUP(K126+3,TPMatrix!$A$6:$B$10,2,FALSE),IF(J126=4,VLOOKUP(K126+3,TPMatrix!$D$6:$E$9,2,FALSE),0)),"")</f>
        <v>0</v>
      </c>
      <c r="P126" s="241">
        <f ca="1">IF(COUNTIF(K122:K126,K126)&gt;=5,IF(J126=5,VLOOKUP(K126+4,TPMatrix!$A$6:$B$10,2,FALSE),IF(J126=4,VLOOKUP(K126+4,TPMatrix!$D$6:$E$9,2,FALSE),0)),"")</f>
        <v>0</v>
      </c>
      <c r="Q126" s="241">
        <f t="shared" ca="1" si="40"/>
        <v>0</v>
      </c>
      <c r="R126" s="242">
        <f t="shared" ca="1" si="41"/>
        <v>5</v>
      </c>
      <c r="S126" s="240">
        <f t="shared" ca="1" si="42"/>
        <v>0</v>
      </c>
      <c r="T126" s="241">
        <f t="shared" si="43"/>
        <v>0</v>
      </c>
      <c r="U126" s="242">
        <f t="shared" ca="1" si="44"/>
        <v>0</v>
      </c>
      <c r="W126" s="154" t="str">
        <f t="shared" ca="1" si="45"/>
        <v/>
      </c>
      <c r="X126" s="154" t="str">
        <f ca="1">IF(ISNUMBER($A126),$W126*(Methuselahs!$A$4+1)+$A126,"")</f>
        <v/>
      </c>
      <c r="Y126" s="154" t="str">
        <f t="shared" ca="1" si="46"/>
        <v/>
      </c>
      <c r="Z126" s="154" t="str">
        <f ca="1">IF(ISNUMBER($A126),VLOOKUP($A126,Methuselahs!$A$7:$X$206,5),"")</f>
        <v/>
      </c>
      <c r="AA126" s="154" t="str">
        <f t="shared" ca="1" si="47"/>
        <v/>
      </c>
    </row>
    <row r="127" spans="1:27" ht="12.95" customHeight="1" thickTop="1" x14ac:dyDescent="0.2">
      <c r="A127" s="193" t="str">
        <f ca="1">IF(ISBLANK('Tournament Info'!$B$11),"",INDIRECT(ADDRESS(ROW(),1,1,1,"Optimal Seating "&amp;'Tournament Info'!$B$11-1&amp;"R+F")))</f>
        <v/>
      </c>
      <c r="B127" s="194" t="str">
        <f ca="1">IF(ISNUMBER(A127),VLOOKUP(A127,Methuselahs!$A$7:$E$206,2,FALSE),"")</f>
        <v/>
      </c>
      <c r="C127" s="195" t="str">
        <f ca="1">IF(ISNUMBER(A127),VLOOKUP(A127,Methuselahs!$A$7:$E$206,3,FALSE),"")</f>
        <v/>
      </c>
      <c r="D127" s="196" t="str">
        <f t="shared" ca="1" si="36"/>
        <v/>
      </c>
      <c r="E127" s="197"/>
      <c r="F127" s="195">
        <f t="shared" si="37"/>
        <v>0</v>
      </c>
      <c r="G127" s="198" t="str">
        <f t="shared" ca="1" si="38"/>
        <v/>
      </c>
      <c r="H127" s="199" t="str">
        <f ca="1">IF(ISNUMBER(A127),IF(OR($S127=$U127,NOT(ISNA(MATCH($D127*5+$V$4,Override!$C$6:$C$125,0)))),$Q127,0),"")</f>
        <v/>
      </c>
      <c r="I127" s="196" t="str">
        <f t="shared" ca="1" si="39"/>
        <v/>
      </c>
      <c r="J127" s="200">
        <f ca="1">COUNT(A127:A131)</f>
        <v>0</v>
      </c>
      <c r="K127" s="201" t="str">
        <f ca="1">IF(ISNUMBER(A127),RANK(F127,F127:F131),"")</f>
        <v/>
      </c>
      <c r="L127" s="202">
        <f ca="1">IF(J127=5,VLOOKUP(K127,TPMatrix!$A$6:$B$10,2,FALSE),IF(J127=4,VLOOKUP(K127,TPMatrix!$D$6:$E$9,2,FALSE),0))</f>
        <v>0</v>
      </c>
      <c r="M127" s="202">
        <f ca="1">IF(COUNTIF(K127:K131,K127)&gt;=2,IF(J127=5,VLOOKUP(K127+1,TPMatrix!$A$6:$B$10,2,FALSE),IF(J127=4,VLOOKUP(K127+1,TPMatrix!$D$6:$E$9,2,FALSE),0)),"")</f>
        <v>0</v>
      </c>
      <c r="N127" s="202">
        <f ca="1">IF(COUNTIF(K127:K131,K127)&gt;=3,IF(J127=5,VLOOKUP(K127+2,TPMatrix!$A$6:$B$10,2,FALSE),IF(J127=4,VLOOKUP(K127+2,TPMatrix!$D$6:$E$9,2,FALSE),0)),"")</f>
        <v>0</v>
      </c>
      <c r="O127" s="202">
        <f ca="1">IF(COUNTIF(K127:K131,K127)&gt;=4,IF(J127=5,VLOOKUP(K127+3,TPMatrix!$A$6:$B$10,2,FALSE),IF(J127=4,VLOOKUP(K127+3,TPMatrix!$D$6:$E$9,2,FALSE),0)),"")</f>
        <v>0</v>
      </c>
      <c r="P127" s="202">
        <f ca="1">IF(COUNTIF(K127:K131,K127)&gt;=5,IF(J127=5,VLOOKUP(K127+4,TPMatrix!$A$6:$B$10,2,FALSE),IF(J127=4,VLOOKUP(K127+4,TPMatrix!$D$6:$E$9,2,FALSE),0)),"")</f>
        <v>0</v>
      </c>
      <c r="Q127" s="202">
        <f t="shared" ca="1" si="40"/>
        <v>0</v>
      </c>
      <c r="R127" s="203">
        <f t="shared" ca="1" si="41"/>
        <v>5</v>
      </c>
      <c r="S127" s="204">
        <f t="shared" ca="1" si="42"/>
        <v>0</v>
      </c>
      <c r="T127" s="205">
        <f t="shared" si="43"/>
        <v>0</v>
      </c>
      <c r="U127" s="206">
        <f t="shared" ca="1" si="44"/>
        <v>0</v>
      </c>
      <c r="W127" s="154" t="str">
        <f t="shared" ca="1" si="45"/>
        <v/>
      </c>
      <c r="X127" s="154" t="str">
        <f ca="1">IF(ISNUMBER($A127),$W127*(Methuselahs!$A$4+1)+$A127,"")</f>
        <v/>
      </c>
      <c r="Y127" s="154" t="str">
        <f t="shared" ca="1" si="46"/>
        <v/>
      </c>
      <c r="Z127" s="154" t="str">
        <f ca="1">IF(ISNUMBER($A127),VLOOKUP($A127,Methuselahs!$A$7:$X$206,5),"")</f>
        <v/>
      </c>
      <c r="AA127" s="154" t="str">
        <f t="shared" ca="1" si="47"/>
        <v/>
      </c>
    </row>
    <row r="128" spans="1:27" ht="12.95" customHeight="1" x14ac:dyDescent="0.2">
      <c r="A128" s="207" t="str">
        <f ca="1">IF(ISBLANK('Tournament Info'!$B$11),"",INDIRECT(ADDRESS(ROW(),1,1,1,"Optimal Seating "&amp;'Tournament Info'!$B$11-1&amp;"R+F")))</f>
        <v/>
      </c>
      <c r="B128" s="208" t="str">
        <f ca="1">IF(ISNUMBER(A128),VLOOKUP(A128,Methuselahs!$A$7:$E$206,2,FALSE),"")</f>
        <v/>
      </c>
      <c r="C128" s="209" t="str">
        <f ca="1">IF(ISNUMBER(A128),VLOOKUP(A128,Methuselahs!$A$7:$E$206,3,FALSE),"")</f>
        <v/>
      </c>
      <c r="D128" s="210" t="str">
        <f t="shared" ca="1" si="36"/>
        <v/>
      </c>
      <c r="E128" s="211"/>
      <c r="F128" s="209">
        <f t="shared" si="37"/>
        <v>0</v>
      </c>
      <c r="G128" s="212" t="str">
        <f t="shared" ca="1" si="38"/>
        <v/>
      </c>
      <c r="H128" s="213" t="str">
        <f ca="1">IF(ISNUMBER(A128),IF(OR($S128=$U128,NOT(ISNA(MATCH($D128*5+$V$4,Override!$C$6:$C$125,0)))),$Q128,0),"")</f>
        <v/>
      </c>
      <c r="I128" s="210" t="str">
        <f t="shared" ca="1" si="39"/>
        <v/>
      </c>
      <c r="J128" s="214">
        <f ca="1">COUNT(A127:A131)</f>
        <v>0</v>
      </c>
      <c r="K128" s="215" t="str">
        <f ca="1">IF(ISNUMBER(A128),RANK(F128,F127:F131),"")</f>
        <v/>
      </c>
      <c r="L128" s="216">
        <f ca="1">IF(J128=5,VLOOKUP(K128,TPMatrix!$A$6:$B$10,2,FALSE),IF(J128=4,VLOOKUP(K128,TPMatrix!$D$6:$E$9,2,FALSE),0))</f>
        <v>0</v>
      </c>
      <c r="M128" s="216">
        <f ca="1">IF(COUNTIF(K127:K131,K128)&gt;=2,IF(J128=5,VLOOKUP(K128+1,TPMatrix!$A$6:$B$10,2,FALSE),IF(J128=4,VLOOKUP(K128+1,TPMatrix!$D$6:$E$9,2,FALSE),0)),"")</f>
        <v>0</v>
      </c>
      <c r="N128" s="216">
        <f ca="1">IF(COUNTIF(K127:K131,K128)&gt;=3,IF(J128=5,VLOOKUP(K128+2,TPMatrix!$A$6:$B$10,2,FALSE),IF(J128=4,VLOOKUP(K128+2,TPMatrix!$D$6:$E$9,2,FALSE),0)),"")</f>
        <v>0</v>
      </c>
      <c r="O128" s="216">
        <f ca="1">IF(COUNTIF(K127:K131,K128)&gt;=4,IF(J128=5,VLOOKUP(K128+3,TPMatrix!$A$6:$B$10,2,FALSE),IF(J128=4,VLOOKUP(K128+3,TPMatrix!$D$6:$E$9,2,FALSE),0)),"")</f>
        <v>0</v>
      </c>
      <c r="P128" s="216">
        <f ca="1">IF(COUNTIF(K127:K131,K128)&gt;=5,IF(J128=5,VLOOKUP(K128+4,TPMatrix!$A$6:$B$10,2,FALSE),IF(J128=4,VLOOKUP(K128+4,TPMatrix!$D$6:$E$9,2,FALSE),0)),"")</f>
        <v>0</v>
      </c>
      <c r="Q128" s="216">
        <f t="shared" ca="1" si="40"/>
        <v>0</v>
      </c>
      <c r="R128" s="217">
        <f t="shared" ca="1" si="41"/>
        <v>5</v>
      </c>
      <c r="S128" s="215">
        <f t="shared" ca="1" si="42"/>
        <v>0</v>
      </c>
      <c r="T128" s="216">
        <f t="shared" si="43"/>
        <v>0</v>
      </c>
      <c r="U128" s="217">
        <f t="shared" ca="1" si="44"/>
        <v>0</v>
      </c>
      <c r="W128" s="154" t="str">
        <f t="shared" ca="1" si="45"/>
        <v/>
      </c>
      <c r="X128" s="154" t="str">
        <f ca="1">IF(ISNUMBER($A128),$W128*(Methuselahs!$A$4+1)+$A128,"")</f>
        <v/>
      </c>
      <c r="Y128" s="154" t="str">
        <f t="shared" ca="1" si="46"/>
        <v/>
      </c>
      <c r="Z128" s="154" t="str">
        <f ca="1">IF(ISNUMBER($A128),VLOOKUP($A128,Methuselahs!$A$7:$X$206,5),"")</f>
        <v/>
      </c>
      <c r="AA128" s="154" t="str">
        <f t="shared" ca="1" si="47"/>
        <v/>
      </c>
    </row>
    <row r="129" spans="1:27" ht="12.95" customHeight="1" x14ac:dyDescent="0.2">
      <c r="A129" s="218" t="str">
        <f ca="1">IF(ISBLANK('Tournament Info'!$B$11),"",INDIRECT(ADDRESS(ROW(),1,1,1,"Optimal Seating "&amp;'Tournament Info'!$B$11-1&amp;"R+F")))</f>
        <v/>
      </c>
      <c r="B129" s="194" t="str">
        <f ca="1">IF(ISNUMBER(A129),VLOOKUP(A129,Methuselahs!$A$7:$E$206,2,FALSE),"")</f>
        <v/>
      </c>
      <c r="C129" s="219" t="str">
        <f ca="1">IF(ISNUMBER(A129),VLOOKUP(A129,Methuselahs!$A$7:$E$206,3,FALSE),"")</f>
        <v/>
      </c>
      <c r="D129" s="220" t="str">
        <f t="shared" ca="1" si="36"/>
        <v/>
      </c>
      <c r="E129" s="221"/>
      <c r="F129" s="219">
        <f t="shared" si="37"/>
        <v>0</v>
      </c>
      <c r="G129" s="222" t="str">
        <f t="shared" ca="1" si="38"/>
        <v/>
      </c>
      <c r="H129" s="223" t="str">
        <f ca="1">IF(ISNUMBER(A129),IF(OR($S129=$U129,NOT(ISNA(MATCH($D129*5+$V$4,Override!$C$6:$C$125,0)))),$Q129,0),"")</f>
        <v/>
      </c>
      <c r="I129" s="220" t="str">
        <f t="shared" ca="1" si="39"/>
        <v/>
      </c>
      <c r="J129" s="224">
        <f ca="1">COUNT(A127:A131)</f>
        <v>0</v>
      </c>
      <c r="K129" s="225" t="str">
        <f ca="1">IF(ISNUMBER(A129),RANK(F129,F127:F131),"")</f>
        <v/>
      </c>
      <c r="L129" s="226">
        <f ca="1">IF(J129=5,VLOOKUP(K129,TPMatrix!$A$6:$B$10,2,FALSE),IF(J129=4,VLOOKUP(K129,TPMatrix!$D$6:$E$9,2,FALSE),0))</f>
        <v>0</v>
      </c>
      <c r="M129" s="226">
        <f ca="1">IF(COUNTIF(K127:K131,K129)&gt;=2,IF(J129=5,VLOOKUP(K129+1,TPMatrix!$A$6:$B$10,2,FALSE),IF(J129=4,VLOOKUP(K129+1,TPMatrix!$D$6:$E$9,2,FALSE),0)),"")</f>
        <v>0</v>
      </c>
      <c r="N129" s="226">
        <f ca="1">IF(COUNTIF(K127:K131,K129)&gt;=3,IF(J129=5,VLOOKUP(K129+2,TPMatrix!$A$6:$B$10,2,FALSE),IF(J129=4,VLOOKUP(K129+2,TPMatrix!$D$6:$E$9,2,FALSE),0)),"")</f>
        <v>0</v>
      </c>
      <c r="O129" s="226">
        <f ca="1">IF(COUNTIF(K127:K131,K129)&gt;=4,IF(J129=5,VLOOKUP(K129+3,TPMatrix!$A$6:$B$10,2,FALSE),IF(J129=4,VLOOKUP(K129+3,TPMatrix!$D$6:$E$9,2,FALSE),0)),"")</f>
        <v>0</v>
      </c>
      <c r="P129" s="226">
        <f ca="1">IF(COUNTIF(K127:K131,K129)&gt;=5,IF(J129=5,VLOOKUP(K129+4,TPMatrix!$A$6:$B$10,2,FALSE),IF(J129=4,VLOOKUP(K129+4,TPMatrix!$D$6:$E$9,2,FALSE),0)),"")</f>
        <v>0</v>
      </c>
      <c r="Q129" s="226">
        <f t="shared" ca="1" si="40"/>
        <v>0</v>
      </c>
      <c r="R129" s="227">
        <f t="shared" ca="1" si="41"/>
        <v>5</v>
      </c>
      <c r="S129" s="225">
        <f t="shared" ca="1" si="42"/>
        <v>0</v>
      </c>
      <c r="T129" s="226">
        <f t="shared" si="43"/>
        <v>0</v>
      </c>
      <c r="U129" s="227">
        <f t="shared" ca="1" si="44"/>
        <v>0</v>
      </c>
      <c r="W129" s="154" t="str">
        <f t="shared" ca="1" si="45"/>
        <v/>
      </c>
      <c r="X129" s="154" t="str">
        <f ca="1">IF(ISNUMBER($A129),$W129*(Methuselahs!$A$4+1)+$A129,"")</f>
        <v/>
      </c>
      <c r="Y129" s="154" t="str">
        <f t="shared" ca="1" si="46"/>
        <v/>
      </c>
      <c r="Z129" s="154" t="str">
        <f ca="1">IF(ISNUMBER($A129),VLOOKUP($A129,Methuselahs!$A$7:$X$206,5),"")</f>
        <v/>
      </c>
      <c r="AA129" s="154" t="str">
        <f t="shared" ca="1" si="47"/>
        <v/>
      </c>
    </row>
    <row r="130" spans="1:27" ht="12.95" customHeight="1" x14ac:dyDescent="0.2">
      <c r="A130" s="228" t="str">
        <f ca="1">IF(ISBLANK('Tournament Info'!$B$11),"",INDIRECT(ADDRESS(ROW(),1,1,1,"Optimal Seating "&amp;'Tournament Info'!$B$11-1&amp;"R+F")))</f>
        <v/>
      </c>
      <c r="B130" s="229" t="str">
        <f ca="1">IF(ISNUMBER(A130),VLOOKUP(A130,Methuselahs!$A$7:$E$206,2,FALSE),"")</f>
        <v/>
      </c>
      <c r="C130" s="230" t="str">
        <f ca="1">IF(ISNUMBER(A130),VLOOKUP(A130,Methuselahs!$A$7:$E$206,3,FALSE),"")</f>
        <v/>
      </c>
      <c r="D130" s="231" t="str">
        <f t="shared" ca="1" si="36"/>
        <v/>
      </c>
      <c r="E130" s="232"/>
      <c r="F130" s="230">
        <f t="shared" si="37"/>
        <v>0</v>
      </c>
      <c r="G130" s="212" t="str">
        <f t="shared" ca="1" si="38"/>
        <v/>
      </c>
      <c r="H130" s="213" t="str">
        <f ca="1">IF(ISNUMBER(A130),IF(OR($S130=$U130,NOT(ISNA(MATCH($D130*5+$V$4,Override!$C$6:$C$125,0)))),$Q130,0),"")</f>
        <v/>
      </c>
      <c r="I130" s="231" t="str">
        <f t="shared" ca="1" si="39"/>
        <v/>
      </c>
      <c r="J130" s="233">
        <f ca="1">COUNT(A127:A131)</f>
        <v>0</v>
      </c>
      <c r="K130" s="215" t="str">
        <f ca="1">IF(ISNUMBER(A130),RANK(F130,F127:F131),"")</f>
        <v/>
      </c>
      <c r="L130" s="216">
        <f ca="1">IF(J130=5,VLOOKUP(K130,TPMatrix!$A$6:$B$10,2,FALSE),IF(J130=4,VLOOKUP(K130,TPMatrix!$D$6:$E$9,2,FALSE),0))</f>
        <v>0</v>
      </c>
      <c r="M130" s="216">
        <f ca="1">IF(COUNTIF(K127:K131,K130)&gt;=2,IF(J130=5,VLOOKUP(K130+1,TPMatrix!$A$6:$B$10,2,FALSE),IF(J130=4,VLOOKUP(K130+1,TPMatrix!$D$6:$E$9,2,FALSE),0)),"")</f>
        <v>0</v>
      </c>
      <c r="N130" s="216">
        <f ca="1">IF(COUNTIF(K127:K131,K130)&gt;=3,IF(J130=5,VLOOKUP(K130+2,TPMatrix!$A$6:$B$10,2,FALSE),IF(J130=4,VLOOKUP(K130+2,TPMatrix!$D$6:$E$9,2,FALSE),0)),"")</f>
        <v>0</v>
      </c>
      <c r="O130" s="216">
        <f ca="1">IF(COUNTIF(K127:K131,K130)&gt;=4,IF(J130=5,VLOOKUP(K130+3,TPMatrix!$A$6:$B$10,2,FALSE),IF(J130=4,VLOOKUP(K130+3,TPMatrix!$D$6:$E$9,2,FALSE),0)),"")</f>
        <v>0</v>
      </c>
      <c r="P130" s="216">
        <f ca="1">IF(COUNTIF(K127:K131,K130)&gt;=5,IF(J130=5,VLOOKUP(K130+4,TPMatrix!$A$6:$B$10,2,FALSE),IF(J130=4,VLOOKUP(K130+4,TPMatrix!$D$6:$E$9,2,FALSE),0)),"")</f>
        <v>0</v>
      </c>
      <c r="Q130" s="216">
        <f t="shared" ca="1" si="40"/>
        <v>0</v>
      </c>
      <c r="R130" s="217">
        <f t="shared" ca="1" si="41"/>
        <v>5</v>
      </c>
      <c r="S130" s="215">
        <f t="shared" ca="1" si="42"/>
        <v>0</v>
      </c>
      <c r="T130" s="216">
        <f t="shared" si="43"/>
        <v>0</v>
      </c>
      <c r="U130" s="217">
        <f t="shared" ca="1" si="44"/>
        <v>0</v>
      </c>
      <c r="W130" s="154" t="str">
        <f t="shared" ca="1" si="45"/>
        <v/>
      </c>
      <c r="X130" s="154" t="str">
        <f ca="1">IF(ISNUMBER($A130),$W130*(Methuselahs!$A$4+1)+$A130,"")</f>
        <v/>
      </c>
      <c r="Y130" s="154" t="str">
        <f t="shared" ca="1" si="46"/>
        <v/>
      </c>
      <c r="Z130" s="154" t="str">
        <f ca="1">IF(ISNUMBER($A130),VLOOKUP($A130,Methuselahs!$A$7:$X$206,5),"")</f>
        <v/>
      </c>
      <c r="AA130" s="154" t="str">
        <f t="shared" ca="1" si="47"/>
        <v/>
      </c>
    </row>
    <row r="131" spans="1:27" ht="12.95" customHeight="1" thickBot="1" x14ac:dyDescent="0.25">
      <c r="A131" s="234" t="str">
        <f ca="1">IF(ISBLANK('Tournament Info'!$B$11),"",INDIRECT(ADDRESS(ROW(),1,1,1,"Optimal Seating "&amp;'Tournament Info'!$B$11-1&amp;"R+F")))</f>
        <v/>
      </c>
      <c r="B131" s="235" t="str">
        <f ca="1">IF(ISNUMBER(A131),VLOOKUP(A131,Methuselahs!$A$7:$E$206,2,FALSE),"")</f>
        <v/>
      </c>
      <c r="C131" s="236" t="str">
        <f ca="1">IF(ISNUMBER(A131),VLOOKUP(A131,Methuselahs!$A$7:$E$206,3,FALSE),"")</f>
        <v/>
      </c>
      <c r="D131" s="237" t="str">
        <f t="shared" ca="1" si="36"/>
        <v/>
      </c>
      <c r="E131" s="238"/>
      <c r="F131" s="236">
        <f t="shared" si="37"/>
        <v>0</v>
      </c>
      <c r="G131" s="222" t="str">
        <f t="shared" ca="1" si="38"/>
        <v/>
      </c>
      <c r="H131" s="223" t="str">
        <f ca="1">IF(ISNUMBER(A131),IF(OR($S131=$U131,NOT(ISNA(MATCH($D131*5+$V$4,Override!$C$6:$C$125,0)))),$Q131,0),"")</f>
        <v/>
      </c>
      <c r="I131" s="237" t="str">
        <f t="shared" ca="1" si="39"/>
        <v/>
      </c>
      <c r="J131" s="239">
        <f ca="1">COUNT(A127:A131)</f>
        <v>0</v>
      </c>
      <c r="K131" s="240" t="str">
        <f ca="1">IF(ISNUMBER(A131),RANK(F131,F127:F131),"")</f>
        <v/>
      </c>
      <c r="L131" s="241">
        <f ca="1">IF(J131=5,VLOOKUP(K131,TPMatrix!$A$6:$B$10,2,FALSE),IF(J131=4,VLOOKUP(K131,TPMatrix!$D$6:$E$9,2,FALSE),0))</f>
        <v>0</v>
      </c>
      <c r="M131" s="241">
        <f ca="1">IF(COUNTIF(K127:K131,K131)&gt;=2,IF(J131=5,VLOOKUP(K131+1,TPMatrix!$A$6:$B$10,2,FALSE),IF(J131=4,VLOOKUP(K131+1,TPMatrix!$D$6:$E$9,2,FALSE),0)),"")</f>
        <v>0</v>
      </c>
      <c r="N131" s="241">
        <f ca="1">IF(COUNTIF(K127:K131,K131)&gt;=3,IF(J131=5,VLOOKUP(K131+2,TPMatrix!$A$6:$B$10,2,FALSE),IF(J131=4,VLOOKUP(K131+2,TPMatrix!$D$6:$E$9,2,FALSE),0)),"")</f>
        <v>0</v>
      </c>
      <c r="O131" s="241">
        <f ca="1">IF(COUNTIF(K127:K131,K131)&gt;=4,IF(J131=5,VLOOKUP(K131+3,TPMatrix!$A$6:$B$10,2,FALSE),IF(J131=4,VLOOKUP(K131+3,TPMatrix!$D$6:$E$9,2,FALSE),0)),"")</f>
        <v>0</v>
      </c>
      <c r="P131" s="241">
        <f ca="1">IF(COUNTIF(K127:K131,K131)&gt;=5,IF(J131=5,VLOOKUP(K131+4,TPMatrix!$A$6:$B$10,2,FALSE),IF(J131=4,VLOOKUP(K131+4,TPMatrix!$D$6:$E$9,2,FALSE),0)),"")</f>
        <v>0</v>
      </c>
      <c r="Q131" s="241">
        <f t="shared" ca="1" si="40"/>
        <v>0</v>
      </c>
      <c r="R131" s="242">
        <f t="shared" ca="1" si="41"/>
        <v>5</v>
      </c>
      <c r="S131" s="240">
        <f t="shared" ca="1" si="42"/>
        <v>0</v>
      </c>
      <c r="T131" s="241">
        <f t="shared" si="43"/>
        <v>0</v>
      </c>
      <c r="U131" s="242">
        <f t="shared" ca="1" si="44"/>
        <v>0</v>
      </c>
      <c r="W131" s="154" t="str">
        <f t="shared" ca="1" si="45"/>
        <v/>
      </c>
      <c r="X131" s="154" t="str">
        <f ca="1">IF(ISNUMBER($A131),$W131*(Methuselahs!$A$4+1)+$A131,"")</f>
        <v/>
      </c>
      <c r="Y131" s="154" t="str">
        <f t="shared" ca="1" si="46"/>
        <v/>
      </c>
      <c r="Z131" s="154" t="str">
        <f ca="1">IF(ISNUMBER($A131),VLOOKUP($A131,Methuselahs!$A$7:$X$206,5),"")</f>
        <v/>
      </c>
      <c r="AA131" s="154" t="str">
        <f t="shared" ca="1" si="47"/>
        <v/>
      </c>
    </row>
    <row r="132" spans="1:27" ht="12.95" customHeight="1" thickTop="1" x14ac:dyDescent="0.2">
      <c r="A132" s="193" t="str">
        <f ca="1">IF(ISBLANK('Tournament Info'!$B$11),"",INDIRECT(ADDRESS(ROW(),1,1,1,"Optimal Seating "&amp;'Tournament Info'!$B$11-1&amp;"R+F")))</f>
        <v/>
      </c>
      <c r="B132" s="194" t="str">
        <f ca="1">IF(ISNUMBER(A132),VLOOKUP(A132,Methuselahs!$A$7:$E$206,2,FALSE),"")</f>
        <v/>
      </c>
      <c r="C132" s="195" t="str">
        <f ca="1">IF(ISNUMBER(A132),VLOOKUP(A132,Methuselahs!$A$7:$E$206,3,FALSE),"")</f>
        <v/>
      </c>
      <c r="D132" s="196" t="str">
        <f t="shared" ca="1" si="36"/>
        <v/>
      </c>
      <c r="E132" s="197"/>
      <c r="F132" s="195">
        <f t="shared" si="37"/>
        <v>0</v>
      </c>
      <c r="G132" s="198" t="str">
        <f t="shared" ca="1" si="38"/>
        <v/>
      </c>
      <c r="H132" s="199" t="str">
        <f ca="1">IF(ISNUMBER(A132),IF(OR($S132=$U132,NOT(ISNA(MATCH($D132*5+$V$4,Override!$C$6:$C$125,0)))),$Q132,0),"")</f>
        <v/>
      </c>
      <c r="I132" s="196" t="str">
        <f t="shared" ca="1" si="39"/>
        <v/>
      </c>
      <c r="J132" s="200">
        <f ca="1">COUNT(A132:A136)</f>
        <v>0</v>
      </c>
      <c r="K132" s="201" t="str">
        <f ca="1">IF(ISNUMBER(A132),RANK(F132,F132:F136),"")</f>
        <v/>
      </c>
      <c r="L132" s="202">
        <f ca="1">IF(J132=5,VLOOKUP(K132,TPMatrix!$A$6:$B$10,2,FALSE),IF(J132=4,VLOOKUP(K132,TPMatrix!$D$6:$E$9,2,FALSE),0))</f>
        <v>0</v>
      </c>
      <c r="M132" s="202">
        <f ca="1">IF(COUNTIF(K132:K136,K132)&gt;=2,IF(J132=5,VLOOKUP(K132+1,TPMatrix!$A$6:$B$10,2,FALSE),IF(J132=4,VLOOKUP(K132+1,TPMatrix!$D$6:$E$9,2,FALSE),0)),"")</f>
        <v>0</v>
      </c>
      <c r="N132" s="202">
        <f ca="1">IF(COUNTIF(K132:K136,K132)&gt;=3,IF(J132=5,VLOOKUP(K132+2,TPMatrix!$A$6:$B$10,2,FALSE),IF(J132=4,VLOOKUP(K132+2,TPMatrix!$D$6:$E$9,2,FALSE),0)),"")</f>
        <v>0</v>
      </c>
      <c r="O132" s="202">
        <f ca="1">IF(COUNTIF(K132:K136,K132)&gt;=4,IF(J132=5,VLOOKUP(K132+3,TPMatrix!$A$6:$B$10,2,FALSE),IF(J132=4,VLOOKUP(K132+3,TPMatrix!$D$6:$E$9,2,FALSE),0)),"")</f>
        <v>0</v>
      </c>
      <c r="P132" s="202">
        <f ca="1">IF(COUNTIF(K132:K136,K132)&gt;=5,IF(J132=5,VLOOKUP(K132+4,TPMatrix!$A$6:$B$10,2,FALSE),IF(J132=4,VLOOKUP(K132+4,TPMatrix!$D$6:$E$9,2,FALSE),0)),"")</f>
        <v>0</v>
      </c>
      <c r="Q132" s="202">
        <f t="shared" ca="1" si="40"/>
        <v>0</v>
      </c>
      <c r="R132" s="203">
        <f t="shared" ca="1" si="41"/>
        <v>5</v>
      </c>
      <c r="S132" s="204">
        <f t="shared" ca="1" si="42"/>
        <v>0</v>
      </c>
      <c r="T132" s="205">
        <f t="shared" si="43"/>
        <v>0</v>
      </c>
      <c r="U132" s="206">
        <f t="shared" ca="1" si="44"/>
        <v>0</v>
      </c>
      <c r="W132" s="154" t="str">
        <f t="shared" ca="1" si="45"/>
        <v/>
      </c>
      <c r="X132" s="154" t="str">
        <f ca="1">IF(ISNUMBER($A132),$W132*(Methuselahs!$A$4+1)+$A132,"")</f>
        <v/>
      </c>
      <c r="Y132" s="154" t="str">
        <f t="shared" ca="1" si="46"/>
        <v/>
      </c>
      <c r="Z132" s="154" t="str">
        <f ca="1">IF(ISNUMBER($A132),VLOOKUP($A132,Methuselahs!$A$7:$X$206,5),"")</f>
        <v/>
      </c>
      <c r="AA132" s="154" t="str">
        <f t="shared" ca="1" si="47"/>
        <v/>
      </c>
    </row>
    <row r="133" spans="1:27" ht="12.95" customHeight="1" x14ac:dyDescent="0.2">
      <c r="A133" s="207" t="str">
        <f ca="1">IF(ISBLANK('Tournament Info'!$B$11),"",INDIRECT(ADDRESS(ROW(),1,1,1,"Optimal Seating "&amp;'Tournament Info'!$B$11-1&amp;"R+F")))</f>
        <v/>
      </c>
      <c r="B133" s="208" t="str">
        <f ca="1">IF(ISNUMBER(A133),VLOOKUP(A133,Methuselahs!$A$7:$E$206,2,FALSE),"")</f>
        <v/>
      </c>
      <c r="C133" s="209" t="str">
        <f ca="1">IF(ISNUMBER(A133),VLOOKUP(A133,Methuselahs!$A$7:$E$206,3,FALSE),"")</f>
        <v/>
      </c>
      <c r="D133" s="210" t="str">
        <f t="shared" ca="1" si="36"/>
        <v/>
      </c>
      <c r="E133" s="211"/>
      <c r="F133" s="209">
        <f t="shared" si="37"/>
        <v>0</v>
      </c>
      <c r="G133" s="212" t="str">
        <f t="shared" ca="1" si="38"/>
        <v/>
      </c>
      <c r="H133" s="213" t="str">
        <f ca="1">IF(ISNUMBER(A133),IF(OR($S133=$U133,NOT(ISNA(MATCH($D133*5+$V$4,Override!$C$6:$C$125,0)))),$Q133,0),"")</f>
        <v/>
      </c>
      <c r="I133" s="210" t="str">
        <f t="shared" ca="1" si="39"/>
        <v/>
      </c>
      <c r="J133" s="214">
        <f ca="1">COUNT(A132:A136)</f>
        <v>0</v>
      </c>
      <c r="K133" s="215" t="str">
        <f ca="1">IF(ISNUMBER(A133),RANK(F133,F132:F136),"")</f>
        <v/>
      </c>
      <c r="L133" s="216">
        <f ca="1">IF(J133=5,VLOOKUP(K133,TPMatrix!$A$6:$B$10,2,FALSE),IF(J133=4,VLOOKUP(K133,TPMatrix!$D$6:$E$9,2,FALSE),0))</f>
        <v>0</v>
      </c>
      <c r="M133" s="216">
        <f ca="1">IF(COUNTIF(K132:K136,K133)&gt;=2,IF(J133=5,VLOOKUP(K133+1,TPMatrix!$A$6:$B$10,2,FALSE),IF(J133=4,VLOOKUP(K133+1,TPMatrix!$D$6:$E$9,2,FALSE),0)),"")</f>
        <v>0</v>
      </c>
      <c r="N133" s="216">
        <f ca="1">IF(COUNTIF(K132:K136,K133)&gt;=3,IF(J133=5,VLOOKUP(K133+2,TPMatrix!$A$6:$B$10,2,FALSE),IF(J133=4,VLOOKUP(K133+2,TPMatrix!$D$6:$E$9,2,FALSE),0)),"")</f>
        <v>0</v>
      </c>
      <c r="O133" s="216">
        <f ca="1">IF(COUNTIF(K132:K136,K133)&gt;=4,IF(J133=5,VLOOKUP(K133+3,TPMatrix!$A$6:$B$10,2,FALSE),IF(J133=4,VLOOKUP(K133+3,TPMatrix!$D$6:$E$9,2,FALSE),0)),"")</f>
        <v>0</v>
      </c>
      <c r="P133" s="216">
        <f ca="1">IF(COUNTIF(K132:K136,K133)&gt;=5,IF(J133=5,VLOOKUP(K133+4,TPMatrix!$A$6:$B$10,2,FALSE),IF(J133=4,VLOOKUP(K133+4,TPMatrix!$D$6:$E$9,2,FALSE),0)),"")</f>
        <v>0</v>
      </c>
      <c r="Q133" s="216">
        <f t="shared" ca="1" si="40"/>
        <v>0</v>
      </c>
      <c r="R133" s="217">
        <f t="shared" ca="1" si="41"/>
        <v>5</v>
      </c>
      <c r="S133" s="215">
        <f t="shared" ca="1" si="42"/>
        <v>0</v>
      </c>
      <c r="T133" s="216">
        <f t="shared" si="43"/>
        <v>0</v>
      </c>
      <c r="U133" s="217">
        <f t="shared" ca="1" si="44"/>
        <v>0</v>
      </c>
      <c r="W133" s="154" t="str">
        <f t="shared" ca="1" si="45"/>
        <v/>
      </c>
      <c r="X133" s="154" t="str">
        <f ca="1">IF(ISNUMBER($A133),$W133*(Methuselahs!$A$4+1)+$A133,"")</f>
        <v/>
      </c>
      <c r="Y133" s="154" t="str">
        <f t="shared" ca="1" si="46"/>
        <v/>
      </c>
      <c r="Z133" s="154" t="str">
        <f ca="1">IF(ISNUMBER($A133),VLOOKUP($A133,Methuselahs!$A$7:$X$206,5),"")</f>
        <v/>
      </c>
      <c r="AA133" s="154" t="str">
        <f t="shared" ca="1" si="47"/>
        <v/>
      </c>
    </row>
    <row r="134" spans="1:27" ht="12.95" customHeight="1" x14ac:dyDescent="0.2">
      <c r="A134" s="218" t="str">
        <f ca="1">IF(ISBLANK('Tournament Info'!$B$11),"",INDIRECT(ADDRESS(ROW(),1,1,1,"Optimal Seating "&amp;'Tournament Info'!$B$11-1&amp;"R+F")))</f>
        <v/>
      </c>
      <c r="B134" s="194" t="str">
        <f ca="1">IF(ISNUMBER(A134),VLOOKUP(A134,Methuselahs!$A$7:$E$206,2,FALSE),"")</f>
        <v/>
      </c>
      <c r="C134" s="219" t="str">
        <f ca="1">IF(ISNUMBER(A134),VLOOKUP(A134,Methuselahs!$A$7:$E$206,3,FALSE),"")</f>
        <v/>
      </c>
      <c r="D134" s="220" t="str">
        <f t="shared" ca="1" si="36"/>
        <v/>
      </c>
      <c r="E134" s="221"/>
      <c r="F134" s="219">
        <f t="shared" si="37"/>
        <v>0</v>
      </c>
      <c r="G134" s="222" t="str">
        <f t="shared" ca="1" si="38"/>
        <v/>
      </c>
      <c r="H134" s="223" t="str">
        <f ca="1">IF(ISNUMBER(A134),IF(OR($S134=$U134,NOT(ISNA(MATCH($D134*5+$V$4,Override!$C$6:$C$125,0)))),$Q134,0),"")</f>
        <v/>
      </c>
      <c r="I134" s="220" t="str">
        <f t="shared" ca="1" si="39"/>
        <v/>
      </c>
      <c r="J134" s="224">
        <f ca="1">COUNT(A132:A136)</f>
        <v>0</v>
      </c>
      <c r="K134" s="225" t="str">
        <f ca="1">IF(ISNUMBER(A134),RANK(F134,F132:F136),"")</f>
        <v/>
      </c>
      <c r="L134" s="226">
        <f ca="1">IF(J134=5,VLOOKUP(K134,TPMatrix!$A$6:$B$10,2,FALSE),IF(J134=4,VLOOKUP(K134,TPMatrix!$D$6:$E$9,2,FALSE),0))</f>
        <v>0</v>
      </c>
      <c r="M134" s="226">
        <f ca="1">IF(COUNTIF(K132:K136,K134)&gt;=2,IF(J134=5,VLOOKUP(K134+1,TPMatrix!$A$6:$B$10,2,FALSE),IF(J134=4,VLOOKUP(K134+1,TPMatrix!$D$6:$E$9,2,FALSE),0)),"")</f>
        <v>0</v>
      </c>
      <c r="N134" s="226">
        <f ca="1">IF(COUNTIF(K132:K136,K134)&gt;=3,IF(J134=5,VLOOKUP(K134+2,TPMatrix!$A$6:$B$10,2,FALSE),IF(J134=4,VLOOKUP(K134+2,TPMatrix!$D$6:$E$9,2,FALSE),0)),"")</f>
        <v>0</v>
      </c>
      <c r="O134" s="226">
        <f ca="1">IF(COUNTIF(K132:K136,K134)&gt;=4,IF(J134=5,VLOOKUP(K134+3,TPMatrix!$A$6:$B$10,2,FALSE),IF(J134=4,VLOOKUP(K134+3,TPMatrix!$D$6:$E$9,2,FALSE),0)),"")</f>
        <v>0</v>
      </c>
      <c r="P134" s="226">
        <f ca="1">IF(COUNTIF(K132:K136,K134)&gt;=5,IF(J134=5,VLOOKUP(K134+4,TPMatrix!$A$6:$B$10,2,FALSE),IF(J134=4,VLOOKUP(K134+4,TPMatrix!$D$6:$E$9,2,FALSE),0)),"")</f>
        <v>0</v>
      </c>
      <c r="Q134" s="226">
        <f t="shared" ca="1" si="40"/>
        <v>0</v>
      </c>
      <c r="R134" s="227">
        <f t="shared" ca="1" si="41"/>
        <v>5</v>
      </c>
      <c r="S134" s="225">
        <f t="shared" ca="1" si="42"/>
        <v>0</v>
      </c>
      <c r="T134" s="226">
        <f t="shared" si="43"/>
        <v>0</v>
      </c>
      <c r="U134" s="227">
        <f t="shared" ca="1" si="44"/>
        <v>0</v>
      </c>
      <c r="W134" s="154" t="str">
        <f t="shared" ca="1" si="45"/>
        <v/>
      </c>
      <c r="X134" s="154" t="str">
        <f ca="1">IF(ISNUMBER($A134),$W134*(Methuselahs!$A$4+1)+$A134,"")</f>
        <v/>
      </c>
      <c r="Y134" s="154" t="str">
        <f t="shared" ca="1" si="46"/>
        <v/>
      </c>
      <c r="Z134" s="154" t="str">
        <f ca="1">IF(ISNUMBER($A134),VLOOKUP($A134,Methuselahs!$A$7:$X$206,5),"")</f>
        <v/>
      </c>
      <c r="AA134" s="154" t="str">
        <f t="shared" ca="1" si="47"/>
        <v/>
      </c>
    </row>
    <row r="135" spans="1:27" ht="12.95" customHeight="1" x14ac:dyDescent="0.2">
      <c r="A135" s="228" t="str">
        <f ca="1">IF(ISBLANK('Tournament Info'!$B$11),"",INDIRECT(ADDRESS(ROW(),1,1,1,"Optimal Seating "&amp;'Tournament Info'!$B$11-1&amp;"R+F")))</f>
        <v/>
      </c>
      <c r="B135" s="229" t="str">
        <f ca="1">IF(ISNUMBER(A135),VLOOKUP(A135,Methuselahs!$A$7:$E$206,2,FALSE),"")</f>
        <v/>
      </c>
      <c r="C135" s="230" t="str">
        <f ca="1">IF(ISNUMBER(A135),VLOOKUP(A135,Methuselahs!$A$7:$E$206,3,FALSE),"")</f>
        <v/>
      </c>
      <c r="D135" s="231" t="str">
        <f t="shared" ref="D135:D166" ca="1" si="48">IF(ISNUMBER(A135),FLOOR((ROW()-ROW($A$7))/5,1)+1,"")</f>
        <v/>
      </c>
      <c r="E135" s="232"/>
      <c r="F135" s="230">
        <f t="shared" ref="F135:F166" si="49">IF(ISNUMBER(E135),E135,0)</f>
        <v>0</v>
      </c>
      <c r="G135" s="212" t="str">
        <f t="shared" ref="G135:G166" ca="1" si="50">IF(ISNUMBER($A135),IF(AND($F135&gt;=2,$H135=60),1,0),"")</f>
        <v/>
      </c>
      <c r="H135" s="213" t="str">
        <f ca="1">IF(ISNUMBER(A135),IF(OR($S135=$U135,NOT(ISNA(MATCH($D135*5+$V$4,Override!$C$6:$C$125,0)))),$Q135,0),"")</f>
        <v/>
      </c>
      <c r="I135" s="231" t="str">
        <f t="shared" ref="I135:I166" ca="1" si="51">IF(ISNUMBER(A135),IF(J135=5,K135,IF(AND(J135=4,OR(K135=4,K135=3)),K135+1,K135)),"")</f>
        <v/>
      </c>
      <c r="J135" s="233">
        <f ca="1">COUNT(A132:A136)</f>
        <v>0</v>
      </c>
      <c r="K135" s="215" t="str">
        <f ca="1">IF(ISNUMBER(A135),RANK(F135,F132:F136),"")</f>
        <v/>
      </c>
      <c r="L135" s="216">
        <f ca="1">IF(J135=5,VLOOKUP(K135,TPMatrix!$A$6:$B$10,2,FALSE),IF(J135=4,VLOOKUP(K135,TPMatrix!$D$6:$E$9,2,FALSE),0))</f>
        <v>0</v>
      </c>
      <c r="M135" s="216">
        <f ca="1">IF(COUNTIF(K132:K136,K135)&gt;=2,IF(J135=5,VLOOKUP(K135+1,TPMatrix!$A$6:$B$10,2,FALSE),IF(J135=4,VLOOKUP(K135+1,TPMatrix!$D$6:$E$9,2,FALSE),0)),"")</f>
        <v>0</v>
      </c>
      <c r="N135" s="216">
        <f ca="1">IF(COUNTIF(K132:K136,K135)&gt;=3,IF(J135=5,VLOOKUP(K135+2,TPMatrix!$A$6:$B$10,2,FALSE),IF(J135=4,VLOOKUP(K135+2,TPMatrix!$D$6:$E$9,2,FALSE),0)),"")</f>
        <v>0</v>
      </c>
      <c r="O135" s="216">
        <f ca="1">IF(COUNTIF(K132:K136,K135)&gt;=4,IF(J135=5,VLOOKUP(K135+3,TPMatrix!$A$6:$B$10,2,FALSE),IF(J135=4,VLOOKUP(K135+3,TPMatrix!$D$6:$E$9,2,FALSE),0)),"")</f>
        <v>0</v>
      </c>
      <c r="P135" s="216">
        <f ca="1">IF(COUNTIF(K132:K136,K135)&gt;=5,IF(J135=5,VLOOKUP(K135+4,TPMatrix!$A$6:$B$10,2,FALSE),IF(J135=4,VLOOKUP(K135+4,TPMatrix!$D$6:$E$9,2,FALSE),0)),"")</f>
        <v>0</v>
      </c>
      <c r="Q135" s="216">
        <f t="shared" ref="Q135:Q166" ca="1" si="52">SUM(L135:P135)/COUNT(L135:P135)</f>
        <v>0</v>
      </c>
      <c r="R135" s="217">
        <f t="shared" ref="R135:R166" ca="1" si="53">COUNT(L135:P135)</f>
        <v>5</v>
      </c>
      <c r="S135" s="215">
        <f t="shared" ref="S135:S166" ca="1" si="54">IF(ISNUMBER($A135),COUNTIF($D$7:$D$206,$D135),0)</f>
        <v>0</v>
      </c>
      <c r="T135" s="216">
        <f t="shared" ref="T135:T166" si="55">CEILING($F135,1)</f>
        <v>0</v>
      </c>
      <c r="U135" s="217">
        <f t="shared" ref="U135:U166" ca="1" si="56">SUM(OFFSET(T135,-MOD(ROW()-ROW($U$7),5),0,5,1))</f>
        <v>0</v>
      </c>
      <c r="W135" s="154" t="str">
        <f t="shared" ref="W135:W166" ca="1" si="57">$I135</f>
        <v/>
      </c>
      <c r="X135" s="154" t="str">
        <f ca="1">IF(ISNUMBER($A135),$W135*(Methuselahs!$A$4+1)+$A135,"")</f>
        <v/>
      </c>
      <c r="Y135" s="154" t="str">
        <f t="shared" ref="Y135:Y166" ca="1" si="58">IF(ISNUMBER($A135),RANK($X135,$X135:$X139,1),"")</f>
        <v/>
      </c>
      <c r="Z135" s="154" t="str">
        <f ca="1">IF(ISNUMBER($A135),VLOOKUP($A135,Methuselahs!$A$7:$X$206,5),"")</f>
        <v/>
      </c>
      <c r="AA135" s="154" t="str">
        <f t="shared" ref="AA135:AA166" ca="1" si="59">$I135</f>
        <v/>
      </c>
    </row>
    <row r="136" spans="1:27" ht="12.95" customHeight="1" thickBot="1" x14ac:dyDescent="0.25">
      <c r="A136" s="234" t="str">
        <f ca="1">IF(ISBLANK('Tournament Info'!$B$11),"",INDIRECT(ADDRESS(ROW(),1,1,1,"Optimal Seating "&amp;'Tournament Info'!$B$11-1&amp;"R+F")))</f>
        <v/>
      </c>
      <c r="B136" s="235" t="str">
        <f ca="1">IF(ISNUMBER(A136),VLOOKUP(A136,Methuselahs!$A$7:$E$206,2,FALSE),"")</f>
        <v/>
      </c>
      <c r="C136" s="236" t="str">
        <f ca="1">IF(ISNUMBER(A136),VLOOKUP(A136,Methuselahs!$A$7:$E$206,3,FALSE),"")</f>
        <v/>
      </c>
      <c r="D136" s="237" t="str">
        <f t="shared" ca="1" si="48"/>
        <v/>
      </c>
      <c r="E136" s="238"/>
      <c r="F136" s="236">
        <f t="shared" si="49"/>
        <v>0</v>
      </c>
      <c r="G136" s="222" t="str">
        <f t="shared" ca="1" si="50"/>
        <v/>
      </c>
      <c r="H136" s="223" t="str">
        <f ca="1">IF(ISNUMBER(A136),IF(OR($S136=$U136,NOT(ISNA(MATCH($D136*5+$V$4,Override!$C$6:$C$125,0)))),$Q136,0),"")</f>
        <v/>
      </c>
      <c r="I136" s="237" t="str">
        <f t="shared" ca="1" si="51"/>
        <v/>
      </c>
      <c r="J136" s="239">
        <f ca="1">COUNT(A132:A136)</f>
        <v>0</v>
      </c>
      <c r="K136" s="240" t="str">
        <f ca="1">IF(ISNUMBER(A136),RANK(F136,F132:F136),"")</f>
        <v/>
      </c>
      <c r="L136" s="241">
        <f ca="1">IF(J136=5,VLOOKUP(K136,TPMatrix!$A$6:$B$10,2,FALSE),IF(J136=4,VLOOKUP(K136,TPMatrix!$D$6:$E$9,2,FALSE),0))</f>
        <v>0</v>
      </c>
      <c r="M136" s="241">
        <f ca="1">IF(COUNTIF(K132:K136,K136)&gt;=2,IF(J136=5,VLOOKUP(K136+1,TPMatrix!$A$6:$B$10,2,FALSE),IF(J136=4,VLOOKUP(K136+1,TPMatrix!$D$6:$E$9,2,FALSE),0)),"")</f>
        <v>0</v>
      </c>
      <c r="N136" s="241">
        <f ca="1">IF(COUNTIF(K132:K136,K136)&gt;=3,IF(J136=5,VLOOKUP(K136+2,TPMatrix!$A$6:$B$10,2,FALSE),IF(J136=4,VLOOKUP(K136+2,TPMatrix!$D$6:$E$9,2,FALSE),0)),"")</f>
        <v>0</v>
      </c>
      <c r="O136" s="241">
        <f ca="1">IF(COUNTIF(K132:K136,K136)&gt;=4,IF(J136=5,VLOOKUP(K136+3,TPMatrix!$A$6:$B$10,2,FALSE),IF(J136=4,VLOOKUP(K136+3,TPMatrix!$D$6:$E$9,2,FALSE),0)),"")</f>
        <v>0</v>
      </c>
      <c r="P136" s="241">
        <f ca="1">IF(COUNTIF(K132:K136,K136)&gt;=5,IF(J136=5,VLOOKUP(K136+4,TPMatrix!$A$6:$B$10,2,FALSE),IF(J136=4,VLOOKUP(K136+4,TPMatrix!$D$6:$E$9,2,FALSE),0)),"")</f>
        <v>0</v>
      </c>
      <c r="Q136" s="241">
        <f t="shared" ca="1" si="52"/>
        <v>0</v>
      </c>
      <c r="R136" s="242">
        <f t="shared" ca="1" si="53"/>
        <v>5</v>
      </c>
      <c r="S136" s="240">
        <f t="shared" ca="1" si="54"/>
        <v>0</v>
      </c>
      <c r="T136" s="241">
        <f t="shared" si="55"/>
        <v>0</v>
      </c>
      <c r="U136" s="242">
        <f t="shared" ca="1" si="56"/>
        <v>0</v>
      </c>
      <c r="W136" s="154" t="str">
        <f t="shared" ca="1" si="57"/>
        <v/>
      </c>
      <c r="X136" s="154" t="str">
        <f ca="1">IF(ISNUMBER($A136),$W136*(Methuselahs!$A$4+1)+$A136,"")</f>
        <v/>
      </c>
      <c r="Y136" s="154" t="str">
        <f t="shared" ca="1" si="58"/>
        <v/>
      </c>
      <c r="Z136" s="154" t="str">
        <f ca="1">IF(ISNUMBER($A136),VLOOKUP($A136,Methuselahs!$A$7:$X$206,5),"")</f>
        <v/>
      </c>
      <c r="AA136" s="154" t="str">
        <f t="shared" ca="1" si="59"/>
        <v/>
      </c>
    </row>
    <row r="137" spans="1:27" ht="12.95" customHeight="1" thickTop="1" x14ac:dyDescent="0.2">
      <c r="A137" s="193" t="str">
        <f ca="1">IF(ISBLANK('Tournament Info'!$B$11),"",INDIRECT(ADDRESS(ROW(),1,1,1,"Optimal Seating "&amp;'Tournament Info'!$B$11-1&amp;"R+F")))</f>
        <v/>
      </c>
      <c r="B137" s="194" t="str">
        <f ca="1">IF(ISNUMBER(A137),VLOOKUP(A137,Methuselahs!$A$7:$E$206,2,FALSE),"")</f>
        <v/>
      </c>
      <c r="C137" s="195" t="str">
        <f ca="1">IF(ISNUMBER(A137),VLOOKUP(A137,Methuselahs!$A$7:$E$206,3,FALSE),"")</f>
        <v/>
      </c>
      <c r="D137" s="196" t="str">
        <f t="shared" ca="1" si="48"/>
        <v/>
      </c>
      <c r="E137" s="197"/>
      <c r="F137" s="195">
        <f t="shared" si="49"/>
        <v>0</v>
      </c>
      <c r="G137" s="198" t="str">
        <f t="shared" ca="1" si="50"/>
        <v/>
      </c>
      <c r="H137" s="199" t="str">
        <f ca="1">IF(ISNUMBER(A137),IF(OR($S137=$U137,NOT(ISNA(MATCH($D137*5+$V$4,Override!$C$6:$C$125,0)))),$Q137,0),"")</f>
        <v/>
      </c>
      <c r="I137" s="196" t="str">
        <f t="shared" ca="1" si="51"/>
        <v/>
      </c>
      <c r="J137" s="200">
        <f ca="1">COUNT(A137:A141)</f>
        <v>0</v>
      </c>
      <c r="K137" s="201" t="str">
        <f ca="1">IF(ISNUMBER(A137),RANK(F137,F137:F141),"")</f>
        <v/>
      </c>
      <c r="L137" s="202">
        <f ca="1">IF(J137=5,VLOOKUP(K137,TPMatrix!$A$6:$B$10,2,FALSE),IF(J137=4,VLOOKUP(K137,TPMatrix!$D$6:$E$9,2,FALSE),0))</f>
        <v>0</v>
      </c>
      <c r="M137" s="202">
        <f ca="1">IF(COUNTIF(K137:K141,K137)&gt;=2,IF(J137=5,VLOOKUP(K137+1,TPMatrix!$A$6:$B$10,2,FALSE),IF(J137=4,VLOOKUP(K137+1,TPMatrix!$D$6:$E$9,2,FALSE),0)),"")</f>
        <v>0</v>
      </c>
      <c r="N137" s="202">
        <f ca="1">IF(COUNTIF(K137:K141,K137)&gt;=3,IF(J137=5,VLOOKUP(K137+2,TPMatrix!$A$6:$B$10,2,FALSE),IF(J137=4,VLOOKUP(K137+2,TPMatrix!$D$6:$E$9,2,FALSE),0)),"")</f>
        <v>0</v>
      </c>
      <c r="O137" s="202">
        <f ca="1">IF(COUNTIF(K137:K141,K137)&gt;=4,IF(J137=5,VLOOKUP(K137+3,TPMatrix!$A$6:$B$10,2,FALSE),IF(J137=4,VLOOKUP(K137+3,TPMatrix!$D$6:$E$9,2,FALSE),0)),"")</f>
        <v>0</v>
      </c>
      <c r="P137" s="202">
        <f ca="1">IF(COUNTIF(K137:K141,K137)&gt;=5,IF(J137=5,VLOOKUP(K137+4,TPMatrix!$A$6:$B$10,2,FALSE),IF(J137=4,VLOOKUP(K137+4,TPMatrix!$D$6:$E$9,2,FALSE),0)),"")</f>
        <v>0</v>
      </c>
      <c r="Q137" s="202">
        <f t="shared" ca="1" si="52"/>
        <v>0</v>
      </c>
      <c r="R137" s="203">
        <f t="shared" ca="1" si="53"/>
        <v>5</v>
      </c>
      <c r="S137" s="204">
        <f t="shared" ca="1" si="54"/>
        <v>0</v>
      </c>
      <c r="T137" s="205">
        <f t="shared" si="55"/>
        <v>0</v>
      </c>
      <c r="U137" s="206">
        <f t="shared" ca="1" si="56"/>
        <v>0</v>
      </c>
      <c r="W137" s="154" t="str">
        <f t="shared" ca="1" si="57"/>
        <v/>
      </c>
      <c r="X137" s="154" t="str">
        <f ca="1">IF(ISNUMBER($A137),$W137*(Methuselahs!$A$4+1)+$A137,"")</f>
        <v/>
      </c>
      <c r="Y137" s="154" t="str">
        <f t="shared" ca="1" si="58"/>
        <v/>
      </c>
      <c r="Z137" s="154" t="str">
        <f ca="1">IF(ISNUMBER($A137),VLOOKUP($A137,Methuselahs!$A$7:$X$206,5),"")</f>
        <v/>
      </c>
      <c r="AA137" s="154" t="str">
        <f t="shared" ca="1" si="59"/>
        <v/>
      </c>
    </row>
    <row r="138" spans="1:27" ht="12.95" customHeight="1" x14ac:dyDescent="0.2">
      <c r="A138" s="207" t="str">
        <f ca="1">IF(ISBLANK('Tournament Info'!$B$11),"",INDIRECT(ADDRESS(ROW(),1,1,1,"Optimal Seating "&amp;'Tournament Info'!$B$11-1&amp;"R+F")))</f>
        <v/>
      </c>
      <c r="B138" s="208" t="str">
        <f ca="1">IF(ISNUMBER(A138),VLOOKUP(A138,Methuselahs!$A$7:$E$206,2,FALSE),"")</f>
        <v/>
      </c>
      <c r="C138" s="209" t="str">
        <f ca="1">IF(ISNUMBER(A138),VLOOKUP(A138,Methuselahs!$A$7:$E$206,3,FALSE),"")</f>
        <v/>
      </c>
      <c r="D138" s="210" t="str">
        <f t="shared" ca="1" si="48"/>
        <v/>
      </c>
      <c r="E138" s="211"/>
      <c r="F138" s="209">
        <f t="shared" si="49"/>
        <v>0</v>
      </c>
      <c r="G138" s="212" t="str">
        <f t="shared" ca="1" si="50"/>
        <v/>
      </c>
      <c r="H138" s="213" t="str">
        <f ca="1">IF(ISNUMBER(A138),IF(OR($S138=$U138,NOT(ISNA(MATCH($D138*5+$V$4,Override!$C$6:$C$125,0)))),$Q138,0),"")</f>
        <v/>
      </c>
      <c r="I138" s="210" t="str">
        <f t="shared" ca="1" si="51"/>
        <v/>
      </c>
      <c r="J138" s="214">
        <f ca="1">COUNT(A137:A141)</f>
        <v>0</v>
      </c>
      <c r="K138" s="215" t="str">
        <f ca="1">IF(ISNUMBER(A138),RANK(F138,F137:F141),"")</f>
        <v/>
      </c>
      <c r="L138" s="216">
        <f ca="1">IF(J138=5,VLOOKUP(K138,TPMatrix!$A$6:$B$10,2,FALSE),IF(J138=4,VLOOKUP(K138,TPMatrix!$D$6:$E$9,2,FALSE),0))</f>
        <v>0</v>
      </c>
      <c r="M138" s="216">
        <f ca="1">IF(COUNTIF(K137:K141,K138)&gt;=2,IF(J138=5,VLOOKUP(K138+1,TPMatrix!$A$6:$B$10,2,FALSE),IF(J138=4,VLOOKUP(K138+1,TPMatrix!$D$6:$E$9,2,FALSE),0)),"")</f>
        <v>0</v>
      </c>
      <c r="N138" s="216">
        <f ca="1">IF(COUNTIF(K137:K141,K138)&gt;=3,IF(J138=5,VLOOKUP(K138+2,TPMatrix!$A$6:$B$10,2,FALSE),IF(J138=4,VLOOKUP(K138+2,TPMatrix!$D$6:$E$9,2,FALSE),0)),"")</f>
        <v>0</v>
      </c>
      <c r="O138" s="216">
        <f ca="1">IF(COUNTIF(K137:K141,K138)&gt;=4,IF(J138=5,VLOOKUP(K138+3,TPMatrix!$A$6:$B$10,2,FALSE),IF(J138=4,VLOOKUP(K138+3,TPMatrix!$D$6:$E$9,2,FALSE),0)),"")</f>
        <v>0</v>
      </c>
      <c r="P138" s="216">
        <f ca="1">IF(COUNTIF(K137:K141,K138)&gt;=5,IF(J138=5,VLOOKUP(K138+4,TPMatrix!$A$6:$B$10,2,FALSE),IF(J138=4,VLOOKUP(K138+4,TPMatrix!$D$6:$E$9,2,FALSE),0)),"")</f>
        <v>0</v>
      </c>
      <c r="Q138" s="216">
        <f t="shared" ca="1" si="52"/>
        <v>0</v>
      </c>
      <c r="R138" s="217">
        <f t="shared" ca="1" si="53"/>
        <v>5</v>
      </c>
      <c r="S138" s="215">
        <f t="shared" ca="1" si="54"/>
        <v>0</v>
      </c>
      <c r="T138" s="216">
        <f t="shared" si="55"/>
        <v>0</v>
      </c>
      <c r="U138" s="217">
        <f t="shared" ca="1" si="56"/>
        <v>0</v>
      </c>
      <c r="W138" s="154" t="str">
        <f t="shared" ca="1" si="57"/>
        <v/>
      </c>
      <c r="X138" s="154" t="str">
        <f ca="1">IF(ISNUMBER($A138),$W138*(Methuselahs!$A$4+1)+$A138,"")</f>
        <v/>
      </c>
      <c r="Y138" s="154" t="str">
        <f t="shared" ca="1" si="58"/>
        <v/>
      </c>
      <c r="Z138" s="154" t="str">
        <f ca="1">IF(ISNUMBER($A138),VLOOKUP($A138,Methuselahs!$A$7:$X$206,5),"")</f>
        <v/>
      </c>
      <c r="AA138" s="154" t="str">
        <f t="shared" ca="1" si="59"/>
        <v/>
      </c>
    </row>
    <row r="139" spans="1:27" ht="12.95" customHeight="1" x14ac:dyDescent="0.2">
      <c r="A139" s="218" t="str">
        <f ca="1">IF(ISBLANK('Tournament Info'!$B$11),"",INDIRECT(ADDRESS(ROW(),1,1,1,"Optimal Seating "&amp;'Tournament Info'!$B$11-1&amp;"R+F")))</f>
        <v/>
      </c>
      <c r="B139" s="194" t="str">
        <f ca="1">IF(ISNUMBER(A139),VLOOKUP(A139,Methuselahs!$A$7:$E$206,2,FALSE),"")</f>
        <v/>
      </c>
      <c r="C139" s="219" t="str">
        <f ca="1">IF(ISNUMBER(A139),VLOOKUP(A139,Methuselahs!$A$7:$E$206,3,FALSE),"")</f>
        <v/>
      </c>
      <c r="D139" s="220" t="str">
        <f t="shared" ca="1" si="48"/>
        <v/>
      </c>
      <c r="E139" s="221"/>
      <c r="F139" s="219">
        <f t="shared" si="49"/>
        <v>0</v>
      </c>
      <c r="G139" s="222" t="str">
        <f t="shared" ca="1" si="50"/>
        <v/>
      </c>
      <c r="H139" s="223" t="str">
        <f ca="1">IF(ISNUMBER(A139),IF(OR($S139=$U139,NOT(ISNA(MATCH($D139*5+$V$4,Override!$C$6:$C$125,0)))),$Q139,0),"")</f>
        <v/>
      </c>
      <c r="I139" s="220" t="str">
        <f t="shared" ca="1" si="51"/>
        <v/>
      </c>
      <c r="J139" s="224">
        <f ca="1">COUNT(A137:A141)</f>
        <v>0</v>
      </c>
      <c r="K139" s="225" t="str">
        <f ca="1">IF(ISNUMBER(A139),RANK(F139,F137:F141),"")</f>
        <v/>
      </c>
      <c r="L139" s="226">
        <f ca="1">IF(J139=5,VLOOKUP(K139,TPMatrix!$A$6:$B$10,2,FALSE),IF(J139=4,VLOOKUP(K139,TPMatrix!$D$6:$E$9,2,FALSE),0))</f>
        <v>0</v>
      </c>
      <c r="M139" s="226">
        <f ca="1">IF(COUNTIF(K137:K141,K139)&gt;=2,IF(J139=5,VLOOKUP(K139+1,TPMatrix!$A$6:$B$10,2,FALSE),IF(J139=4,VLOOKUP(K139+1,TPMatrix!$D$6:$E$9,2,FALSE),0)),"")</f>
        <v>0</v>
      </c>
      <c r="N139" s="226">
        <f ca="1">IF(COUNTIF(K137:K141,K139)&gt;=3,IF(J139=5,VLOOKUP(K139+2,TPMatrix!$A$6:$B$10,2,FALSE),IF(J139=4,VLOOKUP(K139+2,TPMatrix!$D$6:$E$9,2,FALSE),0)),"")</f>
        <v>0</v>
      </c>
      <c r="O139" s="226">
        <f ca="1">IF(COUNTIF(K137:K141,K139)&gt;=4,IF(J139=5,VLOOKUP(K139+3,TPMatrix!$A$6:$B$10,2,FALSE),IF(J139=4,VLOOKUP(K139+3,TPMatrix!$D$6:$E$9,2,FALSE),0)),"")</f>
        <v>0</v>
      </c>
      <c r="P139" s="226">
        <f ca="1">IF(COUNTIF(K137:K141,K139)&gt;=5,IF(J139=5,VLOOKUP(K139+4,TPMatrix!$A$6:$B$10,2,FALSE),IF(J139=4,VLOOKUP(K139+4,TPMatrix!$D$6:$E$9,2,FALSE),0)),"")</f>
        <v>0</v>
      </c>
      <c r="Q139" s="226">
        <f t="shared" ca="1" si="52"/>
        <v>0</v>
      </c>
      <c r="R139" s="227">
        <f t="shared" ca="1" si="53"/>
        <v>5</v>
      </c>
      <c r="S139" s="225">
        <f t="shared" ca="1" si="54"/>
        <v>0</v>
      </c>
      <c r="T139" s="226">
        <f t="shared" si="55"/>
        <v>0</v>
      </c>
      <c r="U139" s="227">
        <f t="shared" ca="1" si="56"/>
        <v>0</v>
      </c>
      <c r="W139" s="154" t="str">
        <f t="shared" ca="1" si="57"/>
        <v/>
      </c>
      <c r="X139" s="154" t="str">
        <f ca="1">IF(ISNUMBER($A139),$W139*(Methuselahs!$A$4+1)+$A139,"")</f>
        <v/>
      </c>
      <c r="Y139" s="154" t="str">
        <f t="shared" ca="1" si="58"/>
        <v/>
      </c>
      <c r="Z139" s="154" t="str">
        <f ca="1">IF(ISNUMBER($A139),VLOOKUP($A139,Methuselahs!$A$7:$X$206,5),"")</f>
        <v/>
      </c>
      <c r="AA139" s="154" t="str">
        <f t="shared" ca="1" si="59"/>
        <v/>
      </c>
    </row>
    <row r="140" spans="1:27" ht="12.95" customHeight="1" x14ac:dyDescent="0.2">
      <c r="A140" s="228" t="str">
        <f ca="1">IF(ISBLANK('Tournament Info'!$B$11),"",INDIRECT(ADDRESS(ROW(),1,1,1,"Optimal Seating "&amp;'Tournament Info'!$B$11-1&amp;"R+F")))</f>
        <v/>
      </c>
      <c r="B140" s="229" t="str">
        <f ca="1">IF(ISNUMBER(A140),VLOOKUP(A140,Methuselahs!$A$7:$E$206,2,FALSE),"")</f>
        <v/>
      </c>
      <c r="C140" s="230" t="str">
        <f ca="1">IF(ISNUMBER(A140),VLOOKUP(A140,Methuselahs!$A$7:$E$206,3,FALSE),"")</f>
        <v/>
      </c>
      <c r="D140" s="231" t="str">
        <f t="shared" ca="1" si="48"/>
        <v/>
      </c>
      <c r="E140" s="232"/>
      <c r="F140" s="230">
        <f t="shared" si="49"/>
        <v>0</v>
      </c>
      <c r="G140" s="212" t="str">
        <f t="shared" ca="1" si="50"/>
        <v/>
      </c>
      <c r="H140" s="213" t="str">
        <f ca="1">IF(ISNUMBER(A140),IF(OR($S140=$U140,NOT(ISNA(MATCH($D140*5+$V$4,Override!$C$6:$C$125,0)))),$Q140,0),"")</f>
        <v/>
      </c>
      <c r="I140" s="231" t="str">
        <f t="shared" ca="1" si="51"/>
        <v/>
      </c>
      <c r="J140" s="233">
        <f ca="1">COUNT(A137:A141)</f>
        <v>0</v>
      </c>
      <c r="K140" s="215" t="str">
        <f ca="1">IF(ISNUMBER(A140),RANK(F140,F137:F141),"")</f>
        <v/>
      </c>
      <c r="L140" s="216">
        <f ca="1">IF(J140=5,VLOOKUP(K140,TPMatrix!$A$6:$B$10,2,FALSE),IF(J140=4,VLOOKUP(K140,TPMatrix!$D$6:$E$9,2,FALSE),0))</f>
        <v>0</v>
      </c>
      <c r="M140" s="216">
        <f ca="1">IF(COUNTIF(K137:K141,K140)&gt;=2,IF(J140=5,VLOOKUP(K140+1,TPMatrix!$A$6:$B$10,2,FALSE),IF(J140=4,VLOOKUP(K140+1,TPMatrix!$D$6:$E$9,2,FALSE),0)),"")</f>
        <v>0</v>
      </c>
      <c r="N140" s="216">
        <f ca="1">IF(COUNTIF(K137:K141,K140)&gt;=3,IF(J140=5,VLOOKUP(K140+2,TPMatrix!$A$6:$B$10,2,FALSE),IF(J140=4,VLOOKUP(K140+2,TPMatrix!$D$6:$E$9,2,FALSE),0)),"")</f>
        <v>0</v>
      </c>
      <c r="O140" s="216">
        <f ca="1">IF(COUNTIF(K137:K141,K140)&gt;=4,IF(J140=5,VLOOKUP(K140+3,TPMatrix!$A$6:$B$10,2,FALSE),IF(J140=4,VLOOKUP(K140+3,TPMatrix!$D$6:$E$9,2,FALSE),0)),"")</f>
        <v>0</v>
      </c>
      <c r="P140" s="216">
        <f ca="1">IF(COUNTIF(K137:K141,K140)&gt;=5,IF(J140=5,VLOOKUP(K140+4,TPMatrix!$A$6:$B$10,2,FALSE),IF(J140=4,VLOOKUP(K140+4,TPMatrix!$D$6:$E$9,2,FALSE),0)),"")</f>
        <v>0</v>
      </c>
      <c r="Q140" s="216">
        <f t="shared" ca="1" si="52"/>
        <v>0</v>
      </c>
      <c r="R140" s="217">
        <f t="shared" ca="1" si="53"/>
        <v>5</v>
      </c>
      <c r="S140" s="215">
        <f t="shared" ca="1" si="54"/>
        <v>0</v>
      </c>
      <c r="T140" s="216">
        <f t="shared" si="55"/>
        <v>0</v>
      </c>
      <c r="U140" s="217">
        <f t="shared" ca="1" si="56"/>
        <v>0</v>
      </c>
      <c r="W140" s="154" t="str">
        <f t="shared" ca="1" si="57"/>
        <v/>
      </c>
      <c r="X140" s="154" t="str">
        <f ca="1">IF(ISNUMBER($A140),$W140*(Methuselahs!$A$4+1)+$A140,"")</f>
        <v/>
      </c>
      <c r="Y140" s="154" t="str">
        <f t="shared" ca="1" si="58"/>
        <v/>
      </c>
      <c r="Z140" s="154" t="str">
        <f ca="1">IF(ISNUMBER($A140),VLOOKUP($A140,Methuselahs!$A$7:$X$206,5),"")</f>
        <v/>
      </c>
      <c r="AA140" s="154" t="str">
        <f t="shared" ca="1" si="59"/>
        <v/>
      </c>
    </row>
    <row r="141" spans="1:27" ht="12.95" customHeight="1" thickBot="1" x14ac:dyDescent="0.25">
      <c r="A141" s="234" t="str">
        <f ca="1">IF(ISBLANK('Tournament Info'!$B$11),"",INDIRECT(ADDRESS(ROW(),1,1,1,"Optimal Seating "&amp;'Tournament Info'!$B$11-1&amp;"R+F")))</f>
        <v/>
      </c>
      <c r="B141" s="235" t="str">
        <f ca="1">IF(ISNUMBER(A141),VLOOKUP(A141,Methuselahs!$A$7:$E$206,2,FALSE),"")</f>
        <v/>
      </c>
      <c r="C141" s="236" t="str">
        <f ca="1">IF(ISNUMBER(A141),VLOOKUP(A141,Methuselahs!$A$7:$E$206,3,FALSE),"")</f>
        <v/>
      </c>
      <c r="D141" s="237" t="str">
        <f t="shared" ca="1" si="48"/>
        <v/>
      </c>
      <c r="E141" s="238"/>
      <c r="F141" s="236">
        <f t="shared" si="49"/>
        <v>0</v>
      </c>
      <c r="G141" s="222" t="str">
        <f t="shared" ca="1" si="50"/>
        <v/>
      </c>
      <c r="H141" s="223" t="str">
        <f ca="1">IF(ISNUMBER(A141),IF(OR($S141=$U141,NOT(ISNA(MATCH($D141*5+$V$4,Override!$C$6:$C$125,0)))),$Q141,0),"")</f>
        <v/>
      </c>
      <c r="I141" s="237" t="str">
        <f t="shared" ca="1" si="51"/>
        <v/>
      </c>
      <c r="J141" s="239">
        <f ca="1">COUNT(A137:A141)</f>
        <v>0</v>
      </c>
      <c r="K141" s="240" t="str">
        <f ca="1">IF(ISNUMBER(A141),RANK(F141,F137:F141),"")</f>
        <v/>
      </c>
      <c r="L141" s="241">
        <f ca="1">IF(J141=5,VLOOKUP(K141,TPMatrix!$A$6:$B$10,2,FALSE),IF(J141=4,VLOOKUP(K141,TPMatrix!$D$6:$E$9,2,FALSE),0))</f>
        <v>0</v>
      </c>
      <c r="M141" s="241">
        <f ca="1">IF(COUNTIF(K137:K141,K141)&gt;=2,IF(J141=5,VLOOKUP(K141+1,TPMatrix!$A$6:$B$10,2,FALSE),IF(J141=4,VLOOKUP(K141+1,TPMatrix!$D$6:$E$9,2,FALSE),0)),"")</f>
        <v>0</v>
      </c>
      <c r="N141" s="241">
        <f ca="1">IF(COUNTIF(K137:K141,K141)&gt;=3,IF(J141=5,VLOOKUP(K141+2,TPMatrix!$A$6:$B$10,2,FALSE),IF(J141=4,VLOOKUP(K141+2,TPMatrix!$D$6:$E$9,2,FALSE),0)),"")</f>
        <v>0</v>
      </c>
      <c r="O141" s="241">
        <f ca="1">IF(COUNTIF(K137:K141,K141)&gt;=4,IF(J141=5,VLOOKUP(K141+3,TPMatrix!$A$6:$B$10,2,FALSE),IF(J141=4,VLOOKUP(K141+3,TPMatrix!$D$6:$E$9,2,FALSE),0)),"")</f>
        <v>0</v>
      </c>
      <c r="P141" s="241">
        <f ca="1">IF(COUNTIF(K137:K141,K141)&gt;=5,IF(J141=5,VLOOKUP(K141+4,TPMatrix!$A$6:$B$10,2,FALSE),IF(J141=4,VLOOKUP(K141+4,TPMatrix!$D$6:$E$9,2,FALSE),0)),"")</f>
        <v>0</v>
      </c>
      <c r="Q141" s="241">
        <f t="shared" ca="1" si="52"/>
        <v>0</v>
      </c>
      <c r="R141" s="242">
        <f t="shared" ca="1" si="53"/>
        <v>5</v>
      </c>
      <c r="S141" s="240">
        <f t="shared" ca="1" si="54"/>
        <v>0</v>
      </c>
      <c r="T141" s="241">
        <f t="shared" si="55"/>
        <v>0</v>
      </c>
      <c r="U141" s="242">
        <f t="shared" ca="1" si="56"/>
        <v>0</v>
      </c>
      <c r="W141" s="154" t="str">
        <f t="shared" ca="1" si="57"/>
        <v/>
      </c>
      <c r="X141" s="154" t="str">
        <f ca="1">IF(ISNUMBER($A141),$W141*(Methuselahs!$A$4+1)+$A141,"")</f>
        <v/>
      </c>
      <c r="Y141" s="154" t="str">
        <f t="shared" ca="1" si="58"/>
        <v/>
      </c>
      <c r="Z141" s="154" t="str">
        <f ca="1">IF(ISNUMBER($A141),VLOOKUP($A141,Methuselahs!$A$7:$X$206,5),"")</f>
        <v/>
      </c>
      <c r="AA141" s="154" t="str">
        <f t="shared" ca="1" si="59"/>
        <v/>
      </c>
    </row>
    <row r="142" spans="1:27" ht="12.95" customHeight="1" thickTop="1" x14ac:dyDescent="0.2">
      <c r="A142" s="193" t="str">
        <f ca="1">IF(ISBLANK('Tournament Info'!$B$11),"",INDIRECT(ADDRESS(ROW(),1,1,1,"Optimal Seating "&amp;'Tournament Info'!$B$11-1&amp;"R+F")))</f>
        <v/>
      </c>
      <c r="B142" s="194" t="str">
        <f ca="1">IF(ISNUMBER(A142),VLOOKUP(A142,Methuselahs!$A$7:$E$206,2,FALSE),"")</f>
        <v/>
      </c>
      <c r="C142" s="195" t="str">
        <f ca="1">IF(ISNUMBER(A142),VLOOKUP(A142,Methuselahs!$A$7:$E$206,3,FALSE),"")</f>
        <v/>
      </c>
      <c r="D142" s="196" t="str">
        <f t="shared" ca="1" si="48"/>
        <v/>
      </c>
      <c r="E142" s="197"/>
      <c r="F142" s="195">
        <f t="shared" si="49"/>
        <v>0</v>
      </c>
      <c r="G142" s="198" t="str">
        <f t="shared" ca="1" si="50"/>
        <v/>
      </c>
      <c r="H142" s="199" t="str">
        <f ca="1">IF(ISNUMBER(A142),IF(OR($S142=$U142,NOT(ISNA(MATCH($D142*5+$V$4,Override!$C$6:$C$125,0)))),$Q142,0),"")</f>
        <v/>
      </c>
      <c r="I142" s="196" t="str">
        <f t="shared" ca="1" si="51"/>
        <v/>
      </c>
      <c r="J142" s="200">
        <f ca="1">COUNT(A142:A146)</f>
        <v>0</v>
      </c>
      <c r="K142" s="201" t="str">
        <f ca="1">IF(ISNUMBER(A142),RANK(F142,F142:F146),"")</f>
        <v/>
      </c>
      <c r="L142" s="202">
        <f ca="1">IF(J142=5,VLOOKUP(K142,TPMatrix!$A$6:$B$10,2,FALSE),IF(J142=4,VLOOKUP(K142,TPMatrix!$D$6:$E$9,2,FALSE),0))</f>
        <v>0</v>
      </c>
      <c r="M142" s="202">
        <f ca="1">IF(COUNTIF(K142:K146,K142)&gt;=2,IF(J142=5,VLOOKUP(K142+1,TPMatrix!$A$6:$B$10,2,FALSE),IF(J142=4,VLOOKUP(K142+1,TPMatrix!$D$6:$E$9,2,FALSE),0)),"")</f>
        <v>0</v>
      </c>
      <c r="N142" s="202">
        <f ca="1">IF(COUNTIF(K142:K146,K142)&gt;=3,IF(J142=5,VLOOKUP(K142+2,TPMatrix!$A$6:$B$10,2,FALSE),IF(J142=4,VLOOKUP(K142+2,TPMatrix!$D$6:$E$9,2,FALSE),0)),"")</f>
        <v>0</v>
      </c>
      <c r="O142" s="202">
        <f ca="1">IF(COUNTIF(K142:K146,K142)&gt;=4,IF(J142=5,VLOOKUP(K142+3,TPMatrix!$A$6:$B$10,2,FALSE),IF(J142=4,VLOOKUP(K142+3,TPMatrix!$D$6:$E$9,2,FALSE),0)),"")</f>
        <v>0</v>
      </c>
      <c r="P142" s="202">
        <f ca="1">IF(COUNTIF(K142:K146,K142)&gt;=5,IF(J142=5,VLOOKUP(K142+4,TPMatrix!$A$6:$B$10,2,FALSE),IF(J142=4,VLOOKUP(K142+4,TPMatrix!$D$6:$E$9,2,FALSE),0)),"")</f>
        <v>0</v>
      </c>
      <c r="Q142" s="202">
        <f t="shared" ca="1" si="52"/>
        <v>0</v>
      </c>
      <c r="R142" s="203">
        <f t="shared" ca="1" si="53"/>
        <v>5</v>
      </c>
      <c r="S142" s="204">
        <f t="shared" ca="1" si="54"/>
        <v>0</v>
      </c>
      <c r="T142" s="205">
        <f t="shared" si="55"/>
        <v>0</v>
      </c>
      <c r="U142" s="206">
        <f t="shared" ca="1" si="56"/>
        <v>0</v>
      </c>
      <c r="W142" s="154" t="str">
        <f t="shared" ca="1" si="57"/>
        <v/>
      </c>
      <c r="X142" s="154" t="str">
        <f ca="1">IF(ISNUMBER($A142),$W142*(Methuselahs!$A$4+1)+$A142,"")</f>
        <v/>
      </c>
      <c r="Y142" s="154" t="str">
        <f t="shared" ca="1" si="58"/>
        <v/>
      </c>
      <c r="Z142" s="154" t="str">
        <f ca="1">IF(ISNUMBER($A142),VLOOKUP($A142,Methuselahs!$A$7:$X$206,5),"")</f>
        <v/>
      </c>
      <c r="AA142" s="154" t="str">
        <f t="shared" ca="1" si="59"/>
        <v/>
      </c>
    </row>
    <row r="143" spans="1:27" ht="12.95" customHeight="1" x14ac:dyDescent="0.2">
      <c r="A143" s="207" t="str">
        <f ca="1">IF(ISBLANK('Tournament Info'!$B$11),"",INDIRECT(ADDRESS(ROW(),1,1,1,"Optimal Seating "&amp;'Tournament Info'!$B$11-1&amp;"R+F")))</f>
        <v/>
      </c>
      <c r="B143" s="208" t="str">
        <f ca="1">IF(ISNUMBER(A143),VLOOKUP(A143,Methuselahs!$A$7:$E$206,2,FALSE),"")</f>
        <v/>
      </c>
      <c r="C143" s="209" t="str">
        <f ca="1">IF(ISNUMBER(A143),VLOOKUP(A143,Methuselahs!$A$7:$E$206,3,FALSE),"")</f>
        <v/>
      </c>
      <c r="D143" s="210" t="str">
        <f t="shared" ca="1" si="48"/>
        <v/>
      </c>
      <c r="E143" s="211"/>
      <c r="F143" s="209">
        <f t="shared" si="49"/>
        <v>0</v>
      </c>
      <c r="G143" s="212" t="str">
        <f t="shared" ca="1" si="50"/>
        <v/>
      </c>
      <c r="H143" s="213" t="str">
        <f ca="1">IF(ISNUMBER(A143),IF(OR($S143=$U143,NOT(ISNA(MATCH($D143*5+$V$4,Override!$C$6:$C$125,0)))),$Q143,0),"")</f>
        <v/>
      </c>
      <c r="I143" s="210" t="str">
        <f t="shared" ca="1" si="51"/>
        <v/>
      </c>
      <c r="J143" s="214">
        <f ca="1">COUNT(A142:A146)</f>
        <v>0</v>
      </c>
      <c r="K143" s="215" t="str">
        <f ca="1">IF(ISNUMBER(A143),RANK(F143,F142:F146),"")</f>
        <v/>
      </c>
      <c r="L143" s="216">
        <f ca="1">IF(J143=5,VLOOKUP(K143,TPMatrix!$A$6:$B$10,2,FALSE),IF(J143=4,VLOOKUP(K143,TPMatrix!$D$6:$E$9,2,FALSE),0))</f>
        <v>0</v>
      </c>
      <c r="M143" s="216">
        <f ca="1">IF(COUNTIF(K142:K146,K143)&gt;=2,IF(J143=5,VLOOKUP(K143+1,TPMatrix!$A$6:$B$10,2,FALSE),IF(J143=4,VLOOKUP(K143+1,TPMatrix!$D$6:$E$9,2,FALSE),0)),"")</f>
        <v>0</v>
      </c>
      <c r="N143" s="216">
        <f ca="1">IF(COUNTIF(K142:K146,K143)&gt;=3,IF(J143=5,VLOOKUP(K143+2,TPMatrix!$A$6:$B$10,2,FALSE),IF(J143=4,VLOOKUP(K143+2,TPMatrix!$D$6:$E$9,2,FALSE),0)),"")</f>
        <v>0</v>
      </c>
      <c r="O143" s="216">
        <f ca="1">IF(COUNTIF(K142:K146,K143)&gt;=4,IF(J143=5,VLOOKUP(K143+3,TPMatrix!$A$6:$B$10,2,FALSE),IF(J143=4,VLOOKUP(K143+3,TPMatrix!$D$6:$E$9,2,FALSE),0)),"")</f>
        <v>0</v>
      </c>
      <c r="P143" s="216">
        <f ca="1">IF(COUNTIF(K142:K146,K143)&gt;=5,IF(J143=5,VLOOKUP(K143+4,TPMatrix!$A$6:$B$10,2,FALSE),IF(J143=4,VLOOKUP(K143+4,TPMatrix!$D$6:$E$9,2,FALSE),0)),"")</f>
        <v>0</v>
      </c>
      <c r="Q143" s="216">
        <f t="shared" ca="1" si="52"/>
        <v>0</v>
      </c>
      <c r="R143" s="217">
        <f t="shared" ca="1" si="53"/>
        <v>5</v>
      </c>
      <c r="S143" s="215">
        <f t="shared" ca="1" si="54"/>
        <v>0</v>
      </c>
      <c r="T143" s="216">
        <f t="shared" si="55"/>
        <v>0</v>
      </c>
      <c r="U143" s="217">
        <f t="shared" ca="1" si="56"/>
        <v>0</v>
      </c>
      <c r="W143" s="154" t="str">
        <f t="shared" ca="1" si="57"/>
        <v/>
      </c>
      <c r="X143" s="154" t="str">
        <f ca="1">IF(ISNUMBER($A143),$W143*(Methuselahs!$A$4+1)+$A143,"")</f>
        <v/>
      </c>
      <c r="Y143" s="154" t="str">
        <f t="shared" ca="1" si="58"/>
        <v/>
      </c>
      <c r="Z143" s="154" t="str">
        <f ca="1">IF(ISNUMBER($A143),VLOOKUP($A143,Methuselahs!$A$7:$X$206,5),"")</f>
        <v/>
      </c>
      <c r="AA143" s="154" t="str">
        <f t="shared" ca="1" si="59"/>
        <v/>
      </c>
    </row>
    <row r="144" spans="1:27" ht="12.95" customHeight="1" x14ac:dyDescent="0.2">
      <c r="A144" s="218" t="str">
        <f ca="1">IF(ISBLANK('Tournament Info'!$B$11),"",INDIRECT(ADDRESS(ROW(),1,1,1,"Optimal Seating "&amp;'Tournament Info'!$B$11-1&amp;"R+F")))</f>
        <v/>
      </c>
      <c r="B144" s="194" t="str">
        <f ca="1">IF(ISNUMBER(A144),VLOOKUP(A144,Methuselahs!$A$7:$E$206,2,FALSE),"")</f>
        <v/>
      </c>
      <c r="C144" s="219" t="str">
        <f ca="1">IF(ISNUMBER(A144),VLOOKUP(A144,Methuselahs!$A$7:$E$206,3,FALSE),"")</f>
        <v/>
      </c>
      <c r="D144" s="220" t="str">
        <f t="shared" ca="1" si="48"/>
        <v/>
      </c>
      <c r="E144" s="221"/>
      <c r="F144" s="219">
        <f t="shared" si="49"/>
        <v>0</v>
      </c>
      <c r="G144" s="222" t="str">
        <f t="shared" ca="1" si="50"/>
        <v/>
      </c>
      <c r="H144" s="223" t="str">
        <f ca="1">IF(ISNUMBER(A144),IF(OR($S144=$U144,NOT(ISNA(MATCH($D144*5+$V$4,Override!$C$6:$C$125,0)))),$Q144,0),"")</f>
        <v/>
      </c>
      <c r="I144" s="220" t="str">
        <f t="shared" ca="1" si="51"/>
        <v/>
      </c>
      <c r="J144" s="224">
        <f ca="1">COUNT(A142:A146)</f>
        <v>0</v>
      </c>
      <c r="K144" s="225" t="str">
        <f ca="1">IF(ISNUMBER(A144),RANK(F144,F142:F146),"")</f>
        <v/>
      </c>
      <c r="L144" s="226">
        <f ca="1">IF(J144=5,VLOOKUP(K144,TPMatrix!$A$6:$B$10,2,FALSE),IF(J144=4,VLOOKUP(K144,TPMatrix!$D$6:$E$9,2,FALSE),0))</f>
        <v>0</v>
      </c>
      <c r="M144" s="226">
        <f ca="1">IF(COUNTIF(K142:K146,K144)&gt;=2,IF(J144=5,VLOOKUP(K144+1,TPMatrix!$A$6:$B$10,2,FALSE),IF(J144=4,VLOOKUP(K144+1,TPMatrix!$D$6:$E$9,2,FALSE),0)),"")</f>
        <v>0</v>
      </c>
      <c r="N144" s="226">
        <f ca="1">IF(COUNTIF(K142:K146,K144)&gt;=3,IF(J144=5,VLOOKUP(K144+2,TPMatrix!$A$6:$B$10,2,FALSE),IF(J144=4,VLOOKUP(K144+2,TPMatrix!$D$6:$E$9,2,FALSE),0)),"")</f>
        <v>0</v>
      </c>
      <c r="O144" s="226">
        <f ca="1">IF(COUNTIF(K142:K146,K144)&gt;=4,IF(J144=5,VLOOKUP(K144+3,TPMatrix!$A$6:$B$10,2,FALSE),IF(J144=4,VLOOKUP(K144+3,TPMatrix!$D$6:$E$9,2,FALSE),0)),"")</f>
        <v>0</v>
      </c>
      <c r="P144" s="226">
        <f ca="1">IF(COUNTIF(K142:K146,K144)&gt;=5,IF(J144=5,VLOOKUP(K144+4,TPMatrix!$A$6:$B$10,2,FALSE),IF(J144=4,VLOOKUP(K144+4,TPMatrix!$D$6:$E$9,2,FALSE),0)),"")</f>
        <v>0</v>
      </c>
      <c r="Q144" s="226">
        <f t="shared" ca="1" si="52"/>
        <v>0</v>
      </c>
      <c r="R144" s="227">
        <f t="shared" ca="1" si="53"/>
        <v>5</v>
      </c>
      <c r="S144" s="225">
        <f t="shared" ca="1" si="54"/>
        <v>0</v>
      </c>
      <c r="T144" s="226">
        <f t="shared" si="55"/>
        <v>0</v>
      </c>
      <c r="U144" s="227">
        <f t="shared" ca="1" si="56"/>
        <v>0</v>
      </c>
      <c r="W144" s="154" t="str">
        <f t="shared" ca="1" si="57"/>
        <v/>
      </c>
      <c r="X144" s="154" t="str">
        <f ca="1">IF(ISNUMBER($A144),$W144*(Methuselahs!$A$4+1)+$A144,"")</f>
        <v/>
      </c>
      <c r="Y144" s="154" t="str">
        <f t="shared" ca="1" si="58"/>
        <v/>
      </c>
      <c r="Z144" s="154" t="str">
        <f ca="1">IF(ISNUMBER($A144),VLOOKUP($A144,Methuselahs!$A$7:$X$206,5),"")</f>
        <v/>
      </c>
      <c r="AA144" s="154" t="str">
        <f t="shared" ca="1" si="59"/>
        <v/>
      </c>
    </row>
    <row r="145" spans="1:27" ht="12.95" customHeight="1" x14ac:dyDescent="0.2">
      <c r="A145" s="228" t="str">
        <f ca="1">IF(ISBLANK('Tournament Info'!$B$11),"",INDIRECT(ADDRESS(ROW(),1,1,1,"Optimal Seating "&amp;'Tournament Info'!$B$11-1&amp;"R+F")))</f>
        <v/>
      </c>
      <c r="B145" s="229" t="str">
        <f ca="1">IF(ISNUMBER(A145),VLOOKUP(A145,Methuselahs!$A$7:$E$206,2,FALSE),"")</f>
        <v/>
      </c>
      <c r="C145" s="230" t="str">
        <f ca="1">IF(ISNUMBER(A145),VLOOKUP(A145,Methuselahs!$A$7:$E$206,3,FALSE),"")</f>
        <v/>
      </c>
      <c r="D145" s="231" t="str">
        <f t="shared" ca="1" si="48"/>
        <v/>
      </c>
      <c r="E145" s="232"/>
      <c r="F145" s="230">
        <f t="shared" si="49"/>
        <v>0</v>
      </c>
      <c r="G145" s="212" t="str">
        <f t="shared" ca="1" si="50"/>
        <v/>
      </c>
      <c r="H145" s="213" t="str">
        <f ca="1">IF(ISNUMBER(A145),IF(OR($S145=$U145,NOT(ISNA(MATCH($D145*5+$V$4,Override!$C$6:$C$125,0)))),$Q145,0),"")</f>
        <v/>
      </c>
      <c r="I145" s="231" t="str">
        <f t="shared" ca="1" si="51"/>
        <v/>
      </c>
      <c r="J145" s="233">
        <f ca="1">COUNT(A142:A146)</f>
        <v>0</v>
      </c>
      <c r="K145" s="215" t="str">
        <f ca="1">IF(ISNUMBER(A145),RANK(F145,F142:F146),"")</f>
        <v/>
      </c>
      <c r="L145" s="216">
        <f ca="1">IF(J145=5,VLOOKUP(K145,TPMatrix!$A$6:$B$10,2,FALSE),IF(J145=4,VLOOKUP(K145,TPMatrix!$D$6:$E$9,2,FALSE),0))</f>
        <v>0</v>
      </c>
      <c r="M145" s="216">
        <f ca="1">IF(COUNTIF(K142:K146,K145)&gt;=2,IF(J145=5,VLOOKUP(K145+1,TPMatrix!$A$6:$B$10,2,FALSE),IF(J145=4,VLOOKUP(K145+1,TPMatrix!$D$6:$E$9,2,FALSE),0)),"")</f>
        <v>0</v>
      </c>
      <c r="N145" s="216">
        <f ca="1">IF(COUNTIF(K142:K146,K145)&gt;=3,IF(J145=5,VLOOKUP(K145+2,TPMatrix!$A$6:$B$10,2,FALSE),IF(J145=4,VLOOKUP(K145+2,TPMatrix!$D$6:$E$9,2,FALSE),0)),"")</f>
        <v>0</v>
      </c>
      <c r="O145" s="216">
        <f ca="1">IF(COUNTIF(K142:K146,K145)&gt;=4,IF(J145=5,VLOOKUP(K145+3,TPMatrix!$A$6:$B$10,2,FALSE),IF(J145=4,VLOOKUP(K145+3,TPMatrix!$D$6:$E$9,2,FALSE),0)),"")</f>
        <v>0</v>
      </c>
      <c r="P145" s="216">
        <f ca="1">IF(COUNTIF(K142:K146,K145)&gt;=5,IF(J145=5,VLOOKUP(K145+4,TPMatrix!$A$6:$B$10,2,FALSE),IF(J145=4,VLOOKUP(K145+4,TPMatrix!$D$6:$E$9,2,FALSE),0)),"")</f>
        <v>0</v>
      </c>
      <c r="Q145" s="216">
        <f t="shared" ca="1" si="52"/>
        <v>0</v>
      </c>
      <c r="R145" s="217">
        <f t="shared" ca="1" si="53"/>
        <v>5</v>
      </c>
      <c r="S145" s="215">
        <f t="shared" ca="1" si="54"/>
        <v>0</v>
      </c>
      <c r="T145" s="216">
        <f t="shared" si="55"/>
        <v>0</v>
      </c>
      <c r="U145" s="217">
        <f t="shared" ca="1" si="56"/>
        <v>0</v>
      </c>
      <c r="W145" s="154" t="str">
        <f t="shared" ca="1" si="57"/>
        <v/>
      </c>
      <c r="X145" s="154" t="str">
        <f ca="1">IF(ISNUMBER($A145),$W145*(Methuselahs!$A$4+1)+$A145,"")</f>
        <v/>
      </c>
      <c r="Y145" s="154" t="str">
        <f t="shared" ca="1" si="58"/>
        <v/>
      </c>
      <c r="Z145" s="154" t="str">
        <f ca="1">IF(ISNUMBER($A145),VLOOKUP($A145,Methuselahs!$A$7:$X$206,5),"")</f>
        <v/>
      </c>
      <c r="AA145" s="154" t="str">
        <f t="shared" ca="1" si="59"/>
        <v/>
      </c>
    </row>
    <row r="146" spans="1:27" ht="12.95" customHeight="1" thickBot="1" x14ac:dyDescent="0.25">
      <c r="A146" s="234" t="str">
        <f ca="1">IF(ISBLANK('Tournament Info'!$B$11),"",INDIRECT(ADDRESS(ROW(),1,1,1,"Optimal Seating "&amp;'Tournament Info'!$B$11-1&amp;"R+F")))</f>
        <v/>
      </c>
      <c r="B146" s="235" t="str">
        <f ca="1">IF(ISNUMBER(A146),VLOOKUP(A146,Methuselahs!$A$7:$E$206,2,FALSE),"")</f>
        <v/>
      </c>
      <c r="C146" s="236" t="str">
        <f ca="1">IF(ISNUMBER(A146),VLOOKUP(A146,Methuselahs!$A$7:$E$206,3,FALSE),"")</f>
        <v/>
      </c>
      <c r="D146" s="237" t="str">
        <f t="shared" ca="1" si="48"/>
        <v/>
      </c>
      <c r="E146" s="238"/>
      <c r="F146" s="236">
        <f t="shared" si="49"/>
        <v>0</v>
      </c>
      <c r="G146" s="222" t="str">
        <f t="shared" ca="1" si="50"/>
        <v/>
      </c>
      <c r="H146" s="223" t="str">
        <f ca="1">IF(ISNUMBER(A146),IF(OR($S146=$U146,NOT(ISNA(MATCH($D146*5+$V$4,Override!$C$6:$C$125,0)))),$Q146,0),"")</f>
        <v/>
      </c>
      <c r="I146" s="237" t="str">
        <f t="shared" ca="1" si="51"/>
        <v/>
      </c>
      <c r="J146" s="239">
        <f ca="1">COUNT(A142:A146)</f>
        <v>0</v>
      </c>
      <c r="K146" s="240" t="str">
        <f ca="1">IF(ISNUMBER(A146),RANK(F146,F142:F146),"")</f>
        <v/>
      </c>
      <c r="L146" s="241">
        <f ca="1">IF(J146=5,VLOOKUP(K146,TPMatrix!$A$6:$B$10,2,FALSE),IF(J146=4,VLOOKUP(K146,TPMatrix!$D$6:$E$9,2,FALSE),0))</f>
        <v>0</v>
      </c>
      <c r="M146" s="241">
        <f ca="1">IF(COUNTIF(K142:K146,K146)&gt;=2,IF(J146=5,VLOOKUP(K146+1,TPMatrix!$A$6:$B$10,2,FALSE),IF(J146=4,VLOOKUP(K146+1,TPMatrix!$D$6:$E$9,2,FALSE),0)),"")</f>
        <v>0</v>
      </c>
      <c r="N146" s="241">
        <f ca="1">IF(COUNTIF(K142:K146,K146)&gt;=3,IF(J146=5,VLOOKUP(K146+2,TPMatrix!$A$6:$B$10,2,FALSE),IF(J146=4,VLOOKUP(K146+2,TPMatrix!$D$6:$E$9,2,FALSE),0)),"")</f>
        <v>0</v>
      </c>
      <c r="O146" s="241">
        <f ca="1">IF(COUNTIF(K142:K146,K146)&gt;=4,IF(J146=5,VLOOKUP(K146+3,TPMatrix!$A$6:$B$10,2,FALSE),IF(J146=4,VLOOKUP(K146+3,TPMatrix!$D$6:$E$9,2,FALSE),0)),"")</f>
        <v>0</v>
      </c>
      <c r="P146" s="241">
        <f ca="1">IF(COUNTIF(K142:K146,K146)&gt;=5,IF(J146=5,VLOOKUP(K146+4,TPMatrix!$A$6:$B$10,2,FALSE),IF(J146=4,VLOOKUP(K146+4,TPMatrix!$D$6:$E$9,2,FALSE),0)),"")</f>
        <v>0</v>
      </c>
      <c r="Q146" s="241">
        <f t="shared" ca="1" si="52"/>
        <v>0</v>
      </c>
      <c r="R146" s="242">
        <f t="shared" ca="1" si="53"/>
        <v>5</v>
      </c>
      <c r="S146" s="240">
        <f t="shared" ca="1" si="54"/>
        <v>0</v>
      </c>
      <c r="T146" s="241">
        <f t="shared" si="55"/>
        <v>0</v>
      </c>
      <c r="U146" s="242">
        <f t="shared" ca="1" si="56"/>
        <v>0</v>
      </c>
      <c r="W146" s="154" t="str">
        <f t="shared" ca="1" si="57"/>
        <v/>
      </c>
      <c r="X146" s="154" t="str">
        <f ca="1">IF(ISNUMBER($A146),$W146*(Methuselahs!$A$4+1)+$A146,"")</f>
        <v/>
      </c>
      <c r="Y146" s="154" t="str">
        <f t="shared" ca="1" si="58"/>
        <v/>
      </c>
      <c r="Z146" s="154" t="str">
        <f ca="1">IF(ISNUMBER($A146),VLOOKUP($A146,Methuselahs!$A$7:$X$206,5),"")</f>
        <v/>
      </c>
      <c r="AA146" s="154" t="str">
        <f t="shared" ca="1" si="59"/>
        <v/>
      </c>
    </row>
    <row r="147" spans="1:27" ht="12.95" customHeight="1" thickTop="1" x14ac:dyDescent="0.2">
      <c r="A147" s="193" t="str">
        <f ca="1">IF(ISBLANK('Tournament Info'!$B$11),"",INDIRECT(ADDRESS(ROW(),1,1,1,"Optimal Seating "&amp;'Tournament Info'!$B$11-1&amp;"R+F")))</f>
        <v/>
      </c>
      <c r="B147" s="194" t="str">
        <f ca="1">IF(ISNUMBER(A147),VLOOKUP(A147,Methuselahs!$A$7:$E$206,2,FALSE),"")</f>
        <v/>
      </c>
      <c r="C147" s="195" t="str">
        <f ca="1">IF(ISNUMBER(A147),VLOOKUP(A147,Methuselahs!$A$7:$E$206,3,FALSE),"")</f>
        <v/>
      </c>
      <c r="D147" s="196" t="str">
        <f t="shared" ca="1" si="48"/>
        <v/>
      </c>
      <c r="E147" s="197"/>
      <c r="F147" s="195">
        <f t="shared" si="49"/>
        <v>0</v>
      </c>
      <c r="G147" s="198" t="str">
        <f t="shared" ca="1" si="50"/>
        <v/>
      </c>
      <c r="H147" s="199" t="str">
        <f ca="1">IF(ISNUMBER(A147),IF(OR($S147=$U147,NOT(ISNA(MATCH($D147*5+$V$4,Override!$C$6:$C$125,0)))),$Q147,0),"")</f>
        <v/>
      </c>
      <c r="I147" s="196" t="str">
        <f t="shared" ca="1" si="51"/>
        <v/>
      </c>
      <c r="J147" s="200">
        <f ca="1">COUNT(A147:A151)</f>
        <v>0</v>
      </c>
      <c r="K147" s="201" t="str">
        <f ca="1">IF(ISNUMBER(A147),RANK(F147,F147:F151),"")</f>
        <v/>
      </c>
      <c r="L147" s="202">
        <f ca="1">IF(J147=5,VLOOKUP(K147,TPMatrix!$A$6:$B$10,2,FALSE),IF(J147=4,VLOOKUP(K147,TPMatrix!$D$6:$E$9,2,FALSE),0))</f>
        <v>0</v>
      </c>
      <c r="M147" s="202">
        <f ca="1">IF(COUNTIF(K147:K151,K147)&gt;=2,IF(J147=5,VLOOKUP(K147+1,TPMatrix!$A$6:$B$10,2,FALSE),IF(J147=4,VLOOKUP(K147+1,TPMatrix!$D$6:$E$9,2,FALSE),0)),"")</f>
        <v>0</v>
      </c>
      <c r="N147" s="202">
        <f ca="1">IF(COUNTIF(K147:K151,K147)&gt;=3,IF(J147=5,VLOOKUP(K147+2,TPMatrix!$A$6:$B$10,2,FALSE),IF(J147=4,VLOOKUP(K147+2,TPMatrix!$D$6:$E$9,2,FALSE),0)),"")</f>
        <v>0</v>
      </c>
      <c r="O147" s="202">
        <f ca="1">IF(COUNTIF(K147:K151,K147)&gt;=4,IF(J147=5,VLOOKUP(K147+3,TPMatrix!$A$6:$B$10,2,FALSE),IF(J147=4,VLOOKUP(K147+3,TPMatrix!$D$6:$E$9,2,FALSE),0)),"")</f>
        <v>0</v>
      </c>
      <c r="P147" s="202">
        <f ca="1">IF(COUNTIF(K147:K151,K147)&gt;=5,IF(J147=5,VLOOKUP(K147+4,TPMatrix!$A$6:$B$10,2,FALSE),IF(J147=4,VLOOKUP(K147+4,TPMatrix!$D$6:$E$9,2,FALSE),0)),"")</f>
        <v>0</v>
      </c>
      <c r="Q147" s="202">
        <f t="shared" ca="1" si="52"/>
        <v>0</v>
      </c>
      <c r="R147" s="203">
        <f t="shared" ca="1" si="53"/>
        <v>5</v>
      </c>
      <c r="S147" s="204">
        <f t="shared" ca="1" si="54"/>
        <v>0</v>
      </c>
      <c r="T147" s="205">
        <f t="shared" si="55"/>
        <v>0</v>
      </c>
      <c r="U147" s="206">
        <f t="shared" ca="1" si="56"/>
        <v>0</v>
      </c>
      <c r="W147" s="154" t="str">
        <f t="shared" ca="1" si="57"/>
        <v/>
      </c>
      <c r="X147" s="154" t="str">
        <f ca="1">IF(ISNUMBER($A147),$W147*(Methuselahs!$A$4+1)+$A147,"")</f>
        <v/>
      </c>
      <c r="Y147" s="154" t="str">
        <f t="shared" ca="1" si="58"/>
        <v/>
      </c>
      <c r="Z147" s="154" t="str">
        <f ca="1">IF(ISNUMBER($A147),VLOOKUP($A147,Methuselahs!$A$7:$X$206,5),"")</f>
        <v/>
      </c>
      <c r="AA147" s="154" t="str">
        <f t="shared" ca="1" si="59"/>
        <v/>
      </c>
    </row>
    <row r="148" spans="1:27" ht="12.95" customHeight="1" x14ac:dyDescent="0.2">
      <c r="A148" s="207" t="str">
        <f ca="1">IF(ISBLANK('Tournament Info'!$B$11),"",INDIRECT(ADDRESS(ROW(),1,1,1,"Optimal Seating "&amp;'Tournament Info'!$B$11-1&amp;"R+F")))</f>
        <v/>
      </c>
      <c r="B148" s="208" t="str">
        <f ca="1">IF(ISNUMBER(A148),VLOOKUP(A148,Methuselahs!$A$7:$E$206,2,FALSE),"")</f>
        <v/>
      </c>
      <c r="C148" s="209" t="str">
        <f ca="1">IF(ISNUMBER(A148),VLOOKUP(A148,Methuselahs!$A$7:$E$206,3,FALSE),"")</f>
        <v/>
      </c>
      <c r="D148" s="210" t="str">
        <f t="shared" ca="1" si="48"/>
        <v/>
      </c>
      <c r="E148" s="211"/>
      <c r="F148" s="209">
        <f t="shared" si="49"/>
        <v>0</v>
      </c>
      <c r="G148" s="212" t="str">
        <f t="shared" ca="1" si="50"/>
        <v/>
      </c>
      <c r="H148" s="213" t="str">
        <f ca="1">IF(ISNUMBER(A148),IF(OR($S148=$U148,NOT(ISNA(MATCH($D148*5+$V$4,Override!$C$6:$C$125,0)))),$Q148,0),"")</f>
        <v/>
      </c>
      <c r="I148" s="210" t="str">
        <f t="shared" ca="1" si="51"/>
        <v/>
      </c>
      <c r="J148" s="214">
        <f ca="1">COUNT(A147:A151)</f>
        <v>0</v>
      </c>
      <c r="K148" s="215" t="str">
        <f ca="1">IF(ISNUMBER(A148),RANK(F148,F147:F151),"")</f>
        <v/>
      </c>
      <c r="L148" s="216">
        <f ca="1">IF(J148=5,VLOOKUP(K148,TPMatrix!$A$6:$B$10,2,FALSE),IF(J148=4,VLOOKUP(K148,TPMatrix!$D$6:$E$9,2,FALSE),0))</f>
        <v>0</v>
      </c>
      <c r="M148" s="216">
        <f ca="1">IF(COUNTIF(K147:K151,K148)&gt;=2,IF(J148=5,VLOOKUP(K148+1,TPMatrix!$A$6:$B$10,2,FALSE),IF(J148=4,VLOOKUP(K148+1,TPMatrix!$D$6:$E$9,2,FALSE),0)),"")</f>
        <v>0</v>
      </c>
      <c r="N148" s="216">
        <f ca="1">IF(COUNTIF(K147:K151,K148)&gt;=3,IF(J148=5,VLOOKUP(K148+2,TPMatrix!$A$6:$B$10,2,FALSE),IF(J148=4,VLOOKUP(K148+2,TPMatrix!$D$6:$E$9,2,FALSE),0)),"")</f>
        <v>0</v>
      </c>
      <c r="O148" s="216">
        <f ca="1">IF(COUNTIF(K147:K151,K148)&gt;=4,IF(J148=5,VLOOKUP(K148+3,TPMatrix!$A$6:$B$10,2,FALSE),IF(J148=4,VLOOKUP(K148+3,TPMatrix!$D$6:$E$9,2,FALSE),0)),"")</f>
        <v>0</v>
      </c>
      <c r="P148" s="216">
        <f ca="1">IF(COUNTIF(K147:K151,K148)&gt;=5,IF(J148=5,VLOOKUP(K148+4,TPMatrix!$A$6:$B$10,2,FALSE),IF(J148=4,VLOOKUP(K148+4,TPMatrix!$D$6:$E$9,2,FALSE),0)),"")</f>
        <v>0</v>
      </c>
      <c r="Q148" s="216">
        <f t="shared" ca="1" si="52"/>
        <v>0</v>
      </c>
      <c r="R148" s="217">
        <f t="shared" ca="1" si="53"/>
        <v>5</v>
      </c>
      <c r="S148" s="215">
        <f t="shared" ca="1" si="54"/>
        <v>0</v>
      </c>
      <c r="T148" s="216">
        <f t="shared" si="55"/>
        <v>0</v>
      </c>
      <c r="U148" s="217">
        <f t="shared" ca="1" si="56"/>
        <v>0</v>
      </c>
      <c r="W148" s="154" t="str">
        <f t="shared" ca="1" si="57"/>
        <v/>
      </c>
      <c r="X148" s="154" t="str">
        <f ca="1">IF(ISNUMBER($A148),$W148*(Methuselahs!$A$4+1)+$A148,"")</f>
        <v/>
      </c>
      <c r="Y148" s="154" t="str">
        <f t="shared" ca="1" si="58"/>
        <v/>
      </c>
      <c r="Z148" s="154" t="str">
        <f ca="1">IF(ISNUMBER($A148),VLOOKUP($A148,Methuselahs!$A$7:$X$206,5),"")</f>
        <v/>
      </c>
      <c r="AA148" s="154" t="str">
        <f t="shared" ca="1" si="59"/>
        <v/>
      </c>
    </row>
    <row r="149" spans="1:27" ht="12.95" customHeight="1" x14ac:dyDescent="0.2">
      <c r="A149" s="218" t="str">
        <f ca="1">IF(ISBLANK('Tournament Info'!$B$11),"",INDIRECT(ADDRESS(ROW(),1,1,1,"Optimal Seating "&amp;'Tournament Info'!$B$11-1&amp;"R+F")))</f>
        <v/>
      </c>
      <c r="B149" s="194" t="str">
        <f ca="1">IF(ISNUMBER(A149),VLOOKUP(A149,Methuselahs!$A$7:$E$206,2,FALSE),"")</f>
        <v/>
      </c>
      <c r="C149" s="219" t="str">
        <f ca="1">IF(ISNUMBER(A149),VLOOKUP(A149,Methuselahs!$A$7:$E$206,3,FALSE),"")</f>
        <v/>
      </c>
      <c r="D149" s="220" t="str">
        <f t="shared" ca="1" si="48"/>
        <v/>
      </c>
      <c r="E149" s="221"/>
      <c r="F149" s="219">
        <f t="shared" si="49"/>
        <v>0</v>
      </c>
      <c r="G149" s="222" t="str">
        <f t="shared" ca="1" si="50"/>
        <v/>
      </c>
      <c r="H149" s="223" t="str">
        <f ca="1">IF(ISNUMBER(A149),IF(OR($S149=$U149,NOT(ISNA(MATCH($D149*5+$V$4,Override!$C$6:$C$125,0)))),$Q149,0),"")</f>
        <v/>
      </c>
      <c r="I149" s="220" t="str">
        <f t="shared" ca="1" si="51"/>
        <v/>
      </c>
      <c r="J149" s="224">
        <f ca="1">COUNT(A147:A151)</f>
        <v>0</v>
      </c>
      <c r="K149" s="225" t="str">
        <f ca="1">IF(ISNUMBER(A149),RANK(F149,F147:F151),"")</f>
        <v/>
      </c>
      <c r="L149" s="226">
        <f ca="1">IF(J149=5,VLOOKUP(K149,TPMatrix!$A$6:$B$10,2,FALSE),IF(J149=4,VLOOKUP(K149,TPMatrix!$D$6:$E$9,2,FALSE),0))</f>
        <v>0</v>
      </c>
      <c r="M149" s="226">
        <f ca="1">IF(COUNTIF(K147:K151,K149)&gt;=2,IF(J149=5,VLOOKUP(K149+1,TPMatrix!$A$6:$B$10,2,FALSE),IF(J149=4,VLOOKUP(K149+1,TPMatrix!$D$6:$E$9,2,FALSE),0)),"")</f>
        <v>0</v>
      </c>
      <c r="N149" s="226">
        <f ca="1">IF(COUNTIF(K147:K151,K149)&gt;=3,IF(J149=5,VLOOKUP(K149+2,TPMatrix!$A$6:$B$10,2,FALSE),IF(J149=4,VLOOKUP(K149+2,TPMatrix!$D$6:$E$9,2,FALSE),0)),"")</f>
        <v>0</v>
      </c>
      <c r="O149" s="226">
        <f ca="1">IF(COUNTIF(K147:K151,K149)&gt;=4,IF(J149=5,VLOOKUP(K149+3,TPMatrix!$A$6:$B$10,2,FALSE),IF(J149=4,VLOOKUP(K149+3,TPMatrix!$D$6:$E$9,2,FALSE),0)),"")</f>
        <v>0</v>
      </c>
      <c r="P149" s="226">
        <f ca="1">IF(COUNTIF(K147:K151,K149)&gt;=5,IF(J149=5,VLOOKUP(K149+4,TPMatrix!$A$6:$B$10,2,FALSE),IF(J149=4,VLOOKUP(K149+4,TPMatrix!$D$6:$E$9,2,FALSE),0)),"")</f>
        <v>0</v>
      </c>
      <c r="Q149" s="226">
        <f t="shared" ca="1" si="52"/>
        <v>0</v>
      </c>
      <c r="R149" s="227">
        <f t="shared" ca="1" si="53"/>
        <v>5</v>
      </c>
      <c r="S149" s="225">
        <f t="shared" ca="1" si="54"/>
        <v>0</v>
      </c>
      <c r="T149" s="226">
        <f t="shared" si="55"/>
        <v>0</v>
      </c>
      <c r="U149" s="227">
        <f t="shared" ca="1" si="56"/>
        <v>0</v>
      </c>
      <c r="W149" s="154" t="str">
        <f t="shared" ca="1" si="57"/>
        <v/>
      </c>
      <c r="X149" s="154" t="str">
        <f ca="1">IF(ISNUMBER($A149),$W149*(Methuselahs!$A$4+1)+$A149,"")</f>
        <v/>
      </c>
      <c r="Y149" s="154" t="str">
        <f t="shared" ca="1" si="58"/>
        <v/>
      </c>
      <c r="Z149" s="154" t="str">
        <f ca="1">IF(ISNUMBER($A149),VLOOKUP($A149,Methuselahs!$A$7:$X$206,5),"")</f>
        <v/>
      </c>
      <c r="AA149" s="154" t="str">
        <f t="shared" ca="1" si="59"/>
        <v/>
      </c>
    </row>
    <row r="150" spans="1:27" ht="12.95" customHeight="1" x14ac:dyDescent="0.2">
      <c r="A150" s="228" t="str">
        <f ca="1">IF(ISBLANK('Tournament Info'!$B$11),"",INDIRECT(ADDRESS(ROW(),1,1,1,"Optimal Seating "&amp;'Tournament Info'!$B$11-1&amp;"R+F")))</f>
        <v/>
      </c>
      <c r="B150" s="229" t="str">
        <f ca="1">IF(ISNUMBER(A150),VLOOKUP(A150,Methuselahs!$A$7:$E$206,2,FALSE),"")</f>
        <v/>
      </c>
      <c r="C150" s="230" t="str">
        <f ca="1">IF(ISNUMBER(A150),VLOOKUP(A150,Methuselahs!$A$7:$E$206,3,FALSE),"")</f>
        <v/>
      </c>
      <c r="D150" s="231" t="str">
        <f t="shared" ca="1" si="48"/>
        <v/>
      </c>
      <c r="E150" s="232"/>
      <c r="F150" s="230">
        <f t="shared" si="49"/>
        <v>0</v>
      </c>
      <c r="G150" s="212" t="str">
        <f t="shared" ca="1" si="50"/>
        <v/>
      </c>
      <c r="H150" s="213" t="str">
        <f ca="1">IF(ISNUMBER(A150),IF(OR($S150=$U150,NOT(ISNA(MATCH($D150*5+$V$4,Override!$C$6:$C$125,0)))),$Q150,0),"")</f>
        <v/>
      </c>
      <c r="I150" s="231" t="str">
        <f t="shared" ca="1" si="51"/>
        <v/>
      </c>
      <c r="J150" s="233">
        <f ca="1">COUNT(A147:A151)</f>
        <v>0</v>
      </c>
      <c r="K150" s="215" t="str">
        <f ca="1">IF(ISNUMBER(A150),RANK(F150,F147:F151),"")</f>
        <v/>
      </c>
      <c r="L150" s="216">
        <f ca="1">IF(J150=5,VLOOKUP(K150,TPMatrix!$A$6:$B$10,2,FALSE),IF(J150=4,VLOOKUP(K150,TPMatrix!$D$6:$E$9,2,FALSE),0))</f>
        <v>0</v>
      </c>
      <c r="M150" s="216">
        <f ca="1">IF(COUNTIF(K147:K151,K150)&gt;=2,IF(J150=5,VLOOKUP(K150+1,TPMatrix!$A$6:$B$10,2,FALSE),IF(J150=4,VLOOKUP(K150+1,TPMatrix!$D$6:$E$9,2,FALSE),0)),"")</f>
        <v>0</v>
      </c>
      <c r="N150" s="216">
        <f ca="1">IF(COUNTIF(K147:K151,K150)&gt;=3,IF(J150=5,VLOOKUP(K150+2,TPMatrix!$A$6:$B$10,2,FALSE),IF(J150=4,VLOOKUP(K150+2,TPMatrix!$D$6:$E$9,2,FALSE),0)),"")</f>
        <v>0</v>
      </c>
      <c r="O150" s="216">
        <f ca="1">IF(COUNTIF(K147:K151,K150)&gt;=4,IF(J150=5,VLOOKUP(K150+3,TPMatrix!$A$6:$B$10,2,FALSE),IF(J150=4,VLOOKUP(K150+3,TPMatrix!$D$6:$E$9,2,FALSE),0)),"")</f>
        <v>0</v>
      </c>
      <c r="P150" s="216">
        <f ca="1">IF(COUNTIF(K147:K151,K150)&gt;=5,IF(J150=5,VLOOKUP(K150+4,TPMatrix!$A$6:$B$10,2,FALSE),IF(J150=4,VLOOKUP(K150+4,TPMatrix!$D$6:$E$9,2,FALSE),0)),"")</f>
        <v>0</v>
      </c>
      <c r="Q150" s="216">
        <f t="shared" ca="1" si="52"/>
        <v>0</v>
      </c>
      <c r="R150" s="217">
        <f t="shared" ca="1" si="53"/>
        <v>5</v>
      </c>
      <c r="S150" s="215">
        <f t="shared" ca="1" si="54"/>
        <v>0</v>
      </c>
      <c r="T150" s="216">
        <f t="shared" si="55"/>
        <v>0</v>
      </c>
      <c r="U150" s="217">
        <f t="shared" ca="1" si="56"/>
        <v>0</v>
      </c>
      <c r="W150" s="154" t="str">
        <f t="shared" ca="1" si="57"/>
        <v/>
      </c>
      <c r="X150" s="154" t="str">
        <f ca="1">IF(ISNUMBER($A150),$W150*(Methuselahs!$A$4+1)+$A150,"")</f>
        <v/>
      </c>
      <c r="Y150" s="154" t="str">
        <f t="shared" ca="1" si="58"/>
        <v/>
      </c>
      <c r="Z150" s="154" t="str">
        <f ca="1">IF(ISNUMBER($A150),VLOOKUP($A150,Methuselahs!$A$7:$X$206,5),"")</f>
        <v/>
      </c>
      <c r="AA150" s="154" t="str">
        <f t="shared" ca="1" si="59"/>
        <v/>
      </c>
    </row>
    <row r="151" spans="1:27" ht="12.95" customHeight="1" thickBot="1" x14ac:dyDescent="0.25">
      <c r="A151" s="234" t="str">
        <f ca="1">IF(ISBLANK('Tournament Info'!$B$11),"",INDIRECT(ADDRESS(ROW(),1,1,1,"Optimal Seating "&amp;'Tournament Info'!$B$11-1&amp;"R+F")))</f>
        <v/>
      </c>
      <c r="B151" s="235" t="str">
        <f ca="1">IF(ISNUMBER(A151),VLOOKUP(A151,Methuselahs!$A$7:$E$206,2,FALSE),"")</f>
        <v/>
      </c>
      <c r="C151" s="236" t="str">
        <f ca="1">IF(ISNUMBER(A151),VLOOKUP(A151,Methuselahs!$A$7:$E$206,3,FALSE),"")</f>
        <v/>
      </c>
      <c r="D151" s="237" t="str">
        <f t="shared" ca="1" si="48"/>
        <v/>
      </c>
      <c r="E151" s="238"/>
      <c r="F151" s="236">
        <f t="shared" si="49"/>
        <v>0</v>
      </c>
      <c r="G151" s="222" t="str">
        <f t="shared" ca="1" si="50"/>
        <v/>
      </c>
      <c r="H151" s="223" t="str">
        <f ca="1">IF(ISNUMBER(A151),IF(OR($S151=$U151,NOT(ISNA(MATCH($D151*5+$V$4,Override!$C$6:$C$125,0)))),$Q151,0),"")</f>
        <v/>
      </c>
      <c r="I151" s="237" t="str">
        <f t="shared" ca="1" si="51"/>
        <v/>
      </c>
      <c r="J151" s="239">
        <f ca="1">COUNT(A147:A151)</f>
        <v>0</v>
      </c>
      <c r="K151" s="240" t="str">
        <f ca="1">IF(ISNUMBER(A151),RANK(F151,F147:F151),"")</f>
        <v/>
      </c>
      <c r="L151" s="241">
        <f ca="1">IF(J151=5,VLOOKUP(K151,TPMatrix!$A$6:$B$10,2,FALSE),IF(J151=4,VLOOKUP(K151,TPMatrix!$D$6:$E$9,2,FALSE),0))</f>
        <v>0</v>
      </c>
      <c r="M151" s="241">
        <f ca="1">IF(COUNTIF(K147:K151,K151)&gt;=2,IF(J151=5,VLOOKUP(K151+1,TPMatrix!$A$6:$B$10,2,FALSE),IF(J151=4,VLOOKUP(K151+1,TPMatrix!$D$6:$E$9,2,FALSE),0)),"")</f>
        <v>0</v>
      </c>
      <c r="N151" s="241">
        <f ca="1">IF(COUNTIF(K147:K151,K151)&gt;=3,IF(J151=5,VLOOKUP(K151+2,TPMatrix!$A$6:$B$10,2,FALSE),IF(J151=4,VLOOKUP(K151+2,TPMatrix!$D$6:$E$9,2,FALSE),0)),"")</f>
        <v>0</v>
      </c>
      <c r="O151" s="241">
        <f ca="1">IF(COUNTIF(K147:K151,K151)&gt;=4,IF(J151=5,VLOOKUP(K151+3,TPMatrix!$A$6:$B$10,2,FALSE),IF(J151=4,VLOOKUP(K151+3,TPMatrix!$D$6:$E$9,2,FALSE),0)),"")</f>
        <v>0</v>
      </c>
      <c r="P151" s="241">
        <f ca="1">IF(COUNTIF(K147:K151,K151)&gt;=5,IF(J151=5,VLOOKUP(K151+4,TPMatrix!$A$6:$B$10,2,FALSE),IF(J151=4,VLOOKUP(K151+4,TPMatrix!$D$6:$E$9,2,FALSE),0)),"")</f>
        <v>0</v>
      </c>
      <c r="Q151" s="241">
        <f t="shared" ca="1" si="52"/>
        <v>0</v>
      </c>
      <c r="R151" s="242">
        <f t="shared" ca="1" si="53"/>
        <v>5</v>
      </c>
      <c r="S151" s="240">
        <f t="shared" ca="1" si="54"/>
        <v>0</v>
      </c>
      <c r="T151" s="241">
        <f t="shared" si="55"/>
        <v>0</v>
      </c>
      <c r="U151" s="242">
        <f t="shared" ca="1" si="56"/>
        <v>0</v>
      </c>
      <c r="W151" s="154" t="str">
        <f t="shared" ca="1" si="57"/>
        <v/>
      </c>
      <c r="X151" s="154" t="str">
        <f ca="1">IF(ISNUMBER($A151),$W151*(Methuselahs!$A$4+1)+$A151,"")</f>
        <v/>
      </c>
      <c r="Y151" s="154" t="str">
        <f t="shared" ca="1" si="58"/>
        <v/>
      </c>
      <c r="Z151" s="154" t="str">
        <f ca="1">IF(ISNUMBER($A151),VLOOKUP($A151,Methuselahs!$A$7:$X$206,5),"")</f>
        <v/>
      </c>
      <c r="AA151" s="154" t="str">
        <f t="shared" ca="1" si="59"/>
        <v/>
      </c>
    </row>
    <row r="152" spans="1:27" ht="12.95" customHeight="1" thickTop="1" x14ac:dyDescent="0.2">
      <c r="A152" s="193" t="str">
        <f ca="1">IF(ISBLANK('Tournament Info'!$B$11),"",INDIRECT(ADDRESS(ROW(),1,1,1,"Optimal Seating "&amp;'Tournament Info'!$B$11-1&amp;"R+F")))</f>
        <v/>
      </c>
      <c r="B152" s="194" t="str">
        <f ca="1">IF(ISNUMBER(A152),VLOOKUP(A152,Methuselahs!$A$7:$E$206,2,FALSE),"")</f>
        <v/>
      </c>
      <c r="C152" s="195" t="str">
        <f ca="1">IF(ISNUMBER(A152),VLOOKUP(A152,Methuselahs!$A$7:$E$206,3,FALSE),"")</f>
        <v/>
      </c>
      <c r="D152" s="196" t="str">
        <f t="shared" ca="1" si="48"/>
        <v/>
      </c>
      <c r="E152" s="197"/>
      <c r="F152" s="195">
        <f t="shared" si="49"/>
        <v>0</v>
      </c>
      <c r="G152" s="198" t="str">
        <f t="shared" ca="1" si="50"/>
        <v/>
      </c>
      <c r="H152" s="199" t="str">
        <f ca="1">IF(ISNUMBER(A152),IF(OR($S152=$U152,NOT(ISNA(MATCH($D152*5+$V$4,Override!$C$6:$C$125,0)))),$Q152,0),"")</f>
        <v/>
      </c>
      <c r="I152" s="196" t="str">
        <f t="shared" ca="1" si="51"/>
        <v/>
      </c>
      <c r="J152" s="200">
        <f ca="1">COUNT(A152:A156)</f>
        <v>0</v>
      </c>
      <c r="K152" s="201" t="str">
        <f ca="1">IF(ISNUMBER(A152),RANK(F152,F152:F156),"")</f>
        <v/>
      </c>
      <c r="L152" s="202">
        <f ca="1">IF(J152=5,VLOOKUP(K152,TPMatrix!$A$6:$B$10,2,FALSE),IF(J152=4,VLOOKUP(K152,TPMatrix!$D$6:$E$9,2,FALSE),0))</f>
        <v>0</v>
      </c>
      <c r="M152" s="202">
        <f ca="1">IF(COUNTIF(K152:K156,K152)&gt;=2,IF(J152=5,VLOOKUP(K152+1,TPMatrix!$A$6:$B$10,2,FALSE),IF(J152=4,VLOOKUP(K152+1,TPMatrix!$D$6:$E$9,2,FALSE),0)),"")</f>
        <v>0</v>
      </c>
      <c r="N152" s="202">
        <f ca="1">IF(COUNTIF(K152:K156,K152)&gt;=3,IF(J152=5,VLOOKUP(K152+2,TPMatrix!$A$6:$B$10,2,FALSE),IF(J152=4,VLOOKUP(K152+2,TPMatrix!$D$6:$E$9,2,FALSE),0)),"")</f>
        <v>0</v>
      </c>
      <c r="O152" s="202">
        <f ca="1">IF(COUNTIF(K152:K156,K152)&gt;=4,IF(J152=5,VLOOKUP(K152+3,TPMatrix!$A$6:$B$10,2,FALSE),IF(J152=4,VLOOKUP(K152+3,TPMatrix!$D$6:$E$9,2,FALSE),0)),"")</f>
        <v>0</v>
      </c>
      <c r="P152" s="202">
        <f ca="1">IF(COUNTIF(K152:K156,K152)&gt;=5,IF(J152=5,VLOOKUP(K152+4,TPMatrix!$A$6:$B$10,2,FALSE),IF(J152=4,VLOOKUP(K152+4,TPMatrix!$D$6:$E$9,2,FALSE),0)),"")</f>
        <v>0</v>
      </c>
      <c r="Q152" s="202">
        <f t="shared" ca="1" si="52"/>
        <v>0</v>
      </c>
      <c r="R152" s="203">
        <f t="shared" ca="1" si="53"/>
        <v>5</v>
      </c>
      <c r="S152" s="204">
        <f t="shared" ca="1" si="54"/>
        <v>0</v>
      </c>
      <c r="T152" s="205">
        <f t="shared" si="55"/>
        <v>0</v>
      </c>
      <c r="U152" s="206">
        <f t="shared" ca="1" si="56"/>
        <v>0</v>
      </c>
      <c r="W152" s="154" t="str">
        <f t="shared" ca="1" si="57"/>
        <v/>
      </c>
      <c r="X152" s="154" t="str">
        <f ca="1">IF(ISNUMBER($A152),$W152*(Methuselahs!$A$4+1)+$A152,"")</f>
        <v/>
      </c>
      <c r="Y152" s="154" t="str">
        <f t="shared" ca="1" si="58"/>
        <v/>
      </c>
      <c r="Z152" s="154" t="str">
        <f ca="1">IF(ISNUMBER($A152),VLOOKUP($A152,Methuselahs!$A$7:$X$206,5),"")</f>
        <v/>
      </c>
      <c r="AA152" s="154" t="str">
        <f t="shared" ca="1" si="59"/>
        <v/>
      </c>
    </row>
    <row r="153" spans="1:27" ht="12.95" customHeight="1" x14ac:dyDescent="0.2">
      <c r="A153" s="207" t="str">
        <f ca="1">IF(ISBLANK('Tournament Info'!$B$11),"",INDIRECT(ADDRESS(ROW(),1,1,1,"Optimal Seating "&amp;'Tournament Info'!$B$11-1&amp;"R+F")))</f>
        <v/>
      </c>
      <c r="B153" s="208" t="str">
        <f ca="1">IF(ISNUMBER(A153),VLOOKUP(A153,Methuselahs!$A$7:$E$206,2,FALSE),"")</f>
        <v/>
      </c>
      <c r="C153" s="209" t="str">
        <f ca="1">IF(ISNUMBER(A153),VLOOKUP(A153,Methuselahs!$A$7:$E$206,3,FALSE),"")</f>
        <v/>
      </c>
      <c r="D153" s="210" t="str">
        <f t="shared" ca="1" si="48"/>
        <v/>
      </c>
      <c r="E153" s="211"/>
      <c r="F153" s="209">
        <f t="shared" si="49"/>
        <v>0</v>
      </c>
      <c r="G153" s="212" t="str">
        <f t="shared" ca="1" si="50"/>
        <v/>
      </c>
      <c r="H153" s="213" t="str">
        <f ca="1">IF(ISNUMBER(A153),IF(OR($S153=$U153,NOT(ISNA(MATCH($D153*5+$V$4,Override!$C$6:$C$125,0)))),$Q153,0),"")</f>
        <v/>
      </c>
      <c r="I153" s="210" t="str">
        <f t="shared" ca="1" si="51"/>
        <v/>
      </c>
      <c r="J153" s="214">
        <f ca="1">COUNT(A152:A156)</f>
        <v>0</v>
      </c>
      <c r="K153" s="215" t="str">
        <f ca="1">IF(ISNUMBER(A153),RANK(F153,F152:F156),"")</f>
        <v/>
      </c>
      <c r="L153" s="216">
        <f ca="1">IF(J153=5,VLOOKUP(K153,TPMatrix!$A$6:$B$10,2,FALSE),IF(J153=4,VLOOKUP(K153,TPMatrix!$D$6:$E$9,2,FALSE),0))</f>
        <v>0</v>
      </c>
      <c r="M153" s="216">
        <f ca="1">IF(COUNTIF(K152:K156,K153)&gt;=2,IF(J153=5,VLOOKUP(K153+1,TPMatrix!$A$6:$B$10,2,FALSE),IF(J153=4,VLOOKUP(K153+1,TPMatrix!$D$6:$E$9,2,FALSE),0)),"")</f>
        <v>0</v>
      </c>
      <c r="N153" s="216">
        <f ca="1">IF(COUNTIF(K152:K156,K153)&gt;=3,IF(J153=5,VLOOKUP(K153+2,TPMatrix!$A$6:$B$10,2,FALSE),IF(J153=4,VLOOKUP(K153+2,TPMatrix!$D$6:$E$9,2,FALSE),0)),"")</f>
        <v>0</v>
      </c>
      <c r="O153" s="216">
        <f ca="1">IF(COUNTIF(K152:K156,K153)&gt;=4,IF(J153=5,VLOOKUP(K153+3,TPMatrix!$A$6:$B$10,2,FALSE),IF(J153=4,VLOOKUP(K153+3,TPMatrix!$D$6:$E$9,2,FALSE),0)),"")</f>
        <v>0</v>
      </c>
      <c r="P153" s="216">
        <f ca="1">IF(COUNTIF(K152:K156,K153)&gt;=5,IF(J153=5,VLOOKUP(K153+4,TPMatrix!$A$6:$B$10,2,FALSE),IF(J153=4,VLOOKUP(K153+4,TPMatrix!$D$6:$E$9,2,FALSE),0)),"")</f>
        <v>0</v>
      </c>
      <c r="Q153" s="216">
        <f t="shared" ca="1" si="52"/>
        <v>0</v>
      </c>
      <c r="R153" s="217">
        <f t="shared" ca="1" si="53"/>
        <v>5</v>
      </c>
      <c r="S153" s="215">
        <f t="shared" ca="1" si="54"/>
        <v>0</v>
      </c>
      <c r="T153" s="216">
        <f t="shared" si="55"/>
        <v>0</v>
      </c>
      <c r="U153" s="217">
        <f t="shared" ca="1" si="56"/>
        <v>0</v>
      </c>
      <c r="W153" s="154" t="str">
        <f t="shared" ca="1" si="57"/>
        <v/>
      </c>
      <c r="X153" s="154" t="str">
        <f ca="1">IF(ISNUMBER($A153),$W153*(Methuselahs!$A$4+1)+$A153,"")</f>
        <v/>
      </c>
      <c r="Y153" s="154" t="str">
        <f t="shared" ca="1" si="58"/>
        <v/>
      </c>
      <c r="Z153" s="154" t="str">
        <f ca="1">IF(ISNUMBER($A153),VLOOKUP($A153,Methuselahs!$A$7:$X$206,5),"")</f>
        <v/>
      </c>
      <c r="AA153" s="154" t="str">
        <f t="shared" ca="1" si="59"/>
        <v/>
      </c>
    </row>
    <row r="154" spans="1:27" ht="12.95" customHeight="1" x14ac:dyDescent="0.2">
      <c r="A154" s="218" t="str">
        <f ca="1">IF(ISBLANK('Tournament Info'!$B$11),"",INDIRECT(ADDRESS(ROW(),1,1,1,"Optimal Seating "&amp;'Tournament Info'!$B$11-1&amp;"R+F")))</f>
        <v/>
      </c>
      <c r="B154" s="194" t="str">
        <f ca="1">IF(ISNUMBER(A154),VLOOKUP(A154,Methuselahs!$A$7:$E$206,2,FALSE),"")</f>
        <v/>
      </c>
      <c r="C154" s="219" t="str">
        <f ca="1">IF(ISNUMBER(A154),VLOOKUP(A154,Methuselahs!$A$7:$E$206,3,FALSE),"")</f>
        <v/>
      </c>
      <c r="D154" s="220" t="str">
        <f t="shared" ca="1" si="48"/>
        <v/>
      </c>
      <c r="E154" s="221"/>
      <c r="F154" s="219">
        <f t="shared" si="49"/>
        <v>0</v>
      </c>
      <c r="G154" s="222" t="str">
        <f t="shared" ca="1" si="50"/>
        <v/>
      </c>
      <c r="H154" s="223" t="str">
        <f ca="1">IF(ISNUMBER(A154),IF(OR($S154=$U154,NOT(ISNA(MATCH($D154*5+$V$4,Override!$C$6:$C$125,0)))),$Q154,0),"")</f>
        <v/>
      </c>
      <c r="I154" s="220" t="str">
        <f t="shared" ca="1" si="51"/>
        <v/>
      </c>
      <c r="J154" s="224">
        <f ca="1">COUNT(A152:A156)</f>
        <v>0</v>
      </c>
      <c r="K154" s="225" t="str">
        <f ca="1">IF(ISNUMBER(A154),RANK(F154,F152:F156),"")</f>
        <v/>
      </c>
      <c r="L154" s="226">
        <f ca="1">IF(J154=5,VLOOKUP(K154,TPMatrix!$A$6:$B$10,2,FALSE),IF(J154=4,VLOOKUP(K154,TPMatrix!$D$6:$E$9,2,FALSE),0))</f>
        <v>0</v>
      </c>
      <c r="M154" s="226">
        <f ca="1">IF(COUNTIF(K152:K156,K154)&gt;=2,IF(J154=5,VLOOKUP(K154+1,TPMatrix!$A$6:$B$10,2,FALSE),IF(J154=4,VLOOKUP(K154+1,TPMatrix!$D$6:$E$9,2,FALSE),0)),"")</f>
        <v>0</v>
      </c>
      <c r="N154" s="226">
        <f ca="1">IF(COUNTIF(K152:K156,K154)&gt;=3,IF(J154=5,VLOOKUP(K154+2,TPMatrix!$A$6:$B$10,2,FALSE),IF(J154=4,VLOOKUP(K154+2,TPMatrix!$D$6:$E$9,2,FALSE),0)),"")</f>
        <v>0</v>
      </c>
      <c r="O154" s="226">
        <f ca="1">IF(COUNTIF(K152:K156,K154)&gt;=4,IF(J154=5,VLOOKUP(K154+3,TPMatrix!$A$6:$B$10,2,FALSE),IF(J154=4,VLOOKUP(K154+3,TPMatrix!$D$6:$E$9,2,FALSE),0)),"")</f>
        <v>0</v>
      </c>
      <c r="P154" s="226">
        <f ca="1">IF(COUNTIF(K152:K156,K154)&gt;=5,IF(J154=5,VLOOKUP(K154+4,TPMatrix!$A$6:$B$10,2,FALSE),IF(J154=4,VLOOKUP(K154+4,TPMatrix!$D$6:$E$9,2,FALSE),0)),"")</f>
        <v>0</v>
      </c>
      <c r="Q154" s="226">
        <f t="shared" ca="1" si="52"/>
        <v>0</v>
      </c>
      <c r="R154" s="227">
        <f t="shared" ca="1" si="53"/>
        <v>5</v>
      </c>
      <c r="S154" s="225">
        <f t="shared" ca="1" si="54"/>
        <v>0</v>
      </c>
      <c r="T154" s="226">
        <f t="shared" si="55"/>
        <v>0</v>
      </c>
      <c r="U154" s="227">
        <f t="shared" ca="1" si="56"/>
        <v>0</v>
      </c>
      <c r="W154" s="154" t="str">
        <f t="shared" ca="1" si="57"/>
        <v/>
      </c>
      <c r="X154" s="154" t="str">
        <f ca="1">IF(ISNUMBER($A154),$W154*(Methuselahs!$A$4+1)+$A154,"")</f>
        <v/>
      </c>
      <c r="Y154" s="154" t="str">
        <f t="shared" ca="1" si="58"/>
        <v/>
      </c>
      <c r="Z154" s="154" t="str">
        <f ca="1">IF(ISNUMBER($A154),VLOOKUP($A154,Methuselahs!$A$7:$X$206,5),"")</f>
        <v/>
      </c>
      <c r="AA154" s="154" t="str">
        <f t="shared" ca="1" si="59"/>
        <v/>
      </c>
    </row>
    <row r="155" spans="1:27" ht="12.95" customHeight="1" x14ac:dyDescent="0.2">
      <c r="A155" s="228" t="str">
        <f ca="1">IF(ISBLANK('Tournament Info'!$B$11),"",INDIRECT(ADDRESS(ROW(),1,1,1,"Optimal Seating "&amp;'Tournament Info'!$B$11-1&amp;"R+F")))</f>
        <v/>
      </c>
      <c r="B155" s="229" t="str">
        <f ca="1">IF(ISNUMBER(A155),VLOOKUP(A155,Methuselahs!$A$7:$E$206,2,FALSE),"")</f>
        <v/>
      </c>
      <c r="C155" s="230" t="str">
        <f ca="1">IF(ISNUMBER(A155),VLOOKUP(A155,Methuselahs!$A$7:$E$206,3,FALSE),"")</f>
        <v/>
      </c>
      <c r="D155" s="231" t="str">
        <f t="shared" ca="1" si="48"/>
        <v/>
      </c>
      <c r="E155" s="232"/>
      <c r="F155" s="230">
        <f t="shared" si="49"/>
        <v>0</v>
      </c>
      <c r="G155" s="212" t="str">
        <f t="shared" ca="1" si="50"/>
        <v/>
      </c>
      <c r="H155" s="213" t="str">
        <f ca="1">IF(ISNUMBER(A155),IF(OR($S155=$U155,NOT(ISNA(MATCH($D155*5+$V$4,Override!$C$6:$C$125,0)))),$Q155,0),"")</f>
        <v/>
      </c>
      <c r="I155" s="231" t="str">
        <f t="shared" ca="1" si="51"/>
        <v/>
      </c>
      <c r="J155" s="233">
        <f ca="1">COUNT(A152:A156)</f>
        <v>0</v>
      </c>
      <c r="K155" s="215" t="str">
        <f ca="1">IF(ISNUMBER(A155),RANK(F155,F152:F156),"")</f>
        <v/>
      </c>
      <c r="L155" s="216">
        <f ca="1">IF(J155=5,VLOOKUP(K155,TPMatrix!$A$6:$B$10,2,FALSE),IF(J155=4,VLOOKUP(K155,TPMatrix!$D$6:$E$9,2,FALSE),0))</f>
        <v>0</v>
      </c>
      <c r="M155" s="216">
        <f ca="1">IF(COUNTIF(K152:K156,K155)&gt;=2,IF(J155=5,VLOOKUP(K155+1,TPMatrix!$A$6:$B$10,2,FALSE),IF(J155=4,VLOOKUP(K155+1,TPMatrix!$D$6:$E$9,2,FALSE),0)),"")</f>
        <v>0</v>
      </c>
      <c r="N155" s="216">
        <f ca="1">IF(COUNTIF(K152:K156,K155)&gt;=3,IF(J155=5,VLOOKUP(K155+2,TPMatrix!$A$6:$B$10,2,FALSE),IF(J155=4,VLOOKUP(K155+2,TPMatrix!$D$6:$E$9,2,FALSE),0)),"")</f>
        <v>0</v>
      </c>
      <c r="O155" s="216">
        <f ca="1">IF(COUNTIF(K152:K156,K155)&gt;=4,IF(J155=5,VLOOKUP(K155+3,TPMatrix!$A$6:$B$10,2,FALSE),IF(J155=4,VLOOKUP(K155+3,TPMatrix!$D$6:$E$9,2,FALSE),0)),"")</f>
        <v>0</v>
      </c>
      <c r="P155" s="216">
        <f ca="1">IF(COUNTIF(K152:K156,K155)&gt;=5,IF(J155=5,VLOOKUP(K155+4,TPMatrix!$A$6:$B$10,2,FALSE),IF(J155=4,VLOOKUP(K155+4,TPMatrix!$D$6:$E$9,2,FALSE),0)),"")</f>
        <v>0</v>
      </c>
      <c r="Q155" s="216">
        <f t="shared" ca="1" si="52"/>
        <v>0</v>
      </c>
      <c r="R155" s="217">
        <f t="shared" ca="1" si="53"/>
        <v>5</v>
      </c>
      <c r="S155" s="215">
        <f t="shared" ca="1" si="54"/>
        <v>0</v>
      </c>
      <c r="T155" s="216">
        <f t="shared" si="55"/>
        <v>0</v>
      </c>
      <c r="U155" s="217">
        <f t="shared" ca="1" si="56"/>
        <v>0</v>
      </c>
      <c r="W155" s="154" t="str">
        <f t="shared" ca="1" si="57"/>
        <v/>
      </c>
      <c r="X155" s="154" t="str">
        <f ca="1">IF(ISNUMBER($A155),$W155*(Methuselahs!$A$4+1)+$A155,"")</f>
        <v/>
      </c>
      <c r="Y155" s="154" t="str">
        <f t="shared" ca="1" si="58"/>
        <v/>
      </c>
      <c r="Z155" s="154" t="str">
        <f ca="1">IF(ISNUMBER($A155),VLOOKUP($A155,Methuselahs!$A$7:$X$206,5),"")</f>
        <v/>
      </c>
      <c r="AA155" s="154" t="str">
        <f t="shared" ca="1" si="59"/>
        <v/>
      </c>
    </row>
    <row r="156" spans="1:27" ht="12.95" customHeight="1" thickBot="1" x14ac:dyDescent="0.25">
      <c r="A156" s="234" t="str">
        <f ca="1">IF(ISBLANK('Tournament Info'!$B$11),"",INDIRECT(ADDRESS(ROW(),1,1,1,"Optimal Seating "&amp;'Tournament Info'!$B$11-1&amp;"R+F")))</f>
        <v/>
      </c>
      <c r="B156" s="235" t="str">
        <f ca="1">IF(ISNUMBER(A156),VLOOKUP(A156,Methuselahs!$A$7:$E$206,2,FALSE),"")</f>
        <v/>
      </c>
      <c r="C156" s="236" t="str">
        <f ca="1">IF(ISNUMBER(A156),VLOOKUP(A156,Methuselahs!$A$7:$E$206,3,FALSE),"")</f>
        <v/>
      </c>
      <c r="D156" s="237" t="str">
        <f t="shared" ca="1" si="48"/>
        <v/>
      </c>
      <c r="E156" s="238"/>
      <c r="F156" s="236">
        <f t="shared" si="49"/>
        <v>0</v>
      </c>
      <c r="G156" s="222" t="str">
        <f t="shared" ca="1" si="50"/>
        <v/>
      </c>
      <c r="H156" s="223" t="str">
        <f ca="1">IF(ISNUMBER(A156),IF(OR($S156=$U156,NOT(ISNA(MATCH($D156*5+$V$4,Override!$C$6:$C$125,0)))),$Q156,0),"")</f>
        <v/>
      </c>
      <c r="I156" s="237" t="str">
        <f t="shared" ca="1" si="51"/>
        <v/>
      </c>
      <c r="J156" s="239">
        <f ca="1">COUNT(A152:A156)</f>
        <v>0</v>
      </c>
      <c r="K156" s="240" t="str">
        <f ca="1">IF(ISNUMBER(A156),RANK(F156,F152:F156),"")</f>
        <v/>
      </c>
      <c r="L156" s="241">
        <f ca="1">IF(J156=5,VLOOKUP(K156,TPMatrix!$A$6:$B$10,2,FALSE),IF(J156=4,VLOOKUP(K156,TPMatrix!$D$6:$E$9,2,FALSE),0))</f>
        <v>0</v>
      </c>
      <c r="M156" s="241">
        <f ca="1">IF(COUNTIF(K152:K156,K156)&gt;=2,IF(J156=5,VLOOKUP(K156+1,TPMatrix!$A$6:$B$10,2,FALSE),IF(J156=4,VLOOKUP(K156+1,TPMatrix!$D$6:$E$9,2,FALSE),0)),"")</f>
        <v>0</v>
      </c>
      <c r="N156" s="241">
        <f ca="1">IF(COUNTIF(K152:K156,K156)&gt;=3,IF(J156=5,VLOOKUP(K156+2,TPMatrix!$A$6:$B$10,2,FALSE),IF(J156=4,VLOOKUP(K156+2,TPMatrix!$D$6:$E$9,2,FALSE),0)),"")</f>
        <v>0</v>
      </c>
      <c r="O156" s="241">
        <f ca="1">IF(COUNTIF(K152:K156,K156)&gt;=4,IF(J156=5,VLOOKUP(K156+3,TPMatrix!$A$6:$B$10,2,FALSE),IF(J156=4,VLOOKUP(K156+3,TPMatrix!$D$6:$E$9,2,FALSE),0)),"")</f>
        <v>0</v>
      </c>
      <c r="P156" s="241">
        <f ca="1">IF(COUNTIF(K152:K156,K156)&gt;=5,IF(J156=5,VLOOKUP(K156+4,TPMatrix!$A$6:$B$10,2,FALSE),IF(J156=4,VLOOKUP(K156+4,TPMatrix!$D$6:$E$9,2,FALSE),0)),"")</f>
        <v>0</v>
      </c>
      <c r="Q156" s="241">
        <f t="shared" ca="1" si="52"/>
        <v>0</v>
      </c>
      <c r="R156" s="242">
        <f t="shared" ca="1" si="53"/>
        <v>5</v>
      </c>
      <c r="S156" s="240">
        <f t="shared" ca="1" si="54"/>
        <v>0</v>
      </c>
      <c r="T156" s="241">
        <f t="shared" si="55"/>
        <v>0</v>
      </c>
      <c r="U156" s="242">
        <f t="shared" ca="1" si="56"/>
        <v>0</v>
      </c>
      <c r="W156" s="154" t="str">
        <f t="shared" ca="1" si="57"/>
        <v/>
      </c>
      <c r="X156" s="154" t="str">
        <f ca="1">IF(ISNUMBER($A156),$W156*(Methuselahs!$A$4+1)+$A156,"")</f>
        <v/>
      </c>
      <c r="Y156" s="154" t="str">
        <f t="shared" ca="1" si="58"/>
        <v/>
      </c>
      <c r="Z156" s="154" t="str">
        <f ca="1">IF(ISNUMBER($A156),VLOOKUP($A156,Methuselahs!$A$7:$X$206,5),"")</f>
        <v/>
      </c>
      <c r="AA156" s="154" t="str">
        <f t="shared" ca="1" si="59"/>
        <v/>
      </c>
    </row>
    <row r="157" spans="1:27" ht="12.95" customHeight="1" thickTop="1" x14ac:dyDescent="0.2">
      <c r="A157" s="193" t="str">
        <f ca="1">IF(ISBLANK('Tournament Info'!$B$11),"",INDIRECT(ADDRESS(ROW(),1,1,1,"Optimal Seating "&amp;'Tournament Info'!$B$11-1&amp;"R+F")))</f>
        <v/>
      </c>
      <c r="B157" s="194" t="str">
        <f ca="1">IF(ISNUMBER(A157),VLOOKUP(A157,Methuselahs!$A$7:$E$206,2,FALSE),"")</f>
        <v/>
      </c>
      <c r="C157" s="195" t="str">
        <f ca="1">IF(ISNUMBER(A157),VLOOKUP(A157,Methuselahs!$A$7:$E$206,3,FALSE),"")</f>
        <v/>
      </c>
      <c r="D157" s="196" t="str">
        <f t="shared" ca="1" si="48"/>
        <v/>
      </c>
      <c r="E157" s="197"/>
      <c r="F157" s="195">
        <f t="shared" si="49"/>
        <v>0</v>
      </c>
      <c r="G157" s="198" t="str">
        <f t="shared" ca="1" si="50"/>
        <v/>
      </c>
      <c r="H157" s="199" t="str">
        <f ca="1">IF(ISNUMBER(A157),IF(OR($S157=$U157,NOT(ISNA(MATCH($D157*5+$V$4,Override!$C$6:$C$125,0)))),$Q157,0),"")</f>
        <v/>
      </c>
      <c r="I157" s="196" t="str">
        <f t="shared" ca="1" si="51"/>
        <v/>
      </c>
      <c r="J157" s="200">
        <f ca="1">COUNT(A157:A161)</f>
        <v>0</v>
      </c>
      <c r="K157" s="201" t="str">
        <f ca="1">IF(ISNUMBER(A157),RANK(F157,F157:F161),"")</f>
        <v/>
      </c>
      <c r="L157" s="202">
        <f ca="1">IF(J157=5,VLOOKUP(K157,TPMatrix!$A$6:$B$10,2,FALSE),IF(J157=4,VLOOKUP(K157,TPMatrix!$D$6:$E$9,2,FALSE),0))</f>
        <v>0</v>
      </c>
      <c r="M157" s="202">
        <f ca="1">IF(COUNTIF(K157:K161,K157)&gt;=2,IF(J157=5,VLOOKUP(K157+1,TPMatrix!$A$6:$B$10,2,FALSE),IF(J157=4,VLOOKUP(K157+1,TPMatrix!$D$6:$E$9,2,FALSE),0)),"")</f>
        <v>0</v>
      </c>
      <c r="N157" s="202">
        <f ca="1">IF(COUNTIF(K157:K161,K157)&gt;=3,IF(J157=5,VLOOKUP(K157+2,TPMatrix!$A$6:$B$10,2,FALSE),IF(J157=4,VLOOKUP(K157+2,TPMatrix!$D$6:$E$9,2,FALSE),0)),"")</f>
        <v>0</v>
      </c>
      <c r="O157" s="202">
        <f ca="1">IF(COUNTIF(K157:K161,K157)&gt;=4,IF(J157=5,VLOOKUP(K157+3,TPMatrix!$A$6:$B$10,2,FALSE),IF(J157=4,VLOOKUP(K157+3,TPMatrix!$D$6:$E$9,2,FALSE),0)),"")</f>
        <v>0</v>
      </c>
      <c r="P157" s="202">
        <f ca="1">IF(COUNTIF(K157:K161,K157)&gt;=5,IF(J157=5,VLOOKUP(K157+4,TPMatrix!$A$6:$B$10,2,FALSE),IF(J157=4,VLOOKUP(K157+4,TPMatrix!$D$6:$E$9,2,FALSE),0)),"")</f>
        <v>0</v>
      </c>
      <c r="Q157" s="202">
        <f t="shared" ca="1" si="52"/>
        <v>0</v>
      </c>
      <c r="R157" s="203">
        <f t="shared" ca="1" si="53"/>
        <v>5</v>
      </c>
      <c r="S157" s="204">
        <f t="shared" ca="1" si="54"/>
        <v>0</v>
      </c>
      <c r="T157" s="205">
        <f t="shared" si="55"/>
        <v>0</v>
      </c>
      <c r="U157" s="206">
        <f t="shared" ca="1" si="56"/>
        <v>0</v>
      </c>
      <c r="W157" s="154" t="str">
        <f t="shared" ca="1" si="57"/>
        <v/>
      </c>
      <c r="X157" s="154" t="str">
        <f ca="1">IF(ISNUMBER($A157),$W157*(Methuselahs!$A$4+1)+$A157,"")</f>
        <v/>
      </c>
      <c r="Y157" s="154" t="str">
        <f t="shared" ca="1" si="58"/>
        <v/>
      </c>
      <c r="Z157" s="154" t="str">
        <f ca="1">IF(ISNUMBER($A157),VLOOKUP($A157,Methuselahs!$A$7:$X$206,5),"")</f>
        <v/>
      </c>
      <c r="AA157" s="154" t="str">
        <f t="shared" ca="1" si="59"/>
        <v/>
      </c>
    </row>
    <row r="158" spans="1:27" ht="12.95" customHeight="1" x14ac:dyDescent="0.2">
      <c r="A158" s="207" t="str">
        <f ca="1">IF(ISBLANK('Tournament Info'!$B$11),"",INDIRECT(ADDRESS(ROW(),1,1,1,"Optimal Seating "&amp;'Tournament Info'!$B$11-1&amp;"R+F")))</f>
        <v/>
      </c>
      <c r="B158" s="208" t="str">
        <f ca="1">IF(ISNUMBER(A158),VLOOKUP(A158,Methuselahs!$A$7:$E$206,2,FALSE),"")</f>
        <v/>
      </c>
      <c r="C158" s="209" t="str">
        <f ca="1">IF(ISNUMBER(A158),VLOOKUP(A158,Methuselahs!$A$7:$E$206,3,FALSE),"")</f>
        <v/>
      </c>
      <c r="D158" s="210" t="str">
        <f t="shared" ca="1" si="48"/>
        <v/>
      </c>
      <c r="E158" s="211"/>
      <c r="F158" s="209">
        <f t="shared" si="49"/>
        <v>0</v>
      </c>
      <c r="G158" s="212" t="str">
        <f t="shared" ca="1" si="50"/>
        <v/>
      </c>
      <c r="H158" s="213" t="str">
        <f ca="1">IF(ISNUMBER(A158),IF(OR($S158=$U158,NOT(ISNA(MATCH($D158*5+$V$4,Override!$C$6:$C$125,0)))),$Q158,0),"")</f>
        <v/>
      </c>
      <c r="I158" s="210" t="str">
        <f t="shared" ca="1" si="51"/>
        <v/>
      </c>
      <c r="J158" s="214">
        <f ca="1">COUNT(A157:A161)</f>
        <v>0</v>
      </c>
      <c r="K158" s="215" t="str">
        <f ca="1">IF(ISNUMBER(A158),RANK(F158,F157:F161),"")</f>
        <v/>
      </c>
      <c r="L158" s="216">
        <f ca="1">IF(J158=5,VLOOKUP(K158,TPMatrix!$A$6:$B$10,2,FALSE),IF(J158=4,VLOOKUP(K158,TPMatrix!$D$6:$E$9,2,FALSE),0))</f>
        <v>0</v>
      </c>
      <c r="M158" s="216">
        <f ca="1">IF(COUNTIF(K157:K161,K158)&gt;=2,IF(J158=5,VLOOKUP(K158+1,TPMatrix!$A$6:$B$10,2,FALSE),IF(J158=4,VLOOKUP(K158+1,TPMatrix!$D$6:$E$9,2,FALSE),0)),"")</f>
        <v>0</v>
      </c>
      <c r="N158" s="216">
        <f ca="1">IF(COUNTIF(K157:K161,K158)&gt;=3,IF(J158=5,VLOOKUP(K158+2,TPMatrix!$A$6:$B$10,2,FALSE),IF(J158=4,VLOOKUP(K158+2,TPMatrix!$D$6:$E$9,2,FALSE),0)),"")</f>
        <v>0</v>
      </c>
      <c r="O158" s="216">
        <f ca="1">IF(COUNTIF(K157:K161,K158)&gt;=4,IF(J158=5,VLOOKUP(K158+3,TPMatrix!$A$6:$B$10,2,FALSE),IF(J158=4,VLOOKUP(K158+3,TPMatrix!$D$6:$E$9,2,FALSE),0)),"")</f>
        <v>0</v>
      </c>
      <c r="P158" s="216">
        <f ca="1">IF(COUNTIF(K157:K161,K158)&gt;=5,IF(J158=5,VLOOKUP(K158+4,TPMatrix!$A$6:$B$10,2,FALSE),IF(J158=4,VLOOKUP(K158+4,TPMatrix!$D$6:$E$9,2,FALSE),0)),"")</f>
        <v>0</v>
      </c>
      <c r="Q158" s="216">
        <f t="shared" ca="1" si="52"/>
        <v>0</v>
      </c>
      <c r="R158" s="217">
        <f t="shared" ca="1" si="53"/>
        <v>5</v>
      </c>
      <c r="S158" s="215">
        <f t="shared" ca="1" si="54"/>
        <v>0</v>
      </c>
      <c r="T158" s="216">
        <f t="shared" si="55"/>
        <v>0</v>
      </c>
      <c r="U158" s="217">
        <f t="shared" ca="1" si="56"/>
        <v>0</v>
      </c>
      <c r="W158" s="154" t="str">
        <f t="shared" ca="1" si="57"/>
        <v/>
      </c>
      <c r="X158" s="154" t="str">
        <f ca="1">IF(ISNUMBER($A158),$W158*(Methuselahs!$A$4+1)+$A158,"")</f>
        <v/>
      </c>
      <c r="Y158" s="154" t="str">
        <f t="shared" ca="1" si="58"/>
        <v/>
      </c>
      <c r="Z158" s="154" t="str">
        <f ca="1">IF(ISNUMBER($A158),VLOOKUP($A158,Methuselahs!$A$7:$X$206,5),"")</f>
        <v/>
      </c>
      <c r="AA158" s="154" t="str">
        <f t="shared" ca="1" si="59"/>
        <v/>
      </c>
    </row>
    <row r="159" spans="1:27" ht="12.95" customHeight="1" x14ac:dyDescent="0.2">
      <c r="A159" s="218" t="str">
        <f ca="1">IF(ISBLANK('Tournament Info'!$B$11),"",INDIRECT(ADDRESS(ROW(),1,1,1,"Optimal Seating "&amp;'Tournament Info'!$B$11-1&amp;"R+F")))</f>
        <v/>
      </c>
      <c r="B159" s="194" t="str">
        <f ca="1">IF(ISNUMBER(A159),VLOOKUP(A159,Methuselahs!$A$7:$E$206,2,FALSE),"")</f>
        <v/>
      </c>
      <c r="C159" s="219" t="str">
        <f ca="1">IF(ISNUMBER(A159),VLOOKUP(A159,Methuselahs!$A$7:$E$206,3,FALSE),"")</f>
        <v/>
      </c>
      <c r="D159" s="220" t="str">
        <f t="shared" ca="1" si="48"/>
        <v/>
      </c>
      <c r="E159" s="221"/>
      <c r="F159" s="219">
        <f t="shared" si="49"/>
        <v>0</v>
      </c>
      <c r="G159" s="222" t="str">
        <f t="shared" ca="1" si="50"/>
        <v/>
      </c>
      <c r="H159" s="223" t="str">
        <f ca="1">IF(ISNUMBER(A159),IF(OR($S159=$U159,NOT(ISNA(MATCH($D159*5+$V$4,Override!$C$6:$C$125,0)))),$Q159,0),"")</f>
        <v/>
      </c>
      <c r="I159" s="220" t="str">
        <f t="shared" ca="1" si="51"/>
        <v/>
      </c>
      <c r="J159" s="224">
        <f ca="1">COUNT(A157:A161)</f>
        <v>0</v>
      </c>
      <c r="K159" s="225" t="str">
        <f ca="1">IF(ISNUMBER(A159),RANK(F159,F157:F161),"")</f>
        <v/>
      </c>
      <c r="L159" s="226">
        <f ca="1">IF(J159=5,VLOOKUP(K159,TPMatrix!$A$6:$B$10,2,FALSE),IF(J159=4,VLOOKUP(K159,TPMatrix!$D$6:$E$9,2,FALSE),0))</f>
        <v>0</v>
      </c>
      <c r="M159" s="226">
        <f ca="1">IF(COUNTIF(K157:K161,K159)&gt;=2,IF(J159=5,VLOOKUP(K159+1,TPMatrix!$A$6:$B$10,2,FALSE),IF(J159=4,VLOOKUP(K159+1,TPMatrix!$D$6:$E$9,2,FALSE),0)),"")</f>
        <v>0</v>
      </c>
      <c r="N159" s="226">
        <f ca="1">IF(COUNTIF(K157:K161,K159)&gt;=3,IF(J159=5,VLOOKUP(K159+2,TPMatrix!$A$6:$B$10,2,FALSE),IF(J159=4,VLOOKUP(K159+2,TPMatrix!$D$6:$E$9,2,FALSE),0)),"")</f>
        <v>0</v>
      </c>
      <c r="O159" s="226">
        <f ca="1">IF(COUNTIF(K157:K161,K159)&gt;=4,IF(J159=5,VLOOKUP(K159+3,TPMatrix!$A$6:$B$10,2,FALSE),IF(J159=4,VLOOKUP(K159+3,TPMatrix!$D$6:$E$9,2,FALSE),0)),"")</f>
        <v>0</v>
      </c>
      <c r="P159" s="226">
        <f ca="1">IF(COUNTIF(K157:K161,K159)&gt;=5,IF(J159=5,VLOOKUP(K159+4,TPMatrix!$A$6:$B$10,2,FALSE),IF(J159=4,VLOOKUP(K159+4,TPMatrix!$D$6:$E$9,2,FALSE),0)),"")</f>
        <v>0</v>
      </c>
      <c r="Q159" s="226">
        <f t="shared" ca="1" si="52"/>
        <v>0</v>
      </c>
      <c r="R159" s="227">
        <f t="shared" ca="1" si="53"/>
        <v>5</v>
      </c>
      <c r="S159" s="225">
        <f t="shared" ca="1" si="54"/>
        <v>0</v>
      </c>
      <c r="T159" s="226">
        <f t="shared" si="55"/>
        <v>0</v>
      </c>
      <c r="U159" s="227">
        <f t="shared" ca="1" si="56"/>
        <v>0</v>
      </c>
      <c r="W159" s="154" t="str">
        <f t="shared" ca="1" si="57"/>
        <v/>
      </c>
      <c r="X159" s="154" t="str">
        <f ca="1">IF(ISNUMBER($A159),$W159*(Methuselahs!$A$4+1)+$A159,"")</f>
        <v/>
      </c>
      <c r="Y159" s="154" t="str">
        <f t="shared" ca="1" si="58"/>
        <v/>
      </c>
      <c r="Z159" s="154" t="str">
        <f ca="1">IF(ISNUMBER($A159),VLOOKUP($A159,Methuselahs!$A$7:$X$206,5),"")</f>
        <v/>
      </c>
      <c r="AA159" s="154" t="str">
        <f t="shared" ca="1" si="59"/>
        <v/>
      </c>
    </row>
    <row r="160" spans="1:27" ht="12.95" customHeight="1" x14ac:dyDescent="0.2">
      <c r="A160" s="228" t="str">
        <f ca="1">IF(ISBLANK('Tournament Info'!$B$11),"",INDIRECT(ADDRESS(ROW(),1,1,1,"Optimal Seating "&amp;'Tournament Info'!$B$11-1&amp;"R+F")))</f>
        <v/>
      </c>
      <c r="B160" s="229" t="str">
        <f ca="1">IF(ISNUMBER(A160),VLOOKUP(A160,Methuselahs!$A$7:$E$206,2,FALSE),"")</f>
        <v/>
      </c>
      <c r="C160" s="230" t="str">
        <f ca="1">IF(ISNUMBER(A160),VLOOKUP(A160,Methuselahs!$A$7:$E$206,3,FALSE),"")</f>
        <v/>
      </c>
      <c r="D160" s="231" t="str">
        <f t="shared" ca="1" si="48"/>
        <v/>
      </c>
      <c r="E160" s="232"/>
      <c r="F160" s="230">
        <f t="shared" si="49"/>
        <v>0</v>
      </c>
      <c r="G160" s="212" t="str">
        <f t="shared" ca="1" si="50"/>
        <v/>
      </c>
      <c r="H160" s="213" t="str">
        <f ca="1">IF(ISNUMBER(A160),IF(OR($S160=$U160,NOT(ISNA(MATCH($D160*5+$V$4,Override!$C$6:$C$125,0)))),$Q160,0),"")</f>
        <v/>
      </c>
      <c r="I160" s="231" t="str">
        <f t="shared" ca="1" si="51"/>
        <v/>
      </c>
      <c r="J160" s="233">
        <f ca="1">COUNT(A157:A161)</f>
        <v>0</v>
      </c>
      <c r="K160" s="215" t="str">
        <f ca="1">IF(ISNUMBER(A160),RANK(F160,F157:F161),"")</f>
        <v/>
      </c>
      <c r="L160" s="216">
        <f ca="1">IF(J160=5,VLOOKUP(K160,TPMatrix!$A$6:$B$10,2,FALSE),IF(J160=4,VLOOKUP(K160,TPMatrix!$D$6:$E$9,2,FALSE),0))</f>
        <v>0</v>
      </c>
      <c r="M160" s="216">
        <f ca="1">IF(COUNTIF(K157:K161,K160)&gt;=2,IF(J160=5,VLOOKUP(K160+1,TPMatrix!$A$6:$B$10,2,FALSE),IF(J160=4,VLOOKUP(K160+1,TPMatrix!$D$6:$E$9,2,FALSE),0)),"")</f>
        <v>0</v>
      </c>
      <c r="N160" s="216">
        <f ca="1">IF(COUNTIF(K157:K161,K160)&gt;=3,IF(J160=5,VLOOKUP(K160+2,TPMatrix!$A$6:$B$10,2,FALSE),IF(J160=4,VLOOKUP(K160+2,TPMatrix!$D$6:$E$9,2,FALSE),0)),"")</f>
        <v>0</v>
      </c>
      <c r="O160" s="216">
        <f ca="1">IF(COUNTIF(K157:K161,K160)&gt;=4,IF(J160=5,VLOOKUP(K160+3,TPMatrix!$A$6:$B$10,2,FALSE),IF(J160=4,VLOOKUP(K160+3,TPMatrix!$D$6:$E$9,2,FALSE),0)),"")</f>
        <v>0</v>
      </c>
      <c r="P160" s="216">
        <f ca="1">IF(COUNTIF(K157:K161,K160)&gt;=5,IF(J160=5,VLOOKUP(K160+4,TPMatrix!$A$6:$B$10,2,FALSE),IF(J160=4,VLOOKUP(K160+4,TPMatrix!$D$6:$E$9,2,FALSE),0)),"")</f>
        <v>0</v>
      </c>
      <c r="Q160" s="216">
        <f t="shared" ca="1" si="52"/>
        <v>0</v>
      </c>
      <c r="R160" s="217">
        <f t="shared" ca="1" si="53"/>
        <v>5</v>
      </c>
      <c r="S160" s="215">
        <f t="shared" ca="1" si="54"/>
        <v>0</v>
      </c>
      <c r="T160" s="216">
        <f t="shared" si="55"/>
        <v>0</v>
      </c>
      <c r="U160" s="217">
        <f t="shared" ca="1" si="56"/>
        <v>0</v>
      </c>
      <c r="W160" s="154" t="str">
        <f t="shared" ca="1" si="57"/>
        <v/>
      </c>
      <c r="X160" s="154" t="str">
        <f ca="1">IF(ISNUMBER($A160),$W160*(Methuselahs!$A$4+1)+$A160,"")</f>
        <v/>
      </c>
      <c r="Y160" s="154" t="str">
        <f t="shared" ca="1" si="58"/>
        <v/>
      </c>
      <c r="Z160" s="154" t="str">
        <f ca="1">IF(ISNUMBER($A160),VLOOKUP($A160,Methuselahs!$A$7:$X$206,5),"")</f>
        <v/>
      </c>
      <c r="AA160" s="154" t="str">
        <f t="shared" ca="1" si="59"/>
        <v/>
      </c>
    </row>
    <row r="161" spans="1:27" ht="12.95" customHeight="1" thickBot="1" x14ac:dyDescent="0.25">
      <c r="A161" s="234" t="str">
        <f ca="1">IF(ISBLANK('Tournament Info'!$B$11),"",INDIRECT(ADDRESS(ROW(),1,1,1,"Optimal Seating "&amp;'Tournament Info'!$B$11-1&amp;"R+F")))</f>
        <v/>
      </c>
      <c r="B161" s="235" t="str">
        <f ca="1">IF(ISNUMBER(A161),VLOOKUP(A161,Methuselahs!$A$7:$E$206,2,FALSE),"")</f>
        <v/>
      </c>
      <c r="C161" s="236" t="str">
        <f ca="1">IF(ISNUMBER(A161),VLOOKUP(A161,Methuselahs!$A$7:$E$206,3,FALSE),"")</f>
        <v/>
      </c>
      <c r="D161" s="237" t="str">
        <f t="shared" ca="1" si="48"/>
        <v/>
      </c>
      <c r="E161" s="238"/>
      <c r="F161" s="236">
        <f t="shared" si="49"/>
        <v>0</v>
      </c>
      <c r="G161" s="222" t="str">
        <f t="shared" ca="1" si="50"/>
        <v/>
      </c>
      <c r="H161" s="223" t="str">
        <f ca="1">IF(ISNUMBER(A161),IF(OR($S161=$U161,NOT(ISNA(MATCH($D161*5+$V$4,Override!$C$6:$C$125,0)))),$Q161,0),"")</f>
        <v/>
      </c>
      <c r="I161" s="237" t="str">
        <f t="shared" ca="1" si="51"/>
        <v/>
      </c>
      <c r="J161" s="239">
        <f ca="1">COUNT(A157:A161)</f>
        <v>0</v>
      </c>
      <c r="K161" s="240" t="str">
        <f ca="1">IF(ISNUMBER(A161),RANK(F161,F157:F161),"")</f>
        <v/>
      </c>
      <c r="L161" s="241">
        <f ca="1">IF(J161=5,VLOOKUP(K161,TPMatrix!$A$6:$B$10,2,FALSE),IF(J161=4,VLOOKUP(K161,TPMatrix!$D$6:$E$9,2,FALSE),0))</f>
        <v>0</v>
      </c>
      <c r="M161" s="241">
        <f ca="1">IF(COUNTIF(K157:K161,K161)&gt;=2,IF(J161=5,VLOOKUP(K161+1,TPMatrix!$A$6:$B$10,2,FALSE),IF(J161=4,VLOOKUP(K161+1,TPMatrix!$D$6:$E$9,2,FALSE),0)),"")</f>
        <v>0</v>
      </c>
      <c r="N161" s="241">
        <f ca="1">IF(COUNTIF(K157:K161,K161)&gt;=3,IF(J161=5,VLOOKUP(K161+2,TPMatrix!$A$6:$B$10,2,FALSE),IF(J161=4,VLOOKUP(K161+2,TPMatrix!$D$6:$E$9,2,FALSE),0)),"")</f>
        <v>0</v>
      </c>
      <c r="O161" s="241">
        <f ca="1">IF(COUNTIF(K157:K161,K161)&gt;=4,IF(J161=5,VLOOKUP(K161+3,TPMatrix!$A$6:$B$10,2,FALSE),IF(J161=4,VLOOKUP(K161+3,TPMatrix!$D$6:$E$9,2,FALSE),0)),"")</f>
        <v>0</v>
      </c>
      <c r="P161" s="241">
        <f ca="1">IF(COUNTIF(K157:K161,K161)&gt;=5,IF(J161=5,VLOOKUP(K161+4,TPMatrix!$A$6:$B$10,2,FALSE),IF(J161=4,VLOOKUP(K161+4,TPMatrix!$D$6:$E$9,2,FALSE),0)),"")</f>
        <v>0</v>
      </c>
      <c r="Q161" s="241">
        <f t="shared" ca="1" si="52"/>
        <v>0</v>
      </c>
      <c r="R161" s="242">
        <f t="shared" ca="1" si="53"/>
        <v>5</v>
      </c>
      <c r="S161" s="240">
        <f t="shared" ca="1" si="54"/>
        <v>0</v>
      </c>
      <c r="T161" s="241">
        <f t="shared" si="55"/>
        <v>0</v>
      </c>
      <c r="U161" s="242">
        <f t="shared" ca="1" si="56"/>
        <v>0</v>
      </c>
      <c r="W161" s="154" t="str">
        <f t="shared" ca="1" si="57"/>
        <v/>
      </c>
      <c r="X161" s="154" t="str">
        <f ca="1">IF(ISNUMBER($A161),$W161*(Methuselahs!$A$4+1)+$A161,"")</f>
        <v/>
      </c>
      <c r="Y161" s="154" t="str">
        <f t="shared" ca="1" si="58"/>
        <v/>
      </c>
      <c r="Z161" s="154" t="str">
        <f ca="1">IF(ISNUMBER($A161),VLOOKUP($A161,Methuselahs!$A$7:$X$206,5),"")</f>
        <v/>
      </c>
      <c r="AA161" s="154" t="str">
        <f t="shared" ca="1" si="59"/>
        <v/>
      </c>
    </row>
    <row r="162" spans="1:27" ht="12.95" customHeight="1" thickTop="1" x14ac:dyDescent="0.2">
      <c r="A162" s="193" t="str">
        <f ca="1">IF(ISBLANK('Tournament Info'!$B$11),"",INDIRECT(ADDRESS(ROW(),1,1,1,"Optimal Seating "&amp;'Tournament Info'!$B$11-1&amp;"R+F")))</f>
        <v/>
      </c>
      <c r="B162" s="194" t="str">
        <f ca="1">IF(ISNUMBER(A162),VLOOKUP(A162,Methuselahs!$A$7:$E$206,2,FALSE),"")</f>
        <v/>
      </c>
      <c r="C162" s="195" t="str">
        <f ca="1">IF(ISNUMBER(A162),VLOOKUP(A162,Methuselahs!$A$7:$E$206,3,FALSE),"")</f>
        <v/>
      </c>
      <c r="D162" s="196" t="str">
        <f t="shared" ca="1" si="48"/>
        <v/>
      </c>
      <c r="E162" s="197"/>
      <c r="F162" s="195">
        <f t="shared" si="49"/>
        <v>0</v>
      </c>
      <c r="G162" s="198" t="str">
        <f t="shared" ca="1" si="50"/>
        <v/>
      </c>
      <c r="H162" s="199" t="str">
        <f ca="1">IF(ISNUMBER(A162),IF(OR($S162=$U162,NOT(ISNA(MATCH($D162*5+$V$4,Override!$C$6:$C$125,0)))),$Q162,0),"")</f>
        <v/>
      </c>
      <c r="I162" s="196" t="str">
        <f t="shared" ca="1" si="51"/>
        <v/>
      </c>
      <c r="J162" s="200">
        <f ca="1">COUNT(A162:A166)</f>
        <v>0</v>
      </c>
      <c r="K162" s="201" t="str">
        <f ca="1">IF(ISNUMBER(A162),RANK(F162,F162:F166),"")</f>
        <v/>
      </c>
      <c r="L162" s="202">
        <f ca="1">IF(J162=5,VLOOKUP(K162,TPMatrix!$A$6:$B$10,2,FALSE),IF(J162=4,VLOOKUP(K162,TPMatrix!$D$6:$E$9,2,FALSE),0))</f>
        <v>0</v>
      </c>
      <c r="M162" s="202">
        <f ca="1">IF(COUNTIF(K162:K166,K162)&gt;=2,IF(J162=5,VLOOKUP(K162+1,TPMatrix!$A$6:$B$10,2,FALSE),IF(J162=4,VLOOKUP(K162+1,TPMatrix!$D$6:$E$9,2,FALSE),0)),"")</f>
        <v>0</v>
      </c>
      <c r="N162" s="202">
        <f ca="1">IF(COUNTIF(K162:K166,K162)&gt;=3,IF(J162=5,VLOOKUP(K162+2,TPMatrix!$A$6:$B$10,2,FALSE),IF(J162=4,VLOOKUP(K162+2,TPMatrix!$D$6:$E$9,2,FALSE),0)),"")</f>
        <v>0</v>
      </c>
      <c r="O162" s="202">
        <f ca="1">IF(COUNTIF(K162:K166,K162)&gt;=4,IF(J162=5,VLOOKUP(K162+3,TPMatrix!$A$6:$B$10,2,FALSE),IF(J162=4,VLOOKUP(K162+3,TPMatrix!$D$6:$E$9,2,FALSE),0)),"")</f>
        <v>0</v>
      </c>
      <c r="P162" s="202">
        <f ca="1">IF(COUNTIF(K162:K166,K162)&gt;=5,IF(J162=5,VLOOKUP(K162+4,TPMatrix!$A$6:$B$10,2,FALSE),IF(J162=4,VLOOKUP(K162+4,TPMatrix!$D$6:$E$9,2,FALSE),0)),"")</f>
        <v>0</v>
      </c>
      <c r="Q162" s="202">
        <f t="shared" ca="1" si="52"/>
        <v>0</v>
      </c>
      <c r="R162" s="203">
        <f t="shared" ca="1" si="53"/>
        <v>5</v>
      </c>
      <c r="S162" s="204">
        <f t="shared" ca="1" si="54"/>
        <v>0</v>
      </c>
      <c r="T162" s="205">
        <f t="shared" si="55"/>
        <v>0</v>
      </c>
      <c r="U162" s="206">
        <f t="shared" ca="1" si="56"/>
        <v>0</v>
      </c>
      <c r="W162" s="154" t="str">
        <f t="shared" ca="1" si="57"/>
        <v/>
      </c>
      <c r="X162" s="154" t="str">
        <f ca="1">IF(ISNUMBER($A162),$W162*(Methuselahs!$A$4+1)+$A162,"")</f>
        <v/>
      </c>
      <c r="Y162" s="154" t="str">
        <f t="shared" ca="1" si="58"/>
        <v/>
      </c>
      <c r="Z162" s="154" t="str">
        <f ca="1">IF(ISNUMBER($A162),VLOOKUP($A162,Methuselahs!$A$7:$X$206,5),"")</f>
        <v/>
      </c>
      <c r="AA162" s="154" t="str">
        <f t="shared" ca="1" si="59"/>
        <v/>
      </c>
    </row>
    <row r="163" spans="1:27" ht="12.95" customHeight="1" x14ac:dyDescent="0.2">
      <c r="A163" s="207" t="str">
        <f ca="1">IF(ISBLANK('Tournament Info'!$B$11),"",INDIRECT(ADDRESS(ROW(),1,1,1,"Optimal Seating "&amp;'Tournament Info'!$B$11-1&amp;"R+F")))</f>
        <v/>
      </c>
      <c r="B163" s="208" t="str">
        <f ca="1">IF(ISNUMBER(A163),VLOOKUP(A163,Methuselahs!$A$7:$E$206,2,FALSE),"")</f>
        <v/>
      </c>
      <c r="C163" s="209" t="str">
        <f ca="1">IF(ISNUMBER(A163),VLOOKUP(A163,Methuselahs!$A$7:$E$206,3,FALSE),"")</f>
        <v/>
      </c>
      <c r="D163" s="210" t="str">
        <f t="shared" ca="1" si="48"/>
        <v/>
      </c>
      <c r="E163" s="211"/>
      <c r="F163" s="209">
        <f t="shared" si="49"/>
        <v>0</v>
      </c>
      <c r="G163" s="212" t="str">
        <f t="shared" ca="1" si="50"/>
        <v/>
      </c>
      <c r="H163" s="213" t="str">
        <f ca="1">IF(ISNUMBER(A163),IF(OR($S163=$U163,NOT(ISNA(MATCH($D163*5+$V$4,Override!$C$6:$C$125,0)))),$Q163,0),"")</f>
        <v/>
      </c>
      <c r="I163" s="210" t="str">
        <f t="shared" ca="1" si="51"/>
        <v/>
      </c>
      <c r="J163" s="214">
        <f ca="1">COUNT(A162:A166)</f>
        <v>0</v>
      </c>
      <c r="K163" s="215" t="str">
        <f ca="1">IF(ISNUMBER(A163),RANK(F163,F162:F166),"")</f>
        <v/>
      </c>
      <c r="L163" s="216">
        <f ca="1">IF(J163=5,VLOOKUP(K163,TPMatrix!$A$6:$B$10,2,FALSE),IF(J163=4,VLOOKUP(K163,TPMatrix!$D$6:$E$9,2,FALSE),0))</f>
        <v>0</v>
      </c>
      <c r="M163" s="216">
        <f ca="1">IF(COUNTIF(K162:K166,K163)&gt;=2,IF(J163=5,VLOOKUP(K163+1,TPMatrix!$A$6:$B$10,2,FALSE),IF(J163=4,VLOOKUP(K163+1,TPMatrix!$D$6:$E$9,2,FALSE),0)),"")</f>
        <v>0</v>
      </c>
      <c r="N163" s="216">
        <f ca="1">IF(COUNTIF(K162:K166,K163)&gt;=3,IF(J163=5,VLOOKUP(K163+2,TPMatrix!$A$6:$B$10,2,FALSE),IF(J163=4,VLOOKUP(K163+2,TPMatrix!$D$6:$E$9,2,FALSE),0)),"")</f>
        <v>0</v>
      </c>
      <c r="O163" s="216">
        <f ca="1">IF(COUNTIF(K162:K166,K163)&gt;=4,IF(J163=5,VLOOKUP(K163+3,TPMatrix!$A$6:$B$10,2,FALSE),IF(J163=4,VLOOKUP(K163+3,TPMatrix!$D$6:$E$9,2,FALSE),0)),"")</f>
        <v>0</v>
      </c>
      <c r="P163" s="216">
        <f ca="1">IF(COUNTIF(K162:K166,K163)&gt;=5,IF(J163=5,VLOOKUP(K163+4,TPMatrix!$A$6:$B$10,2,FALSE),IF(J163=4,VLOOKUP(K163+4,TPMatrix!$D$6:$E$9,2,FALSE),0)),"")</f>
        <v>0</v>
      </c>
      <c r="Q163" s="216">
        <f t="shared" ca="1" si="52"/>
        <v>0</v>
      </c>
      <c r="R163" s="217">
        <f t="shared" ca="1" si="53"/>
        <v>5</v>
      </c>
      <c r="S163" s="215">
        <f t="shared" ca="1" si="54"/>
        <v>0</v>
      </c>
      <c r="T163" s="216">
        <f t="shared" si="55"/>
        <v>0</v>
      </c>
      <c r="U163" s="217">
        <f t="shared" ca="1" si="56"/>
        <v>0</v>
      </c>
      <c r="W163" s="154" t="str">
        <f t="shared" ca="1" si="57"/>
        <v/>
      </c>
      <c r="X163" s="154" t="str">
        <f ca="1">IF(ISNUMBER($A163),$W163*(Methuselahs!$A$4+1)+$A163,"")</f>
        <v/>
      </c>
      <c r="Y163" s="154" t="str">
        <f t="shared" ca="1" si="58"/>
        <v/>
      </c>
      <c r="Z163" s="154" t="str">
        <f ca="1">IF(ISNUMBER($A163),VLOOKUP($A163,Methuselahs!$A$7:$X$206,5),"")</f>
        <v/>
      </c>
      <c r="AA163" s="154" t="str">
        <f t="shared" ca="1" si="59"/>
        <v/>
      </c>
    </row>
    <row r="164" spans="1:27" ht="12.95" customHeight="1" x14ac:dyDescent="0.2">
      <c r="A164" s="218" t="str">
        <f ca="1">IF(ISBLANK('Tournament Info'!$B$11),"",INDIRECT(ADDRESS(ROW(),1,1,1,"Optimal Seating "&amp;'Tournament Info'!$B$11-1&amp;"R+F")))</f>
        <v/>
      </c>
      <c r="B164" s="194" t="str">
        <f ca="1">IF(ISNUMBER(A164),VLOOKUP(A164,Methuselahs!$A$7:$E$206,2,FALSE),"")</f>
        <v/>
      </c>
      <c r="C164" s="219" t="str">
        <f ca="1">IF(ISNUMBER(A164),VLOOKUP(A164,Methuselahs!$A$7:$E$206,3,FALSE),"")</f>
        <v/>
      </c>
      <c r="D164" s="220" t="str">
        <f t="shared" ca="1" si="48"/>
        <v/>
      </c>
      <c r="E164" s="221"/>
      <c r="F164" s="219">
        <f t="shared" si="49"/>
        <v>0</v>
      </c>
      <c r="G164" s="222" t="str">
        <f t="shared" ca="1" si="50"/>
        <v/>
      </c>
      <c r="H164" s="223" t="str">
        <f ca="1">IF(ISNUMBER(A164),IF(OR($S164=$U164,NOT(ISNA(MATCH($D164*5+$V$4,Override!$C$6:$C$125,0)))),$Q164,0),"")</f>
        <v/>
      </c>
      <c r="I164" s="220" t="str">
        <f t="shared" ca="1" si="51"/>
        <v/>
      </c>
      <c r="J164" s="224">
        <f ca="1">COUNT(A162:A166)</f>
        <v>0</v>
      </c>
      <c r="K164" s="225" t="str">
        <f ca="1">IF(ISNUMBER(A164),RANK(F164,F162:F166),"")</f>
        <v/>
      </c>
      <c r="L164" s="226">
        <f ca="1">IF(J164=5,VLOOKUP(K164,TPMatrix!$A$6:$B$10,2,FALSE),IF(J164=4,VLOOKUP(K164,TPMatrix!$D$6:$E$9,2,FALSE),0))</f>
        <v>0</v>
      </c>
      <c r="M164" s="226">
        <f ca="1">IF(COUNTIF(K162:K166,K164)&gt;=2,IF(J164=5,VLOOKUP(K164+1,TPMatrix!$A$6:$B$10,2,FALSE),IF(J164=4,VLOOKUP(K164+1,TPMatrix!$D$6:$E$9,2,FALSE),0)),"")</f>
        <v>0</v>
      </c>
      <c r="N164" s="226">
        <f ca="1">IF(COUNTIF(K162:K166,K164)&gt;=3,IF(J164=5,VLOOKUP(K164+2,TPMatrix!$A$6:$B$10,2,FALSE),IF(J164=4,VLOOKUP(K164+2,TPMatrix!$D$6:$E$9,2,FALSE),0)),"")</f>
        <v>0</v>
      </c>
      <c r="O164" s="226">
        <f ca="1">IF(COUNTIF(K162:K166,K164)&gt;=4,IF(J164=5,VLOOKUP(K164+3,TPMatrix!$A$6:$B$10,2,FALSE),IF(J164=4,VLOOKUP(K164+3,TPMatrix!$D$6:$E$9,2,FALSE),0)),"")</f>
        <v>0</v>
      </c>
      <c r="P164" s="226">
        <f ca="1">IF(COUNTIF(K162:K166,K164)&gt;=5,IF(J164=5,VLOOKUP(K164+4,TPMatrix!$A$6:$B$10,2,FALSE),IF(J164=4,VLOOKUP(K164+4,TPMatrix!$D$6:$E$9,2,FALSE),0)),"")</f>
        <v>0</v>
      </c>
      <c r="Q164" s="226">
        <f t="shared" ca="1" si="52"/>
        <v>0</v>
      </c>
      <c r="R164" s="227">
        <f t="shared" ca="1" si="53"/>
        <v>5</v>
      </c>
      <c r="S164" s="225">
        <f t="shared" ca="1" si="54"/>
        <v>0</v>
      </c>
      <c r="T164" s="226">
        <f t="shared" si="55"/>
        <v>0</v>
      </c>
      <c r="U164" s="227">
        <f t="shared" ca="1" si="56"/>
        <v>0</v>
      </c>
      <c r="W164" s="154" t="str">
        <f t="shared" ca="1" si="57"/>
        <v/>
      </c>
      <c r="X164" s="154" t="str">
        <f ca="1">IF(ISNUMBER($A164),$W164*(Methuselahs!$A$4+1)+$A164,"")</f>
        <v/>
      </c>
      <c r="Y164" s="154" t="str">
        <f t="shared" ca="1" si="58"/>
        <v/>
      </c>
      <c r="Z164" s="154" t="str">
        <f ca="1">IF(ISNUMBER($A164),VLOOKUP($A164,Methuselahs!$A$7:$X$206,5),"")</f>
        <v/>
      </c>
      <c r="AA164" s="154" t="str">
        <f t="shared" ca="1" si="59"/>
        <v/>
      </c>
    </row>
    <row r="165" spans="1:27" ht="12.95" customHeight="1" x14ac:dyDescent="0.2">
      <c r="A165" s="228" t="str">
        <f ca="1">IF(ISBLANK('Tournament Info'!$B$11),"",INDIRECT(ADDRESS(ROW(),1,1,1,"Optimal Seating "&amp;'Tournament Info'!$B$11-1&amp;"R+F")))</f>
        <v/>
      </c>
      <c r="B165" s="229" t="str">
        <f ca="1">IF(ISNUMBER(A165),VLOOKUP(A165,Methuselahs!$A$7:$E$206,2,FALSE),"")</f>
        <v/>
      </c>
      <c r="C165" s="230" t="str">
        <f ca="1">IF(ISNUMBER(A165),VLOOKUP(A165,Methuselahs!$A$7:$E$206,3,FALSE),"")</f>
        <v/>
      </c>
      <c r="D165" s="231" t="str">
        <f t="shared" ca="1" si="48"/>
        <v/>
      </c>
      <c r="E165" s="232"/>
      <c r="F165" s="230">
        <f t="shared" si="49"/>
        <v>0</v>
      </c>
      <c r="G165" s="212" t="str">
        <f t="shared" ca="1" si="50"/>
        <v/>
      </c>
      <c r="H165" s="213" t="str">
        <f ca="1">IF(ISNUMBER(A165),IF(OR($S165=$U165,NOT(ISNA(MATCH($D165*5+$V$4,Override!$C$6:$C$125,0)))),$Q165,0),"")</f>
        <v/>
      </c>
      <c r="I165" s="231" t="str">
        <f t="shared" ca="1" si="51"/>
        <v/>
      </c>
      <c r="J165" s="233">
        <f ca="1">COUNT(A162:A166)</f>
        <v>0</v>
      </c>
      <c r="K165" s="215" t="str">
        <f ca="1">IF(ISNUMBER(A165),RANK(F165,F162:F166),"")</f>
        <v/>
      </c>
      <c r="L165" s="216">
        <f ca="1">IF(J165=5,VLOOKUP(K165,TPMatrix!$A$6:$B$10,2,FALSE),IF(J165=4,VLOOKUP(K165,TPMatrix!$D$6:$E$9,2,FALSE),0))</f>
        <v>0</v>
      </c>
      <c r="M165" s="216">
        <f ca="1">IF(COUNTIF(K162:K166,K165)&gt;=2,IF(J165=5,VLOOKUP(K165+1,TPMatrix!$A$6:$B$10,2,FALSE),IF(J165=4,VLOOKUP(K165+1,TPMatrix!$D$6:$E$9,2,FALSE),0)),"")</f>
        <v>0</v>
      </c>
      <c r="N165" s="216">
        <f ca="1">IF(COUNTIF(K162:K166,K165)&gt;=3,IF(J165=5,VLOOKUP(K165+2,TPMatrix!$A$6:$B$10,2,FALSE),IF(J165=4,VLOOKUP(K165+2,TPMatrix!$D$6:$E$9,2,FALSE),0)),"")</f>
        <v>0</v>
      </c>
      <c r="O165" s="216">
        <f ca="1">IF(COUNTIF(K162:K166,K165)&gt;=4,IF(J165=5,VLOOKUP(K165+3,TPMatrix!$A$6:$B$10,2,FALSE),IF(J165=4,VLOOKUP(K165+3,TPMatrix!$D$6:$E$9,2,FALSE),0)),"")</f>
        <v>0</v>
      </c>
      <c r="P165" s="216">
        <f ca="1">IF(COUNTIF(K162:K166,K165)&gt;=5,IF(J165=5,VLOOKUP(K165+4,TPMatrix!$A$6:$B$10,2,FALSE),IF(J165=4,VLOOKUP(K165+4,TPMatrix!$D$6:$E$9,2,FALSE),0)),"")</f>
        <v>0</v>
      </c>
      <c r="Q165" s="216">
        <f t="shared" ca="1" si="52"/>
        <v>0</v>
      </c>
      <c r="R165" s="217">
        <f t="shared" ca="1" si="53"/>
        <v>5</v>
      </c>
      <c r="S165" s="215">
        <f t="shared" ca="1" si="54"/>
        <v>0</v>
      </c>
      <c r="T165" s="216">
        <f t="shared" si="55"/>
        <v>0</v>
      </c>
      <c r="U165" s="217">
        <f t="shared" ca="1" si="56"/>
        <v>0</v>
      </c>
      <c r="W165" s="154" t="str">
        <f t="shared" ca="1" si="57"/>
        <v/>
      </c>
      <c r="X165" s="154" t="str">
        <f ca="1">IF(ISNUMBER($A165),$W165*(Methuselahs!$A$4+1)+$A165,"")</f>
        <v/>
      </c>
      <c r="Y165" s="154" t="str">
        <f t="shared" ca="1" si="58"/>
        <v/>
      </c>
      <c r="Z165" s="154" t="str">
        <f ca="1">IF(ISNUMBER($A165),VLOOKUP($A165,Methuselahs!$A$7:$X$206,5),"")</f>
        <v/>
      </c>
      <c r="AA165" s="154" t="str">
        <f t="shared" ca="1" si="59"/>
        <v/>
      </c>
    </row>
    <row r="166" spans="1:27" ht="12.95" customHeight="1" thickBot="1" x14ac:dyDescent="0.25">
      <c r="A166" s="234" t="str">
        <f ca="1">IF(ISBLANK('Tournament Info'!$B$11),"",INDIRECT(ADDRESS(ROW(),1,1,1,"Optimal Seating "&amp;'Tournament Info'!$B$11-1&amp;"R+F")))</f>
        <v/>
      </c>
      <c r="B166" s="235" t="str">
        <f ca="1">IF(ISNUMBER(A166),VLOOKUP(A166,Methuselahs!$A$7:$E$206,2,FALSE),"")</f>
        <v/>
      </c>
      <c r="C166" s="236" t="str">
        <f ca="1">IF(ISNUMBER(A166),VLOOKUP(A166,Methuselahs!$A$7:$E$206,3,FALSE),"")</f>
        <v/>
      </c>
      <c r="D166" s="237" t="str">
        <f t="shared" ca="1" si="48"/>
        <v/>
      </c>
      <c r="E166" s="238"/>
      <c r="F166" s="236">
        <f t="shared" si="49"/>
        <v>0</v>
      </c>
      <c r="G166" s="222" t="str">
        <f t="shared" ca="1" si="50"/>
        <v/>
      </c>
      <c r="H166" s="223" t="str">
        <f ca="1">IF(ISNUMBER(A166),IF(OR($S166=$U166,NOT(ISNA(MATCH($D166*5+$V$4,Override!$C$6:$C$125,0)))),$Q166,0),"")</f>
        <v/>
      </c>
      <c r="I166" s="237" t="str">
        <f t="shared" ca="1" si="51"/>
        <v/>
      </c>
      <c r="J166" s="239">
        <f ca="1">COUNT(A162:A166)</f>
        <v>0</v>
      </c>
      <c r="K166" s="240" t="str">
        <f ca="1">IF(ISNUMBER(A166),RANK(F166,F162:F166),"")</f>
        <v/>
      </c>
      <c r="L166" s="241">
        <f ca="1">IF(J166=5,VLOOKUP(K166,TPMatrix!$A$6:$B$10,2,FALSE),IF(J166=4,VLOOKUP(K166,TPMatrix!$D$6:$E$9,2,FALSE),0))</f>
        <v>0</v>
      </c>
      <c r="M166" s="241">
        <f ca="1">IF(COUNTIF(K162:K166,K166)&gt;=2,IF(J166=5,VLOOKUP(K166+1,TPMatrix!$A$6:$B$10,2,FALSE),IF(J166=4,VLOOKUP(K166+1,TPMatrix!$D$6:$E$9,2,FALSE),0)),"")</f>
        <v>0</v>
      </c>
      <c r="N166" s="241">
        <f ca="1">IF(COUNTIF(K162:K166,K166)&gt;=3,IF(J166=5,VLOOKUP(K166+2,TPMatrix!$A$6:$B$10,2,FALSE),IF(J166=4,VLOOKUP(K166+2,TPMatrix!$D$6:$E$9,2,FALSE),0)),"")</f>
        <v>0</v>
      </c>
      <c r="O166" s="241">
        <f ca="1">IF(COUNTIF(K162:K166,K166)&gt;=4,IF(J166=5,VLOOKUP(K166+3,TPMatrix!$A$6:$B$10,2,FALSE),IF(J166=4,VLOOKUP(K166+3,TPMatrix!$D$6:$E$9,2,FALSE),0)),"")</f>
        <v>0</v>
      </c>
      <c r="P166" s="241">
        <f ca="1">IF(COUNTIF(K162:K166,K166)&gt;=5,IF(J166=5,VLOOKUP(K166+4,TPMatrix!$A$6:$B$10,2,FALSE),IF(J166=4,VLOOKUP(K166+4,TPMatrix!$D$6:$E$9,2,FALSE),0)),"")</f>
        <v>0</v>
      </c>
      <c r="Q166" s="241">
        <f t="shared" ca="1" si="52"/>
        <v>0</v>
      </c>
      <c r="R166" s="242">
        <f t="shared" ca="1" si="53"/>
        <v>5</v>
      </c>
      <c r="S166" s="240">
        <f t="shared" ca="1" si="54"/>
        <v>0</v>
      </c>
      <c r="T166" s="241">
        <f t="shared" si="55"/>
        <v>0</v>
      </c>
      <c r="U166" s="242">
        <f t="shared" ca="1" si="56"/>
        <v>0</v>
      </c>
      <c r="W166" s="154" t="str">
        <f t="shared" ca="1" si="57"/>
        <v/>
      </c>
      <c r="X166" s="154" t="str">
        <f ca="1">IF(ISNUMBER($A166),$W166*(Methuselahs!$A$4+1)+$A166,"")</f>
        <v/>
      </c>
      <c r="Y166" s="154" t="str">
        <f t="shared" ca="1" si="58"/>
        <v/>
      </c>
      <c r="Z166" s="154" t="str">
        <f ca="1">IF(ISNUMBER($A166),VLOOKUP($A166,Methuselahs!$A$7:$X$206,5),"")</f>
        <v/>
      </c>
      <c r="AA166" s="154" t="str">
        <f t="shared" ca="1" si="59"/>
        <v/>
      </c>
    </row>
    <row r="167" spans="1:27" ht="12.95" customHeight="1" thickTop="1" x14ac:dyDescent="0.2">
      <c r="A167" s="193" t="str">
        <f ca="1">IF(ISBLANK('Tournament Info'!$B$11),"",INDIRECT(ADDRESS(ROW(),1,1,1,"Optimal Seating "&amp;'Tournament Info'!$B$11-1&amp;"R+F")))</f>
        <v/>
      </c>
      <c r="B167" s="194" t="str">
        <f ca="1">IF(ISNUMBER(A167),VLOOKUP(A167,Methuselahs!$A$7:$E$206,2,FALSE),"")</f>
        <v/>
      </c>
      <c r="C167" s="195" t="str">
        <f ca="1">IF(ISNUMBER(A167),VLOOKUP(A167,Methuselahs!$A$7:$E$206,3,FALSE),"")</f>
        <v/>
      </c>
      <c r="D167" s="196" t="str">
        <f t="shared" ref="D167:D198" ca="1" si="60">IF(ISNUMBER(A167),FLOOR((ROW()-ROW($A$7))/5,1)+1,"")</f>
        <v/>
      </c>
      <c r="E167" s="197"/>
      <c r="F167" s="195">
        <f t="shared" ref="F167:F198" si="61">IF(ISNUMBER(E167),E167,0)</f>
        <v>0</v>
      </c>
      <c r="G167" s="198" t="str">
        <f t="shared" ref="G167:G198" ca="1" si="62">IF(ISNUMBER($A167),IF(AND($F167&gt;=2,$H167=60),1,0),"")</f>
        <v/>
      </c>
      <c r="H167" s="199" t="str">
        <f ca="1">IF(ISNUMBER(A167),IF(OR($S167=$U167,NOT(ISNA(MATCH($D167*5+$V$4,Override!$C$6:$C$125,0)))),$Q167,0),"")</f>
        <v/>
      </c>
      <c r="I167" s="196" t="str">
        <f t="shared" ref="I167:I198" ca="1" si="63">IF(ISNUMBER(A167),IF(J167=5,K167,IF(AND(J167=4,OR(K167=4,K167=3)),K167+1,K167)),"")</f>
        <v/>
      </c>
      <c r="J167" s="200">
        <f ca="1">COUNT(A167:A171)</f>
        <v>0</v>
      </c>
      <c r="K167" s="201" t="str">
        <f ca="1">IF(ISNUMBER(A167),RANK(F167,F167:F171),"")</f>
        <v/>
      </c>
      <c r="L167" s="202">
        <f ca="1">IF(J167=5,VLOOKUP(K167,TPMatrix!$A$6:$B$10,2,FALSE),IF(J167=4,VLOOKUP(K167,TPMatrix!$D$6:$E$9,2,FALSE),0))</f>
        <v>0</v>
      </c>
      <c r="M167" s="202">
        <f ca="1">IF(COUNTIF(K167:K171,K167)&gt;=2,IF(J167=5,VLOOKUP(K167+1,TPMatrix!$A$6:$B$10,2,FALSE),IF(J167=4,VLOOKUP(K167+1,TPMatrix!$D$6:$E$9,2,FALSE),0)),"")</f>
        <v>0</v>
      </c>
      <c r="N167" s="202">
        <f ca="1">IF(COUNTIF(K167:K171,K167)&gt;=3,IF(J167=5,VLOOKUP(K167+2,TPMatrix!$A$6:$B$10,2,FALSE),IF(J167=4,VLOOKUP(K167+2,TPMatrix!$D$6:$E$9,2,FALSE),0)),"")</f>
        <v>0</v>
      </c>
      <c r="O167" s="202">
        <f ca="1">IF(COUNTIF(K167:K171,K167)&gt;=4,IF(J167=5,VLOOKUP(K167+3,TPMatrix!$A$6:$B$10,2,FALSE),IF(J167=4,VLOOKUP(K167+3,TPMatrix!$D$6:$E$9,2,FALSE),0)),"")</f>
        <v>0</v>
      </c>
      <c r="P167" s="202">
        <f ca="1">IF(COUNTIF(K167:K171,K167)&gt;=5,IF(J167=5,VLOOKUP(K167+4,TPMatrix!$A$6:$B$10,2,FALSE),IF(J167=4,VLOOKUP(K167+4,TPMatrix!$D$6:$E$9,2,FALSE),0)),"")</f>
        <v>0</v>
      </c>
      <c r="Q167" s="202">
        <f t="shared" ref="Q167:Q198" ca="1" si="64">SUM(L167:P167)/COUNT(L167:P167)</f>
        <v>0</v>
      </c>
      <c r="R167" s="203">
        <f t="shared" ref="R167:R198" ca="1" si="65">COUNT(L167:P167)</f>
        <v>5</v>
      </c>
      <c r="S167" s="204">
        <f t="shared" ref="S167:S198" ca="1" si="66">IF(ISNUMBER($A167),COUNTIF($D$7:$D$206,$D167),0)</f>
        <v>0</v>
      </c>
      <c r="T167" s="205">
        <f t="shared" ref="T167:T198" si="67">CEILING($F167,1)</f>
        <v>0</v>
      </c>
      <c r="U167" s="206">
        <f t="shared" ref="U167:U198" ca="1" si="68">SUM(OFFSET(T167,-MOD(ROW()-ROW($U$7),5),0,5,1))</f>
        <v>0</v>
      </c>
      <c r="W167" s="154" t="str">
        <f t="shared" ref="W167:W198" ca="1" si="69">$I167</f>
        <v/>
      </c>
      <c r="X167" s="154" t="str">
        <f ca="1">IF(ISNUMBER($A167),$W167*(Methuselahs!$A$4+1)+$A167,"")</f>
        <v/>
      </c>
      <c r="Y167" s="154" t="str">
        <f t="shared" ref="Y167:Y198" ca="1" si="70">IF(ISNUMBER($A167),RANK($X167,$X167:$X171,1),"")</f>
        <v/>
      </c>
      <c r="Z167" s="154" t="str">
        <f ca="1">IF(ISNUMBER($A167),VLOOKUP($A167,Methuselahs!$A$7:$X$206,5),"")</f>
        <v/>
      </c>
      <c r="AA167" s="154" t="str">
        <f t="shared" ref="AA167:AA198" ca="1" si="71">$I167</f>
        <v/>
      </c>
    </row>
    <row r="168" spans="1:27" ht="12.95" customHeight="1" x14ac:dyDescent="0.2">
      <c r="A168" s="207" t="str">
        <f ca="1">IF(ISBLANK('Tournament Info'!$B$11),"",INDIRECT(ADDRESS(ROW(),1,1,1,"Optimal Seating "&amp;'Tournament Info'!$B$11-1&amp;"R+F")))</f>
        <v/>
      </c>
      <c r="B168" s="208" t="str">
        <f ca="1">IF(ISNUMBER(A168),VLOOKUP(A168,Methuselahs!$A$7:$E$206,2,FALSE),"")</f>
        <v/>
      </c>
      <c r="C168" s="209" t="str">
        <f ca="1">IF(ISNUMBER(A168),VLOOKUP(A168,Methuselahs!$A$7:$E$206,3,FALSE),"")</f>
        <v/>
      </c>
      <c r="D168" s="210" t="str">
        <f t="shared" ca="1" si="60"/>
        <v/>
      </c>
      <c r="E168" s="211"/>
      <c r="F168" s="209">
        <f t="shared" si="61"/>
        <v>0</v>
      </c>
      <c r="G168" s="212" t="str">
        <f t="shared" ca="1" si="62"/>
        <v/>
      </c>
      <c r="H168" s="213" t="str">
        <f ca="1">IF(ISNUMBER(A168),IF(OR($S168=$U168,NOT(ISNA(MATCH($D168*5+$V$4,Override!$C$6:$C$125,0)))),$Q168,0),"")</f>
        <v/>
      </c>
      <c r="I168" s="210" t="str">
        <f t="shared" ca="1" si="63"/>
        <v/>
      </c>
      <c r="J168" s="214">
        <f ca="1">COUNT(A167:A171)</f>
        <v>0</v>
      </c>
      <c r="K168" s="215" t="str">
        <f ca="1">IF(ISNUMBER(A168),RANK(F168,F167:F171),"")</f>
        <v/>
      </c>
      <c r="L168" s="216">
        <f ca="1">IF(J168=5,VLOOKUP(K168,TPMatrix!$A$6:$B$10,2,FALSE),IF(J168=4,VLOOKUP(K168,TPMatrix!$D$6:$E$9,2,FALSE),0))</f>
        <v>0</v>
      </c>
      <c r="M168" s="216">
        <f ca="1">IF(COUNTIF(K167:K171,K168)&gt;=2,IF(J168=5,VLOOKUP(K168+1,TPMatrix!$A$6:$B$10,2,FALSE),IF(J168=4,VLOOKUP(K168+1,TPMatrix!$D$6:$E$9,2,FALSE),0)),"")</f>
        <v>0</v>
      </c>
      <c r="N168" s="216">
        <f ca="1">IF(COUNTIF(K167:K171,K168)&gt;=3,IF(J168=5,VLOOKUP(K168+2,TPMatrix!$A$6:$B$10,2,FALSE),IF(J168=4,VLOOKUP(K168+2,TPMatrix!$D$6:$E$9,2,FALSE),0)),"")</f>
        <v>0</v>
      </c>
      <c r="O168" s="216">
        <f ca="1">IF(COUNTIF(K167:K171,K168)&gt;=4,IF(J168=5,VLOOKUP(K168+3,TPMatrix!$A$6:$B$10,2,FALSE),IF(J168=4,VLOOKUP(K168+3,TPMatrix!$D$6:$E$9,2,FALSE),0)),"")</f>
        <v>0</v>
      </c>
      <c r="P168" s="216">
        <f ca="1">IF(COUNTIF(K167:K171,K168)&gt;=5,IF(J168=5,VLOOKUP(K168+4,TPMatrix!$A$6:$B$10,2,FALSE),IF(J168=4,VLOOKUP(K168+4,TPMatrix!$D$6:$E$9,2,FALSE),0)),"")</f>
        <v>0</v>
      </c>
      <c r="Q168" s="216">
        <f t="shared" ca="1" si="64"/>
        <v>0</v>
      </c>
      <c r="R168" s="217">
        <f t="shared" ca="1" si="65"/>
        <v>5</v>
      </c>
      <c r="S168" s="215">
        <f t="shared" ca="1" si="66"/>
        <v>0</v>
      </c>
      <c r="T168" s="216">
        <f t="shared" si="67"/>
        <v>0</v>
      </c>
      <c r="U168" s="217">
        <f t="shared" ca="1" si="68"/>
        <v>0</v>
      </c>
      <c r="W168" s="154" t="str">
        <f t="shared" ca="1" si="69"/>
        <v/>
      </c>
      <c r="X168" s="154" t="str">
        <f ca="1">IF(ISNUMBER($A168),$W168*(Methuselahs!$A$4+1)+$A168,"")</f>
        <v/>
      </c>
      <c r="Y168" s="154" t="str">
        <f t="shared" ca="1" si="70"/>
        <v/>
      </c>
      <c r="Z168" s="154" t="str">
        <f ca="1">IF(ISNUMBER($A168),VLOOKUP($A168,Methuselahs!$A$7:$X$206,5),"")</f>
        <v/>
      </c>
      <c r="AA168" s="154" t="str">
        <f t="shared" ca="1" si="71"/>
        <v/>
      </c>
    </row>
    <row r="169" spans="1:27" ht="12.95" customHeight="1" x14ac:dyDescent="0.2">
      <c r="A169" s="218" t="str">
        <f ca="1">IF(ISBLANK('Tournament Info'!$B$11),"",INDIRECT(ADDRESS(ROW(),1,1,1,"Optimal Seating "&amp;'Tournament Info'!$B$11-1&amp;"R+F")))</f>
        <v/>
      </c>
      <c r="B169" s="194" t="str">
        <f ca="1">IF(ISNUMBER(A169),VLOOKUP(A169,Methuselahs!$A$7:$E$206,2,FALSE),"")</f>
        <v/>
      </c>
      <c r="C169" s="219" t="str">
        <f ca="1">IF(ISNUMBER(A169),VLOOKUP(A169,Methuselahs!$A$7:$E$206,3,FALSE),"")</f>
        <v/>
      </c>
      <c r="D169" s="220" t="str">
        <f t="shared" ca="1" si="60"/>
        <v/>
      </c>
      <c r="E169" s="221"/>
      <c r="F169" s="219">
        <f t="shared" si="61"/>
        <v>0</v>
      </c>
      <c r="G169" s="222" t="str">
        <f t="shared" ca="1" si="62"/>
        <v/>
      </c>
      <c r="H169" s="223" t="str">
        <f ca="1">IF(ISNUMBER(A169),IF(OR($S169=$U169,NOT(ISNA(MATCH($D169*5+$V$4,Override!$C$6:$C$125,0)))),$Q169,0),"")</f>
        <v/>
      </c>
      <c r="I169" s="220" t="str">
        <f t="shared" ca="1" si="63"/>
        <v/>
      </c>
      <c r="J169" s="224">
        <f ca="1">COUNT(A167:A171)</f>
        <v>0</v>
      </c>
      <c r="K169" s="225" t="str">
        <f ca="1">IF(ISNUMBER(A169),RANK(F169,F167:F171),"")</f>
        <v/>
      </c>
      <c r="L169" s="226">
        <f ca="1">IF(J169=5,VLOOKUP(K169,TPMatrix!$A$6:$B$10,2,FALSE),IF(J169=4,VLOOKUP(K169,TPMatrix!$D$6:$E$9,2,FALSE),0))</f>
        <v>0</v>
      </c>
      <c r="M169" s="226">
        <f ca="1">IF(COUNTIF(K167:K171,K169)&gt;=2,IF(J169=5,VLOOKUP(K169+1,TPMatrix!$A$6:$B$10,2,FALSE),IF(J169=4,VLOOKUP(K169+1,TPMatrix!$D$6:$E$9,2,FALSE),0)),"")</f>
        <v>0</v>
      </c>
      <c r="N169" s="226">
        <f ca="1">IF(COUNTIF(K167:K171,K169)&gt;=3,IF(J169=5,VLOOKUP(K169+2,TPMatrix!$A$6:$B$10,2,FALSE),IF(J169=4,VLOOKUP(K169+2,TPMatrix!$D$6:$E$9,2,FALSE),0)),"")</f>
        <v>0</v>
      </c>
      <c r="O169" s="226">
        <f ca="1">IF(COUNTIF(K167:K171,K169)&gt;=4,IF(J169=5,VLOOKUP(K169+3,TPMatrix!$A$6:$B$10,2,FALSE),IF(J169=4,VLOOKUP(K169+3,TPMatrix!$D$6:$E$9,2,FALSE),0)),"")</f>
        <v>0</v>
      </c>
      <c r="P169" s="226">
        <f ca="1">IF(COUNTIF(K167:K171,K169)&gt;=5,IF(J169=5,VLOOKUP(K169+4,TPMatrix!$A$6:$B$10,2,FALSE),IF(J169=4,VLOOKUP(K169+4,TPMatrix!$D$6:$E$9,2,FALSE),0)),"")</f>
        <v>0</v>
      </c>
      <c r="Q169" s="226">
        <f t="shared" ca="1" si="64"/>
        <v>0</v>
      </c>
      <c r="R169" s="227">
        <f t="shared" ca="1" si="65"/>
        <v>5</v>
      </c>
      <c r="S169" s="225">
        <f t="shared" ca="1" si="66"/>
        <v>0</v>
      </c>
      <c r="T169" s="226">
        <f t="shared" si="67"/>
        <v>0</v>
      </c>
      <c r="U169" s="227">
        <f t="shared" ca="1" si="68"/>
        <v>0</v>
      </c>
      <c r="W169" s="154" t="str">
        <f t="shared" ca="1" si="69"/>
        <v/>
      </c>
      <c r="X169" s="154" t="str">
        <f ca="1">IF(ISNUMBER($A169),$W169*(Methuselahs!$A$4+1)+$A169,"")</f>
        <v/>
      </c>
      <c r="Y169" s="154" t="str">
        <f t="shared" ca="1" si="70"/>
        <v/>
      </c>
      <c r="Z169" s="154" t="str">
        <f ca="1">IF(ISNUMBER($A169),VLOOKUP($A169,Methuselahs!$A$7:$X$206,5),"")</f>
        <v/>
      </c>
      <c r="AA169" s="154" t="str">
        <f t="shared" ca="1" si="71"/>
        <v/>
      </c>
    </row>
    <row r="170" spans="1:27" ht="12.95" customHeight="1" x14ac:dyDescent="0.2">
      <c r="A170" s="228" t="str">
        <f ca="1">IF(ISBLANK('Tournament Info'!$B$11),"",INDIRECT(ADDRESS(ROW(),1,1,1,"Optimal Seating "&amp;'Tournament Info'!$B$11-1&amp;"R+F")))</f>
        <v/>
      </c>
      <c r="B170" s="229" t="str">
        <f ca="1">IF(ISNUMBER(A170),VLOOKUP(A170,Methuselahs!$A$7:$E$206,2,FALSE),"")</f>
        <v/>
      </c>
      <c r="C170" s="230" t="str">
        <f ca="1">IF(ISNUMBER(A170),VLOOKUP(A170,Methuselahs!$A$7:$E$206,3,FALSE),"")</f>
        <v/>
      </c>
      <c r="D170" s="231" t="str">
        <f t="shared" ca="1" si="60"/>
        <v/>
      </c>
      <c r="E170" s="232"/>
      <c r="F170" s="230">
        <f t="shared" si="61"/>
        <v>0</v>
      </c>
      <c r="G170" s="212" t="str">
        <f t="shared" ca="1" si="62"/>
        <v/>
      </c>
      <c r="H170" s="213" t="str">
        <f ca="1">IF(ISNUMBER(A170),IF(OR($S170=$U170,NOT(ISNA(MATCH($D170*5+$V$4,Override!$C$6:$C$125,0)))),$Q170,0),"")</f>
        <v/>
      </c>
      <c r="I170" s="231" t="str">
        <f t="shared" ca="1" si="63"/>
        <v/>
      </c>
      <c r="J170" s="233">
        <f ca="1">COUNT(A167:A171)</f>
        <v>0</v>
      </c>
      <c r="K170" s="215" t="str">
        <f ca="1">IF(ISNUMBER(A170),RANK(F170,F167:F171),"")</f>
        <v/>
      </c>
      <c r="L170" s="216">
        <f ca="1">IF(J170=5,VLOOKUP(K170,TPMatrix!$A$6:$B$10,2,FALSE),IF(J170=4,VLOOKUP(K170,TPMatrix!$D$6:$E$9,2,FALSE),0))</f>
        <v>0</v>
      </c>
      <c r="M170" s="216">
        <f ca="1">IF(COUNTIF(K167:K171,K170)&gt;=2,IF(J170=5,VLOOKUP(K170+1,TPMatrix!$A$6:$B$10,2,FALSE),IF(J170=4,VLOOKUP(K170+1,TPMatrix!$D$6:$E$9,2,FALSE),0)),"")</f>
        <v>0</v>
      </c>
      <c r="N170" s="216">
        <f ca="1">IF(COUNTIF(K167:K171,K170)&gt;=3,IF(J170=5,VLOOKUP(K170+2,TPMatrix!$A$6:$B$10,2,FALSE),IF(J170=4,VLOOKUP(K170+2,TPMatrix!$D$6:$E$9,2,FALSE),0)),"")</f>
        <v>0</v>
      </c>
      <c r="O170" s="216">
        <f ca="1">IF(COUNTIF(K167:K171,K170)&gt;=4,IF(J170=5,VLOOKUP(K170+3,TPMatrix!$A$6:$B$10,2,FALSE),IF(J170=4,VLOOKUP(K170+3,TPMatrix!$D$6:$E$9,2,FALSE),0)),"")</f>
        <v>0</v>
      </c>
      <c r="P170" s="216">
        <f ca="1">IF(COUNTIF(K167:K171,K170)&gt;=5,IF(J170=5,VLOOKUP(K170+4,TPMatrix!$A$6:$B$10,2,FALSE),IF(J170=4,VLOOKUP(K170+4,TPMatrix!$D$6:$E$9,2,FALSE),0)),"")</f>
        <v>0</v>
      </c>
      <c r="Q170" s="216">
        <f t="shared" ca="1" si="64"/>
        <v>0</v>
      </c>
      <c r="R170" s="217">
        <f t="shared" ca="1" si="65"/>
        <v>5</v>
      </c>
      <c r="S170" s="215">
        <f t="shared" ca="1" si="66"/>
        <v>0</v>
      </c>
      <c r="T170" s="216">
        <f t="shared" si="67"/>
        <v>0</v>
      </c>
      <c r="U170" s="217">
        <f t="shared" ca="1" si="68"/>
        <v>0</v>
      </c>
      <c r="W170" s="154" t="str">
        <f t="shared" ca="1" si="69"/>
        <v/>
      </c>
      <c r="X170" s="154" t="str">
        <f ca="1">IF(ISNUMBER($A170),$W170*(Methuselahs!$A$4+1)+$A170,"")</f>
        <v/>
      </c>
      <c r="Y170" s="154" t="str">
        <f t="shared" ca="1" si="70"/>
        <v/>
      </c>
      <c r="Z170" s="154" t="str">
        <f ca="1">IF(ISNUMBER($A170),VLOOKUP($A170,Methuselahs!$A$7:$X$206,5),"")</f>
        <v/>
      </c>
      <c r="AA170" s="154" t="str">
        <f t="shared" ca="1" si="71"/>
        <v/>
      </c>
    </row>
    <row r="171" spans="1:27" ht="12.95" customHeight="1" thickBot="1" x14ac:dyDescent="0.25">
      <c r="A171" s="234" t="str">
        <f ca="1">IF(ISBLANK('Tournament Info'!$B$11),"",INDIRECT(ADDRESS(ROW(),1,1,1,"Optimal Seating "&amp;'Tournament Info'!$B$11-1&amp;"R+F")))</f>
        <v/>
      </c>
      <c r="B171" s="235" t="str">
        <f ca="1">IF(ISNUMBER(A171),VLOOKUP(A171,Methuselahs!$A$7:$E$206,2,FALSE),"")</f>
        <v/>
      </c>
      <c r="C171" s="236" t="str">
        <f ca="1">IF(ISNUMBER(A171),VLOOKUP(A171,Methuselahs!$A$7:$E$206,3,FALSE),"")</f>
        <v/>
      </c>
      <c r="D171" s="237" t="str">
        <f t="shared" ca="1" si="60"/>
        <v/>
      </c>
      <c r="E171" s="238"/>
      <c r="F171" s="236">
        <f t="shared" si="61"/>
        <v>0</v>
      </c>
      <c r="G171" s="222" t="str">
        <f t="shared" ca="1" si="62"/>
        <v/>
      </c>
      <c r="H171" s="223" t="str">
        <f ca="1">IF(ISNUMBER(A171),IF(OR($S171=$U171,NOT(ISNA(MATCH($D171*5+$V$4,Override!$C$6:$C$125,0)))),$Q171,0),"")</f>
        <v/>
      </c>
      <c r="I171" s="237" t="str">
        <f t="shared" ca="1" si="63"/>
        <v/>
      </c>
      <c r="J171" s="239">
        <f ca="1">COUNT(A167:A171)</f>
        <v>0</v>
      </c>
      <c r="K171" s="240" t="str">
        <f ca="1">IF(ISNUMBER(A171),RANK(F171,F167:F171),"")</f>
        <v/>
      </c>
      <c r="L171" s="241">
        <f ca="1">IF(J171=5,VLOOKUP(K171,TPMatrix!$A$6:$B$10,2,FALSE),IF(J171=4,VLOOKUP(K171,TPMatrix!$D$6:$E$9,2,FALSE),0))</f>
        <v>0</v>
      </c>
      <c r="M171" s="241">
        <f ca="1">IF(COUNTIF(K167:K171,K171)&gt;=2,IF(J171=5,VLOOKUP(K171+1,TPMatrix!$A$6:$B$10,2,FALSE),IF(J171=4,VLOOKUP(K171+1,TPMatrix!$D$6:$E$9,2,FALSE),0)),"")</f>
        <v>0</v>
      </c>
      <c r="N171" s="241">
        <f ca="1">IF(COUNTIF(K167:K171,K171)&gt;=3,IF(J171=5,VLOOKUP(K171+2,TPMatrix!$A$6:$B$10,2,FALSE),IF(J171=4,VLOOKUP(K171+2,TPMatrix!$D$6:$E$9,2,FALSE),0)),"")</f>
        <v>0</v>
      </c>
      <c r="O171" s="241">
        <f ca="1">IF(COUNTIF(K167:K171,K171)&gt;=4,IF(J171=5,VLOOKUP(K171+3,TPMatrix!$A$6:$B$10,2,FALSE),IF(J171=4,VLOOKUP(K171+3,TPMatrix!$D$6:$E$9,2,FALSE),0)),"")</f>
        <v>0</v>
      </c>
      <c r="P171" s="241">
        <f ca="1">IF(COUNTIF(K167:K171,K171)&gt;=5,IF(J171=5,VLOOKUP(K171+4,TPMatrix!$A$6:$B$10,2,FALSE),IF(J171=4,VLOOKUP(K171+4,TPMatrix!$D$6:$E$9,2,FALSE),0)),"")</f>
        <v>0</v>
      </c>
      <c r="Q171" s="241">
        <f t="shared" ca="1" si="64"/>
        <v>0</v>
      </c>
      <c r="R171" s="242">
        <f t="shared" ca="1" si="65"/>
        <v>5</v>
      </c>
      <c r="S171" s="240">
        <f t="shared" ca="1" si="66"/>
        <v>0</v>
      </c>
      <c r="T171" s="241">
        <f t="shared" si="67"/>
        <v>0</v>
      </c>
      <c r="U171" s="242">
        <f t="shared" ca="1" si="68"/>
        <v>0</v>
      </c>
      <c r="W171" s="154" t="str">
        <f t="shared" ca="1" si="69"/>
        <v/>
      </c>
      <c r="X171" s="154" t="str">
        <f ca="1">IF(ISNUMBER($A171),$W171*(Methuselahs!$A$4+1)+$A171,"")</f>
        <v/>
      </c>
      <c r="Y171" s="154" t="str">
        <f t="shared" ca="1" si="70"/>
        <v/>
      </c>
      <c r="Z171" s="154" t="str">
        <f ca="1">IF(ISNUMBER($A171),VLOOKUP($A171,Methuselahs!$A$7:$X$206,5),"")</f>
        <v/>
      </c>
      <c r="AA171" s="154" t="str">
        <f t="shared" ca="1" si="71"/>
        <v/>
      </c>
    </row>
    <row r="172" spans="1:27" ht="12.95" customHeight="1" thickTop="1" x14ac:dyDescent="0.2">
      <c r="A172" s="193" t="str">
        <f ca="1">IF(ISBLANK('Tournament Info'!$B$11),"",INDIRECT(ADDRESS(ROW(),1,1,1,"Optimal Seating "&amp;'Tournament Info'!$B$11-1&amp;"R+F")))</f>
        <v/>
      </c>
      <c r="B172" s="194" t="str">
        <f ca="1">IF(ISNUMBER(A172),VLOOKUP(A172,Methuselahs!$A$7:$E$206,2,FALSE),"")</f>
        <v/>
      </c>
      <c r="C172" s="195" t="str">
        <f ca="1">IF(ISNUMBER(A172),VLOOKUP(A172,Methuselahs!$A$7:$E$206,3,FALSE),"")</f>
        <v/>
      </c>
      <c r="D172" s="196" t="str">
        <f t="shared" ca="1" si="60"/>
        <v/>
      </c>
      <c r="E172" s="197"/>
      <c r="F172" s="195">
        <f t="shared" si="61"/>
        <v>0</v>
      </c>
      <c r="G172" s="198" t="str">
        <f t="shared" ca="1" si="62"/>
        <v/>
      </c>
      <c r="H172" s="199" t="str">
        <f ca="1">IF(ISNUMBER(A172),IF(OR($S172=$U172,NOT(ISNA(MATCH($D172*5+$V$4,Override!$C$6:$C$125,0)))),$Q172,0),"")</f>
        <v/>
      </c>
      <c r="I172" s="196" t="str">
        <f t="shared" ca="1" si="63"/>
        <v/>
      </c>
      <c r="J172" s="200">
        <f ca="1">COUNT(A172:A176)</f>
        <v>0</v>
      </c>
      <c r="K172" s="201" t="str">
        <f ca="1">IF(ISNUMBER(A172),RANK(F172,F172:F176),"")</f>
        <v/>
      </c>
      <c r="L172" s="202">
        <f ca="1">IF(J172=5,VLOOKUP(K172,TPMatrix!$A$6:$B$10,2,FALSE),IF(J172=4,VLOOKUP(K172,TPMatrix!$D$6:$E$9,2,FALSE),0))</f>
        <v>0</v>
      </c>
      <c r="M172" s="202">
        <f ca="1">IF(COUNTIF(K172:K176,K172)&gt;=2,IF(J172=5,VLOOKUP(K172+1,TPMatrix!$A$6:$B$10,2,FALSE),IF(J172=4,VLOOKUP(K172+1,TPMatrix!$D$6:$E$9,2,FALSE),0)),"")</f>
        <v>0</v>
      </c>
      <c r="N172" s="202">
        <f ca="1">IF(COUNTIF(K172:K176,K172)&gt;=3,IF(J172=5,VLOOKUP(K172+2,TPMatrix!$A$6:$B$10,2,FALSE),IF(J172=4,VLOOKUP(K172+2,TPMatrix!$D$6:$E$9,2,FALSE),0)),"")</f>
        <v>0</v>
      </c>
      <c r="O172" s="202">
        <f ca="1">IF(COUNTIF(K172:K176,K172)&gt;=4,IF(J172=5,VLOOKUP(K172+3,TPMatrix!$A$6:$B$10,2,FALSE),IF(J172=4,VLOOKUP(K172+3,TPMatrix!$D$6:$E$9,2,FALSE),0)),"")</f>
        <v>0</v>
      </c>
      <c r="P172" s="202">
        <f ca="1">IF(COUNTIF(K172:K176,K172)&gt;=5,IF(J172=5,VLOOKUP(K172+4,TPMatrix!$A$6:$B$10,2,FALSE),IF(J172=4,VLOOKUP(K172+4,TPMatrix!$D$6:$E$9,2,FALSE),0)),"")</f>
        <v>0</v>
      </c>
      <c r="Q172" s="202">
        <f t="shared" ca="1" si="64"/>
        <v>0</v>
      </c>
      <c r="R172" s="203">
        <f t="shared" ca="1" si="65"/>
        <v>5</v>
      </c>
      <c r="S172" s="204">
        <f t="shared" ca="1" si="66"/>
        <v>0</v>
      </c>
      <c r="T172" s="205">
        <f t="shared" si="67"/>
        <v>0</v>
      </c>
      <c r="U172" s="206">
        <f t="shared" ca="1" si="68"/>
        <v>0</v>
      </c>
      <c r="W172" s="154" t="str">
        <f t="shared" ca="1" si="69"/>
        <v/>
      </c>
      <c r="X172" s="154" t="str">
        <f ca="1">IF(ISNUMBER($A172),$W172*(Methuselahs!$A$4+1)+$A172,"")</f>
        <v/>
      </c>
      <c r="Y172" s="154" t="str">
        <f t="shared" ca="1" si="70"/>
        <v/>
      </c>
      <c r="Z172" s="154" t="str">
        <f ca="1">IF(ISNUMBER($A172),VLOOKUP($A172,Methuselahs!$A$7:$X$206,5),"")</f>
        <v/>
      </c>
      <c r="AA172" s="154" t="str">
        <f t="shared" ca="1" si="71"/>
        <v/>
      </c>
    </row>
    <row r="173" spans="1:27" ht="12.95" customHeight="1" x14ac:dyDescent="0.2">
      <c r="A173" s="207" t="str">
        <f ca="1">IF(ISBLANK('Tournament Info'!$B$11),"",INDIRECT(ADDRESS(ROW(),1,1,1,"Optimal Seating "&amp;'Tournament Info'!$B$11-1&amp;"R+F")))</f>
        <v/>
      </c>
      <c r="B173" s="208" t="str">
        <f ca="1">IF(ISNUMBER(A173),VLOOKUP(A173,Methuselahs!$A$7:$E$206,2,FALSE),"")</f>
        <v/>
      </c>
      <c r="C173" s="209" t="str">
        <f ca="1">IF(ISNUMBER(A173),VLOOKUP(A173,Methuselahs!$A$7:$E$206,3,FALSE),"")</f>
        <v/>
      </c>
      <c r="D173" s="210" t="str">
        <f t="shared" ca="1" si="60"/>
        <v/>
      </c>
      <c r="E173" s="211"/>
      <c r="F173" s="209">
        <f t="shared" si="61"/>
        <v>0</v>
      </c>
      <c r="G173" s="212" t="str">
        <f t="shared" ca="1" si="62"/>
        <v/>
      </c>
      <c r="H173" s="213" t="str">
        <f ca="1">IF(ISNUMBER(A173),IF(OR($S173=$U173,NOT(ISNA(MATCH($D173*5+$V$4,Override!$C$6:$C$125,0)))),$Q173,0),"")</f>
        <v/>
      </c>
      <c r="I173" s="210" t="str">
        <f t="shared" ca="1" si="63"/>
        <v/>
      </c>
      <c r="J173" s="214">
        <f ca="1">COUNT(A172:A176)</f>
        <v>0</v>
      </c>
      <c r="K173" s="215" t="str">
        <f ca="1">IF(ISNUMBER(A173),RANK(F173,F172:F176),"")</f>
        <v/>
      </c>
      <c r="L173" s="216">
        <f ca="1">IF(J173=5,VLOOKUP(K173,TPMatrix!$A$6:$B$10,2,FALSE),IF(J173=4,VLOOKUP(K173,TPMatrix!$D$6:$E$9,2,FALSE),0))</f>
        <v>0</v>
      </c>
      <c r="M173" s="216">
        <f ca="1">IF(COUNTIF(K172:K176,K173)&gt;=2,IF(J173=5,VLOOKUP(K173+1,TPMatrix!$A$6:$B$10,2,FALSE),IF(J173=4,VLOOKUP(K173+1,TPMatrix!$D$6:$E$9,2,FALSE),0)),"")</f>
        <v>0</v>
      </c>
      <c r="N173" s="216">
        <f ca="1">IF(COUNTIF(K172:K176,K173)&gt;=3,IF(J173=5,VLOOKUP(K173+2,TPMatrix!$A$6:$B$10,2,FALSE),IF(J173=4,VLOOKUP(K173+2,TPMatrix!$D$6:$E$9,2,FALSE),0)),"")</f>
        <v>0</v>
      </c>
      <c r="O173" s="216">
        <f ca="1">IF(COUNTIF(K172:K176,K173)&gt;=4,IF(J173=5,VLOOKUP(K173+3,TPMatrix!$A$6:$B$10,2,FALSE),IF(J173=4,VLOOKUP(K173+3,TPMatrix!$D$6:$E$9,2,FALSE),0)),"")</f>
        <v>0</v>
      </c>
      <c r="P173" s="216">
        <f ca="1">IF(COUNTIF(K172:K176,K173)&gt;=5,IF(J173=5,VLOOKUP(K173+4,TPMatrix!$A$6:$B$10,2,FALSE),IF(J173=4,VLOOKUP(K173+4,TPMatrix!$D$6:$E$9,2,FALSE),0)),"")</f>
        <v>0</v>
      </c>
      <c r="Q173" s="216">
        <f t="shared" ca="1" si="64"/>
        <v>0</v>
      </c>
      <c r="R173" s="217">
        <f t="shared" ca="1" si="65"/>
        <v>5</v>
      </c>
      <c r="S173" s="215">
        <f t="shared" ca="1" si="66"/>
        <v>0</v>
      </c>
      <c r="T173" s="216">
        <f t="shared" si="67"/>
        <v>0</v>
      </c>
      <c r="U173" s="217">
        <f t="shared" ca="1" si="68"/>
        <v>0</v>
      </c>
      <c r="W173" s="154" t="str">
        <f t="shared" ca="1" si="69"/>
        <v/>
      </c>
      <c r="X173" s="154" t="str">
        <f ca="1">IF(ISNUMBER($A173),$W173*(Methuselahs!$A$4+1)+$A173,"")</f>
        <v/>
      </c>
      <c r="Y173" s="154" t="str">
        <f t="shared" ca="1" si="70"/>
        <v/>
      </c>
      <c r="Z173" s="154" t="str">
        <f ca="1">IF(ISNUMBER($A173),VLOOKUP($A173,Methuselahs!$A$7:$X$206,5),"")</f>
        <v/>
      </c>
      <c r="AA173" s="154" t="str">
        <f t="shared" ca="1" si="71"/>
        <v/>
      </c>
    </row>
    <row r="174" spans="1:27" ht="12.95" customHeight="1" x14ac:dyDescent="0.2">
      <c r="A174" s="218" t="str">
        <f ca="1">IF(ISBLANK('Tournament Info'!$B$11),"",INDIRECT(ADDRESS(ROW(),1,1,1,"Optimal Seating "&amp;'Tournament Info'!$B$11-1&amp;"R+F")))</f>
        <v/>
      </c>
      <c r="B174" s="194" t="str">
        <f ca="1">IF(ISNUMBER(A174),VLOOKUP(A174,Methuselahs!$A$7:$E$206,2,FALSE),"")</f>
        <v/>
      </c>
      <c r="C174" s="219" t="str">
        <f ca="1">IF(ISNUMBER(A174),VLOOKUP(A174,Methuselahs!$A$7:$E$206,3,FALSE),"")</f>
        <v/>
      </c>
      <c r="D174" s="220" t="str">
        <f t="shared" ca="1" si="60"/>
        <v/>
      </c>
      <c r="E174" s="221"/>
      <c r="F174" s="219">
        <f t="shared" si="61"/>
        <v>0</v>
      </c>
      <c r="G174" s="222" t="str">
        <f t="shared" ca="1" si="62"/>
        <v/>
      </c>
      <c r="H174" s="223" t="str">
        <f ca="1">IF(ISNUMBER(A174),IF(OR($S174=$U174,NOT(ISNA(MATCH($D174*5+$V$4,Override!$C$6:$C$125,0)))),$Q174,0),"")</f>
        <v/>
      </c>
      <c r="I174" s="220" t="str">
        <f t="shared" ca="1" si="63"/>
        <v/>
      </c>
      <c r="J174" s="224">
        <f ca="1">COUNT(A172:A176)</f>
        <v>0</v>
      </c>
      <c r="K174" s="225" t="str">
        <f ca="1">IF(ISNUMBER(A174),RANK(F174,F172:F176),"")</f>
        <v/>
      </c>
      <c r="L174" s="226">
        <f ca="1">IF(J174=5,VLOOKUP(K174,TPMatrix!$A$6:$B$10,2,FALSE),IF(J174=4,VLOOKUP(K174,TPMatrix!$D$6:$E$9,2,FALSE),0))</f>
        <v>0</v>
      </c>
      <c r="M174" s="226">
        <f ca="1">IF(COUNTIF(K172:K176,K174)&gt;=2,IF(J174=5,VLOOKUP(K174+1,TPMatrix!$A$6:$B$10,2,FALSE),IF(J174=4,VLOOKUP(K174+1,TPMatrix!$D$6:$E$9,2,FALSE),0)),"")</f>
        <v>0</v>
      </c>
      <c r="N174" s="226">
        <f ca="1">IF(COUNTIF(K172:K176,K174)&gt;=3,IF(J174=5,VLOOKUP(K174+2,TPMatrix!$A$6:$B$10,2,FALSE),IF(J174=4,VLOOKUP(K174+2,TPMatrix!$D$6:$E$9,2,FALSE),0)),"")</f>
        <v>0</v>
      </c>
      <c r="O174" s="226">
        <f ca="1">IF(COUNTIF(K172:K176,K174)&gt;=4,IF(J174=5,VLOOKUP(K174+3,TPMatrix!$A$6:$B$10,2,FALSE),IF(J174=4,VLOOKUP(K174+3,TPMatrix!$D$6:$E$9,2,FALSE),0)),"")</f>
        <v>0</v>
      </c>
      <c r="P174" s="226">
        <f ca="1">IF(COUNTIF(K172:K176,K174)&gt;=5,IF(J174=5,VLOOKUP(K174+4,TPMatrix!$A$6:$B$10,2,FALSE),IF(J174=4,VLOOKUP(K174+4,TPMatrix!$D$6:$E$9,2,FALSE),0)),"")</f>
        <v>0</v>
      </c>
      <c r="Q174" s="226">
        <f t="shared" ca="1" si="64"/>
        <v>0</v>
      </c>
      <c r="R174" s="227">
        <f t="shared" ca="1" si="65"/>
        <v>5</v>
      </c>
      <c r="S174" s="225">
        <f t="shared" ca="1" si="66"/>
        <v>0</v>
      </c>
      <c r="T174" s="226">
        <f t="shared" si="67"/>
        <v>0</v>
      </c>
      <c r="U174" s="227">
        <f t="shared" ca="1" si="68"/>
        <v>0</v>
      </c>
      <c r="W174" s="154" t="str">
        <f t="shared" ca="1" si="69"/>
        <v/>
      </c>
      <c r="X174" s="154" t="str">
        <f ca="1">IF(ISNUMBER($A174),$W174*(Methuselahs!$A$4+1)+$A174,"")</f>
        <v/>
      </c>
      <c r="Y174" s="154" t="str">
        <f t="shared" ca="1" si="70"/>
        <v/>
      </c>
      <c r="Z174" s="154" t="str">
        <f ca="1">IF(ISNUMBER($A174),VLOOKUP($A174,Methuselahs!$A$7:$X$206,5),"")</f>
        <v/>
      </c>
      <c r="AA174" s="154" t="str">
        <f t="shared" ca="1" si="71"/>
        <v/>
      </c>
    </row>
    <row r="175" spans="1:27" ht="12.95" customHeight="1" x14ac:dyDescent="0.2">
      <c r="A175" s="228" t="str">
        <f ca="1">IF(ISBLANK('Tournament Info'!$B$11),"",INDIRECT(ADDRESS(ROW(),1,1,1,"Optimal Seating "&amp;'Tournament Info'!$B$11-1&amp;"R+F")))</f>
        <v/>
      </c>
      <c r="B175" s="229" t="str">
        <f ca="1">IF(ISNUMBER(A175),VLOOKUP(A175,Methuselahs!$A$7:$E$206,2,FALSE),"")</f>
        <v/>
      </c>
      <c r="C175" s="230" t="str">
        <f ca="1">IF(ISNUMBER(A175),VLOOKUP(A175,Methuselahs!$A$7:$E$206,3,FALSE),"")</f>
        <v/>
      </c>
      <c r="D175" s="231" t="str">
        <f t="shared" ca="1" si="60"/>
        <v/>
      </c>
      <c r="E175" s="232"/>
      <c r="F175" s="230">
        <f t="shared" si="61"/>
        <v>0</v>
      </c>
      <c r="G175" s="212" t="str">
        <f t="shared" ca="1" si="62"/>
        <v/>
      </c>
      <c r="H175" s="213" t="str">
        <f ca="1">IF(ISNUMBER(A175),IF(OR($S175=$U175,NOT(ISNA(MATCH($D175*5+$V$4,Override!$C$6:$C$125,0)))),$Q175,0),"")</f>
        <v/>
      </c>
      <c r="I175" s="231" t="str">
        <f t="shared" ca="1" si="63"/>
        <v/>
      </c>
      <c r="J175" s="233">
        <f ca="1">COUNT(A172:A176)</f>
        <v>0</v>
      </c>
      <c r="K175" s="215" t="str">
        <f ca="1">IF(ISNUMBER(A175),RANK(F175,F172:F176),"")</f>
        <v/>
      </c>
      <c r="L175" s="216">
        <f ca="1">IF(J175=5,VLOOKUP(K175,TPMatrix!$A$6:$B$10,2,FALSE),IF(J175=4,VLOOKUP(K175,TPMatrix!$D$6:$E$9,2,FALSE),0))</f>
        <v>0</v>
      </c>
      <c r="M175" s="216">
        <f ca="1">IF(COUNTIF(K172:K176,K175)&gt;=2,IF(J175=5,VLOOKUP(K175+1,TPMatrix!$A$6:$B$10,2,FALSE),IF(J175=4,VLOOKUP(K175+1,TPMatrix!$D$6:$E$9,2,FALSE),0)),"")</f>
        <v>0</v>
      </c>
      <c r="N175" s="216">
        <f ca="1">IF(COUNTIF(K172:K176,K175)&gt;=3,IF(J175=5,VLOOKUP(K175+2,TPMatrix!$A$6:$B$10,2,FALSE),IF(J175=4,VLOOKUP(K175+2,TPMatrix!$D$6:$E$9,2,FALSE),0)),"")</f>
        <v>0</v>
      </c>
      <c r="O175" s="216">
        <f ca="1">IF(COUNTIF(K172:K176,K175)&gt;=4,IF(J175=5,VLOOKUP(K175+3,TPMatrix!$A$6:$B$10,2,FALSE),IF(J175=4,VLOOKUP(K175+3,TPMatrix!$D$6:$E$9,2,FALSE),0)),"")</f>
        <v>0</v>
      </c>
      <c r="P175" s="216">
        <f ca="1">IF(COUNTIF(K172:K176,K175)&gt;=5,IF(J175=5,VLOOKUP(K175+4,TPMatrix!$A$6:$B$10,2,FALSE),IF(J175=4,VLOOKUP(K175+4,TPMatrix!$D$6:$E$9,2,FALSE),0)),"")</f>
        <v>0</v>
      </c>
      <c r="Q175" s="216">
        <f t="shared" ca="1" si="64"/>
        <v>0</v>
      </c>
      <c r="R175" s="217">
        <f t="shared" ca="1" si="65"/>
        <v>5</v>
      </c>
      <c r="S175" s="215">
        <f t="shared" ca="1" si="66"/>
        <v>0</v>
      </c>
      <c r="T175" s="216">
        <f t="shared" si="67"/>
        <v>0</v>
      </c>
      <c r="U175" s="217">
        <f t="shared" ca="1" si="68"/>
        <v>0</v>
      </c>
      <c r="W175" s="154" t="str">
        <f t="shared" ca="1" si="69"/>
        <v/>
      </c>
      <c r="X175" s="154" t="str">
        <f ca="1">IF(ISNUMBER($A175),$W175*(Methuselahs!$A$4+1)+$A175,"")</f>
        <v/>
      </c>
      <c r="Y175" s="154" t="str">
        <f t="shared" ca="1" si="70"/>
        <v/>
      </c>
      <c r="Z175" s="154" t="str">
        <f ca="1">IF(ISNUMBER($A175),VLOOKUP($A175,Methuselahs!$A$7:$X$206,5),"")</f>
        <v/>
      </c>
      <c r="AA175" s="154" t="str">
        <f t="shared" ca="1" si="71"/>
        <v/>
      </c>
    </row>
    <row r="176" spans="1:27" ht="12.95" customHeight="1" thickBot="1" x14ac:dyDescent="0.25">
      <c r="A176" s="234" t="str">
        <f ca="1">IF(ISBLANK('Tournament Info'!$B$11),"",INDIRECT(ADDRESS(ROW(),1,1,1,"Optimal Seating "&amp;'Tournament Info'!$B$11-1&amp;"R+F")))</f>
        <v/>
      </c>
      <c r="B176" s="235" t="str">
        <f ca="1">IF(ISNUMBER(A176),VLOOKUP(A176,Methuselahs!$A$7:$E$206,2,FALSE),"")</f>
        <v/>
      </c>
      <c r="C176" s="236" t="str">
        <f ca="1">IF(ISNUMBER(A176),VLOOKUP(A176,Methuselahs!$A$7:$E$206,3,FALSE),"")</f>
        <v/>
      </c>
      <c r="D176" s="237" t="str">
        <f t="shared" ca="1" si="60"/>
        <v/>
      </c>
      <c r="E176" s="238"/>
      <c r="F176" s="236">
        <f t="shared" si="61"/>
        <v>0</v>
      </c>
      <c r="G176" s="222" t="str">
        <f t="shared" ca="1" si="62"/>
        <v/>
      </c>
      <c r="H176" s="223" t="str">
        <f ca="1">IF(ISNUMBER(A176),IF(OR($S176=$U176,NOT(ISNA(MATCH($D176*5+$V$4,Override!$C$6:$C$125,0)))),$Q176,0),"")</f>
        <v/>
      </c>
      <c r="I176" s="237" t="str">
        <f t="shared" ca="1" si="63"/>
        <v/>
      </c>
      <c r="J176" s="239">
        <f ca="1">COUNT(A172:A176)</f>
        <v>0</v>
      </c>
      <c r="K176" s="240" t="str">
        <f ca="1">IF(ISNUMBER(A176),RANK(F176,F172:F176),"")</f>
        <v/>
      </c>
      <c r="L176" s="241">
        <f ca="1">IF(J176=5,VLOOKUP(K176,TPMatrix!$A$6:$B$10,2,FALSE),IF(J176=4,VLOOKUP(K176,TPMatrix!$D$6:$E$9,2,FALSE),0))</f>
        <v>0</v>
      </c>
      <c r="M176" s="241">
        <f ca="1">IF(COUNTIF(K172:K176,K176)&gt;=2,IF(J176=5,VLOOKUP(K176+1,TPMatrix!$A$6:$B$10,2,FALSE),IF(J176=4,VLOOKUP(K176+1,TPMatrix!$D$6:$E$9,2,FALSE),0)),"")</f>
        <v>0</v>
      </c>
      <c r="N176" s="241">
        <f ca="1">IF(COUNTIF(K172:K176,K176)&gt;=3,IF(J176=5,VLOOKUP(K176+2,TPMatrix!$A$6:$B$10,2,FALSE),IF(J176=4,VLOOKUP(K176+2,TPMatrix!$D$6:$E$9,2,FALSE),0)),"")</f>
        <v>0</v>
      </c>
      <c r="O176" s="241">
        <f ca="1">IF(COUNTIF(K172:K176,K176)&gt;=4,IF(J176=5,VLOOKUP(K176+3,TPMatrix!$A$6:$B$10,2,FALSE),IF(J176=4,VLOOKUP(K176+3,TPMatrix!$D$6:$E$9,2,FALSE),0)),"")</f>
        <v>0</v>
      </c>
      <c r="P176" s="241">
        <f ca="1">IF(COUNTIF(K172:K176,K176)&gt;=5,IF(J176=5,VLOOKUP(K176+4,TPMatrix!$A$6:$B$10,2,FALSE),IF(J176=4,VLOOKUP(K176+4,TPMatrix!$D$6:$E$9,2,FALSE),0)),"")</f>
        <v>0</v>
      </c>
      <c r="Q176" s="241">
        <f t="shared" ca="1" si="64"/>
        <v>0</v>
      </c>
      <c r="R176" s="242">
        <f t="shared" ca="1" si="65"/>
        <v>5</v>
      </c>
      <c r="S176" s="240">
        <f t="shared" ca="1" si="66"/>
        <v>0</v>
      </c>
      <c r="T176" s="241">
        <f t="shared" si="67"/>
        <v>0</v>
      </c>
      <c r="U176" s="242">
        <f t="shared" ca="1" si="68"/>
        <v>0</v>
      </c>
      <c r="W176" s="154" t="str">
        <f t="shared" ca="1" si="69"/>
        <v/>
      </c>
      <c r="X176" s="154" t="str">
        <f ca="1">IF(ISNUMBER($A176),$W176*(Methuselahs!$A$4+1)+$A176,"")</f>
        <v/>
      </c>
      <c r="Y176" s="154" t="str">
        <f t="shared" ca="1" si="70"/>
        <v/>
      </c>
      <c r="Z176" s="154" t="str">
        <f ca="1">IF(ISNUMBER($A176),VLOOKUP($A176,Methuselahs!$A$7:$X$206,5),"")</f>
        <v/>
      </c>
      <c r="AA176" s="154" t="str">
        <f t="shared" ca="1" si="71"/>
        <v/>
      </c>
    </row>
    <row r="177" spans="1:27" ht="12.95" customHeight="1" thickTop="1" x14ac:dyDescent="0.2">
      <c r="A177" s="193" t="str">
        <f ca="1">IF(ISBLANK('Tournament Info'!$B$11),"",INDIRECT(ADDRESS(ROW(),1,1,1,"Optimal Seating "&amp;'Tournament Info'!$B$11-1&amp;"R+F")))</f>
        <v/>
      </c>
      <c r="B177" s="194" t="str">
        <f ca="1">IF(ISNUMBER(A177),VLOOKUP(A177,Methuselahs!$A$7:$E$206,2,FALSE),"")</f>
        <v/>
      </c>
      <c r="C177" s="195" t="str">
        <f ca="1">IF(ISNUMBER(A177),VLOOKUP(A177,Methuselahs!$A$7:$E$206,3,FALSE),"")</f>
        <v/>
      </c>
      <c r="D177" s="196" t="str">
        <f t="shared" ca="1" si="60"/>
        <v/>
      </c>
      <c r="E177" s="197"/>
      <c r="F177" s="195">
        <f t="shared" si="61"/>
        <v>0</v>
      </c>
      <c r="G177" s="198" t="str">
        <f t="shared" ca="1" si="62"/>
        <v/>
      </c>
      <c r="H177" s="199" t="str">
        <f ca="1">IF(ISNUMBER(A177),IF(OR($S177=$U177,NOT(ISNA(MATCH($D177*5+$V$4,Override!$C$6:$C$125,0)))),$Q177,0),"")</f>
        <v/>
      </c>
      <c r="I177" s="196" t="str">
        <f t="shared" ca="1" si="63"/>
        <v/>
      </c>
      <c r="J177" s="200">
        <f ca="1">COUNT(A177:A181)</f>
        <v>0</v>
      </c>
      <c r="K177" s="201" t="str">
        <f ca="1">IF(ISNUMBER(A177),RANK(F177,F177:F181),"")</f>
        <v/>
      </c>
      <c r="L177" s="202">
        <f ca="1">IF(J177=5,VLOOKUP(K177,TPMatrix!$A$6:$B$10,2,FALSE),IF(J177=4,VLOOKUP(K177,TPMatrix!$D$6:$E$9,2,FALSE),0))</f>
        <v>0</v>
      </c>
      <c r="M177" s="202">
        <f ca="1">IF(COUNTIF(K177:K181,K177)&gt;=2,IF(J177=5,VLOOKUP(K177+1,TPMatrix!$A$6:$B$10,2,FALSE),IF(J177=4,VLOOKUP(K177+1,TPMatrix!$D$6:$E$9,2,FALSE),0)),"")</f>
        <v>0</v>
      </c>
      <c r="N177" s="202">
        <f ca="1">IF(COUNTIF(K177:K181,K177)&gt;=3,IF(J177=5,VLOOKUP(K177+2,TPMatrix!$A$6:$B$10,2,FALSE),IF(J177=4,VLOOKUP(K177+2,TPMatrix!$D$6:$E$9,2,FALSE),0)),"")</f>
        <v>0</v>
      </c>
      <c r="O177" s="202">
        <f ca="1">IF(COUNTIF(K177:K181,K177)&gt;=4,IF(J177=5,VLOOKUP(K177+3,TPMatrix!$A$6:$B$10,2,FALSE),IF(J177=4,VLOOKUP(K177+3,TPMatrix!$D$6:$E$9,2,FALSE),0)),"")</f>
        <v>0</v>
      </c>
      <c r="P177" s="202">
        <f ca="1">IF(COUNTIF(K177:K181,K177)&gt;=5,IF(J177=5,VLOOKUP(K177+4,TPMatrix!$A$6:$B$10,2,FALSE),IF(J177=4,VLOOKUP(K177+4,TPMatrix!$D$6:$E$9,2,FALSE),0)),"")</f>
        <v>0</v>
      </c>
      <c r="Q177" s="202">
        <f t="shared" ca="1" si="64"/>
        <v>0</v>
      </c>
      <c r="R177" s="203">
        <f t="shared" ca="1" si="65"/>
        <v>5</v>
      </c>
      <c r="S177" s="204">
        <f t="shared" ca="1" si="66"/>
        <v>0</v>
      </c>
      <c r="T177" s="205">
        <f t="shared" si="67"/>
        <v>0</v>
      </c>
      <c r="U177" s="206">
        <f t="shared" ca="1" si="68"/>
        <v>0</v>
      </c>
      <c r="W177" s="154" t="str">
        <f t="shared" ca="1" si="69"/>
        <v/>
      </c>
      <c r="X177" s="154" t="str">
        <f ca="1">IF(ISNUMBER($A177),$W177*(Methuselahs!$A$4+1)+$A177,"")</f>
        <v/>
      </c>
      <c r="Y177" s="154" t="str">
        <f t="shared" ca="1" si="70"/>
        <v/>
      </c>
      <c r="Z177" s="154" t="str">
        <f ca="1">IF(ISNUMBER($A177),VLOOKUP($A177,Methuselahs!$A$7:$X$206,5),"")</f>
        <v/>
      </c>
      <c r="AA177" s="154" t="str">
        <f t="shared" ca="1" si="71"/>
        <v/>
      </c>
    </row>
    <row r="178" spans="1:27" ht="12.95" customHeight="1" x14ac:dyDescent="0.2">
      <c r="A178" s="207" t="str">
        <f ca="1">IF(ISBLANK('Tournament Info'!$B$11),"",INDIRECT(ADDRESS(ROW(),1,1,1,"Optimal Seating "&amp;'Tournament Info'!$B$11-1&amp;"R+F")))</f>
        <v/>
      </c>
      <c r="B178" s="208" t="str">
        <f ca="1">IF(ISNUMBER(A178),VLOOKUP(A178,Methuselahs!$A$7:$E$206,2,FALSE),"")</f>
        <v/>
      </c>
      <c r="C178" s="209" t="str">
        <f ca="1">IF(ISNUMBER(A178),VLOOKUP(A178,Methuselahs!$A$7:$E$206,3,FALSE),"")</f>
        <v/>
      </c>
      <c r="D178" s="210" t="str">
        <f t="shared" ca="1" si="60"/>
        <v/>
      </c>
      <c r="E178" s="211"/>
      <c r="F178" s="209">
        <f t="shared" si="61"/>
        <v>0</v>
      </c>
      <c r="G178" s="212" t="str">
        <f t="shared" ca="1" si="62"/>
        <v/>
      </c>
      <c r="H178" s="213" t="str">
        <f ca="1">IF(ISNUMBER(A178),IF(OR($S178=$U178,NOT(ISNA(MATCH($D178*5+$V$4,Override!$C$6:$C$125,0)))),$Q178,0),"")</f>
        <v/>
      </c>
      <c r="I178" s="210" t="str">
        <f t="shared" ca="1" si="63"/>
        <v/>
      </c>
      <c r="J178" s="214">
        <f ca="1">COUNT(A177:A181)</f>
        <v>0</v>
      </c>
      <c r="K178" s="215" t="str">
        <f ca="1">IF(ISNUMBER(A178),RANK(F178,F177:F181),"")</f>
        <v/>
      </c>
      <c r="L178" s="216">
        <f ca="1">IF(J178=5,VLOOKUP(K178,TPMatrix!$A$6:$B$10,2,FALSE),IF(J178=4,VLOOKUP(K178,TPMatrix!$D$6:$E$9,2,FALSE),0))</f>
        <v>0</v>
      </c>
      <c r="M178" s="216">
        <f ca="1">IF(COUNTIF(K177:K181,K178)&gt;=2,IF(J178=5,VLOOKUP(K178+1,TPMatrix!$A$6:$B$10,2,FALSE),IF(J178=4,VLOOKUP(K178+1,TPMatrix!$D$6:$E$9,2,FALSE),0)),"")</f>
        <v>0</v>
      </c>
      <c r="N178" s="216">
        <f ca="1">IF(COUNTIF(K177:K181,K178)&gt;=3,IF(J178=5,VLOOKUP(K178+2,TPMatrix!$A$6:$B$10,2,FALSE),IF(J178=4,VLOOKUP(K178+2,TPMatrix!$D$6:$E$9,2,FALSE),0)),"")</f>
        <v>0</v>
      </c>
      <c r="O178" s="216">
        <f ca="1">IF(COUNTIF(K177:K181,K178)&gt;=4,IF(J178=5,VLOOKUP(K178+3,TPMatrix!$A$6:$B$10,2,FALSE),IF(J178=4,VLOOKUP(K178+3,TPMatrix!$D$6:$E$9,2,FALSE),0)),"")</f>
        <v>0</v>
      </c>
      <c r="P178" s="216">
        <f ca="1">IF(COUNTIF(K177:K181,K178)&gt;=5,IF(J178=5,VLOOKUP(K178+4,TPMatrix!$A$6:$B$10,2,FALSE),IF(J178=4,VLOOKUP(K178+4,TPMatrix!$D$6:$E$9,2,FALSE),0)),"")</f>
        <v>0</v>
      </c>
      <c r="Q178" s="216">
        <f t="shared" ca="1" si="64"/>
        <v>0</v>
      </c>
      <c r="R178" s="217">
        <f t="shared" ca="1" si="65"/>
        <v>5</v>
      </c>
      <c r="S178" s="215">
        <f t="shared" ca="1" si="66"/>
        <v>0</v>
      </c>
      <c r="T178" s="216">
        <f t="shared" si="67"/>
        <v>0</v>
      </c>
      <c r="U178" s="217">
        <f t="shared" ca="1" si="68"/>
        <v>0</v>
      </c>
      <c r="W178" s="154" t="str">
        <f t="shared" ca="1" si="69"/>
        <v/>
      </c>
      <c r="X178" s="154" t="str">
        <f ca="1">IF(ISNUMBER($A178),$W178*(Methuselahs!$A$4+1)+$A178,"")</f>
        <v/>
      </c>
      <c r="Y178" s="154" t="str">
        <f t="shared" ca="1" si="70"/>
        <v/>
      </c>
      <c r="Z178" s="154" t="str">
        <f ca="1">IF(ISNUMBER($A178),VLOOKUP($A178,Methuselahs!$A$7:$X$206,5),"")</f>
        <v/>
      </c>
      <c r="AA178" s="154" t="str">
        <f t="shared" ca="1" si="71"/>
        <v/>
      </c>
    </row>
    <row r="179" spans="1:27" ht="12.95" customHeight="1" x14ac:dyDescent="0.2">
      <c r="A179" s="218" t="str">
        <f ca="1">IF(ISBLANK('Tournament Info'!$B$11),"",INDIRECT(ADDRESS(ROW(),1,1,1,"Optimal Seating "&amp;'Tournament Info'!$B$11-1&amp;"R+F")))</f>
        <v/>
      </c>
      <c r="B179" s="194" t="str">
        <f ca="1">IF(ISNUMBER(A179),VLOOKUP(A179,Methuselahs!$A$7:$E$206,2,FALSE),"")</f>
        <v/>
      </c>
      <c r="C179" s="219" t="str">
        <f ca="1">IF(ISNUMBER(A179),VLOOKUP(A179,Methuselahs!$A$7:$E$206,3,FALSE),"")</f>
        <v/>
      </c>
      <c r="D179" s="220" t="str">
        <f t="shared" ca="1" si="60"/>
        <v/>
      </c>
      <c r="E179" s="221"/>
      <c r="F179" s="219">
        <f t="shared" si="61"/>
        <v>0</v>
      </c>
      <c r="G179" s="222" t="str">
        <f t="shared" ca="1" si="62"/>
        <v/>
      </c>
      <c r="H179" s="223" t="str">
        <f ca="1">IF(ISNUMBER(A179),IF(OR($S179=$U179,NOT(ISNA(MATCH($D179*5+$V$4,Override!$C$6:$C$125,0)))),$Q179,0),"")</f>
        <v/>
      </c>
      <c r="I179" s="220" t="str">
        <f t="shared" ca="1" si="63"/>
        <v/>
      </c>
      <c r="J179" s="224">
        <f ca="1">COUNT(A177:A181)</f>
        <v>0</v>
      </c>
      <c r="K179" s="225" t="str">
        <f ca="1">IF(ISNUMBER(A179),RANK(F179,F177:F181),"")</f>
        <v/>
      </c>
      <c r="L179" s="226">
        <f ca="1">IF(J179=5,VLOOKUP(K179,TPMatrix!$A$6:$B$10,2,FALSE),IF(J179=4,VLOOKUP(K179,TPMatrix!$D$6:$E$9,2,FALSE),0))</f>
        <v>0</v>
      </c>
      <c r="M179" s="226">
        <f ca="1">IF(COUNTIF(K177:K181,K179)&gt;=2,IF(J179=5,VLOOKUP(K179+1,TPMatrix!$A$6:$B$10,2,FALSE),IF(J179=4,VLOOKUP(K179+1,TPMatrix!$D$6:$E$9,2,FALSE),0)),"")</f>
        <v>0</v>
      </c>
      <c r="N179" s="226">
        <f ca="1">IF(COUNTIF(K177:K181,K179)&gt;=3,IF(J179=5,VLOOKUP(K179+2,TPMatrix!$A$6:$B$10,2,FALSE),IF(J179=4,VLOOKUP(K179+2,TPMatrix!$D$6:$E$9,2,FALSE),0)),"")</f>
        <v>0</v>
      </c>
      <c r="O179" s="226">
        <f ca="1">IF(COUNTIF(K177:K181,K179)&gt;=4,IF(J179=5,VLOOKUP(K179+3,TPMatrix!$A$6:$B$10,2,FALSE),IF(J179=4,VLOOKUP(K179+3,TPMatrix!$D$6:$E$9,2,FALSE),0)),"")</f>
        <v>0</v>
      </c>
      <c r="P179" s="226">
        <f ca="1">IF(COUNTIF(K177:K181,K179)&gt;=5,IF(J179=5,VLOOKUP(K179+4,TPMatrix!$A$6:$B$10,2,FALSE),IF(J179=4,VLOOKUP(K179+4,TPMatrix!$D$6:$E$9,2,FALSE),0)),"")</f>
        <v>0</v>
      </c>
      <c r="Q179" s="226">
        <f t="shared" ca="1" si="64"/>
        <v>0</v>
      </c>
      <c r="R179" s="227">
        <f t="shared" ca="1" si="65"/>
        <v>5</v>
      </c>
      <c r="S179" s="225">
        <f t="shared" ca="1" si="66"/>
        <v>0</v>
      </c>
      <c r="T179" s="226">
        <f t="shared" si="67"/>
        <v>0</v>
      </c>
      <c r="U179" s="227">
        <f t="shared" ca="1" si="68"/>
        <v>0</v>
      </c>
      <c r="W179" s="154" t="str">
        <f t="shared" ca="1" si="69"/>
        <v/>
      </c>
      <c r="X179" s="154" t="str">
        <f ca="1">IF(ISNUMBER($A179),$W179*(Methuselahs!$A$4+1)+$A179,"")</f>
        <v/>
      </c>
      <c r="Y179" s="154" t="str">
        <f t="shared" ca="1" si="70"/>
        <v/>
      </c>
      <c r="Z179" s="154" t="str">
        <f ca="1">IF(ISNUMBER($A179),VLOOKUP($A179,Methuselahs!$A$7:$X$206,5),"")</f>
        <v/>
      </c>
      <c r="AA179" s="154" t="str">
        <f t="shared" ca="1" si="71"/>
        <v/>
      </c>
    </row>
    <row r="180" spans="1:27" ht="12.95" customHeight="1" x14ac:dyDescent="0.2">
      <c r="A180" s="228" t="str">
        <f ca="1">IF(ISBLANK('Tournament Info'!$B$11),"",INDIRECT(ADDRESS(ROW(),1,1,1,"Optimal Seating "&amp;'Tournament Info'!$B$11-1&amp;"R+F")))</f>
        <v/>
      </c>
      <c r="B180" s="229" t="str">
        <f ca="1">IF(ISNUMBER(A180),VLOOKUP(A180,Methuselahs!$A$7:$E$206,2,FALSE),"")</f>
        <v/>
      </c>
      <c r="C180" s="230" t="str">
        <f ca="1">IF(ISNUMBER(A180),VLOOKUP(A180,Methuselahs!$A$7:$E$206,3,FALSE),"")</f>
        <v/>
      </c>
      <c r="D180" s="231" t="str">
        <f t="shared" ca="1" si="60"/>
        <v/>
      </c>
      <c r="E180" s="232"/>
      <c r="F180" s="230">
        <f t="shared" si="61"/>
        <v>0</v>
      </c>
      <c r="G180" s="212" t="str">
        <f t="shared" ca="1" si="62"/>
        <v/>
      </c>
      <c r="H180" s="213" t="str">
        <f ca="1">IF(ISNUMBER(A180),IF(OR($S180=$U180,NOT(ISNA(MATCH($D180*5+$V$4,Override!$C$6:$C$125,0)))),$Q180,0),"")</f>
        <v/>
      </c>
      <c r="I180" s="231" t="str">
        <f t="shared" ca="1" si="63"/>
        <v/>
      </c>
      <c r="J180" s="233">
        <f ca="1">COUNT(A177:A181)</f>
        <v>0</v>
      </c>
      <c r="K180" s="215" t="str">
        <f ca="1">IF(ISNUMBER(A180),RANK(F180,F177:F181),"")</f>
        <v/>
      </c>
      <c r="L180" s="216">
        <f ca="1">IF(J180=5,VLOOKUP(K180,TPMatrix!$A$6:$B$10,2,FALSE),IF(J180=4,VLOOKUP(K180,TPMatrix!$D$6:$E$9,2,FALSE),0))</f>
        <v>0</v>
      </c>
      <c r="M180" s="216">
        <f ca="1">IF(COUNTIF(K177:K181,K180)&gt;=2,IF(J180=5,VLOOKUP(K180+1,TPMatrix!$A$6:$B$10,2,FALSE),IF(J180=4,VLOOKUP(K180+1,TPMatrix!$D$6:$E$9,2,FALSE),0)),"")</f>
        <v>0</v>
      </c>
      <c r="N180" s="216">
        <f ca="1">IF(COUNTIF(K177:K181,K180)&gt;=3,IF(J180=5,VLOOKUP(K180+2,TPMatrix!$A$6:$B$10,2,FALSE),IF(J180=4,VLOOKUP(K180+2,TPMatrix!$D$6:$E$9,2,FALSE),0)),"")</f>
        <v>0</v>
      </c>
      <c r="O180" s="216">
        <f ca="1">IF(COUNTIF(K177:K181,K180)&gt;=4,IF(J180=5,VLOOKUP(K180+3,TPMatrix!$A$6:$B$10,2,FALSE),IF(J180=4,VLOOKUP(K180+3,TPMatrix!$D$6:$E$9,2,FALSE),0)),"")</f>
        <v>0</v>
      </c>
      <c r="P180" s="216">
        <f ca="1">IF(COUNTIF(K177:K181,K180)&gt;=5,IF(J180=5,VLOOKUP(K180+4,TPMatrix!$A$6:$B$10,2,FALSE),IF(J180=4,VLOOKUP(K180+4,TPMatrix!$D$6:$E$9,2,FALSE),0)),"")</f>
        <v>0</v>
      </c>
      <c r="Q180" s="216">
        <f t="shared" ca="1" si="64"/>
        <v>0</v>
      </c>
      <c r="R180" s="217">
        <f t="shared" ca="1" si="65"/>
        <v>5</v>
      </c>
      <c r="S180" s="215">
        <f t="shared" ca="1" si="66"/>
        <v>0</v>
      </c>
      <c r="T180" s="216">
        <f t="shared" si="67"/>
        <v>0</v>
      </c>
      <c r="U180" s="217">
        <f t="shared" ca="1" si="68"/>
        <v>0</v>
      </c>
      <c r="W180" s="154" t="str">
        <f t="shared" ca="1" si="69"/>
        <v/>
      </c>
      <c r="X180" s="154" t="str">
        <f ca="1">IF(ISNUMBER($A180),$W180*(Methuselahs!$A$4+1)+$A180,"")</f>
        <v/>
      </c>
      <c r="Y180" s="154" t="str">
        <f t="shared" ca="1" si="70"/>
        <v/>
      </c>
      <c r="Z180" s="154" t="str">
        <f ca="1">IF(ISNUMBER($A180),VLOOKUP($A180,Methuselahs!$A$7:$X$206,5),"")</f>
        <v/>
      </c>
      <c r="AA180" s="154" t="str">
        <f t="shared" ca="1" si="71"/>
        <v/>
      </c>
    </row>
    <row r="181" spans="1:27" ht="12.95" customHeight="1" thickBot="1" x14ac:dyDescent="0.25">
      <c r="A181" s="234" t="str">
        <f ca="1">IF(ISBLANK('Tournament Info'!$B$11),"",INDIRECT(ADDRESS(ROW(),1,1,1,"Optimal Seating "&amp;'Tournament Info'!$B$11-1&amp;"R+F")))</f>
        <v/>
      </c>
      <c r="B181" s="235" t="str">
        <f ca="1">IF(ISNUMBER(A181),VLOOKUP(A181,Methuselahs!$A$7:$E$206,2,FALSE),"")</f>
        <v/>
      </c>
      <c r="C181" s="236" t="str">
        <f ca="1">IF(ISNUMBER(A181),VLOOKUP(A181,Methuselahs!$A$7:$E$206,3,FALSE),"")</f>
        <v/>
      </c>
      <c r="D181" s="237" t="str">
        <f t="shared" ca="1" si="60"/>
        <v/>
      </c>
      <c r="E181" s="238"/>
      <c r="F181" s="236">
        <f t="shared" si="61"/>
        <v>0</v>
      </c>
      <c r="G181" s="222" t="str">
        <f t="shared" ca="1" si="62"/>
        <v/>
      </c>
      <c r="H181" s="223" t="str">
        <f ca="1">IF(ISNUMBER(A181),IF(OR($S181=$U181,NOT(ISNA(MATCH($D181*5+$V$4,Override!$C$6:$C$125,0)))),$Q181,0),"")</f>
        <v/>
      </c>
      <c r="I181" s="237" t="str">
        <f t="shared" ca="1" si="63"/>
        <v/>
      </c>
      <c r="J181" s="239">
        <f ca="1">COUNT(A177:A181)</f>
        <v>0</v>
      </c>
      <c r="K181" s="240" t="str">
        <f ca="1">IF(ISNUMBER(A181),RANK(F181,F177:F181),"")</f>
        <v/>
      </c>
      <c r="L181" s="241">
        <f ca="1">IF(J181=5,VLOOKUP(K181,TPMatrix!$A$6:$B$10,2,FALSE),IF(J181=4,VLOOKUP(K181,TPMatrix!$D$6:$E$9,2,FALSE),0))</f>
        <v>0</v>
      </c>
      <c r="M181" s="241">
        <f ca="1">IF(COUNTIF(K177:K181,K181)&gt;=2,IF(J181=5,VLOOKUP(K181+1,TPMatrix!$A$6:$B$10,2,FALSE),IF(J181=4,VLOOKUP(K181+1,TPMatrix!$D$6:$E$9,2,FALSE),0)),"")</f>
        <v>0</v>
      </c>
      <c r="N181" s="241">
        <f ca="1">IF(COUNTIF(K177:K181,K181)&gt;=3,IF(J181=5,VLOOKUP(K181+2,TPMatrix!$A$6:$B$10,2,FALSE),IF(J181=4,VLOOKUP(K181+2,TPMatrix!$D$6:$E$9,2,FALSE),0)),"")</f>
        <v>0</v>
      </c>
      <c r="O181" s="241">
        <f ca="1">IF(COUNTIF(K177:K181,K181)&gt;=4,IF(J181=5,VLOOKUP(K181+3,TPMatrix!$A$6:$B$10,2,FALSE),IF(J181=4,VLOOKUP(K181+3,TPMatrix!$D$6:$E$9,2,FALSE),0)),"")</f>
        <v>0</v>
      </c>
      <c r="P181" s="241">
        <f ca="1">IF(COUNTIF(K177:K181,K181)&gt;=5,IF(J181=5,VLOOKUP(K181+4,TPMatrix!$A$6:$B$10,2,FALSE),IF(J181=4,VLOOKUP(K181+4,TPMatrix!$D$6:$E$9,2,FALSE),0)),"")</f>
        <v>0</v>
      </c>
      <c r="Q181" s="241">
        <f t="shared" ca="1" si="64"/>
        <v>0</v>
      </c>
      <c r="R181" s="242">
        <f t="shared" ca="1" si="65"/>
        <v>5</v>
      </c>
      <c r="S181" s="240">
        <f t="shared" ca="1" si="66"/>
        <v>0</v>
      </c>
      <c r="T181" s="241">
        <f t="shared" si="67"/>
        <v>0</v>
      </c>
      <c r="U181" s="242">
        <f t="shared" ca="1" si="68"/>
        <v>0</v>
      </c>
      <c r="W181" s="154" t="str">
        <f t="shared" ca="1" si="69"/>
        <v/>
      </c>
      <c r="X181" s="154" t="str">
        <f ca="1">IF(ISNUMBER($A181),$W181*(Methuselahs!$A$4+1)+$A181,"")</f>
        <v/>
      </c>
      <c r="Y181" s="154" t="str">
        <f t="shared" ca="1" si="70"/>
        <v/>
      </c>
      <c r="Z181" s="154" t="str">
        <f ca="1">IF(ISNUMBER($A181),VLOOKUP($A181,Methuselahs!$A$7:$X$206,5),"")</f>
        <v/>
      </c>
      <c r="AA181" s="154" t="str">
        <f t="shared" ca="1" si="71"/>
        <v/>
      </c>
    </row>
    <row r="182" spans="1:27" ht="12.95" customHeight="1" thickTop="1" x14ac:dyDescent="0.2">
      <c r="A182" s="193" t="str">
        <f ca="1">IF(ISBLANK('Tournament Info'!$B$11),"",INDIRECT(ADDRESS(ROW(),1,1,1,"Optimal Seating "&amp;'Tournament Info'!$B$11-1&amp;"R+F")))</f>
        <v/>
      </c>
      <c r="B182" s="194" t="str">
        <f ca="1">IF(ISNUMBER(A182),VLOOKUP(A182,Methuselahs!$A$7:$E$206,2,FALSE),"")</f>
        <v/>
      </c>
      <c r="C182" s="195" t="str">
        <f ca="1">IF(ISNUMBER(A182),VLOOKUP(A182,Methuselahs!$A$7:$E$206,3,FALSE),"")</f>
        <v/>
      </c>
      <c r="D182" s="196" t="str">
        <f t="shared" ca="1" si="60"/>
        <v/>
      </c>
      <c r="E182" s="197"/>
      <c r="F182" s="195">
        <f t="shared" si="61"/>
        <v>0</v>
      </c>
      <c r="G182" s="198" t="str">
        <f t="shared" ca="1" si="62"/>
        <v/>
      </c>
      <c r="H182" s="199" t="str">
        <f ca="1">IF(ISNUMBER(A182),IF(OR($S182=$U182,NOT(ISNA(MATCH($D182*5+$V$4,Override!$C$6:$C$125,0)))),$Q182,0),"")</f>
        <v/>
      </c>
      <c r="I182" s="196" t="str">
        <f t="shared" ca="1" si="63"/>
        <v/>
      </c>
      <c r="J182" s="200">
        <f ca="1">COUNT(A182:A186)</f>
        <v>0</v>
      </c>
      <c r="K182" s="201" t="str">
        <f ca="1">IF(ISNUMBER(A182),RANK(F182,F182:F186),"")</f>
        <v/>
      </c>
      <c r="L182" s="202">
        <f ca="1">IF(J182=5,VLOOKUP(K182,TPMatrix!$A$6:$B$10,2,FALSE),IF(J182=4,VLOOKUP(K182,TPMatrix!$D$6:$E$9,2,FALSE),0))</f>
        <v>0</v>
      </c>
      <c r="M182" s="202">
        <f ca="1">IF(COUNTIF(K182:K186,K182)&gt;=2,IF(J182=5,VLOOKUP(K182+1,TPMatrix!$A$6:$B$10,2,FALSE),IF(J182=4,VLOOKUP(K182+1,TPMatrix!$D$6:$E$9,2,FALSE),0)),"")</f>
        <v>0</v>
      </c>
      <c r="N182" s="202">
        <f ca="1">IF(COUNTIF(K182:K186,K182)&gt;=3,IF(J182=5,VLOOKUP(K182+2,TPMatrix!$A$6:$B$10,2,FALSE),IF(J182=4,VLOOKUP(K182+2,TPMatrix!$D$6:$E$9,2,FALSE),0)),"")</f>
        <v>0</v>
      </c>
      <c r="O182" s="202">
        <f ca="1">IF(COUNTIF(K182:K186,K182)&gt;=4,IF(J182=5,VLOOKUP(K182+3,TPMatrix!$A$6:$B$10,2,FALSE),IF(J182=4,VLOOKUP(K182+3,TPMatrix!$D$6:$E$9,2,FALSE),0)),"")</f>
        <v>0</v>
      </c>
      <c r="P182" s="202">
        <f ca="1">IF(COUNTIF(K182:K186,K182)&gt;=5,IF(J182=5,VLOOKUP(K182+4,TPMatrix!$A$6:$B$10,2,FALSE),IF(J182=4,VLOOKUP(K182+4,TPMatrix!$D$6:$E$9,2,FALSE),0)),"")</f>
        <v>0</v>
      </c>
      <c r="Q182" s="202">
        <f t="shared" ca="1" si="64"/>
        <v>0</v>
      </c>
      <c r="R182" s="203">
        <f t="shared" ca="1" si="65"/>
        <v>5</v>
      </c>
      <c r="S182" s="204">
        <f t="shared" ca="1" si="66"/>
        <v>0</v>
      </c>
      <c r="T182" s="205">
        <f t="shared" si="67"/>
        <v>0</v>
      </c>
      <c r="U182" s="206">
        <f t="shared" ca="1" si="68"/>
        <v>0</v>
      </c>
      <c r="W182" s="154" t="str">
        <f t="shared" ca="1" si="69"/>
        <v/>
      </c>
      <c r="X182" s="154" t="str">
        <f ca="1">IF(ISNUMBER($A182),$W182*(Methuselahs!$A$4+1)+$A182,"")</f>
        <v/>
      </c>
      <c r="Y182" s="154" t="str">
        <f t="shared" ca="1" si="70"/>
        <v/>
      </c>
      <c r="Z182" s="154" t="str">
        <f ca="1">IF(ISNUMBER($A182),VLOOKUP($A182,Methuselahs!$A$7:$X$206,5),"")</f>
        <v/>
      </c>
      <c r="AA182" s="154" t="str">
        <f t="shared" ca="1" si="71"/>
        <v/>
      </c>
    </row>
    <row r="183" spans="1:27" ht="12.95" customHeight="1" x14ac:dyDescent="0.2">
      <c r="A183" s="207" t="str">
        <f ca="1">IF(ISBLANK('Tournament Info'!$B$11),"",INDIRECT(ADDRESS(ROW(),1,1,1,"Optimal Seating "&amp;'Tournament Info'!$B$11-1&amp;"R+F")))</f>
        <v/>
      </c>
      <c r="B183" s="208" t="str">
        <f ca="1">IF(ISNUMBER(A183),VLOOKUP(A183,Methuselahs!$A$7:$E$206,2,FALSE),"")</f>
        <v/>
      </c>
      <c r="C183" s="209" t="str">
        <f ca="1">IF(ISNUMBER(A183),VLOOKUP(A183,Methuselahs!$A$7:$E$206,3,FALSE),"")</f>
        <v/>
      </c>
      <c r="D183" s="210" t="str">
        <f t="shared" ca="1" si="60"/>
        <v/>
      </c>
      <c r="E183" s="211"/>
      <c r="F183" s="209">
        <f t="shared" si="61"/>
        <v>0</v>
      </c>
      <c r="G183" s="212" t="str">
        <f t="shared" ca="1" si="62"/>
        <v/>
      </c>
      <c r="H183" s="213" t="str">
        <f ca="1">IF(ISNUMBER(A183),IF(OR($S183=$U183,NOT(ISNA(MATCH($D183*5+$V$4,Override!$C$6:$C$125,0)))),$Q183,0),"")</f>
        <v/>
      </c>
      <c r="I183" s="210" t="str">
        <f t="shared" ca="1" si="63"/>
        <v/>
      </c>
      <c r="J183" s="214">
        <f ca="1">COUNT(A182:A186)</f>
        <v>0</v>
      </c>
      <c r="K183" s="215" t="str">
        <f ca="1">IF(ISNUMBER(A183),RANK(F183,F182:F186),"")</f>
        <v/>
      </c>
      <c r="L183" s="216">
        <f ca="1">IF(J183=5,VLOOKUP(K183,TPMatrix!$A$6:$B$10,2,FALSE),IF(J183=4,VLOOKUP(K183,TPMatrix!$D$6:$E$9,2,FALSE),0))</f>
        <v>0</v>
      </c>
      <c r="M183" s="216">
        <f ca="1">IF(COUNTIF(K182:K186,K183)&gt;=2,IF(J183=5,VLOOKUP(K183+1,TPMatrix!$A$6:$B$10,2,FALSE),IF(J183=4,VLOOKUP(K183+1,TPMatrix!$D$6:$E$9,2,FALSE),0)),"")</f>
        <v>0</v>
      </c>
      <c r="N183" s="216">
        <f ca="1">IF(COUNTIF(K182:K186,K183)&gt;=3,IF(J183=5,VLOOKUP(K183+2,TPMatrix!$A$6:$B$10,2,FALSE),IF(J183=4,VLOOKUP(K183+2,TPMatrix!$D$6:$E$9,2,FALSE),0)),"")</f>
        <v>0</v>
      </c>
      <c r="O183" s="216">
        <f ca="1">IF(COUNTIF(K182:K186,K183)&gt;=4,IF(J183=5,VLOOKUP(K183+3,TPMatrix!$A$6:$B$10,2,FALSE),IF(J183=4,VLOOKUP(K183+3,TPMatrix!$D$6:$E$9,2,FALSE),0)),"")</f>
        <v>0</v>
      </c>
      <c r="P183" s="216">
        <f ca="1">IF(COUNTIF(K182:K186,K183)&gt;=5,IF(J183=5,VLOOKUP(K183+4,TPMatrix!$A$6:$B$10,2,FALSE),IF(J183=4,VLOOKUP(K183+4,TPMatrix!$D$6:$E$9,2,FALSE),0)),"")</f>
        <v>0</v>
      </c>
      <c r="Q183" s="216">
        <f t="shared" ca="1" si="64"/>
        <v>0</v>
      </c>
      <c r="R183" s="217">
        <f t="shared" ca="1" si="65"/>
        <v>5</v>
      </c>
      <c r="S183" s="215">
        <f t="shared" ca="1" si="66"/>
        <v>0</v>
      </c>
      <c r="T183" s="216">
        <f t="shared" si="67"/>
        <v>0</v>
      </c>
      <c r="U183" s="217">
        <f t="shared" ca="1" si="68"/>
        <v>0</v>
      </c>
      <c r="W183" s="154" t="str">
        <f t="shared" ca="1" si="69"/>
        <v/>
      </c>
      <c r="X183" s="154" t="str">
        <f ca="1">IF(ISNUMBER($A183),$W183*(Methuselahs!$A$4+1)+$A183,"")</f>
        <v/>
      </c>
      <c r="Y183" s="154" t="str">
        <f t="shared" ca="1" si="70"/>
        <v/>
      </c>
      <c r="Z183" s="154" t="str">
        <f ca="1">IF(ISNUMBER($A183),VLOOKUP($A183,Methuselahs!$A$7:$X$206,5),"")</f>
        <v/>
      </c>
      <c r="AA183" s="154" t="str">
        <f t="shared" ca="1" si="71"/>
        <v/>
      </c>
    </row>
    <row r="184" spans="1:27" ht="12.95" customHeight="1" x14ac:dyDescent="0.2">
      <c r="A184" s="218" t="str">
        <f ca="1">IF(ISBLANK('Tournament Info'!$B$11),"",INDIRECT(ADDRESS(ROW(),1,1,1,"Optimal Seating "&amp;'Tournament Info'!$B$11-1&amp;"R+F")))</f>
        <v/>
      </c>
      <c r="B184" s="194" t="str">
        <f ca="1">IF(ISNUMBER(A184),VLOOKUP(A184,Methuselahs!$A$7:$E$206,2,FALSE),"")</f>
        <v/>
      </c>
      <c r="C184" s="219" t="str">
        <f ca="1">IF(ISNUMBER(A184),VLOOKUP(A184,Methuselahs!$A$7:$E$206,3,FALSE),"")</f>
        <v/>
      </c>
      <c r="D184" s="220" t="str">
        <f t="shared" ca="1" si="60"/>
        <v/>
      </c>
      <c r="E184" s="221"/>
      <c r="F184" s="219">
        <f t="shared" si="61"/>
        <v>0</v>
      </c>
      <c r="G184" s="222" t="str">
        <f t="shared" ca="1" si="62"/>
        <v/>
      </c>
      <c r="H184" s="223" t="str">
        <f ca="1">IF(ISNUMBER(A184),IF(OR($S184=$U184,NOT(ISNA(MATCH($D184*5+$V$4,Override!$C$6:$C$125,0)))),$Q184,0),"")</f>
        <v/>
      </c>
      <c r="I184" s="220" t="str">
        <f t="shared" ca="1" si="63"/>
        <v/>
      </c>
      <c r="J184" s="224">
        <f ca="1">COUNT(A182:A186)</f>
        <v>0</v>
      </c>
      <c r="K184" s="225" t="str">
        <f ca="1">IF(ISNUMBER(A184),RANK(F184,F182:F186),"")</f>
        <v/>
      </c>
      <c r="L184" s="226">
        <f ca="1">IF(J184=5,VLOOKUP(K184,TPMatrix!$A$6:$B$10,2,FALSE),IF(J184=4,VLOOKUP(K184,TPMatrix!$D$6:$E$9,2,FALSE),0))</f>
        <v>0</v>
      </c>
      <c r="M184" s="226">
        <f ca="1">IF(COUNTIF(K182:K186,K184)&gt;=2,IF(J184=5,VLOOKUP(K184+1,TPMatrix!$A$6:$B$10,2,FALSE),IF(J184=4,VLOOKUP(K184+1,TPMatrix!$D$6:$E$9,2,FALSE),0)),"")</f>
        <v>0</v>
      </c>
      <c r="N184" s="226">
        <f ca="1">IF(COUNTIF(K182:K186,K184)&gt;=3,IF(J184=5,VLOOKUP(K184+2,TPMatrix!$A$6:$B$10,2,FALSE),IF(J184=4,VLOOKUP(K184+2,TPMatrix!$D$6:$E$9,2,FALSE),0)),"")</f>
        <v>0</v>
      </c>
      <c r="O184" s="226">
        <f ca="1">IF(COUNTIF(K182:K186,K184)&gt;=4,IF(J184=5,VLOOKUP(K184+3,TPMatrix!$A$6:$B$10,2,FALSE),IF(J184=4,VLOOKUP(K184+3,TPMatrix!$D$6:$E$9,2,FALSE),0)),"")</f>
        <v>0</v>
      </c>
      <c r="P184" s="226">
        <f ca="1">IF(COUNTIF(K182:K186,K184)&gt;=5,IF(J184=5,VLOOKUP(K184+4,TPMatrix!$A$6:$B$10,2,FALSE),IF(J184=4,VLOOKUP(K184+4,TPMatrix!$D$6:$E$9,2,FALSE),0)),"")</f>
        <v>0</v>
      </c>
      <c r="Q184" s="226">
        <f t="shared" ca="1" si="64"/>
        <v>0</v>
      </c>
      <c r="R184" s="227">
        <f t="shared" ca="1" si="65"/>
        <v>5</v>
      </c>
      <c r="S184" s="225">
        <f t="shared" ca="1" si="66"/>
        <v>0</v>
      </c>
      <c r="T184" s="226">
        <f t="shared" si="67"/>
        <v>0</v>
      </c>
      <c r="U184" s="227">
        <f t="shared" ca="1" si="68"/>
        <v>0</v>
      </c>
      <c r="W184" s="154" t="str">
        <f t="shared" ca="1" si="69"/>
        <v/>
      </c>
      <c r="X184" s="154" t="str">
        <f ca="1">IF(ISNUMBER($A184),$W184*(Methuselahs!$A$4+1)+$A184,"")</f>
        <v/>
      </c>
      <c r="Y184" s="154" t="str">
        <f t="shared" ca="1" si="70"/>
        <v/>
      </c>
      <c r="Z184" s="154" t="str">
        <f ca="1">IF(ISNUMBER($A184),VLOOKUP($A184,Methuselahs!$A$7:$X$206,5),"")</f>
        <v/>
      </c>
      <c r="AA184" s="154" t="str">
        <f t="shared" ca="1" si="71"/>
        <v/>
      </c>
    </row>
    <row r="185" spans="1:27" ht="12.95" customHeight="1" x14ac:dyDescent="0.2">
      <c r="A185" s="228" t="str">
        <f ca="1">IF(ISBLANK('Tournament Info'!$B$11),"",INDIRECT(ADDRESS(ROW(),1,1,1,"Optimal Seating "&amp;'Tournament Info'!$B$11-1&amp;"R+F")))</f>
        <v/>
      </c>
      <c r="B185" s="229" t="str">
        <f ca="1">IF(ISNUMBER(A185),VLOOKUP(A185,Methuselahs!$A$7:$E$206,2,FALSE),"")</f>
        <v/>
      </c>
      <c r="C185" s="230" t="str">
        <f ca="1">IF(ISNUMBER(A185),VLOOKUP(A185,Methuselahs!$A$7:$E$206,3,FALSE),"")</f>
        <v/>
      </c>
      <c r="D185" s="231" t="str">
        <f t="shared" ca="1" si="60"/>
        <v/>
      </c>
      <c r="E185" s="232"/>
      <c r="F185" s="230">
        <f t="shared" si="61"/>
        <v>0</v>
      </c>
      <c r="G185" s="212" t="str">
        <f t="shared" ca="1" si="62"/>
        <v/>
      </c>
      <c r="H185" s="213" t="str">
        <f ca="1">IF(ISNUMBER(A185),IF(OR($S185=$U185,NOT(ISNA(MATCH($D185*5+$V$4,Override!$C$6:$C$125,0)))),$Q185,0),"")</f>
        <v/>
      </c>
      <c r="I185" s="231" t="str">
        <f t="shared" ca="1" si="63"/>
        <v/>
      </c>
      <c r="J185" s="233">
        <f ca="1">COUNT(A182:A186)</f>
        <v>0</v>
      </c>
      <c r="K185" s="215" t="str">
        <f ca="1">IF(ISNUMBER(A185),RANK(F185,F182:F186),"")</f>
        <v/>
      </c>
      <c r="L185" s="216">
        <f ca="1">IF(J185=5,VLOOKUP(K185,TPMatrix!$A$6:$B$10,2,FALSE),IF(J185=4,VLOOKUP(K185,TPMatrix!$D$6:$E$9,2,FALSE),0))</f>
        <v>0</v>
      </c>
      <c r="M185" s="216">
        <f ca="1">IF(COUNTIF(K182:K186,K185)&gt;=2,IF(J185=5,VLOOKUP(K185+1,TPMatrix!$A$6:$B$10,2,FALSE),IF(J185=4,VLOOKUP(K185+1,TPMatrix!$D$6:$E$9,2,FALSE),0)),"")</f>
        <v>0</v>
      </c>
      <c r="N185" s="216">
        <f ca="1">IF(COUNTIF(K182:K186,K185)&gt;=3,IF(J185=5,VLOOKUP(K185+2,TPMatrix!$A$6:$B$10,2,FALSE),IF(J185=4,VLOOKUP(K185+2,TPMatrix!$D$6:$E$9,2,FALSE),0)),"")</f>
        <v>0</v>
      </c>
      <c r="O185" s="216">
        <f ca="1">IF(COUNTIF(K182:K186,K185)&gt;=4,IF(J185=5,VLOOKUP(K185+3,TPMatrix!$A$6:$B$10,2,FALSE),IF(J185=4,VLOOKUP(K185+3,TPMatrix!$D$6:$E$9,2,FALSE),0)),"")</f>
        <v>0</v>
      </c>
      <c r="P185" s="216">
        <f ca="1">IF(COUNTIF(K182:K186,K185)&gt;=5,IF(J185=5,VLOOKUP(K185+4,TPMatrix!$A$6:$B$10,2,FALSE),IF(J185=4,VLOOKUP(K185+4,TPMatrix!$D$6:$E$9,2,FALSE),0)),"")</f>
        <v>0</v>
      </c>
      <c r="Q185" s="216">
        <f t="shared" ca="1" si="64"/>
        <v>0</v>
      </c>
      <c r="R185" s="217">
        <f t="shared" ca="1" si="65"/>
        <v>5</v>
      </c>
      <c r="S185" s="215">
        <f t="shared" ca="1" si="66"/>
        <v>0</v>
      </c>
      <c r="T185" s="216">
        <f t="shared" si="67"/>
        <v>0</v>
      </c>
      <c r="U185" s="217">
        <f t="shared" ca="1" si="68"/>
        <v>0</v>
      </c>
      <c r="W185" s="154" t="str">
        <f t="shared" ca="1" si="69"/>
        <v/>
      </c>
      <c r="X185" s="154" t="str">
        <f ca="1">IF(ISNUMBER($A185),$W185*(Methuselahs!$A$4+1)+$A185,"")</f>
        <v/>
      </c>
      <c r="Y185" s="154" t="str">
        <f t="shared" ca="1" si="70"/>
        <v/>
      </c>
      <c r="Z185" s="154" t="str">
        <f ca="1">IF(ISNUMBER($A185),VLOOKUP($A185,Methuselahs!$A$7:$X$206,5),"")</f>
        <v/>
      </c>
      <c r="AA185" s="154" t="str">
        <f t="shared" ca="1" si="71"/>
        <v/>
      </c>
    </row>
    <row r="186" spans="1:27" ht="12.95" customHeight="1" thickBot="1" x14ac:dyDescent="0.25">
      <c r="A186" s="234" t="str">
        <f ca="1">IF(ISBLANK('Tournament Info'!$B$11),"",INDIRECT(ADDRESS(ROW(),1,1,1,"Optimal Seating "&amp;'Tournament Info'!$B$11-1&amp;"R+F")))</f>
        <v/>
      </c>
      <c r="B186" s="235" t="str">
        <f ca="1">IF(ISNUMBER(A186),VLOOKUP(A186,Methuselahs!$A$7:$E$206,2,FALSE),"")</f>
        <v/>
      </c>
      <c r="C186" s="236" t="str">
        <f ca="1">IF(ISNUMBER(A186),VLOOKUP(A186,Methuselahs!$A$7:$E$206,3,FALSE),"")</f>
        <v/>
      </c>
      <c r="D186" s="237" t="str">
        <f t="shared" ca="1" si="60"/>
        <v/>
      </c>
      <c r="E186" s="238"/>
      <c r="F186" s="236">
        <f t="shared" si="61"/>
        <v>0</v>
      </c>
      <c r="G186" s="222" t="str">
        <f t="shared" ca="1" si="62"/>
        <v/>
      </c>
      <c r="H186" s="223" t="str">
        <f ca="1">IF(ISNUMBER(A186),IF(OR($S186=$U186,NOT(ISNA(MATCH($D186*5+$V$4,Override!$C$6:$C$125,0)))),$Q186,0),"")</f>
        <v/>
      </c>
      <c r="I186" s="237" t="str">
        <f t="shared" ca="1" si="63"/>
        <v/>
      </c>
      <c r="J186" s="239">
        <f ca="1">COUNT(A182:A186)</f>
        <v>0</v>
      </c>
      <c r="K186" s="240" t="str">
        <f ca="1">IF(ISNUMBER(A186),RANK(F186,F182:F186),"")</f>
        <v/>
      </c>
      <c r="L186" s="241">
        <f ca="1">IF(J186=5,VLOOKUP(K186,TPMatrix!$A$6:$B$10,2,FALSE),IF(J186=4,VLOOKUP(K186,TPMatrix!$D$6:$E$9,2,FALSE),0))</f>
        <v>0</v>
      </c>
      <c r="M186" s="241">
        <f ca="1">IF(COUNTIF(K182:K186,K186)&gt;=2,IF(J186=5,VLOOKUP(K186+1,TPMatrix!$A$6:$B$10,2,FALSE),IF(J186=4,VLOOKUP(K186+1,TPMatrix!$D$6:$E$9,2,FALSE),0)),"")</f>
        <v>0</v>
      </c>
      <c r="N186" s="241">
        <f ca="1">IF(COUNTIF(K182:K186,K186)&gt;=3,IF(J186=5,VLOOKUP(K186+2,TPMatrix!$A$6:$B$10,2,FALSE),IF(J186=4,VLOOKUP(K186+2,TPMatrix!$D$6:$E$9,2,FALSE),0)),"")</f>
        <v>0</v>
      </c>
      <c r="O186" s="241">
        <f ca="1">IF(COUNTIF(K182:K186,K186)&gt;=4,IF(J186=5,VLOOKUP(K186+3,TPMatrix!$A$6:$B$10,2,FALSE),IF(J186=4,VLOOKUP(K186+3,TPMatrix!$D$6:$E$9,2,FALSE),0)),"")</f>
        <v>0</v>
      </c>
      <c r="P186" s="241">
        <f ca="1">IF(COUNTIF(K182:K186,K186)&gt;=5,IF(J186=5,VLOOKUP(K186+4,TPMatrix!$A$6:$B$10,2,FALSE),IF(J186=4,VLOOKUP(K186+4,TPMatrix!$D$6:$E$9,2,FALSE),0)),"")</f>
        <v>0</v>
      </c>
      <c r="Q186" s="241">
        <f t="shared" ca="1" si="64"/>
        <v>0</v>
      </c>
      <c r="R186" s="242">
        <f t="shared" ca="1" si="65"/>
        <v>5</v>
      </c>
      <c r="S186" s="240">
        <f t="shared" ca="1" si="66"/>
        <v>0</v>
      </c>
      <c r="T186" s="241">
        <f t="shared" si="67"/>
        <v>0</v>
      </c>
      <c r="U186" s="242">
        <f t="shared" ca="1" si="68"/>
        <v>0</v>
      </c>
      <c r="W186" s="154" t="str">
        <f t="shared" ca="1" si="69"/>
        <v/>
      </c>
      <c r="X186" s="154" t="str">
        <f ca="1">IF(ISNUMBER($A186),$W186*(Methuselahs!$A$4+1)+$A186,"")</f>
        <v/>
      </c>
      <c r="Y186" s="154" t="str">
        <f t="shared" ca="1" si="70"/>
        <v/>
      </c>
      <c r="Z186" s="154" t="str">
        <f ca="1">IF(ISNUMBER($A186),VLOOKUP($A186,Methuselahs!$A$7:$X$206,5),"")</f>
        <v/>
      </c>
      <c r="AA186" s="154" t="str">
        <f t="shared" ca="1" si="71"/>
        <v/>
      </c>
    </row>
    <row r="187" spans="1:27" ht="12.95" customHeight="1" thickTop="1" x14ac:dyDescent="0.2">
      <c r="A187" s="193" t="str">
        <f ca="1">IF(ISBLANK('Tournament Info'!$B$11),"",INDIRECT(ADDRESS(ROW(),1,1,1,"Optimal Seating "&amp;'Tournament Info'!$B$11-1&amp;"R+F")))</f>
        <v/>
      </c>
      <c r="B187" s="194" t="str">
        <f ca="1">IF(ISNUMBER(A187),VLOOKUP(A187,Methuselahs!$A$7:$E$206,2,FALSE),"")</f>
        <v/>
      </c>
      <c r="C187" s="195" t="str">
        <f ca="1">IF(ISNUMBER(A187),VLOOKUP(A187,Methuselahs!$A$7:$E$206,3,FALSE),"")</f>
        <v/>
      </c>
      <c r="D187" s="196" t="str">
        <f t="shared" ca="1" si="60"/>
        <v/>
      </c>
      <c r="E187" s="197"/>
      <c r="F187" s="195">
        <f t="shared" si="61"/>
        <v>0</v>
      </c>
      <c r="G187" s="198" t="str">
        <f t="shared" ca="1" si="62"/>
        <v/>
      </c>
      <c r="H187" s="199" t="str">
        <f ca="1">IF(ISNUMBER(A187),IF(OR($S187=$U187,NOT(ISNA(MATCH($D187*5+$V$4,Override!$C$6:$C$125,0)))),$Q187,0),"")</f>
        <v/>
      </c>
      <c r="I187" s="196" t="str">
        <f t="shared" ca="1" si="63"/>
        <v/>
      </c>
      <c r="J187" s="200">
        <f ca="1">COUNT(A187:A191)</f>
        <v>0</v>
      </c>
      <c r="K187" s="201" t="str">
        <f ca="1">IF(ISNUMBER(A187),RANK(F187,F187:F191),"")</f>
        <v/>
      </c>
      <c r="L187" s="202">
        <f ca="1">IF(J187=5,VLOOKUP(K187,TPMatrix!$A$6:$B$10,2,FALSE),IF(J187=4,VLOOKUP(K187,TPMatrix!$D$6:$E$9,2,FALSE),0))</f>
        <v>0</v>
      </c>
      <c r="M187" s="202">
        <f ca="1">IF(COUNTIF(K187:K191,K187)&gt;=2,IF(J187=5,VLOOKUP(K187+1,TPMatrix!$A$6:$B$10,2,FALSE),IF(J187=4,VLOOKUP(K187+1,TPMatrix!$D$6:$E$9,2,FALSE),0)),"")</f>
        <v>0</v>
      </c>
      <c r="N187" s="202">
        <f ca="1">IF(COUNTIF(K187:K191,K187)&gt;=3,IF(J187=5,VLOOKUP(K187+2,TPMatrix!$A$6:$B$10,2,FALSE),IF(J187=4,VLOOKUP(K187+2,TPMatrix!$D$6:$E$9,2,FALSE),0)),"")</f>
        <v>0</v>
      </c>
      <c r="O187" s="202">
        <f ca="1">IF(COUNTIF(K187:K191,K187)&gt;=4,IF(J187=5,VLOOKUP(K187+3,TPMatrix!$A$6:$B$10,2,FALSE),IF(J187=4,VLOOKUP(K187+3,TPMatrix!$D$6:$E$9,2,FALSE),0)),"")</f>
        <v>0</v>
      </c>
      <c r="P187" s="202">
        <f ca="1">IF(COUNTIF(K187:K191,K187)&gt;=5,IF(J187=5,VLOOKUP(K187+4,TPMatrix!$A$6:$B$10,2,FALSE),IF(J187=4,VLOOKUP(K187+4,TPMatrix!$D$6:$E$9,2,FALSE),0)),"")</f>
        <v>0</v>
      </c>
      <c r="Q187" s="202">
        <f t="shared" ca="1" si="64"/>
        <v>0</v>
      </c>
      <c r="R187" s="203">
        <f t="shared" ca="1" si="65"/>
        <v>5</v>
      </c>
      <c r="S187" s="204">
        <f t="shared" ca="1" si="66"/>
        <v>0</v>
      </c>
      <c r="T187" s="205">
        <f t="shared" si="67"/>
        <v>0</v>
      </c>
      <c r="U187" s="206">
        <f t="shared" ca="1" si="68"/>
        <v>0</v>
      </c>
      <c r="W187" s="154" t="str">
        <f t="shared" ca="1" si="69"/>
        <v/>
      </c>
      <c r="X187" s="154" t="str">
        <f ca="1">IF(ISNUMBER($A187),$W187*(Methuselahs!$A$4+1)+$A187,"")</f>
        <v/>
      </c>
      <c r="Y187" s="154" t="str">
        <f t="shared" ca="1" si="70"/>
        <v/>
      </c>
      <c r="Z187" s="154" t="str">
        <f ca="1">IF(ISNUMBER($A187),VLOOKUP($A187,Methuselahs!$A$7:$X$206,5),"")</f>
        <v/>
      </c>
      <c r="AA187" s="154" t="str">
        <f t="shared" ca="1" si="71"/>
        <v/>
      </c>
    </row>
    <row r="188" spans="1:27" ht="12.95" customHeight="1" x14ac:dyDescent="0.2">
      <c r="A188" s="207" t="str">
        <f ca="1">IF(ISBLANK('Tournament Info'!$B$11),"",INDIRECT(ADDRESS(ROW(),1,1,1,"Optimal Seating "&amp;'Tournament Info'!$B$11-1&amp;"R+F")))</f>
        <v/>
      </c>
      <c r="B188" s="208" t="str">
        <f ca="1">IF(ISNUMBER(A188),VLOOKUP(A188,Methuselahs!$A$7:$E$206,2,FALSE),"")</f>
        <v/>
      </c>
      <c r="C188" s="209" t="str">
        <f ca="1">IF(ISNUMBER(A188),VLOOKUP(A188,Methuselahs!$A$7:$E$206,3,FALSE),"")</f>
        <v/>
      </c>
      <c r="D188" s="210" t="str">
        <f t="shared" ca="1" si="60"/>
        <v/>
      </c>
      <c r="E188" s="211"/>
      <c r="F188" s="209">
        <f t="shared" si="61"/>
        <v>0</v>
      </c>
      <c r="G188" s="212" t="str">
        <f t="shared" ca="1" si="62"/>
        <v/>
      </c>
      <c r="H188" s="213" t="str">
        <f ca="1">IF(ISNUMBER(A188),IF(OR($S188=$U188,NOT(ISNA(MATCH($D188*5+$V$4,Override!$C$6:$C$125,0)))),$Q188,0),"")</f>
        <v/>
      </c>
      <c r="I188" s="210" t="str">
        <f t="shared" ca="1" si="63"/>
        <v/>
      </c>
      <c r="J188" s="214">
        <f ca="1">COUNT(A187:A191)</f>
        <v>0</v>
      </c>
      <c r="K188" s="215" t="str">
        <f ca="1">IF(ISNUMBER(A188),RANK(F188,F187:F191),"")</f>
        <v/>
      </c>
      <c r="L188" s="216">
        <f ca="1">IF(J188=5,VLOOKUP(K188,TPMatrix!$A$6:$B$10,2,FALSE),IF(J188=4,VLOOKUP(K188,TPMatrix!$D$6:$E$9,2,FALSE),0))</f>
        <v>0</v>
      </c>
      <c r="M188" s="216">
        <f ca="1">IF(COUNTIF(K187:K191,K188)&gt;=2,IF(J188=5,VLOOKUP(K188+1,TPMatrix!$A$6:$B$10,2,FALSE),IF(J188=4,VLOOKUP(K188+1,TPMatrix!$D$6:$E$9,2,FALSE),0)),"")</f>
        <v>0</v>
      </c>
      <c r="N188" s="216">
        <f ca="1">IF(COUNTIF(K187:K191,K188)&gt;=3,IF(J188=5,VLOOKUP(K188+2,TPMatrix!$A$6:$B$10,2,FALSE),IF(J188=4,VLOOKUP(K188+2,TPMatrix!$D$6:$E$9,2,FALSE),0)),"")</f>
        <v>0</v>
      </c>
      <c r="O188" s="216">
        <f ca="1">IF(COUNTIF(K187:K191,K188)&gt;=4,IF(J188=5,VLOOKUP(K188+3,TPMatrix!$A$6:$B$10,2,FALSE),IF(J188=4,VLOOKUP(K188+3,TPMatrix!$D$6:$E$9,2,FALSE),0)),"")</f>
        <v>0</v>
      </c>
      <c r="P188" s="216">
        <f ca="1">IF(COUNTIF(K187:K191,K188)&gt;=5,IF(J188=5,VLOOKUP(K188+4,TPMatrix!$A$6:$B$10,2,FALSE),IF(J188=4,VLOOKUP(K188+4,TPMatrix!$D$6:$E$9,2,FALSE),0)),"")</f>
        <v>0</v>
      </c>
      <c r="Q188" s="216">
        <f t="shared" ca="1" si="64"/>
        <v>0</v>
      </c>
      <c r="R188" s="217">
        <f t="shared" ca="1" si="65"/>
        <v>5</v>
      </c>
      <c r="S188" s="215">
        <f t="shared" ca="1" si="66"/>
        <v>0</v>
      </c>
      <c r="T188" s="216">
        <f t="shared" si="67"/>
        <v>0</v>
      </c>
      <c r="U188" s="217">
        <f t="shared" ca="1" si="68"/>
        <v>0</v>
      </c>
      <c r="W188" s="154" t="str">
        <f t="shared" ca="1" si="69"/>
        <v/>
      </c>
      <c r="X188" s="154" t="str">
        <f ca="1">IF(ISNUMBER($A188),$W188*(Methuselahs!$A$4+1)+$A188,"")</f>
        <v/>
      </c>
      <c r="Y188" s="154" t="str">
        <f t="shared" ca="1" si="70"/>
        <v/>
      </c>
      <c r="Z188" s="154" t="str">
        <f ca="1">IF(ISNUMBER($A188),VLOOKUP($A188,Methuselahs!$A$7:$X$206,5),"")</f>
        <v/>
      </c>
      <c r="AA188" s="154" t="str">
        <f t="shared" ca="1" si="71"/>
        <v/>
      </c>
    </row>
    <row r="189" spans="1:27" ht="12.95" customHeight="1" x14ac:dyDescent="0.2">
      <c r="A189" s="218" t="str">
        <f ca="1">IF(ISBLANK('Tournament Info'!$B$11),"",INDIRECT(ADDRESS(ROW(),1,1,1,"Optimal Seating "&amp;'Tournament Info'!$B$11-1&amp;"R+F")))</f>
        <v/>
      </c>
      <c r="B189" s="194" t="str">
        <f ca="1">IF(ISNUMBER(A189),VLOOKUP(A189,Methuselahs!$A$7:$E$206,2,FALSE),"")</f>
        <v/>
      </c>
      <c r="C189" s="219" t="str">
        <f ca="1">IF(ISNUMBER(A189),VLOOKUP(A189,Methuselahs!$A$7:$E$206,3,FALSE),"")</f>
        <v/>
      </c>
      <c r="D189" s="220" t="str">
        <f t="shared" ca="1" si="60"/>
        <v/>
      </c>
      <c r="E189" s="221"/>
      <c r="F189" s="219">
        <f t="shared" si="61"/>
        <v>0</v>
      </c>
      <c r="G189" s="222" t="str">
        <f t="shared" ca="1" si="62"/>
        <v/>
      </c>
      <c r="H189" s="223" t="str">
        <f ca="1">IF(ISNUMBER(A189),IF(OR($S189=$U189,NOT(ISNA(MATCH($D189*5+$V$4,Override!$C$6:$C$125,0)))),$Q189,0),"")</f>
        <v/>
      </c>
      <c r="I189" s="220" t="str">
        <f t="shared" ca="1" si="63"/>
        <v/>
      </c>
      <c r="J189" s="224">
        <f ca="1">COUNT(A187:A191)</f>
        <v>0</v>
      </c>
      <c r="K189" s="225" t="str">
        <f ca="1">IF(ISNUMBER(A189),RANK(F189,F187:F191),"")</f>
        <v/>
      </c>
      <c r="L189" s="226">
        <f ca="1">IF(J189=5,VLOOKUP(K189,TPMatrix!$A$6:$B$10,2,FALSE),IF(J189=4,VLOOKUP(K189,TPMatrix!$D$6:$E$9,2,FALSE),0))</f>
        <v>0</v>
      </c>
      <c r="M189" s="226">
        <f ca="1">IF(COUNTIF(K187:K191,K189)&gt;=2,IF(J189=5,VLOOKUP(K189+1,TPMatrix!$A$6:$B$10,2,FALSE),IF(J189=4,VLOOKUP(K189+1,TPMatrix!$D$6:$E$9,2,FALSE),0)),"")</f>
        <v>0</v>
      </c>
      <c r="N189" s="226">
        <f ca="1">IF(COUNTIF(K187:K191,K189)&gt;=3,IF(J189=5,VLOOKUP(K189+2,TPMatrix!$A$6:$B$10,2,FALSE),IF(J189=4,VLOOKUP(K189+2,TPMatrix!$D$6:$E$9,2,FALSE),0)),"")</f>
        <v>0</v>
      </c>
      <c r="O189" s="226">
        <f ca="1">IF(COUNTIF(K187:K191,K189)&gt;=4,IF(J189=5,VLOOKUP(K189+3,TPMatrix!$A$6:$B$10,2,FALSE),IF(J189=4,VLOOKUP(K189+3,TPMatrix!$D$6:$E$9,2,FALSE),0)),"")</f>
        <v>0</v>
      </c>
      <c r="P189" s="226">
        <f ca="1">IF(COUNTIF(K187:K191,K189)&gt;=5,IF(J189=5,VLOOKUP(K189+4,TPMatrix!$A$6:$B$10,2,FALSE),IF(J189=4,VLOOKUP(K189+4,TPMatrix!$D$6:$E$9,2,FALSE),0)),"")</f>
        <v>0</v>
      </c>
      <c r="Q189" s="226">
        <f t="shared" ca="1" si="64"/>
        <v>0</v>
      </c>
      <c r="R189" s="227">
        <f t="shared" ca="1" si="65"/>
        <v>5</v>
      </c>
      <c r="S189" s="225">
        <f t="shared" ca="1" si="66"/>
        <v>0</v>
      </c>
      <c r="T189" s="226">
        <f t="shared" si="67"/>
        <v>0</v>
      </c>
      <c r="U189" s="227">
        <f t="shared" ca="1" si="68"/>
        <v>0</v>
      </c>
      <c r="W189" s="154" t="str">
        <f t="shared" ca="1" si="69"/>
        <v/>
      </c>
      <c r="X189" s="154" t="str">
        <f ca="1">IF(ISNUMBER($A189),$W189*(Methuselahs!$A$4+1)+$A189,"")</f>
        <v/>
      </c>
      <c r="Y189" s="154" t="str">
        <f t="shared" ca="1" si="70"/>
        <v/>
      </c>
      <c r="Z189" s="154" t="str">
        <f ca="1">IF(ISNUMBER($A189),VLOOKUP($A189,Methuselahs!$A$7:$X$206,5),"")</f>
        <v/>
      </c>
      <c r="AA189" s="154" t="str">
        <f t="shared" ca="1" si="71"/>
        <v/>
      </c>
    </row>
    <row r="190" spans="1:27" ht="12.95" customHeight="1" x14ac:dyDescent="0.2">
      <c r="A190" s="228" t="str">
        <f ca="1">IF(ISBLANK('Tournament Info'!$B$11),"",INDIRECT(ADDRESS(ROW(),1,1,1,"Optimal Seating "&amp;'Tournament Info'!$B$11-1&amp;"R+F")))</f>
        <v/>
      </c>
      <c r="B190" s="229" t="str">
        <f ca="1">IF(ISNUMBER(A190),VLOOKUP(A190,Methuselahs!$A$7:$E$206,2,FALSE),"")</f>
        <v/>
      </c>
      <c r="C190" s="230" t="str">
        <f ca="1">IF(ISNUMBER(A190),VLOOKUP(A190,Methuselahs!$A$7:$E$206,3,FALSE),"")</f>
        <v/>
      </c>
      <c r="D190" s="231" t="str">
        <f t="shared" ca="1" si="60"/>
        <v/>
      </c>
      <c r="E190" s="232"/>
      <c r="F190" s="230">
        <f t="shared" si="61"/>
        <v>0</v>
      </c>
      <c r="G190" s="212" t="str">
        <f t="shared" ca="1" si="62"/>
        <v/>
      </c>
      <c r="H190" s="213" t="str">
        <f ca="1">IF(ISNUMBER(A190),IF(OR($S190=$U190,NOT(ISNA(MATCH($D190*5+$V$4,Override!$C$6:$C$125,0)))),$Q190,0),"")</f>
        <v/>
      </c>
      <c r="I190" s="231" t="str">
        <f t="shared" ca="1" si="63"/>
        <v/>
      </c>
      <c r="J190" s="233">
        <f ca="1">COUNT(A187:A191)</f>
        <v>0</v>
      </c>
      <c r="K190" s="215" t="str">
        <f ca="1">IF(ISNUMBER(A190),RANK(F190,F187:F191),"")</f>
        <v/>
      </c>
      <c r="L190" s="216">
        <f ca="1">IF(J190=5,VLOOKUP(K190,TPMatrix!$A$6:$B$10,2,FALSE),IF(J190=4,VLOOKUP(K190,TPMatrix!$D$6:$E$9,2,FALSE),0))</f>
        <v>0</v>
      </c>
      <c r="M190" s="216">
        <f ca="1">IF(COUNTIF(K187:K191,K190)&gt;=2,IF(J190=5,VLOOKUP(K190+1,TPMatrix!$A$6:$B$10,2,FALSE),IF(J190=4,VLOOKUP(K190+1,TPMatrix!$D$6:$E$9,2,FALSE),0)),"")</f>
        <v>0</v>
      </c>
      <c r="N190" s="216">
        <f ca="1">IF(COUNTIF(K187:K191,K190)&gt;=3,IF(J190=5,VLOOKUP(K190+2,TPMatrix!$A$6:$B$10,2,FALSE),IF(J190=4,VLOOKUP(K190+2,TPMatrix!$D$6:$E$9,2,FALSE),0)),"")</f>
        <v>0</v>
      </c>
      <c r="O190" s="216">
        <f ca="1">IF(COUNTIF(K187:K191,K190)&gt;=4,IF(J190=5,VLOOKUP(K190+3,TPMatrix!$A$6:$B$10,2,FALSE),IF(J190=4,VLOOKUP(K190+3,TPMatrix!$D$6:$E$9,2,FALSE),0)),"")</f>
        <v>0</v>
      </c>
      <c r="P190" s="216">
        <f ca="1">IF(COUNTIF(K187:K191,K190)&gt;=5,IF(J190=5,VLOOKUP(K190+4,TPMatrix!$A$6:$B$10,2,FALSE),IF(J190=4,VLOOKUP(K190+4,TPMatrix!$D$6:$E$9,2,FALSE),0)),"")</f>
        <v>0</v>
      </c>
      <c r="Q190" s="216">
        <f t="shared" ca="1" si="64"/>
        <v>0</v>
      </c>
      <c r="R190" s="217">
        <f t="shared" ca="1" si="65"/>
        <v>5</v>
      </c>
      <c r="S190" s="215">
        <f t="shared" ca="1" si="66"/>
        <v>0</v>
      </c>
      <c r="T190" s="216">
        <f t="shared" si="67"/>
        <v>0</v>
      </c>
      <c r="U190" s="217">
        <f t="shared" ca="1" si="68"/>
        <v>0</v>
      </c>
      <c r="W190" s="154" t="str">
        <f t="shared" ca="1" si="69"/>
        <v/>
      </c>
      <c r="X190" s="154" t="str">
        <f ca="1">IF(ISNUMBER($A190),$W190*(Methuselahs!$A$4+1)+$A190,"")</f>
        <v/>
      </c>
      <c r="Y190" s="154" t="str">
        <f t="shared" ca="1" si="70"/>
        <v/>
      </c>
      <c r="Z190" s="154" t="str">
        <f ca="1">IF(ISNUMBER($A190),VLOOKUP($A190,Methuselahs!$A$7:$X$206,5),"")</f>
        <v/>
      </c>
      <c r="AA190" s="154" t="str">
        <f t="shared" ca="1" si="71"/>
        <v/>
      </c>
    </row>
    <row r="191" spans="1:27" ht="12.95" customHeight="1" thickBot="1" x14ac:dyDescent="0.25">
      <c r="A191" s="234" t="str">
        <f ca="1">IF(ISBLANK('Tournament Info'!$B$11),"",INDIRECT(ADDRESS(ROW(),1,1,1,"Optimal Seating "&amp;'Tournament Info'!$B$11-1&amp;"R+F")))</f>
        <v/>
      </c>
      <c r="B191" s="235" t="str">
        <f ca="1">IF(ISNUMBER(A191),VLOOKUP(A191,Methuselahs!$A$7:$E$206,2,FALSE),"")</f>
        <v/>
      </c>
      <c r="C191" s="236" t="str">
        <f ca="1">IF(ISNUMBER(A191),VLOOKUP(A191,Methuselahs!$A$7:$E$206,3,FALSE),"")</f>
        <v/>
      </c>
      <c r="D191" s="237" t="str">
        <f t="shared" ca="1" si="60"/>
        <v/>
      </c>
      <c r="E191" s="238"/>
      <c r="F191" s="236">
        <f t="shared" si="61"/>
        <v>0</v>
      </c>
      <c r="G191" s="222" t="str">
        <f t="shared" ca="1" si="62"/>
        <v/>
      </c>
      <c r="H191" s="223" t="str">
        <f ca="1">IF(ISNUMBER(A191),IF(OR($S191=$U191,NOT(ISNA(MATCH($D191*5+$V$4,Override!$C$6:$C$125,0)))),$Q191,0),"")</f>
        <v/>
      </c>
      <c r="I191" s="237" t="str">
        <f t="shared" ca="1" si="63"/>
        <v/>
      </c>
      <c r="J191" s="239">
        <f ca="1">COUNT(A187:A191)</f>
        <v>0</v>
      </c>
      <c r="K191" s="240" t="str">
        <f ca="1">IF(ISNUMBER(A191),RANK(F191,F187:F191),"")</f>
        <v/>
      </c>
      <c r="L191" s="241">
        <f ca="1">IF(J191=5,VLOOKUP(K191,TPMatrix!$A$6:$B$10,2,FALSE),IF(J191=4,VLOOKUP(K191,TPMatrix!$D$6:$E$9,2,FALSE),0))</f>
        <v>0</v>
      </c>
      <c r="M191" s="241">
        <f ca="1">IF(COUNTIF(K187:K191,K191)&gt;=2,IF(J191=5,VLOOKUP(K191+1,TPMatrix!$A$6:$B$10,2,FALSE),IF(J191=4,VLOOKUP(K191+1,TPMatrix!$D$6:$E$9,2,FALSE),0)),"")</f>
        <v>0</v>
      </c>
      <c r="N191" s="241">
        <f ca="1">IF(COUNTIF(K187:K191,K191)&gt;=3,IF(J191=5,VLOOKUP(K191+2,TPMatrix!$A$6:$B$10,2,FALSE),IF(J191=4,VLOOKUP(K191+2,TPMatrix!$D$6:$E$9,2,FALSE),0)),"")</f>
        <v>0</v>
      </c>
      <c r="O191" s="241">
        <f ca="1">IF(COUNTIF(K187:K191,K191)&gt;=4,IF(J191=5,VLOOKUP(K191+3,TPMatrix!$A$6:$B$10,2,FALSE),IF(J191=4,VLOOKUP(K191+3,TPMatrix!$D$6:$E$9,2,FALSE),0)),"")</f>
        <v>0</v>
      </c>
      <c r="P191" s="241">
        <f ca="1">IF(COUNTIF(K187:K191,K191)&gt;=5,IF(J191=5,VLOOKUP(K191+4,TPMatrix!$A$6:$B$10,2,FALSE),IF(J191=4,VLOOKUP(K191+4,TPMatrix!$D$6:$E$9,2,FALSE),0)),"")</f>
        <v>0</v>
      </c>
      <c r="Q191" s="241">
        <f t="shared" ca="1" si="64"/>
        <v>0</v>
      </c>
      <c r="R191" s="242">
        <f t="shared" ca="1" si="65"/>
        <v>5</v>
      </c>
      <c r="S191" s="240">
        <f t="shared" ca="1" si="66"/>
        <v>0</v>
      </c>
      <c r="T191" s="241">
        <f t="shared" si="67"/>
        <v>0</v>
      </c>
      <c r="U191" s="242">
        <f t="shared" ca="1" si="68"/>
        <v>0</v>
      </c>
      <c r="W191" s="154" t="str">
        <f t="shared" ca="1" si="69"/>
        <v/>
      </c>
      <c r="X191" s="154" t="str">
        <f ca="1">IF(ISNUMBER($A191),$W191*(Methuselahs!$A$4+1)+$A191,"")</f>
        <v/>
      </c>
      <c r="Y191" s="154" t="str">
        <f t="shared" ca="1" si="70"/>
        <v/>
      </c>
      <c r="Z191" s="154" t="str">
        <f ca="1">IF(ISNUMBER($A191),VLOOKUP($A191,Methuselahs!$A$7:$X$206,5),"")</f>
        <v/>
      </c>
      <c r="AA191" s="154" t="str">
        <f t="shared" ca="1" si="71"/>
        <v/>
      </c>
    </row>
    <row r="192" spans="1:27" ht="12.95" customHeight="1" thickTop="1" x14ac:dyDescent="0.2">
      <c r="A192" s="193" t="str">
        <f ca="1">IF(ISBLANK('Tournament Info'!$B$11),"",INDIRECT(ADDRESS(ROW(),1,1,1,"Optimal Seating "&amp;'Tournament Info'!$B$11-1&amp;"R+F")))</f>
        <v/>
      </c>
      <c r="B192" s="194" t="str">
        <f ca="1">IF(ISNUMBER(A192),VLOOKUP(A192,Methuselahs!$A$7:$E$206,2,FALSE),"")</f>
        <v/>
      </c>
      <c r="C192" s="195" t="str">
        <f ca="1">IF(ISNUMBER(A192),VLOOKUP(A192,Methuselahs!$A$7:$E$206,3,FALSE),"")</f>
        <v/>
      </c>
      <c r="D192" s="196" t="str">
        <f t="shared" ca="1" si="60"/>
        <v/>
      </c>
      <c r="E192" s="197"/>
      <c r="F192" s="195">
        <f t="shared" si="61"/>
        <v>0</v>
      </c>
      <c r="G192" s="198" t="str">
        <f t="shared" ca="1" si="62"/>
        <v/>
      </c>
      <c r="H192" s="199" t="str">
        <f ca="1">IF(ISNUMBER(A192),IF(OR($S192=$U192,NOT(ISNA(MATCH($D192*5+$V$4,Override!$C$6:$C$125,0)))),$Q192,0),"")</f>
        <v/>
      </c>
      <c r="I192" s="196" t="str">
        <f t="shared" ca="1" si="63"/>
        <v/>
      </c>
      <c r="J192" s="200">
        <f ca="1">COUNT(A192:A196)</f>
        <v>0</v>
      </c>
      <c r="K192" s="201" t="str">
        <f ca="1">IF(ISNUMBER(A192),RANK(F192,F192:F196),"")</f>
        <v/>
      </c>
      <c r="L192" s="202">
        <f ca="1">IF(J192=5,VLOOKUP(K192,TPMatrix!$A$6:$B$10,2,FALSE),IF(J192=4,VLOOKUP(K192,TPMatrix!$D$6:$E$9,2,FALSE),0))</f>
        <v>0</v>
      </c>
      <c r="M192" s="202">
        <f ca="1">IF(COUNTIF(K192:K196,K192)&gt;=2,IF(J192=5,VLOOKUP(K192+1,TPMatrix!$A$6:$B$10,2,FALSE),IF(J192=4,VLOOKUP(K192+1,TPMatrix!$D$6:$E$9,2,FALSE),0)),"")</f>
        <v>0</v>
      </c>
      <c r="N192" s="202">
        <f ca="1">IF(COUNTIF(K192:K196,K192)&gt;=3,IF(J192=5,VLOOKUP(K192+2,TPMatrix!$A$6:$B$10,2,FALSE),IF(J192=4,VLOOKUP(K192+2,TPMatrix!$D$6:$E$9,2,FALSE),0)),"")</f>
        <v>0</v>
      </c>
      <c r="O192" s="202">
        <f ca="1">IF(COUNTIF(K192:K196,K192)&gt;=4,IF(J192=5,VLOOKUP(K192+3,TPMatrix!$A$6:$B$10,2,FALSE),IF(J192=4,VLOOKUP(K192+3,TPMatrix!$D$6:$E$9,2,FALSE),0)),"")</f>
        <v>0</v>
      </c>
      <c r="P192" s="202">
        <f ca="1">IF(COUNTIF(K192:K196,K192)&gt;=5,IF(J192=5,VLOOKUP(K192+4,TPMatrix!$A$6:$B$10,2,FALSE),IF(J192=4,VLOOKUP(K192+4,TPMatrix!$D$6:$E$9,2,FALSE),0)),"")</f>
        <v>0</v>
      </c>
      <c r="Q192" s="202">
        <f t="shared" ca="1" si="64"/>
        <v>0</v>
      </c>
      <c r="R192" s="203">
        <f t="shared" ca="1" si="65"/>
        <v>5</v>
      </c>
      <c r="S192" s="204">
        <f t="shared" ca="1" si="66"/>
        <v>0</v>
      </c>
      <c r="T192" s="205">
        <f t="shared" si="67"/>
        <v>0</v>
      </c>
      <c r="U192" s="206">
        <f t="shared" ca="1" si="68"/>
        <v>0</v>
      </c>
      <c r="W192" s="154" t="str">
        <f t="shared" ca="1" si="69"/>
        <v/>
      </c>
      <c r="X192" s="154" t="str">
        <f ca="1">IF(ISNUMBER($A192),$W192*(Methuselahs!$A$4+1)+$A192,"")</f>
        <v/>
      </c>
      <c r="Y192" s="154" t="str">
        <f t="shared" ca="1" si="70"/>
        <v/>
      </c>
      <c r="Z192" s="154" t="str">
        <f ca="1">IF(ISNUMBER($A192),VLOOKUP($A192,Methuselahs!$A$7:$X$206,5),"")</f>
        <v/>
      </c>
      <c r="AA192" s="154" t="str">
        <f t="shared" ca="1" si="71"/>
        <v/>
      </c>
    </row>
    <row r="193" spans="1:27" ht="12.95" customHeight="1" x14ac:dyDescent="0.2">
      <c r="A193" s="207" t="str">
        <f ca="1">IF(ISBLANK('Tournament Info'!$B$11),"",INDIRECT(ADDRESS(ROW(),1,1,1,"Optimal Seating "&amp;'Tournament Info'!$B$11-1&amp;"R+F")))</f>
        <v/>
      </c>
      <c r="B193" s="208" t="str">
        <f ca="1">IF(ISNUMBER(A193),VLOOKUP(A193,Methuselahs!$A$7:$E$206,2,FALSE),"")</f>
        <v/>
      </c>
      <c r="C193" s="209" t="str">
        <f ca="1">IF(ISNUMBER(A193),VLOOKUP(A193,Methuselahs!$A$7:$E$206,3,FALSE),"")</f>
        <v/>
      </c>
      <c r="D193" s="210" t="str">
        <f t="shared" ca="1" si="60"/>
        <v/>
      </c>
      <c r="E193" s="211"/>
      <c r="F193" s="209">
        <f t="shared" si="61"/>
        <v>0</v>
      </c>
      <c r="G193" s="212" t="str">
        <f t="shared" ca="1" si="62"/>
        <v/>
      </c>
      <c r="H193" s="213" t="str">
        <f ca="1">IF(ISNUMBER(A193),IF(OR($S193=$U193,NOT(ISNA(MATCH($D193*5+$V$4,Override!$C$6:$C$125,0)))),$Q193,0),"")</f>
        <v/>
      </c>
      <c r="I193" s="210" t="str">
        <f t="shared" ca="1" si="63"/>
        <v/>
      </c>
      <c r="J193" s="214">
        <f ca="1">COUNT(A192:A196)</f>
        <v>0</v>
      </c>
      <c r="K193" s="215" t="str">
        <f ca="1">IF(ISNUMBER(A193),RANK(F193,F192:F196),"")</f>
        <v/>
      </c>
      <c r="L193" s="216">
        <f ca="1">IF(J193=5,VLOOKUP(K193,TPMatrix!$A$6:$B$10,2,FALSE),IF(J193=4,VLOOKUP(K193,TPMatrix!$D$6:$E$9,2,FALSE),0))</f>
        <v>0</v>
      </c>
      <c r="M193" s="216">
        <f ca="1">IF(COUNTIF(K192:K196,K193)&gt;=2,IF(J193=5,VLOOKUP(K193+1,TPMatrix!$A$6:$B$10,2,FALSE),IF(J193=4,VLOOKUP(K193+1,TPMatrix!$D$6:$E$9,2,FALSE),0)),"")</f>
        <v>0</v>
      </c>
      <c r="N193" s="216">
        <f ca="1">IF(COUNTIF(K192:K196,K193)&gt;=3,IF(J193=5,VLOOKUP(K193+2,TPMatrix!$A$6:$B$10,2,FALSE),IF(J193=4,VLOOKUP(K193+2,TPMatrix!$D$6:$E$9,2,FALSE),0)),"")</f>
        <v>0</v>
      </c>
      <c r="O193" s="216">
        <f ca="1">IF(COUNTIF(K192:K196,K193)&gt;=4,IF(J193=5,VLOOKUP(K193+3,TPMatrix!$A$6:$B$10,2,FALSE),IF(J193=4,VLOOKUP(K193+3,TPMatrix!$D$6:$E$9,2,FALSE),0)),"")</f>
        <v>0</v>
      </c>
      <c r="P193" s="216">
        <f ca="1">IF(COUNTIF(K192:K196,K193)&gt;=5,IF(J193=5,VLOOKUP(K193+4,TPMatrix!$A$6:$B$10,2,FALSE),IF(J193=4,VLOOKUP(K193+4,TPMatrix!$D$6:$E$9,2,FALSE),0)),"")</f>
        <v>0</v>
      </c>
      <c r="Q193" s="216">
        <f t="shared" ca="1" si="64"/>
        <v>0</v>
      </c>
      <c r="R193" s="217">
        <f t="shared" ca="1" si="65"/>
        <v>5</v>
      </c>
      <c r="S193" s="215">
        <f t="shared" ca="1" si="66"/>
        <v>0</v>
      </c>
      <c r="T193" s="216">
        <f t="shared" si="67"/>
        <v>0</v>
      </c>
      <c r="U193" s="217">
        <f t="shared" ca="1" si="68"/>
        <v>0</v>
      </c>
      <c r="W193" s="154" t="str">
        <f t="shared" ca="1" si="69"/>
        <v/>
      </c>
      <c r="X193" s="154" t="str">
        <f ca="1">IF(ISNUMBER($A193),$W193*(Methuselahs!$A$4+1)+$A193,"")</f>
        <v/>
      </c>
      <c r="Y193" s="154" t="str">
        <f t="shared" ca="1" si="70"/>
        <v/>
      </c>
      <c r="Z193" s="154" t="str">
        <f ca="1">IF(ISNUMBER($A193),VLOOKUP($A193,Methuselahs!$A$7:$X$206,5),"")</f>
        <v/>
      </c>
      <c r="AA193" s="154" t="str">
        <f t="shared" ca="1" si="71"/>
        <v/>
      </c>
    </row>
    <row r="194" spans="1:27" ht="12.95" customHeight="1" x14ac:dyDescent="0.2">
      <c r="A194" s="218" t="str">
        <f ca="1">IF(ISBLANK('Tournament Info'!$B$11),"",INDIRECT(ADDRESS(ROW(),1,1,1,"Optimal Seating "&amp;'Tournament Info'!$B$11-1&amp;"R+F")))</f>
        <v/>
      </c>
      <c r="B194" s="194" t="str">
        <f ca="1">IF(ISNUMBER(A194),VLOOKUP(A194,Methuselahs!$A$7:$E$206,2,FALSE),"")</f>
        <v/>
      </c>
      <c r="C194" s="219" t="str">
        <f ca="1">IF(ISNUMBER(A194),VLOOKUP(A194,Methuselahs!$A$7:$E$206,3,FALSE),"")</f>
        <v/>
      </c>
      <c r="D194" s="220" t="str">
        <f t="shared" ca="1" si="60"/>
        <v/>
      </c>
      <c r="E194" s="221"/>
      <c r="F194" s="219">
        <f t="shared" si="61"/>
        <v>0</v>
      </c>
      <c r="G194" s="222" t="str">
        <f t="shared" ca="1" si="62"/>
        <v/>
      </c>
      <c r="H194" s="223" t="str">
        <f ca="1">IF(ISNUMBER(A194),IF(OR($S194=$U194,NOT(ISNA(MATCH($D194*5+$V$4,Override!$C$6:$C$125,0)))),$Q194,0),"")</f>
        <v/>
      </c>
      <c r="I194" s="220" t="str">
        <f t="shared" ca="1" si="63"/>
        <v/>
      </c>
      <c r="J194" s="224">
        <f ca="1">COUNT(A192:A196)</f>
        <v>0</v>
      </c>
      <c r="K194" s="225" t="str">
        <f ca="1">IF(ISNUMBER(A194),RANK(F194,F192:F196),"")</f>
        <v/>
      </c>
      <c r="L194" s="226">
        <f ca="1">IF(J194=5,VLOOKUP(K194,TPMatrix!$A$6:$B$10,2,FALSE),IF(J194=4,VLOOKUP(K194,TPMatrix!$D$6:$E$9,2,FALSE),0))</f>
        <v>0</v>
      </c>
      <c r="M194" s="226">
        <f ca="1">IF(COUNTIF(K192:K196,K194)&gt;=2,IF(J194=5,VLOOKUP(K194+1,TPMatrix!$A$6:$B$10,2,FALSE),IF(J194=4,VLOOKUP(K194+1,TPMatrix!$D$6:$E$9,2,FALSE),0)),"")</f>
        <v>0</v>
      </c>
      <c r="N194" s="226">
        <f ca="1">IF(COUNTIF(K192:K196,K194)&gt;=3,IF(J194=5,VLOOKUP(K194+2,TPMatrix!$A$6:$B$10,2,FALSE),IF(J194=4,VLOOKUP(K194+2,TPMatrix!$D$6:$E$9,2,FALSE),0)),"")</f>
        <v>0</v>
      </c>
      <c r="O194" s="226">
        <f ca="1">IF(COUNTIF(K192:K196,K194)&gt;=4,IF(J194=5,VLOOKUP(K194+3,TPMatrix!$A$6:$B$10,2,FALSE),IF(J194=4,VLOOKUP(K194+3,TPMatrix!$D$6:$E$9,2,FALSE),0)),"")</f>
        <v>0</v>
      </c>
      <c r="P194" s="226">
        <f ca="1">IF(COUNTIF(K192:K196,K194)&gt;=5,IF(J194=5,VLOOKUP(K194+4,TPMatrix!$A$6:$B$10,2,FALSE),IF(J194=4,VLOOKUP(K194+4,TPMatrix!$D$6:$E$9,2,FALSE),0)),"")</f>
        <v>0</v>
      </c>
      <c r="Q194" s="226">
        <f t="shared" ca="1" si="64"/>
        <v>0</v>
      </c>
      <c r="R194" s="227">
        <f t="shared" ca="1" si="65"/>
        <v>5</v>
      </c>
      <c r="S194" s="225">
        <f t="shared" ca="1" si="66"/>
        <v>0</v>
      </c>
      <c r="T194" s="226">
        <f t="shared" si="67"/>
        <v>0</v>
      </c>
      <c r="U194" s="227">
        <f t="shared" ca="1" si="68"/>
        <v>0</v>
      </c>
      <c r="W194" s="154" t="str">
        <f t="shared" ca="1" si="69"/>
        <v/>
      </c>
      <c r="X194" s="154" t="str">
        <f ca="1">IF(ISNUMBER($A194),$W194*(Methuselahs!$A$4+1)+$A194,"")</f>
        <v/>
      </c>
      <c r="Y194" s="154" t="str">
        <f t="shared" ca="1" si="70"/>
        <v/>
      </c>
      <c r="Z194" s="154" t="str">
        <f ca="1">IF(ISNUMBER($A194),VLOOKUP($A194,Methuselahs!$A$7:$X$206,5),"")</f>
        <v/>
      </c>
      <c r="AA194" s="154" t="str">
        <f t="shared" ca="1" si="71"/>
        <v/>
      </c>
    </row>
    <row r="195" spans="1:27" ht="12.95" customHeight="1" x14ac:dyDescent="0.2">
      <c r="A195" s="228" t="str">
        <f ca="1">IF(ISBLANK('Tournament Info'!$B$11),"",INDIRECT(ADDRESS(ROW(),1,1,1,"Optimal Seating "&amp;'Tournament Info'!$B$11-1&amp;"R+F")))</f>
        <v/>
      </c>
      <c r="B195" s="229" t="str">
        <f ca="1">IF(ISNUMBER(A195),VLOOKUP(A195,Methuselahs!$A$7:$E$206,2,FALSE),"")</f>
        <v/>
      </c>
      <c r="C195" s="230" t="str">
        <f ca="1">IF(ISNUMBER(A195),VLOOKUP(A195,Methuselahs!$A$7:$E$206,3,FALSE),"")</f>
        <v/>
      </c>
      <c r="D195" s="231" t="str">
        <f t="shared" ca="1" si="60"/>
        <v/>
      </c>
      <c r="E195" s="232"/>
      <c r="F195" s="230">
        <f t="shared" si="61"/>
        <v>0</v>
      </c>
      <c r="G195" s="212" t="str">
        <f t="shared" ca="1" si="62"/>
        <v/>
      </c>
      <c r="H195" s="213" t="str">
        <f ca="1">IF(ISNUMBER(A195),IF(OR($S195=$U195,NOT(ISNA(MATCH($D195*5+$V$4,Override!$C$6:$C$125,0)))),$Q195,0),"")</f>
        <v/>
      </c>
      <c r="I195" s="231" t="str">
        <f t="shared" ca="1" si="63"/>
        <v/>
      </c>
      <c r="J195" s="233">
        <f ca="1">COUNT(A192:A196)</f>
        <v>0</v>
      </c>
      <c r="K195" s="215" t="str">
        <f ca="1">IF(ISNUMBER(A195),RANK(F195,F192:F196),"")</f>
        <v/>
      </c>
      <c r="L195" s="216">
        <f ca="1">IF(J195=5,VLOOKUP(K195,TPMatrix!$A$6:$B$10,2,FALSE),IF(J195=4,VLOOKUP(K195,TPMatrix!$D$6:$E$9,2,FALSE),0))</f>
        <v>0</v>
      </c>
      <c r="M195" s="216">
        <f ca="1">IF(COUNTIF(K192:K196,K195)&gt;=2,IF(J195=5,VLOOKUP(K195+1,TPMatrix!$A$6:$B$10,2,FALSE),IF(J195=4,VLOOKUP(K195+1,TPMatrix!$D$6:$E$9,2,FALSE),0)),"")</f>
        <v>0</v>
      </c>
      <c r="N195" s="216">
        <f ca="1">IF(COUNTIF(K192:K196,K195)&gt;=3,IF(J195=5,VLOOKUP(K195+2,TPMatrix!$A$6:$B$10,2,FALSE),IF(J195=4,VLOOKUP(K195+2,TPMatrix!$D$6:$E$9,2,FALSE),0)),"")</f>
        <v>0</v>
      </c>
      <c r="O195" s="216">
        <f ca="1">IF(COUNTIF(K192:K196,K195)&gt;=4,IF(J195=5,VLOOKUP(K195+3,TPMatrix!$A$6:$B$10,2,FALSE),IF(J195=4,VLOOKUP(K195+3,TPMatrix!$D$6:$E$9,2,FALSE),0)),"")</f>
        <v>0</v>
      </c>
      <c r="P195" s="216">
        <f ca="1">IF(COUNTIF(K192:K196,K195)&gt;=5,IF(J195=5,VLOOKUP(K195+4,TPMatrix!$A$6:$B$10,2,FALSE),IF(J195=4,VLOOKUP(K195+4,TPMatrix!$D$6:$E$9,2,FALSE),0)),"")</f>
        <v>0</v>
      </c>
      <c r="Q195" s="216">
        <f t="shared" ca="1" si="64"/>
        <v>0</v>
      </c>
      <c r="R195" s="217">
        <f t="shared" ca="1" si="65"/>
        <v>5</v>
      </c>
      <c r="S195" s="215">
        <f t="shared" ca="1" si="66"/>
        <v>0</v>
      </c>
      <c r="T195" s="216">
        <f t="shared" si="67"/>
        <v>0</v>
      </c>
      <c r="U195" s="217">
        <f t="shared" ca="1" si="68"/>
        <v>0</v>
      </c>
      <c r="W195" s="154" t="str">
        <f t="shared" ca="1" si="69"/>
        <v/>
      </c>
      <c r="X195" s="154" t="str">
        <f ca="1">IF(ISNUMBER($A195),$W195*(Methuselahs!$A$4+1)+$A195,"")</f>
        <v/>
      </c>
      <c r="Y195" s="154" t="str">
        <f t="shared" ca="1" si="70"/>
        <v/>
      </c>
      <c r="Z195" s="154" t="str">
        <f ca="1">IF(ISNUMBER($A195),VLOOKUP($A195,Methuselahs!$A$7:$X$206,5),"")</f>
        <v/>
      </c>
      <c r="AA195" s="154" t="str">
        <f t="shared" ca="1" si="71"/>
        <v/>
      </c>
    </row>
    <row r="196" spans="1:27" ht="12.95" customHeight="1" thickBot="1" x14ac:dyDescent="0.25">
      <c r="A196" s="234" t="str">
        <f ca="1">IF(ISBLANK('Tournament Info'!$B$11),"",INDIRECT(ADDRESS(ROW(),1,1,1,"Optimal Seating "&amp;'Tournament Info'!$B$11-1&amp;"R+F")))</f>
        <v/>
      </c>
      <c r="B196" s="235" t="str">
        <f ca="1">IF(ISNUMBER(A196),VLOOKUP(A196,Methuselahs!$A$7:$E$206,2,FALSE),"")</f>
        <v/>
      </c>
      <c r="C196" s="236" t="str">
        <f ca="1">IF(ISNUMBER(A196),VLOOKUP(A196,Methuselahs!$A$7:$E$206,3,FALSE),"")</f>
        <v/>
      </c>
      <c r="D196" s="237" t="str">
        <f t="shared" ca="1" si="60"/>
        <v/>
      </c>
      <c r="E196" s="238"/>
      <c r="F196" s="236">
        <f t="shared" si="61"/>
        <v>0</v>
      </c>
      <c r="G196" s="222" t="str">
        <f t="shared" ca="1" si="62"/>
        <v/>
      </c>
      <c r="H196" s="223" t="str">
        <f ca="1">IF(ISNUMBER(A196),IF(OR($S196=$U196,NOT(ISNA(MATCH($D196*5+$V$4,Override!$C$6:$C$125,0)))),$Q196,0),"")</f>
        <v/>
      </c>
      <c r="I196" s="237" t="str">
        <f t="shared" ca="1" si="63"/>
        <v/>
      </c>
      <c r="J196" s="239">
        <f ca="1">COUNT(A192:A196)</f>
        <v>0</v>
      </c>
      <c r="K196" s="240" t="str">
        <f ca="1">IF(ISNUMBER(A196),RANK(F196,F192:F196),"")</f>
        <v/>
      </c>
      <c r="L196" s="241">
        <f ca="1">IF(J196=5,VLOOKUP(K196,TPMatrix!$A$6:$B$10,2,FALSE),IF(J196=4,VLOOKUP(K196,TPMatrix!$D$6:$E$9,2,FALSE),0))</f>
        <v>0</v>
      </c>
      <c r="M196" s="241">
        <f ca="1">IF(COUNTIF(K192:K196,K196)&gt;=2,IF(J196=5,VLOOKUP(K196+1,TPMatrix!$A$6:$B$10,2,FALSE),IF(J196=4,VLOOKUP(K196+1,TPMatrix!$D$6:$E$9,2,FALSE),0)),"")</f>
        <v>0</v>
      </c>
      <c r="N196" s="241">
        <f ca="1">IF(COUNTIF(K192:K196,K196)&gt;=3,IF(J196=5,VLOOKUP(K196+2,TPMatrix!$A$6:$B$10,2,FALSE),IF(J196=4,VLOOKUP(K196+2,TPMatrix!$D$6:$E$9,2,FALSE),0)),"")</f>
        <v>0</v>
      </c>
      <c r="O196" s="241">
        <f ca="1">IF(COUNTIF(K192:K196,K196)&gt;=4,IF(J196=5,VLOOKUP(K196+3,TPMatrix!$A$6:$B$10,2,FALSE),IF(J196=4,VLOOKUP(K196+3,TPMatrix!$D$6:$E$9,2,FALSE),0)),"")</f>
        <v>0</v>
      </c>
      <c r="P196" s="241">
        <f ca="1">IF(COUNTIF(K192:K196,K196)&gt;=5,IF(J196=5,VLOOKUP(K196+4,TPMatrix!$A$6:$B$10,2,FALSE),IF(J196=4,VLOOKUP(K196+4,TPMatrix!$D$6:$E$9,2,FALSE),0)),"")</f>
        <v>0</v>
      </c>
      <c r="Q196" s="241">
        <f t="shared" ca="1" si="64"/>
        <v>0</v>
      </c>
      <c r="R196" s="242">
        <f t="shared" ca="1" si="65"/>
        <v>5</v>
      </c>
      <c r="S196" s="240">
        <f t="shared" ca="1" si="66"/>
        <v>0</v>
      </c>
      <c r="T196" s="241">
        <f t="shared" si="67"/>
        <v>0</v>
      </c>
      <c r="U196" s="242">
        <f t="shared" ca="1" si="68"/>
        <v>0</v>
      </c>
      <c r="W196" s="154" t="str">
        <f t="shared" ca="1" si="69"/>
        <v/>
      </c>
      <c r="X196" s="154" t="str">
        <f ca="1">IF(ISNUMBER($A196),$W196*(Methuselahs!$A$4+1)+$A196,"")</f>
        <v/>
      </c>
      <c r="Y196" s="154" t="str">
        <f t="shared" ca="1" si="70"/>
        <v/>
      </c>
      <c r="Z196" s="154" t="str">
        <f ca="1">IF(ISNUMBER($A196),VLOOKUP($A196,Methuselahs!$A$7:$X$206,5),"")</f>
        <v/>
      </c>
      <c r="AA196" s="154" t="str">
        <f t="shared" ca="1" si="71"/>
        <v/>
      </c>
    </row>
    <row r="197" spans="1:27" ht="12.95" customHeight="1" thickTop="1" x14ac:dyDescent="0.2">
      <c r="A197" s="193" t="str">
        <f ca="1">IF(ISBLANK('Tournament Info'!$B$11),"",INDIRECT(ADDRESS(ROW(),1,1,1,"Optimal Seating "&amp;'Tournament Info'!$B$11-1&amp;"R+F")))</f>
        <v/>
      </c>
      <c r="B197" s="194" t="str">
        <f ca="1">IF(ISNUMBER(A197),VLOOKUP(A197,Methuselahs!$A$7:$E$206,2,FALSE),"")</f>
        <v/>
      </c>
      <c r="C197" s="195" t="str">
        <f ca="1">IF(ISNUMBER(A197),VLOOKUP(A197,Methuselahs!$A$7:$E$206,3,FALSE),"")</f>
        <v/>
      </c>
      <c r="D197" s="196" t="str">
        <f t="shared" ca="1" si="60"/>
        <v/>
      </c>
      <c r="E197" s="197"/>
      <c r="F197" s="195">
        <f t="shared" si="61"/>
        <v>0</v>
      </c>
      <c r="G197" s="198" t="str">
        <f t="shared" ca="1" si="62"/>
        <v/>
      </c>
      <c r="H197" s="199" t="str">
        <f ca="1">IF(ISNUMBER(A197),IF(OR($S197=$U197,NOT(ISNA(MATCH($D197*5+$V$4,Override!$C$6:$C$125,0)))),$Q197,0),"")</f>
        <v/>
      </c>
      <c r="I197" s="196" t="str">
        <f t="shared" ca="1" si="63"/>
        <v/>
      </c>
      <c r="J197" s="200">
        <f ca="1">COUNT(A197:A201)</f>
        <v>0</v>
      </c>
      <c r="K197" s="201" t="str">
        <f ca="1">IF(ISNUMBER(A197),RANK(F197,F197:F201),"")</f>
        <v/>
      </c>
      <c r="L197" s="202">
        <f ca="1">IF(J197=5,VLOOKUP(K197,TPMatrix!$A$6:$B$10,2,FALSE),IF(J197=4,VLOOKUP(K197,TPMatrix!$D$6:$E$9,2,FALSE),0))</f>
        <v>0</v>
      </c>
      <c r="M197" s="202">
        <f ca="1">IF(COUNTIF(K197:K201,K197)&gt;=2,IF(J197=5,VLOOKUP(K197+1,TPMatrix!$A$6:$B$10,2,FALSE),IF(J197=4,VLOOKUP(K197+1,TPMatrix!$D$6:$E$9,2,FALSE),0)),"")</f>
        <v>0</v>
      </c>
      <c r="N197" s="202">
        <f ca="1">IF(COUNTIF(K197:K201,K197)&gt;=3,IF(J197=5,VLOOKUP(K197+2,TPMatrix!$A$6:$B$10,2,FALSE),IF(J197=4,VLOOKUP(K197+2,TPMatrix!$D$6:$E$9,2,FALSE),0)),"")</f>
        <v>0</v>
      </c>
      <c r="O197" s="202">
        <f ca="1">IF(COUNTIF(K197:K201,K197)&gt;=4,IF(J197=5,VLOOKUP(K197+3,TPMatrix!$A$6:$B$10,2,FALSE),IF(J197=4,VLOOKUP(K197+3,TPMatrix!$D$6:$E$9,2,FALSE),0)),"")</f>
        <v>0</v>
      </c>
      <c r="P197" s="202">
        <f ca="1">IF(COUNTIF(K197:K201,K197)&gt;=5,IF(J197=5,VLOOKUP(K197+4,TPMatrix!$A$6:$B$10,2,FALSE),IF(J197=4,VLOOKUP(K197+4,TPMatrix!$D$6:$E$9,2,FALSE),0)),"")</f>
        <v>0</v>
      </c>
      <c r="Q197" s="202">
        <f t="shared" ca="1" si="64"/>
        <v>0</v>
      </c>
      <c r="R197" s="203">
        <f t="shared" ca="1" si="65"/>
        <v>5</v>
      </c>
      <c r="S197" s="204">
        <f t="shared" ca="1" si="66"/>
        <v>0</v>
      </c>
      <c r="T197" s="205">
        <f t="shared" si="67"/>
        <v>0</v>
      </c>
      <c r="U197" s="206">
        <f t="shared" ca="1" si="68"/>
        <v>0</v>
      </c>
      <c r="W197" s="154" t="str">
        <f t="shared" ca="1" si="69"/>
        <v/>
      </c>
      <c r="X197" s="154" t="str">
        <f ca="1">IF(ISNUMBER($A197),$W197*(Methuselahs!$A$4+1)+$A197,"")</f>
        <v/>
      </c>
      <c r="Y197" s="154" t="str">
        <f t="shared" ca="1" si="70"/>
        <v/>
      </c>
      <c r="Z197" s="154" t="str">
        <f ca="1">IF(ISNUMBER($A197),VLOOKUP($A197,Methuselahs!$A$7:$X$206,5),"")</f>
        <v/>
      </c>
      <c r="AA197" s="154" t="str">
        <f t="shared" ca="1" si="71"/>
        <v/>
      </c>
    </row>
    <row r="198" spans="1:27" ht="12.95" customHeight="1" x14ac:dyDescent="0.2">
      <c r="A198" s="207" t="str">
        <f ca="1">IF(ISBLANK('Tournament Info'!$B$11),"",INDIRECT(ADDRESS(ROW(),1,1,1,"Optimal Seating "&amp;'Tournament Info'!$B$11-1&amp;"R+F")))</f>
        <v/>
      </c>
      <c r="B198" s="208" t="str">
        <f ca="1">IF(ISNUMBER(A198),VLOOKUP(A198,Methuselahs!$A$7:$E$206,2,FALSE),"")</f>
        <v/>
      </c>
      <c r="C198" s="209" t="str">
        <f ca="1">IF(ISNUMBER(A198),VLOOKUP(A198,Methuselahs!$A$7:$E$206,3,FALSE),"")</f>
        <v/>
      </c>
      <c r="D198" s="210" t="str">
        <f t="shared" ca="1" si="60"/>
        <v/>
      </c>
      <c r="E198" s="211"/>
      <c r="F198" s="209">
        <f t="shared" si="61"/>
        <v>0</v>
      </c>
      <c r="G198" s="212" t="str">
        <f t="shared" ca="1" si="62"/>
        <v/>
      </c>
      <c r="H198" s="213" t="str">
        <f ca="1">IF(ISNUMBER(A198),IF(OR($S198=$U198,NOT(ISNA(MATCH($D198*5+$V$4,Override!$C$6:$C$125,0)))),$Q198,0),"")</f>
        <v/>
      </c>
      <c r="I198" s="210" t="str">
        <f t="shared" ca="1" si="63"/>
        <v/>
      </c>
      <c r="J198" s="214">
        <f ca="1">COUNT(A197:A201)</f>
        <v>0</v>
      </c>
      <c r="K198" s="215" t="str">
        <f ca="1">IF(ISNUMBER(A198),RANK(F198,F197:F201),"")</f>
        <v/>
      </c>
      <c r="L198" s="216">
        <f ca="1">IF(J198=5,VLOOKUP(K198,TPMatrix!$A$6:$B$10,2,FALSE),IF(J198=4,VLOOKUP(K198,TPMatrix!$D$6:$E$9,2,FALSE),0))</f>
        <v>0</v>
      </c>
      <c r="M198" s="216">
        <f ca="1">IF(COUNTIF(K197:K201,K198)&gt;=2,IF(J198=5,VLOOKUP(K198+1,TPMatrix!$A$6:$B$10,2,FALSE),IF(J198=4,VLOOKUP(K198+1,TPMatrix!$D$6:$E$9,2,FALSE),0)),"")</f>
        <v>0</v>
      </c>
      <c r="N198" s="216">
        <f ca="1">IF(COUNTIF(K197:K201,K198)&gt;=3,IF(J198=5,VLOOKUP(K198+2,TPMatrix!$A$6:$B$10,2,FALSE),IF(J198=4,VLOOKUP(K198+2,TPMatrix!$D$6:$E$9,2,FALSE),0)),"")</f>
        <v>0</v>
      </c>
      <c r="O198" s="216">
        <f ca="1">IF(COUNTIF(K197:K201,K198)&gt;=4,IF(J198=5,VLOOKUP(K198+3,TPMatrix!$A$6:$B$10,2,FALSE),IF(J198=4,VLOOKUP(K198+3,TPMatrix!$D$6:$E$9,2,FALSE),0)),"")</f>
        <v>0</v>
      </c>
      <c r="P198" s="216">
        <f ca="1">IF(COUNTIF(K197:K201,K198)&gt;=5,IF(J198=5,VLOOKUP(K198+4,TPMatrix!$A$6:$B$10,2,FALSE),IF(J198=4,VLOOKUP(K198+4,TPMatrix!$D$6:$E$9,2,FALSE),0)),"")</f>
        <v>0</v>
      </c>
      <c r="Q198" s="216">
        <f t="shared" ca="1" si="64"/>
        <v>0</v>
      </c>
      <c r="R198" s="217">
        <f t="shared" ca="1" si="65"/>
        <v>5</v>
      </c>
      <c r="S198" s="215">
        <f t="shared" ca="1" si="66"/>
        <v>0</v>
      </c>
      <c r="T198" s="216">
        <f t="shared" si="67"/>
        <v>0</v>
      </c>
      <c r="U198" s="217">
        <f t="shared" ca="1" si="68"/>
        <v>0</v>
      </c>
      <c r="W198" s="154" t="str">
        <f t="shared" ca="1" si="69"/>
        <v/>
      </c>
      <c r="X198" s="154" t="str">
        <f ca="1">IF(ISNUMBER($A198),$W198*(Methuselahs!$A$4+1)+$A198,"")</f>
        <v/>
      </c>
      <c r="Y198" s="154" t="str">
        <f t="shared" ca="1" si="70"/>
        <v/>
      </c>
      <c r="Z198" s="154" t="str">
        <f ca="1">IF(ISNUMBER($A198),VLOOKUP($A198,Methuselahs!$A$7:$X$206,5),"")</f>
        <v/>
      </c>
      <c r="AA198" s="154" t="str">
        <f t="shared" ca="1" si="71"/>
        <v/>
      </c>
    </row>
    <row r="199" spans="1:27" ht="12.95" customHeight="1" x14ac:dyDescent="0.2">
      <c r="A199" s="218" t="str">
        <f ca="1">IF(ISBLANK('Tournament Info'!$B$11),"",INDIRECT(ADDRESS(ROW(),1,1,1,"Optimal Seating "&amp;'Tournament Info'!$B$11-1&amp;"R+F")))</f>
        <v/>
      </c>
      <c r="B199" s="194" t="str">
        <f ca="1">IF(ISNUMBER(A199),VLOOKUP(A199,Methuselahs!$A$7:$E$206,2,FALSE),"")</f>
        <v/>
      </c>
      <c r="C199" s="219" t="str">
        <f ca="1">IF(ISNUMBER(A199),VLOOKUP(A199,Methuselahs!$A$7:$E$206,3,FALSE),"")</f>
        <v/>
      </c>
      <c r="D199" s="220" t="str">
        <f t="shared" ref="D199:D206" ca="1" si="72">IF(ISNUMBER(A199),FLOOR((ROW()-ROW($A$7))/5,1)+1,"")</f>
        <v/>
      </c>
      <c r="E199" s="221"/>
      <c r="F199" s="219">
        <f t="shared" ref="F199:F206" si="73">IF(ISNUMBER(E199),E199,0)</f>
        <v>0</v>
      </c>
      <c r="G199" s="222" t="str">
        <f t="shared" ref="G199:G206" ca="1" si="74">IF(ISNUMBER($A199),IF(AND($F199&gt;=2,$H199=60),1,0),"")</f>
        <v/>
      </c>
      <c r="H199" s="223" t="str">
        <f ca="1">IF(ISNUMBER(A199),IF(OR($S199=$U199,NOT(ISNA(MATCH($D199*5+$V$4,Override!$C$6:$C$125,0)))),$Q199,0),"")</f>
        <v/>
      </c>
      <c r="I199" s="220" t="str">
        <f t="shared" ref="I199:I206" ca="1" si="75">IF(ISNUMBER(A199),IF(J199=5,K199,IF(AND(J199=4,OR(K199=4,K199=3)),K199+1,K199)),"")</f>
        <v/>
      </c>
      <c r="J199" s="224">
        <f ca="1">COUNT(A197:A201)</f>
        <v>0</v>
      </c>
      <c r="K199" s="225" t="str">
        <f ca="1">IF(ISNUMBER(A199),RANK(F199,F197:F201),"")</f>
        <v/>
      </c>
      <c r="L199" s="226">
        <f ca="1">IF(J199=5,VLOOKUP(K199,TPMatrix!$A$6:$B$10,2,FALSE),IF(J199=4,VLOOKUP(K199,TPMatrix!$D$6:$E$9,2,FALSE),0))</f>
        <v>0</v>
      </c>
      <c r="M199" s="226">
        <f ca="1">IF(COUNTIF(K197:K201,K199)&gt;=2,IF(J199=5,VLOOKUP(K199+1,TPMatrix!$A$6:$B$10,2,FALSE),IF(J199=4,VLOOKUP(K199+1,TPMatrix!$D$6:$E$9,2,FALSE),0)),"")</f>
        <v>0</v>
      </c>
      <c r="N199" s="226">
        <f ca="1">IF(COUNTIF(K197:K201,K199)&gt;=3,IF(J199=5,VLOOKUP(K199+2,TPMatrix!$A$6:$B$10,2,FALSE),IF(J199=4,VLOOKUP(K199+2,TPMatrix!$D$6:$E$9,2,FALSE),0)),"")</f>
        <v>0</v>
      </c>
      <c r="O199" s="226">
        <f ca="1">IF(COUNTIF(K197:K201,K199)&gt;=4,IF(J199=5,VLOOKUP(K199+3,TPMatrix!$A$6:$B$10,2,FALSE),IF(J199=4,VLOOKUP(K199+3,TPMatrix!$D$6:$E$9,2,FALSE),0)),"")</f>
        <v>0</v>
      </c>
      <c r="P199" s="226">
        <f ca="1">IF(COUNTIF(K197:K201,K199)&gt;=5,IF(J199=5,VLOOKUP(K199+4,TPMatrix!$A$6:$B$10,2,FALSE),IF(J199=4,VLOOKUP(K199+4,TPMatrix!$D$6:$E$9,2,FALSE),0)),"")</f>
        <v>0</v>
      </c>
      <c r="Q199" s="226">
        <f t="shared" ref="Q199:Q206" ca="1" si="76">SUM(L199:P199)/COUNT(L199:P199)</f>
        <v>0</v>
      </c>
      <c r="R199" s="227">
        <f t="shared" ref="R199:R206" ca="1" si="77">COUNT(L199:P199)</f>
        <v>5</v>
      </c>
      <c r="S199" s="225">
        <f t="shared" ref="S199:S206" ca="1" si="78">IF(ISNUMBER($A199),COUNTIF($D$7:$D$206,$D199),0)</f>
        <v>0</v>
      </c>
      <c r="T199" s="226">
        <f t="shared" ref="T199:T206" si="79">CEILING($F199,1)</f>
        <v>0</v>
      </c>
      <c r="U199" s="227">
        <f t="shared" ref="U199:U206" ca="1" si="80">SUM(OFFSET(T199,-MOD(ROW()-ROW($U$7),5),0,5,1))</f>
        <v>0</v>
      </c>
      <c r="W199" s="154" t="str">
        <f t="shared" ref="W199:W206" ca="1" si="81">$I199</f>
        <v/>
      </c>
      <c r="X199" s="154" t="str">
        <f ca="1">IF(ISNUMBER($A199),$W199*(Methuselahs!$A$4+1)+$A199,"")</f>
        <v/>
      </c>
      <c r="Y199" s="154" t="str">
        <f t="shared" ref="Y199:Y206" ca="1" si="82">IF(ISNUMBER($A199),RANK($X199,$X199:$X203,1),"")</f>
        <v/>
      </c>
      <c r="Z199" s="154" t="str">
        <f ca="1">IF(ISNUMBER($A199),VLOOKUP($A199,Methuselahs!$A$7:$X$206,5),"")</f>
        <v/>
      </c>
      <c r="AA199" s="154" t="str">
        <f t="shared" ref="AA199:AA206" ca="1" si="83">$I199</f>
        <v/>
      </c>
    </row>
    <row r="200" spans="1:27" ht="12.95" customHeight="1" x14ac:dyDescent="0.2">
      <c r="A200" s="228" t="str">
        <f ca="1">IF(ISBLANK('Tournament Info'!$B$11),"",INDIRECT(ADDRESS(ROW(),1,1,1,"Optimal Seating "&amp;'Tournament Info'!$B$11-1&amp;"R+F")))</f>
        <v/>
      </c>
      <c r="B200" s="229" t="str">
        <f ca="1">IF(ISNUMBER(A200),VLOOKUP(A200,Methuselahs!$A$7:$E$206,2,FALSE),"")</f>
        <v/>
      </c>
      <c r="C200" s="230" t="str">
        <f ca="1">IF(ISNUMBER(A200),VLOOKUP(A200,Methuselahs!$A$7:$E$206,3,FALSE),"")</f>
        <v/>
      </c>
      <c r="D200" s="231" t="str">
        <f t="shared" ca="1" si="72"/>
        <v/>
      </c>
      <c r="E200" s="232"/>
      <c r="F200" s="230">
        <f t="shared" si="73"/>
        <v>0</v>
      </c>
      <c r="G200" s="212" t="str">
        <f t="shared" ca="1" si="74"/>
        <v/>
      </c>
      <c r="H200" s="213" t="str">
        <f ca="1">IF(ISNUMBER(A200),IF(OR($S200=$U200,NOT(ISNA(MATCH($D200*5+$V$4,Override!$C$6:$C$125,0)))),$Q200,0),"")</f>
        <v/>
      </c>
      <c r="I200" s="231" t="str">
        <f t="shared" ca="1" si="75"/>
        <v/>
      </c>
      <c r="J200" s="233">
        <f ca="1">COUNT(A197:A201)</f>
        <v>0</v>
      </c>
      <c r="K200" s="215" t="str">
        <f ca="1">IF(ISNUMBER(A200),RANK(F200,F197:F201),"")</f>
        <v/>
      </c>
      <c r="L200" s="216">
        <f ca="1">IF(J200=5,VLOOKUP(K200,TPMatrix!$A$6:$B$10,2,FALSE),IF(J200=4,VLOOKUP(K200,TPMatrix!$D$6:$E$9,2,FALSE),0))</f>
        <v>0</v>
      </c>
      <c r="M200" s="216">
        <f ca="1">IF(COUNTIF(K197:K201,K200)&gt;=2,IF(J200=5,VLOOKUP(K200+1,TPMatrix!$A$6:$B$10,2,FALSE),IF(J200=4,VLOOKUP(K200+1,TPMatrix!$D$6:$E$9,2,FALSE),0)),"")</f>
        <v>0</v>
      </c>
      <c r="N200" s="216">
        <f ca="1">IF(COUNTIF(K197:K201,K200)&gt;=3,IF(J200=5,VLOOKUP(K200+2,TPMatrix!$A$6:$B$10,2,FALSE),IF(J200=4,VLOOKUP(K200+2,TPMatrix!$D$6:$E$9,2,FALSE),0)),"")</f>
        <v>0</v>
      </c>
      <c r="O200" s="216">
        <f ca="1">IF(COUNTIF(K197:K201,K200)&gt;=4,IF(J200=5,VLOOKUP(K200+3,TPMatrix!$A$6:$B$10,2,FALSE),IF(J200=4,VLOOKUP(K200+3,TPMatrix!$D$6:$E$9,2,FALSE),0)),"")</f>
        <v>0</v>
      </c>
      <c r="P200" s="216">
        <f ca="1">IF(COUNTIF(K197:K201,K200)&gt;=5,IF(J200=5,VLOOKUP(K200+4,TPMatrix!$A$6:$B$10,2,FALSE),IF(J200=4,VLOOKUP(K200+4,TPMatrix!$D$6:$E$9,2,FALSE),0)),"")</f>
        <v>0</v>
      </c>
      <c r="Q200" s="216">
        <f t="shared" ca="1" si="76"/>
        <v>0</v>
      </c>
      <c r="R200" s="217">
        <f t="shared" ca="1" si="77"/>
        <v>5</v>
      </c>
      <c r="S200" s="215">
        <f t="shared" ca="1" si="78"/>
        <v>0</v>
      </c>
      <c r="T200" s="216">
        <f t="shared" si="79"/>
        <v>0</v>
      </c>
      <c r="U200" s="217">
        <f t="shared" ca="1" si="80"/>
        <v>0</v>
      </c>
      <c r="W200" s="154" t="str">
        <f t="shared" ca="1" si="81"/>
        <v/>
      </c>
      <c r="X200" s="154" t="str">
        <f ca="1">IF(ISNUMBER($A200),$W200*(Methuselahs!$A$4+1)+$A200,"")</f>
        <v/>
      </c>
      <c r="Y200" s="154" t="str">
        <f t="shared" ca="1" si="82"/>
        <v/>
      </c>
      <c r="Z200" s="154" t="str">
        <f ca="1">IF(ISNUMBER($A200),VLOOKUP($A200,Methuselahs!$A$7:$X$206,5),"")</f>
        <v/>
      </c>
      <c r="AA200" s="154" t="str">
        <f t="shared" ca="1" si="83"/>
        <v/>
      </c>
    </row>
    <row r="201" spans="1:27" ht="12.95" customHeight="1" thickBot="1" x14ac:dyDescent="0.25">
      <c r="A201" s="234" t="str">
        <f ca="1">IF(ISBLANK('Tournament Info'!$B$11),"",INDIRECT(ADDRESS(ROW(),1,1,1,"Optimal Seating "&amp;'Tournament Info'!$B$11-1&amp;"R+F")))</f>
        <v/>
      </c>
      <c r="B201" s="235" t="str">
        <f ca="1">IF(ISNUMBER(A201),VLOOKUP(A201,Methuselahs!$A$7:$E$206,2,FALSE),"")</f>
        <v/>
      </c>
      <c r="C201" s="236" t="str">
        <f ca="1">IF(ISNUMBER(A201),VLOOKUP(A201,Methuselahs!$A$7:$E$206,3,FALSE),"")</f>
        <v/>
      </c>
      <c r="D201" s="237" t="str">
        <f t="shared" ca="1" si="72"/>
        <v/>
      </c>
      <c r="E201" s="238"/>
      <c r="F201" s="236">
        <f t="shared" si="73"/>
        <v>0</v>
      </c>
      <c r="G201" s="222" t="str">
        <f t="shared" ca="1" si="74"/>
        <v/>
      </c>
      <c r="H201" s="223" t="str">
        <f ca="1">IF(ISNUMBER(A201),IF(OR($S201=$U201,NOT(ISNA(MATCH($D201*5+$V$4,Override!$C$6:$C$125,0)))),$Q201,0),"")</f>
        <v/>
      </c>
      <c r="I201" s="237" t="str">
        <f t="shared" ca="1" si="75"/>
        <v/>
      </c>
      <c r="J201" s="239">
        <f ca="1">COUNT(A197:A201)</f>
        <v>0</v>
      </c>
      <c r="K201" s="240" t="str">
        <f ca="1">IF(ISNUMBER(A201),RANK(F201,F197:F201),"")</f>
        <v/>
      </c>
      <c r="L201" s="241">
        <f ca="1">IF(J201=5,VLOOKUP(K201,TPMatrix!$A$6:$B$10,2,FALSE),IF(J201=4,VLOOKUP(K201,TPMatrix!$D$6:$E$9,2,FALSE),0))</f>
        <v>0</v>
      </c>
      <c r="M201" s="241">
        <f ca="1">IF(COUNTIF(K197:K201,K201)&gt;=2,IF(J201=5,VLOOKUP(K201+1,TPMatrix!$A$6:$B$10,2,FALSE),IF(J201=4,VLOOKUP(K201+1,TPMatrix!$D$6:$E$9,2,FALSE),0)),"")</f>
        <v>0</v>
      </c>
      <c r="N201" s="241">
        <f ca="1">IF(COUNTIF(K197:K201,K201)&gt;=3,IF(J201=5,VLOOKUP(K201+2,TPMatrix!$A$6:$B$10,2,FALSE),IF(J201=4,VLOOKUP(K201+2,TPMatrix!$D$6:$E$9,2,FALSE),0)),"")</f>
        <v>0</v>
      </c>
      <c r="O201" s="241">
        <f ca="1">IF(COUNTIF(K197:K201,K201)&gt;=4,IF(J201=5,VLOOKUP(K201+3,TPMatrix!$A$6:$B$10,2,FALSE),IF(J201=4,VLOOKUP(K201+3,TPMatrix!$D$6:$E$9,2,FALSE),0)),"")</f>
        <v>0</v>
      </c>
      <c r="P201" s="241">
        <f ca="1">IF(COUNTIF(K197:K201,K201)&gt;=5,IF(J201=5,VLOOKUP(K201+4,TPMatrix!$A$6:$B$10,2,FALSE),IF(J201=4,VLOOKUP(K201+4,TPMatrix!$D$6:$E$9,2,FALSE),0)),"")</f>
        <v>0</v>
      </c>
      <c r="Q201" s="241">
        <f t="shared" ca="1" si="76"/>
        <v>0</v>
      </c>
      <c r="R201" s="242">
        <f t="shared" ca="1" si="77"/>
        <v>5</v>
      </c>
      <c r="S201" s="240">
        <f t="shared" ca="1" si="78"/>
        <v>0</v>
      </c>
      <c r="T201" s="241">
        <f t="shared" si="79"/>
        <v>0</v>
      </c>
      <c r="U201" s="242">
        <f t="shared" ca="1" si="80"/>
        <v>0</v>
      </c>
      <c r="W201" s="154" t="str">
        <f t="shared" ca="1" si="81"/>
        <v/>
      </c>
      <c r="X201" s="154" t="str">
        <f ca="1">IF(ISNUMBER($A201),$W201*(Methuselahs!$A$4+1)+$A201,"")</f>
        <v/>
      </c>
      <c r="Y201" s="154" t="str">
        <f t="shared" ca="1" si="82"/>
        <v/>
      </c>
      <c r="Z201" s="154" t="str">
        <f ca="1">IF(ISNUMBER($A201),VLOOKUP($A201,Methuselahs!$A$7:$X$206,5),"")</f>
        <v/>
      </c>
      <c r="AA201" s="154" t="str">
        <f t="shared" ca="1" si="83"/>
        <v/>
      </c>
    </row>
    <row r="202" spans="1:27" ht="12.95" customHeight="1" thickTop="1" x14ac:dyDescent="0.2">
      <c r="A202" s="193" t="str">
        <f ca="1">IF(ISBLANK('Tournament Info'!$B$11),"",INDIRECT(ADDRESS(ROW(),1,1,1,"Optimal Seating "&amp;'Tournament Info'!$B$11-1&amp;"R+F")))</f>
        <v/>
      </c>
      <c r="B202" s="243" t="str">
        <f ca="1">IF(ISNUMBER(A202),VLOOKUP(A202,Methuselahs!$A$7:$E$206,2,FALSE),"")</f>
        <v/>
      </c>
      <c r="C202" s="195" t="str">
        <f ca="1">IF(ISNUMBER(A202),VLOOKUP(A202,Methuselahs!$A$7:$E$206,3,FALSE),"")</f>
        <v/>
      </c>
      <c r="D202" s="196" t="str">
        <f t="shared" ca="1" si="72"/>
        <v/>
      </c>
      <c r="E202" s="197"/>
      <c r="F202" s="195">
        <f t="shared" si="73"/>
        <v>0</v>
      </c>
      <c r="G202" s="198" t="str">
        <f t="shared" ca="1" si="74"/>
        <v/>
      </c>
      <c r="H202" s="199" t="str">
        <f ca="1">IF(ISNUMBER(A202),IF(OR($S202=$U202,NOT(ISNA(MATCH($D202*5+$V$4,Override!$C$6:$C$125,0)))),$Q202,0),"")</f>
        <v/>
      </c>
      <c r="I202" s="196" t="str">
        <f t="shared" ca="1" si="75"/>
        <v/>
      </c>
      <c r="J202" s="200">
        <f ca="1">COUNT(A202:A206)</f>
        <v>0</v>
      </c>
      <c r="K202" s="201" t="str">
        <f ca="1">IF(ISNUMBER(A202),RANK(F202,F202:F206),"")</f>
        <v/>
      </c>
      <c r="L202" s="202">
        <f ca="1">IF(J202=5,VLOOKUP(K202,TPMatrix!$A$6:$B$10,2,FALSE),IF(J202=4,VLOOKUP(K202,TPMatrix!$D$6:$E$9,2,FALSE),0))</f>
        <v>0</v>
      </c>
      <c r="M202" s="202">
        <f ca="1">IF(COUNTIF(K202:K206,K202)&gt;=2,IF(J202=5,VLOOKUP(K202+1,TPMatrix!$A$6:$B$10,2,FALSE),IF(J202=4,VLOOKUP(K202+1,TPMatrix!$D$6:$E$9,2,FALSE),0)),"")</f>
        <v>0</v>
      </c>
      <c r="N202" s="202">
        <f ca="1">IF(COUNTIF(K202:K206,K202)&gt;=3,IF(J202=5,VLOOKUP(K202+2,TPMatrix!$A$6:$B$10,2,FALSE),IF(J202=4,VLOOKUP(K202+2,TPMatrix!$D$6:$E$9,2,FALSE),0)),"")</f>
        <v>0</v>
      </c>
      <c r="O202" s="202">
        <f ca="1">IF(COUNTIF(K202:K206,K202)&gt;=4,IF(J202=5,VLOOKUP(K202+3,TPMatrix!$A$6:$B$10,2,FALSE),IF(J202=4,VLOOKUP(K202+3,TPMatrix!$D$6:$E$9,2,FALSE),0)),"")</f>
        <v>0</v>
      </c>
      <c r="P202" s="202">
        <f ca="1">IF(COUNTIF(K202:K206,K202)&gt;=5,IF(J202=5,VLOOKUP(K202+4,TPMatrix!$A$6:$B$10,2,FALSE),IF(J202=4,VLOOKUP(K202+4,TPMatrix!$D$6:$E$9,2,FALSE),0)),"")</f>
        <v>0</v>
      </c>
      <c r="Q202" s="202">
        <f t="shared" ca="1" si="76"/>
        <v>0</v>
      </c>
      <c r="R202" s="203">
        <f t="shared" ca="1" si="77"/>
        <v>5</v>
      </c>
      <c r="S202" s="204">
        <f t="shared" ca="1" si="78"/>
        <v>0</v>
      </c>
      <c r="T202" s="205">
        <f t="shared" si="79"/>
        <v>0</v>
      </c>
      <c r="U202" s="206">
        <f t="shared" ca="1" si="80"/>
        <v>0</v>
      </c>
      <c r="W202" s="154" t="str">
        <f t="shared" ca="1" si="81"/>
        <v/>
      </c>
      <c r="X202" s="154" t="str">
        <f ca="1">IF(ISNUMBER($A202),$W202*(Methuselahs!$A$4+1)+$A202,"")</f>
        <v/>
      </c>
      <c r="Y202" s="154" t="str">
        <f t="shared" ca="1" si="82"/>
        <v/>
      </c>
      <c r="Z202" s="154" t="str">
        <f ca="1">IF(ISNUMBER($A202),VLOOKUP($A202,Methuselahs!$A$7:$X$206,5),"")</f>
        <v/>
      </c>
      <c r="AA202" s="154" t="str">
        <f t="shared" ca="1" si="83"/>
        <v/>
      </c>
    </row>
    <row r="203" spans="1:27" ht="12.95" customHeight="1" x14ac:dyDescent="0.2">
      <c r="A203" s="207" t="str">
        <f ca="1">IF(ISBLANK('Tournament Info'!$B$11),"",INDIRECT(ADDRESS(ROW(),1,1,1,"Optimal Seating "&amp;'Tournament Info'!$B$11-1&amp;"R+F")))</f>
        <v/>
      </c>
      <c r="B203" s="208" t="str">
        <f ca="1">IF(ISNUMBER(A203),VLOOKUP(A203,Methuselahs!$A$7:$E$206,2,FALSE),"")</f>
        <v/>
      </c>
      <c r="C203" s="209" t="str">
        <f ca="1">IF(ISNUMBER(A203),VLOOKUP(A203,Methuselahs!$A$7:$E$206,3,FALSE),"")</f>
        <v/>
      </c>
      <c r="D203" s="210" t="str">
        <f t="shared" ca="1" si="72"/>
        <v/>
      </c>
      <c r="E203" s="211"/>
      <c r="F203" s="209">
        <f t="shared" si="73"/>
        <v>0</v>
      </c>
      <c r="G203" s="212" t="str">
        <f t="shared" ca="1" si="74"/>
        <v/>
      </c>
      <c r="H203" s="213" t="str">
        <f ca="1">IF(ISNUMBER(A203),IF(OR($S203=$U203,NOT(ISNA(MATCH($D203*5+$V$4,Override!$C$6:$C$125,0)))),$Q203,0),"")</f>
        <v/>
      </c>
      <c r="I203" s="210" t="str">
        <f t="shared" ca="1" si="75"/>
        <v/>
      </c>
      <c r="J203" s="214">
        <f ca="1">COUNT(A202:A206)</f>
        <v>0</v>
      </c>
      <c r="K203" s="215" t="str">
        <f ca="1">IF(ISNUMBER(A203),RANK(F203,F202:F206),"")</f>
        <v/>
      </c>
      <c r="L203" s="216">
        <f ca="1">IF(J203=5,VLOOKUP(K203,TPMatrix!$A$6:$B$10,2,FALSE),IF(J203=4,VLOOKUP(K203,TPMatrix!$D$6:$E$9,2,FALSE),0))</f>
        <v>0</v>
      </c>
      <c r="M203" s="216">
        <f ca="1">IF(COUNTIF(K202:K206,K203)&gt;=2,IF(J203=5,VLOOKUP(K203+1,TPMatrix!$A$6:$B$10,2,FALSE),IF(J203=4,VLOOKUP(K203+1,TPMatrix!$D$6:$E$9,2,FALSE),0)),"")</f>
        <v>0</v>
      </c>
      <c r="N203" s="216">
        <f ca="1">IF(COUNTIF(K202:K206,K203)&gt;=3,IF(J203=5,VLOOKUP(K203+2,TPMatrix!$A$6:$B$10,2,FALSE),IF(J203=4,VLOOKUP(K203+2,TPMatrix!$D$6:$E$9,2,FALSE),0)),"")</f>
        <v>0</v>
      </c>
      <c r="O203" s="216">
        <f ca="1">IF(COUNTIF(K202:K206,K203)&gt;=4,IF(J203=5,VLOOKUP(K203+3,TPMatrix!$A$6:$B$10,2,FALSE),IF(J203=4,VLOOKUP(K203+3,TPMatrix!$D$6:$E$9,2,FALSE),0)),"")</f>
        <v>0</v>
      </c>
      <c r="P203" s="216">
        <f ca="1">IF(COUNTIF(K202:K206,K203)&gt;=5,IF(J203=5,VLOOKUP(K203+4,TPMatrix!$A$6:$B$10,2,FALSE),IF(J203=4,VLOOKUP(K203+4,TPMatrix!$D$6:$E$9,2,FALSE),0)),"")</f>
        <v>0</v>
      </c>
      <c r="Q203" s="216">
        <f t="shared" ca="1" si="76"/>
        <v>0</v>
      </c>
      <c r="R203" s="217">
        <f t="shared" ca="1" si="77"/>
        <v>5</v>
      </c>
      <c r="S203" s="215">
        <f t="shared" ca="1" si="78"/>
        <v>0</v>
      </c>
      <c r="T203" s="216">
        <f t="shared" si="79"/>
        <v>0</v>
      </c>
      <c r="U203" s="217">
        <f t="shared" ca="1" si="80"/>
        <v>0</v>
      </c>
      <c r="W203" s="154" t="str">
        <f t="shared" ca="1" si="81"/>
        <v/>
      </c>
      <c r="X203" s="154" t="str">
        <f ca="1">IF(ISNUMBER($A203),$W203*(Methuselahs!$A$4+1)+$A203,"")</f>
        <v/>
      </c>
      <c r="Y203" s="154" t="str">
        <f t="shared" ca="1" si="82"/>
        <v/>
      </c>
      <c r="Z203" s="154" t="str">
        <f ca="1">IF(ISNUMBER($A203),VLOOKUP($A203,Methuselahs!$A$7:$X$206,5),"")</f>
        <v/>
      </c>
      <c r="AA203" s="154" t="str">
        <f t="shared" ca="1" si="83"/>
        <v/>
      </c>
    </row>
    <row r="204" spans="1:27" ht="12.95" customHeight="1" x14ac:dyDescent="0.2">
      <c r="A204" s="218" t="str">
        <f ca="1">IF(ISBLANK('Tournament Info'!$B$11),"",INDIRECT(ADDRESS(ROW(),1,1,1,"Optimal Seating "&amp;'Tournament Info'!$B$11-1&amp;"R+F")))</f>
        <v/>
      </c>
      <c r="B204" s="194" t="str">
        <f ca="1">IF(ISNUMBER(A204),VLOOKUP(A204,Methuselahs!$A$7:$E$206,2,FALSE),"")</f>
        <v/>
      </c>
      <c r="C204" s="219" t="str">
        <f ca="1">IF(ISNUMBER(A204),VLOOKUP(A204,Methuselahs!$A$7:$E$206,3,FALSE),"")</f>
        <v/>
      </c>
      <c r="D204" s="220" t="str">
        <f t="shared" ca="1" si="72"/>
        <v/>
      </c>
      <c r="E204" s="221"/>
      <c r="F204" s="219">
        <f t="shared" si="73"/>
        <v>0</v>
      </c>
      <c r="G204" s="222" t="str">
        <f t="shared" ca="1" si="74"/>
        <v/>
      </c>
      <c r="H204" s="223" t="str">
        <f ca="1">IF(ISNUMBER(A204),IF(OR($S204=$U204,NOT(ISNA(MATCH($D204*5+$V$4,Override!$C$6:$C$125,0)))),$Q204,0),"")</f>
        <v/>
      </c>
      <c r="I204" s="220" t="str">
        <f t="shared" ca="1" si="75"/>
        <v/>
      </c>
      <c r="J204" s="224">
        <f ca="1">COUNT(A202:A206)</f>
        <v>0</v>
      </c>
      <c r="K204" s="225" t="str">
        <f ca="1">IF(ISNUMBER(A204),RANK(F204,F202:F206),"")</f>
        <v/>
      </c>
      <c r="L204" s="226">
        <f ca="1">IF(J204=5,VLOOKUP(K204,TPMatrix!$A$6:$B$10,2,FALSE),IF(J204=4,VLOOKUP(K204,TPMatrix!$D$6:$E$9,2,FALSE),0))</f>
        <v>0</v>
      </c>
      <c r="M204" s="226">
        <f ca="1">IF(COUNTIF(K202:K206,K204)&gt;=2,IF(J204=5,VLOOKUP(K204+1,TPMatrix!$A$6:$B$10,2,FALSE),IF(J204=4,VLOOKUP(K204+1,TPMatrix!$D$6:$E$9,2,FALSE),0)),"")</f>
        <v>0</v>
      </c>
      <c r="N204" s="226">
        <f ca="1">IF(COUNTIF(K202:K206,K204)&gt;=3,IF(J204=5,VLOOKUP(K204+2,TPMatrix!$A$6:$B$10,2,FALSE),IF(J204=4,VLOOKUP(K204+2,TPMatrix!$D$6:$E$9,2,FALSE),0)),"")</f>
        <v>0</v>
      </c>
      <c r="O204" s="226">
        <f ca="1">IF(COUNTIF(K202:K206,K204)&gt;=4,IF(J204=5,VLOOKUP(K204+3,TPMatrix!$A$6:$B$10,2,FALSE),IF(J204=4,VLOOKUP(K204+3,TPMatrix!$D$6:$E$9,2,FALSE),0)),"")</f>
        <v>0</v>
      </c>
      <c r="P204" s="226">
        <f ca="1">IF(COUNTIF(K202:K206,K204)&gt;=5,IF(J204=5,VLOOKUP(K204+4,TPMatrix!$A$6:$B$10,2,FALSE),IF(J204=4,VLOOKUP(K204+4,TPMatrix!$D$6:$E$9,2,FALSE),0)),"")</f>
        <v>0</v>
      </c>
      <c r="Q204" s="226">
        <f t="shared" ca="1" si="76"/>
        <v>0</v>
      </c>
      <c r="R204" s="227">
        <f t="shared" ca="1" si="77"/>
        <v>5</v>
      </c>
      <c r="S204" s="225">
        <f t="shared" ca="1" si="78"/>
        <v>0</v>
      </c>
      <c r="T204" s="226">
        <f t="shared" si="79"/>
        <v>0</v>
      </c>
      <c r="U204" s="227">
        <f t="shared" ca="1" si="80"/>
        <v>0</v>
      </c>
      <c r="W204" s="154" t="str">
        <f t="shared" ca="1" si="81"/>
        <v/>
      </c>
      <c r="X204" s="154" t="str">
        <f ca="1">IF(ISNUMBER($A204),$W204*(Methuselahs!$A$4+1)+$A204,"")</f>
        <v/>
      </c>
      <c r="Y204" s="154" t="str">
        <f t="shared" ca="1" si="82"/>
        <v/>
      </c>
      <c r="Z204" s="154" t="str">
        <f ca="1">IF(ISNUMBER($A204),VLOOKUP($A204,Methuselahs!$A$7:$X$206,5),"")</f>
        <v/>
      </c>
      <c r="AA204" s="154" t="str">
        <f t="shared" ca="1" si="83"/>
        <v/>
      </c>
    </row>
    <row r="205" spans="1:27" ht="12.95" customHeight="1" x14ac:dyDescent="0.2">
      <c r="A205" s="228" t="str">
        <f ca="1">IF(ISBLANK('Tournament Info'!$B$11),"",INDIRECT(ADDRESS(ROW(),1,1,1,"Optimal Seating "&amp;'Tournament Info'!$B$11-1&amp;"R+F")))</f>
        <v/>
      </c>
      <c r="B205" s="229" t="str">
        <f ca="1">IF(ISNUMBER(A205),VLOOKUP(A205,Methuselahs!$A$7:$E$206,2,FALSE),"")</f>
        <v/>
      </c>
      <c r="C205" s="230" t="str">
        <f ca="1">IF(ISNUMBER(A205),VLOOKUP(A205,Methuselahs!$A$7:$E$206,3,FALSE),"")</f>
        <v/>
      </c>
      <c r="D205" s="231" t="str">
        <f t="shared" ca="1" si="72"/>
        <v/>
      </c>
      <c r="E205" s="232"/>
      <c r="F205" s="230">
        <f t="shared" si="73"/>
        <v>0</v>
      </c>
      <c r="G205" s="212" t="str">
        <f t="shared" ca="1" si="74"/>
        <v/>
      </c>
      <c r="H205" s="213" t="str">
        <f ca="1">IF(ISNUMBER(A205),IF(OR($S205=$U205,NOT(ISNA(MATCH($D205*5+$V$4,Override!$C$6:$C$125,0)))),$Q205,0),"")</f>
        <v/>
      </c>
      <c r="I205" s="231" t="str">
        <f t="shared" ca="1" si="75"/>
        <v/>
      </c>
      <c r="J205" s="233">
        <f ca="1">COUNT(A202:A206)</f>
        <v>0</v>
      </c>
      <c r="K205" s="215" t="str">
        <f ca="1">IF(ISNUMBER(A205),RANK(F205,F202:F206),"")</f>
        <v/>
      </c>
      <c r="L205" s="216">
        <f ca="1">IF(J205=5,VLOOKUP(K205,TPMatrix!$A$6:$B$10,2,FALSE),IF(J205=4,VLOOKUP(K205,TPMatrix!$D$6:$E$9,2,FALSE),0))</f>
        <v>0</v>
      </c>
      <c r="M205" s="216">
        <f ca="1">IF(COUNTIF(K202:K206,K205)&gt;=2,IF(J205=5,VLOOKUP(K205+1,TPMatrix!$A$6:$B$10,2,FALSE),IF(J205=4,VLOOKUP(K205+1,TPMatrix!$D$6:$E$9,2,FALSE),0)),"")</f>
        <v>0</v>
      </c>
      <c r="N205" s="216">
        <f ca="1">IF(COUNTIF(K202:K206,K205)&gt;=3,IF(J205=5,VLOOKUP(K205+2,TPMatrix!$A$6:$B$10,2,FALSE),IF(J205=4,VLOOKUP(K205+2,TPMatrix!$D$6:$E$9,2,FALSE),0)),"")</f>
        <v>0</v>
      </c>
      <c r="O205" s="216">
        <f ca="1">IF(COUNTIF(K202:K206,K205)&gt;=4,IF(J205=5,VLOOKUP(K205+3,TPMatrix!$A$6:$B$10,2,FALSE),IF(J205=4,VLOOKUP(K205+3,TPMatrix!$D$6:$E$9,2,FALSE),0)),"")</f>
        <v>0</v>
      </c>
      <c r="P205" s="216">
        <f ca="1">IF(COUNTIF(K202:K206,K205)&gt;=5,IF(J205=5,VLOOKUP(K205+4,TPMatrix!$A$6:$B$10,2,FALSE),IF(J205=4,VLOOKUP(K205+4,TPMatrix!$D$6:$E$9,2,FALSE),0)),"")</f>
        <v>0</v>
      </c>
      <c r="Q205" s="216">
        <f t="shared" ca="1" si="76"/>
        <v>0</v>
      </c>
      <c r="R205" s="217">
        <f t="shared" ca="1" si="77"/>
        <v>5</v>
      </c>
      <c r="S205" s="215">
        <f t="shared" ca="1" si="78"/>
        <v>0</v>
      </c>
      <c r="T205" s="216">
        <f t="shared" si="79"/>
        <v>0</v>
      </c>
      <c r="U205" s="217">
        <f t="shared" ca="1" si="80"/>
        <v>0</v>
      </c>
      <c r="W205" s="154" t="str">
        <f t="shared" ca="1" si="81"/>
        <v/>
      </c>
      <c r="X205" s="154" t="str">
        <f ca="1">IF(ISNUMBER($A205),$W205*(Methuselahs!$A$4+1)+$A205,"")</f>
        <v/>
      </c>
      <c r="Y205" s="154" t="str">
        <f t="shared" ca="1" si="82"/>
        <v/>
      </c>
      <c r="Z205" s="154" t="str">
        <f ca="1">IF(ISNUMBER($A205),VLOOKUP($A205,Methuselahs!$A$7:$X$206,5),"")</f>
        <v/>
      </c>
      <c r="AA205" s="154" t="str">
        <f t="shared" ca="1" si="83"/>
        <v/>
      </c>
    </row>
    <row r="206" spans="1:27" ht="12.95" customHeight="1" thickBot="1" x14ac:dyDescent="0.25">
      <c r="A206" s="234" t="str">
        <f ca="1">IF(ISBLANK('Tournament Info'!$B$11),"",INDIRECT(ADDRESS(ROW(),1,1,1,"Optimal Seating "&amp;'Tournament Info'!$B$11-1&amp;"R+F")))</f>
        <v/>
      </c>
      <c r="B206" s="235" t="str">
        <f ca="1">IF(ISNUMBER(A206),VLOOKUP(A206,Methuselahs!$A$7:$E$206,2,FALSE),"")</f>
        <v/>
      </c>
      <c r="C206" s="236" t="str">
        <f ca="1">IF(ISNUMBER(A206),VLOOKUP(A206,Methuselahs!$A$7:$E$206,3,FALSE),"")</f>
        <v/>
      </c>
      <c r="D206" s="237" t="str">
        <f t="shared" ca="1" si="72"/>
        <v/>
      </c>
      <c r="E206" s="238"/>
      <c r="F206" s="236">
        <f t="shared" si="73"/>
        <v>0</v>
      </c>
      <c r="G206" s="244" t="str">
        <f t="shared" ca="1" si="74"/>
        <v/>
      </c>
      <c r="H206" s="245" t="str">
        <f ca="1">IF(ISNUMBER(A206),IF(OR($S206=$U206,NOT(ISNA(MATCH($D206*5+$V$4,Override!$C$6:$C$125,0)))),$Q206,0),"")</f>
        <v/>
      </c>
      <c r="I206" s="237" t="str">
        <f t="shared" ca="1" si="75"/>
        <v/>
      </c>
      <c r="J206" s="239">
        <f ca="1">COUNT(A202:A206)</f>
        <v>0</v>
      </c>
      <c r="K206" s="240" t="str">
        <f ca="1">IF(ISNUMBER(A206),RANK(F206,F202:F206),"")</f>
        <v/>
      </c>
      <c r="L206" s="241">
        <f ca="1">IF(J206=5,VLOOKUP(K206,TPMatrix!$A$6:$B$10,2,FALSE),IF(J206=4,VLOOKUP(K206,TPMatrix!$D$6:$E$9,2,FALSE),0))</f>
        <v>0</v>
      </c>
      <c r="M206" s="241">
        <f ca="1">IF(COUNTIF(K202:K206,K206)&gt;=2,IF(J206=5,VLOOKUP(K206+1,TPMatrix!$A$6:$B$10,2,FALSE),IF(J206=4,VLOOKUP(K206+1,TPMatrix!$D$6:$E$9,2,FALSE),0)),"")</f>
        <v>0</v>
      </c>
      <c r="N206" s="241">
        <f ca="1">IF(COUNTIF(K202:K206,K206)&gt;=3,IF(J206=5,VLOOKUP(K206+2,TPMatrix!$A$6:$B$10,2,FALSE),IF(J206=4,VLOOKUP(K206+2,TPMatrix!$D$6:$E$9,2,FALSE),0)),"")</f>
        <v>0</v>
      </c>
      <c r="O206" s="241">
        <f ca="1">IF(COUNTIF(K202:K206,K206)&gt;=4,IF(J206=5,VLOOKUP(K206+3,TPMatrix!$A$6:$B$10,2,FALSE),IF(J206=4,VLOOKUP(K206+3,TPMatrix!$D$6:$E$9,2,FALSE),0)),"")</f>
        <v>0</v>
      </c>
      <c r="P206" s="241">
        <f ca="1">IF(COUNTIF(K202:K206,K206)&gt;=5,IF(J206=5,VLOOKUP(K206+4,TPMatrix!$A$6:$B$10,2,FALSE),IF(J206=4,VLOOKUP(K206+4,TPMatrix!$D$6:$E$9,2,FALSE),0)),"")</f>
        <v>0</v>
      </c>
      <c r="Q206" s="241">
        <f t="shared" ca="1" si="76"/>
        <v>0</v>
      </c>
      <c r="R206" s="242">
        <f t="shared" ca="1" si="77"/>
        <v>5</v>
      </c>
      <c r="S206" s="240">
        <f t="shared" ca="1" si="78"/>
        <v>0</v>
      </c>
      <c r="T206" s="241">
        <f t="shared" si="79"/>
        <v>0</v>
      </c>
      <c r="U206" s="242">
        <f t="shared" ca="1" si="80"/>
        <v>0</v>
      </c>
      <c r="W206" s="154" t="str">
        <f t="shared" ca="1" si="81"/>
        <v/>
      </c>
      <c r="X206" s="154" t="str">
        <f ca="1">IF(ISNUMBER($A206),$W206*(Methuselahs!$A$4+1)+$A206,"")</f>
        <v/>
      </c>
      <c r="Y206" s="154" t="str">
        <f t="shared" ca="1" si="82"/>
        <v/>
      </c>
      <c r="Z206" s="154" t="str">
        <f ca="1">IF(ISNUMBER($A206),VLOOKUP($A206,Methuselahs!$A$7:$X$206,5),"")</f>
        <v/>
      </c>
      <c r="AA206" s="154" t="str">
        <f t="shared" ca="1" si="83"/>
        <v/>
      </c>
    </row>
  </sheetData>
  <sheetProtection sheet="1" objects="1" scenarios="1"/>
  <pageMargins left="0.74791666666666667" right="0.74791666666666667" top="0.98402777777777783" bottom="0.98402777777777783" header="0.51180555555555562" footer="0.51180555555555562"/>
  <pageSetup firstPageNumber="0" orientation="landscape"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206"/>
  <sheetViews>
    <sheetView workbookViewId="0">
      <pane ySplit="6" topLeftCell="A7" activePane="bottomLeft" state="frozen"/>
      <selection pane="bottomLeft" activeCell="A7" sqref="A7"/>
    </sheetView>
  </sheetViews>
  <sheetFormatPr defaultColWidth="8.85546875" defaultRowHeight="12.75" x14ac:dyDescent="0.2"/>
  <cols>
    <col min="1" max="1" width="3" style="151" customWidth="1"/>
    <col min="2" max="2" width="16.7109375" style="151" customWidth="1"/>
    <col min="3" max="3" width="18" style="151" customWidth="1"/>
    <col min="4" max="5" width="6.85546875" style="152" customWidth="1"/>
    <col min="6" max="6" width="7.7109375" style="151" hidden="1" customWidth="1"/>
    <col min="7" max="8" width="7.7109375" style="151" customWidth="1"/>
    <col min="9" max="9" width="8.85546875" style="151" customWidth="1"/>
    <col min="10" max="10" width="5" style="153" hidden="1" customWidth="1"/>
    <col min="11" max="11" width="10.7109375" style="154" hidden="1" customWidth="1"/>
    <col min="12" max="12" width="7.85546875" style="154" hidden="1" customWidth="1"/>
    <col min="13" max="16" width="5" style="154" hidden="1" customWidth="1"/>
    <col min="17" max="17" width="6.140625" style="154" hidden="1" customWidth="1"/>
    <col min="18" max="18" width="8.42578125" style="154" hidden="1" customWidth="1"/>
    <col min="19" max="19" width="19.42578125" style="154" hidden="1" customWidth="1"/>
    <col min="20" max="20" width="8.28515625" style="154" hidden="1" customWidth="1"/>
    <col min="21" max="21" width="9.85546875" style="154" hidden="1" customWidth="1"/>
    <col min="22" max="22" width="11.28515625" style="154" hidden="1" customWidth="1"/>
    <col min="23" max="23" width="10.42578125" style="154" hidden="1" customWidth="1"/>
    <col min="24" max="25" width="7.42578125" style="154" hidden="1" customWidth="1"/>
    <col min="26" max="26" width="4.42578125" style="154" hidden="1" customWidth="1"/>
    <col min="27" max="27" width="10.42578125" style="154" hidden="1" customWidth="1"/>
    <col min="28" max="29" width="9.140625" style="154" customWidth="1"/>
    <col min="30" max="16384" width="8.85546875" style="154"/>
  </cols>
  <sheetData>
    <row r="1" spans="1:28" ht="25.5" x14ac:dyDescent="0.35">
      <c r="A1" s="20" t="str">
        <f>IF(ISBLANK('Tournament Info'!B3),"Vampire: The Eternal Struggle Tournament",'Tournament Info'!B3)</f>
        <v>Vampire: The Eternal Struggle Tournament</v>
      </c>
      <c r="B1" s="21"/>
      <c r="C1" s="21"/>
      <c r="D1" s="24"/>
      <c r="E1" s="24"/>
      <c r="F1" s="23"/>
      <c r="G1" s="23"/>
      <c r="H1" s="23"/>
      <c r="I1" s="23"/>
      <c r="J1" s="155"/>
    </row>
    <row r="2" spans="1:28" ht="13.7" customHeight="1" x14ac:dyDescent="0.3">
      <c r="A2" s="154"/>
      <c r="B2" s="21"/>
      <c r="C2" s="21"/>
      <c r="D2" s="24"/>
      <c r="E2" s="24"/>
      <c r="G2" s="23"/>
      <c r="H2" s="23" t="s">
        <v>129</v>
      </c>
      <c r="I2" s="23"/>
      <c r="AB2" s="156"/>
    </row>
    <row r="3" spans="1:28" s="28" customFormat="1" ht="15" customHeight="1" x14ac:dyDescent="0.3">
      <c r="A3" s="157" t="s">
        <v>157</v>
      </c>
      <c r="B3" s="158"/>
      <c r="C3" s="158"/>
      <c r="D3" s="160"/>
      <c r="E3" s="160"/>
      <c r="G3" s="159"/>
      <c r="H3" s="28" t="s">
        <v>131</v>
      </c>
      <c r="I3" s="159"/>
      <c r="V3" s="161" t="s">
        <v>158</v>
      </c>
      <c r="AB3" s="162"/>
    </row>
    <row r="4" spans="1:28" ht="12.95" customHeight="1" x14ac:dyDescent="0.3">
      <c r="A4"/>
      <c r="B4" s="21"/>
      <c r="C4" s="21"/>
      <c r="D4" s="24"/>
      <c r="E4" s="24"/>
      <c r="F4" s="23"/>
      <c r="G4" s="23"/>
      <c r="H4" s="23"/>
      <c r="I4" s="23"/>
      <c r="J4" s="155"/>
      <c r="V4" s="164">
        <v>2</v>
      </c>
    </row>
    <row r="5" spans="1:28" ht="20.25" x14ac:dyDescent="0.3">
      <c r="A5" s="165" t="s">
        <v>132</v>
      </c>
      <c r="B5" s="166"/>
      <c r="C5" s="166"/>
      <c r="D5" s="167"/>
      <c r="E5" s="168" t="s">
        <v>133</v>
      </c>
      <c r="F5" s="246"/>
      <c r="G5" s="168"/>
      <c r="H5" s="169"/>
      <c r="I5" s="170"/>
      <c r="J5" s="171"/>
      <c r="K5" s="172" t="s">
        <v>134</v>
      </c>
      <c r="L5" s="173"/>
      <c r="M5" s="173"/>
      <c r="N5" s="173"/>
      <c r="O5" s="173"/>
      <c r="P5" s="173"/>
      <c r="Q5" s="173"/>
      <c r="R5" s="174"/>
      <c r="S5" s="175" t="s">
        <v>135</v>
      </c>
      <c r="T5" s="173"/>
      <c r="U5" s="174"/>
    </row>
    <row r="6" spans="1:28" s="191" customFormat="1" ht="12.95" customHeight="1" thickTop="1" thickBot="1" x14ac:dyDescent="0.25">
      <c r="A6" s="176" t="s">
        <v>124</v>
      </c>
      <c r="B6" s="177" t="s">
        <v>136</v>
      </c>
      <c r="C6" s="178" t="s">
        <v>137</v>
      </c>
      <c r="D6" s="179" t="s">
        <v>138</v>
      </c>
      <c r="E6" s="181" t="s">
        <v>106</v>
      </c>
      <c r="F6" s="247" t="s">
        <v>106</v>
      </c>
      <c r="G6" s="182" t="s">
        <v>139</v>
      </c>
      <c r="H6" s="181" t="s">
        <v>107</v>
      </c>
      <c r="I6" s="179" t="s">
        <v>140</v>
      </c>
      <c r="J6" s="248" t="s">
        <v>141</v>
      </c>
      <c r="K6" s="185" t="s">
        <v>142</v>
      </c>
      <c r="L6" s="186" t="s">
        <v>143</v>
      </c>
      <c r="M6" s="186" t="s">
        <v>144</v>
      </c>
      <c r="N6" s="186" t="s">
        <v>145</v>
      </c>
      <c r="O6" s="186" t="s">
        <v>146</v>
      </c>
      <c r="P6" s="186" t="s">
        <v>147</v>
      </c>
      <c r="Q6" s="186" t="s">
        <v>148</v>
      </c>
      <c r="R6" s="187" t="s">
        <v>149</v>
      </c>
      <c r="S6" s="188" t="s">
        <v>150</v>
      </c>
      <c r="T6" s="189" t="s">
        <v>151</v>
      </c>
      <c r="U6" s="190" t="s">
        <v>152</v>
      </c>
      <c r="W6" s="192" t="s">
        <v>153</v>
      </c>
      <c r="X6" s="192" t="s">
        <v>154</v>
      </c>
      <c r="Y6" s="192" t="s">
        <v>155</v>
      </c>
      <c r="Z6" s="192" t="s">
        <v>156</v>
      </c>
      <c r="AA6" s="192" t="s">
        <v>153</v>
      </c>
    </row>
    <row r="7" spans="1:28" ht="12.95" customHeight="1" thickTop="1" x14ac:dyDescent="0.2">
      <c r="A7" s="193" t="str">
        <f ca="1">IF(ISBLANK('Tournament Info'!$B$11),"",INDIRECT(ADDRESS(ROW(),2,1,1,"Optimal Seating "&amp;'Tournament Info'!$B$11-1&amp;"R+F")))</f>
        <v/>
      </c>
      <c r="B7" s="194" t="str">
        <f ca="1">IF(ISNUMBER(A7),VLOOKUP(A7,Methuselahs!$A$7:$E$206,2,FALSE),"")</f>
        <v/>
      </c>
      <c r="C7" s="195" t="str">
        <f ca="1">IF(ISNUMBER(A7),VLOOKUP(A7,Methuselahs!$A$7:$E$206,3,FALSE),"")</f>
        <v/>
      </c>
      <c r="D7" s="196" t="str">
        <f t="shared" ref="D7:D38" ca="1" si="0">IF(ISNUMBER(A7),FLOOR((ROW()-ROW($A$7))/5,1)+1,"")</f>
        <v/>
      </c>
      <c r="E7" s="197"/>
      <c r="F7" s="249">
        <f t="shared" ref="F7:F38" si="1">IF(ISNUMBER(E7),E7,0)</f>
        <v>0</v>
      </c>
      <c r="G7" s="198" t="str">
        <f t="shared" ref="G7:G38" ca="1" si="2">IF(ISNUMBER($A7),IF(AND($F7&gt;=2,$H7=60),1,0),"")</f>
        <v/>
      </c>
      <c r="H7" s="199" t="str">
        <f ca="1">IF(ISNUMBER(A7),IF(OR($S7=$U7,NOT(ISNA(MATCH($D7*5+$V$4,Override!$C$6:$C$125,0)))),$Q7,0),"")</f>
        <v/>
      </c>
      <c r="I7" s="250" t="str">
        <f t="shared" ref="I7:I38" ca="1" si="3">IF(ISNUMBER(A7),IF(J7=5,K7,IF(AND(J7=4,OR(K7=4,K7=3)),K7+1,K7)),"")</f>
        <v/>
      </c>
      <c r="J7" s="200">
        <f ca="1">COUNT(A7:A11)</f>
        <v>0</v>
      </c>
      <c r="K7" s="201" t="str">
        <f ca="1">IF(ISNUMBER(A7),RANK(F7,F7:F11),"")</f>
        <v/>
      </c>
      <c r="L7" s="202">
        <f ca="1">IF(J7=5,VLOOKUP(K7,TPMatrix!$A$6:$B$10,2,FALSE),IF(J7=4,VLOOKUP(K7,TPMatrix!$D$6:$E$9,2,FALSE),0))</f>
        <v>0</v>
      </c>
      <c r="M7" s="202">
        <f ca="1">IF(COUNTIF(K7:K11,K7)&gt;=2,IF(J7=5,VLOOKUP(K7+1,TPMatrix!$A$6:$B$10,2,FALSE),IF(J7=4,VLOOKUP(K7+1,TPMatrix!$D$6:$E$9,2,FALSE),0)),"")</f>
        <v>0</v>
      </c>
      <c r="N7" s="202">
        <f ca="1">IF(COUNTIF(K7:K11,K7)&gt;=3,IF(J7=5,VLOOKUP(K7+2,TPMatrix!$A$6:$B$10,2,FALSE),IF(J7=4,VLOOKUP(K7+2,TPMatrix!$D$6:$E$9,2,FALSE),0)),"")</f>
        <v>0</v>
      </c>
      <c r="O7" s="202">
        <f ca="1">IF(COUNTIF(K7:K11,K7)&gt;=4,IF(J7=5,VLOOKUP(K7+3,TPMatrix!$A$6:$B$10,2,FALSE),IF(J7=4,VLOOKUP(K7+3,TPMatrix!$D$6:$E$9,2,FALSE),0)),"")</f>
        <v>0</v>
      </c>
      <c r="P7" s="202">
        <f ca="1">IF(COUNTIF(K7:K11,K7)&gt;=5,IF(J7=5,VLOOKUP(K7+4,TPMatrix!$A$6:$B$10,2,FALSE),IF(J7=4,VLOOKUP(K7+4,TPMatrix!$D$6:$E$9,2,FALSE),0)),"")</f>
        <v>0</v>
      </c>
      <c r="Q7" s="202">
        <f t="shared" ref="Q7:Q38" ca="1" si="4">SUM(L7:P7)/COUNT(L7:P7)</f>
        <v>0</v>
      </c>
      <c r="R7" s="203">
        <f t="shared" ref="R7:R38" ca="1" si="5">COUNT(L7:P7)</f>
        <v>5</v>
      </c>
      <c r="S7" s="204">
        <f t="shared" ref="S7:S38" ca="1" si="6">IF(ISNUMBER($A7),COUNTIF($D$7:$D$206,$D7),0)</f>
        <v>0</v>
      </c>
      <c r="T7" s="205">
        <f t="shared" ref="T7:T38" si="7">CEILING($F7,1)</f>
        <v>0</v>
      </c>
      <c r="U7" s="206">
        <f t="shared" ref="U7:U38" ca="1" si="8">SUM(OFFSET(T7,-MOD(ROW()-ROW($U$7),5),0,5,1))</f>
        <v>0</v>
      </c>
      <c r="W7" s="154" t="str">
        <f t="shared" ref="W7:W38" ca="1" si="9">$I7</f>
        <v/>
      </c>
      <c r="X7" s="154" t="str">
        <f ca="1">IF(ISNUMBER($A7),$W7*(Methuselahs!$A$4+1)+$A7,"")</f>
        <v/>
      </c>
      <c r="Y7" s="154" t="str">
        <f t="shared" ref="Y7:Y38" ca="1" si="10">IF(ISNUMBER($A7),RANK($X7,$X7:$X11,1),"")</f>
        <v/>
      </c>
      <c r="Z7" s="154" t="str">
        <f ca="1">IF(ISNUMBER($A7),VLOOKUP($A7,Methuselahs!$A$7:$X$206,5),"")</f>
        <v/>
      </c>
      <c r="AA7" s="154" t="str">
        <f t="shared" ref="AA7:AA38" ca="1" si="11">$I7</f>
        <v/>
      </c>
    </row>
    <row r="8" spans="1:28" ht="12.95" customHeight="1" x14ac:dyDescent="0.2">
      <c r="A8" s="207" t="str">
        <f ca="1">IF(ISBLANK('Tournament Info'!$B$11),"",INDIRECT(ADDRESS(ROW(),2,1,1,"Optimal Seating "&amp;'Tournament Info'!$B$11-1&amp;"R+F")))</f>
        <v/>
      </c>
      <c r="B8" s="208" t="str">
        <f ca="1">IF(ISNUMBER(A8),VLOOKUP(A8,Methuselahs!$A$7:$E$206,2,FALSE),"")</f>
        <v/>
      </c>
      <c r="C8" s="209" t="str">
        <f ca="1">IF(ISNUMBER(A8),VLOOKUP(A8,Methuselahs!$A$7:$E$206,3,FALSE),"")</f>
        <v/>
      </c>
      <c r="D8" s="210" t="str">
        <f t="shared" ca="1" si="0"/>
        <v/>
      </c>
      <c r="E8" s="211"/>
      <c r="F8" s="251">
        <f t="shared" si="1"/>
        <v>0</v>
      </c>
      <c r="G8" s="212" t="str">
        <f t="shared" ca="1" si="2"/>
        <v/>
      </c>
      <c r="H8" s="213" t="str">
        <f ca="1">IF(ISNUMBER(A8),IF(OR($S8=$U8,NOT(ISNA(MATCH($D8*5+$V$4,Override!$C$6:$C$125,0)))),$Q8,0),"")</f>
        <v/>
      </c>
      <c r="I8" s="252" t="str">
        <f t="shared" ca="1" si="3"/>
        <v/>
      </c>
      <c r="J8" s="214">
        <f ca="1">COUNT(A7:A11)</f>
        <v>0</v>
      </c>
      <c r="K8" s="215" t="str">
        <f ca="1">IF(ISNUMBER(A8),RANK(F8,F7:F11),"")</f>
        <v/>
      </c>
      <c r="L8" s="216">
        <f ca="1">IF(J8=5,VLOOKUP(K8,TPMatrix!$A$6:$B$10,2,FALSE),IF(J8=4,VLOOKUP(K8,TPMatrix!$D$6:$E$9,2,FALSE),0))</f>
        <v>0</v>
      </c>
      <c r="M8" s="216">
        <f ca="1">IF(COUNTIF(K7:K11,K8)&gt;=2,IF(J8=5,VLOOKUP(K8+1,TPMatrix!$A$6:$B$10,2,FALSE),IF(J8=4,VLOOKUP(K8+1,TPMatrix!$D$6:$E$9,2,FALSE),0)),"")</f>
        <v>0</v>
      </c>
      <c r="N8" s="216">
        <f ca="1">IF(COUNTIF(K7:K11,K8)&gt;=3,IF(J8=5,VLOOKUP(K8+2,TPMatrix!$A$6:$B$10,2,FALSE),IF(J8=4,VLOOKUP(K8+2,TPMatrix!$D$6:$E$9,2,FALSE),0)),"")</f>
        <v>0</v>
      </c>
      <c r="O8" s="216">
        <f ca="1">IF(COUNTIF(K7:K11,K8)&gt;=4,IF(J8=5,VLOOKUP(K8+3,TPMatrix!$A$6:$B$10,2,FALSE),IF(J8=4,VLOOKUP(K8+3,TPMatrix!$D$6:$E$9,2,FALSE),0)),"")</f>
        <v>0</v>
      </c>
      <c r="P8" s="216">
        <f ca="1">IF(COUNTIF(K7:K11,K8)&gt;=5,IF(J8=5,VLOOKUP(K8+4,TPMatrix!$A$6:$B$10,2,FALSE),IF(J8=4,VLOOKUP(K8+4,TPMatrix!$D$6:$E$9,2,FALSE),0)),"")</f>
        <v>0</v>
      </c>
      <c r="Q8" s="216">
        <f t="shared" ca="1" si="4"/>
        <v>0</v>
      </c>
      <c r="R8" s="217">
        <f t="shared" ca="1" si="5"/>
        <v>5</v>
      </c>
      <c r="S8" s="215">
        <f t="shared" ca="1" si="6"/>
        <v>0</v>
      </c>
      <c r="T8" s="216">
        <f t="shared" si="7"/>
        <v>0</v>
      </c>
      <c r="U8" s="217">
        <f t="shared" ca="1" si="8"/>
        <v>0</v>
      </c>
      <c r="W8" s="154" t="str">
        <f t="shared" ca="1" si="9"/>
        <v/>
      </c>
      <c r="X8" s="154" t="str">
        <f ca="1">IF(ISNUMBER($A8),$W8*(Methuselahs!$A$4+1)+$A8,"")</f>
        <v/>
      </c>
      <c r="Y8" s="154" t="str">
        <f t="shared" ca="1" si="10"/>
        <v/>
      </c>
      <c r="Z8" s="154" t="str">
        <f ca="1">IF(ISNUMBER($A8),VLOOKUP($A8,Methuselahs!$A$7:$X$206,5),"")</f>
        <v/>
      </c>
      <c r="AA8" s="154" t="str">
        <f t="shared" ca="1" si="11"/>
        <v/>
      </c>
    </row>
    <row r="9" spans="1:28" ht="12.95" customHeight="1" x14ac:dyDescent="0.2">
      <c r="A9" s="218" t="str">
        <f ca="1">IF(ISBLANK('Tournament Info'!$B$11),"",INDIRECT(ADDRESS(ROW(),2,1,1,"Optimal Seating "&amp;'Tournament Info'!$B$11-1&amp;"R+F")))</f>
        <v/>
      </c>
      <c r="B9" s="194" t="str">
        <f ca="1">IF(ISNUMBER(A9),VLOOKUP(A9,Methuselahs!$A$7:$E$206,2,FALSE),"")</f>
        <v/>
      </c>
      <c r="C9" s="219" t="str">
        <f ca="1">IF(ISNUMBER(A9),VLOOKUP(A9,Methuselahs!$A$7:$E$206,3,FALSE),"")</f>
        <v/>
      </c>
      <c r="D9" s="220" t="str">
        <f t="shared" ca="1" si="0"/>
        <v/>
      </c>
      <c r="E9" s="221"/>
      <c r="F9" s="253">
        <f t="shared" si="1"/>
        <v>0</v>
      </c>
      <c r="G9" s="222" t="str">
        <f t="shared" ca="1" si="2"/>
        <v/>
      </c>
      <c r="H9" s="223" t="str">
        <f ca="1">IF(ISNUMBER(A9),IF(OR($S9=$U9,NOT(ISNA(MATCH($D9*5+$V$4,Override!$C$6:$C$125,0)))),$Q9,0),"")</f>
        <v/>
      </c>
      <c r="I9" s="254" t="str">
        <f t="shared" ca="1" si="3"/>
        <v/>
      </c>
      <c r="J9" s="224">
        <f ca="1">COUNT(A7:A11)</f>
        <v>0</v>
      </c>
      <c r="K9" s="225" t="str">
        <f ca="1">IF(ISNUMBER(A9),RANK(F9,F7:F11),"")</f>
        <v/>
      </c>
      <c r="L9" s="226">
        <f ca="1">IF(J9=5,VLOOKUP(K9,TPMatrix!$A$6:$B$10,2,FALSE),IF(J9=4,VLOOKUP(K9,TPMatrix!$D$6:$E$9,2,FALSE),0))</f>
        <v>0</v>
      </c>
      <c r="M9" s="226">
        <f ca="1">IF(COUNTIF(K7:K11,K9)&gt;=2,IF(J9=5,VLOOKUP(K9+1,TPMatrix!$A$6:$B$10,2,FALSE),IF(J9=4,VLOOKUP(K9+1,TPMatrix!$D$6:$E$9,2,FALSE),0)),"")</f>
        <v>0</v>
      </c>
      <c r="N9" s="226">
        <f ca="1">IF(COUNTIF(K7:K11,K9)&gt;=3,IF(J9=5,VLOOKUP(K9+2,TPMatrix!$A$6:$B$10,2,FALSE),IF(J9=4,VLOOKUP(K9+2,TPMatrix!$D$6:$E$9,2,FALSE),0)),"")</f>
        <v>0</v>
      </c>
      <c r="O9" s="226">
        <f ca="1">IF(COUNTIF(K7:K11,K9)&gt;=4,IF(J9=5,VLOOKUP(K9+3,TPMatrix!$A$6:$B$10,2,FALSE),IF(J9=4,VLOOKUP(K9+3,TPMatrix!$D$6:$E$9,2,FALSE),0)),"")</f>
        <v>0</v>
      </c>
      <c r="P9" s="226">
        <f ca="1">IF(COUNTIF(K7:K11,K9)&gt;=5,IF(J9=5,VLOOKUP(K9+4,TPMatrix!$A$6:$B$10,2,FALSE),IF(J9=4,VLOOKUP(K9+4,TPMatrix!$D$6:$E$9,2,FALSE),0)),"")</f>
        <v>0</v>
      </c>
      <c r="Q9" s="226">
        <f t="shared" ca="1" si="4"/>
        <v>0</v>
      </c>
      <c r="R9" s="227">
        <f t="shared" ca="1" si="5"/>
        <v>5</v>
      </c>
      <c r="S9" s="225">
        <f t="shared" ca="1" si="6"/>
        <v>0</v>
      </c>
      <c r="T9" s="226">
        <f t="shared" si="7"/>
        <v>0</v>
      </c>
      <c r="U9" s="227">
        <f t="shared" ca="1" si="8"/>
        <v>0</v>
      </c>
      <c r="W9" s="154" t="str">
        <f t="shared" ca="1" si="9"/>
        <v/>
      </c>
      <c r="X9" s="154" t="str">
        <f ca="1">IF(ISNUMBER($A9),$W9*(Methuselahs!$A$4+1)+$A9,"")</f>
        <v/>
      </c>
      <c r="Y9" s="154" t="str">
        <f t="shared" ca="1" si="10"/>
        <v/>
      </c>
      <c r="Z9" s="154" t="str">
        <f ca="1">IF(ISNUMBER($A9),VLOOKUP($A9,Methuselahs!$A$7:$X$206,5),"")</f>
        <v/>
      </c>
      <c r="AA9" s="154" t="str">
        <f t="shared" ca="1" si="11"/>
        <v/>
      </c>
    </row>
    <row r="10" spans="1:28" ht="12.95" customHeight="1" x14ac:dyDescent="0.2">
      <c r="A10" s="228" t="str">
        <f ca="1">IF(ISBLANK('Tournament Info'!$B$11),"",INDIRECT(ADDRESS(ROW(),2,1,1,"Optimal Seating "&amp;'Tournament Info'!$B$11-1&amp;"R+F")))</f>
        <v/>
      </c>
      <c r="B10" s="229" t="str">
        <f ca="1">IF(ISNUMBER(A10),VLOOKUP(A10,Methuselahs!$A$7:$E$206,2,FALSE),"")</f>
        <v/>
      </c>
      <c r="C10" s="230" t="str">
        <f ca="1">IF(ISNUMBER(A10),VLOOKUP(A10,Methuselahs!$A$7:$E$206,3,FALSE),"")</f>
        <v/>
      </c>
      <c r="D10" s="231" t="str">
        <f t="shared" ca="1" si="0"/>
        <v/>
      </c>
      <c r="E10" s="232"/>
      <c r="F10" s="255">
        <f t="shared" si="1"/>
        <v>0</v>
      </c>
      <c r="G10" s="212" t="str">
        <f t="shared" ca="1" si="2"/>
        <v/>
      </c>
      <c r="H10" s="213" t="str">
        <f ca="1">IF(ISNUMBER(A10),IF(OR($S10=$U10,NOT(ISNA(MATCH($D10*5+$V$4,Override!$C$6:$C$125,0)))),$Q10,0),"")</f>
        <v/>
      </c>
      <c r="I10" s="252" t="str">
        <f t="shared" ca="1" si="3"/>
        <v/>
      </c>
      <c r="J10" s="233">
        <f ca="1">COUNT(A7:A11)</f>
        <v>0</v>
      </c>
      <c r="K10" s="215" t="str">
        <f ca="1">IF(ISNUMBER(A10),RANK(F10,F7:F11),"")</f>
        <v/>
      </c>
      <c r="L10" s="216">
        <f ca="1">IF(J10=5,VLOOKUP(K10,TPMatrix!$A$6:$B$10,2,FALSE),IF(J10=4,VLOOKUP(K10,TPMatrix!$D$6:$E$9,2,FALSE),0))</f>
        <v>0</v>
      </c>
      <c r="M10" s="216">
        <f ca="1">IF(COUNTIF(K7:K11,K10)&gt;=2,IF(J10=5,VLOOKUP(K10+1,TPMatrix!$A$6:$B$10,2,FALSE),IF(J10=4,VLOOKUP(K10+1,TPMatrix!$D$6:$E$9,2,FALSE),0)),"")</f>
        <v>0</v>
      </c>
      <c r="N10" s="216">
        <f ca="1">IF(COUNTIF(K7:K11,K10)&gt;=3,IF(J10=5,VLOOKUP(K10+2,TPMatrix!$A$6:$B$10,2,FALSE),IF(J10=4,VLOOKUP(K10+2,TPMatrix!$D$6:$E$9,2,FALSE),0)),"")</f>
        <v>0</v>
      </c>
      <c r="O10" s="216">
        <f ca="1">IF(COUNTIF(K7:K11,K10)&gt;=4,IF(J10=5,VLOOKUP(K10+3,TPMatrix!$A$6:$B$10,2,FALSE),IF(J10=4,VLOOKUP(K10+3,TPMatrix!$D$6:$E$9,2,FALSE),0)),"")</f>
        <v>0</v>
      </c>
      <c r="P10" s="216">
        <f ca="1">IF(COUNTIF(K7:K11,K10)&gt;=5,IF(J10=5,VLOOKUP(K10+4,TPMatrix!$A$6:$B$10,2,FALSE),IF(J10=4,VLOOKUP(K10+4,TPMatrix!$D$6:$E$9,2,FALSE),0)),"")</f>
        <v>0</v>
      </c>
      <c r="Q10" s="216">
        <f t="shared" ca="1" si="4"/>
        <v>0</v>
      </c>
      <c r="R10" s="217">
        <f t="shared" ca="1" si="5"/>
        <v>5</v>
      </c>
      <c r="S10" s="215">
        <f t="shared" ca="1" si="6"/>
        <v>0</v>
      </c>
      <c r="T10" s="216">
        <f t="shared" si="7"/>
        <v>0</v>
      </c>
      <c r="U10" s="217">
        <f t="shared" ca="1" si="8"/>
        <v>0</v>
      </c>
      <c r="W10" s="154" t="str">
        <f t="shared" ca="1" si="9"/>
        <v/>
      </c>
      <c r="X10" s="154" t="str">
        <f ca="1">IF(ISNUMBER($A10),$W10*(Methuselahs!$A$4+1)+$A10,"")</f>
        <v/>
      </c>
      <c r="Y10" s="154" t="str">
        <f t="shared" ca="1" si="10"/>
        <v/>
      </c>
      <c r="Z10" s="154" t="str">
        <f ca="1">IF(ISNUMBER($A10),VLOOKUP($A10,Methuselahs!$A$7:$X$206,5),"")</f>
        <v/>
      </c>
      <c r="AA10" s="154" t="str">
        <f t="shared" ca="1" si="11"/>
        <v/>
      </c>
    </row>
    <row r="11" spans="1:28" ht="12.95" customHeight="1" thickBot="1" x14ac:dyDescent="0.25">
      <c r="A11" s="234" t="str">
        <f ca="1">IF(ISBLANK('Tournament Info'!$B$11),"",INDIRECT(ADDRESS(ROW(),2,1,1,"Optimal Seating "&amp;'Tournament Info'!$B$11-1&amp;"R+F")))</f>
        <v/>
      </c>
      <c r="B11" s="235" t="str">
        <f ca="1">IF(ISNUMBER(A11),VLOOKUP(A11,Methuselahs!$A$7:$E$206,2,FALSE),"")</f>
        <v/>
      </c>
      <c r="C11" s="236" t="str">
        <f ca="1">IF(ISNUMBER(A11),VLOOKUP(A11,Methuselahs!$A$7:$E$206,3,FALSE),"")</f>
        <v/>
      </c>
      <c r="D11" s="237" t="str">
        <f t="shared" ca="1" si="0"/>
        <v/>
      </c>
      <c r="E11" s="238"/>
      <c r="F11" s="256">
        <f t="shared" si="1"/>
        <v>0</v>
      </c>
      <c r="G11" s="222" t="str">
        <f t="shared" ca="1" si="2"/>
        <v/>
      </c>
      <c r="H11" s="223" t="str">
        <f ca="1">IF(ISNUMBER(A11),IF(OR($S11=$U11,NOT(ISNA(MATCH($D11*5+$V$4,Override!$C$6:$C$125,0)))),$Q11,0),"")</f>
        <v/>
      </c>
      <c r="I11" s="254" t="str">
        <f t="shared" ca="1" si="3"/>
        <v/>
      </c>
      <c r="J11" s="239">
        <f ca="1">COUNT(A7:A11)</f>
        <v>0</v>
      </c>
      <c r="K11" s="240" t="str">
        <f ca="1">IF(ISNUMBER(A11),RANK(F11,F7:F11),"")</f>
        <v/>
      </c>
      <c r="L11" s="241">
        <f ca="1">IF(J11=5,VLOOKUP(K11,TPMatrix!$A$6:$B$10,2,FALSE),IF(J11=4,VLOOKUP(K11,TPMatrix!$D$6:$E$9,2,FALSE),0))</f>
        <v>0</v>
      </c>
      <c r="M11" s="241">
        <f ca="1">IF(COUNTIF(K7:K11,K11)&gt;=2,IF(J11=5,VLOOKUP(K11+1,TPMatrix!$A$6:$B$10,2,FALSE),IF(J11=4,VLOOKUP(K11+1,TPMatrix!$D$6:$E$9,2,FALSE),0)),"")</f>
        <v>0</v>
      </c>
      <c r="N11" s="241">
        <f ca="1">IF(COUNTIF(K7:K11,K11)&gt;=3,IF(J11=5,VLOOKUP(K11+2,TPMatrix!$A$6:$B$10,2,FALSE),IF(J11=4,VLOOKUP(K11+2,TPMatrix!$D$6:$E$9,2,FALSE),0)),"")</f>
        <v>0</v>
      </c>
      <c r="O11" s="241">
        <f ca="1">IF(COUNTIF(K7:K11,K11)&gt;=4,IF(J11=5,VLOOKUP(K11+3,TPMatrix!$A$6:$B$10,2,FALSE),IF(J11=4,VLOOKUP(K11+3,TPMatrix!$D$6:$E$9,2,FALSE),0)),"")</f>
        <v>0</v>
      </c>
      <c r="P11" s="241">
        <f ca="1">IF(COUNTIF(K7:K11,K11)&gt;=5,IF(J11=5,VLOOKUP(K11+4,TPMatrix!$A$6:$B$10,2,FALSE),IF(J11=4,VLOOKUP(K11+4,TPMatrix!$D$6:$E$9,2,FALSE),0)),"")</f>
        <v>0</v>
      </c>
      <c r="Q11" s="241">
        <f t="shared" ca="1" si="4"/>
        <v>0</v>
      </c>
      <c r="R11" s="242">
        <f t="shared" ca="1" si="5"/>
        <v>5</v>
      </c>
      <c r="S11" s="240">
        <f t="shared" ca="1" si="6"/>
        <v>0</v>
      </c>
      <c r="T11" s="241">
        <f t="shared" si="7"/>
        <v>0</v>
      </c>
      <c r="U11" s="242">
        <f t="shared" ca="1" si="8"/>
        <v>0</v>
      </c>
      <c r="W11" s="154" t="str">
        <f t="shared" ca="1" si="9"/>
        <v/>
      </c>
      <c r="X11" s="154" t="str">
        <f ca="1">IF(ISNUMBER($A11),$W11*(Methuselahs!$A$4+1)+$A11,"")</f>
        <v/>
      </c>
      <c r="Y11" s="154" t="str">
        <f t="shared" ca="1" si="10"/>
        <v/>
      </c>
      <c r="Z11" s="154" t="str">
        <f ca="1">IF(ISNUMBER($A11),VLOOKUP($A11,Methuselahs!$A$7:$X$206,5),"")</f>
        <v/>
      </c>
      <c r="AA11" s="154" t="str">
        <f t="shared" ca="1" si="11"/>
        <v/>
      </c>
    </row>
    <row r="12" spans="1:28" ht="12.95" customHeight="1" thickTop="1" x14ac:dyDescent="0.2">
      <c r="A12" s="193" t="str">
        <f ca="1">IF(ISBLANK('Tournament Info'!$B$11),"",INDIRECT(ADDRESS(ROW(),2,1,1,"Optimal Seating "&amp;'Tournament Info'!$B$11-1&amp;"R+F")))</f>
        <v/>
      </c>
      <c r="B12" s="194" t="str">
        <f ca="1">IF(ISNUMBER(A12),VLOOKUP(A12,Methuselahs!$A$7:$E$206,2,FALSE),"")</f>
        <v/>
      </c>
      <c r="C12" s="195" t="str">
        <f ca="1">IF(ISNUMBER(A12),VLOOKUP(A12,Methuselahs!$A$7:$E$206,3,FALSE),"")</f>
        <v/>
      </c>
      <c r="D12" s="196" t="str">
        <f t="shared" ca="1" si="0"/>
        <v/>
      </c>
      <c r="E12" s="197"/>
      <c r="F12" s="249">
        <f t="shared" si="1"/>
        <v>0</v>
      </c>
      <c r="G12" s="198" t="str">
        <f t="shared" ca="1" si="2"/>
        <v/>
      </c>
      <c r="H12" s="199" t="str">
        <f ca="1">IF(ISNUMBER(A12),IF(OR($S12=$U12,NOT(ISNA(MATCH($D12*5+$V$4,Override!$C$6:$C$125,0)))),$Q12,0),"")</f>
        <v/>
      </c>
      <c r="I12" s="250" t="str">
        <f t="shared" ca="1" si="3"/>
        <v/>
      </c>
      <c r="J12" s="200">
        <f ca="1">COUNT(A12:A16)</f>
        <v>0</v>
      </c>
      <c r="K12" s="201" t="str">
        <f ca="1">IF(ISNUMBER(A12),RANK(F12,F12:F16),"")</f>
        <v/>
      </c>
      <c r="L12" s="202">
        <f ca="1">IF(J12=5,VLOOKUP(K12,TPMatrix!$A$6:$B$10,2,FALSE),IF(J12=4,VLOOKUP(K12,TPMatrix!$D$6:$E$9,2,FALSE),0))</f>
        <v>0</v>
      </c>
      <c r="M12" s="202">
        <f ca="1">IF(COUNTIF(K12:K16,K12)&gt;=2,IF(J12=5,VLOOKUP(K12+1,TPMatrix!$A$6:$B$10,2,FALSE),IF(J12=4,VLOOKUP(K12+1,TPMatrix!$D$6:$E$9,2,FALSE),0)),"")</f>
        <v>0</v>
      </c>
      <c r="N12" s="202">
        <f ca="1">IF(COUNTIF(K12:K16,K12)&gt;=3,IF(J12=5,VLOOKUP(K12+2,TPMatrix!$A$6:$B$10,2,FALSE),IF(J12=4,VLOOKUP(K12+2,TPMatrix!$D$6:$E$9,2,FALSE),0)),"")</f>
        <v>0</v>
      </c>
      <c r="O12" s="202">
        <f ca="1">IF(COUNTIF(K12:K16,K12)&gt;=4,IF(J12=5,VLOOKUP(K12+3,TPMatrix!$A$6:$B$10,2,FALSE),IF(J12=4,VLOOKUP(K12+3,TPMatrix!$D$6:$E$9,2,FALSE),0)),"")</f>
        <v>0</v>
      </c>
      <c r="P12" s="202">
        <f ca="1">IF(COUNTIF(K12:K16,K12)&gt;=5,IF(J12=5,VLOOKUP(K12+4,TPMatrix!$A$6:$B$10,2,FALSE),IF(J12=4,VLOOKUP(K12+4,TPMatrix!$D$6:$E$9,2,FALSE),0)),"")</f>
        <v>0</v>
      </c>
      <c r="Q12" s="202">
        <f t="shared" ca="1" si="4"/>
        <v>0</v>
      </c>
      <c r="R12" s="203">
        <f t="shared" ca="1" si="5"/>
        <v>5</v>
      </c>
      <c r="S12" s="204">
        <f t="shared" ca="1" si="6"/>
        <v>0</v>
      </c>
      <c r="T12" s="205">
        <f t="shared" si="7"/>
        <v>0</v>
      </c>
      <c r="U12" s="206">
        <f t="shared" ca="1" si="8"/>
        <v>0</v>
      </c>
      <c r="W12" s="154" t="str">
        <f t="shared" ca="1" si="9"/>
        <v/>
      </c>
      <c r="X12" s="154" t="str">
        <f ca="1">IF(ISNUMBER($A12),$W12*(Methuselahs!$A$4+1)+$A12,"")</f>
        <v/>
      </c>
      <c r="Y12" s="154" t="str">
        <f t="shared" ca="1" si="10"/>
        <v/>
      </c>
      <c r="Z12" s="154" t="str">
        <f ca="1">IF(ISNUMBER($A12),VLOOKUP($A12,Methuselahs!$A$7:$X$206,5),"")</f>
        <v/>
      </c>
      <c r="AA12" s="154" t="str">
        <f t="shared" ca="1" si="11"/>
        <v/>
      </c>
    </row>
    <row r="13" spans="1:28" ht="12.95" customHeight="1" x14ac:dyDescent="0.2">
      <c r="A13" s="207" t="str">
        <f ca="1">IF(ISBLANK('Tournament Info'!$B$11),"",INDIRECT(ADDRESS(ROW(),2,1,1,"Optimal Seating "&amp;'Tournament Info'!$B$11-1&amp;"R+F")))</f>
        <v/>
      </c>
      <c r="B13" s="208" t="str">
        <f ca="1">IF(ISNUMBER(A13),VLOOKUP(A13,Methuselahs!$A$7:$E$206,2,FALSE),"")</f>
        <v/>
      </c>
      <c r="C13" s="209" t="str">
        <f ca="1">IF(ISNUMBER(A13),VLOOKUP(A13,Methuselahs!$A$7:$E$206,3,FALSE),"")</f>
        <v/>
      </c>
      <c r="D13" s="210" t="str">
        <f t="shared" ca="1" si="0"/>
        <v/>
      </c>
      <c r="E13" s="211"/>
      <c r="F13" s="251">
        <f t="shared" si="1"/>
        <v>0</v>
      </c>
      <c r="G13" s="212" t="str">
        <f t="shared" ca="1" si="2"/>
        <v/>
      </c>
      <c r="H13" s="213" t="str">
        <f ca="1">IF(ISNUMBER(A13),IF(OR($S13=$U13,NOT(ISNA(MATCH($D13*5+$V$4,Override!$C$6:$C$125,0)))),$Q13,0),"")</f>
        <v/>
      </c>
      <c r="I13" s="252" t="str">
        <f t="shared" ca="1" si="3"/>
        <v/>
      </c>
      <c r="J13" s="214">
        <f ca="1">COUNT(A12:A16)</f>
        <v>0</v>
      </c>
      <c r="K13" s="215" t="str">
        <f ca="1">IF(ISNUMBER(A13),RANK(F13,F12:F16),"")</f>
        <v/>
      </c>
      <c r="L13" s="216">
        <f ca="1">IF(J13=5,VLOOKUP(K13,TPMatrix!$A$6:$B$10,2,FALSE),IF(J13=4,VLOOKUP(K13,TPMatrix!$D$6:$E$9,2,FALSE),0))</f>
        <v>0</v>
      </c>
      <c r="M13" s="216">
        <f ca="1">IF(COUNTIF(K12:K16,K13)&gt;=2,IF(J13=5,VLOOKUP(K13+1,TPMatrix!$A$6:$B$10,2,FALSE),IF(J13=4,VLOOKUP(K13+1,TPMatrix!$D$6:$E$9,2,FALSE),0)),"")</f>
        <v>0</v>
      </c>
      <c r="N13" s="216">
        <f ca="1">IF(COUNTIF(K12:K16,K13)&gt;=3,IF(J13=5,VLOOKUP(K13+2,TPMatrix!$A$6:$B$10,2,FALSE),IF(J13=4,VLOOKUP(K13+2,TPMatrix!$D$6:$E$9,2,FALSE),0)),"")</f>
        <v>0</v>
      </c>
      <c r="O13" s="216">
        <f ca="1">IF(COUNTIF(K12:K16,K13)&gt;=4,IF(J13=5,VLOOKUP(K13+3,TPMatrix!$A$6:$B$10,2,FALSE),IF(J13=4,VLOOKUP(K13+3,TPMatrix!$D$6:$E$9,2,FALSE),0)),"")</f>
        <v>0</v>
      </c>
      <c r="P13" s="216">
        <f ca="1">IF(COUNTIF(K12:K16,K13)&gt;=5,IF(J13=5,VLOOKUP(K13+4,TPMatrix!$A$6:$B$10,2,FALSE),IF(J13=4,VLOOKUP(K13+4,TPMatrix!$D$6:$E$9,2,FALSE),0)),"")</f>
        <v>0</v>
      </c>
      <c r="Q13" s="216">
        <f t="shared" ca="1" si="4"/>
        <v>0</v>
      </c>
      <c r="R13" s="217">
        <f t="shared" ca="1" si="5"/>
        <v>5</v>
      </c>
      <c r="S13" s="215">
        <f t="shared" ca="1" si="6"/>
        <v>0</v>
      </c>
      <c r="T13" s="216">
        <f t="shared" si="7"/>
        <v>0</v>
      </c>
      <c r="U13" s="217">
        <f t="shared" ca="1" si="8"/>
        <v>0</v>
      </c>
      <c r="W13" s="154" t="str">
        <f t="shared" ca="1" si="9"/>
        <v/>
      </c>
      <c r="X13" s="154" t="str">
        <f ca="1">IF(ISNUMBER($A13),$W13*(Methuselahs!$A$4+1)+$A13,"")</f>
        <v/>
      </c>
      <c r="Y13" s="154" t="str">
        <f t="shared" ca="1" si="10"/>
        <v/>
      </c>
      <c r="Z13" s="154" t="str">
        <f ca="1">IF(ISNUMBER($A13),VLOOKUP($A13,Methuselahs!$A$7:$X$206,5),"")</f>
        <v/>
      </c>
      <c r="AA13" s="154" t="str">
        <f t="shared" ca="1" si="11"/>
        <v/>
      </c>
    </row>
    <row r="14" spans="1:28" ht="12.95" customHeight="1" x14ac:dyDescent="0.2">
      <c r="A14" s="218" t="str">
        <f ca="1">IF(ISBLANK('Tournament Info'!$B$11),"",INDIRECT(ADDRESS(ROW(),2,1,1,"Optimal Seating "&amp;'Tournament Info'!$B$11-1&amp;"R+F")))</f>
        <v/>
      </c>
      <c r="B14" s="194" t="str">
        <f ca="1">IF(ISNUMBER(A14),VLOOKUP(A14,Methuselahs!$A$7:$E$206,2,FALSE),"")</f>
        <v/>
      </c>
      <c r="C14" s="219" t="str">
        <f ca="1">IF(ISNUMBER(A14),VLOOKUP(A14,Methuselahs!$A$7:$E$206,3,FALSE),"")</f>
        <v/>
      </c>
      <c r="D14" s="220" t="str">
        <f t="shared" ca="1" si="0"/>
        <v/>
      </c>
      <c r="E14" s="221"/>
      <c r="F14" s="253">
        <f t="shared" si="1"/>
        <v>0</v>
      </c>
      <c r="G14" s="222" t="str">
        <f t="shared" ca="1" si="2"/>
        <v/>
      </c>
      <c r="H14" s="223" t="str">
        <f ca="1">IF(ISNUMBER(A14),IF(OR($S14=$U14,NOT(ISNA(MATCH($D14*5+$V$4,Override!$C$6:$C$125,0)))),$Q14,0),"")</f>
        <v/>
      </c>
      <c r="I14" s="254" t="str">
        <f t="shared" ca="1" si="3"/>
        <v/>
      </c>
      <c r="J14" s="224">
        <f ca="1">COUNT(A12:A16)</f>
        <v>0</v>
      </c>
      <c r="K14" s="225" t="str">
        <f ca="1">IF(ISNUMBER(A14),RANK(F14,F12:F16),"")</f>
        <v/>
      </c>
      <c r="L14" s="226">
        <f ca="1">IF(J14=5,VLOOKUP(K14,TPMatrix!$A$6:$B$10,2,FALSE),IF(J14=4,VLOOKUP(K14,TPMatrix!$D$6:$E$9,2,FALSE),0))</f>
        <v>0</v>
      </c>
      <c r="M14" s="226">
        <f ca="1">IF(COUNTIF(K12:K16,K14)&gt;=2,IF(J14=5,VLOOKUP(K14+1,TPMatrix!$A$6:$B$10,2,FALSE),IF(J14=4,VLOOKUP(K14+1,TPMatrix!$D$6:$E$9,2,FALSE),0)),"")</f>
        <v>0</v>
      </c>
      <c r="N14" s="226">
        <f ca="1">IF(COUNTIF(K12:K16,K14)&gt;=3,IF(J14=5,VLOOKUP(K14+2,TPMatrix!$A$6:$B$10,2,FALSE),IF(J14=4,VLOOKUP(K14+2,TPMatrix!$D$6:$E$9,2,FALSE),0)),"")</f>
        <v>0</v>
      </c>
      <c r="O14" s="226">
        <f ca="1">IF(COUNTIF(K12:K16,K14)&gt;=4,IF(J14=5,VLOOKUP(K14+3,TPMatrix!$A$6:$B$10,2,FALSE),IF(J14=4,VLOOKUP(K14+3,TPMatrix!$D$6:$E$9,2,FALSE),0)),"")</f>
        <v>0</v>
      </c>
      <c r="P14" s="226">
        <f ca="1">IF(COUNTIF(K12:K16,K14)&gt;=5,IF(J14=5,VLOOKUP(K14+4,TPMatrix!$A$6:$B$10,2,FALSE),IF(J14=4,VLOOKUP(K14+4,TPMatrix!$D$6:$E$9,2,FALSE),0)),"")</f>
        <v>0</v>
      </c>
      <c r="Q14" s="226">
        <f t="shared" ca="1" si="4"/>
        <v>0</v>
      </c>
      <c r="R14" s="227">
        <f t="shared" ca="1" si="5"/>
        <v>5</v>
      </c>
      <c r="S14" s="225">
        <f t="shared" ca="1" si="6"/>
        <v>0</v>
      </c>
      <c r="T14" s="226">
        <f t="shared" si="7"/>
        <v>0</v>
      </c>
      <c r="U14" s="227">
        <f t="shared" ca="1" si="8"/>
        <v>0</v>
      </c>
      <c r="W14" s="154" t="str">
        <f t="shared" ca="1" si="9"/>
        <v/>
      </c>
      <c r="X14" s="154" t="str">
        <f ca="1">IF(ISNUMBER($A14),$W14*(Methuselahs!$A$4+1)+$A14,"")</f>
        <v/>
      </c>
      <c r="Y14" s="154" t="str">
        <f t="shared" ca="1" si="10"/>
        <v/>
      </c>
      <c r="Z14" s="154" t="str">
        <f ca="1">IF(ISNUMBER($A14),VLOOKUP($A14,Methuselahs!$A$7:$X$206,5),"")</f>
        <v/>
      </c>
      <c r="AA14" s="154" t="str">
        <f t="shared" ca="1" si="11"/>
        <v/>
      </c>
    </row>
    <row r="15" spans="1:28" ht="12.95" customHeight="1" x14ac:dyDescent="0.2">
      <c r="A15" s="228" t="str">
        <f ca="1">IF(ISBLANK('Tournament Info'!$B$11),"",INDIRECT(ADDRESS(ROW(),2,1,1,"Optimal Seating "&amp;'Tournament Info'!$B$11-1&amp;"R+F")))</f>
        <v/>
      </c>
      <c r="B15" s="229" t="str">
        <f ca="1">IF(ISNUMBER(A15),VLOOKUP(A15,Methuselahs!$A$7:$E$206,2,FALSE),"")</f>
        <v/>
      </c>
      <c r="C15" s="230" t="str">
        <f ca="1">IF(ISNUMBER(A15),VLOOKUP(A15,Methuselahs!$A$7:$E$206,3,FALSE),"")</f>
        <v/>
      </c>
      <c r="D15" s="231" t="str">
        <f t="shared" ca="1" si="0"/>
        <v/>
      </c>
      <c r="E15" s="232"/>
      <c r="F15" s="255">
        <f t="shared" si="1"/>
        <v>0</v>
      </c>
      <c r="G15" s="212" t="str">
        <f t="shared" ca="1" si="2"/>
        <v/>
      </c>
      <c r="H15" s="213" t="str">
        <f ca="1">IF(ISNUMBER(A15),IF(OR($S15=$U15,NOT(ISNA(MATCH($D15*5+$V$4,Override!$C$6:$C$125,0)))),$Q15,0),"")</f>
        <v/>
      </c>
      <c r="I15" s="252" t="str">
        <f t="shared" ca="1" si="3"/>
        <v/>
      </c>
      <c r="J15" s="233">
        <f ca="1">COUNT(A12:A16)</f>
        <v>0</v>
      </c>
      <c r="K15" s="215" t="str">
        <f ca="1">IF(ISNUMBER(A15),RANK(F15,F12:F16),"")</f>
        <v/>
      </c>
      <c r="L15" s="216">
        <f ca="1">IF(J15=5,VLOOKUP(K15,TPMatrix!$A$6:$B$10,2,FALSE),IF(J15=4,VLOOKUP(K15,TPMatrix!$D$6:$E$9,2,FALSE),0))</f>
        <v>0</v>
      </c>
      <c r="M15" s="216">
        <f ca="1">IF(COUNTIF(K12:K16,K15)&gt;=2,IF(J15=5,VLOOKUP(K15+1,TPMatrix!$A$6:$B$10,2,FALSE),IF(J15=4,VLOOKUP(K15+1,TPMatrix!$D$6:$E$9,2,FALSE),0)),"")</f>
        <v>0</v>
      </c>
      <c r="N15" s="216">
        <f ca="1">IF(COUNTIF(K12:K16,K15)&gt;=3,IF(J15=5,VLOOKUP(K15+2,TPMatrix!$A$6:$B$10,2,FALSE),IF(J15=4,VLOOKUP(K15+2,TPMatrix!$D$6:$E$9,2,FALSE),0)),"")</f>
        <v>0</v>
      </c>
      <c r="O15" s="216">
        <f ca="1">IF(COUNTIF(K12:K16,K15)&gt;=4,IF(J15=5,VLOOKUP(K15+3,TPMatrix!$A$6:$B$10,2,FALSE),IF(J15=4,VLOOKUP(K15+3,TPMatrix!$D$6:$E$9,2,FALSE),0)),"")</f>
        <v>0</v>
      </c>
      <c r="P15" s="216">
        <f ca="1">IF(COUNTIF(K12:K16,K15)&gt;=5,IF(J15=5,VLOOKUP(K15+4,TPMatrix!$A$6:$B$10,2,FALSE),IF(J15=4,VLOOKUP(K15+4,TPMatrix!$D$6:$E$9,2,FALSE),0)),"")</f>
        <v>0</v>
      </c>
      <c r="Q15" s="216">
        <f t="shared" ca="1" si="4"/>
        <v>0</v>
      </c>
      <c r="R15" s="217">
        <f t="shared" ca="1" si="5"/>
        <v>5</v>
      </c>
      <c r="S15" s="215">
        <f t="shared" ca="1" si="6"/>
        <v>0</v>
      </c>
      <c r="T15" s="216">
        <f t="shared" si="7"/>
        <v>0</v>
      </c>
      <c r="U15" s="217">
        <f t="shared" ca="1" si="8"/>
        <v>0</v>
      </c>
      <c r="W15" s="154" t="str">
        <f t="shared" ca="1" si="9"/>
        <v/>
      </c>
      <c r="X15" s="154" t="str">
        <f ca="1">IF(ISNUMBER($A15),$W15*(Methuselahs!$A$4+1)+$A15,"")</f>
        <v/>
      </c>
      <c r="Y15" s="154" t="str">
        <f t="shared" ca="1" si="10"/>
        <v/>
      </c>
      <c r="Z15" s="154" t="str">
        <f ca="1">IF(ISNUMBER($A15),VLOOKUP($A15,Methuselahs!$A$7:$X$206,5),"")</f>
        <v/>
      </c>
      <c r="AA15" s="154" t="str">
        <f t="shared" ca="1" si="11"/>
        <v/>
      </c>
    </row>
    <row r="16" spans="1:28" ht="12.95" customHeight="1" thickBot="1" x14ac:dyDescent="0.25">
      <c r="A16" s="234" t="str">
        <f ca="1">IF(ISBLANK('Tournament Info'!$B$11),"",INDIRECT(ADDRESS(ROW(),2,1,1,"Optimal Seating "&amp;'Tournament Info'!$B$11-1&amp;"R+F")))</f>
        <v/>
      </c>
      <c r="B16" s="235" t="str">
        <f ca="1">IF(ISNUMBER(A16),VLOOKUP(A16,Methuselahs!$A$7:$E$206,2,FALSE),"")</f>
        <v/>
      </c>
      <c r="C16" s="236" t="str">
        <f ca="1">IF(ISNUMBER(A16),VLOOKUP(A16,Methuselahs!$A$7:$E$206,3,FALSE),"")</f>
        <v/>
      </c>
      <c r="D16" s="237" t="str">
        <f t="shared" ca="1" si="0"/>
        <v/>
      </c>
      <c r="E16" s="238"/>
      <c r="F16" s="256">
        <f t="shared" si="1"/>
        <v>0</v>
      </c>
      <c r="G16" s="222" t="str">
        <f t="shared" ca="1" si="2"/>
        <v/>
      </c>
      <c r="H16" s="223" t="str">
        <f ca="1">IF(ISNUMBER(A16),IF(OR($S16=$U16,NOT(ISNA(MATCH($D16*5+$V$4,Override!$C$6:$C$125,0)))),$Q16,0),"")</f>
        <v/>
      </c>
      <c r="I16" s="254" t="str">
        <f t="shared" ca="1" si="3"/>
        <v/>
      </c>
      <c r="J16" s="239">
        <f ca="1">COUNT(A12:A16)</f>
        <v>0</v>
      </c>
      <c r="K16" s="240" t="str">
        <f ca="1">IF(ISNUMBER(A16),RANK(F16,F12:F16),"")</f>
        <v/>
      </c>
      <c r="L16" s="241">
        <f ca="1">IF(J16=5,VLOOKUP(K16,TPMatrix!$A$6:$B$10,2,FALSE),IF(J16=4,VLOOKUP(K16,TPMatrix!$D$6:$E$9,2,FALSE),0))</f>
        <v>0</v>
      </c>
      <c r="M16" s="241">
        <f ca="1">IF(COUNTIF(K12:K16,K16)&gt;=2,IF(J16=5,VLOOKUP(K16+1,TPMatrix!$A$6:$B$10,2,FALSE),IF(J16=4,VLOOKUP(K16+1,TPMatrix!$D$6:$E$9,2,FALSE),0)),"")</f>
        <v>0</v>
      </c>
      <c r="N16" s="241">
        <f ca="1">IF(COUNTIF(K12:K16,K16)&gt;=3,IF(J16=5,VLOOKUP(K16+2,TPMatrix!$A$6:$B$10,2,FALSE),IF(J16=4,VLOOKUP(K16+2,TPMatrix!$D$6:$E$9,2,FALSE),0)),"")</f>
        <v>0</v>
      </c>
      <c r="O16" s="241">
        <f ca="1">IF(COUNTIF(K12:K16,K16)&gt;=4,IF(J16=5,VLOOKUP(K16+3,TPMatrix!$A$6:$B$10,2,FALSE),IF(J16=4,VLOOKUP(K16+3,TPMatrix!$D$6:$E$9,2,FALSE),0)),"")</f>
        <v>0</v>
      </c>
      <c r="P16" s="241">
        <f ca="1">IF(COUNTIF(K12:K16,K16)&gt;=5,IF(J16=5,VLOOKUP(K16+4,TPMatrix!$A$6:$B$10,2,FALSE),IF(J16=4,VLOOKUP(K16+4,TPMatrix!$D$6:$E$9,2,FALSE),0)),"")</f>
        <v>0</v>
      </c>
      <c r="Q16" s="241">
        <f t="shared" ca="1" si="4"/>
        <v>0</v>
      </c>
      <c r="R16" s="242">
        <f t="shared" ca="1" si="5"/>
        <v>5</v>
      </c>
      <c r="S16" s="240">
        <f t="shared" ca="1" si="6"/>
        <v>0</v>
      </c>
      <c r="T16" s="241">
        <f t="shared" si="7"/>
        <v>0</v>
      </c>
      <c r="U16" s="242">
        <f t="shared" ca="1" si="8"/>
        <v>0</v>
      </c>
      <c r="W16" s="154" t="str">
        <f t="shared" ca="1" si="9"/>
        <v/>
      </c>
      <c r="X16" s="154" t="str">
        <f ca="1">IF(ISNUMBER($A16),$W16*(Methuselahs!$A$4+1)+$A16,"")</f>
        <v/>
      </c>
      <c r="Y16" s="154" t="str">
        <f t="shared" ca="1" si="10"/>
        <v/>
      </c>
      <c r="Z16" s="154" t="str">
        <f ca="1">IF(ISNUMBER($A16),VLOOKUP($A16,Methuselahs!$A$7:$X$206,5),"")</f>
        <v/>
      </c>
      <c r="AA16" s="154" t="str">
        <f t="shared" ca="1" si="11"/>
        <v/>
      </c>
    </row>
    <row r="17" spans="1:27" ht="12.95" customHeight="1" thickTop="1" x14ac:dyDescent="0.2">
      <c r="A17" s="193" t="str">
        <f ca="1">IF(ISBLANK('Tournament Info'!$B$11),"",INDIRECT(ADDRESS(ROW(),2,1,1,"Optimal Seating "&amp;'Tournament Info'!$B$11-1&amp;"R+F")))</f>
        <v/>
      </c>
      <c r="B17" s="194" t="str">
        <f ca="1">IF(ISNUMBER(A17),VLOOKUP(A17,Methuselahs!$A$7:$E$206,2,FALSE),"")</f>
        <v/>
      </c>
      <c r="C17" s="195" t="str">
        <f ca="1">IF(ISNUMBER(A17),VLOOKUP(A17,Methuselahs!$A$7:$E$206,3,FALSE),"")</f>
        <v/>
      </c>
      <c r="D17" s="196" t="str">
        <f t="shared" ca="1" si="0"/>
        <v/>
      </c>
      <c r="E17" s="197"/>
      <c r="F17" s="249">
        <f t="shared" si="1"/>
        <v>0</v>
      </c>
      <c r="G17" s="198" t="str">
        <f t="shared" ca="1" si="2"/>
        <v/>
      </c>
      <c r="H17" s="199" t="str">
        <f ca="1">IF(ISNUMBER(A17),IF(OR($S17=$U17,NOT(ISNA(MATCH($D17*5+$V$4,Override!$C$6:$C$125,0)))),$Q17,0),"")</f>
        <v/>
      </c>
      <c r="I17" s="250" t="str">
        <f t="shared" ca="1" si="3"/>
        <v/>
      </c>
      <c r="J17" s="200">
        <f ca="1">COUNT(A17:A21)</f>
        <v>0</v>
      </c>
      <c r="K17" s="201" t="str">
        <f ca="1">IF(ISNUMBER(A17),RANK(F17,F17:F21),"")</f>
        <v/>
      </c>
      <c r="L17" s="202">
        <f ca="1">IF(J17=5,VLOOKUP(K17,TPMatrix!$A$6:$B$10,2,FALSE),IF(J17=4,VLOOKUP(K17,TPMatrix!$D$6:$E$9,2,FALSE),0))</f>
        <v>0</v>
      </c>
      <c r="M17" s="202">
        <f ca="1">IF(COUNTIF(K17:K21,K17)&gt;=2,IF(J17=5,VLOOKUP(K17+1,TPMatrix!$A$6:$B$10,2,FALSE),IF(J17=4,VLOOKUP(K17+1,TPMatrix!$D$6:$E$9,2,FALSE),0)),"")</f>
        <v>0</v>
      </c>
      <c r="N17" s="202">
        <f ca="1">IF(COUNTIF(K17:K21,K17)&gt;=3,IF(J17=5,VLOOKUP(K17+2,TPMatrix!$A$6:$B$10,2,FALSE),IF(J17=4,VLOOKUP(K17+2,TPMatrix!$D$6:$E$9,2,FALSE),0)),"")</f>
        <v>0</v>
      </c>
      <c r="O17" s="202">
        <f ca="1">IF(COUNTIF(K17:K21,K17)&gt;=4,IF(J17=5,VLOOKUP(K17+3,TPMatrix!$A$6:$B$10,2,FALSE),IF(J17=4,VLOOKUP(K17+3,TPMatrix!$D$6:$E$9,2,FALSE),0)),"")</f>
        <v>0</v>
      </c>
      <c r="P17" s="202">
        <f ca="1">IF(COUNTIF(K17:K21,K17)&gt;=5,IF(J17=5,VLOOKUP(K17+4,TPMatrix!$A$6:$B$10,2,FALSE),IF(J17=4,VLOOKUP(K17+4,TPMatrix!$D$6:$E$9,2,FALSE),0)),"")</f>
        <v>0</v>
      </c>
      <c r="Q17" s="202">
        <f t="shared" ca="1" si="4"/>
        <v>0</v>
      </c>
      <c r="R17" s="203">
        <f t="shared" ca="1" si="5"/>
        <v>5</v>
      </c>
      <c r="S17" s="204">
        <f t="shared" ca="1" si="6"/>
        <v>0</v>
      </c>
      <c r="T17" s="205">
        <f t="shared" si="7"/>
        <v>0</v>
      </c>
      <c r="U17" s="206">
        <f t="shared" ca="1" si="8"/>
        <v>0</v>
      </c>
      <c r="W17" s="154" t="str">
        <f t="shared" ca="1" si="9"/>
        <v/>
      </c>
      <c r="X17" s="154" t="str">
        <f ca="1">IF(ISNUMBER($A17),$W17*(Methuselahs!$A$4+1)+$A17,"")</f>
        <v/>
      </c>
      <c r="Y17" s="154" t="str">
        <f t="shared" ca="1" si="10"/>
        <v/>
      </c>
      <c r="Z17" s="154" t="str">
        <f ca="1">IF(ISNUMBER($A17),VLOOKUP($A17,Methuselahs!$A$7:$X$206,5),"")</f>
        <v/>
      </c>
      <c r="AA17" s="154" t="str">
        <f t="shared" ca="1" si="11"/>
        <v/>
      </c>
    </row>
    <row r="18" spans="1:27" ht="12.95" customHeight="1" x14ac:dyDescent="0.2">
      <c r="A18" s="207" t="str">
        <f ca="1">IF(ISBLANK('Tournament Info'!$B$11),"",INDIRECT(ADDRESS(ROW(),2,1,1,"Optimal Seating "&amp;'Tournament Info'!$B$11-1&amp;"R+F")))</f>
        <v/>
      </c>
      <c r="B18" s="208" t="str">
        <f ca="1">IF(ISNUMBER(A18),VLOOKUP(A18,Methuselahs!$A$7:$E$206,2,FALSE),"")</f>
        <v/>
      </c>
      <c r="C18" s="209" t="str">
        <f ca="1">IF(ISNUMBER(A18),VLOOKUP(A18,Methuselahs!$A$7:$E$206,3,FALSE),"")</f>
        <v/>
      </c>
      <c r="D18" s="210" t="str">
        <f t="shared" ca="1" si="0"/>
        <v/>
      </c>
      <c r="E18" s="211"/>
      <c r="F18" s="251">
        <f t="shared" si="1"/>
        <v>0</v>
      </c>
      <c r="G18" s="212" t="str">
        <f t="shared" ca="1" si="2"/>
        <v/>
      </c>
      <c r="H18" s="213" t="str">
        <f ca="1">IF(ISNUMBER(A18),IF(OR($S18=$U18,NOT(ISNA(MATCH($D18*5+$V$4,Override!$C$6:$C$125,0)))),$Q18,0),"")</f>
        <v/>
      </c>
      <c r="I18" s="252" t="str">
        <f t="shared" ca="1" si="3"/>
        <v/>
      </c>
      <c r="J18" s="214">
        <f ca="1">COUNT(A17:A21)</f>
        <v>0</v>
      </c>
      <c r="K18" s="215" t="str">
        <f ca="1">IF(ISNUMBER(A18),RANK(F18,F17:F21),"")</f>
        <v/>
      </c>
      <c r="L18" s="216">
        <f ca="1">IF(J18=5,VLOOKUP(K18,TPMatrix!$A$6:$B$10,2,FALSE),IF(J18=4,VLOOKUP(K18,TPMatrix!$D$6:$E$9,2,FALSE),0))</f>
        <v>0</v>
      </c>
      <c r="M18" s="216">
        <f ca="1">IF(COUNTIF(K17:K21,K18)&gt;=2,IF(J18=5,VLOOKUP(K18+1,TPMatrix!$A$6:$B$10,2,FALSE),IF(J18=4,VLOOKUP(K18+1,TPMatrix!$D$6:$E$9,2,FALSE),0)),"")</f>
        <v>0</v>
      </c>
      <c r="N18" s="216">
        <f ca="1">IF(COUNTIF(K17:K21,K18)&gt;=3,IF(J18=5,VLOOKUP(K18+2,TPMatrix!$A$6:$B$10,2,FALSE),IF(J18=4,VLOOKUP(K18+2,TPMatrix!$D$6:$E$9,2,FALSE),0)),"")</f>
        <v>0</v>
      </c>
      <c r="O18" s="216">
        <f ca="1">IF(COUNTIF(K17:K21,K18)&gt;=4,IF(J18=5,VLOOKUP(K18+3,TPMatrix!$A$6:$B$10,2,FALSE),IF(J18=4,VLOOKUP(K18+3,TPMatrix!$D$6:$E$9,2,FALSE),0)),"")</f>
        <v>0</v>
      </c>
      <c r="P18" s="216">
        <f ca="1">IF(COUNTIF(K17:K21,K18)&gt;=5,IF(J18=5,VLOOKUP(K18+4,TPMatrix!$A$6:$B$10,2,FALSE),IF(J18=4,VLOOKUP(K18+4,TPMatrix!$D$6:$E$9,2,FALSE),0)),"")</f>
        <v>0</v>
      </c>
      <c r="Q18" s="216">
        <f t="shared" ca="1" si="4"/>
        <v>0</v>
      </c>
      <c r="R18" s="217">
        <f t="shared" ca="1" si="5"/>
        <v>5</v>
      </c>
      <c r="S18" s="215">
        <f t="shared" ca="1" si="6"/>
        <v>0</v>
      </c>
      <c r="T18" s="216">
        <f t="shared" si="7"/>
        <v>0</v>
      </c>
      <c r="U18" s="217">
        <f t="shared" ca="1" si="8"/>
        <v>0</v>
      </c>
      <c r="W18" s="154" t="str">
        <f t="shared" ca="1" si="9"/>
        <v/>
      </c>
      <c r="X18" s="154" t="str">
        <f ca="1">IF(ISNUMBER($A18),$W18*(Methuselahs!$A$4+1)+$A18,"")</f>
        <v/>
      </c>
      <c r="Y18" s="154" t="str">
        <f t="shared" ca="1" si="10"/>
        <v/>
      </c>
      <c r="Z18" s="154" t="str">
        <f ca="1">IF(ISNUMBER($A18),VLOOKUP($A18,Methuselahs!$A$7:$X$206,5),"")</f>
        <v/>
      </c>
      <c r="AA18" s="154" t="str">
        <f t="shared" ca="1" si="11"/>
        <v/>
      </c>
    </row>
    <row r="19" spans="1:27" ht="12.95" customHeight="1" x14ac:dyDescent="0.2">
      <c r="A19" s="218" t="str">
        <f ca="1">IF(ISBLANK('Tournament Info'!$B$11),"",INDIRECT(ADDRESS(ROW(),2,1,1,"Optimal Seating "&amp;'Tournament Info'!$B$11-1&amp;"R+F")))</f>
        <v/>
      </c>
      <c r="B19" s="194" t="str">
        <f ca="1">IF(ISNUMBER(A19),VLOOKUP(A19,Methuselahs!$A$7:$E$206,2,FALSE),"")</f>
        <v/>
      </c>
      <c r="C19" s="219" t="str">
        <f ca="1">IF(ISNUMBER(A19),VLOOKUP(A19,Methuselahs!$A$7:$E$206,3,FALSE),"")</f>
        <v/>
      </c>
      <c r="D19" s="220" t="str">
        <f t="shared" ca="1" si="0"/>
        <v/>
      </c>
      <c r="E19" s="221"/>
      <c r="F19" s="253">
        <f t="shared" si="1"/>
        <v>0</v>
      </c>
      <c r="G19" s="222" t="str">
        <f t="shared" ca="1" si="2"/>
        <v/>
      </c>
      <c r="H19" s="223" t="str">
        <f ca="1">IF(ISNUMBER(A19),IF(OR($S19=$U19,NOT(ISNA(MATCH($D19*5+$V$4,Override!$C$6:$C$125,0)))),$Q19,0),"")</f>
        <v/>
      </c>
      <c r="I19" s="254" t="str">
        <f t="shared" ca="1" si="3"/>
        <v/>
      </c>
      <c r="J19" s="224">
        <f ca="1">COUNT(A17:A21)</f>
        <v>0</v>
      </c>
      <c r="K19" s="225" t="str">
        <f ca="1">IF(ISNUMBER(A19),RANK(F19,F17:F21),"")</f>
        <v/>
      </c>
      <c r="L19" s="226">
        <f ca="1">IF(J19=5,VLOOKUP(K19,TPMatrix!$A$6:$B$10,2,FALSE),IF(J19=4,VLOOKUP(K19,TPMatrix!$D$6:$E$9,2,FALSE),0))</f>
        <v>0</v>
      </c>
      <c r="M19" s="226">
        <f ca="1">IF(COUNTIF(K17:K21,K19)&gt;=2,IF(J19=5,VLOOKUP(K19+1,TPMatrix!$A$6:$B$10,2,FALSE),IF(J19=4,VLOOKUP(K19+1,TPMatrix!$D$6:$E$9,2,FALSE),0)),"")</f>
        <v>0</v>
      </c>
      <c r="N19" s="226">
        <f ca="1">IF(COUNTIF(K17:K21,K19)&gt;=3,IF(J19=5,VLOOKUP(K19+2,TPMatrix!$A$6:$B$10,2,FALSE),IF(J19=4,VLOOKUP(K19+2,TPMatrix!$D$6:$E$9,2,FALSE),0)),"")</f>
        <v>0</v>
      </c>
      <c r="O19" s="226">
        <f ca="1">IF(COUNTIF(K17:K21,K19)&gt;=4,IF(J19=5,VLOOKUP(K19+3,TPMatrix!$A$6:$B$10,2,FALSE),IF(J19=4,VLOOKUP(K19+3,TPMatrix!$D$6:$E$9,2,FALSE),0)),"")</f>
        <v>0</v>
      </c>
      <c r="P19" s="226">
        <f ca="1">IF(COUNTIF(K17:K21,K19)&gt;=5,IF(J19=5,VLOOKUP(K19+4,TPMatrix!$A$6:$B$10,2,FALSE),IF(J19=4,VLOOKUP(K19+4,TPMatrix!$D$6:$E$9,2,FALSE),0)),"")</f>
        <v>0</v>
      </c>
      <c r="Q19" s="226">
        <f t="shared" ca="1" si="4"/>
        <v>0</v>
      </c>
      <c r="R19" s="227">
        <f t="shared" ca="1" si="5"/>
        <v>5</v>
      </c>
      <c r="S19" s="225">
        <f t="shared" ca="1" si="6"/>
        <v>0</v>
      </c>
      <c r="T19" s="226">
        <f t="shared" si="7"/>
        <v>0</v>
      </c>
      <c r="U19" s="227">
        <f t="shared" ca="1" si="8"/>
        <v>0</v>
      </c>
      <c r="W19" s="154" t="str">
        <f t="shared" ca="1" si="9"/>
        <v/>
      </c>
      <c r="X19" s="154" t="str">
        <f ca="1">IF(ISNUMBER($A19),$W19*(Methuselahs!$A$4+1)+$A19,"")</f>
        <v/>
      </c>
      <c r="Y19" s="154" t="str">
        <f t="shared" ca="1" si="10"/>
        <v/>
      </c>
      <c r="Z19" s="154" t="str">
        <f ca="1">IF(ISNUMBER($A19),VLOOKUP($A19,Methuselahs!$A$7:$X$206,5),"")</f>
        <v/>
      </c>
      <c r="AA19" s="154" t="str">
        <f t="shared" ca="1" si="11"/>
        <v/>
      </c>
    </row>
    <row r="20" spans="1:27" ht="12.95" customHeight="1" x14ac:dyDescent="0.2">
      <c r="A20" s="228" t="str">
        <f ca="1">IF(ISBLANK('Tournament Info'!$B$11),"",INDIRECT(ADDRESS(ROW(),2,1,1,"Optimal Seating "&amp;'Tournament Info'!$B$11-1&amp;"R+F")))</f>
        <v/>
      </c>
      <c r="B20" s="229" t="str">
        <f ca="1">IF(ISNUMBER(A20),VLOOKUP(A20,Methuselahs!$A$7:$E$206,2,FALSE),"")</f>
        <v/>
      </c>
      <c r="C20" s="230" t="str">
        <f ca="1">IF(ISNUMBER(A20),VLOOKUP(A20,Methuselahs!$A$7:$E$206,3,FALSE),"")</f>
        <v/>
      </c>
      <c r="D20" s="231" t="str">
        <f t="shared" ca="1" si="0"/>
        <v/>
      </c>
      <c r="E20" s="232"/>
      <c r="F20" s="255">
        <f t="shared" si="1"/>
        <v>0</v>
      </c>
      <c r="G20" s="212" t="str">
        <f t="shared" ca="1" si="2"/>
        <v/>
      </c>
      <c r="H20" s="213" t="str">
        <f ca="1">IF(ISNUMBER(A20),IF(OR($S20=$U20,NOT(ISNA(MATCH($D20*5+$V$4,Override!$C$6:$C$125,0)))),$Q20,0),"")</f>
        <v/>
      </c>
      <c r="I20" s="252" t="str">
        <f t="shared" ca="1" si="3"/>
        <v/>
      </c>
      <c r="J20" s="233">
        <f ca="1">COUNT(A17:A21)</f>
        <v>0</v>
      </c>
      <c r="K20" s="215" t="str">
        <f ca="1">IF(ISNUMBER(A20),RANK(F20,F17:F21),"")</f>
        <v/>
      </c>
      <c r="L20" s="216">
        <f ca="1">IF(J20=5,VLOOKUP(K20,TPMatrix!$A$6:$B$10,2,FALSE),IF(J20=4,VLOOKUP(K20,TPMatrix!$D$6:$E$9,2,FALSE),0))</f>
        <v>0</v>
      </c>
      <c r="M20" s="216">
        <f ca="1">IF(COUNTIF(K17:K21,K20)&gt;=2,IF(J20=5,VLOOKUP(K20+1,TPMatrix!$A$6:$B$10,2,FALSE),IF(J20=4,VLOOKUP(K20+1,TPMatrix!$D$6:$E$9,2,FALSE),0)),"")</f>
        <v>0</v>
      </c>
      <c r="N20" s="216">
        <f ca="1">IF(COUNTIF(K17:K21,K20)&gt;=3,IF(J20=5,VLOOKUP(K20+2,TPMatrix!$A$6:$B$10,2,FALSE),IF(J20=4,VLOOKUP(K20+2,TPMatrix!$D$6:$E$9,2,FALSE),0)),"")</f>
        <v>0</v>
      </c>
      <c r="O20" s="216">
        <f ca="1">IF(COUNTIF(K17:K21,K20)&gt;=4,IF(J20=5,VLOOKUP(K20+3,TPMatrix!$A$6:$B$10,2,FALSE),IF(J20=4,VLOOKUP(K20+3,TPMatrix!$D$6:$E$9,2,FALSE),0)),"")</f>
        <v>0</v>
      </c>
      <c r="P20" s="216">
        <f ca="1">IF(COUNTIF(K17:K21,K20)&gt;=5,IF(J20=5,VLOOKUP(K20+4,TPMatrix!$A$6:$B$10,2,FALSE),IF(J20=4,VLOOKUP(K20+4,TPMatrix!$D$6:$E$9,2,FALSE),0)),"")</f>
        <v>0</v>
      </c>
      <c r="Q20" s="216">
        <f t="shared" ca="1" si="4"/>
        <v>0</v>
      </c>
      <c r="R20" s="217">
        <f t="shared" ca="1" si="5"/>
        <v>5</v>
      </c>
      <c r="S20" s="215">
        <f t="shared" ca="1" si="6"/>
        <v>0</v>
      </c>
      <c r="T20" s="216">
        <f t="shared" si="7"/>
        <v>0</v>
      </c>
      <c r="U20" s="217">
        <f t="shared" ca="1" si="8"/>
        <v>0</v>
      </c>
      <c r="W20" s="154" t="str">
        <f t="shared" ca="1" si="9"/>
        <v/>
      </c>
      <c r="X20" s="154" t="str">
        <f ca="1">IF(ISNUMBER($A20),$W20*(Methuselahs!$A$4+1)+$A20,"")</f>
        <v/>
      </c>
      <c r="Y20" s="154" t="str">
        <f t="shared" ca="1" si="10"/>
        <v/>
      </c>
      <c r="Z20" s="154" t="str">
        <f ca="1">IF(ISNUMBER($A20),VLOOKUP($A20,Methuselahs!$A$7:$X$206,5),"")</f>
        <v/>
      </c>
      <c r="AA20" s="154" t="str">
        <f t="shared" ca="1" si="11"/>
        <v/>
      </c>
    </row>
    <row r="21" spans="1:27" ht="12.95" customHeight="1" thickBot="1" x14ac:dyDescent="0.25">
      <c r="A21" s="234" t="str">
        <f ca="1">IF(ISBLANK('Tournament Info'!$B$11),"",INDIRECT(ADDRESS(ROW(),2,1,1,"Optimal Seating "&amp;'Tournament Info'!$B$11-1&amp;"R+F")))</f>
        <v/>
      </c>
      <c r="B21" s="235" t="str">
        <f ca="1">IF(ISNUMBER(A21),VLOOKUP(A21,Methuselahs!$A$7:$E$206,2,FALSE),"")</f>
        <v/>
      </c>
      <c r="C21" s="236" t="str">
        <f ca="1">IF(ISNUMBER(A21),VLOOKUP(A21,Methuselahs!$A$7:$E$206,3,FALSE),"")</f>
        <v/>
      </c>
      <c r="D21" s="237" t="str">
        <f t="shared" ca="1" si="0"/>
        <v/>
      </c>
      <c r="E21" s="238"/>
      <c r="F21" s="256">
        <f t="shared" si="1"/>
        <v>0</v>
      </c>
      <c r="G21" s="222" t="str">
        <f t="shared" ca="1" si="2"/>
        <v/>
      </c>
      <c r="H21" s="223" t="str">
        <f ca="1">IF(ISNUMBER(A21),IF(OR($S21=$U21,NOT(ISNA(MATCH($D21*5+$V$4,Override!$C$6:$C$125,0)))),$Q21,0),"")</f>
        <v/>
      </c>
      <c r="I21" s="254" t="str">
        <f t="shared" ca="1" si="3"/>
        <v/>
      </c>
      <c r="J21" s="239">
        <f ca="1">COUNT(A17:A21)</f>
        <v>0</v>
      </c>
      <c r="K21" s="240" t="str">
        <f ca="1">IF(ISNUMBER(A21),RANK(F21,F17:F21),"")</f>
        <v/>
      </c>
      <c r="L21" s="241">
        <f ca="1">IF(J21=5,VLOOKUP(K21,TPMatrix!$A$6:$B$10,2,FALSE),IF(J21=4,VLOOKUP(K21,TPMatrix!$D$6:$E$9,2,FALSE),0))</f>
        <v>0</v>
      </c>
      <c r="M21" s="241">
        <f ca="1">IF(COUNTIF(K17:K21,K21)&gt;=2,IF(J21=5,VLOOKUP(K21+1,TPMatrix!$A$6:$B$10,2,FALSE),IF(J21=4,VLOOKUP(K21+1,TPMatrix!$D$6:$E$9,2,FALSE),0)),"")</f>
        <v>0</v>
      </c>
      <c r="N21" s="241">
        <f ca="1">IF(COUNTIF(K17:K21,K21)&gt;=3,IF(J21=5,VLOOKUP(K21+2,TPMatrix!$A$6:$B$10,2,FALSE),IF(J21=4,VLOOKUP(K21+2,TPMatrix!$D$6:$E$9,2,FALSE),0)),"")</f>
        <v>0</v>
      </c>
      <c r="O21" s="241">
        <f ca="1">IF(COUNTIF(K17:K21,K21)&gt;=4,IF(J21=5,VLOOKUP(K21+3,TPMatrix!$A$6:$B$10,2,FALSE),IF(J21=4,VLOOKUP(K21+3,TPMatrix!$D$6:$E$9,2,FALSE),0)),"")</f>
        <v>0</v>
      </c>
      <c r="P21" s="241">
        <f ca="1">IF(COUNTIF(K17:K21,K21)&gt;=5,IF(J21=5,VLOOKUP(K21+4,TPMatrix!$A$6:$B$10,2,FALSE),IF(J21=4,VLOOKUP(K21+4,TPMatrix!$D$6:$E$9,2,FALSE),0)),"")</f>
        <v>0</v>
      </c>
      <c r="Q21" s="241">
        <f t="shared" ca="1" si="4"/>
        <v>0</v>
      </c>
      <c r="R21" s="242">
        <f t="shared" ca="1" si="5"/>
        <v>5</v>
      </c>
      <c r="S21" s="240">
        <f t="shared" ca="1" si="6"/>
        <v>0</v>
      </c>
      <c r="T21" s="241">
        <f t="shared" si="7"/>
        <v>0</v>
      </c>
      <c r="U21" s="242">
        <f t="shared" ca="1" si="8"/>
        <v>0</v>
      </c>
      <c r="W21" s="154" t="str">
        <f t="shared" ca="1" si="9"/>
        <v/>
      </c>
      <c r="X21" s="154" t="str">
        <f ca="1">IF(ISNUMBER($A21),$W21*(Methuselahs!$A$4+1)+$A21,"")</f>
        <v/>
      </c>
      <c r="Y21" s="154" t="str">
        <f t="shared" ca="1" si="10"/>
        <v/>
      </c>
      <c r="Z21" s="154" t="str">
        <f ca="1">IF(ISNUMBER($A21),VLOOKUP($A21,Methuselahs!$A$7:$X$206,5),"")</f>
        <v/>
      </c>
      <c r="AA21" s="154" t="str">
        <f t="shared" ca="1" si="11"/>
        <v/>
      </c>
    </row>
    <row r="22" spans="1:27" ht="12.95" customHeight="1" thickTop="1" x14ac:dyDescent="0.2">
      <c r="A22" s="193" t="str">
        <f ca="1">IF(ISBLANK('Tournament Info'!$B$11),"",INDIRECT(ADDRESS(ROW(),2,1,1,"Optimal Seating "&amp;'Tournament Info'!$B$11-1&amp;"R+F")))</f>
        <v/>
      </c>
      <c r="B22" s="194" t="str">
        <f ca="1">IF(ISNUMBER(A22),VLOOKUP(A22,Methuselahs!$A$7:$E$206,2,FALSE),"")</f>
        <v/>
      </c>
      <c r="C22" s="195" t="str">
        <f ca="1">IF(ISNUMBER(A22),VLOOKUP(A22,Methuselahs!$A$7:$E$206,3,FALSE),"")</f>
        <v/>
      </c>
      <c r="D22" s="196" t="str">
        <f t="shared" ca="1" si="0"/>
        <v/>
      </c>
      <c r="E22" s="197"/>
      <c r="F22" s="249">
        <f t="shared" si="1"/>
        <v>0</v>
      </c>
      <c r="G22" s="198" t="str">
        <f t="shared" ca="1" si="2"/>
        <v/>
      </c>
      <c r="H22" s="199" t="str">
        <f ca="1">IF(ISNUMBER(A22),IF(OR($S22=$U22,NOT(ISNA(MATCH($D22*5+$V$4,Override!$C$6:$C$125,0)))),$Q22,0),"")</f>
        <v/>
      </c>
      <c r="I22" s="250" t="str">
        <f t="shared" ca="1" si="3"/>
        <v/>
      </c>
      <c r="J22" s="200">
        <f ca="1">COUNT(A22:A26)</f>
        <v>0</v>
      </c>
      <c r="K22" s="201" t="str">
        <f ca="1">IF(ISNUMBER(A22),RANK(F22,F22:F26),"")</f>
        <v/>
      </c>
      <c r="L22" s="202">
        <f ca="1">IF(J22=5,VLOOKUP(K22,TPMatrix!$A$6:$B$10,2,FALSE),IF(J22=4,VLOOKUP(K22,TPMatrix!$D$6:$E$9,2,FALSE),0))</f>
        <v>0</v>
      </c>
      <c r="M22" s="202">
        <f ca="1">IF(COUNTIF(K22:K26,K22)&gt;=2,IF(J22=5,VLOOKUP(K22+1,TPMatrix!$A$6:$B$10,2,FALSE),IF(J22=4,VLOOKUP(K22+1,TPMatrix!$D$6:$E$9,2,FALSE),0)),"")</f>
        <v>0</v>
      </c>
      <c r="N22" s="202">
        <f ca="1">IF(COUNTIF(K22:K26,K22)&gt;=3,IF(J22=5,VLOOKUP(K22+2,TPMatrix!$A$6:$B$10,2,FALSE),IF(J22=4,VLOOKUP(K22+2,TPMatrix!$D$6:$E$9,2,FALSE),0)),"")</f>
        <v>0</v>
      </c>
      <c r="O22" s="202">
        <f ca="1">IF(COUNTIF(K22:K26,K22)&gt;=4,IF(J22=5,VLOOKUP(K22+3,TPMatrix!$A$6:$B$10,2,FALSE),IF(J22=4,VLOOKUP(K22+3,TPMatrix!$D$6:$E$9,2,FALSE),0)),"")</f>
        <v>0</v>
      </c>
      <c r="P22" s="202">
        <f ca="1">IF(COUNTIF(K22:K26,K22)&gt;=5,IF(J22=5,VLOOKUP(K22+4,TPMatrix!$A$6:$B$10,2,FALSE),IF(J22=4,VLOOKUP(K22+4,TPMatrix!$D$6:$E$9,2,FALSE),0)),"")</f>
        <v>0</v>
      </c>
      <c r="Q22" s="202">
        <f t="shared" ca="1" si="4"/>
        <v>0</v>
      </c>
      <c r="R22" s="203">
        <f t="shared" ca="1" si="5"/>
        <v>5</v>
      </c>
      <c r="S22" s="204">
        <f t="shared" ca="1" si="6"/>
        <v>0</v>
      </c>
      <c r="T22" s="205">
        <f t="shared" si="7"/>
        <v>0</v>
      </c>
      <c r="U22" s="206">
        <f t="shared" ca="1" si="8"/>
        <v>0</v>
      </c>
      <c r="W22" s="154" t="str">
        <f t="shared" ca="1" si="9"/>
        <v/>
      </c>
      <c r="X22" s="154" t="str">
        <f ca="1">IF(ISNUMBER($A22),$W22*(Methuselahs!$A$4+1)+$A22,"")</f>
        <v/>
      </c>
      <c r="Y22" s="154" t="str">
        <f t="shared" ca="1" si="10"/>
        <v/>
      </c>
      <c r="Z22" s="154" t="str">
        <f ca="1">IF(ISNUMBER($A22),VLOOKUP($A22,Methuselahs!$A$7:$X$206,5),"")</f>
        <v/>
      </c>
      <c r="AA22" s="154" t="str">
        <f t="shared" ca="1" si="11"/>
        <v/>
      </c>
    </row>
    <row r="23" spans="1:27" ht="12.95" customHeight="1" x14ac:dyDescent="0.2">
      <c r="A23" s="207" t="str">
        <f ca="1">IF(ISBLANK('Tournament Info'!$B$11),"",INDIRECT(ADDRESS(ROW(),2,1,1,"Optimal Seating "&amp;'Tournament Info'!$B$11-1&amp;"R+F")))</f>
        <v/>
      </c>
      <c r="B23" s="208" t="str">
        <f ca="1">IF(ISNUMBER(A23),VLOOKUP(A23,Methuselahs!$A$7:$E$206,2,FALSE),"")</f>
        <v/>
      </c>
      <c r="C23" s="209" t="str">
        <f ca="1">IF(ISNUMBER(A23),VLOOKUP(A23,Methuselahs!$A$7:$E$206,3,FALSE),"")</f>
        <v/>
      </c>
      <c r="D23" s="210" t="str">
        <f t="shared" ca="1" si="0"/>
        <v/>
      </c>
      <c r="E23" s="211"/>
      <c r="F23" s="251">
        <f t="shared" si="1"/>
        <v>0</v>
      </c>
      <c r="G23" s="212" t="str">
        <f t="shared" ca="1" si="2"/>
        <v/>
      </c>
      <c r="H23" s="213" t="str">
        <f ca="1">IF(ISNUMBER(A23),IF(OR($S23=$U23,NOT(ISNA(MATCH($D23*5+$V$4,Override!$C$6:$C$125,0)))),$Q23,0),"")</f>
        <v/>
      </c>
      <c r="I23" s="252" t="str">
        <f t="shared" ca="1" si="3"/>
        <v/>
      </c>
      <c r="J23" s="214">
        <f ca="1">COUNT(A22:A26)</f>
        <v>0</v>
      </c>
      <c r="K23" s="215" t="str">
        <f ca="1">IF(ISNUMBER(A23),RANK(F23,F22:F26),"")</f>
        <v/>
      </c>
      <c r="L23" s="216">
        <f ca="1">IF(J23=5,VLOOKUP(K23,TPMatrix!$A$6:$B$10,2,FALSE),IF(J23=4,VLOOKUP(K23,TPMatrix!$D$6:$E$9,2,FALSE),0))</f>
        <v>0</v>
      </c>
      <c r="M23" s="216">
        <f ca="1">IF(COUNTIF(K22:K26,K23)&gt;=2,IF(J23=5,VLOOKUP(K23+1,TPMatrix!$A$6:$B$10,2,FALSE),IF(J23=4,VLOOKUP(K23+1,TPMatrix!$D$6:$E$9,2,FALSE),0)),"")</f>
        <v>0</v>
      </c>
      <c r="N23" s="216">
        <f ca="1">IF(COUNTIF(K22:K26,K23)&gt;=3,IF(J23=5,VLOOKUP(K23+2,TPMatrix!$A$6:$B$10,2,FALSE),IF(J23=4,VLOOKUP(K23+2,TPMatrix!$D$6:$E$9,2,FALSE),0)),"")</f>
        <v>0</v>
      </c>
      <c r="O23" s="216">
        <f ca="1">IF(COUNTIF(K22:K26,K23)&gt;=4,IF(J23=5,VLOOKUP(K23+3,TPMatrix!$A$6:$B$10,2,FALSE),IF(J23=4,VLOOKUP(K23+3,TPMatrix!$D$6:$E$9,2,FALSE),0)),"")</f>
        <v>0</v>
      </c>
      <c r="P23" s="216">
        <f ca="1">IF(COUNTIF(K22:K26,K23)&gt;=5,IF(J23=5,VLOOKUP(K23+4,TPMatrix!$A$6:$B$10,2,FALSE),IF(J23=4,VLOOKUP(K23+4,TPMatrix!$D$6:$E$9,2,FALSE),0)),"")</f>
        <v>0</v>
      </c>
      <c r="Q23" s="216">
        <f t="shared" ca="1" si="4"/>
        <v>0</v>
      </c>
      <c r="R23" s="217">
        <f t="shared" ca="1" si="5"/>
        <v>5</v>
      </c>
      <c r="S23" s="215">
        <f t="shared" ca="1" si="6"/>
        <v>0</v>
      </c>
      <c r="T23" s="216">
        <f t="shared" si="7"/>
        <v>0</v>
      </c>
      <c r="U23" s="217">
        <f t="shared" ca="1" si="8"/>
        <v>0</v>
      </c>
      <c r="W23" s="154" t="str">
        <f t="shared" ca="1" si="9"/>
        <v/>
      </c>
      <c r="X23" s="154" t="str">
        <f ca="1">IF(ISNUMBER($A23),$W23*(Methuselahs!$A$4+1)+$A23,"")</f>
        <v/>
      </c>
      <c r="Y23" s="154" t="str">
        <f t="shared" ca="1" si="10"/>
        <v/>
      </c>
      <c r="Z23" s="154" t="str">
        <f ca="1">IF(ISNUMBER($A23),VLOOKUP($A23,Methuselahs!$A$7:$X$206,5),"")</f>
        <v/>
      </c>
      <c r="AA23" s="154" t="str">
        <f t="shared" ca="1" si="11"/>
        <v/>
      </c>
    </row>
    <row r="24" spans="1:27" ht="12.95" customHeight="1" x14ac:dyDescent="0.2">
      <c r="A24" s="218" t="str">
        <f ca="1">IF(ISBLANK('Tournament Info'!$B$11),"",INDIRECT(ADDRESS(ROW(),2,1,1,"Optimal Seating "&amp;'Tournament Info'!$B$11-1&amp;"R+F")))</f>
        <v/>
      </c>
      <c r="B24" s="194" t="str">
        <f ca="1">IF(ISNUMBER(A24),VLOOKUP(A24,Methuselahs!$A$7:$E$206,2,FALSE),"")</f>
        <v/>
      </c>
      <c r="C24" s="219" t="str">
        <f ca="1">IF(ISNUMBER(A24),VLOOKUP(A24,Methuselahs!$A$7:$E$206,3,FALSE),"")</f>
        <v/>
      </c>
      <c r="D24" s="220" t="str">
        <f t="shared" ca="1" si="0"/>
        <v/>
      </c>
      <c r="E24" s="221"/>
      <c r="F24" s="253">
        <f t="shared" si="1"/>
        <v>0</v>
      </c>
      <c r="G24" s="222" t="str">
        <f t="shared" ca="1" si="2"/>
        <v/>
      </c>
      <c r="H24" s="223" t="str">
        <f ca="1">IF(ISNUMBER(A24),IF(OR($S24=$U24,NOT(ISNA(MATCH($D24*5+$V$4,Override!$C$6:$C$125,0)))),$Q24,0),"")</f>
        <v/>
      </c>
      <c r="I24" s="254" t="str">
        <f t="shared" ca="1" si="3"/>
        <v/>
      </c>
      <c r="J24" s="224">
        <f ca="1">COUNT(A22:A26)</f>
        <v>0</v>
      </c>
      <c r="K24" s="225" t="str">
        <f ca="1">IF(ISNUMBER(A24),RANK(F24,F22:F26),"")</f>
        <v/>
      </c>
      <c r="L24" s="226">
        <f ca="1">IF(J24=5,VLOOKUP(K24,TPMatrix!$A$6:$B$10,2,FALSE),IF(J24=4,VLOOKUP(K24,TPMatrix!$D$6:$E$9,2,FALSE),0))</f>
        <v>0</v>
      </c>
      <c r="M24" s="226">
        <f ca="1">IF(COUNTIF(K22:K26,K24)&gt;=2,IF(J24=5,VLOOKUP(K24+1,TPMatrix!$A$6:$B$10,2,FALSE),IF(J24=4,VLOOKUP(K24+1,TPMatrix!$D$6:$E$9,2,FALSE),0)),"")</f>
        <v>0</v>
      </c>
      <c r="N24" s="226">
        <f ca="1">IF(COUNTIF(K22:K26,K24)&gt;=3,IF(J24=5,VLOOKUP(K24+2,TPMatrix!$A$6:$B$10,2,FALSE),IF(J24=4,VLOOKUP(K24+2,TPMatrix!$D$6:$E$9,2,FALSE),0)),"")</f>
        <v>0</v>
      </c>
      <c r="O24" s="226">
        <f ca="1">IF(COUNTIF(K22:K26,K24)&gt;=4,IF(J24=5,VLOOKUP(K24+3,TPMatrix!$A$6:$B$10,2,FALSE),IF(J24=4,VLOOKUP(K24+3,TPMatrix!$D$6:$E$9,2,FALSE),0)),"")</f>
        <v>0</v>
      </c>
      <c r="P24" s="226">
        <f ca="1">IF(COUNTIF(K22:K26,K24)&gt;=5,IF(J24=5,VLOOKUP(K24+4,TPMatrix!$A$6:$B$10,2,FALSE),IF(J24=4,VLOOKUP(K24+4,TPMatrix!$D$6:$E$9,2,FALSE),0)),"")</f>
        <v>0</v>
      </c>
      <c r="Q24" s="226">
        <f t="shared" ca="1" si="4"/>
        <v>0</v>
      </c>
      <c r="R24" s="227">
        <f t="shared" ca="1" si="5"/>
        <v>5</v>
      </c>
      <c r="S24" s="225">
        <f t="shared" ca="1" si="6"/>
        <v>0</v>
      </c>
      <c r="T24" s="226">
        <f t="shared" si="7"/>
        <v>0</v>
      </c>
      <c r="U24" s="227">
        <f t="shared" ca="1" si="8"/>
        <v>0</v>
      </c>
      <c r="W24" s="154" t="str">
        <f t="shared" ca="1" si="9"/>
        <v/>
      </c>
      <c r="X24" s="154" t="str">
        <f ca="1">IF(ISNUMBER($A24),$W24*(Methuselahs!$A$4+1)+$A24,"")</f>
        <v/>
      </c>
      <c r="Y24" s="154" t="str">
        <f t="shared" ca="1" si="10"/>
        <v/>
      </c>
      <c r="Z24" s="154" t="str">
        <f ca="1">IF(ISNUMBER($A24),VLOOKUP($A24,Methuselahs!$A$7:$X$206,5),"")</f>
        <v/>
      </c>
      <c r="AA24" s="154" t="str">
        <f t="shared" ca="1" si="11"/>
        <v/>
      </c>
    </row>
    <row r="25" spans="1:27" ht="12.95" customHeight="1" x14ac:dyDescent="0.2">
      <c r="A25" s="228" t="str">
        <f ca="1">IF(ISBLANK('Tournament Info'!$B$11),"",INDIRECT(ADDRESS(ROW(),2,1,1,"Optimal Seating "&amp;'Tournament Info'!$B$11-1&amp;"R+F")))</f>
        <v/>
      </c>
      <c r="B25" s="229" t="str">
        <f ca="1">IF(ISNUMBER(A25),VLOOKUP(A25,Methuselahs!$A$7:$E$206,2,FALSE),"")</f>
        <v/>
      </c>
      <c r="C25" s="230" t="str">
        <f ca="1">IF(ISNUMBER(A25),VLOOKUP(A25,Methuselahs!$A$7:$E$206,3,FALSE),"")</f>
        <v/>
      </c>
      <c r="D25" s="231" t="str">
        <f t="shared" ca="1" si="0"/>
        <v/>
      </c>
      <c r="E25" s="232"/>
      <c r="F25" s="255">
        <f t="shared" si="1"/>
        <v>0</v>
      </c>
      <c r="G25" s="212" t="str">
        <f t="shared" ca="1" si="2"/>
        <v/>
      </c>
      <c r="H25" s="213" t="str">
        <f ca="1">IF(ISNUMBER(A25),IF(OR($S25=$U25,NOT(ISNA(MATCH($D25*5+$V$4,Override!$C$6:$C$125,0)))),$Q25,0),"")</f>
        <v/>
      </c>
      <c r="I25" s="252" t="str">
        <f t="shared" ca="1" si="3"/>
        <v/>
      </c>
      <c r="J25" s="233">
        <f ca="1">COUNT(A22:A26)</f>
        <v>0</v>
      </c>
      <c r="K25" s="215" t="str">
        <f ca="1">IF(ISNUMBER(A25),RANK(F25,F22:F26),"")</f>
        <v/>
      </c>
      <c r="L25" s="216">
        <f ca="1">IF(J25=5,VLOOKUP(K25,TPMatrix!$A$6:$B$10,2,FALSE),IF(J25=4,VLOOKUP(K25,TPMatrix!$D$6:$E$9,2,FALSE),0))</f>
        <v>0</v>
      </c>
      <c r="M25" s="216">
        <f ca="1">IF(COUNTIF(K22:K26,K25)&gt;=2,IF(J25=5,VLOOKUP(K25+1,TPMatrix!$A$6:$B$10,2,FALSE),IF(J25=4,VLOOKUP(K25+1,TPMatrix!$D$6:$E$9,2,FALSE),0)),"")</f>
        <v>0</v>
      </c>
      <c r="N25" s="216">
        <f ca="1">IF(COUNTIF(K22:K26,K25)&gt;=3,IF(J25=5,VLOOKUP(K25+2,TPMatrix!$A$6:$B$10,2,FALSE),IF(J25=4,VLOOKUP(K25+2,TPMatrix!$D$6:$E$9,2,FALSE),0)),"")</f>
        <v>0</v>
      </c>
      <c r="O25" s="216">
        <f ca="1">IF(COUNTIF(K22:K26,K25)&gt;=4,IF(J25=5,VLOOKUP(K25+3,TPMatrix!$A$6:$B$10,2,FALSE),IF(J25=4,VLOOKUP(K25+3,TPMatrix!$D$6:$E$9,2,FALSE),0)),"")</f>
        <v>0</v>
      </c>
      <c r="P25" s="216">
        <f ca="1">IF(COUNTIF(K22:K26,K25)&gt;=5,IF(J25=5,VLOOKUP(K25+4,TPMatrix!$A$6:$B$10,2,FALSE),IF(J25=4,VLOOKUP(K25+4,TPMatrix!$D$6:$E$9,2,FALSE),0)),"")</f>
        <v>0</v>
      </c>
      <c r="Q25" s="216">
        <f t="shared" ca="1" si="4"/>
        <v>0</v>
      </c>
      <c r="R25" s="217">
        <f t="shared" ca="1" si="5"/>
        <v>5</v>
      </c>
      <c r="S25" s="215">
        <f t="shared" ca="1" si="6"/>
        <v>0</v>
      </c>
      <c r="T25" s="216">
        <f t="shared" si="7"/>
        <v>0</v>
      </c>
      <c r="U25" s="217">
        <f t="shared" ca="1" si="8"/>
        <v>0</v>
      </c>
      <c r="W25" s="154" t="str">
        <f t="shared" ca="1" si="9"/>
        <v/>
      </c>
      <c r="X25" s="154" t="str">
        <f ca="1">IF(ISNUMBER($A25),$W25*(Methuselahs!$A$4+1)+$A25,"")</f>
        <v/>
      </c>
      <c r="Y25" s="154" t="str">
        <f t="shared" ca="1" si="10"/>
        <v/>
      </c>
      <c r="Z25" s="154" t="str">
        <f ca="1">IF(ISNUMBER($A25),VLOOKUP($A25,Methuselahs!$A$7:$X$206,5),"")</f>
        <v/>
      </c>
      <c r="AA25" s="154" t="str">
        <f t="shared" ca="1" si="11"/>
        <v/>
      </c>
    </row>
    <row r="26" spans="1:27" ht="12.95" customHeight="1" x14ac:dyDescent="0.2">
      <c r="A26" s="234" t="str">
        <f ca="1">IF(ISBLANK('Tournament Info'!$B$11),"",INDIRECT(ADDRESS(ROW(),2,1,1,"Optimal Seating "&amp;'Tournament Info'!$B$11-1&amp;"R+F")))</f>
        <v/>
      </c>
      <c r="B26" s="235" t="str">
        <f ca="1">IF(ISNUMBER(A26),VLOOKUP(A26,Methuselahs!$A$7:$E$206,2,FALSE),"")</f>
        <v/>
      </c>
      <c r="C26" s="236" t="str">
        <f ca="1">IF(ISNUMBER(A26),VLOOKUP(A26,Methuselahs!$A$7:$E$206,3,FALSE),"")</f>
        <v/>
      </c>
      <c r="D26" s="237" t="str">
        <f t="shared" ca="1" si="0"/>
        <v/>
      </c>
      <c r="E26" s="238"/>
      <c r="F26" s="256">
        <f t="shared" si="1"/>
        <v>0</v>
      </c>
      <c r="G26" s="222" t="str">
        <f t="shared" ca="1" si="2"/>
        <v/>
      </c>
      <c r="H26" s="223" t="str">
        <f ca="1">IF(ISNUMBER(A26),IF(OR($S26=$U26,NOT(ISNA(MATCH($D26*5+$V$4,Override!$C$6:$C$125,0)))),$Q26,0),"")</f>
        <v/>
      </c>
      <c r="I26" s="254" t="str">
        <f t="shared" ca="1" si="3"/>
        <v/>
      </c>
      <c r="J26" s="239">
        <f ca="1">COUNT(A22:A26)</f>
        <v>0</v>
      </c>
      <c r="K26" s="240" t="str">
        <f ca="1">IF(ISNUMBER(A26),RANK(F26,F22:F26),"")</f>
        <v/>
      </c>
      <c r="L26" s="241">
        <f ca="1">IF(J26=5,VLOOKUP(K26,TPMatrix!$A$6:$B$10,2,FALSE),IF(J26=4,VLOOKUP(K26,TPMatrix!$D$6:$E$9,2,FALSE),0))</f>
        <v>0</v>
      </c>
      <c r="M26" s="241">
        <f ca="1">IF(COUNTIF(K22:K26,K26)&gt;=2,IF(J26=5,VLOOKUP(K26+1,TPMatrix!$A$6:$B$10,2,FALSE),IF(J26=4,VLOOKUP(K26+1,TPMatrix!$D$6:$E$9,2,FALSE),0)),"")</f>
        <v>0</v>
      </c>
      <c r="N26" s="241">
        <f ca="1">IF(COUNTIF(K22:K26,K26)&gt;=3,IF(J26=5,VLOOKUP(K26+2,TPMatrix!$A$6:$B$10,2,FALSE),IF(J26=4,VLOOKUP(K26+2,TPMatrix!$D$6:$E$9,2,FALSE),0)),"")</f>
        <v>0</v>
      </c>
      <c r="O26" s="241">
        <f ca="1">IF(COUNTIF(K22:K26,K26)&gt;=4,IF(J26=5,VLOOKUP(K26+3,TPMatrix!$A$6:$B$10,2,FALSE),IF(J26=4,VLOOKUP(K26+3,TPMatrix!$D$6:$E$9,2,FALSE),0)),"")</f>
        <v>0</v>
      </c>
      <c r="P26" s="241">
        <f ca="1">IF(COUNTIF(K22:K26,K26)&gt;=5,IF(J26=5,VLOOKUP(K26+4,TPMatrix!$A$6:$B$10,2,FALSE),IF(J26=4,VLOOKUP(K26+4,TPMatrix!$D$6:$E$9,2,FALSE),0)),"")</f>
        <v>0</v>
      </c>
      <c r="Q26" s="241">
        <f t="shared" ca="1" si="4"/>
        <v>0</v>
      </c>
      <c r="R26" s="242">
        <f t="shared" ca="1" si="5"/>
        <v>5</v>
      </c>
      <c r="S26" s="240">
        <f t="shared" ca="1" si="6"/>
        <v>0</v>
      </c>
      <c r="T26" s="241">
        <f t="shared" si="7"/>
        <v>0</v>
      </c>
      <c r="U26" s="242">
        <f t="shared" ca="1" si="8"/>
        <v>0</v>
      </c>
      <c r="W26" s="154" t="str">
        <f t="shared" ca="1" si="9"/>
        <v/>
      </c>
      <c r="X26" s="154" t="str">
        <f ca="1">IF(ISNUMBER($A26),$W26*(Methuselahs!$A$4+1)+$A26,"")</f>
        <v/>
      </c>
      <c r="Y26" s="154" t="str">
        <f t="shared" ca="1" si="10"/>
        <v/>
      </c>
      <c r="Z26" s="154" t="str">
        <f ca="1">IF(ISNUMBER($A26),VLOOKUP($A26,Methuselahs!$A$7:$X$206,5),"")</f>
        <v/>
      </c>
      <c r="AA26" s="154" t="str">
        <f t="shared" ca="1" si="11"/>
        <v/>
      </c>
    </row>
    <row r="27" spans="1:27" ht="12.95" customHeight="1" x14ac:dyDescent="0.2">
      <c r="A27" s="193" t="str">
        <f ca="1">IF(ISBLANK('Tournament Info'!$B$11),"",INDIRECT(ADDRESS(ROW(),2,1,1,"Optimal Seating "&amp;'Tournament Info'!$B$11-1&amp;"R+F")))</f>
        <v/>
      </c>
      <c r="B27" s="194" t="str">
        <f ca="1">IF(ISNUMBER(A27),VLOOKUP(A27,Methuselahs!$A$7:$E$206,2,FALSE),"")</f>
        <v/>
      </c>
      <c r="C27" s="195" t="str">
        <f ca="1">IF(ISNUMBER(A27),VLOOKUP(A27,Methuselahs!$A$7:$E$206,3,FALSE),"")</f>
        <v/>
      </c>
      <c r="D27" s="196" t="str">
        <f t="shared" ca="1" si="0"/>
        <v/>
      </c>
      <c r="E27" s="197"/>
      <c r="F27" s="249">
        <f t="shared" si="1"/>
        <v>0</v>
      </c>
      <c r="G27" s="198" t="str">
        <f t="shared" ca="1" si="2"/>
        <v/>
      </c>
      <c r="H27" s="199" t="str">
        <f ca="1">IF(ISNUMBER(A27),IF(OR($S27=$U27,NOT(ISNA(MATCH($D27*5+$V$4,Override!$C$6:$C$125,0)))),$Q27,0),"")</f>
        <v/>
      </c>
      <c r="I27" s="250" t="str">
        <f t="shared" ca="1" si="3"/>
        <v/>
      </c>
      <c r="J27" s="200">
        <f ca="1">COUNT(A27:A31)</f>
        <v>0</v>
      </c>
      <c r="K27" s="201" t="str">
        <f ca="1">IF(ISNUMBER(A27),RANK(F27,F27:F31),"")</f>
        <v/>
      </c>
      <c r="L27" s="202">
        <f ca="1">IF(J27=5,VLOOKUP(K27,TPMatrix!$A$6:$B$10,2,FALSE),IF(J27=4,VLOOKUP(K27,TPMatrix!$D$6:$E$9,2,FALSE),0))</f>
        <v>0</v>
      </c>
      <c r="M27" s="202">
        <f ca="1">IF(COUNTIF(K27:K31,K27)&gt;=2,IF(J27=5,VLOOKUP(K27+1,TPMatrix!$A$6:$B$10,2,FALSE),IF(J27=4,VLOOKUP(K27+1,TPMatrix!$D$6:$E$9,2,FALSE),0)),"")</f>
        <v>0</v>
      </c>
      <c r="N27" s="202">
        <f ca="1">IF(COUNTIF(K27:K31,K27)&gt;=3,IF(J27=5,VLOOKUP(K27+2,TPMatrix!$A$6:$B$10,2,FALSE),IF(J27=4,VLOOKUP(K27+2,TPMatrix!$D$6:$E$9,2,FALSE),0)),"")</f>
        <v>0</v>
      </c>
      <c r="O27" s="202">
        <f ca="1">IF(COUNTIF(K27:K31,K27)&gt;=4,IF(J27=5,VLOOKUP(K27+3,TPMatrix!$A$6:$B$10,2,FALSE),IF(J27=4,VLOOKUP(K27+3,TPMatrix!$D$6:$E$9,2,FALSE),0)),"")</f>
        <v>0</v>
      </c>
      <c r="P27" s="202">
        <f ca="1">IF(COUNTIF(K27:K31,K27)&gt;=5,IF(J27=5,VLOOKUP(K27+4,TPMatrix!$A$6:$B$10,2,FALSE),IF(J27=4,VLOOKUP(K27+4,TPMatrix!$D$6:$E$9,2,FALSE),0)),"")</f>
        <v>0</v>
      </c>
      <c r="Q27" s="202">
        <f t="shared" ca="1" si="4"/>
        <v>0</v>
      </c>
      <c r="R27" s="203">
        <f t="shared" ca="1" si="5"/>
        <v>5</v>
      </c>
      <c r="S27" s="204">
        <f t="shared" ca="1" si="6"/>
        <v>0</v>
      </c>
      <c r="T27" s="205">
        <f t="shared" si="7"/>
        <v>0</v>
      </c>
      <c r="U27" s="206">
        <f t="shared" ca="1" si="8"/>
        <v>0</v>
      </c>
      <c r="W27" s="154" t="str">
        <f t="shared" ca="1" si="9"/>
        <v/>
      </c>
      <c r="X27" s="154" t="str">
        <f ca="1">IF(ISNUMBER($A27),$W27*(Methuselahs!$A$4+1)+$A27,"")</f>
        <v/>
      </c>
      <c r="Y27" s="154" t="str">
        <f t="shared" ca="1" si="10"/>
        <v/>
      </c>
      <c r="Z27" s="154" t="str">
        <f ca="1">IF(ISNUMBER($A27),VLOOKUP($A27,Methuselahs!$A$7:$X$206,5),"")</f>
        <v/>
      </c>
      <c r="AA27" s="154" t="str">
        <f t="shared" ca="1" si="11"/>
        <v/>
      </c>
    </row>
    <row r="28" spans="1:27" ht="12.95" customHeight="1" x14ac:dyDescent="0.2">
      <c r="A28" s="207" t="str">
        <f ca="1">IF(ISBLANK('Tournament Info'!$B$11),"",INDIRECT(ADDRESS(ROW(),2,1,1,"Optimal Seating "&amp;'Tournament Info'!$B$11-1&amp;"R+F")))</f>
        <v/>
      </c>
      <c r="B28" s="208" t="str">
        <f ca="1">IF(ISNUMBER(A28),VLOOKUP(A28,Methuselahs!$A$7:$E$206,2,FALSE),"")</f>
        <v/>
      </c>
      <c r="C28" s="209" t="str">
        <f ca="1">IF(ISNUMBER(A28),VLOOKUP(A28,Methuselahs!$A$7:$E$206,3,FALSE),"")</f>
        <v/>
      </c>
      <c r="D28" s="210" t="str">
        <f t="shared" ca="1" si="0"/>
        <v/>
      </c>
      <c r="E28" s="211"/>
      <c r="F28" s="251">
        <f t="shared" si="1"/>
        <v>0</v>
      </c>
      <c r="G28" s="212" t="str">
        <f t="shared" ca="1" si="2"/>
        <v/>
      </c>
      <c r="H28" s="213" t="str">
        <f ca="1">IF(ISNUMBER(A28),IF(OR($S28=$U28,NOT(ISNA(MATCH($D28*5+$V$4,Override!$C$6:$C$125,0)))),$Q28,0),"")</f>
        <v/>
      </c>
      <c r="I28" s="252" t="str">
        <f t="shared" ca="1" si="3"/>
        <v/>
      </c>
      <c r="J28" s="214">
        <f ca="1">COUNT(A27:A31)</f>
        <v>0</v>
      </c>
      <c r="K28" s="215" t="str">
        <f ca="1">IF(ISNUMBER(A28),RANK(F28,F27:F31),"")</f>
        <v/>
      </c>
      <c r="L28" s="216">
        <f ca="1">IF(J28=5,VLOOKUP(K28,TPMatrix!$A$6:$B$10,2,FALSE),IF(J28=4,VLOOKUP(K28,TPMatrix!$D$6:$E$9,2,FALSE),0))</f>
        <v>0</v>
      </c>
      <c r="M28" s="216">
        <f ca="1">IF(COUNTIF(K27:K31,K28)&gt;=2,IF(J28=5,VLOOKUP(K28+1,TPMatrix!$A$6:$B$10,2,FALSE),IF(J28=4,VLOOKUP(K28+1,TPMatrix!$D$6:$E$9,2,FALSE),0)),"")</f>
        <v>0</v>
      </c>
      <c r="N28" s="216">
        <f ca="1">IF(COUNTIF(K27:K31,K28)&gt;=3,IF(J28=5,VLOOKUP(K28+2,TPMatrix!$A$6:$B$10,2,FALSE),IF(J28=4,VLOOKUP(K28+2,TPMatrix!$D$6:$E$9,2,FALSE),0)),"")</f>
        <v>0</v>
      </c>
      <c r="O28" s="216">
        <f ca="1">IF(COUNTIF(K27:K31,K28)&gt;=4,IF(J28=5,VLOOKUP(K28+3,TPMatrix!$A$6:$B$10,2,FALSE),IF(J28=4,VLOOKUP(K28+3,TPMatrix!$D$6:$E$9,2,FALSE),0)),"")</f>
        <v>0</v>
      </c>
      <c r="P28" s="216">
        <f ca="1">IF(COUNTIF(K27:K31,K28)&gt;=5,IF(J28=5,VLOOKUP(K28+4,TPMatrix!$A$6:$B$10,2,FALSE),IF(J28=4,VLOOKUP(K28+4,TPMatrix!$D$6:$E$9,2,FALSE),0)),"")</f>
        <v>0</v>
      </c>
      <c r="Q28" s="216">
        <f t="shared" ca="1" si="4"/>
        <v>0</v>
      </c>
      <c r="R28" s="217">
        <f t="shared" ca="1" si="5"/>
        <v>5</v>
      </c>
      <c r="S28" s="215">
        <f t="shared" ca="1" si="6"/>
        <v>0</v>
      </c>
      <c r="T28" s="216">
        <f t="shared" si="7"/>
        <v>0</v>
      </c>
      <c r="U28" s="217">
        <f t="shared" ca="1" si="8"/>
        <v>0</v>
      </c>
      <c r="W28" s="154" t="str">
        <f t="shared" ca="1" si="9"/>
        <v/>
      </c>
      <c r="X28" s="154" t="str">
        <f ca="1">IF(ISNUMBER($A28),$W28*(Methuselahs!$A$4+1)+$A28,"")</f>
        <v/>
      </c>
      <c r="Y28" s="154" t="str">
        <f t="shared" ca="1" si="10"/>
        <v/>
      </c>
      <c r="Z28" s="154" t="str">
        <f ca="1">IF(ISNUMBER($A28),VLOOKUP($A28,Methuselahs!$A$7:$X$206,5),"")</f>
        <v/>
      </c>
      <c r="AA28" s="154" t="str">
        <f t="shared" ca="1" si="11"/>
        <v/>
      </c>
    </row>
    <row r="29" spans="1:27" ht="12.95" customHeight="1" x14ac:dyDescent="0.2">
      <c r="A29" s="218" t="str">
        <f ca="1">IF(ISBLANK('Tournament Info'!$B$11),"",INDIRECT(ADDRESS(ROW(),2,1,1,"Optimal Seating "&amp;'Tournament Info'!$B$11-1&amp;"R+F")))</f>
        <v/>
      </c>
      <c r="B29" s="194" t="str">
        <f ca="1">IF(ISNUMBER(A29),VLOOKUP(A29,Methuselahs!$A$7:$E$206,2,FALSE),"")</f>
        <v/>
      </c>
      <c r="C29" s="219" t="str">
        <f ca="1">IF(ISNUMBER(A29),VLOOKUP(A29,Methuselahs!$A$7:$E$206,3,FALSE),"")</f>
        <v/>
      </c>
      <c r="D29" s="220" t="str">
        <f t="shared" ca="1" si="0"/>
        <v/>
      </c>
      <c r="E29" s="221"/>
      <c r="F29" s="253">
        <f t="shared" si="1"/>
        <v>0</v>
      </c>
      <c r="G29" s="222" t="str">
        <f t="shared" ca="1" si="2"/>
        <v/>
      </c>
      <c r="H29" s="223" t="str">
        <f ca="1">IF(ISNUMBER(A29),IF(OR($S29=$U29,NOT(ISNA(MATCH($D29*5+$V$4,Override!$C$6:$C$125,0)))),$Q29,0),"")</f>
        <v/>
      </c>
      <c r="I29" s="254" t="str">
        <f t="shared" ca="1" si="3"/>
        <v/>
      </c>
      <c r="J29" s="224">
        <f ca="1">COUNT(A27:A31)</f>
        <v>0</v>
      </c>
      <c r="K29" s="225" t="str">
        <f ca="1">IF(ISNUMBER(A29),RANK(F29,F27:F31),"")</f>
        <v/>
      </c>
      <c r="L29" s="226">
        <f ca="1">IF(J29=5,VLOOKUP(K29,TPMatrix!$A$6:$B$10,2,FALSE),IF(J29=4,VLOOKUP(K29,TPMatrix!$D$6:$E$9,2,FALSE),0))</f>
        <v>0</v>
      </c>
      <c r="M29" s="226">
        <f ca="1">IF(COUNTIF(K27:K31,K29)&gt;=2,IF(J29=5,VLOOKUP(K29+1,TPMatrix!$A$6:$B$10,2,FALSE),IF(J29=4,VLOOKUP(K29+1,TPMatrix!$D$6:$E$9,2,FALSE),0)),"")</f>
        <v>0</v>
      </c>
      <c r="N29" s="226">
        <f ca="1">IF(COUNTIF(K27:K31,K29)&gt;=3,IF(J29=5,VLOOKUP(K29+2,TPMatrix!$A$6:$B$10,2,FALSE),IF(J29=4,VLOOKUP(K29+2,TPMatrix!$D$6:$E$9,2,FALSE),0)),"")</f>
        <v>0</v>
      </c>
      <c r="O29" s="226">
        <f ca="1">IF(COUNTIF(K27:K31,K29)&gt;=4,IF(J29=5,VLOOKUP(K29+3,TPMatrix!$A$6:$B$10,2,FALSE),IF(J29=4,VLOOKUP(K29+3,TPMatrix!$D$6:$E$9,2,FALSE),0)),"")</f>
        <v>0</v>
      </c>
      <c r="P29" s="226">
        <f ca="1">IF(COUNTIF(K27:K31,K29)&gt;=5,IF(J29=5,VLOOKUP(K29+4,TPMatrix!$A$6:$B$10,2,FALSE),IF(J29=4,VLOOKUP(K29+4,TPMatrix!$D$6:$E$9,2,FALSE),0)),"")</f>
        <v>0</v>
      </c>
      <c r="Q29" s="226">
        <f t="shared" ca="1" si="4"/>
        <v>0</v>
      </c>
      <c r="R29" s="227">
        <f t="shared" ca="1" si="5"/>
        <v>5</v>
      </c>
      <c r="S29" s="225">
        <f t="shared" ca="1" si="6"/>
        <v>0</v>
      </c>
      <c r="T29" s="226">
        <f t="shared" si="7"/>
        <v>0</v>
      </c>
      <c r="U29" s="227">
        <f t="shared" ca="1" si="8"/>
        <v>0</v>
      </c>
      <c r="W29" s="154" t="str">
        <f t="shared" ca="1" si="9"/>
        <v/>
      </c>
      <c r="X29" s="154" t="str">
        <f ca="1">IF(ISNUMBER($A29),$W29*(Methuselahs!$A$4+1)+$A29,"")</f>
        <v/>
      </c>
      <c r="Y29" s="154" t="str">
        <f t="shared" ca="1" si="10"/>
        <v/>
      </c>
      <c r="Z29" s="154" t="str">
        <f ca="1">IF(ISNUMBER($A29),VLOOKUP($A29,Methuselahs!$A$7:$X$206,5),"")</f>
        <v/>
      </c>
      <c r="AA29" s="154" t="str">
        <f t="shared" ca="1" si="11"/>
        <v/>
      </c>
    </row>
    <row r="30" spans="1:27" ht="12.95" customHeight="1" x14ac:dyDescent="0.2">
      <c r="A30" s="228" t="str">
        <f ca="1">IF(ISBLANK('Tournament Info'!$B$11),"",INDIRECT(ADDRESS(ROW(),2,1,1,"Optimal Seating "&amp;'Tournament Info'!$B$11-1&amp;"R+F")))</f>
        <v/>
      </c>
      <c r="B30" s="229" t="str">
        <f ca="1">IF(ISNUMBER(A30),VLOOKUP(A30,Methuselahs!$A$7:$E$206,2,FALSE),"")</f>
        <v/>
      </c>
      <c r="C30" s="230" t="str">
        <f ca="1">IF(ISNUMBER(A30),VLOOKUP(A30,Methuselahs!$A$7:$E$206,3,FALSE),"")</f>
        <v/>
      </c>
      <c r="D30" s="231" t="str">
        <f t="shared" ca="1" si="0"/>
        <v/>
      </c>
      <c r="E30" s="232"/>
      <c r="F30" s="255">
        <f t="shared" si="1"/>
        <v>0</v>
      </c>
      <c r="G30" s="212" t="str">
        <f t="shared" ca="1" si="2"/>
        <v/>
      </c>
      <c r="H30" s="213" t="str">
        <f ca="1">IF(ISNUMBER(A30),IF(OR($S30=$U30,NOT(ISNA(MATCH($D30*5+$V$4,Override!$C$6:$C$125,0)))),$Q30,0),"")</f>
        <v/>
      </c>
      <c r="I30" s="252" t="str">
        <f t="shared" ca="1" si="3"/>
        <v/>
      </c>
      <c r="J30" s="233">
        <f ca="1">COUNT(A27:A31)</f>
        <v>0</v>
      </c>
      <c r="K30" s="215" t="str">
        <f ca="1">IF(ISNUMBER(A30),RANK(F30,F27:F31),"")</f>
        <v/>
      </c>
      <c r="L30" s="216">
        <f ca="1">IF(J30=5,VLOOKUP(K30,TPMatrix!$A$6:$B$10,2,FALSE),IF(J30=4,VLOOKUP(K30,TPMatrix!$D$6:$E$9,2,FALSE),0))</f>
        <v>0</v>
      </c>
      <c r="M30" s="216">
        <f ca="1">IF(COUNTIF(K27:K31,K30)&gt;=2,IF(J30=5,VLOOKUP(K30+1,TPMatrix!$A$6:$B$10,2,FALSE),IF(J30=4,VLOOKUP(K30+1,TPMatrix!$D$6:$E$9,2,FALSE),0)),"")</f>
        <v>0</v>
      </c>
      <c r="N30" s="216">
        <f ca="1">IF(COUNTIF(K27:K31,K30)&gt;=3,IF(J30=5,VLOOKUP(K30+2,TPMatrix!$A$6:$B$10,2,FALSE),IF(J30=4,VLOOKUP(K30+2,TPMatrix!$D$6:$E$9,2,FALSE),0)),"")</f>
        <v>0</v>
      </c>
      <c r="O30" s="216">
        <f ca="1">IF(COUNTIF(K27:K31,K30)&gt;=4,IF(J30=5,VLOOKUP(K30+3,TPMatrix!$A$6:$B$10,2,FALSE),IF(J30=4,VLOOKUP(K30+3,TPMatrix!$D$6:$E$9,2,FALSE),0)),"")</f>
        <v>0</v>
      </c>
      <c r="P30" s="216">
        <f ca="1">IF(COUNTIF(K27:K31,K30)&gt;=5,IF(J30=5,VLOOKUP(K30+4,TPMatrix!$A$6:$B$10,2,FALSE),IF(J30=4,VLOOKUP(K30+4,TPMatrix!$D$6:$E$9,2,FALSE),0)),"")</f>
        <v>0</v>
      </c>
      <c r="Q30" s="216">
        <f t="shared" ca="1" si="4"/>
        <v>0</v>
      </c>
      <c r="R30" s="217">
        <f t="shared" ca="1" si="5"/>
        <v>5</v>
      </c>
      <c r="S30" s="215">
        <f t="shared" ca="1" si="6"/>
        <v>0</v>
      </c>
      <c r="T30" s="216">
        <f t="shared" si="7"/>
        <v>0</v>
      </c>
      <c r="U30" s="217">
        <f t="shared" ca="1" si="8"/>
        <v>0</v>
      </c>
      <c r="W30" s="154" t="str">
        <f t="shared" ca="1" si="9"/>
        <v/>
      </c>
      <c r="X30" s="154" t="str">
        <f ca="1">IF(ISNUMBER($A30),$W30*(Methuselahs!$A$4+1)+$A30,"")</f>
        <v/>
      </c>
      <c r="Y30" s="154" t="str">
        <f t="shared" ca="1" si="10"/>
        <v/>
      </c>
      <c r="Z30" s="154" t="str">
        <f ca="1">IF(ISNUMBER($A30),VLOOKUP($A30,Methuselahs!$A$7:$X$206,5),"")</f>
        <v/>
      </c>
      <c r="AA30" s="154" t="str">
        <f t="shared" ca="1" si="11"/>
        <v/>
      </c>
    </row>
    <row r="31" spans="1:27" ht="12.95" customHeight="1" x14ac:dyDescent="0.2">
      <c r="A31" s="234" t="str">
        <f ca="1">IF(ISBLANK('Tournament Info'!$B$11),"",INDIRECT(ADDRESS(ROW(),2,1,1,"Optimal Seating "&amp;'Tournament Info'!$B$11-1&amp;"R+F")))</f>
        <v/>
      </c>
      <c r="B31" s="235" t="str">
        <f ca="1">IF(ISNUMBER(A31),VLOOKUP(A31,Methuselahs!$A$7:$E$206,2,FALSE),"")</f>
        <v/>
      </c>
      <c r="C31" s="236" t="str">
        <f ca="1">IF(ISNUMBER(A31),VLOOKUP(A31,Methuselahs!$A$7:$E$206,3,FALSE),"")</f>
        <v/>
      </c>
      <c r="D31" s="237" t="str">
        <f t="shared" ca="1" si="0"/>
        <v/>
      </c>
      <c r="E31" s="238"/>
      <c r="F31" s="256">
        <f t="shared" si="1"/>
        <v>0</v>
      </c>
      <c r="G31" s="222" t="str">
        <f t="shared" ca="1" si="2"/>
        <v/>
      </c>
      <c r="H31" s="223" t="str">
        <f ca="1">IF(ISNUMBER(A31),IF(OR($S31=$U31,NOT(ISNA(MATCH($D31*5+$V$4,Override!$C$6:$C$125,0)))),$Q31,0),"")</f>
        <v/>
      </c>
      <c r="I31" s="254" t="str">
        <f t="shared" ca="1" si="3"/>
        <v/>
      </c>
      <c r="J31" s="239">
        <f ca="1">COUNT(A27:A31)</f>
        <v>0</v>
      </c>
      <c r="K31" s="240" t="str">
        <f ca="1">IF(ISNUMBER(A31),RANK(F31,F27:F31),"")</f>
        <v/>
      </c>
      <c r="L31" s="241">
        <f ca="1">IF(J31=5,VLOOKUP(K31,TPMatrix!$A$6:$B$10,2,FALSE),IF(J31=4,VLOOKUP(K31,TPMatrix!$D$6:$E$9,2,FALSE),0))</f>
        <v>0</v>
      </c>
      <c r="M31" s="241">
        <f ca="1">IF(COUNTIF(K27:K31,K31)&gt;=2,IF(J31=5,VLOOKUP(K31+1,TPMatrix!$A$6:$B$10,2,FALSE),IF(J31=4,VLOOKUP(K31+1,TPMatrix!$D$6:$E$9,2,FALSE),0)),"")</f>
        <v>0</v>
      </c>
      <c r="N31" s="241">
        <f ca="1">IF(COUNTIF(K27:K31,K31)&gt;=3,IF(J31=5,VLOOKUP(K31+2,TPMatrix!$A$6:$B$10,2,FALSE),IF(J31=4,VLOOKUP(K31+2,TPMatrix!$D$6:$E$9,2,FALSE),0)),"")</f>
        <v>0</v>
      </c>
      <c r="O31" s="241">
        <f ca="1">IF(COUNTIF(K27:K31,K31)&gt;=4,IF(J31=5,VLOOKUP(K31+3,TPMatrix!$A$6:$B$10,2,FALSE),IF(J31=4,VLOOKUP(K31+3,TPMatrix!$D$6:$E$9,2,FALSE),0)),"")</f>
        <v>0</v>
      </c>
      <c r="P31" s="241">
        <f ca="1">IF(COUNTIF(K27:K31,K31)&gt;=5,IF(J31=5,VLOOKUP(K31+4,TPMatrix!$A$6:$B$10,2,FALSE),IF(J31=4,VLOOKUP(K31+4,TPMatrix!$D$6:$E$9,2,FALSE),0)),"")</f>
        <v>0</v>
      </c>
      <c r="Q31" s="241">
        <f t="shared" ca="1" si="4"/>
        <v>0</v>
      </c>
      <c r="R31" s="242">
        <f t="shared" ca="1" si="5"/>
        <v>5</v>
      </c>
      <c r="S31" s="240">
        <f t="shared" ca="1" si="6"/>
        <v>0</v>
      </c>
      <c r="T31" s="241">
        <f t="shared" si="7"/>
        <v>0</v>
      </c>
      <c r="U31" s="242">
        <f t="shared" ca="1" si="8"/>
        <v>0</v>
      </c>
      <c r="W31" s="154" t="str">
        <f t="shared" ca="1" si="9"/>
        <v/>
      </c>
      <c r="X31" s="154" t="str">
        <f ca="1">IF(ISNUMBER($A31),$W31*(Methuselahs!$A$4+1)+$A31,"")</f>
        <v/>
      </c>
      <c r="Y31" s="154" t="str">
        <f t="shared" ca="1" si="10"/>
        <v/>
      </c>
      <c r="Z31" s="154" t="str">
        <f ca="1">IF(ISNUMBER($A31),VLOOKUP($A31,Methuselahs!$A$7:$X$206,5),"")</f>
        <v/>
      </c>
      <c r="AA31" s="154" t="str">
        <f t="shared" ca="1" si="11"/>
        <v/>
      </c>
    </row>
    <row r="32" spans="1:27" ht="12.95" customHeight="1" x14ac:dyDescent="0.2">
      <c r="A32" s="193" t="str">
        <f ca="1">IF(ISBLANK('Tournament Info'!$B$11),"",INDIRECT(ADDRESS(ROW(),2,1,1,"Optimal Seating "&amp;'Tournament Info'!$B$11-1&amp;"R+F")))</f>
        <v/>
      </c>
      <c r="B32" s="194" t="str">
        <f ca="1">IF(ISNUMBER(A32),VLOOKUP(A32,Methuselahs!$A$7:$E$206,2,FALSE),"")</f>
        <v/>
      </c>
      <c r="C32" s="195" t="str">
        <f ca="1">IF(ISNUMBER(A32),VLOOKUP(A32,Methuselahs!$A$7:$E$206,3,FALSE),"")</f>
        <v/>
      </c>
      <c r="D32" s="196" t="str">
        <f t="shared" ca="1" si="0"/>
        <v/>
      </c>
      <c r="E32" s="197"/>
      <c r="F32" s="249">
        <f t="shared" si="1"/>
        <v>0</v>
      </c>
      <c r="G32" s="198" t="str">
        <f t="shared" ca="1" si="2"/>
        <v/>
      </c>
      <c r="H32" s="199" t="str">
        <f ca="1">IF(ISNUMBER(A32),IF(OR($S32=$U32,NOT(ISNA(MATCH($D32*5+$V$4,Override!$C$6:$C$125,0)))),$Q32,0),"")</f>
        <v/>
      </c>
      <c r="I32" s="250" t="str">
        <f t="shared" ca="1" si="3"/>
        <v/>
      </c>
      <c r="J32" s="200">
        <f ca="1">COUNT(A32:A36)</f>
        <v>0</v>
      </c>
      <c r="K32" s="201" t="str">
        <f ca="1">IF(ISNUMBER(A32),RANK(F32,F32:F36),"")</f>
        <v/>
      </c>
      <c r="L32" s="202">
        <f ca="1">IF(J32=5,VLOOKUP(K32,TPMatrix!$A$6:$B$10,2,FALSE),IF(J32=4,VLOOKUP(K32,TPMatrix!$D$6:$E$9,2,FALSE),0))</f>
        <v>0</v>
      </c>
      <c r="M32" s="202">
        <f ca="1">IF(COUNTIF(K32:K36,K32)&gt;=2,IF(J32=5,VLOOKUP(K32+1,TPMatrix!$A$6:$B$10,2,FALSE),IF(J32=4,VLOOKUP(K32+1,TPMatrix!$D$6:$E$9,2,FALSE),0)),"")</f>
        <v>0</v>
      </c>
      <c r="N32" s="202">
        <f ca="1">IF(COUNTIF(K32:K36,K32)&gt;=3,IF(J32=5,VLOOKUP(K32+2,TPMatrix!$A$6:$B$10,2,FALSE),IF(J32=4,VLOOKUP(K32+2,TPMatrix!$D$6:$E$9,2,FALSE),0)),"")</f>
        <v>0</v>
      </c>
      <c r="O32" s="202">
        <f ca="1">IF(COUNTIF(K32:K36,K32)&gt;=4,IF(J32=5,VLOOKUP(K32+3,TPMatrix!$A$6:$B$10,2,FALSE),IF(J32=4,VLOOKUP(K32+3,TPMatrix!$D$6:$E$9,2,FALSE),0)),"")</f>
        <v>0</v>
      </c>
      <c r="P32" s="202">
        <f ca="1">IF(COUNTIF(K32:K36,K32)&gt;=5,IF(J32=5,VLOOKUP(K32+4,TPMatrix!$A$6:$B$10,2,FALSE),IF(J32=4,VLOOKUP(K32+4,TPMatrix!$D$6:$E$9,2,FALSE),0)),"")</f>
        <v>0</v>
      </c>
      <c r="Q32" s="202">
        <f t="shared" ca="1" si="4"/>
        <v>0</v>
      </c>
      <c r="R32" s="203">
        <f t="shared" ca="1" si="5"/>
        <v>5</v>
      </c>
      <c r="S32" s="204">
        <f t="shared" ca="1" si="6"/>
        <v>0</v>
      </c>
      <c r="T32" s="205">
        <f t="shared" si="7"/>
        <v>0</v>
      </c>
      <c r="U32" s="206">
        <f t="shared" ca="1" si="8"/>
        <v>0</v>
      </c>
      <c r="W32" s="154" t="str">
        <f t="shared" ca="1" si="9"/>
        <v/>
      </c>
      <c r="X32" s="154" t="str">
        <f ca="1">IF(ISNUMBER($A32),$W32*(Methuselahs!$A$4+1)+$A32,"")</f>
        <v/>
      </c>
      <c r="Y32" s="154" t="str">
        <f t="shared" ca="1" si="10"/>
        <v/>
      </c>
      <c r="Z32" s="154" t="str">
        <f ca="1">IF(ISNUMBER($A32),VLOOKUP($A32,Methuselahs!$A$7:$X$206,5),"")</f>
        <v/>
      </c>
      <c r="AA32" s="154" t="str">
        <f t="shared" ca="1" si="11"/>
        <v/>
      </c>
    </row>
    <row r="33" spans="1:27" ht="12.95" customHeight="1" x14ac:dyDescent="0.2">
      <c r="A33" s="207" t="str">
        <f ca="1">IF(ISBLANK('Tournament Info'!$B$11),"",INDIRECT(ADDRESS(ROW(),2,1,1,"Optimal Seating "&amp;'Tournament Info'!$B$11-1&amp;"R+F")))</f>
        <v/>
      </c>
      <c r="B33" s="208" t="str">
        <f ca="1">IF(ISNUMBER(A33),VLOOKUP(A33,Methuselahs!$A$7:$E$206,2,FALSE),"")</f>
        <v/>
      </c>
      <c r="C33" s="209" t="str">
        <f ca="1">IF(ISNUMBER(A33),VLOOKUP(A33,Methuselahs!$A$7:$E$206,3,FALSE),"")</f>
        <v/>
      </c>
      <c r="D33" s="210" t="str">
        <f t="shared" ca="1" si="0"/>
        <v/>
      </c>
      <c r="E33" s="211"/>
      <c r="F33" s="251">
        <f t="shared" si="1"/>
        <v>0</v>
      </c>
      <c r="G33" s="212" t="str">
        <f t="shared" ca="1" si="2"/>
        <v/>
      </c>
      <c r="H33" s="213" t="str">
        <f ca="1">IF(ISNUMBER(A33),IF(OR($S33=$U33,NOT(ISNA(MATCH($D33*5+$V$4,Override!$C$6:$C$125,0)))),$Q33,0),"")</f>
        <v/>
      </c>
      <c r="I33" s="252" t="str">
        <f t="shared" ca="1" si="3"/>
        <v/>
      </c>
      <c r="J33" s="214">
        <f ca="1">COUNT(A32:A36)</f>
        <v>0</v>
      </c>
      <c r="K33" s="215" t="str">
        <f ca="1">IF(ISNUMBER(A33),RANK(F33,F32:F36),"")</f>
        <v/>
      </c>
      <c r="L33" s="216">
        <f ca="1">IF(J33=5,VLOOKUP(K33,TPMatrix!$A$6:$B$10,2,FALSE),IF(J33=4,VLOOKUP(K33,TPMatrix!$D$6:$E$9,2,FALSE),0))</f>
        <v>0</v>
      </c>
      <c r="M33" s="216">
        <f ca="1">IF(COUNTIF(K32:K36,K33)&gt;=2,IF(J33=5,VLOOKUP(K33+1,TPMatrix!$A$6:$B$10,2,FALSE),IF(J33=4,VLOOKUP(K33+1,TPMatrix!$D$6:$E$9,2,FALSE),0)),"")</f>
        <v>0</v>
      </c>
      <c r="N33" s="216">
        <f ca="1">IF(COUNTIF(K32:K36,K33)&gt;=3,IF(J33=5,VLOOKUP(K33+2,TPMatrix!$A$6:$B$10,2,FALSE),IF(J33=4,VLOOKUP(K33+2,TPMatrix!$D$6:$E$9,2,FALSE),0)),"")</f>
        <v>0</v>
      </c>
      <c r="O33" s="216">
        <f ca="1">IF(COUNTIF(K32:K36,K33)&gt;=4,IF(J33=5,VLOOKUP(K33+3,TPMatrix!$A$6:$B$10,2,FALSE),IF(J33=4,VLOOKUP(K33+3,TPMatrix!$D$6:$E$9,2,FALSE),0)),"")</f>
        <v>0</v>
      </c>
      <c r="P33" s="216">
        <f ca="1">IF(COUNTIF(K32:K36,K33)&gt;=5,IF(J33=5,VLOOKUP(K33+4,TPMatrix!$A$6:$B$10,2,FALSE),IF(J33=4,VLOOKUP(K33+4,TPMatrix!$D$6:$E$9,2,FALSE),0)),"")</f>
        <v>0</v>
      </c>
      <c r="Q33" s="216">
        <f t="shared" ca="1" si="4"/>
        <v>0</v>
      </c>
      <c r="R33" s="217">
        <f t="shared" ca="1" si="5"/>
        <v>5</v>
      </c>
      <c r="S33" s="215">
        <f t="shared" ca="1" si="6"/>
        <v>0</v>
      </c>
      <c r="T33" s="216">
        <f t="shared" si="7"/>
        <v>0</v>
      </c>
      <c r="U33" s="217">
        <f t="shared" ca="1" si="8"/>
        <v>0</v>
      </c>
      <c r="W33" s="154" t="str">
        <f t="shared" ca="1" si="9"/>
        <v/>
      </c>
      <c r="X33" s="154" t="str">
        <f ca="1">IF(ISNUMBER($A33),$W33*(Methuselahs!$A$4+1)+$A33,"")</f>
        <v/>
      </c>
      <c r="Y33" s="154" t="str">
        <f t="shared" ca="1" si="10"/>
        <v/>
      </c>
      <c r="Z33" s="154" t="str">
        <f ca="1">IF(ISNUMBER($A33),VLOOKUP($A33,Methuselahs!$A$7:$X$206,5),"")</f>
        <v/>
      </c>
      <c r="AA33" s="154" t="str">
        <f t="shared" ca="1" si="11"/>
        <v/>
      </c>
    </row>
    <row r="34" spans="1:27" ht="12.95" customHeight="1" x14ac:dyDescent="0.2">
      <c r="A34" s="218" t="str">
        <f ca="1">IF(ISBLANK('Tournament Info'!$B$11),"",INDIRECT(ADDRESS(ROW(),2,1,1,"Optimal Seating "&amp;'Tournament Info'!$B$11-1&amp;"R+F")))</f>
        <v/>
      </c>
      <c r="B34" s="194" t="str">
        <f ca="1">IF(ISNUMBER(A34),VLOOKUP(A34,Methuselahs!$A$7:$E$206,2,FALSE),"")</f>
        <v/>
      </c>
      <c r="C34" s="219" t="str">
        <f ca="1">IF(ISNUMBER(A34),VLOOKUP(A34,Methuselahs!$A$7:$E$206,3,FALSE),"")</f>
        <v/>
      </c>
      <c r="D34" s="220" t="str">
        <f t="shared" ca="1" si="0"/>
        <v/>
      </c>
      <c r="E34" s="221"/>
      <c r="F34" s="253">
        <f t="shared" si="1"/>
        <v>0</v>
      </c>
      <c r="G34" s="222" t="str">
        <f t="shared" ca="1" si="2"/>
        <v/>
      </c>
      <c r="H34" s="223" t="str">
        <f ca="1">IF(ISNUMBER(A34),IF(OR($S34=$U34,NOT(ISNA(MATCH($D34*5+$V$4,Override!$C$6:$C$125,0)))),$Q34,0),"")</f>
        <v/>
      </c>
      <c r="I34" s="254" t="str">
        <f t="shared" ca="1" si="3"/>
        <v/>
      </c>
      <c r="J34" s="224">
        <f ca="1">COUNT(A32:A36)</f>
        <v>0</v>
      </c>
      <c r="K34" s="225" t="str">
        <f ca="1">IF(ISNUMBER(A34),RANK(F34,F32:F36),"")</f>
        <v/>
      </c>
      <c r="L34" s="226">
        <f ca="1">IF(J34=5,VLOOKUP(K34,TPMatrix!$A$6:$B$10,2,FALSE),IF(J34=4,VLOOKUP(K34,TPMatrix!$D$6:$E$9,2,FALSE),0))</f>
        <v>0</v>
      </c>
      <c r="M34" s="226">
        <f ca="1">IF(COUNTIF(K32:K36,K34)&gt;=2,IF(J34=5,VLOOKUP(K34+1,TPMatrix!$A$6:$B$10,2,FALSE),IF(J34=4,VLOOKUP(K34+1,TPMatrix!$D$6:$E$9,2,FALSE),0)),"")</f>
        <v>0</v>
      </c>
      <c r="N34" s="226">
        <f ca="1">IF(COUNTIF(K32:K36,K34)&gt;=3,IF(J34=5,VLOOKUP(K34+2,TPMatrix!$A$6:$B$10,2,FALSE),IF(J34=4,VLOOKUP(K34+2,TPMatrix!$D$6:$E$9,2,FALSE),0)),"")</f>
        <v>0</v>
      </c>
      <c r="O34" s="226">
        <f ca="1">IF(COUNTIF(K32:K36,K34)&gt;=4,IF(J34=5,VLOOKUP(K34+3,TPMatrix!$A$6:$B$10,2,FALSE),IF(J34=4,VLOOKUP(K34+3,TPMatrix!$D$6:$E$9,2,FALSE),0)),"")</f>
        <v>0</v>
      </c>
      <c r="P34" s="226">
        <f ca="1">IF(COUNTIF(K32:K36,K34)&gt;=5,IF(J34=5,VLOOKUP(K34+4,TPMatrix!$A$6:$B$10,2,FALSE),IF(J34=4,VLOOKUP(K34+4,TPMatrix!$D$6:$E$9,2,FALSE),0)),"")</f>
        <v>0</v>
      </c>
      <c r="Q34" s="226">
        <f t="shared" ca="1" si="4"/>
        <v>0</v>
      </c>
      <c r="R34" s="227">
        <f t="shared" ca="1" si="5"/>
        <v>5</v>
      </c>
      <c r="S34" s="225">
        <f t="shared" ca="1" si="6"/>
        <v>0</v>
      </c>
      <c r="T34" s="226">
        <f t="shared" si="7"/>
        <v>0</v>
      </c>
      <c r="U34" s="227">
        <f t="shared" ca="1" si="8"/>
        <v>0</v>
      </c>
      <c r="W34" s="154" t="str">
        <f t="shared" ca="1" si="9"/>
        <v/>
      </c>
      <c r="X34" s="154" t="str">
        <f ca="1">IF(ISNUMBER($A34),$W34*(Methuselahs!$A$4+1)+$A34,"")</f>
        <v/>
      </c>
      <c r="Y34" s="154" t="str">
        <f t="shared" ca="1" si="10"/>
        <v/>
      </c>
      <c r="Z34" s="154" t="str">
        <f ca="1">IF(ISNUMBER($A34),VLOOKUP($A34,Methuselahs!$A$7:$X$206,5),"")</f>
        <v/>
      </c>
      <c r="AA34" s="154" t="str">
        <f t="shared" ca="1" si="11"/>
        <v/>
      </c>
    </row>
    <row r="35" spans="1:27" ht="12.95" customHeight="1" x14ac:dyDescent="0.2">
      <c r="A35" s="228" t="str">
        <f ca="1">IF(ISBLANK('Tournament Info'!$B$11),"",INDIRECT(ADDRESS(ROW(),2,1,1,"Optimal Seating "&amp;'Tournament Info'!$B$11-1&amp;"R+F")))</f>
        <v/>
      </c>
      <c r="B35" s="229" t="str">
        <f ca="1">IF(ISNUMBER(A35),VLOOKUP(A35,Methuselahs!$A$7:$E$206,2,FALSE),"")</f>
        <v/>
      </c>
      <c r="C35" s="230" t="str">
        <f ca="1">IF(ISNUMBER(A35),VLOOKUP(A35,Methuselahs!$A$7:$E$206,3,FALSE),"")</f>
        <v/>
      </c>
      <c r="D35" s="231" t="str">
        <f t="shared" ca="1" si="0"/>
        <v/>
      </c>
      <c r="E35" s="232"/>
      <c r="F35" s="255">
        <f t="shared" si="1"/>
        <v>0</v>
      </c>
      <c r="G35" s="212" t="str">
        <f t="shared" ca="1" si="2"/>
        <v/>
      </c>
      <c r="H35" s="213" t="str">
        <f ca="1">IF(ISNUMBER(A35),IF(OR($S35=$U35,NOT(ISNA(MATCH($D35*5+$V$4,Override!$C$6:$C$125,0)))),$Q35,0),"")</f>
        <v/>
      </c>
      <c r="I35" s="252" t="str">
        <f t="shared" ca="1" si="3"/>
        <v/>
      </c>
      <c r="J35" s="233">
        <f ca="1">COUNT(A32:A36)</f>
        <v>0</v>
      </c>
      <c r="K35" s="215" t="str">
        <f ca="1">IF(ISNUMBER(A35),RANK(F35,F32:F36),"")</f>
        <v/>
      </c>
      <c r="L35" s="216">
        <f ca="1">IF(J35=5,VLOOKUP(K35,TPMatrix!$A$6:$B$10,2,FALSE),IF(J35=4,VLOOKUP(K35,TPMatrix!$D$6:$E$9,2,FALSE),0))</f>
        <v>0</v>
      </c>
      <c r="M35" s="216">
        <f ca="1">IF(COUNTIF(K32:K36,K35)&gt;=2,IF(J35=5,VLOOKUP(K35+1,TPMatrix!$A$6:$B$10,2,FALSE),IF(J35=4,VLOOKUP(K35+1,TPMatrix!$D$6:$E$9,2,FALSE),0)),"")</f>
        <v>0</v>
      </c>
      <c r="N35" s="216">
        <f ca="1">IF(COUNTIF(K32:K36,K35)&gt;=3,IF(J35=5,VLOOKUP(K35+2,TPMatrix!$A$6:$B$10,2,FALSE),IF(J35=4,VLOOKUP(K35+2,TPMatrix!$D$6:$E$9,2,FALSE),0)),"")</f>
        <v>0</v>
      </c>
      <c r="O35" s="216">
        <f ca="1">IF(COUNTIF(K32:K36,K35)&gt;=4,IF(J35=5,VLOOKUP(K35+3,TPMatrix!$A$6:$B$10,2,FALSE),IF(J35=4,VLOOKUP(K35+3,TPMatrix!$D$6:$E$9,2,FALSE),0)),"")</f>
        <v>0</v>
      </c>
      <c r="P35" s="216">
        <f ca="1">IF(COUNTIF(K32:K36,K35)&gt;=5,IF(J35=5,VLOOKUP(K35+4,TPMatrix!$A$6:$B$10,2,FALSE),IF(J35=4,VLOOKUP(K35+4,TPMatrix!$D$6:$E$9,2,FALSE),0)),"")</f>
        <v>0</v>
      </c>
      <c r="Q35" s="216">
        <f t="shared" ca="1" si="4"/>
        <v>0</v>
      </c>
      <c r="R35" s="217">
        <f t="shared" ca="1" si="5"/>
        <v>5</v>
      </c>
      <c r="S35" s="215">
        <f t="shared" ca="1" si="6"/>
        <v>0</v>
      </c>
      <c r="T35" s="216">
        <f t="shared" si="7"/>
        <v>0</v>
      </c>
      <c r="U35" s="217">
        <f t="shared" ca="1" si="8"/>
        <v>0</v>
      </c>
      <c r="W35" s="154" t="str">
        <f t="shared" ca="1" si="9"/>
        <v/>
      </c>
      <c r="X35" s="154" t="str">
        <f ca="1">IF(ISNUMBER($A35),$W35*(Methuselahs!$A$4+1)+$A35,"")</f>
        <v/>
      </c>
      <c r="Y35" s="154" t="str">
        <f t="shared" ca="1" si="10"/>
        <v/>
      </c>
      <c r="Z35" s="154" t="str">
        <f ca="1">IF(ISNUMBER($A35),VLOOKUP($A35,Methuselahs!$A$7:$X$206,5),"")</f>
        <v/>
      </c>
      <c r="AA35" s="154" t="str">
        <f t="shared" ca="1" si="11"/>
        <v/>
      </c>
    </row>
    <row r="36" spans="1:27" ht="12.95" customHeight="1" x14ac:dyDescent="0.2">
      <c r="A36" s="234" t="str">
        <f ca="1">IF(ISBLANK('Tournament Info'!$B$11),"",INDIRECT(ADDRESS(ROW(),2,1,1,"Optimal Seating "&amp;'Tournament Info'!$B$11-1&amp;"R+F")))</f>
        <v/>
      </c>
      <c r="B36" s="235" t="str">
        <f ca="1">IF(ISNUMBER(A36),VLOOKUP(A36,Methuselahs!$A$7:$E$206,2,FALSE),"")</f>
        <v/>
      </c>
      <c r="C36" s="236" t="str">
        <f ca="1">IF(ISNUMBER(A36),VLOOKUP(A36,Methuselahs!$A$7:$E$206,3,FALSE),"")</f>
        <v/>
      </c>
      <c r="D36" s="237" t="str">
        <f t="shared" ca="1" si="0"/>
        <v/>
      </c>
      <c r="E36" s="238"/>
      <c r="F36" s="256">
        <f t="shared" si="1"/>
        <v>0</v>
      </c>
      <c r="G36" s="222" t="str">
        <f t="shared" ca="1" si="2"/>
        <v/>
      </c>
      <c r="H36" s="223" t="str">
        <f ca="1">IF(ISNUMBER(A36),IF(OR($S36=$U36,NOT(ISNA(MATCH($D36*5+$V$4,Override!$C$6:$C$125,0)))),$Q36,0),"")</f>
        <v/>
      </c>
      <c r="I36" s="254" t="str">
        <f t="shared" ca="1" si="3"/>
        <v/>
      </c>
      <c r="J36" s="239">
        <f ca="1">COUNT(A32:A36)</f>
        <v>0</v>
      </c>
      <c r="K36" s="240" t="str">
        <f ca="1">IF(ISNUMBER(A36),RANK(F36,F32:F36),"")</f>
        <v/>
      </c>
      <c r="L36" s="241">
        <f ca="1">IF(J36=5,VLOOKUP(K36,TPMatrix!$A$6:$B$10,2,FALSE),IF(J36=4,VLOOKUP(K36,TPMatrix!$D$6:$E$9,2,FALSE),0))</f>
        <v>0</v>
      </c>
      <c r="M36" s="241">
        <f ca="1">IF(COUNTIF(K32:K36,K36)&gt;=2,IF(J36=5,VLOOKUP(K36+1,TPMatrix!$A$6:$B$10,2,FALSE),IF(J36=4,VLOOKUP(K36+1,TPMatrix!$D$6:$E$9,2,FALSE),0)),"")</f>
        <v>0</v>
      </c>
      <c r="N36" s="241">
        <f ca="1">IF(COUNTIF(K32:K36,K36)&gt;=3,IF(J36=5,VLOOKUP(K36+2,TPMatrix!$A$6:$B$10,2,FALSE),IF(J36=4,VLOOKUP(K36+2,TPMatrix!$D$6:$E$9,2,FALSE),0)),"")</f>
        <v>0</v>
      </c>
      <c r="O36" s="241">
        <f ca="1">IF(COUNTIF(K32:K36,K36)&gt;=4,IF(J36=5,VLOOKUP(K36+3,TPMatrix!$A$6:$B$10,2,FALSE),IF(J36=4,VLOOKUP(K36+3,TPMatrix!$D$6:$E$9,2,FALSE),0)),"")</f>
        <v>0</v>
      </c>
      <c r="P36" s="241">
        <f ca="1">IF(COUNTIF(K32:K36,K36)&gt;=5,IF(J36=5,VLOOKUP(K36+4,TPMatrix!$A$6:$B$10,2,FALSE),IF(J36=4,VLOOKUP(K36+4,TPMatrix!$D$6:$E$9,2,FALSE),0)),"")</f>
        <v>0</v>
      </c>
      <c r="Q36" s="241">
        <f t="shared" ca="1" si="4"/>
        <v>0</v>
      </c>
      <c r="R36" s="242">
        <f t="shared" ca="1" si="5"/>
        <v>5</v>
      </c>
      <c r="S36" s="240">
        <f t="shared" ca="1" si="6"/>
        <v>0</v>
      </c>
      <c r="T36" s="241">
        <f t="shared" si="7"/>
        <v>0</v>
      </c>
      <c r="U36" s="242">
        <f t="shared" ca="1" si="8"/>
        <v>0</v>
      </c>
      <c r="W36" s="154" t="str">
        <f t="shared" ca="1" si="9"/>
        <v/>
      </c>
      <c r="X36" s="154" t="str">
        <f ca="1">IF(ISNUMBER($A36),$W36*(Methuselahs!$A$4+1)+$A36,"")</f>
        <v/>
      </c>
      <c r="Y36" s="154" t="str">
        <f t="shared" ca="1" si="10"/>
        <v/>
      </c>
      <c r="Z36" s="154" t="str">
        <f ca="1">IF(ISNUMBER($A36),VLOOKUP($A36,Methuselahs!$A$7:$X$206,5),"")</f>
        <v/>
      </c>
      <c r="AA36" s="154" t="str">
        <f t="shared" ca="1" si="11"/>
        <v/>
      </c>
    </row>
    <row r="37" spans="1:27" ht="12.95" customHeight="1" x14ac:dyDescent="0.2">
      <c r="A37" s="193" t="str">
        <f ca="1">IF(ISBLANK('Tournament Info'!$B$11),"",INDIRECT(ADDRESS(ROW(),2,1,1,"Optimal Seating "&amp;'Tournament Info'!$B$11-1&amp;"R+F")))</f>
        <v/>
      </c>
      <c r="B37" s="194" t="str">
        <f ca="1">IF(ISNUMBER(A37),VLOOKUP(A37,Methuselahs!$A$7:$E$206,2,FALSE),"")</f>
        <v/>
      </c>
      <c r="C37" s="195" t="str">
        <f ca="1">IF(ISNUMBER(A37),VLOOKUP(A37,Methuselahs!$A$7:$E$206,3,FALSE),"")</f>
        <v/>
      </c>
      <c r="D37" s="196" t="str">
        <f t="shared" ca="1" si="0"/>
        <v/>
      </c>
      <c r="E37" s="197"/>
      <c r="F37" s="249">
        <f t="shared" si="1"/>
        <v>0</v>
      </c>
      <c r="G37" s="198" t="str">
        <f t="shared" ca="1" si="2"/>
        <v/>
      </c>
      <c r="H37" s="199" t="str">
        <f ca="1">IF(ISNUMBER(A37),IF(OR($S37=$U37,NOT(ISNA(MATCH($D37*5+$V$4,Override!$C$6:$C$125,0)))),$Q37,0),"")</f>
        <v/>
      </c>
      <c r="I37" s="250" t="str">
        <f t="shared" ca="1" si="3"/>
        <v/>
      </c>
      <c r="J37" s="200">
        <f ca="1">COUNT(A37:A41)</f>
        <v>0</v>
      </c>
      <c r="K37" s="201" t="str">
        <f ca="1">IF(ISNUMBER(A37),RANK(F37,F37:F41),"")</f>
        <v/>
      </c>
      <c r="L37" s="202">
        <f ca="1">IF(J37=5,VLOOKUP(K37,TPMatrix!$A$6:$B$10,2,FALSE),IF(J37=4,VLOOKUP(K37,TPMatrix!$D$6:$E$9,2,FALSE),0))</f>
        <v>0</v>
      </c>
      <c r="M37" s="202">
        <f ca="1">IF(COUNTIF(K37:K41,K37)&gt;=2,IF(J37=5,VLOOKUP(K37+1,TPMatrix!$A$6:$B$10,2,FALSE),IF(J37=4,VLOOKUP(K37+1,TPMatrix!$D$6:$E$9,2,FALSE),0)),"")</f>
        <v>0</v>
      </c>
      <c r="N37" s="202">
        <f ca="1">IF(COUNTIF(K37:K41,K37)&gt;=3,IF(J37=5,VLOOKUP(K37+2,TPMatrix!$A$6:$B$10,2,FALSE),IF(J37=4,VLOOKUP(K37+2,TPMatrix!$D$6:$E$9,2,FALSE),0)),"")</f>
        <v>0</v>
      </c>
      <c r="O37" s="202">
        <f ca="1">IF(COUNTIF(K37:K41,K37)&gt;=4,IF(J37=5,VLOOKUP(K37+3,TPMatrix!$A$6:$B$10,2,FALSE),IF(J37=4,VLOOKUP(K37+3,TPMatrix!$D$6:$E$9,2,FALSE),0)),"")</f>
        <v>0</v>
      </c>
      <c r="P37" s="202">
        <f ca="1">IF(COUNTIF(K37:K41,K37)&gt;=5,IF(J37=5,VLOOKUP(K37+4,TPMatrix!$A$6:$B$10,2,FALSE),IF(J37=4,VLOOKUP(K37+4,TPMatrix!$D$6:$E$9,2,FALSE),0)),"")</f>
        <v>0</v>
      </c>
      <c r="Q37" s="202">
        <f t="shared" ca="1" si="4"/>
        <v>0</v>
      </c>
      <c r="R37" s="203">
        <f t="shared" ca="1" si="5"/>
        <v>5</v>
      </c>
      <c r="S37" s="204">
        <f t="shared" ca="1" si="6"/>
        <v>0</v>
      </c>
      <c r="T37" s="205">
        <f t="shared" si="7"/>
        <v>0</v>
      </c>
      <c r="U37" s="206">
        <f t="shared" ca="1" si="8"/>
        <v>0</v>
      </c>
      <c r="W37" s="154" t="str">
        <f t="shared" ca="1" si="9"/>
        <v/>
      </c>
      <c r="X37" s="154" t="str">
        <f ca="1">IF(ISNUMBER($A37),$W37*(Methuselahs!$A$4+1)+$A37,"")</f>
        <v/>
      </c>
      <c r="Y37" s="154" t="str">
        <f t="shared" ca="1" si="10"/>
        <v/>
      </c>
      <c r="Z37" s="154" t="str">
        <f ca="1">IF(ISNUMBER($A37),VLOOKUP($A37,Methuselahs!$A$7:$X$206,5),"")</f>
        <v/>
      </c>
      <c r="AA37" s="154" t="str">
        <f t="shared" ca="1" si="11"/>
        <v/>
      </c>
    </row>
    <row r="38" spans="1:27" ht="12.95" customHeight="1" x14ac:dyDescent="0.2">
      <c r="A38" s="207" t="str">
        <f ca="1">IF(ISBLANK('Tournament Info'!$B$11),"",INDIRECT(ADDRESS(ROW(),2,1,1,"Optimal Seating "&amp;'Tournament Info'!$B$11-1&amp;"R+F")))</f>
        <v/>
      </c>
      <c r="B38" s="208" t="str">
        <f ca="1">IF(ISNUMBER(A38),VLOOKUP(A38,Methuselahs!$A$7:$E$206,2,FALSE),"")</f>
        <v/>
      </c>
      <c r="C38" s="209" t="str">
        <f ca="1">IF(ISNUMBER(A38),VLOOKUP(A38,Methuselahs!$A$7:$E$206,3,FALSE),"")</f>
        <v/>
      </c>
      <c r="D38" s="210" t="str">
        <f t="shared" ca="1" si="0"/>
        <v/>
      </c>
      <c r="E38" s="211"/>
      <c r="F38" s="251">
        <f t="shared" si="1"/>
        <v>0</v>
      </c>
      <c r="G38" s="212" t="str">
        <f t="shared" ca="1" si="2"/>
        <v/>
      </c>
      <c r="H38" s="213" t="str">
        <f ca="1">IF(ISNUMBER(A38),IF(OR($S38=$U38,NOT(ISNA(MATCH($D38*5+$V$4,Override!$C$6:$C$125,0)))),$Q38,0),"")</f>
        <v/>
      </c>
      <c r="I38" s="252" t="str">
        <f t="shared" ca="1" si="3"/>
        <v/>
      </c>
      <c r="J38" s="214">
        <f ca="1">COUNT(A37:A41)</f>
        <v>0</v>
      </c>
      <c r="K38" s="215" t="str">
        <f ca="1">IF(ISNUMBER(A38),RANK(F38,F37:F41),"")</f>
        <v/>
      </c>
      <c r="L38" s="216">
        <f ca="1">IF(J38=5,VLOOKUP(K38,TPMatrix!$A$6:$B$10,2,FALSE),IF(J38=4,VLOOKUP(K38,TPMatrix!$D$6:$E$9,2,FALSE),0))</f>
        <v>0</v>
      </c>
      <c r="M38" s="216">
        <f ca="1">IF(COUNTIF(K37:K41,K38)&gt;=2,IF(J38=5,VLOOKUP(K38+1,TPMatrix!$A$6:$B$10,2,FALSE),IF(J38=4,VLOOKUP(K38+1,TPMatrix!$D$6:$E$9,2,FALSE),0)),"")</f>
        <v>0</v>
      </c>
      <c r="N38" s="216">
        <f ca="1">IF(COUNTIF(K37:K41,K38)&gt;=3,IF(J38=5,VLOOKUP(K38+2,TPMatrix!$A$6:$B$10,2,FALSE),IF(J38=4,VLOOKUP(K38+2,TPMatrix!$D$6:$E$9,2,FALSE),0)),"")</f>
        <v>0</v>
      </c>
      <c r="O38" s="216">
        <f ca="1">IF(COUNTIF(K37:K41,K38)&gt;=4,IF(J38=5,VLOOKUP(K38+3,TPMatrix!$A$6:$B$10,2,FALSE),IF(J38=4,VLOOKUP(K38+3,TPMatrix!$D$6:$E$9,2,FALSE),0)),"")</f>
        <v>0</v>
      </c>
      <c r="P38" s="216">
        <f ca="1">IF(COUNTIF(K37:K41,K38)&gt;=5,IF(J38=5,VLOOKUP(K38+4,TPMatrix!$A$6:$B$10,2,FALSE),IF(J38=4,VLOOKUP(K38+4,TPMatrix!$D$6:$E$9,2,FALSE),0)),"")</f>
        <v>0</v>
      </c>
      <c r="Q38" s="216">
        <f t="shared" ca="1" si="4"/>
        <v>0</v>
      </c>
      <c r="R38" s="217">
        <f t="shared" ca="1" si="5"/>
        <v>5</v>
      </c>
      <c r="S38" s="215">
        <f t="shared" ca="1" si="6"/>
        <v>0</v>
      </c>
      <c r="T38" s="216">
        <f t="shared" si="7"/>
        <v>0</v>
      </c>
      <c r="U38" s="217">
        <f t="shared" ca="1" si="8"/>
        <v>0</v>
      </c>
      <c r="W38" s="154" t="str">
        <f t="shared" ca="1" si="9"/>
        <v/>
      </c>
      <c r="X38" s="154" t="str">
        <f ca="1">IF(ISNUMBER($A38),$W38*(Methuselahs!$A$4+1)+$A38,"")</f>
        <v/>
      </c>
      <c r="Y38" s="154" t="str">
        <f t="shared" ca="1" si="10"/>
        <v/>
      </c>
      <c r="Z38" s="154" t="str">
        <f ca="1">IF(ISNUMBER($A38),VLOOKUP($A38,Methuselahs!$A$7:$X$206,5),"")</f>
        <v/>
      </c>
      <c r="AA38" s="154" t="str">
        <f t="shared" ca="1" si="11"/>
        <v/>
      </c>
    </row>
    <row r="39" spans="1:27" ht="12.95" customHeight="1" x14ac:dyDescent="0.2">
      <c r="A39" s="218" t="str">
        <f ca="1">IF(ISBLANK('Tournament Info'!$B$11),"",INDIRECT(ADDRESS(ROW(),2,1,1,"Optimal Seating "&amp;'Tournament Info'!$B$11-1&amp;"R+F")))</f>
        <v/>
      </c>
      <c r="B39" s="194" t="str">
        <f ca="1">IF(ISNUMBER(A39),VLOOKUP(A39,Methuselahs!$A$7:$E$206,2,FALSE),"")</f>
        <v/>
      </c>
      <c r="C39" s="219" t="str">
        <f ca="1">IF(ISNUMBER(A39),VLOOKUP(A39,Methuselahs!$A$7:$E$206,3,FALSE),"")</f>
        <v/>
      </c>
      <c r="D39" s="220" t="str">
        <f t="shared" ref="D39:D70" ca="1" si="12">IF(ISNUMBER(A39),FLOOR((ROW()-ROW($A$7))/5,1)+1,"")</f>
        <v/>
      </c>
      <c r="E39" s="221"/>
      <c r="F39" s="253">
        <f t="shared" ref="F39:F70" si="13">IF(ISNUMBER(E39),E39,0)</f>
        <v>0</v>
      </c>
      <c r="G39" s="222" t="str">
        <f t="shared" ref="G39:G70" ca="1" si="14">IF(ISNUMBER($A39),IF(AND($F39&gt;=2,$H39=60),1,0),"")</f>
        <v/>
      </c>
      <c r="H39" s="223" t="str">
        <f ca="1">IF(ISNUMBER(A39),IF(OR($S39=$U39,NOT(ISNA(MATCH($D39*5+$V$4,Override!$C$6:$C$125,0)))),$Q39,0),"")</f>
        <v/>
      </c>
      <c r="I39" s="254" t="str">
        <f t="shared" ref="I39:I70" ca="1" si="15">IF(ISNUMBER(A39),IF(J39=5,K39,IF(AND(J39=4,OR(K39=4,K39=3)),K39+1,K39)),"")</f>
        <v/>
      </c>
      <c r="J39" s="224">
        <f ca="1">COUNT(A37:A41)</f>
        <v>0</v>
      </c>
      <c r="K39" s="225" t="str">
        <f ca="1">IF(ISNUMBER(A39),RANK(F39,F37:F41),"")</f>
        <v/>
      </c>
      <c r="L39" s="226">
        <f ca="1">IF(J39=5,VLOOKUP(K39,TPMatrix!$A$6:$B$10,2,FALSE),IF(J39=4,VLOOKUP(K39,TPMatrix!$D$6:$E$9,2,FALSE),0))</f>
        <v>0</v>
      </c>
      <c r="M39" s="226">
        <f ca="1">IF(COUNTIF(K37:K41,K39)&gt;=2,IF(J39=5,VLOOKUP(K39+1,TPMatrix!$A$6:$B$10,2,FALSE),IF(J39=4,VLOOKUP(K39+1,TPMatrix!$D$6:$E$9,2,FALSE),0)),"")</f>
        <v>0</v>
      </c>
      <c r="N39" s="226">
        <f ca="1">IF(COUNTIF(K37:K41,K39)&gt;=3,IF(J39=5,VLOOKUP(K39+2,TPMatrix!$A$6:$B$10,2,FALSE),IF(J39=4,VLOOKUP(K39+2,TPMatrix!$D$6:$E$9,2,FALSE),0)),"")</f>
        <v>0</v>
      </c>
      <c r="O39" s="226">
        <f ca="1">IF(COUNTIF(K37:K41,K39)&gt;=4,IF(J39=5,VLOOKUP(K39+3,TPMatrix!$A$6:$B$10,2,FALSE),IF(J39=4,VLOOKUP(K39+3,TPMatrix!$D$6:$E$9,2,FALSE),0)),"")</f>
        <v>0</v>
      </c>
      <c r="P39" s="226">
        <f ca="1">IF(COUNTIF(K37:K41,K39)&gt;=5,IF(J39=5,VLOOKUP(K39+4,TPMatrix!$A$6:$B$10,2,FALSE),IF(J39=4,VLOOKUP(K39+4,TPMatrix!$D$6:$E$9,2,FALSE),0)),"")</f>
        <v>0</v>
      </c>
      <c r="Q39" s="226">
        <f t="shared" ref="Q39:Q70" ca="1" si="16">SUM(L39:P39)/COUNT(L39:P39)</f>
        <v>0</v>
      </c>
      <c r="R39" s="227">
        <f t="shared" ref="R39:R70" ca="1" si="17">COUNT(L39:P39)</f>
        <v>5</v>
      </c>
      <c r="S39" s="225">
        <f t="shared" ref="S39:S70" ca="1" si="18">IF(ISNUMBER($A39),COUNTIF($D$7:$D$206,$D39),0)</f>
        <v>0</v>
      </c>
      <c r="T39" s="226">
        <f t="shared" ref="T39:T70" si="19">CEILING($F39,1)</f>
        <v>0</v>
      </c>
      <c r="U39" s="227">
        <f t="shared" ref="U39:U70" ca="1" si="20">SUM(OFFSET(T39,-MOD(ROW()-ROW($U$7),5),0,5,1))</f>
        <v>0</v>
      </c>
      <c r="W39" s="154" t="str">
        <f t="shared" ref="W39:W70" ca="1" si="21">$I39</f>
        <v/>
      </c>
      <c r="X39" s="154" t="str">
        <f ca="1">IF(ISNUMBER($A39),$W39*(Methuselahs!$A$4+1)+$A39,"")</f>
        <v/>
      </c>
      <c r="Y39" s="154" t="str">
        <f t="shared" ref="Y39:Y70" ca="1" si="22">IF(ISNUMBER($A39),RANK($X39,$X39:$X43,1),"")</f>
        <v/>
      </c>
      <c r="Z39" s="154" t="str">
        <f ca="1">IF(ISNUMBER($A39),VLOOKUP($A39,Methuselahs!$A$7:$X$206,5),"")</f>
        <v/>
      </c>
      <c r="AA39" s="154" t="str">
        <f t="shared" ref="AA39:AA70" ca="1" si="23">$I39</f>
        <v/>
      </c>
    </row>
    <row r="40" spans="1:27" ht="12.95" customHeight="1" x14ac:dyDescent="0.2">
      <c r="A40" s="228" t="str">
        <f ca="1">IF(ISBLANK('Tournament Info'!$B$11),"",INDIRECT(ADDRESS(ROW(),2,1,1,"Optimal Seating "&amp;'Tournament Info'!$B$11-1&amp;"R+F")))</f>
        <v/>
      </c>
      <c r="B40" s="229" t="str">
        <f ca="1">IF(ISNUMBER(A40),VLOOKUP(A40,Methuselahs!$A$7:$E$206,2,FALSE),"")</f>
        <v/>
      </c>
      <c r="C40" s="230" t="str">
        <f ca="1">IF(ISNUMBER(A40),VLOOKUP(A40,Methuselahs!$A$7:$E$206,3,FALSE),"")</f>
        <v/>
      </c>
      <c r="D40" s="231" t="str">
        <f t="shared" ca="1" si="12"/>
        <v/>
      </c>
      <c r="E40" s="232"/>
      <c r="F40" s="255">
        <f t="shared" si="13"/>
        <v>0</v>
      </c>
      <c r="G40" s="212" t="str">
        <f t="shared" ca="1" si="14"/>
        <v/>
      </c>
      <c r="H40" s="213" t="str">
        <f ca="1">IF(ISNUMBER(A40),IF(OR($S40=$U40,NOT(ISNA(MATCH($D40*5+$V$4,Override!$C$6:$C$125,0)))),$Q40,0),"")</f>
        <v/>
      </c>
      <c r="I40" s="252" t="str">
        <f t="shared" ca="1" si="15"/>
        <v/>
      </c>
      <c r="J40" s="233">
        <f ca="1">COUNT(A37:A41)</f>
        <v>0</v>
      </c>
      <c r="K40" s="215" t="str">
        <f ca="1">IF(ISNUMBER(A40),RANK(F40,F37:F41),"")</f>
        <v/>
      </c>
      <c r="L40" s="216">
        <f ca="1">IF(J40=5,VLOOKUP(K40,TPMatrix!$A$6:$B$10,2,FALSE),IF(J40=4,VLOOKUP(K40,TPMatrix!$D$6:$E$9,2,FALSE),0))</f>
        <v>0</v>
      </c>
      <c r="M40" s="216">
        <f ca="1">IF(COUNTIF(K37:K41,K40)&gt;=2,IF(J40=5,VLOOKUP(K40+1,TPMatrix!$A$6:$B$10,2,FALSE),IF(J40=4,VLOOKUP(K40+1,TPMatrix!$D$6:$E$9,2,FALSE),0)),"")</f>
        <v>0</v>
      </c>
      <c r="N40" s="216">
        <f ca="1">IF(COUNTIF(K37:K41,K40)&gt;=3,IF(J40=5,VLOOKUP(K40+2,TPMatrix!$A$6:$B$10,2,FALSE),IF(J40=4,VLOOKUP(K40+2,TPMatrix!$D$6:$E$9,2,FALSE),0)),"")</f>
        <v>0</v>
      </c>
      <c r="O40" s="216">
        <f ca="1">IF(COUNTIF(K37:K41,K40)&gt;=4,IF(J40=5,VLOOKUP(K40+3,TPMatrix!$A$6:$B$10,2,FALSE),IF(J40=4,VLOOKUP(K40+3,TPMatrix!$D$6:$E$9,2,FALSE),0)),"")</f>
        <v>0</v>
      </c>
      <c r="P40" s="216">
        <f ca="1">IF(COUNTIF(K37:K41,K40)&gt;=5,IF(J40=5,VLOOKUP(K40+4,TPMatrix!$A$6:$B$10,2,FALSE),IF(J40=4,VLOOKUP(K40+4,TPMatrix!$D$6:$E$9,2,FALSE),0)),"")</f>
        <v>0</v>
      </c>
      <c r="Q40" s="216">
        <f t="shared" ca="1" si="16"/>
        <v>0</v>
      </c>
      <c r="R40" s="217">
        <f t="shared" ca="1" si="17"/>
        <v>5</v>
      </c>
      <c r="S40" s="215">
        <f t="shared" ca="1" si="18"/>
        <v>0</v>
      </c>
      <c r="T40" s="216">
        <f t="shared" si="19"/>
        <v>0</v>
      </c>
      <c r="U40" s="217">
        <f t="shared" ca="1" si="20"/>
        <v>0</v>
      </c>
      <c r="W40" s="154" t="str">
        <f t="shared" ca="1" si="21"/>
        <v/>
      </c>
      <c r="X40" s="154" t="str">
        <f ca="1">IF(ISNUMBER($A40),$W40*(Methuselahs!$A$4+1)+$A40,"")</f>
        <v/>
      </c>
      <c r="Y40" s="154" t="str">
        <f t="shared" ca="1" si="22"/>
        <v/>
      </c>
      <c r="Z40" s="154" t="str">
        <f ca="1">IF(ISNUMBER($A40),VLOOKUP($A40,Methuselahs!$A$7:$X$206,5),"")</f>
        <v/>
      </c>
      <c r="AA40" s="154" t="str">
        <f t="shared" ca="1" si="23"/>
        <v/>
      </c>
    </row>
    <row r="41" spans="1:27" ht="12.95" customHeight="1" x14ac:dyDescent="0.2">
      <c r="A41" s="234" t="str">
        <f ca="1">IF(ISBLANK('Tournament Info'!$B$11),"",INDIRECT(ADDRESS(ROW(),2,1,1,"Optimal Seating "&amp;'Tournament Info'!$B$11-1&amp;"R+F")))</f>
        <v/>
      </c>
      <c r="B41" s="235" t="str">
        <f ca="1">IF(ISNUMBER(A41),VLOOKUP(A41,Methuselahs!$A$7:$E$206,2,FALSE),"")</f>
        <v/>
      </c>
      <c r="C41" s="236" t="str">
        <f ca="1">IF(ISNUMBER(A41),VLOOKUP(A41,Methuselahs!$A$7:$E$206,3,FALSE),"")</f>
        <v/>
      </c>
      <c r="D41" s="237" t="str">
        <f t="shared" ca="1" si="12"/>
        <v/>
      </c>
      <c r="E41" s="238"/>
      <c r="F41" s="256">
        <f t="shared" si="13"/>
        <v>0</v>
      </c>
      <c r="G41" s="222" t="str">
        <f t="shared" ca="1" si="14"/>
        <v/>
      </c>
      <c r="H41" s="223" t="str">
        <f ca="1">IF(ISNUMBER(A41),IF(OR($S41=$U41,NOT(ISNA(MATCH($D41*5+$V$4,Override!$C$6:$C$125,0)))),$Q41,0),"")</f>
        <v/>
      </c>
      <c r="I41" s="254" t="str">
        <f t="shared" ca="1" si="15"/>
        <v/>
      </c>
      <c r="J41" s="239">
        <f ca="1">COUNT(A37:A41)</f>
        <v>0</v>
      </c>
      <c r="K41" s="240" t="str">
        <f ca="1">IF(ISNUMBER(A41),RANK(F41,F37:F41),"")</f>
        <v/>
      </c>
      <c r="L41" s="241">
        <f ca="1">IF(J41=5,VLOOKUP(K41,TPMatrix!$A$6:$B$10,2,FALSE),IF(J41=4,VLOOKUP(K41,TPMatrix!$D$6:$E$9,2,FALSE),0))</f>
        <v>0</v>
      </c>
      <c r="M41" s="241">
        <f ca="1">IF(COUNTIF(K37:K41,K41)&gt;=2,IF(J41=5,VLOOKUP(K41+1,TPMatrix!$A$6:$B$10,2,FALSE),IF(J41=4,VLOOKUP(K41+1,TPMatrix!$D$6:$E$9,2,FALSE),0)),"")</f>
        <v>0</v>
      </c>
      <c r="N41" s="241">
        <f ca="1">IF(COUNTIF(K37:K41,K41)&gt;=3,IF(J41=5,VLOOKUP(K41+2,TPMatrix!$A$6:$B$10,2,FALSE),IF(J41=4,VLOOKUP(K41+2,TPMatrix!$D$6:$E$9,2,FALSE),0)),"")</f>
        <v>0</v>
      </c>
      <c r="O41" s="241">
        <f ca="1">IF(COUNTIF(K37:K41,K41)&gt;=4,IF(J41=5,VLOOKUP(K41+3,TPMatrix!$A$6:$B$10,2,FALSE),IF(J41=4,VLOOKUP(K41+3,TPMatrix!$D$6:$E$9,2,FALSE),0)),"")</f>
        <v>0</v>
      </c>
      <c r="P41" s="241">
        <f ca="1">IF(COUNTIF(K37:K41,K41)&gt;=5,IF(J41=5,VLOOKUP(K41+4,TPMatrix!$A$6:$B$10,2,FALSE),IF(J41=4,VLOOKUP(K41+4,TPMatrix!$D$6:$E$9,2,FALSE),0)),"")</f>
        <v>0</v>
      </c>
      <c r="Q41" s="241">
        <f t="shared" ca="1" si="16"/>
        <v>0</v>
      </c>
      <c r="R41" s="242">
        <f t="shared" ca="1" si="17"/>
        <v>5</v>
      </c>
      <c r="S41" s="240">
        <f t="shared" ca="1" si="18"/>
        <v>0</v>
      </c>
      <c r="T41" s="241">
        <f t="shared" si="19"/>
        <v>0</v>
      </c>
      <c r="U41" s="242">
        <f t="shared" ca="1" si="20"/>
        <v>0</v>
      </c>
      <c r="W41" s="154" t="str">
        <f t="shared" ca="1" si="21"/>
        <v/>
      </c>
      <c r="X41" s="154" t="str">
        <f ca="1">IF(ISNUMBER($A41),$W41*(Methuselahs!$A$4+1)+$A41,"")</f>
        <v/>
      </c>
      <c r="Y41" s="154" t="str">
        <f t="shared" ca="1" si="22"/>
        <v/>
      </c>
      <c r="Z41" s="154" t="str">
        <f ca="1">IF(ISNUMBER($A41),VLOOKUP($A41,Methuselahs!$A$7:$X$206,5),"")</f>
        <v/>
      </c>
      <c r="AA41" s="154" t="str">
        <f t="shared" ca="1" si="23"/>
        <v/>
      </c>
    </row>
    <row r="42" spans="1:27" ht="12.95" customHeight="1" x14ac:dyDescent="0.2">
      <c r="A42" s="193" t="str">
        <f ca="1">IF(ISBLANK('Tournament Info'!$B$11),"",INDIRECT(ADDRESS(ROW(),2,1,1,"Optimal Seating "&amp;'Tournament Info'!$B$11-1&amp;"R+F")))</f>
        <v/>
      </c>
      <c r="B42" s="194" t="str">
        <f ca="1">IF(ISNUMBER(A42),VLOOKUP(A42,Methuselahs!$A$7:$E$206,2,FALSE),"")</f>
        <v/>
      </c>
      <c r="C42" s="195" t="str">
        <f ca="1">IF(ISNUMBER(A42),VLOOKUP(A42,Methuselahs!$A$7:$E$206,3,FALSE),"")</f>
        <v/>
      </c>
      <c r="D42" s="196" t="str">
        <f t="shared" ca="1" si="12"/>
        <v/>
      </c>
      <c r="E42" s="197"/>
      <c r="F42" s="249">
        <f t="shared" si="13"/>
        <v>0</v>
      </c>
      <c r="G42" s="198" t="str">
        <f t="shared" ca="1" si="14"/>
        <v/>
      </c>
      <c r="H42" s="199" t="str">
        <f ca="1">IF(ISNUMBER(A42),IF(OR($S42=$U42,NOT(ISNA(MATCH($D42*5+$V$4,Override!$C$6:$C$125,0)))),$Q42,0),"")</f>
        <v/>
      </c>
      <c r="I42" s="250" t="str">
        <f t="shared" ca="1" si="15"/>
        <v/>
      </c>
      <c r="J42" s="200">
        <f ca="1">COUNT(A42:A46)</f>
        <v>0</v>
      </c>
      <c r="K42" s="201" t="str">
        <f ca="1">IF(ISNUMBER(A42),RANK(F42,F42:F46),"")</f>
        <v/>
      </c>
      <c r="L42" s="202">
        <f ca="1">IF(J42=5,VLOOKUP(K42,TPMatrix!$A$6:$B$10,2,FALSE),IF(J42=4,VLOOKUP(K42,TPMatrix!$D$6:$E$9,2,FALSE),0))</f>
        <v>0</v>
      </c>
      <c r="M42" s="202">
        <f ca="1">IF(COUNTIF(K42:K46,K42)&gt;=2,IF(J42=5,VLOOKUP(K42+1,TPMatrix!$A$6:$B$10,2,FALSE),IF(J42=4,VLOOKUP(K42+1,TPMatrix!$D$6:$E$9,2,FALSE),0)),"")</f>
        <v>0</v>
      </c>
      <c r="N42" s="202">
        <f ca="1">IF(COUNTIF(K42:K46,K42)&gt;=3,IF(J42=5,VLOOKUP(K42+2,TPMatrix!$A$6:$B$10,2,FALSE),IF(J42=4,VLOOKUP(K42+2,TPMatrix!$D$6:$E$9,2,FALSE),0)),"")</f>
        <v>0</v>
      </c>
      <c r="O42" s="202">
        <f ca="1">IF(COUNTIF(K42:K46,K42)&gt;=4,IF(J42=5,VLOOKUP(K42+3,TPMatrix!$A$6:$B$10,2,FALSE),IF(J42=4,VLOOKUP(K42+3,TPMatrix!$D$6:$E$9,2,FALSE),0)),"")</f>
        <v>0</v>
      </c>
      <c r="P42" s="202">
        <f ca="1">IF(COUNTIF(K42:K46,K42)&gt;=5,IF(J42=5,VLOOKUP(K42+4,TPMatrix!$A$6:$B$10,2,FALSE),IF(J42=4,VLOOKUP(K42+4,TPMatrix!$D$6:$E$9,2,FALSE),0)),"")</f>
        <v>0</v>
      </c>
      <c r="Q42" s="202">
        <f t="shared" ca="1" si="16"/>
        <v>0</v>
      </c>
      <c r="R42" s="203">
        <f t="shared" ca="1" si="17"/>
        <v>5</v>
      </c>
      <c r="S42" s="204">
        <f t="shared" ca="1" si="18"/>
        <v>0</v>
      </c>
      <c r="T42" s="205">
        <f t="shared" si="19"/>
        <v>0</v>
      </c>
      <c r="U42" s="206">
        <f t="shared" ca="1" si="20"/>
        <v>0</v>
      </c>
      <c r="W42" s="154" t="str">
        <f t="shared" ca="1" si="21"/>
        <v/>
      </c>
      <c r="X42" s="154" t="str">
        <f ca="1">IF(ISNUMBER($A42),$W42*(Methuselahs!$A$4+1)+$A42,"")</f>
        <v/>
      </c>
      <c r="Y42" s="154" t="str">
        <f t="shared" ca="1" si="22"/>
        <v/>
      </c>
      <c r="Z42" s="154" t="str">
        <f ca="1">IF(ISNUMBER($A42),VLOOKUP($A42,Methuselahs!$A$7:$X$206,5),"")</f>
        <v/>
      </c>
      <c r="AA42" s="154" t="str">
        <f t="shared" ca="1" si="23"/>
        <v/>
      </c>
    </row>
    <row r="43" spans="1:27" ht="12.95" customHeight="1" x14ac:dyDescent="0.2">
      <c r="A43" s="207" t="str">
        <f ca="1">IF(ISBLANK('Tournament Info'!$B$11),"",INDIRECT(ADDRESS(ROW(),2,1,1,"Optimal Seating "&amp;'Tournament Info'!$B$11-1&amp;"R+F")))</f>
        <v/>
      </c>
      <c r="B43" s="208" t="str">
        <f ca="1">IF(ISNUMBER(A43),VLOOKUP(A43,Methuselahs!$A$7:$E$206,2,FALSE),"")</f>
        <v/>
      </c>
      <c r="C43" s="209" t="str">
        <f ca="1">IF(ISNUMBER(A43),VLOOKUP(A43,Methuselahs!$A$7:$E$206,3,FALSE),"")</f>
        <v/>
      </c>
      <c r="D43" s="210" t="str">
        <f t="shared" ca="1" si="12"/>
        <v/>
      </c>
      <c r="E43" s="211"/>
      <c r="F43" s="251">
        <f t="shared" si="13"/>
        <v>0</v>
      </c>
      <c r="G43" s="212" t="str">
        <f t="shared" ca="1" si="14"/>
        <v/>
      </c>
      <c r="H43" s="213" t="str">
        <f ca="1">IF(ISNUMBER(A43),IF(OR($S43=$U43,NOT(ISNA(MATCH($D43*5+$V$4,Override!$C$6:$C$125,0)))),$Q43,0),"")</f>
        <v/>
      </c>
      <c r="I43" s="252" t="str">
        <f t="shared" ca="1" si="15"/>
        <v/>
      </c>
      <c r="J43" s="214">
        <f ca="1">COUNT(A42:A46)</f>
        <v>0</v>
      </c>
      <c r="K43" s="215" t="str">
        <f ca="1">IF(ISNUMBER(A43),RANK(F43,F42:F46),"")</f>
        <v/>
      </c>
      <c r="L43" s="216">
        <f ca="1">IF(J43=5,VLOOKUP(K43,TPMatrix!$A$6:$B$10,2,FALSE),IF(J43=4,VLOOKUP(K43,TPMatrix!$D$6:$E$9,2,FALSE),0))</f>
        <v>0</v>
      </c>
      <c r="M43" s="216">
        <f ca="1">IF(COUNTIF(K42:K46,K43)&gt;=2,IF(J43=5,VLOOKUP(K43+1,TPMatrix!$A$6:$B$10,2,FALSE),IF(J43=4,VLOOKUP(K43+1,TPMatrix!$D$6:$E$9,2,FALSE),0)),"")</f>
        <v>0</v>
      </c>
      <c r="N43" s="216">
        <f ca="1">IF(COUNTIF(K42:K46,K43)&gt;=3,IF(J43=5,VLOOKUP(K43+2,TPMatrix!$A$6:$B$10,2,FALSE),IF(J43=4,VLOOKUP(K43+2,TPMatrix!$D$6:$E$9,2,FALSE),0)),"")</f>
        <v>0</v>
      </c>
      <c r="O43" s="216">
        <f ca="1">IF(COUNTIF(K42:K46,K43)&gt;=4,IF(J43=5,VLOOKUP(K43+3,TPMatrix!$A$6:$B$10,2,FALSE),IF(J43=4,VLOOKUP(K43+3,TPMatrix!$D$6:$E$9,2,FALSE),0)),"")</f>
        <v>0</v>
      </c>
      <c r="P43" s="216">
        <f ca="1">IF(COUNTIF(K42:K46,K43)&gt;=5,IF(J43=5,VLOOKUP(K43+4,TPMatrix!$A$6:$B$10,2,FALSE),IF(J43=4,VLOOKUP(K43+4,TPMatrix!$D$6:$E$9,2,FALSE),0)),"")</f>
        <v>0</v>
      </c>
      <c r="Q43" s="216">
        <f t="shared" ca="1" si="16"/>
        <v>0</v>
      </c>
      <c r="R43" s="217">
        <f t="shared" ca="1" si="17"/>
        <v>5</v>
      </c>
      <c r="S43" s="215">
        <f t="shared" ca="1" si="18"/>
        <v>0</v>
      </c>
      <c r="T43" s="216">
        <f t="shared" si="19"/>
        <v>0</v>
      </c>
      <c r="U43" s="217">
        <f t="shared" ca="1" si="20"/>
        <v>0</v>
      </c>
      <c r="W43" s="154" t="str">
        <f t="shared" ca="1" si="21"/>
        <v/>
      </c>
      <c r="X43" s="154" t="str">
        <f ca="1">IF(ISNUMBER($A43),$W43*(Methuselahs!$A$4+1)+$A43,"")</f>
        <v/>
      </c>
      <c r="Y43" s="154" t="str">
        <f t="shared" ca="1" si="22"/>
        <v/>
      </c>
      <c r="Z43" s="154" t="str">
        <f ca="1">IF(ISNUMBER($A43),VLOOKUP($A43,Methuselahs!$A$7:$X$206,5),"")</f>
        <v/>
      </c>
      <c r="AA43" s="154" t="str">
        <f t="shared" ca="1" si="23"/>
        <v/>
      </c>
    </row>
    <row r="44" spans="1:27" ht="12.95" customHeight="1" x14ac:dyDescent="0.2">
      <c r="A44" s="218" t="str">
        <f ca="1">IF(ISBLANK('Tournament Info'!$B$11),"",INDIRECT(ADDRESS(ROW(),2,1,1,"Optimal Seating "&amp;'Tournament Info'!$B$11-1&amp;"R+F")))</f>
        <v/>
      </c>
      <c r="B44" s="194" t="str">
        <f ca="1">IF(ISNUMBER(A44),VLOOKUP(A44,Methuselahs!$A$7:$E$206,2,FALSE),"")</f>
        <v/>
      </c>
      <c r="C44" s="219" t="str">
        <f ca="1">IF(ISNUMBER(A44),VLOOKUP(A44,Methuselahs!$A$7:$E$206,3,FALSE),"")</f>
        <v/>
      </c>
      <c r="D44" s="220" t="str">
        <f t="shared" ca="1" si="12"/>
        <v/>
      </c>
      <c r="E44" s="221"/>
      <c r="F44" s="253">
        <f t="shared" si="13"/>
        <v>0</v>
      </c>
      <c r="G44" s="222" t="str">
        <f t="shared" ca="1" si="14"/>
        <v/>
      </c>
      <c r="H44" s="223" t="str">
        <f ca="1">IF(ISNUMBER(A44),IF(OR($S44=$U44,NOT(ISNA(MATCH($D44*5+$V$4,Override!$C$6:$C$125,0)))),$Q44,0),"")</f>
        <v/>
      </c>
      <c r="I44" s="254" t="str">
        <f t="shared" ca="1" si="15"/>
        <v/>
      </c>
      <c r="J44" s="224">
        <f ca="1">COUNT(A42:A46)</f>
        <v>0</v>
      </c>
      <c r="K44" s="225" t="str">
        <f ca="1">IF(ISNUMBER(A44),RANK(F44,F42:F46),"")</f>
        <v/>
      </c>
      <c r="L44" s="226">
        <f ca="1">IF(J44=5,VLOOKUP(K44,TPMatrix!$A$6:$B$10,2,FALSE),IF(J44=4,VLOOKUP(K44,TPMatrix!$D$6:$E$9,2,FALSE),0))</f>
        <v>0</v>
      </c>
      <c r="M44" s="226">
        <f ca="1">IF(COUNTIF(K42:K46,K44)&gt;=2,IF(J44=5,VLOOKUP(K44+1,TPMatrix!$A$6:$B$10,2,FALSE),IF(J44=4,VLOOKUP(K44+1,TPMatrix!$D$6:$E$9,2,FALSE),0)),"")</f>
        <v>0</v>
      </c>
      <c r="N44" s="226">
        <f ca="1">IF(COUNTIF(K42:K46,K44)&gt;=3,IF(J44=5,VLOOKUP(K44+2,TPMatrix!$A$6:$B$10,2,FALSE),IF(J44=4,VLOOKUP(K44+2,TPMatrix!$D$6:$E$9,2,FALSE),0)),"")</f>
        <v>0</v>
      </c>
      <c r="O44" s="226">
        <f ca="1">IF(COUNTIF(K42:K46,K44)&gt;=4,IF(J44=5,VLOOKUP(K44+3,TPMatrix!$A$6:$B$10,2,FALSE),IF(J44=4,VLOOKUP(K44+3,TPMatrix!$D$6:$E$9,2,FALSE),0)),"")</f>
        <v>0</v>
      </c>
      <c r="P44" s="226">
        <f ca="1">IF(COUNTIF(K42:K46,K44)&gt;=5,IF(J44=5,VLOOKUP(K44+4,TPMatrix!$A$6:$B$10,2,FALSE),IF(J44=4,VLOOKUP(K44+4,TPMatrix!$D$6:$E$9,2,FALSE),0)),"")</f>
        <v>0</v>
      </c>
      <c r="Q44" s="226">
        <f t="shared" ca="1" si="16"/>
        <v>0</v>
      </c>
      <c r="R44" s="227">
        <f t="shared" ca="1" si="17"/>
        <v>5</v>
      </c>
      <c r="S44" s="225">
        <f t="shared" ca="1" si="18"/>
        <v>0</v>
      </c>
      <c r="T44" s="226">
        <f t="shared" si="19"/>
        <v>0</v>
      </c>
      <c r="U44" s="227">
        <f t="shared" ca="1" si="20"/>
        <v>0</v>
      </c>
      <c r="W44" s="154" t="str">
        <f t="shared" ca="1" si="21"/>
        <v/>
      </c>
      <c r="X44" s="154" t="str">
        <f ca="1">IF(ISNUMBER($A44),$W44*(Methuselahs!$A$4+1)+$A44,"")</f>
        <v/>
      </c>
      <c r="Y44" s="154" t="str">
        <f t="shared" ca="1" si="22"/>
        <v/>
      </c>
      <c r="Z44" s="154" t="str">
        <f ca="1">IF(ISNUMBER($A44),VLOOKUP($A44,Methuselahs!$A$7:$X$206,5),"")</f>
        <v/>
      </c>
      <c r="AA44" s="154" t="str">
        <f t="shared" ca="1" si="23"/>
        <v/>
      </c>
    </row>
    <row r="45" spans="1:27" ht="12.95" customHeight="1" x14ac:dyDescent="0.2">
      <c r="A45" s="228" t="str">
        <f ca="1">IF(ISBLANK('Tournament Info'!$B$11),"",INDIRECT(ADDRESS(ROW(),2,1,1,"Optimal Seating "&amp;'Tournament Info'!$B$11-1&amp;"R+F")))</f>
        <v/>
      </c>
      <c r="B45" s="229" t="str">
        <f ca="1">IF(ISNUMBER(A45),VLOOKUP(A45,Methuselahs!$A$7:$E$206,2,FALSE),"")</f>
        <v/>
      </c>
      <c r="C45" s="230" t="str">
        <f ca="1">IF(ISNUMBER(A45),VLOOKUP(A45,Methuselahs!$A$7:$E$206,3,FALSE),"")</f>
        <v/>
      </c>
      <c r="D45" s="231" t="str">
        <f t="shared" ca="1" si="12"/>
        <v/>
      </c>
      <c r="E45" s="232"/>
      <c r="F45" s="255">
        <f t="shared" si="13"/>
        <v>0</v>
      </c>
      <c r="G45" s="212" t="str">
        <f t="shared" ca="1" si="14"/>
        <v/>
      </c>
      <c r="H45" s="213" t="str">
        <f ca="1">IF(ISNUMBER(A45),IF(OR($S45=$U45,NOT(ISNA(MATCH($D45*5+$V$4,Override!$C$6:$C$125,0)))),$Q45,0),"")</f>
        <v/>
      </c>
      <c r="I45" s="252" t="str">
        <f t="shared" ca="1" si="15"/>
        <v/>
      </c>
      <c r="J45" s="233">
        <f ca="1">COUNT(A42:A46)</f>
        <v>0</v>
      </c>
      <c r="K45" s="215" t="str">
        <f ca="1">IF(ISNUMBER(A45),RANK(F45,F42:F46),"")</f>
        <v/>
      </c>
      <c r="L45" s="216">
        <f ca="1">IF(J45=5,VLOOKUP(K45,TPMatrix!$A$6:$B$10,2,FALSE),IF(J45=4,VLOOKUP(K45,TPMatrix!$D$6:$E$9,2,FALSE),0))</f>
        <v>0</v>
      </c>
      <c r="M45" s="216">
        <f ca="1">IF(COUNTIF(K42:K46,K45)&gt;=2,IF(J45=5,VLOOKUP(K45+1,TPMatrix!$A$6:$B$10,2,FALSE),IF(J45=4,VLOOKUP(K45+1,TPMatrix!$D$6:$E$9,2,FALSE),0)),"")</f>
        <v>0</v>
      </c>
      <c r="N45" s="216">
        <f ca="1">IF(COUNTIF(K42:K46,K45)&gt;=3,IF(J45=5,VLOOKUP(K45+2,TPMatrix!$A$6:$B$10,2,FALSE),IF(J45=4,VLOOKUP(K45+2,TPMatrix!$D$6:$E$9,2,FALSE),0)),"")</f>
        <v>0</v>
      </c>
      <c r="O45" s="216">
        <f ca="1">IF(COUNTIF(K42:K46,K45)&gt;=4,IF(J45=5,VLOOKUP(K45+3,TPMatrix!$A$6:$B$10,2,FALSE),IF(J45=4,VLOOKUP(K45+3,TPMatrix!$D$6:$E$9,2,FALSE),0)),"")</f>
        <v>0</v>
      </c>
      <c r="P45" s="216">
        <f ca="1">IF(COUNTIF(K42:K46,K45)&gt;=5,IF(J45=5,VLOOKUP(K45+4,TPMatrix!$A$6:$B$10,2,FALSE),IF(J45=4,VLOOKUP(K45+4,TPMatrix!$D$6:$E$9,2,FALSE),0)),"")</f>
        <v>0</v>
      </c>
      <c r="Q45" s="216">
        <f t="shared" ca="1" si="16"/>
        <v>0</v>
      </c>
      <c r="R45" s="217">
        <f t="shared" ca="1" si="17"/>
        <v>5</v>
      </c>
      <c r="S45" s="215">
        <f t="shared" ca="1" si="18"/>
        <v>0</v>
      </c>
      <c r="T45" s="216">
        <f t="shared" si="19"/>
        <v>0</v>
      </c>
      <c r="U45" s="217">
        <f t="shared" ca="1" si="20"/>
        <v>0</v>
      </c>
      <c r="W45" s="154" t="str">
        <f t="shared" ca="1" si="21"/>
        <v/>
      </c>
      <c r="X45" s="154" t="str">
        <f ca="1">IF(ISNUMBER($A45),$W45*(Methuselahs!$A$4+1)+$A45,"")</f>
        <v/>
      </c>
      <c r="Y45" s="154" t="str">
        <f t="shared" ca="1" si="22"/>
        <v/>
      </c>
      <c r="Z45" s="154" t="str">
        <f ca="1">IF(ISNUMBER($A45),VLOOKUP($A45,Methuselahs!$A$7:$X$206,5),"")</f>
        <v/>
      </c>
      <c r="AA45" s="154" t="str">
        <f t="shared" ca="1" si="23"/>
        <v/>
      </c>
    </row>
    <row r="46" spans="1:27" ht="12.95" customHeight="1" x14ac:dyDescent="0.2">
      <c r="A46" s="234" t="str">
        <f ca="1">IF(ISBLANK('Tournament Info'!$B$11),"",INDIRECT(ADDRESS(ROW(),2,1,1,"Optimal Seating "&amp;'Tournament Info'!$B$11-1&amp;"R+F")))</f>
        <v/>
      </c>
      <c r="B46" s="235" t="str">
        <f ca="1">IF(ISNUMBER(A46),VLOOKUP(A46,Methuselahs!$A$7:$E$206,2,FALSE),"")</f>
        <v/>
      </c>
      <c r="C46" s="236" t="str">
        <f ca="1">IF(ISNUMBER(A46),VLOOKUP(A46,Methuselahs!$A$7:$E$206,3,FALSE),"")</f>
        <v/>
      </c>
      <c r="D46" s="237" t="str">
        <f t="shared" ca="1" si="12"/>
        <v/>
      </c>
      <c r="E46" s="238"/>
      <c r="F46" s="256">
        <f t="shared" si="13"/>
        <v>0</v>
      </c>
      <c r="G46" s="222" t="str">
        <f t="shared" ca="1" si="14"/>
        <v/>
      </c>
      <c r="H46" s="223" t="str">
        <f ca="1">IF(ISNUMBER(A46),IF(OR($S46=$U46,NOT(ISNA(MATCH($D46*5+$V$4,Override!$C$6:$C$125,0)))),$Q46,0),"")</f>
        <v/>
      </c>
      <c r="I46" s="254" t="str">
        <f t="shared" ca="1" si="15"/>
        <v/>
      </c>
      <c r="J46" s="239">
        <f ca="1">COUNT(A42:A46)</f>
        <v>0</v>
      </c>
      <c r="K46" s="240" t="str">
        <f ca="1">IF(ISNUMBER(A46),RANK(F46,F42:F46),"")</f>
        <v/>
      </c>
      <c r="L46" s="241">
        <f ca="1">IF(J46=5,VLOOKUP(K46,TPMatrix!$A$6:$B$10,2,FALSE),IF(J46=4,VLOOKUP(K46,TPMatrix!$D$6:$E$9,2,FALSE),0))</f>
        <v>0</v>
      </c>
      <c r="M46" s="241">
        <f ca="1">IF(COUNTIF(K42:K46,K46)&gt;=2,IF(J46=5,VLOOKUP(K46+1,TPMatrix!$A$6:$B$10,2,FALSE),IF(J46=4,VLOOKUP(K46+1,TPMatrix!$D$6:$E$9,2,FALSE),0)),"")</f>
        <v>0</v>
      </c>
      <c r="N46" s="241">
        <f ca="1">IF(COUNTIF(K42:K46,K46)&gt;=3,IF(J46=5,VLOOKUP(K46+2,TPMatrix!$A$6:$B$10,2,FALSE),IF(J46=4,VLOOKUP(K46+2,TPMatrix!$D$6:$E$9,2,FALSE),0)),"")</f>
        <v>0</v>
      </c>
      <c r="O46" s="241">
        <f ca="1">IF(COUNTIF(K42:K46,K46)&gt;=4,IF(J46=5,VLOOKUP(K46+3,TPMatrix!$A$6:$B$10,2,FALSE),IF(J46=4,VLOOKUP(K46+3,TPMatrix!$D$6:$E$9,2,FALSE),0)),"")</f>
        <v>0</v>
      </c>
      <c r="P46" s="241">
        <f ca="1">IF(COUNTIF(K42:K46,K46)&gt;=5,IF(J46=5,VLOOKUP(K46+4,TPMatrix!$A$6:$B$10,2,FALSE),IF(J46=4,VLOOKUP(K46+4,TPMatrix!$D$6:$E$9,2,FALSE),0)),"")</f>
        <v>0</v>
      </c>
      <c r="Q46" s="241">
        <f t="shared" ca="1" si="16"/>
        <v>0</v>
      </c>
      <c r="R46" s="242">
        <f t="shared" ca="1" si="17"/>
        <v>5</v>
      </c>
      <c r="S46" s="240">
        <f t="shared" ca="1" si="18"/>
        <v>0</v>
      </c>
      <c r="T46" s="241">
        <f t="shared" si="19"/>
        <v>0</v>
      </c>
      <c r="U46" s="242">
        <f t="shared" ca="1" si="20"/>
        <v>0</v>
      </c>
      <c r="W46" s="154" t="str">
        <f t="shared" ca="1" si="21"/>
        <v/>
      </c>
      <c r="X46" s="154" t="str">
        <f ca="1">IF(ISNUMBER($A46),$W46*(Methuselahs!$A$4+1)+$A46,"")</f>
        <v/>
      </c>
      <c r="Y46" s="154" t="str">
        <f t="shared" ca="1" si="22"/>
        <v/>
      </c>
      <c r="Z46" s="154" t="str">
        <f ca="1">IF(ISNUMBER($A46),VLOOKUP($A46,Methuselahs!$A$7:$X$206,5),"")</f>
        <v/>
      </c>
      <c r="AA46" s="154" t="str">
        <f t="shared" ca="1" si="23"/>
        <v/>
      </c>
    </row>
    <row r="47" spans="1:27" ht="12.95" customHeight="1" x14ac:dyDescent="0.2">
      <c r="A47" s="193" t="str">
        <f ca="1">IF(ISBLANK('Tournament Info'!$B$11),"",INDIRECT(ADDRESS(ROW(),2,1,1,"Optimal Seating "&amp;'Tournament Info'!$B$11-1&amp;"R+F")))</f>
        <v/>
      </c>
      <c r="B47" s="194" t="str">
        <f ca="1">IF(ISNUMBER(A47),VLOOKUP(A47,Methuselahs!$A$7:$E$206,2,FALSE),"")</f>
        <v/>
      </c>
      <c r="C47" s="195" t="str">
        <f ca="1">IF(ISNUMBER(A47),VLOOKUP(A47,Methuselahs!$A$7:$E$206,3,FALSE),"")</f>
        <v/>
      </c>
      <c r="D47" s="196" t="str">
        <f t="shared" ca="1" si="12"/>
        <v/>
      </c>
      <c r="E47" s="197"/>
      <c r="F47" s="249">
        <f t="shared" si="13"/>
        <v>0</v>
      </c>
      <c r="G47" s="198" t="str">
        <f t="shared" ca="1" si="14"/>
        <v/>
      </c>
      <c r="H47" s="199" t="str">
        <f ca="1">IF(ISNUMBER(A47),IF(OR($S47=$U47,NOT(ISNA(MATCH($D47*5+$V$4,Override!$C$6:$C$125,0)))),$Q47,0),"")</f>
        <v/>
      </c>
      <c r="I47" s="250" t="str">
        <f t="shared" ca="1" si="15"/>
        <v/>
      </c>
      <c r="J47" s="200">
        <f ca="1">COUNT(A47:A51)</f>
        <v>0</v>
      </c>
      <c r="K47" s="201" t="str">
        <f ca="1">IF(ISNUMBER(A47),RANK(F47,F47:F51),"")</f>
        <v/>
      </c>
      <c r="L47" s="202">
        <f ca="1">IF(J47=5,VLOOKUP(K47,TPMatrix!$A$6:$B$10,2,FALSE),IF(J47=4,VLOOKUP(K47,TPMatrix!$D$6:$E$9,2,FALSE),0))</f>
        <v>0</v>
      </c>
      <c r="M47" s="202">
        <f ca="1">IF(COUNTIF(K47:K51,K47)&gt;=2,IF(J47=5,VLOOKUP(K47+1,TPMatrix!$A$6:$B$10,2,FALSE),IF(J47=4,VLOOKUP(K47+1,TPMatrix!$D$6:$E$9,2,FALSE),0)),"")</f>
        <v>0</v>
      </c>
      <c r="N47" s="202">
        <f ca="1">IF(COUNTIF(K47:K51,K47)&gt;=3,IF(J47=5,VLOOKUP(K47+2,TPMatrix!$A$6:$B$10,2,FALSE),IF(J47=4,VLOOKUP(K47+2,TPMatrix!$D$6:$E$9,2,FALSE),0)),"")</f>
        <v>0</v>
      </c>
      <c r="O47" s="202">
        <f ca="1">IF(COUNTIF(K47:K51,K47)&gt;=4,IF(J47=5,VLOOKUP(K47+3,TPMatrix!$A$6:$B$10,2,FALSE),IF(J47=4,VLOOKUP(K47+3,TPMatrix!$D$6:$E$9,2,FALSE),0)),"")</f>
        <v>0</v>
      </c>
      <c r="P47" s="202">
        <f ca="1">IF(COUNTIF(K47:K51,K47)&gt;=5,IF(J47=5,VLOOKUP(K47+4,TPMatrix!$A$6:$B$10,2,FALSE),IF(J47=4,VLOOKUP(K47+4,TPMatrix!$D$6:$E$9,2,FALSE),0)),"")</f>
        <v>0</v>
      </c>
      <c r="Q47" s="202">
        <f t="shared" ca="1" si="16"/>
        <v>0</v>
      </c>
      <c r="R47" s="203">
        <f t="shared" ca="1" si="17"/>
        <v>5</v>
      </c>
      <c r="S47" s="204">
        <f t="shared" ca="1" si="18"/>
        <v>0</v>
      </c>
      <c r="T47" s="205">
        <f t="shared" si="19"/>
        <v>0</v>
      </c>
      <c r="U47" s="206">
        <f t="shared" ca="1" si="20"/>
        <v>0</v>
      </c>
      <c r="W47" s="154" t="str">
        <f t="shared" ca="1" si="21"/>
        <v/>
      </c>
      <c r="X47" s="154" t="str">
        <f ca="1">IF(ISNUMBER($A47),$W47*(Methuselahs!$A$4+1)+$A47,"")</f>
        <v/>
      </c>
      <c r="Y47" s="154" t="str">
        <f t="shared" ca="1" si="22"/>
        <v/>
      </c>
      <c r="Z47" s="154" t="str">
        <f ca="1">IF(ISNUMBER($A47),VLOOKUP($A47,Methuselahs!$A$7:$X$206,5),"")</f>
        <v/>
      </c>
      <c r="AA47" s="154" t="str">
        <f t="shared" ca="1" si="23"/>
        <v/>
      </c>
    </row>
    <row r="48" spans="1:27" ht="12.95" customHeight="1" x14ac:dyDescent="0.2">
      <c r="A48" s="207" t="str">
        <f ca="1">IF(ISBLANK('Tournament Info'!$B$11),"",INDIRECT(ADDRESS(ROW(),2,1,1,"Optimal Seating "&amp;'Tournament Info'!$B$11-1&amp;"R+F")))</f>
        <v/>
      </c>
      <c r="B48" s="208" t="str">
        <f ca="1">IF(ISNUMBER(A48),VLOOKUP(A48,Methuselahs!$A$7:$E$206,2,FALSE),"")</f>
        <v/>
      </c>
      <c r="C48" s="209" t="str">
        <f ca="1">IF(ISNUMBER(A48),VLOOKUP(A48,Methuselahs!$A$7:$E$206,3,FALSE),"")</f>
        <v/>
      </c>
      <c r="D48" s="210" t="str">
        <f t="shared" ca="1" si="12"/>
        <v/>
      </c>
      <c r="E48" s="211"/>
      <c r="F48" s="251">
        <f t="shared" si="13"/>
        <v>0</v>
      </c>
      <c r="G48" s="212" t="str">
        <f t="shared" ca="1" si="14"/>
        <v/>
      </c>
      <c r="H48" s="213" t="str">
        <f ca="1">IF(ISNUMBER(A48),IF(OR($S48=$U48,NOT(ISNA(MATCH($D48*5+$V$4,Override!$C$6:$C$125,0)))),$Q48,0),"")</f>
        <v/>
      </c>
      <c r="I48" s="252" t="str">
        <f t="shared" ca="1" si="15"/>
        <v/>
      </c>
      <c r="J48" s="214">
        <f ca="1">COUNT(A47:A51)</f>
        <v>0</v>
      </c>
      <c r="K48" s="215" t="str">
        <f ca="1">IF(ISNUMBER(A48),RANK(F48,F47:F51),"")</f>
        <v/>
      </c>
      <c r="L48" s="216">
        <f ca="1">IF(J48=5,VLOOKUP(K48,TPMatrix!$A$6:$B$10,2,FALSE),IF(J48=4,VLOOKUP(K48,TPMatrix!$D$6:$E$9,2,FALSE),0))</f>
        <v>0</v>
      </c>
      <c r="M48" s="216">
        <f ca="1">IF(COUNTIF(K47:K51,K48)&gt;=2,IF(J48=5,VLOOKUP(K48+1,TPMatrix!$A$6:$B$10,2,FALSE),IF(J48=4,VLOOKUP(K48+1,TPMatrix!$D$6:$E$9,2,FALSE),0)),"")</f>
        <v>0</v>
      </c>
      <c r="N48" s="216">
        <f ca="1">IF(COUNTIF(K47:K51,K48)&gt;=3,IF(J48=5,VLOOKUP(K48+2,TPMatrix!$A$6:$B$10,2,FALSE),IF(J48=4,VLOOKUP(K48+2,TPMatrix!$D$6:$E$9,2,FALSE),0)),"")</f>
        <v>0</v>
      </c>
      <c r="O48" s="216">
        <f ca="1">IF(COUNTIF(K47:K51,K48)&gt;=4,IF(J48=5,VLOOKUP(K48+3,TPMatrix!$A$6:$B$10,2,FALSE),IF(J48=4,VLOOKUP(K48+3,TPMatrix!$D$6:$E$9,2,FALSE),0)),"")</f>
        <v>0</v>
      </c>
      <c r="P48" s="216">
        <f ca="1">IF(COUNTIF(K47:K51,K48)&gt;=5,IF(J48=5,VLOOKUP(K48+4,TPMatrix!$A$6:$B$10,2,FALSE),IF(J48=4,VLOOKUP(K48+4,TPMatrix!$D$6:$E$9,2,FALSE),0)),"")</f>
        <v>0</v>
      </c>
      <c r="Q48" s="216">
        <f t="shared" ca="1" si="16"/>
        <v>0</v>
      </c>
      <c r="R48" s="217">
        <f t="shared" ca="1" si="17"/>
        <v>5</v>
      </c>
      <c r="S48" s="215">
        <f t="shared" ca="1" si="18"/>
        <v>0</v>
      </c>
      <c r="T48" s="216">
        <f t="shared" si="19"/>
        <v>0</v>
      </c>
      <c r="U48" s="217">
        <f t="shared" ca="1" si="20"/>
        <v>0</v>
      </c>
      <c r="W48" s="154" t="str">
        <f t="shared" ca="1" si="21"/>
        <v/>
      </c>
      <c r="X48" s="154" t="str">
        <f ca="1">IF(ISNUMBER($A48),$W48*(Methuselahs!$A$4+1)+$A48,"")</f>
        <v/>
      </c>
      <c r="Y48" s="154" t="str">
        <f t="shared" ca="1" si="22"/>
        <v/>
      </c>
      <c r="Z48" s="154" t="str">
        <f ca="1">IF(ISNUMBER($A48),VLOOKUP($A48,Methuselahs!$A$7:$X$206,5),"")</f>
        <v/>
      </c>
      <c r="AA48" s="154" t="str">
        <f t="shared" ca="1" si="23"/>
        <v/>
      </c>
    </row>
    <row r="49" spans="1:27" ht="12.95" customHeight="1" x14ac:dyDescent="0.2">
      <c r="A49" s="218" t="str">
        <f ca="1">IF(ISBLANK('Tournament Info'!$B$11),"",INDIRECT(ADDRESS(ROW(),2,1,1,"Optimal Seating "&amp;'Tournament Info'!$B$11-1&amp;"R+F")))</f>
        <v/>
      </c>
      <c r="B49" s="194" t="str">
        <f ca="1">IF(ISNUMBER(A49),VLOOKUP(A49,Methuselahs!$A$7:$E$206,2,FALSE),"")</f>
        <v/>
      </c>
      <c r="C49" s="219" t="str">
        <f ca="1">IF(ISNUMBER(A49),VLOOKUP(A49,Methuselahs!$A$7:$E$206,3,FALSE),"")</f>
        <v/>
      </c>
      <c r="D49" s="220" t="str">
        <f t="shared" ca="1" si="12"/>
        <v/>
      </c>
      <c r="E49" s="221"/>
      <c r="F49" s="253">
        <f t="shared" si="13"/>
        <v>0</v>
      </c>
      <c r="G49" s="222" t="str">
        <f t="shared" ca="1" si="14"/>
        <v/>
      </c>
      <c r="H49" s="223" t="str">
        <f ca="1">IF(ISNUMBER(A49),IF(OR($S49=$U49,NOT(ISNA(MATCH($D49*5+$V$4,Override!$C$6:$C$125,0)))),$Q49,0),"")</f>
        <v/>
      </c>
      <c r="I49" s="254" t="str">
        <f t="shared" ca="1" si="15"/>
        <v/>
      </c>
      <c r="J49" s="224">
        <f ca="1">COUNT(A47:A51)</f>
        <v>0</v>
      </c>
      <c r="K49" s="225" t="str">
        <f ca="1">IF(ISNUMBER(A49),RANK(F49,F47:F51),"")</f>
        <v/>
      </c>
      <c r="L49" s="226">
        <f ca="1">IF(J49=5,VLOOKUP(K49,TPMatrix!$A$6:$B$10,2,FALSE),IF(J49=4,VLOOKUP(K49,TPMatrix!$D$6:$E$9,2,FALSE),0))</f>
        <v>0</v>
      </c>
      <c r="M49" s="226">
        <f ca="1">IF(COUNTIF(K47:K51,K49)&gt;=2,IF(J49=5,VLOOKUP(K49+1,TPMatrix!$A$6:$B$10,2,FALSE),IF(J49=4,VLOOKUP(K49+1,TPMatrix!$D$6:$E$9,2,FALSE),0)),"")</f>
        <v>0</v>
      </c>
      <c r="N49" s="226">
        <f ca="1">IF(COUNTIF(K47:K51,K49)&gt;=3,IF(J49=5,VLOOKUP(K49+2,TPMatrix!$A$6:$B$10,2,FALSE),IF(J49=4,VLOOKUP(K49+2,TPMatrix!$D$6:$E$9,2,FALSE),0)),"")</f>
        <v>0</v>
      </c>
      <c r="O49" s="226">
        <f ca="1">IF(COUNTIF(K47:K51,K49)&gt;=4,IF(J49=5,VLOOKUP(K49+3,TPMatrix!$A$6:$B$10,2,FALSE),IF(J49=4,VLOOKUP(K49+3,TPMatrix!$D$6:$E$9,2,FALSE),0)),"")</f>
        <v>0</v>
      </c>
      <c r="P49" s="226">
        <f ca="1">IF(COUNTIF(K47:K51,K49)&gt;=5,IF(J49=5,VLOOKUP(K49+4,TPMatrix!$A$6:$B$10,2,FALSE),IF(J49=4,VLOOKUP(K49+4,TPMatrix!$D$6:$E$9,2,FALSE),0)),"")</f>
        <v>0</v>
      </c>
      <c r="Q49" s="226">
        <f t="shared" ca="1" si="16"/>
        <v>0</v>
      </c>
      <c r="R49" s="227">
        <f t="shared" ca="1" si="17"/>
        <v>5</v>
      </c>
      <c r="S49" s="225">
        <f t="shared" ca="1" si="18"/>
        <v>0</v>
      </c>
      <c r="T49" s="226">
        <f t="shared" si="19"/>
        <v>0</v>
      </c>
      <c r="U49" s="227">
        <f t="shared" ca="1" si="20"/>
        <v>0</v>
      </c>
      <c r="W49" s="154" t="str">
        <f t="shared" ca="1" si="21"/>
        <v/>
      </c>
      <c r="X49" s="154" t="str">
        <f ca="1">IF(ISNUMBER($A49),$W49*(Methuselahs!$A$4+1)+$A49,"")</f>
        <v/>
      </c>
      <c r="Y49" s="154" t="str">
        <f t="shared" ca="1" si="22"/>
        <v/>
      </c>
      <c r="Z49" s="154" t="str">
        <f ca="1">IF(ISNUMBER($A49),VLOOKUP($A49,Methuselahs!$A$7:$X$206,5),"")</f>
        <v/>
      </c>
      <c r="AA49" s="154" t="str">
        <f t="shared" ca="1" si="23"/>
        <v/>
      </c>
    </row>
    <row r="50" spans="1:27" ht="12.95" customHeight="1" x14ac:dyDescent="0.2">
      <c r="A50" s="228" t="str">
        <f ca="1">IF(ISBLANK('Tournament Info'!$B$11),"",INDIRECT(ADDRESS(ROW(),2,1,1,"Optimal Seating "&amp;'Tournament Info'!$B$11-1&amp;"R+F")))</f>
        <v/>
      </c>
      <c r="B50" s="229" t="str">
        <f ca="1">IF(ISNUMBER(A50),VLOOKUP(A50,Methuselahs!$A$7:$E$206,2,FALSE),"")</f>
        <v/>
      </c>
      <c r="C50" s="230" t="str">
        <f ca="1">IF(ISNUMBER(A50),VLOOKUP(A50,Methuselahs!$A$7:$E$206,3,FALSE),"")</f>
        <v/>
      </c>
      <c r="D50" s="231" t="str">
        <f t="shared" ca="1" si="12"/>
        <v/>
      </c>
      <c r="E50" s="232"/>
      <c r="F50" s="255">
        <f t="shared" si="13"/>
        <v>0</v>
      </c>
      <c r="G50" s="212" t="str">
        <f t="shared" ca="1" si="14"/>
        <v/>
      </c>
      <c r="H50" s="213" t="str">
        <f ca="1">IF(ISNUMBER(A50),IF(OR($S50=$U50,NOT(ISNA(MATCH($D50*5+$V$4,Override!$C$6:$C$125,0)))),$Q50,0),"")</f>
        <v/>
      </c>
      <c r="I50" s="252" t="str">
        <f t="shared" ca="1" si="15"/>
        <v/>
      </c>
      <c r="J50" s="233">
        <f ca="1">COUNT(A47:A51)</f>
        <v>0</v>
      </c>
      <c r="K50" s="215" t="str">
        <f ca="1">IF(ISNUMBER(A50),RANK(F50,F47:F51),"")</f>
        <v/>
      </c>
      <c r="L50" s="216">
        <f ca="1">IF(J50=5,VLOOKUP(K50,TPMatrix!$A$6:$B$10,2,FALSE),IF(J50=4,VLOOKUP(K50,TPMatrix!$D$6:$E$9,2,FALSE),0))</f>
        <v>0</v>
      </c>
      <c r="M50" s="216">
        <f ca="1">IF(COUNTIF(K47:K51,K50)&gt;=2,IF(J50=5,VLOOKUP(K50+1,TPMatrix!$A$6:$B$10,2,FALSE),IF(J50=4,VLOOKUP(K50+1,TPMatrix!$D$6:$E$9,2,FALSE),0)),"")</f>
        <v>0</v>
      </c>
      <c r="N50" s="216">
        <f ca="1">IF(COUNTIF(K47:K51,K50)&gt;=3,IF(J50=5,VLOOKUP(K50+2,TPMatrix!$A$6:$B$10,2,FALSE),IF(J50=4,VLOOKUP(K50+2,TPMatrix!$D$6:$E$9,2,FALSE),0)),"")</f>
        <v>0</v>
      </c>
      <c r="O50" s="216">
        <f ca="1">IF(COUNTIF(K47:K51,K50)&gt;=4,IF(J50=5,VLOOKUP(K50+3,TPMatrix!$A$6:$B$10,2,FALSE),IF(J50=4,VLOOKUP(K50+3,TPMatrix!$D$6:$E$9,2,FALSE),0)),"")</f>
        <v>0</v>
      </c>
      <c r="P50" s="216">
        <f ca="1">IF(COUNTIF(K47:K51,K50)&gt;=5,IF(J50=5,VLOOKUP(K50+4,TPMatrix!$A$6:$B$10,2,FALSE),IF(J50=4,VLOOKUP(K50+4,TPMatrix!$D$6:$E$9,2,FALSE),0)),"")</f>
        <v>0</v>
      </c>
      <c r="Q50" s="216">
        <f t="shared" ca="1" si="16"/>
        <v>0</v>
      </c>
      <c r="R50" s="217">
        <f t="shared" ca="1" si="17"/>
        <v>5</v>
      </c>
      <c r="S50" s="215">
        <f t="shared" ca="1" si="18"/>
        <v>0</v>
      </c>
      <c r="T50" s="216">
        <f t="shared" si="19"/>
        <v>0</v>
      </c>
      <c r="U50" s="217">
        <f t="shared" ca="1" si="20"/>
        <v>0</v>
      </c>
      <c r="W50" s="154" t="str">
        <f t="shared" ca="1" si="21"/>
        <v/>
      </c>
      <c r="X50" s="154" t="str">
        <f ca="1">IF(ISNUMBER($A50),$W50*(Methuselahs!$A$4+1)+$A50,"")</f>
        <v/>
      </c>
      <c r="Y50" s="154" t="str">
        <f t="shared" ca="1" si="22"/>
        <v/>
      </c>
      <c r="Z50" s="154" t="str">
        <f ca="1">IF(ISNUMBER($A50),VLOOKUP($A50,Methuselahs!$A$7:$X$206,5),"")</f>
        <v/>
      </c>
      <c r="AA50" s="154" t="str">
        <f t="shared" ca="1" si="23"/>
        <v/>
      </c>
    </row>
    <row r="51" spans="1:27" ht="12.95" customHeight="1" x14ac:dyDescent="0.2">
      <c r="A51" s="234" t="str">
        <f ca="1">IF(ISBLANK('Tournament Info'!$B$11),"",INDIRECT(ADDRESS(ROW(),2,1,1,"Optimal Seating "&amp;'Tournament Info'!$B$11-1&amp;"R+F")))</f>
        <v/>
      </c>
      <c r="B51" s="235" t="str">
        <f ca="1">IF(ISNUMBER(A51),VLOOKUP(A51,Methuselahs!$A$7:$E$206,2,FALSE),"")</f>
        <v/>
      </c>
      <c r="C51" s="236" t="str">
        <f ca="1">IF(ISNUMBER(A51),VLOOKUP(A51,Methuselahs!$A$7:$E$206,3,FALSE),"")</f>
        <v/>
      </c>
      <c r="D51" s="237" t="str">
        <f t="shared" ca="1" si="12"/>
        <v/>
      </c>
      <c r="E51" s="238"/>
      <c r="F51" s="256">
        <f t="shared" si="13"/>
        <v>0</v>
      </c>
      <c r="G51" s="222" t="str">
        <f t="shared" ca="1" si="14"/>
        <v/>
      </c>
      <c r="H51" s="223" t="str">
        <f ca="1">IF(ISNUMBER(A51),IF(OR($S51=$U51,NOT(ISNA(MATCH($D51*5+$V$4,Override!$C$6:$C$125,0)))),$Q51,0),"")</f>
        <v/>
      </c>
      <c r="I51" s="254" t="str">
        <f t="shared" ca="1" si="15"/>
        <v/>
      </c>
      <c r="J51" s="239">
        <f ca="1">COUNT(A47:A51)</f>
        <v>0</v>
      </c>
      <c r="K51" s="240" t="str">
        <f ca="1">IF(ISNUMBER(A51),RANK(F51,F47:F51),"")</f>
        <v/>
      </c>
      <c r="L51" s="241">
        <f ca="1">IF(J51=5,VLOOKUP(K51,TPMatrix!$A$6:$B$10,2,FALSE),IF(J51=4,VLOOKUP(K51,TPMatrix!$D$6:$E$9,2,FALSE),0))</f>
        <v>0</v>
      </c>
      <c r="M51" s="241">
        <f ca="1">IF(COUNTIF(K47:K51,K51)&gt;=2,IF(J51=5,VLOOKUP(K51+1,TPMatrix!$A$6:$B$10,2,FALSE),IF(J51=4,VLOOKUP(K51+1,TPMatrix!$D$6:$E$9,2,FALSE),0)),"")</f>
        <v>0</v>
      </c>
      <c r="N51" s="241">
        <f ca="1">IF(COUNTIF(K47:K51,K51)&gt;=3,IF(J51=5,VLOOKUP(K51+2,TPMatrix!$A$6:$B$10,2,FALSE),IF(J51=4,VLOOKUP(K51+2,TPMatrix!$D$6:$E$9,2,FALSE),0)),"")</f>
        <v>0</v>
      </c>
      <c r="O51" s="241">
        <f ca="1">IF(COUNTIF(K47:K51,K51)&gt;=4,IF(J51=5,VLOOKUP(K51+3,TPMatrix!$A$6:$B$10,2,FALSE),IF(J51=4,VLOOKUP(K51+3,TPMatrix!$D$6:$E$9,2,FALSE),0)),"")</f>
        <v>0</v>
      </c>
      <c r="P51" s="241">
        <f ca="1">IF(COUNTIF(K47:K51,K51)&gt;=5,IF(J51=5,VLOOKUP(K51+4,TPMatrix!$A$6:$B$10,2,FALSE),IF(J51=4,VLOOKUP(K51+4,TPMatrix!$D$6:$E$9,2,FALSE),0)),"")</f>
        <v>0</v>
      </c>
      <c r="Q51" s="241">
        <f t="shared" ca="1" si="16"/>
        <v>0</v>
      </c>
      <c r="R51" s="242">
        <f t="shared" ca="1" si="17"/>
        <v>5</v>
      </c>
      <c r="S51" s="240">
        <f t="shared" ca="1" si="18"/>
        <v>0</v>
      </c>
      <c r="T51" s="241">
        <f t="shared" si="19"/>
        <v>0</v>
      </c>
      <c r="U51" s="242">
        <f t="shared" ca="1" si="20"/>
        <v>0</v>
      </c>
      <c r="W51" s="154" t="str">
        <f t="shared" ca="1" si="21"/>
        <v/>
      </c>
      <c r="X51" s="154" t="str">
        <f ca="1">IF(ISNUMBER($A51),$W51*(Methuselahs!$A$4+1)+$A51,"")</f>
        <v/>
      </c>
      <c r="Y51" s="154" t="str">
        <f t="shared" ca="1" si="22"/>
        <v/>
      </c>
      <c r="Z51" s="154" t="str">
        <f ca="1">IF(ISNUMBER($A51),VLOOKUP($A51,Methuselahs!$A$7:$X$206,5),"")</f>
        <v/>
      </c>
      <c r="AA51" s="154" t="str">
        <f t="shared" ca="1" si="23"/>
        <v/>
      </c>
    </row>
    <row r="52" spans="1:27" ht="12.95" customHeight="1" x14ac:dyDescent="0.2">
      <c r="A52" s="193" t="str">
        <f ca="1">IF(ISBLANK('Tournament Info'!$B$11),"",INDIRECT(ADDRESS(ROW(),2,1,1,"Optimal Seating "&amp;'Tournament Info'!$B$11-1&amp;"R+F")))</f>
        <v/>
      </c>
      <c r="B52" s="194" t="str">
        <f ca="1">IF(ISNUMBER(A52),VLOOKUP(A52,Methuselahs!$A$7:$E$206,2,FALSE),"")</f>
        <v/>
      </c>
      <c r="C52" s="195" t="str">
        <f ca="1">IF(ISNUMBER(A52),VLOOKUP(A52,Methuselahs!$A$7:$E$206,3,FALSE),"")</f>
        <v/>
      </c>
      <c r="D52" s="196" t="str">
        <f t="shared" ca="1" si="12"/>
        <v/>
      </c>
      <c r="E52" s="197"/>
      <c r="F52" s="249">
        <f t="shared" si="13"/>
        <v>0</v>
      </c>
      <c r="G52" s="198" t="str">
        <f t="shared" ca="1" si="14"/>
        <v/>
      </c>
      <c r="H52" s="199" t="str">
        <f ca="1">IF(ISNUMBER(A52),IF(OR($S52=$U52,NOT(ISNA(MATCH($D52*5+$V$4,Override!$C$6:$C$125,0)))),$Q52,0),"")</f>
        <v/>
      </c>
      <c r="I52" s="250" t="str">
        <f t="shared" ca="1" si="15"/>
        <v/>
      </c>
      <c r="J52" s="200">
        <f ca="1">COUNT(A52:A56)</f>
        <v>0</v>
      </c>
      <c r="K52" s="201" t="str">
        <f ca="1">IF(ISNUMBER(A52),RANK(F52,F52:F56),"")</f>
        <v/>
      </c>
      <c r="L52" s="202">
        <f ca="1">IF(J52=5,VLOOKUP(K52,TPMatrix!$A$6:$B$10,2,FALSE),IF(J52=4,VLOOKUP(K52,TPMatrix!$D$6:$E$9,2,FALSE),0))</f>
        <v>0</v>
      </c>
      <c r="M52" s="202">
        <f ca="1">IF(COUNTIF(K52:K56,K52)&gt;=2,IF(J52=5,VLOOKUP(K52+1,TPMatrix!$A$6:$B$10,2,FALSE),IF(J52=4,VLOOKUP(K52+1,TPMatrix!$D$6:$E$9,2,FALSE),0)),"")</f>
        <v>0</v>
      </c>
      <c r="N52" s="202">
        <f ca="1">IF(COUNTIF(K52:K56,K52)&gt;=3,IF(J52=5,VLOOKUP(K52+2,TPMatrix!$A$6:$B$10,2,FALSE),IF(J52=4,VLOOKUP(K52+2,TPMatrix!$D$6:$E$9,2,FALSE),0)),"")</f>
        <v>0</v>
      </c>
      <c r="O52" s="202">
        <f ca="1">IF(COUNTIF(K52:K56,K52)&gt;=4,IF(J52=5,VLOOKUP(K52+3,TPMatrix!$A$6:$B$10,2,FALSE),IF(J52=4,VLOOKUP(K52+3,TPMatrix!$D$6:$E$9,2,FALSE),0)),"")</f>
        <v>0</v>
      </c>
      <c r="P52" s="202">
        <f ca="1">IF(COUNTIF(K52:K56,K52)&gt;=5,IF(J52=5,VLOOKUP(K52+4,TPMatrix!$A$6:$B$10,2,FALSE),IF(J52=4,VLOOKUP(K52+4,TPMatrix!$D$6:$E$9,2,FALSE),0)),"")</f>
        <v>0</v>
      </c>
      <c r="Q52" s="202">
        <f t="shared" ca="1" si="16"/>
        <v>0</v>
      </c>
      <c r="R52" s="203">
        <f t="shared" ca="1" si="17"/>
        <v>5</v>
      </c>
      <c r="S52" s="204">
        <f t="shared" ca="1" si="18"/>
        <v>0</v>
      </c>
      <c r="T52" s="205">
        <f t="shared" si="19"/>
        <v>0</v>
      </c>
      <c r="U52" s="206">
        <f t="shared" ca="1" si="20"/>
        <v>0</v>
      </c>
      <c r="W52" s="154" t="str">
        <f t="shared" ca="1" si="21"/>
        <v/>
      </c>
      <c r="X52" s="154" t="str">
        <f ca="1">IF(ISNUMBER($A52),$W52*(Methuselahs!$A$4+1)+$A52,"")</f>
        <v/>
      </c>
      <c r="Y52" s="154" t="str">
        <f t="shared" ca="1" si="22"/>
        <v/>
      </c>
      <c r="Z52" s="154" t="str">
        <f ca="1">IF(ISNUMBER($A52),VLOOKUP($A52,Methuselahs!$A$7:$X$206,5),"")</f>
        <v/>
      </c>
      <c r="AA52" s="154" t="str">
        <f t="shared" ca="1" si="23"/>
        <v/>
      </c>
    </row>
    <row r="53" spans="1:27" ht="12.95" customHeight="1" x14ac:dyDescent="0.2">
      <c r="A53" s="207" t="str">
        <f ca="1">IF(ISBLANK('Tournament Info'!$B$11),"",INDIRECT(ADDRESS(ROW(),2,1,1,"Optimal Seating "&amp;'Tournament Info'!$B$11-1&amp;"R+F")))</f>
        <v/>
      </c>
      <c r="B53" s="208" t="str">
        <f ca="1">IF(ISNUMBER(A53),VLOOKUP(A53,Methuselahs!$A$7:$E$206,2,FALSE),"")</f>
        <v/>
      </c>
      <c r="C53" s="209" t="str">
        <f ca="1">IF(ISNUMBER(A53),VLOOKUP(A53,Methuselahs!$A$7:$E$206,3,FALSE),"")</f>
        <v/>
      </c>
      <c r="D53" s="210" t="str">
        <f t="shared" ca="1" si="12"/>
        <v/>
      </c>
      <c r="E53" s="211"/>
      <c r="F53" s="251">
        <f t="shared" si="13"/>
        <v>0</v>
      </c>
      <c r="G53" s="212" t="str">
        <f t="shared" ca="1" si="14"/>
        <v/>
      </c>
      <c r="H53" s="213" t="str">
        <f ca="1">IF(ISNUMBER(A53),IF(OR($S53=$U53,NOT(ISNA(MATCH($D53*5+$V$4,Override!$C$6:$C$125,0)))),$Q53,0),"")</f>
        <v/>
      </c>
      <c r="I53" s="252" t="str">
        <f t="shared" ca="1" si="15"/>
        <v/>
      </c>
      <c r="J53" s="214">
        <f ca="1">COUNT(A52:A56)</f>
        <v>0</v>
      </c>
      <c r="K53" s="215" t="str">
        <f ca="1">IF(ISNUMBER(A53),RANK(F53,F52:F56),"")</f>
        <v/>
      </c>
      <c r="L53" s="216">
        <f ca="1">IF(J53=5,VLOOKUP(K53,TPMatrix!$A$6:$B$10,2,FALSE),IF(J53=4,VLOOKUP(K53,TPMatrix!$D$6:$E$9,2,FALSE),0))</f>
        <v>0</v>
      </c>
      <c r="M53" s="216">
        <f ca="1">IF(COUNTIF(K52:K56,K53)&gt;=2,IF(J53=5,VLOOKUP(K53+1,TPMatrix!$A$6:$B$10,2,FALSE),IF(J53=4,VLOOKUP(K53+1,TPMatrix!$D$6:$E$9,2,FALSE),0)),"")</f>
        <v>0</v>
      </c>
      <c r="N53" s="216">
        <f ca="1">IF(COUNTIF(K52:K56,K53)&gt;=3,IF(J53=5,VLOOKUP(K53+2,TPMatrix!$A$6:$B$10,2,FALSE),IF(J53=4,VLOOKUP(K53+2,TPMatrix!$D$6:$E$9,2,FALSE),0)),"")</f>
        <v>0</v>
      </c>
      <c r="O53" s="216">
        <f ca="1">IF(COUNTIF(K52:K56,K53)&gt;=4,IF(J53=5,VLOOKUP(K53+3,TPMatrix!$A$6:$B$10,2,FALSE),IF(J53=4,VLOOKUP(K53+3,TPMatrix!$D$6:$E$9,2,FALSE),0)),"")</f>
        <v>0</v>
      </c>
      <c r="P53" s="216">
        <f ca="1">IF(COUNTIF(K52:K56,K53)&gt;=5,IF(J53=5,VLOOKUP(K53+4,TPMatrix!$A$6:$B$10,2,FALSE),IF(J53=4,VLOOKUP(K53+4,TPMatrix!$D$6:$E$9,2,FALSE),0)),"")</f>
        <v>0</v>
      </c>
      <c r="Q53" s="216">
        <f t="shared" ca="1" si="16"/>
        <v>0</v>
      </c>
      <c r="R53" s="217">
        <f t="shared" ca="1" si="17"/>
        <v>5</v>
      </c>
      <c r="S53" s="215">
        <f t="shared" ca="1" si="18"/>
        <v>0</v>
      </c>
      <c r="T53" s="216">
        <f t="shared" si="19"/>
        <v>0</v>
      </c>
      <c r="U53" s="217">
        <f t="shared" ca="1" si="20"/>
        <v>0</v>
      </c>
      <c r="W53" s="154" t="str">
        <f t="shared" ca="1" si="21"/>
        <v/>
      </c>
      <c r="X53" s="154" t="str">
        <f ca="1">IF(ISNUMBER($A53),$W53*(Methuselahs!$A$4+1)+$A53,"")</f>
        <v/>
      </c>
      <c r="Y53" s="154" t="str">
        <f t="shared" ca="1" si="22"/>
        <v/>
      </c>
      <c r="Z53" s="154" t="str">
        <f ca="1">IF(ISNUMBER($A53),VLOOKUP($A53,Methuselahs!$A$7:$X$206,5),"")</f>
        <v/>
      </c>
      <c r="AA53" s="154" t="str">
        <f t="shared" ca="1" si="23"/>
        <v/>
      </c>
    </row>
    <row r="54" spans="1:27" ht="12.95" customHeight="1" x14ac:dyDescent="0.2">
      <c r="A54" s="218" t="str">
        <f ca="1">IF(ISBLANK('Tournament Info'!$B$11),"",INDIRECT(ADDRESS(ROW(),2,1,1,"Optimal Seating "&amp;'Tournament Info'!$B$11-1&amp;"R+F")))</f>
        <v/>
      </c>
      <c r="B54" s="194" t="str">
        <f ca="1">IF(ISNUMBER(A54),VLOOKUP(A54,Methuselahs!$A$7:$E$206,2,FALSE),"")</f>
        <v/>
      </c>
      <c r="C54" s="219" t="str">
        <f ca="1">IF(ISNUMBER(A54),VLOOKUP(A54,Methuselahs!$A$7:$E$206,3,FALSE),"")</f>
        <v/>
      </c>
      <c r="D54" s="220" t="str">
        <f t="shared" ca="1" si="12"/>
        <v/>
      </c>
      <c r="E54" s="221"/>
      <c r="F54" s="253">
        <f t="shared" si="13"/>
        <v>0</v>
      </c>
      <c r="G54" s="222" t="str">
        <f t="shared" ca="1" si="14"/>
        <v/>
      </c>
      <c r="H54" s="223" t="str">
        <f ca="1">IF(ISNUMBER(A54),IF(OR($S54=$U54,NOT(ISNA(MATCH($D54*5+$V$4,Override!$C$6:$C$125,0)))),$Q54,0),"")</f>
        <v/>
      </c>
      <c r="I54" s="254" t="str">
        <f t="shared" ca="1" si="15"/>
        <v/>
      </c>
      <c r="J54" s="224">
        <f ca="1">COUNT(A52:A56)</f>
        <v>0</v>
      </c>
      <c r="K54" s="225" t="str">
        <f ca="1">IF(ISNUMBER(A54),RANK(F54,F52:F56),"")</f>
        <v/>
      </c>
      <c r="L54" s="226">
        <f ca="1">IF(J54=5,VLOOKUP(K54,TPMatrix!$A$6:$B$10,2,FALSE),IF(J54=4,VLOOKUP(K54,TPMatrix!$D$6:$E$9,2,FALSE),0))</f>
        <v>0</v>
      </c>
      <c r="M54" s="226">
        <f ca="1">IF(COUNTIF(K52:K56,K54)&gt;=2,IF(J54=5,VLOOKUP(K54+1,TPMatrix!$A$6:$B$10,2,FALSE),IF(J54=4,VLOOKUP(K54+1,TPMatrix!$D$6:$E$9,2,FALSE),0)),"")</f>
        <v>0</v>
      </c>
      <c r="N54" s="226">
        <f ca="1">IF(COUNTIF(K52:K56,K54)&gt;=3,IF(J54=5,VLOOKUP(K54+2,TPMatrix!$A$6:$B$10,2,FALSE),IF(J54=4,VLOOKUP(K54+2,TPMatrix!$D$6:$E$9,2,FALSE),0)),"")</f>
        <v>0</v>
      </c>
      <c r="O54" s="226">
        <f ca="1">IF(COUNTIF(K52:K56,K54)&gt;=4,IF(J54=5,VLOOKUP(K54+3,TPMatrix!$A$6:$B$10,2,FALSE),IF(J54=4,VLOOKUP(K54+3,TPMatrix!$D$6:$E$9,2,FALSE),0)),"")</f>
        <v>0</v>
      </c>
      <c r="P54" s="226">
        <f ca="1">IF(COUNTIF(K52:K56,K54)&gt;=5,IF(J54=5,VLOOKUP(K54+4,TPMatrix!$A$6:$B$10,2,FALSE),IF(J54=4,VLOOKUP(K54+4,TPMatrix!$D$6:$E$9,2,FALSE),0)),"")</f>
        <v>0</v>
      </c>
      <c r="Q54" s="226">
        <f t="shared" ca="1" si="16"/>
        <v>0</v>
      </c>
      <c r="R54" s="227">
        <f t="shared" ca="1" si="17"/>
        <v>5</v>
      </c>
      <c r="S54" s="225">
        <f t="shared" ca="1" si="18"/>
        <v>0</v>
      </c>
      <c r="T54" s="226">
        <f t="shared" si="19"/>
        <v>0</v>
      </c>
      <c r="U54" s="227">
        <f t="shared" ca="1" si="20"/>
        <v>0</v>
      </c>
      <c r="W54" s="154" t="str">
        <f t="shared" ca="1" si="21"/>
        <v/>
      </c>
      <c r="X54" s="154" t="str">
        <f ca="1">IF(ISNUMBER($A54),$W54*(Methuselahs!$A$4+1)+$A54,"")</f>
        <v/>
      </c>
      <c r="Y54" s="154" t="str">
        <f t="shared" ca="1" si="22"/>
        <v/>
      </c>
      <c r="Z54" s="154" t="str">
        <f ca="1">IF(ISNUMBER($A54),VLOOKUP($A54,Methuselahs!$A$7:$X$206,5),"")</f>
        <v/>
      </c>
      <c r="AA54" s="154" t="str">
        <f t="shared" ca="1" si="23"/>
        <v/>
      </c>
    </row>
    <row r="55" spans="1:27" ht="12.95" customHeight="1" x14ac:dyDescent="0.2">
      <c r="A55" s="228" t="str">
        <f ca="1">IF(ISBLANK('Tournament Info'!$B$11),"",INDIRECT(ADDRESS(ROW(),2,1,1,"Optimal Seating "&amp;'Tournament Info'!$B$11-1&amp;"R+F")))</f>
        <v/>
      </c>
      <c r="B55" s="229" t="str">
        <f ca="1">IF(ISNUMBER(A55),VLOOKUP(A55,Methuselahs!$A$7:$E$206,2,FALSE),"")</f>
        <v/>
      </c>
      <c r="C55" s="230" t="str">
        <f ca="1">IF(ISNUMBER(A55),VLOOKUP(A55,Methuselahs!$A$7:$E$206,3,FALSE),"")</f>
        <v/>
      </c>
      <c r="D55" s="231" t="str">
        <f t="shared" ca="1" si="12"/>
        <v/>
      </c>
      <c r="E55" s="232"/>
      <c r="F55" s="255">
        <f t="shared" si="13"/>
        <v>0</v>
      </c>
      <c r="G55" s="212" t="str">
        <f t="shared" ca="1" si="14"/>
        <v/>
      </c>
      <c r="H55" s="213" t="str">
        <f ca="1">IF(ISNUMBER(A55),IF(OR($S55=$U55,NOT(ISNA(MATCH($D55*5+$V$4,Override!$C$6:$C$125,0)))),$Q55,0),"")</f>
        <v/>
      </c>
      <c r="I55" s="252" t="str">
        <f t="shared" ca="1" si="15"/>
        <v/>
      </c>
      <c r="J55" s="233">
        <f ca="1">COUNT(A52:A56)</f>
        <v>0</v>
      </c>
      <c r="K55" s="215" t="str">
        <f ca="1">IF(ISNUMBER(A55),RANK(F55,F52:F56),"")</f>
        <v/>
      </c>
      <c r="L55" s="216">
        <f ca="1">IF(J55=5,VLOOKUP(K55,TPMatrix!$A$6:$B$10,2,FALSE),IF(J55=4,VLOOKUP(K55,TPMatrix!$D$6:$E$9,2,FALSE),0))</f>
        <v>0</v>
      </c>
      <c r="M55" s="216">
        <f ca="1">IF(COUNTIF(K52:K56,K55)&gt;=2,IF(J55=5,VLOOKUP(K55+1,TPMatrix!$A$6:$B$10,2,FALSE),IF(J55=4,VLOOKUP(K55+1,TPMatrix!$D$6:$E$9,2,FALSE),0)),"")</f>
        <v>0</v>
      </c>
      <c r="N55" s="216">
        <f ca="1">IF(COUNTIF(K52:K56,K55)&gt;=3,IF(J55=5,VLOOKUP(K55+2,TPMatrix!$A$6:$B$10,2,FALSE),IF(J55=4,VLOOKUP(K55+2,TPMatrix!$D$6:$E$9,2,FALSE),0)),"")</f>
        <v>0</v>
      </c>
      <c r="O55" s="216">
        <f ca="1">IF(COUNTIF(K52:K56,K55)&gt;=4,IF(J55=5,VLOOKUP(K55+3,TPMatrix!$A$6:$B$10,2,FALSE),IF(J55=4,VLOOKUP(K55+3,TPMatrix!$D$6:$E$9,2,FALSE),0)),"")</f>
        <v>0</v>
      </c>
      <c r="P55" s="216">
        <f ca="1">IF(COUNTIF(K52:K56,K55)&gt;=5,IF(J55=5,VLOOKUP(K55+4,TPMatrix!$A$6:$B$10,2,FALSE),IF(J55=4,VLOOKUP(K55+4,TPMatrix!$D$6:$E$9,2,FALSE),0)),"")</f>
        <v>0</v>
      </c>
      <c r="Q55" s="216">
        <f t="shared" ca="1" si="16"/>
        <v>0</v>
      </c>
      <c r="R55" s="217">
        <f t="shared" ca="1" si="17"/>
        <v>5</v>
      </c>
      <c r="S55" s="215">
        <f t="shared" ca="1" si="18"/>
        <v>0</v>
      </c>
      <c r="T55" s="216">
        <f t="shared" si="19"/>
        <v>0</v>
      </c>
      <c r="U55" s="217">
        <f t="shared" ca="1" si="20"/>
        <v>0</v>
      </c>
      <c r="W55" s="154" t="str">
        <f t="shared" ca="1" si="21"/>
        <v/>
      </c>
      <c r="X55" s="154" t="str">
        <f ca="1">IF(ISNUMBER($A55),$W55*(Methuselahs!$A$4+1)+$A55,"")</f>
        <v/>
      </c>
      <c r="Y55" s="154" t="str">
        <f t="shared" ca="1" si="22"/>
        <v/>
      </c>
      <c r="Z55" s="154" t="str">
        <f ca="1">IF(ISNUMBER($A55),VLOOKUP($A55,Methuselahs!$A$7:$X$206,5),"")</f>
        <v/>
      </c>
      <c r="AA55" s="154" t="str">
        <f t="shared" ca="1" si="23"/>
        <v/>
      </c>
    </row>
    <row r="56" spans="1:27" ht="12.95" customHeight="1" x14ac:dyDescent="0.2">
      <c r="A56" s="234" t="str">
        <f ca="1">IF(ISBLANK('Tournament Info'!$B$11),"",INDIRECT(ADDRESS(ROW(),2,1,1,"Optimal Seating "&amp;'Tournament Info'!$B$11-1&amp;"R+F")))</f>
        <v/>
      </c>
      <c r="B56" s="235" t="str">
        <f ca="1">IF(ISNUMBER(A56),VLOOKUP(A56,Methuselahs!$A$7:$E$206,2,FALSE),"")</f>
        <v/>
      </c>
      <c r="C56" s="236" t="str">
        <f ca="1">IF(ISNUMBER(A56),VLOOKUP(A56,Methuselahs!$A$7:$E$206,3,FALSE),"")</f>
        <v/>
      </c>
      <c r="D56" s="237" t="str">
        <f t="shared" ca="1" si="12"/>
        <v/>
      </c>
      <c r="E56" s="238"/>
      <c r="F56" s="256">
        <f t="shared" si="13"/>
        <v>0</v>
      </c>
      <c r="G56" s="222" t="str">
        <f t="shared" ca="1" si="14"/>
        <v/>
      </c>
      <c r="H56" s="223" t="str">
        <f ca="1">IF(ISNUMBER(A56),IF(OR($S56=$U56,NOT(ISNA(MATCH($D56*5+$V$4,Override!$C$6:$C$125,0)))),$Q56,0),"")</f>
        <v/>
      </c>
      <c r="I56" s="254" t="str">
        <f t="shared" ca="1" si="15"/>
        <v/>
      </c>
      <c r="J56" s="239">
        <f ca="1">COUNT(A52:A56)</f>
        <v>0</v>
      </c>
      <c r="K56" s="240" t="str">
        <f ca="1">IF(ISNUMBER(A56),RANK(F56,F52:F56),"")</f>
        <v/>
      </c>
      <c r="L56" s="241">
        <f ca="1">IF(J56=5,VLOOKUP(K56,TPMatrix!$A$6:$B$10,2,FALSE),IF(J56=4,VLOOKUP(K56,TPMatrix!$D$6:$E$9,2,FALSE),0))</f>
        <v>0</v>
      </c>
      <c r="M56" s="241">
        <f ca="1">IF(COUNTIF(K52:K56,K56)&gt;=2,IF(J56=5,VLOOKUP(K56+1,TPMatrix!$A$6:$B$10,2,FALSE),IF(J56=4,VLOOKUP(K56+1,TPMatrix!$D$6:$E$9,2,FALSE),0)),"")</f>
        <v>0</v>
      </c>
      <c r="N56" s="241">
        <f ca="1">IF(COUNTIF(K52:K56,K56)&gt;=3,IF(J56=5,VLOOKUP(K56+2,TPMatrix!$A$6:$B$10,2,FALSE),IF(J56=4,VLOOKUP(K56+2,TPMatrix!$D$6:$E$9,2,FALSE),0)),"")</f>
        <v>0</v>
      </c>
      <c r="O56" s="241">
        <f ca="1">IF(COUNTIF(K52:K56,K56)&gt;=4,IF(J56=5,VLOOKUP(K56+3,TPMatrix!$A$6:$B$10,2,FALSE),IF(J56=4,VLOOKUP(K56+3,TPMatrix!$D$6:$E$9,2,FALSE),0)),"")</f>
        <v>0</v>
      </c>
      <c r="P56" s="241">
        <f ca="1">IF(COUNTIF(K52:K56,K56)&gt;=5,IF(J56=5,VLOOKUP(K56+4,TPMatrix!$A$6:$B$10,2,FALSE),IF(J56=4,VLOOKUP(K56+4,TPMatrix!$D$6:$E$9,2,FALSE),0)),"")</f>
        <v>0</v>
      </c>
      <c r="Q56" s="241">
        <f t="shared" ca="1" si="16"/>
        <v>0</v>
      </c>
      <c r="R56" s="242">
        <f t="shared" ca="1" si="17"/>
        <v>5</v>
      </c>
      <c r="S56" s="240">
        <f t="shared" ca="1" si="18"/>
        <v>0</v>
      </c>
      <c r="T56" s="241">
        <f t="shared" si="19"/>
        <v>0</v>
      </c>
      <c r="U56" s="242">
        <f t="shared" ca="1" si="20"/>
        <v>0</v>
      </c>
      <c r="W56" s="154" t="str">
        <f t="shared" ca="1" si="21"/>
        <v/>
      </c>
      <c r="X56" s="154" t="str">
        <f ca="1">IF(ISNUMBER($A56),$W56*(Methuselahs!$A$4+1)+$A56,"")</f>
        <v/>
      </c>
      <c r="Y56" s="154" t="str">
        <f t="shared" ca="1" si="22"/>
        <v/>
      </c>
      <c r="Z56" s="154" t="str">
        <f ca="1">IF(ISNUMBER($A56),VLOOKUP($A56,Methuselahs!$A$7:$X$206,5),"")</f>
        <v/>
      </c>
      <c r="AA56" s="154" t="str">
        <f t="shared" ca="1" si="23"/>
        <v/>
      </c>
    </row>
    <row r="57" spans="1:27" ht="12.95" customHeight="1" x14ac:dyDescent="0.2">
      <c r="A57" s="193" t="str">
        <f ca="1">IF(ISBLANK('Tournament Info'!$B$11),"",INDIRECT(ADDRESS(ROW(),2,1,1,"Optimal Seating "&amp;'Tournament Info'!$B$11-1&amp;"R+F")))</f>
        <v/>
      </c>
      <c r="B57" s="194" t="str">
        <f ca="1">IF(ISNUMBER(A57),VLOOKUP(A57,Methuselahs!$A$7:$E$206,2,FALSE),"")</f>
        <v/>
      </c>
      <c r="C57" s="195" t="str">
        <f ca="1">IF(ISNUMBER(A57),VLOOKUP(A57,Methuselahs!$A$7:$E$206,3,FALSE),"")</f>
        <v/>
      </c>
      <c r="D57" s="196" t="str">
        <f t="shared" ca="1" si="12"/>
        <v/>
      </c>
      <c r="E57" s="197"/>
      <c r="F57" s="249">
        <f t="shared" si="13"/>
        <v>0</v>
      </c>
      <c r="G57" s="198" t="str">
        <f t="shared" ca="1" si="14"/>
        <v/>
      </c>
      <c r="H57" s="199" t="str">
        <f ca="1">IF(ISNUMBER(A57),IF(OR($S57=$U57,NOT(ISNA(MATCH($D57*5+$V$4,Override!$C$6:$C$125,0)))),$Q57,0),"")</f>
        <v/>
      </c>
      <c r="I57" s="250" t="str">
        <f t="shared" ca="1" si="15"/>
        <v/>
      </c>
      <c r="J57" s="200">
        <f ca="1">COUNT(A57:A61)</f>
        <v>0</v>
      </c>
      <c r="K57" s="201" t="str">
        <f ca="1">IF(ISNUMBER(A57),RANK(F57,F57:F61),"")</f>
        <v/>
      </c>
      <c r="L57" s="202">
        <f ca="1">IF(J57=5,VLOOKUP(K57,TPMatrix!$A$6:$B$10,2,FALSE),IF(J57=4,VLOOKUP(K57,TPMatrix!$D$6:$E$9,2,FALSE),0))</f>
        <v>0</v>
      </c>
      <c r="M57" s="202">
        <f ca="1">IF(COUNTIF(K57:K61,K57)&gt;=2,IF(J57=5,VLOOKUP(K57+1,TPMatrix!$A$6:$B$10,2,FALSE),IF(J57=4,VLOOKUP(K57+1,TPMatrix!$D$6:$E$9,2,FALSE),0)),"")</f>
        <v>0</v>
      </c>
      <c r="N57" s="202">
        <f ca="1">IF(COUNTIF(K57:K61,K57)&gt;=3,IF(J57=5,VLOOKUP(K57+2,TPMatrix!$A$6:$B$10,2,FALSE),IF(J57=4,VLOOKUP(K57+2,TPMatrix!$D$6:$E$9,2,FALSE),0)),"")</f>
        <v>0</v>
      </c>
      <c r="O57" s="202">
        <f ca="1">IF(COUNTIF(K57:K61,K57)&gt;=4,IF(J57=5,VLOOKUP(K57+3,TPMatrix!$A$6:$B$10,2,FALSE),IF(J57=4,VLOOKUP(K57+3,TPMatrix!$D$6:$E$9,2,FALSE),0)),"")</f>
        <v>0</v>
      </c>
      <c r="P57" s="202">
        <f ca="1">IF(COUNTIF(K57:K61,K57)&gt;=5,IF(J57=5,VLOOKUP(K57+4,TPMatrix!$A$6:$B$10,2,FALSE),IF(J57=4,VLOOKUP(K57+4,TPMatrix!$D$6:$E$9,2,FALSE),0)),"")</f>
        <v>0</v>
      </c>
      <c r="Q57" s="202">
        <f t="shared" ca="1" si="16"/>
        <v>0</v>
      </c>
      <c r="R57" s="203">
        <f t="shared" ca="1" si="17"/>
        <v>5</v>
      </c>
      <c r="S57" s="204">
        <f t="shared" ca="1" si="18"/>
        <v>0</v>
      </c>
      <c r="T57" s="205">
        <f t="shared" si="19"/>
        <v>0</v>
      </c>
      <c r="U57" s="206">
        <f t="shared" ca="1" si="20"/>
        <v>0</v>
      </c>
      <c r="W57" s="154" t="str">
        <f t="shared" ca="1" si="21"/>
        <v/>
      </c>
      <c r="X57" s="154" t="str">
        <f ca="1">IF(ISNUMBER($A57),$W57*(Methuselahs!$A$4+1)+$A57,"")</f>
        <v/>
      </c>
      <c r="Y57" s="154" t="str">
        <f t="shared" ca="1" si="22"/>
        <v/>
      </c>
      <c r="Z57" s="154" t="str">
        <f ca="1">IF(ISNUMBER($A57),VLOOKUP($A57,Methuselahs!$A$7:$X$206,5),"")</f>
        <v/>
      </c>
      <c r="AA57" s="154" t="str">
        <f t="shared" ca="1" si="23"/>
        <v/>
      </c>
    </row>
    <row r="58" spans="1:27" ht="12.95" customHeight="1" x14ac:dyDescent="0.2">
      <c r="A58" s="207" t="str">
        <f ca="1">IF(ISBLANK('Tournament Info'!$B$11),"",INDIRECT(ADDRESS(ROW(),2,1,1,"Optimal Seating "&amp;'Tournament Info'!$B$11-1&amp;"R+F")))</f>
        <v/>
      </c>
      <c r="B58" s="208" t="str">
        <f ca="1">IF(ISNUMBER(A58),VLOOKUP(A58,Methuselahs!$A$7:$E$206,2,FALSE),"")</f>
        <v/>
      </c>
      <c r="C58" s="209" t="str">
        <f ca="1">IF(ISNUMBER(A58),VLOOKUP(A58,Methuselahs!$A$7:$E$206,3,FALSE),"")</f>
        <v/>
      </c>
      <c r="D58" s="210" t="str">
        <f t="shared" ca="1" si="12"/>
        <v/>
      </c>
      <c r="E58" s="211"/>
      <c r="F58" s="251">
        <f t="shared" si="13"/>
        <v>0</v>
      </c>
      <c r="G58" s="212" t="str">
        <f t="shared" ca="1" si="14"/>
        <v/>
      </c>
      <c r="H58" s="213" t="str">
        <f ca="1">IF(ISNUMBER(A58),IF(OR($S58=$U58,NOT(ISNA(MATCH($D58*5+$V$4,Override!$C$6:$C$125,0)))),$Q58,0),"")</f>
        <v/>
      </c>
      <c r="I58" s="252" t="str">
        <f t="shared" ca="1" si="15"/>
        <v/>
      </c>
      <c r="J58" s="214">
        <f ca="1">COUNT(A57:A61)</f>
        <v>0</v>
      </c>
      <c r="K58" s="215" t="str">
        <f ca="1">IF(ISNUMBER(A58),RANK(F58,F57:F61),"")</f>
        <v/>
      </c>
      <c r="L58" s="216">
        <f ca="1">IF(J58=5,VLOOKUP(K58,TPMatrix!$A$6:$B$10,2,FALSE),IF(J58=4,VLOOKUP(K58,TPMatrix!$D$6:$E$9,2,FALSE),0))</f>
        <v>0</v>
      </c>
      <c r="M58" s="216">
        <f ca="1">IF(COUNTIF(K57:K61,K58)&gt;=2,IF(J58=5,VLOOKUP(K58+1,TPMatrix!$A$6:$B$10,2,FALSE),IF(J58=4,VLOOKUP(K58+1,TPMatrix!$D$6:$E$9,2,FALSE),0)),"")</f>
        <v>0</v>
      </c>
      <c r="N58" s="216">
        <f ca="1">IF(COUNTIF(K57:K61,K58)&gt;=3,IF(J58=5,VLOOKUP(K58+2,TPMatrix!$A$6:$B$10,2,FALSE),IF(J58=4,VLOOKUP(K58+2,TPMatrix!$D$6:$E$9,2,FALSE),0)),"")</f>
        <v>0</v>
      </c>
      <c r="O58" s="216">
        <f ca="1">IF(COUNTIF(K57:K61,K58)&gt;=4,IF(J58=5,VLOOKUP(K58+3,TPMatrix!$A$6:$B$10,2,FALSE),IF(J58=4,VLOOKUP(K58+3,TPMatrix!$D$6:$E$9,2,FALSE),0)),"")</f>
        <v>0</v>
      </c>
      <c r="P58" s="216">
        <f ca="1">IF(COUNTIF(K57:K61,K58)&gt;=5,IF(J58=5,VLOOKUP(K58+4,TPMatrix!$A$6:$B$10,2,FALSE),IF(J58=4,VLOOKUP(K58+4,TPMatrix!$D$6:$E$9,2,FALSE),0)),"")</f>
        <v>0</v>
      </c>
      <c r="Q58" s="216">
        <f t="shared" ca="1" si="16"/>
        <v>0</v>
      </c>
      <c r="R58" s="217">
        <f t="shared" ca="1" si="17"/>
        <v>5</v>
      </c>
      <c r="S58" s="215">
        <f t="shared" ca="1" si="18"/>
        <v>0</v>
      </c>
      <c r="T58" s="216">
        <f t="shared" si="19"/>
        <v>0</v>
      </c>
      <c r="U58" s="217">
        <f t="shared" ca="1" si="20"/>
        <v>0</v>
      </c>
      <c r="W58" s="154" t="str">
        <f t="shared" ca="1" si="21"/>
        <v/>
      </c>
      <c r="X58" s="154" t="str">
        <f ca="1">IF(ISNUMBER($A58),$W58*(Methuselahs!$A$4+1)+$A58,"")</f>
        <v/>
      </c>
      <c r="Y58" s="154" t="str">
        <f t="shared" ca="1" si="22"/>
        <v/>
      </c>
      <c r="Z58" s="154" t="str">
        <f ca="1">IF(ISNUMBER($A58),VLOOKUP($A58,Methuselahs!$A$7:$X$206,5),"")</f>
        <v/>
      </c>
      <c r="AA58" s="154" t="str">
        <f t="shared" ca="1" si="23"/>
        <v/>
      </c>
    </row>
    <row r="59" spans="1:27" ht="12.95" customHeight="1" x14ac:dyDescent="0.2">
      <c r="A59" s="218" t="str">
        <f ca="1">IF(ISBLANK('Tournament Info'!$B$11),"",INDIRECT(ADDRESS(ROW(),2,1,1,"Optimal Seating "&amp;'Tournament Info'!$B$11-1&amp;"R+F")))</f>
        <v/>
      </c>
      <c r="B59" s="194" t="str">
        <f ca="1">IF(ISNUMBER(A59),VLOOKUP(A59,Methuselahs!$A$7:$E$206,2,FALSE),"")</f>
        <v/>
      </c>
      <c r="C59" s="219" t="str">
        <f ca="1">IF(ISNUMBER(A59),VLOOKUP(A59,Methuselahs!$A$7:$E$206,3,FALSE),"")</f>
        <v/>
      </c>
      <c r="D59" s="220" t="str">
        <f t="shared" ca="1" si="12"/>
        <v/>
      </c>
      <c r="E59" s="221"/>
      <c r="F59" s="253">
        <f t="shared" si="13"/>
        <v>0</v>
      </c>
      <c r="G59" s="222" t="str">
        <f t="shared" ca="1" si="14"/>
        <v/>
      </c>
      <c r="H59" s="223" t="str">
        <f ca="1">IF(ISNUMBER(A59),IF(OR($S59=$U59,NOT(ISNA(MATCH($D59*5+$V$4,Override!$C$6:$C$125,0)))),$Q59,0),"")</f>
        <v/>
      </c>
      <c r="I59" s="254" t="str">
        <f t="shared" ca="1" si="15"/>
        <v/>
      </c>
      <c r="J59" s="224">
        <f ca="1">COUNT(A57:A61)</f>
        <v>0</v>
      </c>
      <c r="K59" s="225" t="str">
        <f ca="1">IF(ISNUMBER(A59),RANK(F59,F57:F61),"")</f>
        <v/>
      </c>
      <c r="L59" s="226">
        <f ca="1">IF(J59=5,VLOOKUP(K59,TPMatrix!$A$6:$B$10,2,FALSE),IF(J59=4,VLOOKUP(K59,TPMatrix!$D$6:$E$9,2,FALSE),0))</f>
        <v>0</v>
      </c>
      <c r="M59" s="226">
        <f ca="1">IF(COUNTIF(K57:K61,K59)&gt;=2,IF(J59=5,VLOOKUP(K59+1,TPMatrix!$A$6:$B$10,2,FALSE),IF(J59=4,VLOOKUP(K59+1,TPMatrix!$D$6:$E$9,2,FALSE),0)),"")</f>
        <v>0</v>
      </c>
      <c r="N59" s="226">
        <f ca="1">IF(COUNTIF(K57:K61,K59)&gt;=3,IF(J59=5,VLOOKUP(K59+2,TPMatrix!$A$6:$B$10,2,FALSE),IF(J59=4,VLOOKUP(K59+2,TPMatrix!$D$6:$E$9,2,FALSE),0)),"")</f>
        <v>0</v>
      </c>
      <c r="O59" s="226">
        <f ca="1">IF(COUNTIF(K57:K61,K59)&gt;=4,IF(J59=5,VLOOKUP(K59+3,TPMatrix!$A$6:$B$10,2,FALSE),IF(J59=4,VLOOKUP(K59+3,TPMatrix!$D$6:$E$9,2,FALSE),0)),"")</f>
        <v>0</v>
      </c>
      <c r="P59" s="226">
        <f ca="1">IF(COUNTIF(K57:K61,K59)&gt;=5,IF(J59=5,VLOOKUP(K59+4,TPMatrix!$A$6:$B$10,2,FALSE),IF(J59=4,VLOOKUP(K59+4,TPMatrix!$D$6:$E$9,2,FALSE),0)),"")</f>
        <v>0</v>
      </c>
      <c r="Q59" s="226">
        <f t="shared" ca="1" si="16"/>
        <v>0</v>
      </c>
      <c r="R59" s="227">
        <f t="shared" ca="1" si="17"/>
        <v>5</v>
      </c>
      <c r="S59" s="225">
        <f t="shared" ca="1" si="18"/>
        <v>0</v>
      </c>
      <c r="T59" s="226">
        <f t="shared" si="19"/>
        <v>0</v>
      </c>
      <c r="U59" s="227">
        <f t="shared" ca="1" si="20"/>
        <v>0</v>
      </c>
      <c r="W59" s="154" t="str">
        <f t="shared" ca="1" si="21"/>
        <v/>
      </c>
      <c r="X59" s="154" t="str">
        <f ca="1">IF(ISNUMBER($A59),$W59*(Methuselahs!$A$4+1)+$A59,"")</f>
        <v/>
      </c>
      <c r="Y59" s="154" t="str">
        <f t="shared" ca="1" si="22"/>
        <v/>
      </c>
      <c r="Z59" s="154" t="str">
        <f ca="1">IF(ISNUMBER($A59),VLOOKUP($A59,Methuselahs!$A$7:$X$206,5),"")</f>
        <v/>
      </c>
      <c r="AA59" s="154" t="str">
        <f t="shared" ca="1" si="23"/>
        <v/>
      </c>
    </row>
    <row r="60" spans="1:27" ht="12.95" customHeight="1" x14ac:dyDescent="0.2">
      <c r="A60" s="228" t="str">
        <f ca="1">IF(ISBLANK('Tournament Info'!$B$11),"",INDIRECT(ADDRESS(ROW(),2,1,1,"Optimal Seating "&amp;'Tournament Info'!$B$11-1&amp;"R+F")))</f>
        <v/>
      </c>
      <c r="B60" s="229" t="str">
        <f ca="1">IF(ISNUMBER(A60),VLOOKUP(A60,Methuselahs!$A$7:$E$206,2,FALSE),"")</f>
        <v/>
      </c>
      <c r="C60" s="230" t="str">
        <f ca="1">IF(ISNUMBER(A60),VLOOKUP(A60,Methuselahs!$A$7:$E$206,3,FALSE),"")</f>
        <v/>
      </c>
      <c r="D60" s="231" t="str">
        <f t="shared" ca="1" si="12"/>
        <v/>
      </c>
      <c r="E60" s="232"/>
      <c r="F60" s="255">
        <f t="shared" si="13"/>
        <v>0</v>
      </c>
      <c r="G60" s="212" t="str">
        <f t="shared" ca="1" si="14"/>
        <v/>
      </c>
      <c r="H60" s="213" t="str">
        <f ca="1">IF(ISNUMBER(A60),IF(OR($S60=$U60,NOT(ISNA(MATCH($D60*5+$V$4,Override!$C$6:$C$125,0)))),$Q60,0),"")</f>
        <v/>
      </c>
      <c r="I60" s="252" t="str">
        <f t="shared" ca="1" si="15"/>
        <v/>
      </c>
      <c r="J60" s="233">
        <f ca="1">COUNT(A57:A61)</f>
        <v>0</v>
      </c>
      <c r="K60" s="215" t="str">
        <f ca="1">IF(ISNUMBER(A60),RANK(F60,F57:F61),"")</f>
        <v/>
      </c>
      <c r="L60" s="216">
        <f ca="1">IF(J60=5,VLOOKUP(K60,TPMatrix!$A$6:$B$10,2,FALSE),IF(J60=4,VLOOKUP(K60,TPMatrix!$D$6:$E$9,2,FALSE),0))</f>
        <v>0</v>
      </c>
      <c r="M60" s="216">
        <f ca="1">IF(COUNTIF(K57:K61,K60)&gt;=2,IF(J60=5,VLOOKUP(K60+1,TPMatrix!$A$6:$B$10,2,FALSE),IF(J60=4,VLOOKUP(K60+1,TPMatrix!$D$6:$E$9,2,FALSE),0)),"")</f>
        <v>0</v>
      </c>
      <c r="N60" s="216">
        <f ca="1">IF(COUNTIF(K57:K61,K60)&gt;=3,IF(J60=5,VLOOKUP(K60+2,TPMatrix!$A$6:$B$10,2,FALSE),IF(J60=4,VLOOKUP(K60+2,TPMatrix!$D$6:$E$9,2,FALSE),0)),"")</f>
        <v>0</v>
      </c>
      <c r="O60" s="216">
        <f ca="1">IF(COUNTIF(K57:K61,K60)&gt;=4,IF(J60=5,VLOOKUP(K60+3,TPMatrix!$A$6:$B$10,2,FALSE),IF(J60=4,VLOOKUP(K60+3,TPMatrix!$D$6:$E$9,2,FALSE),0)),"")</f>
        <v>0</v>
      </c>
      <c r="P60" s="216">
        <f ca="1">IF(COUNTIF(K57:K61,K60)&gt;=5,IF(J60=5,VLOOKUP(K60+4,TPMatrix!$A$6:$B$10,2,FALSE),IF(J60=4,VLOOKUP(K60+4,TPMatrix!$D$6:$E$9,2,FALSE),0)),"")</f>
        <v>0</v>
      </c>
      <c r="Q60" s="216">
        <f t="shared" ca="1" si="16"/>
        <v>0</v>
      </c>
      <c r="R60" s="217">
        <f t="shared" ca="1" si="17"/>
        <v>5</v>
      </c>
      <c r="S60" s="215">
        <f t="shared" ca="1" si="18"/>
        <v>0</v>
      </c>
      <c r="T60" s="216">
        <f t="shared" si="19"/>
        <v>0</v>
      </c>
      <c r="U60" s="217">
        <f t="shared" ca="1" si="20"/>
        <v>0</v>
      </c>
      <c r="W60" s="154" t="str">
        <f t="shared" ca="1" si="21"/>
        <v/>
      </c>
      <c r="X60" s="154" t="str">
        <f ca="1">IF(ISNUMBER($A60),$W60*(Methuselahs!$A$4+1)+$A60,"")</f>
        <v/>
      </c>
      <c r="Y60" s="154" t="str">
        <f t="shared" ca="1" si="22"/>
        <v/>
      </c>
      <c r="Z60" s="154" t="str">
        <f ca="1">IF(ISNUMBER($A60),VLOOKUP($A60,Methuselahs!$A$7:$X$206,5),"")</f>
        <v/>
      </c>
      <c r="AA60" s="154" t="str">
        <f t="shared" ca="1" si="23"/>
        <v/>
      </c>
    </row>
    <row r="61" spans="1:27" ht="12.95" customHeight="1" x14ac:dyDescent="0.2">
      <c r="A61" s="234" t="str">
        <f ca="1">IF(ISBLANK('Tournament Info'!$B$11),"",INDIRECT(ADDRESS(ROW(),2,1,1,"Optimal Seating "&amp;'Tournament Info'!$B$11-1&amp;"R+F")))</f>
        <v/>
      </c>
      <c r="B61" s="235" t="str">
        <f ca="1">IF(ISNUMBER(A61),VLOOKUP(A61,Methuselahs!$A$7:$E$206,2,FALSE),"")</f>
        <v/>
      </c>
      <c r="C61" s="236" t="str">
        <f ca="1">IF(ISNUMBER(A61),VLOOKUP(A61,Methuselahs!$A$7:$E$206,3,FALSE),"")</f>
        <v/>
      </c>
      <c r="D61" s="237" t="str">
        <f t="shared" ca="1" si="12"/>
        <v/>
      </c>
      <c r="E61" s="238"/>
      <c r="F61" s="256">
        <f t="shared" si="13"/>
        <v>0</v>
      </c>
      <c r="G61" s="222" t="str">
        <f t="shared" ca="1" si="14"/>
        <v/>
      </c>
      <c r="H61" s="223" t="str">
        <f ca="1">IF(ISNUMBER(A61),IF(OR($S61=$U61,NOT(ISNA(MATCH($D61*5+$V$4,Override!$C$6:$C$125,0)))),$Q61,0),"")</f>
        <v/>
      </c>
      <c r="I61" s="254" t="str">
        <f t="shared" ca="1" si="15"/>
        <v/>
      </c>
      <c r="J61" s="239">
        <f ca="1">COUNT(A57:A61)</f>
        <v>0</v>
      </c>
      <c r="K61" s="240" t="str">
        <f ca="1">IF(ISNUMBER(A61),RANK(F61,F57:F61),"")</f>
        <v/>
      </c>
      <c r="L61" s="241">
        <f ca="1">IF(J61=5,VLOOKUP(K61,TPMatrix!$A$6:$B$10,2,FALSE),IF(J61=4,VLOOKUP(K61,TPMatrix!$D$6:$E$9,2,FALSE),0))</f>
        <v>0</v>
      </c>
      <c r="M61" s="241">
        <f ca="1">IF(COUNTIF(K57:K61,K61)&gt;=2,IF(J61=5,VLOOKUP(K61+1,TPMatrix!$A$6:$B$10,2,FALSE),IF(J61=4,VLOOKUP(K61+1,TPMatrix!$D$6:$E$9,2,FALSE),0)),"")</f>
        <v>0</v>
      </c>
      <c r="N61" s="241">
        <f ca="1">IF(COUNTIF(K57:K61,K61)&gt;=3,IF(J61=5,VLOOKUP(K61+2,TPMatrix!$A$6:$B$10,2,FALSE),IF(J61=4,VLOOKUP(K61+2,TPMatrix!$D$6:$E$9,2,FALSE),0)),"")</f>
        <v>0</v>
      </c>
      <c r="O61" s="241">
        <f ca="1">IF(COUNTIF(K57:K61,K61)&gt;=4,IF(J61=5,VLOOKUP(K61+3,TPMatrix!$A$6:$B$10,2,FALSE),IF(J61=4,VLOOKUP(K61+3,TPMatrix!$D$6:$E$9,2,FALSE),0)),"")</f>
        <v>0</v>
      </c>
      <c r="P61" s="241">
        <f ca="1">IF(COUNTIF(K57:K61,K61)&gt;=5,IF(J61=5,VLOOKUP(K61+4,TPMatrix!$A$6:$B$10,2,FALSE),IF(J61=4,VLOOKUP(K61+4,TPMatrix!$D$6:$E$9,2,FALSE),0)),"")</f>
        <v>0</v>
      </c>
      <c r="Q61" s="241">
        <f t="shared" ca="1" si="16"/>
        <v>0</v>
      </c>
      <c r="R61" s="242">
        <f t="shared" ca="1" si="17"/>
        <v>5</v>
      </c>
      <c r="S61" s="240">
        <f t="shared" ca="1" si="18"/>
        <v>0</v>
      </c>
      <c r="T61" s="241">
        <f t="shared" si="19"/>
        <v>0</v>
      </c>
      <c r="U61" s="242">
        <f t="shared" ca="1" si="20"/>
        <v>0</v>
      </c>
      <c r="W61" s="154" t="str">
        <f t="shared" ca="1" si="21"/>
        <v/>
      </c>
      <c r="X61" s="154" t="str">
        <f ca="1">IF(ISNUMBER($A61),$W61*(Methuselahs!$A$4+1)+$A61,"")</f>
        <v/>
      </c>
      <c r="Y61" s="154" t="str">
        <f t="shared" ca="1" si="22"/>
        <v/>
      </c>
      <c r="Z61" s="154" t="str">
        <f ca="1">IF(ISNUMBER($A61),VLOOKUP($A61,Methuselahs!$A$7:$X$206,5),"")</f>
        <v/>
      </c>
      <c r="AA61" s="154" t="str">
        <f t="shared" ca="1" si="23"/>
        <v/>
      </c>
    </row>
    <row r="62" spans="1:27" ht="12.95" customHeight="1" x14ac:dyDescent="0.2">
      <c r="A62" s="193" t="str">
        <f ca="1">IF(ISBLANK('Tournament Info'!$B$11),"",INDIRECT(ADDRESS(ROW(),2,1,1,"Optimal Seating "&amp;'Tournament Info'!$B$11-1&amp;"R+F")))</f>
        <v/>
      </c>
      <c r="B62" s="194" t="str">
        <f ca="1">IF(ISNUMBER(A62),VLOOKUP(A62,Methuselahs!$A$7:$E$206,2,FALSE),"")</f>
        <v/>
      </c>
      <c r="C62" s="195" t="str">
        <f ca="1">IF(ISNUMBER(A62),VLOOKUP(A62,Methuselahs!$A$7:$E$206,3,FALSE),"")</f>
        <v/>
      </c>
      <c r="D62" s="196" t="str">
        <f t="shared" ca="1" si="12"/>
        <v/>
      </c>
      <c r="E62" s="197"/>
      <c r="F62" s="249">
        <f t="shared" si="13"/>
        <v>0</v>
      </c>
      <c r="G62" s="198" t="str">
        <f t="shared" ca="1" si="14"/>
        <v/>
      </c>
      <c r="H62" s="199" t="str">
        <f ca="1">IF(ISNUMBER(A62),IF(OR($S62=$U62,NOT(ISNA(MATCH($D62*5+$V$4,Override!$C$6:$C$125,0)))),$Q62,0),"")</f>
        <v/>
      </c>
      <c r="I62" s="250" t="str">
        <f t="shared" ca="1" si="15"/>
        <v/>
      </c>
      <c r="J62" s="200">
        <f ca="1">COUNT(A62:A66)</f>
        <v>0</v>
      </c>
      <c r="K62" s="201" t="str">
        <f ca="1">IF(ISNUMBER(A62),RANK(F62,F62:F66),"")</f>
        <v/>
      </c>
      <c r="L62" s="202">
        <f ca="1">IF(J62=5,VLOOKUP(K62,TPMatrix!$A$6:$B$10,2,FALSE),IF(J62=4,VLOOKUP(K62,TPMatrix!$D$6:$E$9,2,FALSE),0))</f>
        <v>0</v>
      </c>
      <c r="M62" s="202">
        <f ca="1">IF(COUNTIF(K62:K66,K62)&gt;=2,IF(J62=5,VLOOKUP(K62+1,TPMatrix!$A$6:$B$10,2,FALSE),IF(J62=4,VLOOKUP(K62+1,TPMatrix!$D$6:$E$9,2,FALSE),0)),"")</f>
        <v>0</v>
      </c>
      <c r="N62" s="202">
        <f ca="1">IF(COUNTIF(K62:K66,K62)&gt;=3,IF(J62=5,VLOOKUP(K62+2,TPMatrix!$A$6:$B$10,2,FALSE),IF(J62=4,VLOOKUP(K62+2,TPMatrix!$D$6:$E$9,2,FALSE),0)),"")</f>
        <v>0</v>
      </c>
      <c r="O62" s="202">
        <f ca="1">IF(COUNTIF(K62:K66,K62)&gt;=4,IF(J62=5,VLOOKUP(K62+3,TPMatrix!$A$6:$B$10,2,FALSE),IF(J62=4,VLOOKUP(K62+3,TPMatrix!$D$6:$E$9,2,FALSE),0)),"")</f>
        <v>0</v>
      </c>
      <c r="P62" s="202">
        <f ca="1">IF(COUNTIF(K62:K66,K62)&gt;=5,IF(J62=5,VLOOKUP(K62+4,TPMatrix!$A$6:$B$10,2,FALSE),IF(J62=4,VLOOKUP(K62+4,TPMatrix!$D$6:$E$9,2,FALSE),0)),"")</f>
        <v>0</v>
      </c>
      <c r="Q62" s="202">
        <f t="shared" ca="1" si="16"/>
        <v>0</v>
      </c>
      <c r="R62" s="203">
        <f t="shared" ca="1" si="17"/>
        <v>5</v>
      </c>
      <c r="S62" s="204">
        <f t="shared" ca="1" si="18"/>
        <v>0</v>
      </c>
      <c r="T62" s="205">
        <f t="shared" si="19"/>
        <v>0</v>
      </c>
      <c r="U62" s="206">
        <f t="shared" ca="1" si="20"/>
        <v>0</v>
      </c>
      <c r="W62" s="154" t="str">
        <f t="shared" ca="1" si="21"/>
        <v/>
      </c>
      <c r="X62" s="154" t="str">
        <f ca="1">IF(ISNUMBER($A62),$W62*(Methuselahs!$A$4+1)+$A62,"")</f>
        <v/>
      </c>
      <c r="Y62" s="154" t="str">
        <f t="shared" ca="1" si="22"/>
        <v/>
      </c>
      <c r="Z62" s="154" t="str">
        <f ca="1">IF(ISNUMBER($A62),VLOOKUP($A62,Methuselahs!$A$7:$X$206,5),"")</f>
        <v/>
      </c>
      <c r="AA62" s="154" t="str">
        <f t="shared" ca="1" si="23"/>
        <v/>
      </c>
    </row>
    <row r="63" spans="1:27" ht="12.95" customHeight="1" x14ac:dyDescent="0.2">
      <c r="A63" s="207" t="str">
        <f ca="1">IF(ISBLANK('Tournament Info'!$B$11),"",INDIRECT(ADDRESS(ROW(),2,1,1,"Optimal Seating "&amp;'Tournament Info'!$B$11-1&amp;"R+F")))</f>
        <v/>
      </c>
      <c r="B63" s="208" t="str">
        <f ca="1">IF(ISNUMBER(A63),VLOOKUP(A63,Methuselahs!$A$7:$E$206,2,FALSE),"")</f>
        <v/>
      </c>
      <c r="C63" s="209" t="str">
        <f ca="1">IF(ISNUMBER(A63),VLOOKUP(A63,Methuselahs!$A$7:$E$206,3,FALSE),"")</f>
        <v/>
      </c>
      <c r="D63" s="210" t="str">
        <f t="shared" ca="1" si="12"/>
        <v/>
      </c>
      <c r="E63" s="211"/>
      <c r="F63" s="251">
        <f t="shared" si="13"/>
        <v>0</v>
      </c>
      <c r="G63" s="212" t="str">
        <f t="shared" ca="1" si="14"/>
        <v/>
      </c>
      <c r="H63" s="213" t="str">
        <f ca="1">IF(ISNUMBER(A63),IF(OR($S63=$U63,NOT(ISNA(MATCH($D63*5+$V$4,Override!$C$6:$C$125,0)))),$Q63,0),"")</f>
        <v/>
      </c>
      <c r="I63" s="252" t="str">
        <f t="shared" ca="1" si="15"/>
        <v/>
      </c>
      <c r="J63" s="214">
        <f ca="1">COUNT(A62:A66)</f>
        <v>0</v>
      </c>
      <c r="K63" s="215" t="str">
        <f ca="1">IF(ISNUMBER(A63),RANK(F63,F62:F66),"")</f>
        <v/>
      </c>
      <c r="L63" s="216">
        <f ca="1">IF(J63=5,VLOOKUP(K63,TPMatrix!$A$6:$B$10,2,FALSE),IF(J63=4,VLOOKUP(K63,TPMatrix!$D$6:$E$9,2,FALSE),0))</f>
        <v>0</v>
      </c>
      <c r="M63" s="216">
        <f ca="1">IF(COUNTIF(K62:K66,K63)&gt;=2,IF(J63=5,VLOOKUP(K63+1,TPMatrix!$A$6:$B$10,2,FALSE),IF(J63=4,VLOOKUP(K63+1,TPMatrix!$D$6:$E$9,2,FALSE),0)),"")</f>
        <v>0</v>
      </c>
      <c r="N63" s="216">
        <f ca="1">IF(COUNTIF(K62:K66,K63)&gt;=3,IF(J63=5,VLOOKUP(K63+2,TPMatrix!$A$6:$B$10,2,FALSE),IF(J63=4,VLOOKUP(K63+2,TPMatrix!$D$6:$E$9,2,FALSE),0)),"")</f>
        <v>0</v>
      </c>
      <c r="O63" s="216">
        <f ca="1">IF(COUNTIF(K62:K66,K63)&gt;=4,IF(J63=5,VLOOKUP(K63+3,TPMatrix!$A$6:$B$10,2,FALSE),IF(J63=4,VLOOKUP(K63+3,TPMatrix!$D$6:$E$9,2,FALSE),0)),"")</f>
        <v>0</v>
      </c>
      <c r="P63" s="216">
        <f ca="1">IF(COUNTIF(K62:K66,K63)&gt;=5,IF(J63=5,VLOOKUP(K63+4,TPMatrix!$A$6:$B$10,2,FALSE),IF(J63=4,VLOOKUP(K63+4,TPMatrix!$D$6:$E$9,2,FALSE),0)),"")</f>
        <v>0</v>
      </c>
      <c r="Q63" s="216">
        <f t="shared" ca="1" si="16"/>
        <v>0</v>
      </c>
      <c r="R63" s="217">
        <f t="shared" ca="1" si="17"/>
        <v>5</v>
      </c>
      <c r="S63" s="215">
        <f t="shared" ca="1" si="18"/>
        <v>0</v>
      </c>
      <c r="T63" s="216">
        <f t="shared" si="19"/>
        <v>0</v>
      </c>
      <c r="U63" s="217">
        <f t="shared" ca="1" si="20"/>
        <v>0</v>
      </c>
      <c r="W63" s="154" t="str">
        <f t="shared" ca="1" si="21"/>
        <v/>
      </c>
      <c r="X63" s="154" t="str">
        <f ca="1">IF(ISNUMBER($A63),$W63*(Methuselahs!$A$4+1)+$A63,"")</f>
        <v/>
      </c>
      <c r="Y63" s="154" t="str">
        <f t="shared" ca="1" si="22"/>
        <v/>
      </c>
      <c r="Z63" s="154" t="str">
        <f ca="1">IF(ISNUMBER($A63),VLOOKUP($A63,Methuselahs!$A$7:$X$206,5),"")</f>
        <v/>
      </c>
      <c r="AA63" s="154" t="str">
        <f t="shared" ca="1" si="23"/>
        <v/>
      </c>
    </row>
    <row r="64" spans="1:27" ht="12.95" customHeight="1" x14ac:dyDescent="0.2">
      <c r="A64" s="218" t="str">
        <f ca="1">IF(ISBLANK('Tournament Info'!$B$11),"",INDIRECT(ADDRESS(ROW(),2,1,1,"Optimal Seating "&amp;'Tournament Info'!$B$11-1&amp;"R+F")))</f>
        <v/>
      </c>
      <c r="B64" s="194" t="str">
        <f ca="1">IF(ISNUMBER(A64),VLOOKUP(A64,Methuselahs!$A$7:$E$206,2,FALSE),"")</f>
        <v/>
      </c>
      <c r="C64" s="219" t="str">
        <f ca="1">IF(ISNUMBER(A64),VLOOKUP(A64,Methuselahs!$A$7:$E$206,3,FALSE),"")</f>
        <v/>
      </c>
      <c r="D64" s="220" t="str">
        <f t="shared" ca="1" si="12"/>
        <v/>
      </c>
      <c r="E64" s="221"/>
      <c r="F64" s="253">
        <f t="shared" si="13"/>
        <v>0</v>
      </c>
      <c r="G64" s="222" t="str">
        <f t="shared" ca="1" si="14"/>
        <v/>
      </c>
      <c r="H64" s="223" t="str">
        <f ca="1">IF(ISNUMBER(A64),IF(OR($S64=$U64,NOT(ISNA(MATCH($D64*5+$V$4,Override!$C$6:$C$125,0)))),$Q64,0),"")</f>
        <v/>
      </c>
      <c r="I64" s="254" t="str">
        <f t="shared" ca="1" si="15"/>
        <v/>
      </c>
      <c r="J64" s="224">
        <f ca="1">COUNT(A62:A66)</f>
        <v>0</v>
      </c>
      <c r="K64" s="225" t="str">
        <f ca="1">IF(ISNUMBER(A64),RANK(F64,F62:F66),"")</f>
        <v/>
      </c>
      <c r="L64" s="226">
        <f ca="1">IF(J64=5,VLOOKUP(K64,TPMatrix!$A$6:$B$10,2,FALSE),IF(J64=4,VLOOKUP(K64,TPMatrix!$D$6:$E$9,2,FALSE),0))</f>
        <v>0</v>
      </c>
      <c r="M64" s="226">
        <f ca="1">IF(COUNTIF(K62:K66,K64)&gt;=2,IF(J64=5,VLOOKUP(K64+1,TPMatrix!$A$6:$B$10,2,FALSE),IF(J64=4,VLOOKUP(K64+1,TPMatrix!$D$6:$E$9,2,FALSE),0)),"")</f>
        <v>0</v>
      </c>
      <c r="N64" s="226">
        <f ca="1">IF(COUNTIF(K62:K66,K64)&gt;=3,IF(J64=5,VLOOKUP(K64+2,TPMatrix!$A$6:$B$10,2,FALSE),IF(J64=4,VLOOKUP(K64+2,TPMatrix!$D$6:$E$9,2,FALSE),0)),"")</f>
        <v>0</v>
      </c>
      <c r="O64" s="226">
        <f ca="1">IF(COUNTIF(K62:K66,K64)&gt;=4,IF(J64=5,VLOOKUP(K64+3,TPMatrix!$A$6:$B$10,2,FALSE),IF(J64=4,VLOOKUP(K64+3,TPMatrix!$D$6:$E$9,2,FALSE),0)),"")</f>
        <v>0</v>
      </c>
      <c r="P64" s="226">
        <f ca="1">IF(COUNTIF(K62:K66,K64)&gt;=5,IF(J64=5,VLOOKUP(K64+4,TPMatrix!$A$6:$B$10,2,FALSE),IF(J64=4,VLOOKUP(K64+4,TPMatrix!$D$6:$E$9,2,FALSE),0)),"")</f>
        <v>0</v>
      </c>
      <c r="Q64" s="226">
        <f t="shared" ca="1" si="16"/>
        <v>0</v>
      </c>
      <c r="R64" s="227">
        <f t="shared" ca="1" si="17"/>
        <v>5</v>
      </c>
      <c r="S64" s="225">
        <f t="shared" ca="1" si="18"/>
        <v>0</v>
      </c>
      <c r="T64" s="226">
        <f t="shared" si="19"/>
        <v>0</v>
      </c>
      <c r="U64" s="227">
        <f t="shared" ca="1" si="20"/>
        <v>0</v>
      </c>
      <c r="W64" s="154" t="str">
        <f t="shared" ca="1" si="21"/>
        <v/>
      </c>
      <c r="X64" s="154" t="str">
        <f ca="1">IF(ISNUMBER($A64),$W64*(Methuselahs!$A$4+1)+$A64,"")</f>
        <v/>
      </c>
      <c r="Y64" s="154" t="str">
        <f t="shared" ca="1" si="22"/>
        <v/>
      </c>
      <c r="Z64" s="154" t="str">
        <f ca="1">IF(ISNUMBER($A64),VLOOKUP($A64,Methuselahs!$A$7:$X$206,5),"")</f>
        <v/>
      </c>
      <c r="AA64" s="154" t="str">
        <f t="shared" ca="1" si="23"/>
        <v/>
      </c>
    </row>
    <row r="65" spans="1:27" ht="12.95" customHeight="1" x14ac:dyDescent="0.2">
      <c r="A65" s="228" t="str">
        <f ca="1">IF(ISBLANK('Tournament Info'!$B$11),"",INDIRECT(ADDRESS(ROW(),2,1,1,"Optimal Seating "&amp;'Tournament Info'!$B$11-1&amp;"R+F")))</f>
        <v/>
      </c>
      <c r="B65" s="229" t="str">
        <f ca="1">IF(ISNUMBER(A65),VLOOKUP(A65,Methuselahs!$A$7:$E$206,2,FALSE),"")</f>
        <v/>
      </c>
      <c r="C65" s="230" t="str">
        <f ca="1">IF(ISNUMBER(A65),VLOOKUP(A65,Methuselahs!$A$7:$E$206,3,FALSE),"")</f>
        <v/>
      </c>
      <c r="D65" s="231" t="str">
        <f t="shared" ca="1" si="12"/>
        <v/>
      </c>
      <c r="E65" s="232"/>
      <c r="F65" s="255">
        <f t="shared" si="13"/>
        <v>0</v>
      </c>
      <c r="G65" s="212" t="str">
        <f t="shared" ca="1" si="14"/>
        <v/>
      </c>
      <c r="H65" s="213" t="str">
        <f ca="1">IF(ISNUMBER(A65),IF(OR($S65=$U65,NOT(ISNA(MATCH($D65*5+$V$4,Override!$C$6:$C$125,0)))),$Q65,0),"")</f>
        <v/>
      </c>
      <c r="I65" s="252" t="str">
        <f t="shared" ca="1" si="15"/>
        <v/>
      </c>
      <c r="J65" s="233">
        <f ca="1">COUNT(A62:A66)</f>
        <v>0</v>
      </c>
      <c r="K65" s="215" t="str">
        <f ca="1">IF(ISNUMBER(A65),RANK(F65,F62:F66),"")</f>
        <v/>
      </c>
      <c r="L65" s="216">
        <f ca="1">IF(J65=5,VLOOKUP(K65,TPMatrix!$A$6:$B$10,2,FALSE),IF(J65=4,VLOOKUP(K65,TPMatrix!$D$6:$E$9,2,FALSE),0))</f>
        <v>0</v>
      </c>
      <c r="M65" s="216">
        <f ca="1">IF(COUNTIF(K62:K66,K65)&gt;=2,IF(J65=5,VLOOKUP(K65+1,TPMatrix!$A$6:$B$10,2,FALSE),IF(J65=4,VLOOKUP(K65+1,TPMatrix!$D$6:$E$9,2,FALSE),0)),"")</f>
        <v>0</v>
      </c>
      <c r="N65" s="216">
        <f ca="1">IF(COUNTIF(K62:K66,K65)&gt;=3,IF(J65=5,VLOOKUP(K65+2,TPMatrix!$A$6:$B$10,2,FALSE),IF(J65=4,VLOOKUP(K65+2,TPMatrix!$D$6:$E$9,2,FALSE),0)),"")</f>
        <v>0</v>
      </c>
      <c r="O65" s="216">
        <f ca="1">IF(COUNTIF(K62:K66,K65)&gt;=4,IF(J65=5,VLOOKUP(K65+3,TPMatrix!$A$6:$B$10,2,FALSE),IF(J65=4,VLOOKUP(K65+3,TPMatrix!$D$6:$E$9,2,FALSE),0)),"")</f>
        <v>0</v>
      </c>
      <c r="P65" s="216">
        <f ca="1">IF(COUNTIF(K62:K66,K65)&gt;=5,IF(J65=5,VLOOKUP(K65+4,TPMatrix!$A$6:$B$10,2,FALSE),IF(J65=4,VLOOKUP(K65+4,TPMatrix!$D$6:$E$9,2,FALSE),0)),"")</f>
        <v>0</v>
      </c>
      <c r="Q65" s="216">
        <f t="shared" ca="1" si="16"/>
        <v>0</v>
      </c>
      <c r="R65" s="217">
        <f t="shared" ca="1" si="17"/>
        <v>5</v>
      </c>
      <c r="S65" s="215">
        <f t="shared" ca="1" si="18"/>
        <v>0</v>
      </c>
      <c r="T65" s="216">
        <f t="shared" si="19"/>
        <v>0</v>
      </c>
      <c r="U65" s="217">
        <f t="shared" ca="1" si="20"/>
        <v>0</v>
      </c>
      <c r="W65" s="154" t="str">
        <f t="shared" ca="1" si="21"/>
        <v/>
      </c>
      <c r="X65" s="154" t="str">
        <f ca="1">IF(ISNUMBER($A65),$W65*(Methuselahs!$A$4+1)+$A65,"")</f>
        <v/>
      </c>
      <c r="Y65" s="154" t="str">
        <f t="shared" ca="1" si="22"/>
        <v/>
      </c>
      <c r="Z65" s="154" t="str">
        <f ca="1">IF(ISNUMBER($A65),VLOOKUP($A65,Methuselahs!$A$7:$X$206,5),"")</f>
        <v/>
      </c>
      <c r="AA65" s="154" t="str">
        <f t="shared" ca="1" si="23"/>
        <v/>
      </c>
    </row>
    <row r="66" spans="1:27" ht="12.95" customHeight="1" x14ac:dyDescent="0.2">
      <c r="A66" s="234" t="str">
        <f ca="1">IF(ISBLANK('Tournament Info'!$B$11),"",INDIRECT(ADDRESS(ROW(),2,1,1,"Optimal Seating "&amp;'Tournament Info'!$B$11-1&amp;"R+F")))</f>
        <v/>
      </c>
      <c r="B66" s="235" t="str">
        <f ca="1">IF(ISNUMBER(A66),VLOOKUP(A66,Methuselahs!$A$7:$E$206,2,FALSE),"")</f>
        <v/>
      </c>
      <c r="C66" s="236" t="str">
        <f ca="1">IF(ISNUMBER(A66),VLOOKUP(A66,Methuselahs!$A$7:$E$206,3,FALSE),"")</f>
        <v/>
      </c>
      <c r="D66" s="237" t="str">
        <f t="shared" ca="1" si="12"/>
        <v/>
      </c>
      <c r="E66" s="238"/>
      <c r="F66" s="256">
        <f t="shared" si="13"/>
        <v>0</v>
      </c>
      <c r="G66" s="222" t="str">
        <f t="shared" ca="1" si="14"/>
        <v/>
      </c>
      <c r="H66" s="223" t="str">
        <f ca="1">IF(ISNUMBER(A66),IF(OR($S66=$U66,NOT(ISNA(MATCH($D66*5+$V$4,Override!$C$6:$C$125,0)))),$Q66,0),"")</f>
        <v/>
      </c>
      <c r="I66" s="254" t="str">
        <f t="shared" ca="1" si="15"/>
        <v/>
      </c>
      <c r="J66" s="239">
        <f ca="1">COUNT(A62:A66)</f>
        <v>0</v>
      </c>
      <c r="K66" s="240" t="str">
        <f ca="1">IF(ISNUMBER(A66),RANK(F66,F62:F66),"")</f>
        <v/>
      </c>
      <c r="L66" s="241">
        <f ca="1">IF(J66=5,VLOOKUP(K66,TPMatrix!$A$6:$B$10,2,FALSE),IF(J66=4,VLOOKUP(K66,TPMatrix!$D$6:$E$9,2,FALSE),0))</f>
        <v>0</v>
      </c>
      <c r="M66" s="241">
        <f ca="1">IF(COUNTIF(K62:K66,K66)&gt;=2,IF(J66=5,VLOOKUP(K66+1,TPMatrix!$A$6:$B$10,2,FALSE),IF(J66=4,VLOOKUP(K66+1,TPMatrix!$D$6:$E$9,2,FALSE),0)),"")</f>
        <v>0</v>
      </c>
      <c r="N66" s="241">
        <f ca="1">IF(COUNTIF(K62:K66,K66)&gt;=3,IF(J66=5,VLOOKUP(K66+2,TPMatrix!$A$6:$B$10,2,FALSE),IF(J66=4,VLOOKUP(K66+2,TPMatrix!$D$6:$E$9,2,FALSE),0)),"")</f>
        <v>0</v>
      </c>
      <c r="O66" s="241">
        <f ca="1">IF(COUNTIF(K62:K66,K66)&gt;=4,IF(J66=5,VLOOKUP(K66+3,TPMatrix!$A$6:$B$10,2,FALSE),IF(J66=4,VLOOKUP(K66+3,TPMatrix!$D$6:$E$9,2,FALSE),0)),"")</f>
        <v>0</v>
      </c>
      <c r="P66" s="241">
        <f ca="1">IF(COUNTIF(K62:K66,K66)&gt;=5,IF(J66=5,VLOOKUP(K66+4,TPMatrix!$A$6:$B$10,2,FALSE),IF(J66=4,VLOOKUP(K66+4,TPMatrix!$D$6:$E$9,2,FALSE),0)),"")</f>
        <v>0</v>
      </c>
      <c r="Q66" s="241">
        <f t="shared" ca="1" si="16"/>
        <v>0</v>
      </c>
      <c r="R66" s="242">
        <f t="shared" ca="1" si="17"/>
        <v>5</v>
      </c>
      <c r="S66" s="240">
        <f t="shared" ca="1" si="18"/>
        <v>0</v>
      </c>
      <c r="T66" s="241">
        <f t="shared" si="19"/>
        <v>0</v>
      </c>
      <c r="U66" s="242">
        <f t="shared" ca="1" si="20"/>
        <v>0</v>
      </c>
      <c r="W66" s="154" t="str">
        <f t="shared" ca="1" si="21"/>
        <v/>
      </c>
      <c r="X66" s="154" t="str">
        <f ca="1">IF(ISNUMBER($A66),$W66*(Methuselahs!$A$4+1)+$A66,"")</f>
        <v/>
      </c>
      <c r="Y66" s="154" t="str">
        <f t="shared" ca="1" si="22"/>
        <v/>
      </c>
      <c r="Z66" s="154" t="str">
        <f ca="1">IF(ISNUMBER($A66),VLOOKUP($A66,Methuselahs!$A$7:$X$206,5),"")</f>
        <v/>
      </c>
      <c r="AA66" s="154" t="str">
        <f t="shared" ca="1" si="23"/>
        <v/>
      </c>
    </row>
    <row r="67" spans="1:27" ht="12.95" customHeight="1" x14ac:dyDescent="0.2">
      <c r="A67" s="193" t="str">
        <f ca="1">IF(ISBLANK('Tournament Info'!$B$11),"",INDIRECT(ADDRESS(ROW(),2,1,1,"Optimal Seating "&amp;'Tournament Info'!$B$11-1&amp;"R+F")))</f>
        <v/>
      </c>
      <c r="B67" s="194" t="str">
        <f ca="1">IF(ISNUMBER(A67),VLOOKUP(A67,Methuselahs!$A$7:$E$206,2,FALSE),"")</f>
        <v/>
      </c>
      <c r="C67" s="195" t="str">
        <f ca="1">IF(ISNUMBER(A67),VLOOKUP(A67,Methuselahs!$A$7:$E$206,3,FALSE),"")</f>
        <v/>
      </c>
      <c r="D67" s="196" t="str">
        <f t="shared" ca="1" si="12"/>
        <v/>
      </c>
      <c r="E67" s="197"/>
      <c r="F67" s="249">
        <f t="shared" si="13"/>
        <v>0</v>
      </c>
      <c r="G67" s="198" t="str">
        <f t="shared" ca="1" si="14"/>
        <v/>
      </c>
      <c r="H67" s="199" t="str">
        <f ca="1">IF(ISNUMBER(A67),IF(OR($S67=$U67,NOT(ISNA(MATCH($D67*5+$V$4,Override!$C$6:$C$125,0)))),$Q67,0),"")</f>
        <v/>
      </c>
      <c r="I67" s="250" t="str">
        <f t="shared" ca="1" si="15"/>
        <v/>
      </c>
      <c r="J67" s="200">
        <f ca="1">COUNT(A67:A71)</f>
        <v>0</v>
      </c>
      <c r="K67" s="201" t="str">
        <f ca="1">IF(ISNUMBER(A67),RANK(F67,F67:F71),"")</f>
        <v/>
      </c>
      <c r="L67" s="202">
        <f ca="1">IF(J67=5,VLOOKUP(K67,TPMatrix!$A$6:$B$10,2,FALSE),IF(J67=4,VLOOKUP(K67,TPMatrix!$D$6:$E$9,2,FALSE),0))</f>
        <v>0</v>
      </c>
      <c r="M67" s="202">
        <f ca="1">IF(COUNTIF(K67:K71,K67)&gt;=2,IF(J67=5,VLOOKUP(K67+1,TPMatrix!$A$6:$B$10,2,FALSE),IF(J67=4,VLOOKUP(K67+1,TPMatrix!$D$6:$E$9,2,FALSE),0)),"")</f>
        <v>0</v>
      </c>
      <c r="N67" s="202">
        <f ca="1">IF(COUNTIF(K67:K71,K67)&gt;=3,IF(J67=5,VLOOKUP(K67+2,TPMatrix!$A$6:$B$10,2,FALSE),IF(J67=4,VLOOKUP(K67+2,TPMatrix!$D$6:$E$9,2,FALSE),0)),"")</f>
        <v>0</v>
      </c>
      <c r="O67" s="202">
        <f ca="1">IF(COUNTIF(K67:K71,K67)&gt;=4,IF(J67=5,VLOOKUP(K67+3,TPMatrix!$A$6:$B$10,2,FALSE),IF(J67=4,VLOOKUP(K67+3,TPMatrix!$D$6:$E$9,2,FALSE),0)),"")</f>
        <v>0</v>
      </c>
      <c r="P67" s="202">
        <f ca="1">IF(COUNTIF(K67:K71,K67)&gt;=5,IF(J67=5,VLOOKUP(K67+4,TPMatrix!$A$6:$B$10,2,FALSE),IF(J67=4,VLOOKUP(K67+4,TPMatrix!$D$6:$E$9,2,FALSE),0)),"")</f>
        <v>0</v>
      </c>
      <c r="Q67" s="202">
        <f t="shared" ca="1" si="16"/>
        <v>0</v>
      </c>
      <c r="R67" s="203">
        <f t="shared" ca="1" si="17"/>
        <v>5</v>
      </c>
      <c r="S67" s="204">
        <f t="shared" ca="1" si="18"/>
        <v>0</v>
      </c>
      <c r="T67" s="205">
        <f t="shared" si="19"/>
        <v>0</v>
      </c>
      <c r="U67" s="206">
        <f t="shared" ca="1" si="20"/>
        <v>0</v>
      </c>
      <c r="W67" s="154" t="str">
        <f t="shared" ca="1" si="21"/>
        <v/>
      </c>
      <c r="X67" s="154" t="str">
        <f ca="1">IF(ISNUMBER($A67),$W67*(Methuselahs!$A$4+1)+$A67,"")</f>
        <v/>
      </c>
      <c r="Y67" s="154" t="str">
        <f t="shared" ca="1" si="22"/>
        <v/>
      </c>
      <c r="Z67" s="154" t="str">
        <f ca="1">IF(ISNUMBER($A67),VLOOKUP($A67,Methuselahs!$A$7:$X$206,5),"")</f>
        <v/>
      </c>
      <c r="AA67" s="154" t="str">
        <f t="shared" ca="1" si="23"/>
        <v/>
      </c>
    </row>
    <row r="68" spans="1:27" ht="12.95" customHeight="1" x14ac:dyDescent="0.2">
      <c r="A68" s="207" t="str">
        <f ca="1">IF(ISBLANK('Tournament Info'!$B$11),"",INDIRECT(ADDRESS(ROW(),2,1,1,"Optimal Seating "&amp;'Tournament Info'!$B$11-1&amp;"R+F")))</f>
        <v/>
      </c>
      <c r="B68" s="208" t="str">
        <f ca="1">IF(ISNUMBER(A68),VLOOKUP(A68,Methuselahs!$A$7:$E$206,2,FALSE),"")</f>
        <v/>
      </c>
      <c r="C68" s="209" t="str">
        <f ca="1">IF(ISNUMBER(A68),VLOOKUP(A68,Methuselahs!$A$7:$E$206,3,FALSE),"")</f>
        <v/>
      </c>
      <c r="D68" s="210" t="str">
        <f t="shared" ca="1" si="12"/>
        <v/>
      </c>
      <c r="E68" s="211"/>
      <c r="F68" s="251">
        <f t="shared" si="13"/>
        <v>0</v>
      </c>
      <c r="G68" s="212" t="str">
        <f t="shared" ca="1" si="14"/>
        <v/>
      </c>
      <c r="H68" s="213" t="str">
        <f ca="1">IF(ISNUMBER(A68),IF(OR($S68=$U68,NOT(ISNA(MATCH($D68*5+$V$4,Override!$C$6:$C$125,0)))),$Q68,0),"")</f>
        <v/>
      </c>
      <c r="I68" s="252" t="str">
        <f t="shared" ca="1" si="15"/>
        <v/>
      </c>
      <c r="J68" s="214">
        <f ca="1">COUNT(A67:A71)</f>
        <v>0</v>
      </c>
      <c r="K68" s="215" t="str">
        <f ca="1">IF(ISNUMBER(A68),RANK(F68,F67:F71),"")</f>
        <v/>
      </c>
      <c r="L68" s="216">
        <f ca="1">IF(J68=5,VLOOKUP(K68,TPMatrix!$A$6:$B$10,2,FALSE),IF(J68=4,VLOOKUP(K68,TPMatrix!$D$6:$E$9,2,FALSE),0))</f>
        <v>0</v>
      </c>
      <c r="M68" s="216">
        <f ca="1">IF(COUNTIF(K67:K71,K68)&gt;=2,IF(J68=5,VLOOKUP(K68+1,TPMatrix!$A$6:$B$10,2,FALSE),IF(J68=4,VLOOKUP(K68+1,TPMatrix!$D$6:$E$9,2,FALSE),0)),"")</f>
        <v>0</v>
      </c>
      <c r="N68" s="216">
        <f ca="1">IF(COUNTIF(K67:K71,K68)&gt;=3,IF(J68=5,VLOOKUP(K68+2,TPMatrix!$A$6:$B$10,2,FALSE),IF(J68=4,VLOOKUP(K68+2,TPMatrix!$D$6:$E$9,2,FALSE),0)),"")</f>
        <v>0</v>
      </c>
      <c r="O68" s="216">
        <f ca="1">IF(COUNTIF(K67:K71,K68)&gt;=4,IF(J68=5,VLOOKUP(K68+3,TPMatrix!$A$6:$B$10,2,FALSE),IF(J68=4,VLOOKUP(K68+3,TPMatrix!$D$6:$E$9,2,FALSE),0)),"")</f>
        <v>0</v>
      </c>
      <c r="P68" s="216">
        <f ca="1">IF(COUNTIF(K67:K71,K68)&gt;=5,IF(J68=5,VLOOKUP(K68+4,TPMatrix!$A$6:$B$10,2,FALSE),IF(J68=4,VLOOKUP(K68+4,TPMatrix!$D$6:$E$9,2,FALSE),0)),"")</f>
        <v>0</v>
      </c>
      <c r="Q68" s="216">
        <f t="shared" ca="1" si="16"/>
        <v>0</v>
      </c>
      <c r="R68" s="217">
        <f t="shared" ca="1" si="17"/>
        <v>5</v>
      </c>
      <c r="S68" s="215">
        <f t="shared" ca="1" si="18"/>
        <v>0</v>
      </c>
      <c r="T68" s="216">
        <f t="shared" si="19"/>
        <v>0</v>
      </c>
      <c r="U68" s="217">
        <f t="shared" ca="1" si="20"/>
        <v>0</v>
      </c>
      <c r="W68" s="154" t="str">
        <f t="shared" ca="1" si="21"/>
        <v/>
      </c>
      <c r="X68" s="154" t="str">
        <f ca="1">IF(ISNUMBER($A68),$W68*(Methuselahs!$A$4+1)+$A68,"")</f>
        <v/>
      </c>
      <c r="Y68" s="154" t="str">
        <f t="shared" ca="1" si="22"/>
        <v/>
      </c>
      <c r="Z68" s="154" t="str">
        <f ca="1">IF(ISNUMBER($A68),VLOOKUP($A68,Methuselahs!$A$7:$X$206,5),"")</f>
        <v/>
      </c>
      <c r="AA68" s="154" t="str">
        <f t="shared" ca="1" si="23"/>
        <v/>
      </c>
    </row>
    <row r="69" spans="1:27" ht="12.95" customHeight="1" x14ac:dyDescent="0.2">
      <c r="A69" s="218" t="str">
        <f ca="1">IF(ISBLANK('Tournament Info'!$B$11),"",INDIRECT(ADDRESS(ROW(),2,1,1,"Optimal Seating "&amp;'Tournament Info'!$B$11-1&amp;"R+F")))</f>
        <v/>
      </c>
      <c r="B69" s="194" t="str">
        <f ca="1">IF(ISNUMBER(A69),VLOOKUP(A69,Methuselahs!$A$7:$E$206,2,FALSE),"")</f>
        <v/>
      </c>
      <c r="C69" s="219" t="str">
        <f ca="1">IF(ISNUMBER(A69),VLOOKUP(A69,Methuselahs!$A$7:$E$206,3,FALSE),"")</f>
        <v/>
      </c>
      <c r="D69" s="220" t="str">
        <f t="shared" ca="1" si="12"/>
        <v/>
      </c>
      <c r="E69" s="221"/>
      <c r="F69" s="253">
        <f t="shared" si="13"/>
        <v>0</v>
      </c>
      <c r="G69" s="222" t="str">
        <f t="shared" ca="1" si="14"/>
        <v/>
      </c>
      <c r="H69" s="223" t="str">
        <f ca="1">IF(ISNUMBER(A69),IF(OR($S69=$U69,NOT(ISNA(MATCH($D69*5+$V$4,Override!$C$6:$C$125,0)))),$Q69,0),"")</f>
        <v/>
      </c>
      <c r="I69" s="254" t="str">
        <f t="shared" ca="1" si="15"/>
        <v/>
      </c>
      <c r="J69" s="224">
        <f ca="1">COUNT(A67:A71)</f>
        <v>0</v>
      </c>
      <c r="K69" s="225" t="str">
        <f ca="1">IF(ISNUMBER(A69),RANK(F69,F67:F71),"")</f>
        <v/>
      </c>
      <c r="L69" s="226">
        <f ca="1">IF(J69=5,VLOOKUP(K69,TPMatrix!$A$6:$B$10,2,FALSE),IF(J69=4,VLOOKUP(K69,TPMatrix!$D$6:$E$9,2,FALSE),0))</f>
        <v>0</v>
      </c>
      <c r="M69" s="226">
        <f ca="1">IF(COUNTIF(K67:K71,K69)&gt;=2,IF(J69=5,VLOOKUP(K69+1,TPMatrix!$A$6:$B$10,2,FALSE),IF(J69=4,VLOOKUP(K69+1,TPMatrix!$D$6:$E$9,2,FALSE),0)),"")</f>
        <v>0</v>
      </c>
      <c r="N69" s="226">
        <f ca="1">IF(COUNTIF(K67:K71,K69)&gt;=3,IF(J69=5,VLOOKUP(K69+2,TPMatrix!$A$6:$B$10,2,FALSE),IF(J69=4,VLOOKUP(K69+2,TPMatrix!$D$6:$E$9,2,FALSE),0)),"")</f>
        <v>0</v>
      </c>
      <c r="O69" s="226">
        <f ca="1">IF(COUNTIF(K67:K71,K69)&gt;=4,IF(J69=5,VLOOKUP(K69+3,TPMatrix!$A$6:$B$10,2,FALSE),IF(J69=4,VLOOKUP(K69+3,TPMatrix!$D$6:$E$9,2,FALSE),0)),"")</f>
        <v>0</v>
      </c>
      <c r="P69" s="226">
        <f ca="1">IF(COUNTIF(K67:K71,K69)&gt;=5,IF(J69=5,VLOOKUP(K69+4,TPMatrix!$A$6:$B$10,2,FALSE),IF(J69=4,VLOOKUP(K69+4,TPMatrix!$D$6:$E$9,2,FALSE),0)),"")</f>
        <v>0</v>
      </c>
      <c r="Q69" s="226">
        <f t="shared" ca="1" si="16"/>
        <v>0</v>
      </c>
      <c r="R69" s="227">
        <f t="shared" ca="1" si="17"/>
        <v>5</v>
      </c>
      <c r="S69" s="225">
        <f t="shared" ca="1" si="18"/>
        <v>0</v>
      </c>
      <c r="T69" s="226">
        <f t="shared" si="19"/>
        <v>0</v>
      </c>
      <c r="U69" s="227">
        <f t="shared" ca="1" si="20"/>
        <v>0</v>
      </c>
      <c r="W69" s="154" t="str">
        <f t="shared" ca="1" si="21"/>
        <v/>
      </c>
      <c r="X69" s="154" t="str">
        <f ca="1">IF(ISNUMBER($A69),$W69*(Methuselahs!$A$4+1)+$A69,"")</f>
        <v/>
      </c>
      <c r="Y69" s="154" t="str">
        <f t="shared" ca="1" si="22"/>
        <v/>
      </c>
      <c r="Z69" s="154" t="str">
        <f ca="1">IF(ISNUMBER($A69),VLOOKUP($A69,Methuselahs!$A$7:$X$206,5),"")</f>
        <v/>
      </c>
      <c r="AA69" s="154" t="str">
        <f t="shared" ca="1" si="23"/>
        <v/>
      </c>
    </row>
    <row r="70" spans="1:27" ht="12.95" customHeight="1" x14ac:dyDescent="0.2">
      <c r="A70" s="228" t="str">
        <f ca="1">IF(ISBLANK('Tournament Info'!$B$11),"",INDIRECT(ADDRESS(ROW(),2,1,1,"Optimal Seating "&amp;'Tournament Info'!$B$11-1&amp;"R+F")))</f>
        <v/>
      </c>
      <c r="B70" s="229" t="str">
        <f ca="1">IF(ISNUMBER(A70),VLOOKUP(A70,Methuselahs!$A$7:$E$206,2,FALSE),"")</f>
        <v/>
      </c>
      <c r="C70" s="230" t="str">
        <f ca="1">IF(ISNUMBER(A70),VLOOKUP(A70,Methuselahs!$A$7:$E$206,3,FALSE),"")</f>
        <v/>
      </c>
      <c r="D70" s="231" t="str">
        <f t="shared" ca="1" si="12"/>
        <v/>
      </c>
      <c r="E70" s="232"/>
      <c r="F70" s="255">
        <f t="shared" si="13"/>
        <v>0</v>
      </c>
      <c r="G70" s="212" t="str">
        <f t="shared" ca="1" si="14"/>
        <v/>
      </c>
      <c r="H70" s="213" t="str">
        <f ca="1">IF(ISNUMBER(A70),IF(OR($S70=$U70,NOT(ISNA(MATCH($D70*5+$V$4,Override!$C$6:$C$125,0)))),$Q70,0),"")</f>
        <v/>
      </c>
      <c r="I70" s="252" t="str">
        <f t="shared" ca="1" si="15"/>
        <v/>
      </c>
      <c r="J70" s="233">
        <f ca="1">COUNT(A67:A71)</f>
        <v>0</v>
      </c>
      <c r="K70" s="215" t="str">
        <f ca="1">IF(ISNUMBER(A70),RANK(F70,F67:F71),"")</f>
        <v/>
      </c>
      <c r="L70" s="216">
        <f ca="1">IF(J70=5,VLOOKUP(K70,TPMatrix!$A$6:$B$10,2,FALSE),IF(J70=4,VLOOKUP(K70,TPMatrix!$D$6:$E$9,2,FALSE),0))</f>
        <v>0</v>
      </c>
      <c r="M70" s="216">
        <f ca="1">IF(COUNTIF(K67:K71,K70)&gt;=2,IF(J70=5,VLOOKUP(K70+1,TPMatrix!$A$6:$B$10,2,FALSE),IF(J70=4,VLOOKUP(K70+1,TPMatrix!$D$6:$E$9,2,FALSE),0)),"")</f>
        <v>0</v>
      </c>
      <c r="N70" s="216">
        <f ca="1">IF(COUNTIF(K67:K71,K70)&gt;=3,IF(J70=5,VLOOKUP(K70+2,TPMatrix!$A$6:$B$10,2,FALSE),IF(J70=4,VLOOKUP(K70+2,TPMatrix!$D$6:$E$9,2,FALSE),0)),"")</f>
        <v>0</v>
      </c>
      <c r="O70" s="216">
        <f ca="1">IF(COUNTIF(K67:K71,K70)&gt;=4,IF(J70=5,VLOOKUP(K70+3,TPMatrix!$A$6:$B$10,2,FALSE),IF(J70=4,VLOOKUP(K70+3,TPMatrix!$D$6:$E$9,2,FALSE),0)),"")</f>
        <v>0</v>
      </c>
      <c r="P70" s="216">
        <f ca="1">IF(COUNTIF(K67:K71,K70)&gt;=5,IF(J70=5,VLOOKUP(K70+4,TPMatrix!$A$6:$B$10,2,FALSE),IF(J70=4,VLOOKUP(K70+4,TPMatrix!$D$6:$E$9,2,FALSE),0)),"")</f>
        <v>0</v>
      </c>
      <c r="Q70" s="216">
        <f t="shared" ca="1" si="16"/>
        <v>0</v>
      </c>
      <c r="R70" s="217">
        <f t="shared" ca="1" si="17"/>
        <v>5</v>
      </c>
      <c r="S70" s="215">
        <f t="shared" ca="1" si="18"/>
        <v>0</v>
      </c>
      <c r="T70" s="216">
        <f t="shared" si="19"/>
        <v>0</v>
      </c>
      <c r="U70" s="217">
        <f t="shared" ca="1" si="20"/>
        <v>0</v>
      </c>
      <c r="W70" s="154" t="str">
        <f t="shared" ca="1" si="21"/>
        <v/>
      </c>
      <c r="X70" s="154" t="str">
        <f ca="1">IF(ISNUMBER($A70),$W70*(Methuselahs!$A$4+1)+$A70,"")</f>
        <v/>
      </c>
      <c r="Y70" s="154" t="str">
        <f t="shared" ca="1" si="22"/>
        <v/>
      </c>
      <c r="Z70" s="154" t="str">
        <f ca="1">IF(ISNUMBER($A70),VLOOKUP($A70,Methuselahs!$A$7:$X$206,5),"")</f>
        <v/>
      </c>
      <c r="AA70" s="154" t="str">
        <f t="shared" ca="1" si="23"/>
        <v/>
      </c>
    </row>
    <row r="71" spans="1:27" ht="12.95" customHeight="1" x14ac:dyDescent="0.2">
      <c r="A71" s="234" t="str">
        <f ca="1">IF(ISBLANK('Tournament Info'!$B$11),"",INDIRECT(ADDRESS(ROW(),2,1,1,"Optimal Seating "&amp;'Tournament Info'!$B$11-1&amp;"R+F")))</f>
        <v/>
      </c>
      <c r="B71" s="235" t="str">
        <f ca="1">IF(ISNUMBER(A71),VLOOKUP(A71,Methuselahs!$A$7:$E$206,2,FALSE),"")</f>
        <v/>
      </c>
      <c r="C71" s="236" t="str">
        <f ca="1">IF(ISNUMBER(A71),VLOOKUP(A71,Methuselahs!$A$7:$E$206,3,FALSE),"")</f>
        <v/>
      </c>
      <c r="D71" s="237" t="str">
        <f t="shared" ref="D71:D102" ca="1" si="24">IF(ISNUMBER(A71),FLOOR((ROW()-ROW($A$7))/5,1)+1,"")</f>
        <v/>
      </c>
      <c r="E71" s="238"/>
      <c r="F71" s="256">
        <f t="shared" ref="F71:F102" si="25">IF(ISNUMBER(E71),E71,0)</f>
        <v>0</v>
      </c>
      <c r="G71" s="222" t="str">
        <f t="shared" ref="G71:G102" ca="1" si="26">IF(ISNUMBER($A71),IF(AND($F71&gt;=2,$H71=60),1,0),"")</f>
        <v/>
      </c>
      <c r="H71" s="223" t="str">
        <f ca="1">IF(ISNUMBER(A71),IF(OR($S71=$U71,NOT(ISNA(MATCH($D71*5+$V$4,Override!$C$6:$C$125,0)))),$Q71,0),"")</f>
        <v/>
      </c>
      <c r="I71" s="254" t="str">
        <f t="shared" ref="I71:I102" ca="1" si="27">IF(ISNUMBER(A71),IF(J71=5,K71,IF(AND(J71=4,OR(K71=4,K71=3)),K71+1,K71)),"")</f>
        <v/>
      </c>
      <c r="J71" s="239">
        <f ca="1">COUNT(A67:A71)</f>
        <v>0</v>
      </c>
      <c r="K71" s="240" t="str">
        <f ca="1">IF(ISNUMBER(A71),RANK(F71,F67:F71),"")</f>
        <v/>
      </c>
      <c r="L71" s="241">
        <f ca="1">IF(J71=5,VLOOKUP(K71,TPMatrix!$A$6:$B$10,2,FALSE),IF(J71=4,VLOOKUP(K71,TPMatrix!$D$6:$E$9,2,FALSE),0))</f>
        <v>0</v>
      </c>
      <c r="M71" s="241">
        <f ca="1">IF(COUNTIF(K67:K71,K71)&gt;=2,IF(J71=5,VLOOKUP(K71+1,TPMatrix!$A$6:$B$10,2,FALSE),IF(J71=4,VLOOKUP(K71+1,TPMatrix!$D$6:$E$9,2,FALSE),0)),"")</f>
        <v>0</v>
      </c>
      <c r="N71" s="241">
        <f ca="1">IF(COUNTIF(K67:K71,K71)&gt;=3,IF(J71=5,VLOOKUP(K71+2,TPMatrix!$A$6:$B$10,2,FALSE),IF(J71=4,VLOOKUP(K71+2,TPMatrix!$D$6:$E$9,2,FALSE),0)),"")</f>
        <v>0</v>
      </c>
      <c r="O71" s="241">
        <f ca="1">IF(COUNTIF(K67:K71,K71)&gt;=4,IF(J71=5,VLOOKUP(K71+3,TPMatrix!$A$6:$B$10,2,FALSE),IF(J71=4,VLOOKUP(K71+3,TPMatrix!$D$6:$E$9,2,FALSE),0)),"")</f>
        <v>0</v>
      </c>
      <c r="P71" s="241">
        <f ca="1">IF(COUNTIF(K67:K71,K71)&gt;=5,IF(J71=5,VLOOKUP(K71+4,TPMatrix!$A$6:$B$10,2,FALSE),IF(J71=4,VLOOKUP(K71+4,TPMatrix!$D$6:$E$9,2,FALSE),0)),"")</f>
        <v>0</v>
      </c>
      <c r="Q71" s="241">
        <f t="shared" ref="Q71:Q102" ca="1" si="28">SUM(L71:P71)/COUNT(L71:P71)</f>
        <v>0</v>
      </c>
      <c r="R71" s="242">
        <f t="shared" ref="R71:R102" ca="1" si="29">COUNT(L71:P71)</f>
        <v>5</v>
      </c>
      <c r="S71" s="240">
        <f t="shared" ref="S71:S102" ca="1" si="30">IF(ISNUMBER($A71),COUNTIF($D$7:$D$206,$D71),0)</f>
        <v>0</v>
      </c>
      <c r="T71" s="241">
        <f t="shared" ref="T71:T102" si="31">CEILING($F71,1)</f>
        <v>0</v>
      </c>
      <c r="U71" s="242">
        <f t="shared" ref="U71:U102" ca="1" si="32">SUM(OFFSET(T71,-MOD(ROW()-ROW($U$7),5),0,5,1))</f>
        <v>0</v>
      </c>
      <c r="W71" s="154" t="str">
        <f t="shared" ref="W71:W102" ca="1" si="33">$I71</f>
        <v/>
      </c>
      <c r="X71" s="154" t="str">
        <f ca="1">IF(ISNUMBER($A71),$W71*(Methuselahs!$A$4+1)+$A71,"")</f>
        <v/>
      </c>
      <c r="Y71" s="154" t="str">
        <f t="shared" ref="Y71:Y102" ca="1" si="34">IF(ISNUMBER($A71),RANK($X71,$X71:$X75,1),"")</f>
        <v/>
      </c>
      <c r="Z71" s="154" t="str">
        <f ca="1">IF(ISNUMBER($A71),VLOOKUP($A71,Methuselahs!$A$7:$X$206,5),"")</f>
        <v/>
      </c>
      <c r="AA71" s="154" t="str">
        <f t="shared" ref="AA71:AA102" ca="1" si="35">$I71</f>
        <v/>
      </c>
    </row>
    <row r="72" spans="1:27" ht="12.95" customHeight="1" x14ac:dyDescent="0.2">
      <c r="A72" s="193" t="str">
        <f ca="1">IF(ISBLANK('Tournament Info'!$B$11),"",INDIRECT(ADDRESS(ROW(),2,1,1,"Optimal Seating "&amp;'Tournament Info'!$B$11-1&amp;"R+F")))</f>
        <v/>
      </c>
      <c r="B72" s="194" t="str">
        <f ca="1">IF(ISNUMBER(A72),VLOOKUP(A72,Methuselahs!$A$7:$E$206,2,FALSE),"")</f>
        <v/>
      </c>
      <c r="C72" s="195" t="str">
        <f ca="1">IF(ISNUMBER(A72),VLOOKUP(A72,Methuselahs!$A$7:$E$206,3,FALSE),"")</f>
        <v/>
      </c>
      <c r="D72" s="196" t="str">
        <f t="shared" ca="1" si="24"/>
        <v/>
      </c>
      <c r="E72" s="197"/>
      <c r="F72" s="249">
        <f t="shared" si="25"/>
        <v>0</v>
      </c>
      <c r="G72" s="198" t="str">
        <f t="shared" ca="1" si="26"/>
        <v/>
      </c>
      <c r="H72" s="199" t="str">
        <f ca="1">IF(ISNUMBER(A72),IF(OR($S72=$U72,NOT(ISNA(MATCH($D72*5+$V$4,Override!$C$6:$C$125,0)))),$Q72,0),"")</f>
        <v/>
      </c>
      <c r="I72" s="250" t="str">
        <f t="shared" ca="1" si="27"/>
        <v/>
      </c>
      <c r="J72" s="200">
        <f ca="1">COUNT(A72:A76)</f>
        <v>0</v>
      </c>
      <c r="K72" s="201" t="str">
        <f ca="1">IF(ISNUMBER(A72),RANK(F72,F72:F76),"")</f>
        <v/>
      </c>
      <c r="L72" s="202">
        <f ca="1">IF(J72=5,VLOOKUP(K72,TPMatrix!$A$6:$B$10,2,FALSE),IF(J72=4,VLOOKUP(K72,TPMatrix!$D$6:$E$9,2,FALSE),0))</f>
        <v>0</v>
      </c>
      <c r="M72" s="202">
        <f ca="1">IF(COUNTIF(K72:K76,K72)&gt;=2,IF(J72=5,VLOOKUP(K72+1,TPMatrix!$A$6:$B$10,2,FALSE),IF(J72=4,VLOOKUP(K72+1,TPMatrix!$D$6:$E$9,2,FALSE),0)),"")</f>
        <v>0</v>
      </c>
      <c r="N72" s="202">
        <f ca="1">IF(COUNTIF(K72:K76,K72)&gt;=3,IF(J72=5,VLOOKUP(K72+2,TPMatrix!$A$6:$B$10,2,FALSE),IF(J72=4,VLOOKUP(K72+2,TPMatrix!$D$6:$E$9,2,FALSE),0)),"")</f>
        <v>0</v>
      </c>
      <c r="O72" s="202">
        <f ca="1">IF(COUNTIF(K72:K76,K72)&gt;=4,IF(J72=5,VLOOKUP(K72+3,TPMatrix!$A$6:$B$10,2,FALSE),IF(J72=4,VLOOKUP(K72+3,TPMatrix!$D$6:$E$9,2,FALSE),0)),"")</f>
        <v>0</v>
      </c>
      <c r="P72" s="202">
        <f ca="1">IF(COUNTIF(K72:K76,K72)&gt;=5,IF(J72=5,VLOOKUP(K72+4,TPMatrix!$A$6:$B$10,2,FALSE),IF(J72=4,VLOOKUP(K72+4,TPMatrix!$D$6:$E$9,2,FALSE),0)),"")</f>
        <v>0</v>
      </c>
      <c r="Q72" s="202">
        <f t="shared" ca="1" si="28"/>
        <v>0</v>
      </c>
      <c r="R72" s="203">
        <f t="shared" ca="1" si="29"/>
        <v>5</v>
      </c>
      <c r="S72" s="204">
        <f t="shared" ca="1" si="30"/>
        <v>0</v>
      </c>
      <c r="T72" s="205">
        <f t="shared" si="31"/>
        <v>0</v>
      </c>
      <c r="U72" s="206">
        <f t="shared" ca="1" si="32"/>
        <v>0</v>
      </c>
      <c r="W72" s="154" t="str">
        <f t="shared" ca="1" si="33"/>
        <v/>
      </c>
      <c r="X72" s="154" t="str">
        <f ca="1">IF(ISNUMBER($A72),$W72*(Methuselahs!$A$4+1)+$A72,"")</f>
        <v/>
      </c>
      <c r="Y72" s="154" t="str">
        <f t="shared" ca="1" si="34"/>
        <v/>
      </c>
      <c r="Z72" s="154" t="str">
        <f ca="1">IF(ISNUMBER($A72),VLOOKUP($A72,Methuselahs!$A$7:$X$206,5),"")</f>
        <v/>
      </c>
      <c r="AA72" s="154" t="str">
        <f t="shared" ca="1" si="35"/>
        <v/>
      </c>
    </row>
    <row r="73" spans="1:27" ht="12.95" customHeight="1" x14ac:dyDescent="0.2">
      <c r="A73" s="207" t="str">
        <f ca="1">IF(ISBLANK('Tournament Info'!$B$11),"",INDIRECT(ADDRESS(ROW(),2,1,1,"Optimal Seating "&amp;'Tournament Info'!$B$11-1&amp;"R+F")))</f>
        <v/>
      </c>
      <c r="B73" s="208" t="str">
        <f ca="1">IF(ISNUMBER(A73),VLOOKUP(A73,Methuselahs!$A$7:$E$206,2,FALSE),"")</f>
        <v/>
      </c>
      <c r="C73" s="209" t="str">
        <f ca="1">IF(ISNUMBER(A73),VLOOKUP(A73,Methuselahs!$A$7:$E$206,3,FALSE),"")</f>
        <v/>
      </c>
      <c r="D73" s="210" t="str">
        <f t="shared" ca="1" si="24"/>
        <v/>
      </c>
      <c r="E73" s="211"/>
      <c r="F73" s="251">
        <f t="shared" si="25"/>
        <v>0</v>
      </c>
      <c r="G73" s="212" t="str">
        <f t="shared" ca="1" si="26"/>
        <v/>
      </c>
      <c r="H73" s="213" t="str">
        <f ca="1">IF(ISNUMBER(A73),IF(OR($S73=$U73,NOT(ISNA(MATCH($D73*5+$V$4,Override!$C$6:$C$125,0)))),$Q73,0),"")</f>
        <v/>
      </c>
      <c r="I73" s="252" t="str">
        <f t="shared" ca="1" si="27"/>
        <v/>
      </c>
      <c r="J73" s="214">
        <f ca="1">COUNT(A72:A76)</f>
        <v>0</v>
      </c>
      <c r="K73" s="215" t="str">
        <f ca="1">IF(ISNUMBER(A73),RANK(F73,F72:F76),"")</f>
        <v/>
      </c>
      <c r="L73" s="216">
        <f ca="1">IF(J73=5,VLOOKUP(K73,TPMatrix!$A$6:$B$10,2,FALSE),IF(J73=4,VLOOKUP(K73,TPMatrix!$D$6:$E$9,2,FALSE),0))</f>
        <v>0</v>
      </c>
      <c r="M73" s="216">
        <f ca="1">IF(COUNTIF(K72:K76,K73)&gt;=2,IF(J73=5,VLOOKUP(K73+1,TPMatrix!$A$6:$B$10,2,FALSE),IF(J73=4,VLOOKUP(K73+1,TPMatrix!$D$6:$E$9,2,FALSE),0)),"")</f>
        <v>0</v>
      </c>
      <c r="N73" s="216">
        <f ca="1">IF(COUNTIF(K72:K76,K73)&gt;=3,IF(J73=5,VLOOKUP(K73+2,TPMatrix!$A$6:$B$10,2,FALSE),IF(J73=4,VLOOKUP(K73+2,TPMatrix!$D$6:$E$9,2,FALSE),0)),"")</f>
        <v>0</v>
      </c>
      <c r="O73" s="216">
        <f ca="1">IF(COUNTIF(K72:K76,K73)&gt;=4,IF(J73=5,VLOOKUP(K73+3,TPMatrix!$A$6:$B$10,2,FALSE),IF(J73=4,VLOOKUP(K73+3,TPMatrix!$D$6:$E$9,2,FALSE),0)),"")</f>
        <v>0</v>
      </c>
      <c r="P73" s="216">
        <f ca="1">IF(COUNTIF(K72:K76,K73)&gt;=5,IF(J73=5,VLOOKUP(K73+4,TPMatrix!$A$6:$B$10,2,FALSE),IF(J73=4,VLOOKUP(K73+4,TPMatrix!$D$6:$E$9,2,FALSE),0)),"")</f>
        <v>0</v>
      </c>
      <c r="Q73" s="216">
        <f t="shared" ca="1" si="28"/>
        <v>0</v>
      </c>
      <c r="R73" s="217">
        <f t="shared" ca="1" si="29"/>
        <v>5</v>
      </c>
      <c r="S73" s="215">
        <f t="shared" ca="1" si="30"/>
        <v>0</v>
      </c>
      <c r="T73" s="216">
        <f t="shared" si="31"/>
        <v>0</v>
      </c>
      <c r="U73" s="217">
        <f t="shared" ca="1" si="32"/>
        <v>0</v>
      </c>
      <c r="W73" s="154" t="str">
        <f t="shared" ca="1" si="33"/>
        <v/>
      </c>
      <c r="X73" s="154" t="str">
        <f ca="1">IF(ISNUMBER($A73),$W73*(Methuselahs!$A$4+1)+$A73,"")</f>
        <v/>
      </c>
      <c r="Y73" s="154" t="str">
        <f t="shared" ca="1" si="34"/>
        <v/>
      </c>
      <c r="Z73" s="154" t="str">
        <f ca="1">IF(ISNUMBER($A73),VLOOKUP($A73,Methuselahs!$A$7:$X$206,5),"")</f>
        <v/>
      </c>
      <c r="AA73" s="154" t="str">
        <f t="shared" ca="1" si="35"/>
        <v/>
      </c>
    </row>
    <row r="74" spans="1:27" ht="12.95" customHeight="1" x14ac:dyDescent="0.2">
      <c r="A74" s="218" t="str">
        <f ca="1">IF(ISBLANK('Tournament Info'!$B$11),"",INDIRECT(ADDRESS(ROW(),2,1,1,"Optimal Seating "&amp;'Tournament Info'!$B$11-1&amp;"R+F")))</f>
        <v/>
      </c>
      <c r="B74" s="194" t="str">
        <f ca="1">IF(ISNUMBER(A74),VLOOKUP(A74,Methuselahs!$A$7:$E$206,2,FALSE),"")</f>
        <v/>
      </c>
      <c r="C74" s="219" t="str">
        <f ca="1">IF(ISNUMBER(A74),VLOOKUP(A74,Methuselahs!$A$7:$E$206,3,FALSE),"")</f>
        <v/>
      </c>
      <c r="D74" s="220" t="str">
        <f t="shared" ca="1" si="24"/>
        <v/>
      </c>
      <c r="E74" s="221"/>
      <c r="F74" s="253">
        <f t="shared" si="25"/>
        <v>0</v>
      </c>
      <c r="G74" s="222" t="str">
        <f t="shared" ca="1" si="26"/>
        <v/>
      </c>
      <c r="H74" s="223" t="str">
        <f ca="1">IF(ISNUMBER(A74),IF(OR($S74=$U74,NOT(ISNA(MATCH($D74*5+$V$4,Override!$C$6:$C$125,0)))),$Q74,0),"")</f>
        <v/>
      </c>
      <c r="I74" s="254" t="str">
        <f t="shared" ca="1" si="27"/>
        <v/>
      </c>
      <c r="J74" s="224">
        <f ca="1">COUNT(A72:A76)</f>
        <v>0</v>
      </c>
      <c r="K74" s="225" t="str">
        <f ca="1">IF(ISNUMBER(A74),RANK(F74,F72:F76),"")</f>
        <v/>
      </c>
      <c r="L74" s="226">
        <f ca="1">IF(J74=5,VLOOKUP(K74,TPMatrix!$A$6:$B$10,2,FALSE),IF(J74=4,VLOOKUP(K74,TPMatrix!$D$6:$E$9,2,FALSE),0))</f>
        <v>0</v>
      </c>
      <c r="M74" s="226">
        <f ca="1">IF(COUNTIF(K72:K76,K74)&gt;=2,IF(J74=5,VLOOKUP(K74+1,TPMatrix!$A$6:$B$10,2,FALSE),IF(J74=4,VLOOKUP(K74+1,TPMatrix!$D$6:$E$9,2,FALSE),0)),"")</f>
        <v>0</v>
      </c>
      <c r="N74" s="226">
        <f ca="1">IF(COUNTIF(K72:K76,K74)&gt;=3,IF(J74=5,VLOOKUP(K74+2,TPMatrix!$A$6:$B$10,2,FALSE),IF(J74=4,VLOOKUP(K74+2,TPMatrix!$D$6:$E$9,2,FALSE),0)),"")</f>
        <v>0</v>
      </c>
      <c r="O74" s="226">
        <f ca="1">IF(COUNTIF(K72:K76,K74)&gt;=4,IF(J74=5,VLOOKUP(K74+3,TPMatrix!$A$6:$B$10,2,FALSE),IF(J74=4,VLOOKUP(K74+3,TPMatrix!$D$6:$E$9,2,FALSE),0)),"")</f>
        <v>0</v>
      </c>
      <c r="P74" s="226">
        <f ca="1">IF(COUNTIF(K72:K76,K74)&gt;=5,IF(J74=5,VLOOKUP(K74+4,TPMatrix!$A$6:$B$10,2,FALSE),IF(J74=4,VLOOKUP(K74+4,TPMatrix!$D$6:$E$9,2,FALSE),0)),"")</f>
        <v>0</v>
      </c>
      <c r="Q74" s="226">
        <f t="shared" ca="1" si="28"/>
        <v>0</v>
      </c>
      <c r="R74" s="227">
        <f t="shared" ca="1" si="29"/>
        <v>5</v>
      </c>
      <c r="S74" s="225">
        <f t="shared" ca="1" si="30"/>
        <v>0</v>
      </c>
      <c r="T74" s="226">
        <f t="shared" si="31"/>
        <v>0</v>
      </c>
      <c r="U74" s="227">
        <f t="shared" ca="1" si="32"/>
        <v>0</v>
      </c>
      <c r="W74" s="154" t="str">
        <f t="shared" ca="1" si="33"/>
        <v/>
      </c>
      <c r="X74" s="154" t="str">
        <f ca="1">IF(ISNUMBER($A74),$W74*(Methuselahs!$A$4+1)+$A74,"")</f>
        <v/>
      </c>
      <c r="Y74" s="154" t="str">
        <f t="shared" ca="1" si="34"/>
        <v/>
      </c>
      <c r="Z74" s="154" t="str">
        <f ca="1">IF(ISNUMBER($A74),VLOOKUP($A74,Methuselahs!$A$7:$X$206,5),"")</f>
        <v/>
      </c>
      <c r="AA74" s="154" t="str">
        <f t="shared" ca="1" si="35"/>
        <v/>
      </c>
    </row>
    <row r="75" spans="1:27" ht="12.95" customHeight="1" x14ac:dyDescent="0.2">
      <c r="A75" s="228" t="str">
        <f ca="1">IF(ISBLANK('Tournament Info'!$B$11),"",INDIRECT(ADDRESS(ROW(),2,1,1,"Optimal Seating "&amp;'Tournament Info'!$B$11-1&amp;"R+F")))</f>
        <v/>
      </c>
      <c r="B75" s="229" t="str">
        <f ca="1">IF(ISNUMBER(A75),VLOOKUP(A75,Methuselahs!$A$7:$E$206,2,FALSE),"")</f>
        <v/>
      </c>
      <c r="C75" s="230" t="str">
        <f ca="1">IF(ISNUMBER(A75),VLOOKUP(A75,Methuselahs!$A$7:$E$206,3,FALSE),"")</f>
        <v/>
      </c>
      <c r="D75" s="231" t="str">
        <f t="shared" ca="1" si="24"/>
        <v/>
      </c>
      <c r="E75" s="232"/>
      <c r="F75" s="255">
        <f t="shared" si="25"/>
        <v>0</v>
      </c>
      <c r="G75" s="212" t="str">
        <f t="shared" ca="1" si="26"/>
        <v/>
      </c>
      <c r="H75" s="213" t="str">
        <f ca="1">IF(ISNUMBER(A75),IF(OR($S75=$U75,NOT(ISNA(MATCH($D75*5+$V$4,Override!$C$6:$C$125,0)))),$Q75,0),"")</f>
        <v/>
      </c>
      <c r="I75" s="252" t="str">
        <f t="shared" ca="1" si="27"/>
        <v/>
      </c>
      <c r="J75" s="233">
        <f ca="1">COUNT(A72:A76)</f>
        <v>0</v>
      </c>
      <c r="K75" s="215" t="str">
        <f ca="1">IF(ISNUMBER(A75),RANK(F75,F72:F76),"")</f>
        <v/>
      </c>
      <c r="L75" s="216">
        <f ca="1">IF(J75=5,VLOOKUP(K75,TPMatrix!$A$6:$B$10,2,FALSE),IF(J75=4,VLOOKUP(K75,TPMatrix!$D$6:$E$9,2,FALSE),0))</f>
        <v>0</v>
      </c>
      <c r="M75" s="216">
        <f ca="1">IF(COUNTIF(K72:K76,K75)&gt;=2,IF(J75=5,VLOOKUP(K75+1,TPMatrix!$A$6:$B$10,2,FALSE),IF(J75=4,VLOOKUP(K75+1,TPMatrix!$D$6:$E$9,2,FALSE),0)),"")</f>
        <v>0</v>
      </c>
      <c r="N75" s="216">
        <f ca="1">IF(COUNTIF(K72:K76,K75)&gt;=3,IF(J75=5,VLOOKUP(K75+2,TPMatrix!$A$6:$B$10,2,FALSE),IF(J75=4,VLOOKUP(K75+2,TPMatrix!$D$6:$E$9,2,FALSE),0)),"")</f>
        <v>0</v>
      </c>
      <c r="O75" s="216">
        <f ca="1">IF(COUNTIF(K72:K76,K75)&gt;=4,IF(J75=5,VLOOKUP(K75+3,TPMatrix!$A$6:$B$10,2,FALSE),IF(J75=4,VLOOKUP(K75+3,TPMatrix!$D$6:$E$9,2,FALSE),0)),"")</f>
        <v>0</v>
      </c>
      <c r="P75" s="216">
        <f ca="1">IF(COUNTIF(K72:K76,K75)&gt;=5,IF(J75=5,VLOOKUP(K75+4,TPMatrix!$A$6:$B$10,2,FALSE),IF(J75=4,VLOOKUP(K75+4,TPMatrix!$D$6:$E$9,2,FALSE),0)),"")</f>
        <v>0</v>
      </c>
      <c r="Q75" s="216">
        <f t="shared" ca="1" si="28"/>
        <v>0</v>
      </c>
      <c r="R75" s="217">
        <f t="shared" ca="1" si="29"/>
        <v>5</v>
      </c>
      <c r="S75" s="215">
        <f t="shared" ca="1" si="30"/>
        <v>0</v>
      </c>
      <c r="T75" s="216">
        <f t="shared" si="31"/>
        <v>0</v>
      </c>
      <c r="U75" s="217">
        <f t="shared" ca="1" si="32"/>
        <v>0</v>
      </c>
      <c r="W75" s="154" t="str">
        <f t="shared" ca="1" si="33"/>
        <v/>
      </c>
      <c r="X75" s="154" t="str">
        <f ca="1">IF(ISNUMBER($A75),$W75*(Methuselahs!$A$4+1)+$A75,"")</f>
        <v/>
      </c>
      <c r="Y75" s="154" t="str">
        <f t="shared" ca="1" si="34"/>
        <v/>
      </c>
      <c r="Z75" s="154" t="str">
        <f ca="1">IF(ISNUMBER($A75),VLOOKUP($A75,Methuselahs!$A$7:$X$206,5),"")</f>
        <v/>
      </c>
      <c r="AA75" s="154" t="str">
        <f t="shared" ca="1" si="35"/>
        <v/>
      </c>
    </row>
    <row r="76" spans="1:27" ht="12.95" customHeight="1" x14ac:dyDescent="0.2">
      <c r="A76" s="234" t="str">
        <f ca="1">IF(ISBLANK('Tournament Info'!$B$11),"",INDIRECT(ADDRESS(ROW(),2,1,1,"Optimal Seating "&amp;'Tournament Info'!$B$11-1&amp;"R+F")))</f>
        <v/>
      </c>
      <c r="B76" s="235" t="str">
        <f ca="1">IF(ISNUMBER(A76),VLOOKUP(A76,Methuselahs!$A$7:$E$206,2,FALSE),"")</f>
        <v/>
      </c>
      <c r="C76" s="236" t="str">
        <f ca="1">IF(ISNUMBER(A76),VLOOKUP(A76,Methuselahs!$A$7:$E$206,3,FALSE),"")</f>
        <v/>
      </c>
      <c r="D76" s="237" t="str">
        <f t="shared" ca="1" si="24"/>
        <v/>
      </c>
      <c r="E76" s="238"/>
      <c r="F76" s="256">
        <f t="shared" si="25"/>
        <v>0</v>
      </c>
      <c r="G76" s="222" t="str">
        <f t="shared" ca="1" si="26"/>
        <v/>
      </c>
      <c r="H76" s="223" t="str">
        <f ca="1">IF(ISNUMBER(A76),IF(OR($S76=$U76,NOT(ISNA(MATCH($D76*5+$V$4,Override!$C$6:$C$125,0)))),$Q76,0),"")</f>
        <v/>
      </c>
      <c r="I76" s="254" t="str">
        <f t="shared" ca="1" si="27"/>
        <v/>
      </c>
      <c r="J76" s="239">
        <f ca="1">COUNT(A72:A76)</f>
        <v>0</v>
      </c>
      <c r="K76" s="240" t="str">
        <f ca="1">IF(ISNUMBER(A76),RANK(F76,F72:F76),"")</f>
        <v/>
      </c>
      <c r="L76" s="241">
        <f ca="1">IF(J76=5,VLOOKUP(K76,TPMatrix!$A$6:$B$10,2,FALSE),IF(J76=4,VLOOKUP(K76,TPMatrix!$D$6:$E$9,2,FALSE),0))</f>
        <v>0</v>
      </c>
      <c r="M76" s="241">
        <f ca="1">IF(COUNTIF(K72:K76,K76)&gt;=2,IF(J76=5,VLOOKUP(K76+1,TPMatrix!$A$6:$B$10,2,FALSE),IF(J76=4,VLOOKUP(K76+1,TPMatrix!$D$6:$E$9,2,FALSE),0)),"")</f>
        <v>0</v>
      </c>
      <c r="N76" s="241">
        <f ca="1">IF(COUNTIF(K72:K76,K76)&gt;=3,IF(J76=5,VLOOKUP(K76+2,TPMatrix!$A$6:$B$10,2,FALSE),IF(J76=4,VLOOKUP(K76+2,TPMatrix!$D$6:$E$9,2,FALSE),0)),"")</f>
        <v>0</v>
      </c>
      <c r="O76" s="241">
        <f ca="1">IF(COUNTIF(K72:K76,K76)&gt;=4,IF(J76=5,VLOOKUP(K76+3,TPMatrix!$A$6:$B$10,2,FALSE),IF(J76=4,VLOOKUP(K76+3,TPMatrix!$D$6:$E$9,2,FALSE),0)),"")</f>
        <v>0</v>
      </c>
      <c r="P76" s="241">
        <f ca="1">IF(COUNTIF(K72:K76,K76)&gt;=5,IF(J76=5,VLOOKUP(K76+4,TPMatrix!$A$6:$B$10,2,FALSE),IF(J76=4,VLOOKUP(K76+4,TPMatrix!$D$6:$E$9,2,FALSE),0)),"")</f>
        <v>0</v>
      </c>
      <c r="Q76" s="241">
        <f t="shared" ca="1" si="28"/>
        <v>0</v>
      </c>
      <c r="R76" s="242">
        <f t="shared" ca="1" si="29"/>
        <v>5</v>
      </c>
      <c r="S76" s="240">
        <f t="shared" ca="1" si="30"/>
        <v>0</v>
      </c>
      <c r="T76" s="241">
        <f t="shared" si="31"/>
        <v>0</v>
      </c>
      <c r="U76" s="242">
        <f t="shared" ca="1" si="32"/>
        <v>0</v>
      </c>
      <c r="W76" s="154" t="str">
        <f t="shared" ca="1" si="33"/>
        <v/>
      </c>
      <c r="X76" s="154" t="str">
        <f ca="1">IF(ISNUMBER($A76),$W76*(Methuselahs!$A$4+1)+$A76,"")</f>
        <v/>
      </c>
      <c r="Y76" s="154" t="str">
        <f t="shared" ca="1" si="34"/>
        <v/>
      </c>
      <c r="Z76" s="154" t="str">
        <f ca="1">IF(ISNUMBER($A76),VLOOKUP($A76,Methuselahs!$A$7:$X$206,5),"")</f>
        <v/>
      </c>
      <c r="AA76" s="154" t="str">
        <f t="shared" ca="1" si="35"/>
        <v/>
      </c>
    </row>
    <row r="77" spans="1:27" ht="12.95" customHeight="1" x14ac:dyDescent="0.2">
      <c r="A77" s="193" t="str">
        <f ca="1">IF(ISBLANK('Tournament Info'!$B$11),"",INDIRECT(ADDRESS(ROW(),2,1,1,"Optimal Seating "&amp;'Tournament Info'!$B$11-1&amp;"R+F")))</f>
        <v/>
      </c>
      <c r="B77" s="194" t="str">
        <f ca="1">IF(ISNUMBER(A77),VLOOKUP(A77,Methuselahs!$A$7:$E$206,2,FALSE),"")</f>
        <v/>
      </c>
      <c r="C77" s="195" t="str">
        <f ca="1">IF(ISNUMBER(A77),VLOOKUP(A77,Methuselahs!$A$7:$E$206,3,FALSE),"")</f>
        <v/>
      </c>
      <c r="D77" s="196" t="str">
        <f t="shared" ca="1" si="24"/>
        <v/>
      </c>
      <c r="E77" s="197"/>
      <c r="F77" s="249">
        <f t="shared" si="25"/>
        <v>0</v>
      </c>
      <c r="G77" s="198" t="str">
        <f t="shared" ca="1" si="26"/>
        <v/>
      </c>
      <c r="H77" s="199" t="str">
        <f ca="1">IF(ISNUMBER(A77),IF(OR($S77=$U77,NOT(ISNA(MATCH($D77*5+$V$4,Override!$C$6:$C$125,0)))),$Q77,0),"")</f>
        <v/>
      </c>
      <c r="I77" s="250" t="str">
        <f t="shared" ca="1" si="27"/>
        <v/>
      </c>
      <c r="J77" s="200">
        <f ca="1">COUNT(A77:A81)</f>
        <v>0</v>
      </c>
      <c r="K77" s="201" t="str">
        <f ca="1">IF(ISNUMBER(A77),RANK(F77,F77:F81),"")</f>
        <v/>
      </c>
      <c r="L77" s="202">
        <f ca="1">IF(J77=5,VLOOKUP(K77,TPMatrix!$A$6:$B$10,2,FALSE),IF(J77=4,VLOOKUP(K77,TPMatrix!$D$6:$E$9,2,FALSE),0))</f>
        <v>0</v>
      </c>
      <c r="M77" s="202">
        <f ca="1">IF(COUNTIF(K77:K81,K77)&gt;=2,IF(J77=5,VLOOKUP(K77+1,TPMatrix!$A$6:$B$10,2,FALSE),IF(J77=4,VLOOKUP(K77+1,TPMatrix!$D$6:$E$9,2,FALSE),0)),"")</f>
        <v>0</v>
      </c>
      <c r="N77" s="202">
        <f ca="1">IF(COUNTIF(K77:K81,K77)&gt;=3,IF(J77=5,VLOOKUP(K77+2,TPMatrix!$A$6:$B$10,2,FALSE),IF(J77=4,VLOOKUP(K77+2,TPMatrix!$D$6:$E$9,2,FALSE),0)),"")</f>
        <v>0</v>
      </c>
      <c r="O77" s="202">
        <f ca="1">IF(COUNTIF(K77:K81,K77)&gt;=4,IF(J77=5,VLOOKUP(K77+3,TPMatrix!$A$6:$B$10,2,FALSE),IF(J77=4,VLOOKUP(K77+3,TPMatrix!$D$6:$E$9,2,FALSE),0)),"")</f>
        <v>0</v>
      </c>
      <c r="P77" s="202">
        <f ca="1">IF(COUNTIF(K77:K81,K77)&gt;=5,IF(J77=5,VLOOKUP(K77+4,TPMatrix!$A$6:$B$10,2,FALSE),IF(J77=4,VLOOKUP(K77+4,TPMatrix!$D$6:$E$9,2,FALSE),0)),"")</f>
        <v>0</v>
      </c>
      <c r="Q77" s="202">
        <f t="shared" ca="1" si="28"/>
        <v>0</v>
      </c>
      <c r="R77" s="203">
        <f t="shared" ca="1" si="29"/>
        <v>5</v>
      </c>
      <c r="S77" s="204">
        <f t="shared" ca="1" si="30"/>
        <v>0</v>
      </c>
      <c r="T77" s="205">
        <f t="shared" si="31"/>
        <v>0</v>
      </c>
      <c r="U77" s="206">
        <f t="shared" ca="1" si="32"/>
        <v>0</v>
      </c>
      <c r="W77" s="154" t="str">
        <f t="shared" ca="1" si="33"/>
        <v/>
      </c>
      <c r="X77" s="154" t="str">
        <f ca="1">IF(ISNUMBER($A77),$W77*(Methuselahs!$A$4+1)+$A77,"")</f>
        <v/>
      </c>
      <c r="Y77" s="154" t="str">
        <f t="shared" ca="1" si="34"/>
        <v/>
      </c>
      <c r="Z77" s="154" t="str">
        <f ca="1">IF(ISNUMBER($A77),VLOOKUP($A77,Methuselahs!$A$7:$X$206,5),"")</f>
        <v/>
      </c>
      <c r="AA77" s="154" t="str">
        <f t="shared" ca="1" si="35"/>
        <v/>
      </c>
    </row>
    <row r="78" spans="1:27" ht="12.95" customHeight="1" x14ac:dyDescent="0.2">
      <c r="A78" s="207" t="str">
        <f ca="1">IF(ISBLANK('Tournament Info'!$B$11),"",INDIRECT(ADDRESS(ROW(),2,1,1,"Optimal Seating "&amp;'Tournament Info'!$B$11-1&amp;"R+F")))</f>
        <v/>
      </c>
      <c r="B78" s="208" t="str">
        <f ca="1">IF(ISNUMBER(A78),VLOOKUP(A78,Methuselahs!$A$7:$E$206,2,FALSE),"")</f>
        <v/>
      </c>
      <c r="C78" s="209" t="str">
        <f ca="1">IF(ISNUMBER(A78),VLOOKUP(A78,Methuselahs!$A$7:$E$206,3,FALSE),"")</f>
        <v/>
      </c>
      <c r="D78" s="210" t="str">
        <f t="shared" ca="1" si="24"/>
        <v/>
      </c>
      <c r="E78" s="211"/>
      <c r="F78" s="251">
        <f t="shared" si="25"/>
        <v>0</v>
      </c>
      <c r="G78" s="212" t="str">
        <f t="shared" ca="1" si="26"/>
        <v/>
      </c>
      <c r="H78" s="213" t="str">
        <f ca="1">IF(ISNUMBER(A78),IF(OR($S78=$U78,NOT(ISNA(MATCH($D78*5+$V$4,Override!$C$6:$C$125,0)))),$Q78,0),"")</f>
        <v/>
      </c>
      <c r="I78" s="252" t="str">
        <f t="shared" ca="1" si="27"/>
        <v/>
      </c>
      <c r="J78" s="214">
        <f ca="1">COUNT(A77:A81)</f>
        <v>0</v>
      </c>
      <c r="K78" s="215" t="str">
        <f ca="1">IF(ISNUMBER(A78),RANK(F78,F77:F81),"")</f>
        <v/>
      </c>
      <c r="L78" s="216">
        <f ca="1">IF(J78=5,VLOOKUP(K78,TPMatrix!$A$6:$B$10,2,FALSE),IF(J78=4,VLOOKUP(K78,TPMatrix!$D$6:$E$9,2,FALSE),0))</f>
        <v>0</v>
      </c>
      <c r="M78" s="216">
        <f ca="1">IF(COUNTIF(K77:K81,K78)&gt;=2,IF(J78=5,VLOOKUP(K78+1,TPMatrix!$A$6:$B$10,2,FALSE),IF(J78=4,VLOOKUP(K78+1,TPMatrix!$D$6:$E$9,2,FALSE),0)),"")</f>
        <v>0</v>
      </c>
      <c r="N78" s="216">
        <f ca="1">IF(COUNTIF(K77:K81,K78)&gt;=3,IF(J78=5,VLOOKUP(K78+2,TPMatrix!$A$6:$B$10,2,FALSE),IF(J78=4,VLOOKUP(K78+2,TPMatrix!$D$6:$E$9,2,FALSE),0)),"")</f>
        <v>0</v>
      </c>
      <c r="O78" s="216">
        <f ca="1">IF(COUNTIF(K77:K81,K78)&gt;=4,IF(J78=5,VLOOKUP(K78+3,TPMatrix!$A$6:$B$10,2,FALSE),IF(J78=4,VLOOKUP(K78+3,TPMatrix!$D$6:$E$9,2,FALSE),0)),"")</f>
        <v>0</v>
      </c>
      <c r="P78" s="216">
        <f ca="1">IF(COUNTIF(K77:K81,K78)&gt;=5,IF(J78=5,VLOOKUP(K78+4,TPMatrix!$A$6:$B$10,2,FALSE),IF(J78=4,VLOOKUP(K78+4,TPMatrix!$D$6:$E$9,2,FALSE),0)),"")</f>
        <v>0</v>
      </c>
      <c r="Q78" s="216">
        <f t="shared" ca="1" si="28"/>
        <v>0</v>
      </c>
      <c r="R78" s="217">
        <f t="shared" ca="1" si="29"/>
        <v>5</v>
      </c>
      <c r="S78" s="215">
        <f t="shared" ca="1" si="30"/>
        <v>0</v>
      </c>
      <c r="T78" s="216">
        <f t="shared" si="31"/>
        <v>0</v>
      </c>
      <c r="U78" s="217">
        <f t="shared" ca="1" si="32"/>
        <v>0</v>
      </c>
      <c r="W78" s="154" t="str">
        <f t="shared" ca="1" si="33"/>
        <v/>
      </c>
      <c r="X78" s="154" t="str">
        <f ca="1">IF(ISNUMBER($A78),$W78*(Methuselahs!$A$4+1)+$A78,"")</f>
        <v/>
      </c>
      <c r="Y78" s="154" t="str">
        <f t="shared" ca="1" si="34"/>
        <v/>
      </c>
      <c r="Z78" s="154" t="str">
        <f ca="1">IF(ISNUMBER($A78),VLOOKUP($A78,Methuselahs!$A$7:$X$206,5),"")</f>
        <v/>
      </c>
      <c r="AA78" s="154" t="str">
        <f t="shared" ca="1" si="35"/>
        <v/>
      </c>
    </row>
    <row r="79" spans="1:27" ht="12.95" customHeight="1" x14ac:dyDescent="0.2">
      <c r="A79" s="218" t="str">
        <f ca="1">IF(ISBLANK('Tournament Info'!$B$11),"",INDIRECT(ADDRESS(ROW(),2,1,1,"Optimal Seating "&amp;'Tournament Info'!$B$11-1&amp;"R+F")))</f>
        <v/>
      </c>
      <c r="B79" s="194" t="str">
        <f ca="1">IF(ISNUMBER(A79),VLOOKUP(A79,Methuselahs!$A$7:$E$206,2,FALSE),"")</f>
        <v/>
      </c>
      <c r="C79" s="219" t="str">
        <f ca="1">IF(ISNUMBER(A79),VLOOKUP(A79,Methuselahs!$A$7:$E$206,3,FALSE),"")</f>
        <v/>
      </c>
      <c r="D79" s="220" t="str">
        <f t="shared" ca="1" si="24"/>
        <v/>
      </c>
      <c r="E79" s="221"/>
      <c r="F79" s="253">
        <f t="shared" si="25"/>
        <v>0</v>
      </c>
      <c r="G79" s="222" t="str">
        <f t="shared" ca="1" si="26"/>
        <v/>
      </c>
      <c r="H79" s="223" t="str">
        <f ca="1">IF(ISNUMBER(A79),IF(OR($S79=$U79,NOT(ISNA(MATCH($D79*5+$V$4,Override!$C$6:$C$125,0)))),$Q79,0),"")</f>
        <v/>
      </c>
      <c r="I79" s="254" t="str">
        <f t="shared" ca="1" si="27"/>
        <v/>
      </c>
      <c r="J79" s="224">
        <f ca="1">COUNT(A77:A81)</f>
        <v>0</v>
      </c>
      <c r="K79" s="225" t="str">
        <f ca="1">IF(ISNUMBER(A79),RANK(F79,F77:F81),"")</f>
        <v/>
      </c>
      <c r="L79" s="226">
        <f ca="1">IF(J79=5,VLOOKUP(K79,TPMatrix!$A$6:$B$10,2,FALSE),IF(J79=4,VLOOKUP(K79,TPMatrix!$D$6:$E$9,2,FALSE),0))</f>
        <v>0</v>
      </c>
      <c r="M79" s="226">
        <f ca="1">IF(COUNTIF(K77:K81,K79)&gt;=2,IF(J79=5,VLOOKUP(K79+1,TPMatrix!$A$6:$B$10,2,FALSE),IF(J79=4,VLOOKUP(K79+1,TPMatrix!$D$6:$E$9,2,FALSE),0)),"")</f>
        <v>0</v>
      </c>
      <c r="N79" s="226">
        <f ca="1">IF(COUNTIF(K77:K81,K79)&gt;=3,IF(J79=5,VLOOKUP(K79+2,TPMatrix!$A$6:$B$10,2,FALSE),IF(J79=4,VLOOKUP(K79+2,TPMatrix!$D$6:$E$9,2,FALSE),0)),"")</f>
        <v>0</v>
      </c>
      <c r="O79" s="226">
        <f ca="1">IF(COUNTIF(K77:K81,K79)&gt;=4,IF(J79=5,VLOOKUP(K79+3,TPMatrix!$A$6:$B$10,2,FALSE),IF(J79=4,VLOOKUP(K79+3,TPMatrix!$D$6:$E$9,2,FALSE),0)),"")</f>
        <v>0</v>
      </c>
      <c r="P79" s="226">
        <f ca="1">IF(COUNTIF(K77:K81,K79)&gt;=5,IF(J79=5,VLOOKUP(K79+4,TPMatrix!$A$6:$B$10,2,FALSE),IF(J79=4,VLOOKUP(K79+4,TPMatrix!$D$6:$E$9,2,FALSE),0)),"")</f>
        <v>0</v>
      </c>
      <c r="Q79" s="226">
        <f t="shared" ca="1" si="28"/>
        <v>0</v>
      </c>
      <c r="R79" s="227">
        <f t="shared" ca="1" si="29"/>
        <v>5</v>
      </c>
      <c r="S79" s="225">
        <f t="shared" ca="1" si="30"/>
        <v>0</v>
      </c>
      <c r="T79" s="226">
        <f t="shared" si="31"/>
        <v>0</v>
      </c>
      <c r="U79" s="227">
        <f t="shared" ca="1" si="32"/>
        <v>0</v>
      </c>
      <c r="W79" s="154" t="str">
        <f t="shared" ca="1" si="33"/>
        <v/>
      </c>
      <c r="X79" s="154" t="str">
        <f ca="1">IF(ISNUMBER($A79),$W79*(Methuselahs!$A$4+1)+$A79,"")</f>
        <v/>
      </c>
      <c r="Y79" s="154" t="str">
        <f t="shared" ca="1" si="34"/>
        <v/>
      </c>
      <c r="Z79" s="154" t="str">
        <f ca="1">IF(ISNUMBER($A79),VLOOKUP($A79,Methuselahs!$A$7:$X$206,5),"")</f>
        <v/>
      </c>
      <c r="AA79" s="154" t="str">
        <f t="shared" ca="1" si="35"/>
        <v/>
      </c>
    </row>
    <row r="80" spans="1:27" ht="12.95" customHeight="1" x14ac:dyDescent="0.2">
      <c r="A80" s="228" t="str">
        <f ca="1">IF(ISBLANK('Tournament Info'!$B$11),"",INDIRECT(ADDRESS(ROW(),2,1,1,"Optimal Seating "&amp;'Tournament Info'!$B$11-1&amp;"R+F")))</f>
        <v/>
      </c>
      <c r="B80" s="229" t="str">
        <f ca="1">IF(ISNUMBER(A80),VLOOKUP(A80,Methuselahs!$A$7:$E$206,2,FALSE),"")</f>
        <v/>
      </c>
      <c r="C80" s="230" t="str">
        <f ca="1">IF(ISNUMBER(A80),VLOOKUP(A80,Methuselahs!$A$7:$E$206,3,FALSE),"")</f>
        <v/>
      </c>
      <c r="D80" s="231" t="str">
        <f t="shared" ca="1" si="24"/>
        <v/>
      </c>
      <c r="E80" s="232"/>
      <c r="F80" s="255">
        <f t="shared" si="25"/>
        <v>0</v>
      </c>
      <c r="G80" s="212" t="str">
        <f t="shared" ca="1" si="26"/>
        <v/>
      </c>
      <c r="H80" s="213" t="str">
        <f ca="1">IF(ISNUMBER(A80),IF(OR($S80=$U80,NOT(ISNA(MATCH($D80*5+$V$4,Override!$C$6:$C$125,0)))),$Q80,0),"")</f>
        <v/>
      </c>
      <c r="I80" s="252" t="str">
        <f t="shared" ca="1" si="27"/>
        <v/>
      </c>
      <c r="J80" s="233">
        <f ca="1">COUNT(A77:A81)</f>
        <v>0</v>
      </c>
      <c r="K80" s="215" t="str">
        <f ca="1">IF(ISNUMBER(A80),RANK(F80,F77:F81),"")</f>
        <v/>
      </c>
      <c r="L80" s="216">
        <f ca="1">IF(J80=5,VLOOKUP(K80,TPMatrix!$A$6:$B$10,2,FALSE),IF(J80=4,VLOOKUP(K80,TPMatrix!$D$6:$E$9,2,FALSE),0))</f>
        <v>0</v>
      </c>
      <c r="M80" s="216">
        <f ca="1">IF(COUNTIF(K77:K81,K80)&gt;=2,IF(J80=5,VLOOKUP(K80+1,TPMatrix!$A$6:$B$10,2,FALSE),IF(J80=4,VLOOKUP(K80+1,TPMatrix!$D$6:$E$9,2,FALSE),0)),"")</f>
        <v>0</v>
      </c>
      <c r="N80" s="216">
        <f ca="1">IF(COUNTIF(K77:K81,K80)&gt;=3,IF(J80=5,VLOOKUP(K80+2,TPMatrix!$A$6:$B$10,2,FALSE),IF(J80=4,VLOOKUP(K80+2,TPMatrix!$D$6:$E$9,2,FALSE),0)),"")</f>
        <v>0</v>
      </c>
      <c r="O80" s="216">
        <f ca="1">IF(COUNTIF(K77:K81,K80)&gt;=4,IF(J80=5,VLOOKUP(K80+3,TPMatrix!$A$6:$B$10,2,FALSE),IF(J80=4,VLOOKUP(K80+3,TPMatrix!$D$6:$E$9,2,FALSE),0)),"")</f>
        <v>0</v>
      </c>
      <c r="P80" s="216">
        <f ca="1">IF(COUNTIF(K77:K81,K80)&gt;=5,IF(J80=5,VLOOKUP(K80+4,TPMatrix!$A$6:$B$10,2,FALSE),IF(J80=4,VLOOKUP(K80+4,TPMatrix!$D$6:$E$9,2,FALSE),0)),"")</f>
        <v>0</v>
      </c>
      <c r="Q80" s="216">
        <f t="shared" ca="1" si="28"/>
        <v>0</v>
      </c>
      <c r="R80" s="217">
        <f t="shared" ca="1" si="29"/>
        <v>5</v>
      </c>
      <c r="S80" s="215">
        <f t="shared" ca="1" si="30"/>
        <v>0</v>
      </c>
      <c r="T80" s="216">
        <f t="shared" si="31"/>
        <v>0</v>
      </c>
      <c r="U80" s="217">
        <f t="shared" ca="1" si="32"/>
        <v>0</v>
      </c>
      <c r="W80" s="154" t="str">
        <f t="shared" ca="1" si="33"/>
        <v/>
      </c>
      <c r="X80" s="154" t="str">
        <f ca="1">IF(ISNUMBER($A80),$W80*(Methuselahs!$A$4+1)+$A80,"")</f>
        <v/>
      </c>
      <c r="Y80" s="154" t="str">
        <f t="shared" ca="1" si="34"/>
        <v/>
      </c>
      <c r="Z80" s="154" t="str">
        <f ca="1">IF(ISNUMBER($A80),VLOOKUP($A80,Methuselahs!$A$7:$X$206,5),"")</f>
        <v/>
      </c>
      <c r="AA80" s="154" t="str">
        <f t="shared" ca="1" si="35"/>
        <v/>
      </c>
    </row>
    <row r="81" spans="1:27" ht="12.95" customHeight="1" x14ac:dyDescent="0.2">
      <c r="A81" s="234" t="str">
        <f ca="1">IF(ISBLANK('Tournament Info'!$B$11),"",INDIRECT(ADDRESS(ROW(),2,1,1,"Optimal Seating "&amp;'Tournament Info'!$B$11-1&amp;"R+F")))</f>
        <v/>
      </c>
      <c r="B81" s="235" t="str">
        <f ca="1">IF(ISNUMBER(A81),VLOOKUP(A81,Methuselahs!$A$7:$E$206,2,FALSE),"")</f>
        <v/>
      </c>
      <c r="C81" s="236" t="str">
        <f ca="1">IF(ISNUMBER(A81),VLOOKUP(A81,Methuselahs!$A$7:$E$206,3,FALSE),"")</f>
        <v/>
      </c>
      <c r="D81" s="237" t="str">
        <f t="shared" ca="1" si="24"/>
        <v/>
      </c>
      <c r="E81" s="238"/>
      <c r="F81" s="256">
        <f t="shared" si="25"/>
        <v>0</v>
      </c>
      <c r="G81" s="222" t="str">
        <f t="shared" ca="1" si="26"/>
        <v/>
      </c>
      <c r="H81" s="223" t="str">
        <f ca="1">IF(ISNUMBER(A81),IF(OR($S81=$U81,NOT(ISNA(MATCH($D81*5+$V$4,Override!$C$6:$C$125,0)))),$Q81,0),"")</f>
        <v/>
      </c>
      <c r="I81" s="254" t="str">
        <f t="shared" ca="1" si="27"/>
        <v/>
      </c>
      <c r="J81" s="239">
        <f ca="1">COUNT(A77:A81)</f>
        <v>0</v>
      </c>
      <c r="K81" s="240" t="str">
        <f ca="1">IF(ISNUMBER(A81),RANK(F81,F77:F81),"")</f>
        <v/>
      </c>
      <c r="L81" s="241">
        <f ca="1">IF(J81=5,VLOOKUP(K81,TPMatrix!$A$6:$B$10,2,FALSE),IF(J81=4,VLOOKUP(K81,TPMatrix!$D$6:$E$9,2,FALSE),0))</f>
        <v>0</v>
      </c>
      <c r="M81" s="241">
        <f ca="1">IF(COUNTIF(K77:K81,K81)&gt;=2,IF(J81=5,VLOOKUP(K81+1,TPMatrix!$A$6:$B$10,2,FALSE),IF(J81=4,VLOOKUP(K81+1,TPMatrix!$D$6:$E$9,2,FALSE),0)),"")</f>
        <v>0</v>
      </c>
      <c r="N81" s="241">
        <f ca="1">IF(COUNTIF(K77:K81,K81)&gt;=3,IF(J81=5,VLOOKUP(K81+2,TPMatrix!$A$6:$B$10,2,FALSE),IF(J81=4,VLOOKUP(K81+2,TPMatrix!$D$6:$E$9,2,FALSE),0)),"")</f>
        <v>0</v>
      </c>
      <c r="O81" s="241">
        <f ca="1">IF(COUNTIF(K77:K81,K81)&gt;=4,IF(J81=5,VLOOKUP(K81+3,TPMatrix!$A$6:$B$10,2,FALSE),IF(J81=4,VLOOKUP(K81+3,TPMatrix!$D$6:$E$9,2,FALSE),0)),"")</f>
        <v>0</v>
      </c>
      <c r="P81" s="241">
        <f ca="1">IF(COUNTIF(K77:K81,K81)&gt;=5,IF(J81=5,VLOOKUP(K81+4,TPMatrix!$A$6:$B$10,2,FALSE),IF(J81=4,VLOOKUP(K81+4,TPMatrix!$D$6:$E$9,2,FALSE),0)),"")</f>
        <v>0</v>
      </c>
      <c r="Q81" s="241">
        <f t="shared" ca="1" si="28"/>
        <v>0</v>
      </c>
      <c r="R81" s="242">
        <f t="shared" ca="1" si="29"/>
        <v>5</v>
      </c>
      <c r="S81" s="240">
        <f t="shared" ca="1" si="30"/>
        <v>0</v>
      </c>
      <c r="T81" s="241">
        <f t="shared" si="31"/>
        <v>0</v>
      </c>
      <c r="U81" s="242">
        <f t="shared" ca="1" si="32"/>
        <v>0</v>
      </c>
      <c r="W81" s="154" t="str">
        <f t="shared" ca="1" si="33"/>
        <v/>
      </c>
      <c r="X81" s="154" t="str">
        <f ca="1">IF(ISNUMBER($A81),$W81*(Methuselahs!$A$4+1)+$A81,"")</f>
        <v/>
      </c>
      <c r="Y81" s="154" t="str">
        <f t="shared" ca="1" si="34"/>
        <v/>
      </c>
      <c r="Z81" s="154" t="str">
        <f ca="1">IF(ISNUMBER($A81),VLOOKUP($A81,Methuselahs!$A$7:$X$206,5),"")</f>
        <v/>
      </c>
      <c r="AA81" s="154" t="str">
        <f t="shared" ca="1" si="35"/>
        <v/>
      </c>
    </row>
    <row r="82" spans="1:27" ht="12.95" customHeight="1" x14ac:dyDescent="0.2">
      <c r="A82" s="193" t="str">
        <f ca="1">IF(ISBLANK('Tournament Info'!$B$11),"",INDIRECT(ADDRESS(ROW(),2,1,1,"Optimal Seating "&amp;'Tournament Info'!$B$11-1&amp;"R+F")))</f>
        <v/>
      </c>
      <c r="B82" s="194" t="str">
        <f ca="1">IF(ISNUMBER(A82),VLOOKUP(A82,Methuselahs!$A$7:$E$206,2,FALSE),"")</f>
        <v/>
      </c>
      <c r="C82" s="195" t="str">
        <f ca="1">IF(ISNUMBER(A82),VLOOKUP(A82,Methuselahs!$A$7:$E$206,3,FALSE),"")</f>
        <v/>
      </c>
      <c r="D82" s="196" t="str">
        <f t="shared" ca="1" si="24"/>
        <v/>
      </c>
      <c r="E82" s="197"/>
      <c r="F82" s="249">
        <f t="shared" si="25"/>
        <v>0</v>
      </c>
      <c r="G82" s="198" t="str">
        <f t="shared" ca="1" si="26"/>
        <v/>
      </c>
      <c r="H82" s="199" t="str">
        <f ca="1">IF(ISNUMBER(A82),IF(OR($S82=$U82,NOT(ISNA(MATCH($D82*5+$V$4,Override!$C$6:$C$125,0)))),$Q82,0),"")</f>
        <v/>
      </c>
      <c r="I82" s="250" t="str">
        <f t="shared" ca="1" si="27"/>
        <v/>
      </c>
      <c r="J82" s="200">
        <f ca="1">COUNT(A82:A86)</f>
        <v>0</v>
      </c>
      <c r="K82" s="201" t="str">
        <f ca="1">IF(ISNUMBER(A82),RANK(F82,F82:F86),"")</f>
        <v/>
      </c>
      <c r="L82" s="202">
        <f ca="1">IF(J82=5,VLOOKUP(K82,TPMatrix!$A$6:$B$10,2,FALSE),IF(J82=4,VLOOKUP(K82,TPMatrix!$D$6:$E$9,2,FALSE),0))</f>
        <v>0</v>
      </c>
      <c r="M82" s="202">
        <f ca="1">IF(COUNTIF(K82:K86,K82)&gt;=2,IF(J82=5,VLOOKUP(K82+1,TPMatrix!$A$6:$B$10,2,FALSE),IF(J82=4,VLOOKUP(K82+1,TPMatrix!$D$6:$E$9,2,FALSE),0)),"")</f>
        <v>0</v>
      </c>
      <c r="N82" s="202">
        <f ca="1">IF(COUNTIF(K82:K86,K82)&gt;=3,IF(J82=5,VLOOKUP(K82+2,TPMatrix!$A$6:$B$10,2,FALSE),IF(J82=4,VLOOKUP(K82+2,TPMatrix!$D$6:$E$9,2,FALSE),0)),"")</f>
        <v>0</v>
      </c>
      <c r="O82" s="202">
        <f ca="1">IF(COUNTIF(K82:K86,K82)&gt;=4,IF(J82=5,VLOOKUP(K82+3,TPMatrix!$A$6:$B$10,2,FALSE),IF(J82=4,VLOOKUP(K82+3,TPMatrix!$D$6:$E$9,2,FALSE),0)),"")</f>
        <v>0</v>
      </c>
      <c r="P82" s="202">
        <f ca="1">IF(COUNTIF(K82:K86,K82)&gt;=5,IF(J82=5,VLOOKUP(K82+4,TPMatrix!$A$6:$B$10,2,FALSE),IF(J82=4,VLOOKUP(K82+4,TPMatrix!$D$6:$E$9,2,FALSE),0)),"")</f>
        <v>0</v>
      </c>
      <c r="Q82" s="202">
        <f t="shared" ca="1" si="28"/>
        <v>0</v>
      </c>
      <c r="R82" s="203">
        <f t="shared" ca="1" si="29"/>
        <v>5</v>
      </c>
      <c r="S82" s="204">
        <f t="shared" ca="1" si="30"/>
        <v>0</v>
      </c>
      <c r="T82" s="205">
        <f t="shared" si="31"/>
        <v>0</v>
      </c>
      <c r="U82" s="206">
        <f t="shared" ca="1" si="32"/>
        <v>0</v>
      </c>
      <c r="W82" s="154" t="str">
        <f t="shared" ca="1" si="33"/>
        <v/>
      </c>
      <c r="X82" s="154" t="str">
        <f ca="1">IF(ISNUMBER($A82),$W82*(Methuselahs!$A$4+1)+$A82,"")</f>
        <v/>
      </c>
      <c r="Y82" s="154" t="str">
        <f t="shared" ca="1" si="34"/>
        <v/>
      </c>
      <c r="Z82" s="154" t="str">
        <f ca="1">IF(ISNUMBER($A82),VLOOKUP($A82,Methuselahs!$A$7:$X$206,5),"")</f>
        <v/>
      </c>
      <c r="AA82" s="154" t="str">
        <f t="shared" ca="1" si="35"/>
        <v/>
      </c>
    </row>
    <row r="83" spans="1:27" ht="12.95" customHeight="1" x14ac:dyDescent="0.2">
      <c r="A83" s="207" t="str">
        <f ca="1">IF(ISBLANK('Tournament Info'!$B$11),"",INDIRECT(ADDRESS(ROW(),2,1,1,"Optimal Seating "&amp;'Tournament Info'!$B$11-1&amp;"R+F")))</f>
        <v/>
      </c>
      <c r="B83" s="208" t="str">
        <f ca="1">IF(ISNUMBER(A83),VLOOKUP(A83,Methuselahs!$A$7:$E$206,2,FALSE),"")</f>
        <v/>
      </c>
      <c r="C83" s="209" t="str">
        <f ca="1">IF(ISNUMBER(A83),VLOOKUP(A83,Methuselahs!$A$7:$E$206,3,FALSE),"")</f>
        <v/>
      </c>
      <c r="D83" s="210" t="str">
        <f t="shared" ca="1" si="24"/>
        <v/>
      </c>
      <c r="E83" s="211"/>
      <c r="F83" s="251">
        <f t="shared" si="25"/>
        <v>0</v>
      </c>
      <c r="G83" s="212" t="str">
        <f t="shared" ca="1" si="26"/>
        <v/>
      </c>
      <c r="H83" s="213" t="str">
        <f ca="1">IF(ISNUMBER(A83),IF(OR($S83=$U83,NOT(ISNA(MATCH($D83*5+$V$4,Override!$C$6:$C$125,0)))),$Q83,0),"")</f>
        <v/>
      </c>
      <c r="I83" s="252" t="str">
        <f t="shared" ca="1" si="27"/>
        <v/>
      </c>
      <c r="J83" s="214">
        <f ca="1">COUNT(A82:A86)</f>
        <v>0</v>
      </c>
      <c r="K83" s="215" t="str">
        <f ca="1">IF(ISNUMBER(A83),RANK(F83,F82:F86),"")</f>
        <v/>
      </c>
      <c r="L83" s="216">
        <f ca="1">IF(J83=5,VLOOKUP(K83,TPMatrix!$A$6:$B$10,2,FALSE),IF(J83=4,VLOOKUP(K83,TPMatrix!$D$6:$E$9,2,FALSE),0))</f>
        <v>0</v>
      </c>
      <c r="M83" s="216">
        <f ca="1">IF(COUNTIF(K82:K86,K83)&gt;=2,IF(J83=5,VLOOKUP(K83+1,TPMatrix!$A$6:$B$10,2,FALSE),IF(J83=4,VLOOKUP(K83+1,TPMatrix!$D$6:$E$9,2,FALSE),0)),"")</f>
        <v>0</v>
      </c>
      <c r="N83" s="216">
        <f ca="1">IF(COUNTIF(K82:K86,K83)&gt;=3,IF(J83=5,VLOOKUP(K83+2,TPMatrix!$A$6:$B$10,2,FALSE),IF(J83=4,VLOOKUP(K83+2,TPMatrix!$D$6:$E$9,2,FALSE),0)),"")</f>
        <v>0</v>
      </c>
      <c r="O83" s="216">
        <f ca="1">IF(COUNTIF(K82:K86,K83)&gt;=4,IF(J83=5,VLOOKUP(K83+3,TPMatrix!$A$6:$B$10,2,FALSE),IF(J83=4,VLOOKUP(K83+3,TPMatrix!$D$6:$E$9,2,FALSE),0)),"")</f>
        <v>0</v>
      </c>
      <c r="P83" s="216">
        <f ca="1">IF(COUNTIF(K82:K86,K83)&gt;=5,IF(J83=5,VLOOKUP(K83+4,TPMatrix!$A$6:$B$10,2,FALSE),IF(J83=4,VLOOKUP(K83+4,TPMatrix!$D$6:$E$9,2,FALSE),0)),"")</f>
        <v>0</v>
      </c>
      <c r="Q83" s="216">
        <f t="shared" ca="1" si="28"/>
        <v>0</v>
      </c>
      <c r="R83" s="217">
        <f t="shared" ca="1" si="29"/>
        <v>5</v>
      </c>
      <c r="S83" s="215">
        <f t="shared" ca="1" si="30"/>
        <v>0</v>
      </c>
      <c r="T83" s="216">
        <f t="shared" si="31"/>
        <v>0</v>
      </c>
      <c r="U83" s="217">
        <f t="shared" ca="1" si="32"/>
        <v>0</v>
      </c>
      <c r="W83" s="154" t="str">
        <f t="shared" ca="1" si="33"/>
        <v/>
      </c>
      <c r="X83" s="154" t="str">
        <f ca="1">IF(ISNUMBER($A83),$W83*(Methuselahs!$A$4+1)+$A83,"")</f>
        <v/>
      </c>
      <c r="Y83" s="154" t="str">
        <f t="shared" ca="1" si="34"/>
        <v/>
      </c>
      <c r="Z83" s="154" t="str">
        <f ca="1">IF(ISNUMBER($A83),VLOOKUP($A83,Methuselahs!$A$7:$X$206,5),"")</f>
        <v/>
      </c>
      <c r="AA83" s="154" t="str">
        <f t="shared" ca="1" si="35"/>
        <v/>
      </c>
    </row>
    <row r="84" spans="1:27" ht="12.95" customHeight="1" x14ac:dyDescent="0.2">
      <c r="A84" s="218" t="str">
        <f ca="1">IF(ISBLANK('Tournament Info'!$B$11),"",INDIRECT(ADDRESS(ROW(),2,1,1,"Optimal Seating "&amp;'Tournament Info'!$B$11-1&amp;"R+F")))</f>
        <v/>
      </c>
      <c r="B84" s="194" t="str">
        <f ca="1">IF(ISNUMBER(A84),VLOOKUP(A84,Methuselahs!$A$7:$E$206,2,FALSE),"")</f>
        <v/>
      </c>
      <c r="C84" s="219" t="str">
        <f ca="1">IF(ISNUMBER(A84),VLOOKUP(A84,Methuselahs!$A$7:$E$206,3,FALSE),"")</f>
        <v/>
      </c>
      <c r="D84" s="220" t="str">
        <f t="shared" ca="1" si="24"/>
        <v/>
      </c>
      <c r="E84" s="221"/>
      <c r="F84" s="253">
        <f t="shared" si="25"/>
        <v>0</v>
      </c>
      <c r="G84" s="222" t="str">
        <f t="shared" ca="1" si="26"/>
        <v/>
      </c>
      <c r="H84" s="223" t="str">
        <f ca="1">IF(ISNUMBER(A84),IF(OR($S84=$U84,NOT(ISNA(MATCH($D84*5+$V$4,Override!$C$6:$C$125,0)))),$Q84,0),"")</f>
        <v/>
      </c>
      <c r="I84" s="254" t="str">
        <f t="shared" ca="1" si="27"/>
        <v/>
      </c>
      <c r="J84" s="224">
        <f ca="1">COUNT(A82:A86)</f>
        <v>0</v>
      </c>
      <c r="K84" s="225" t="str">
        <f ca="1">IF(ISNUMBER(A84),RANK(F84,F82:F86),"")</f>
        <v/>
      </c>
      <c r="L84" s="226">
        <f ca="1">IF(J84=5,VLOOKUP(K84,TPMatrix!$A$6:$B$10,2,FALSE),IF(J84=4,VLOOKUP(K84,TPMatrix!$D$6:$E$9,2,FALSE),0))</f>
        <v>0</v>
      </c>
      <c r="M84" s="226">
        <f ca="1">IF(COUNTIF(K82:K86,K84)&gt;=2,IF(J84=5,VLOOKUP(K84+1,TPMatrix!$A$6:$B$10,2,FALSE),IF(J84=4,VLOOKUP(K84+1,TPMatrix!$D$6:$E$9,2,FALSE),0)),"")</f>
        <v>0</v>
      </c>
      <c r="N84" s="226">
        <f ca="1">IF(COUNTIF(K82:K86,K84)&gt;=3,IF(J84=5,VLOOKUP(K84+2,TPMatrix!$A$6:$B$10,2,FALSE),IF(J84=4,VLOOKUP(K84+2,TPMatrix!$D$6:$E$9,2,FALSE),0)),"")</f>
        <v>0</v>
      </c>
      <c r="O84" s="226">
        <f ca="1">IF(COUNTIF(K82:K86,K84)&gt;=4,IF(J84=5,VLOOKUP(K84+3,TPMatrix!$A$6:$B$10,2,FALSE),IF(J84=4,VLOOKUP(K84+3,TPMatrix!$D$6:$E$9,2,FALSE),0)),"")</f>
        <v>0</v>
      </c>
      <c r="P84" s="226">
        <f ca="1">IF(COUNTIF(K82:K86,K84)&gt;=5,IF(J84=5,VLOOKUP(K84+4,TPMatrix!$A$6:$B$10,2,FALSE),IF(J84=4,VLOOKUP(K84+4,TPMatrix!$D$6:$E$9,2,FALSE),0)),"")</f>
        <v>0</v>
      </c>
      <c r="Q84" s="226">
        <f t="shared" ca="1" si="28"/>
        <v>0</v>
      </c>
      <c r="R84" s="227">
        <f t="shared" ca="1" si="29"/>
        <v>5</v>
      </c>
      <c r="S84" s="225">
        <f t="shared" ca="1" si="30"/>
        <v>0</v>
      </c>
      <c r="T84" s="226">
        <f t="shared" si="31"/>
        <v>0</v>
      </c>
      <c r="U84" s="227">
        <f t="shared" ca="1" si="32"/>
        <v>0</v>
      </c>
      <c r="W84" s="154" t="str">
        <f t="shared" ca="1" si="33"/>
        <v/>
      </c>
      <c r="X84" s="154" t="str">
        <f ca="1">IF(ISNUMBER($A84),$W84*(Methuselahs!$A$4+1)+$A84,"")</f>
        <v/>
      </c>
      <c r="Y84" s="154" t="str">
        <f t="shared" ca="1" si="34"/>
        <v/>
      </c>
      <c r="Z84" s="154" t="str">
        <f ca="1">IF(ISNUMBER($A84),VLOOKUP($A84,Methuselahs!$A$7:$X$206,5),"")</f>
        <v/>
      </c>
      <c r="AA84" s="154" t="str">
        <f t="shared" ca="1" si="35"/>
        <v/>
      </c>
    </row>
    <row r="85" spans="1:27" ht="12.95" customHeight="1" x14ac:dyDescent="0.2">
      <c r="A85" s="228" t="str">
        <f ca="1">IF(ISBLANK('Tournament Info'!$B$11),"",INDIRECT(ADDRESS(ROW(),2,1,1,"Optimal Seating "&amp;'Tournament Info'!$B$11-1&amp;"R+F")))</f>
        <v/>
      </c>
      <c r="B85" s="229" t="str">
        <f ca="1">IF(ISNUMBER(A85),VLOOKUP(A85,Methuselahs!$A$7:$E$206,2,FALSE),"")</f>
        <v/>
      </c>
      <c r="C85" s="230" t="str">
        <f ca="1">IF(ISNUMBER(A85),VLOOKUP(A85,Methuselahs!$A$7:$E$206,3,FALSE),"")</f>
        <v/>
      </c>
      <c r="D85" s="231" t="str">
        <f t="shared" ca="1" si="24"/>
        <v/>
      </c>
      <c r="E85" s="232"/>
      <c r="F85" s="255">
        <f t="shared" si="25"/>
        <v>0</v>
      </c>
      <c r="G85" s="212" t="str">
        <f t="shared" ca="1" si="26"/>
        <v/>
      </c>
      <c r="H85" s="213" t="str">
        <f ca="1">IF(ISNUMBER(A85),IF(OR($S85=$U85,NOT(ISNA(MATCH($D85*5+$V$4,Override!$C$6:$C$125,0)))),$Q85,0),"")</f>
        <v/>
      </c>
      <c r="I85" s="252" t="str">
        <f t="shared" ca="1" si="27"/>
        <v/>
      </c>
      <c r="J85" s="233">
        <f ca="1">COUNT(A82:A86)</f>
        <v>0</v>
      </c>
      <c r="K85" s="215" t="str">
        <f ca="1">IF(ISNUMBER(A85),RANK(F85,F82:F86),"")</f>
        <v/>
      </c>
      <c r="L85" s="216">
        <f ca="1">IF(J85=5,VLOOKUP(K85,TPMatrix!$A$6:$B$10,2,FALSE),IF(J85=4,VLOOKUP(K85,TPMatrix!$D$6:$E$9,2,FALSE),0))</f>
        <v>0</v>
      </c>
      <c r="M85" s="216">
        <f ca="1">IF(COUNTIF(K82:K86,K85)&gt;=2,IF(J85=5,VLOOKUP(K85+1,TPMatrix!$A$6:$B$10,2,FALSE),IF(J85=4,VLOOKUP(K85+1,TPMatrix!$D$6:$E$9,2,FALSE),0)),"")</f>
        <v>0</v>
      </c>
      <c r="N85" s="216">
        <f ca="1">IF(COUNTIF(K82:K86,K85)&gt;=3,IF(J85=5,VLOOKUP(K85+2,TPMatrix!$A$6:$B$10,2,FALSE),IF(J85=4,VLOOKUP(K85+2,TPMatrix!$D$6:$E$9,2,FALSE),0)),"")</f>
        <v>0</v>
      </c>
      <c r="O85" s="216">
        <f ca="1">IF(COUNTIF(K82:K86,K85)&gt;=4,IF(J85=5,VLOOKUP(K85+3,TPMatrix!$A$6:$B$10,2,FALSE),IF(J85=4,VLOOKUP(K85+3,TPMatrix!$D$6:$E$9,2,FALSE),0)),"")</f>
        <v>0</v>
      </c>
      <c r="P85" s="216">
        <f ca="1">IF(COUNTIF(K82:K86,K85)&gt;=5,IF(J85=5,VLOOKUP(K85+4,TPMatrix!$A$6:$B$10,2,FALSE),IF(J85=4,VLOOKUP(K85+4,TPMatrix!$D$6:$E$9,2,FALSE),0)),"")</f>
        <v>0</v>
      </c>
      <c r="Q85" s="216">
        <f t="shared" ca="1" si="28"/>
        <v>0</v>
      </c>
      <c r="R85" s="217">
        <f t="shared" ca="1" si="29"/>
        <v>5</v>
      </c>
      <c r="S85" s="215">
        <f t="shared" ca="1" si="30"/>
        <v>0</v>
      </c>
      <c r="T85" s="216">
        <f t="shared" si="31"/>
        <v>0</v>
      </c>
      <c r="U85" s="217">
        <f t="shared" ca="1" si="32"/>
        <v>0</v>
      </c>
      <c r="W85" s="154" t="str">
        <f t="shared" ca="1" si="33"/>
        <v/>
      </c>
      <c r="X85" s="154" t="str">
        <f ca="1">IF(ISNUMBER($A85),$W85*(Methuselahs!$A$4+1)+$A85,"")</f>
        <v/>
      </c>
      <c r="Y85" s="154" t="str">
        <f t="shared" ca="1" si="34"/>
        <v/>
      </c>
      <c r="Z85" s="154" t="str">
        <f ca="1">IF(ISNUMBER($A85),VLOOKUP($A85,Methuselahs!$A$7:$X$206,5),"")</f>
        <v/>
      </c>
      <c r="AA85" s="154" t="str">
        <f t="shared" ca="1" si="35"/>
        <v/>
      </c>
    </row>
    <row r="86" spans="1:27" ht="12.95" customHeight="1" x14ac:dyDescent="0.2">
      <c r="A86" s="234" t="str">
        <f ca="1">IF(ISBLANK('Tournament Info'!$B$11),"",INDIRECT(ADDRESS(ROW(),2,1,1,"Optimal Seating "&amp;'Tournament Info'!$B$11-1&amp;"R+F")))</f>
        <v/>
      </c>
      <c r="B86" s="235" t="str">
        <f ca="1">IF(ISNUMBER(A86),VLOOKUP(A86,Methuselahs!$A$7:$E$206,2,FALSE),"")</f>
        <v/>
      </c>
      <c r="C86" s="236" t="str">
        <f ca="1">IF(ISNUMBER(A86),VLOOKUP(A86,Methuselahs!$A$7:$E$206,3,FALSE),"")</f>
        <v/>
      </c>
      <c r="D86" s="237" t="str">
        <f t="shared" ca="1" si="24"/>
        <v/>
      </c>
      <c r="E86" s="238"/>
      <c r="F86" s="256">
        <f t="shared" si="25"/>
        <v>0</v>
      </c>
      <c r="G86" s="222" t="str">
        <f t="shared" ca="1" si="26"/>
        <v/>
      </c>
      <c r="H86" s="223" t="str">
        <f ca="1">IF(ISNUMBER(A86),IF(OR($S86=$U86,NOT(ISNA(MATCH($D86*5+$V$4,Override!$C$6:$C$125,0)))),$Q86,0),"")</f>
        <v/>
      </c>
      <c r="I86" s="254" t="str">
        <f t="shared" ca="1" si="27"/>
        <v/>
      </c>
      <c r="J86" s="239">
        <f ca="1">COUNT(A82:A86)</f>
        <v>0</v>
      </c>
      <c r="K86" s="240" t="str">
        <f ca="1">IF(ISNUMBER(A86),RANK(F86,F82:F86),"")</f>
        <v/>
      </c>
      <c r="L86" s="241">
        <f ca="1">IF(J86=5,VLOOKUP(K86,TPMatrix!$A$6:$B$10,2,FALSE),IF(J86=4,VLOOKUP(K86,TPMatrix!$D$6:$E$9,2,FALSE),0))</f>
        <v>0</v>
      </c>
      <c r="M86" s="241">
        <f ca="1">IF(COUNTIF(K82:K86,K86)&gt;=2,IF(J86=5,VLOOKUP(K86+1,TPMatrix!$A$6:$B$10,2,FALSE),IF(J86=4,VLOOKUP(K86+1,TPMatrix!$D$6:$E$9,2,FALSE),0)),"")</f>
        <v>0</v>
      </c>
      <c r="N86" s="241">
        <f ca="1">IF(COUNTIF(K82:K86,K86)&gt;=3,IF(J86=5,VLOOKUP(K86+2,TPMatrix!$A$6:$B$10,2,FALSE),IF(J86=4,VLOOKUP(K86+2,TPMatrix!$D$6:$E$9,2,FALSE),0)),"")</f>
        <v>0</v>
      </c>
      <c r="O86" s="241">
        <f ca="1">IF(COUNTIF(K82:K86,K86)&gt;=4,IF(J86=5,VLOOKUP(K86+3,TPMatrix!$A$6:$B$10,2,FALSE),IF(J86=4,VLOOKUP(K86+3,TPMatrix!$D$6:$E$9,2,FALSE),0)),"")</f>
        <v>0</v>
      </c>
      <c r="P86" s="241">
        <f ca="1">IF(COUNTIF(K82:K86,K86)&gt;=5,IF(J86=5,VLOOKUP(K86+4,TPMatrix!$A$6:$B$10,2,FALSE),IF(J86=4,VLOOKUP(K86+4,TPMatrix!$D$6:$E$9,2,FALSE),0)),"")</f>
        <v>0</v>
      </c>
      <c r="Q86" s="241">
        <f t="shared" ca="1" si="28"/>
        <v>0</v>
      </c>
      <c r="R86" s="242">
        <f t="shared" ca="1" si="29"/>
        <v>5</v>
      </c>
      <c r="S86" s="240">
        <f t="shared" ca="1" si="30"/>
        <v>0</v>
      </c>
      <c r="T86" s="241">
        <f t="shared" si="31"/>
        <v>0</v>
      </c>
      <c r="U86" s="242">
        <f t="shared" ca="1" si="32"/>
        <v>0</v>
      </c>
      <c r="W86" s="154" t="str">
        <f t="shared" ca="1" si="33"/>
        <v/>
      </c>
      <c r="X86" s="154" t="str">
        <f ca="1">IF(ISNUMBER($A86),$W86*(Methuselahs!$A$4+1)+$A86,"")</f>
        <v/>
      </c>
      <c r="Y86" s="154" t="str">
        <f t="shared" ca="1" si="34"/>
        <v/>
      </c>
      <c r="Z86" s="154" t="str">
        <f ca="1">IF(ISNUMBER($A86),VLOOKUP($A86,Methuselahs!$A$7:$X$206,5),"")</f>
        <v/>
      </c>
      <c r="AA86" s="154" t="str">
        <f t="shared" ca="1" si="35"/>
        <v/>
      </c>
    </row>
    <row r="87" spans="1:27" ht="12.95" customHeight="1" x14ac:dyDescent="0.2">
      <c r="A87" s="193" t="str">
        <f ca="1">IF(ISBLANK('Tournament Info'!$B$11),"",INDIRECT(ADDRESS(ROW(),2,1,1,"Optimal Seating "&amp;'Tournament Info'!$B$11-1&amp;"R+F")))</f>
        <v/>
      </c>
      <c r="B87" s="194" t="str">
        <f ca="1">IF(ISNUMBER(A87),VLOOKUP(A87,Methuselahs!$A$7:$E$206,2,FALSE),"")</f>
        <v/>
      </c>
      <c r="C87" s="195" t="str">
        <f ca="1">IF(ISNUMBER(A87),VLOOKUP(A87,Methuselahs!$A$7:$E$206,3,FALSE),"")</f>
        <v/>
      </c>
      <c r="D87" s="196" t="str">
        <f t="shared" ca="1" si="24"/>
        <v/>
      </c>
      <c r="E87" s="197"/>
      <c r="F87" s="249">
        <f t="shared" si="25"/>
        <v>0</v>
      </c>
      <c r="G87" s="198" t="str">
        <f t="shared" ca="1" si="26"/>
        <v/>
      </c>
      <c r="H87" s="199" t="str">
        <f ca="1">IF(ISNUMBER(A87),IF(OR($S87=$U87,NOT(ISNA(MATCH($D87*5+$V$4,Override!$C$6:$C$125,0)))),$Q87,0),"")</f>
        <v/>
      </c>
      <c r="I87" s="250" t="str">
        <f t="shared" ca="1" si="27"/>
        <v/>
      </c>
      <c r="J87" s="200">
        <f ca="1">COUNT(A87:A91)</f>
        <v>0</v>
      </c>
      <c r="K87" s="201" t="str">
        <f ca="1">IF(ISNUMBER(A87),RANK(F87,F87:F91),"")</f>
        <v/>
      </c>
      <c r="L87" s="202">
        <f ca="1">IF(J87=5,VLOOKUP(K87,TPMatrix!$A$6:$B$10,2,FALSE),IF(J87=4,VLOOKUP(K87,TPMatrix!$D$6:$E$9,2,FALSE),0))</f>
        <v>0</v>
      </c>
      <c r="M87" s="202">
        <f ca="1">IF(COUNTIF(K87:K91,K87)&gt;=2,IF(J87=5,VLOOKUP(K87+1,TPMatrix!$A$6:$B$10,2,FALSE),IF(J87=4,VLOOKUP(K87+1,TPMatrix!$D$6:$E$9,2,FALSE),0)),"")</f>
        <v>0</v>
      </c>
      <c r="N87" s="202">
        <f ca="1">IF(COUNTIF(K87:K91,K87)&gt;=3,IF(J87=5,VLOOKUP(K87+2,TPMatrix!$A$6:$B$10,2,FALSE),IF(J87=4,VLOOKUP(K87+2,TPMatrix!$D$6:$E$9,2,FALSE),0)),"")</f>
        <v>0</v>
      </c>
      <c r="O87" s="202">
        <f ca="1">IF(COUNTIF(K87:K91,K87)&gt;=4,IF(J87=5,VLOOKUP(K87+3,TPMatrix!$A$6:$B$10,2,FALSE),IF(J87=4,VLOOKUP(K87+3,TPMatrix!$D$6:$E$9,2,FALSE),0)),"")</f>
        <v>0</v>
      </c>
      <c r="P87" s="202">
        <f ca="1">IF(COUNTIF(K87:K91,K87)&gt;=5,IF(J87=5,VLOOKUP(K87+4,TPMatrix!$A$6:$B$10,2,FALSE),IF(J87=4,VLOOKUP(K87+4,TPMatrix!$D$6:$E$9,2,FALSE),0)),"")</f>
        <v>0</v>
      </c>
      <c r="Q87" s="202">
        <f t="shared" ca="1" si="28"/>
        <v>0</v>
      </c>
      <c r="R87" s="203">
        <f t="shared" ca="1" si="29"/>
        <v>5</v>
      </c>
      <c r="S87" s="204">
        <f t="shared" ca="1" si="30"/>
        <v>0</v>
      </c>
      <c r="T87" s="205">
        <f t="shared" si="31"/>
        <v>0</v>
      </c>
      <c r="U87" s="206">
        <f t="shared" ca="1" si="32"/>
        <v>0</v>
      </c>
      <c r="W87" s="154" t="str">
        <f t="shared" ca="1" si="33"/>
        <v/>
      </c>
      <c r="X87" s="154" t="str">
        <f ca="1">IF(ISNUMBER($A87),$W87*(Methuselahs!$A$4+1)+$A87,"")</f>
        <v/>
      </c>
      <c r="Y87" s="154" t="str">
        <f t="shared" ca="1" si="34"/>
        <v/>
      </c>
      <c r="Z87" s="154" t="str">
        <f ca="1">IF(ISNUMBER($A87),VLOOKUP($A87,Methuselahs!$A$7:$X$206,5),"")</f>
        <v/>
      </c>
      <c r="AA87" s="154" t="str">
        <f t="shared" ca="1" si="35"/>
        <v/>
      </c>
    </row>
    <row r="88" spans="1:27" ht="12.95" customHeight="1" x14ac:dyDescent="0.2">
      <c r="A88" s="207" t="str">
        <f ca="1">IF(ISBLANK('Tournament Info'!$B$11),"",INDIRECT(ADDRESS(ROW(),2,1,1,"Optimal Seating "&amp;'Tournament Info'!$B$11-1&amp;"R+F")))</f>
        <v/>
      </c>
      <c r="B88" s="208" t="str">
        <f ca="1">IF(ISNUMBER(A88),VLOOKUP(A88,Methuselahs!$A$7:$E$206,2,FALSE),"")</f>
        <v/>
      </c>
      <c r="C88" s="209" t="str">
        <f ca="1">IF(ISNUMBER(A88),VLOOKUP(A88,Methuselahs!$A$7:$E$206,3,FALSE),"")</f>
        <v/>
      </c>
      <c r="D88" s="210" t="str">
        <f t="shared" ca="1" si="24"/>
        <v/>
      </c>
      <c r="E88" s="211"/>
      <c r="F88" s="251">
        <f t="shared" si="25"/>
        <v>0</v>
      </c>
      <c r="G88" s="212" t="str">
        <f t="shared" ca="1" si="26"/>
        <v/>
      </c>
      <c r="H88" s="213" t="str">
        <f ca="1">IF(ISNUMBER(A88),IF(OR($S88=$U88,NOT(ISNA(MATCH($D88*5+$V$4,Override!$C$6:$C$125,0)))),$Q88,0),"")</f>
        <v/>
      </c>
      <c r="I88" s="252" t="str">
        <f t="shared" ca="1" si="27"/>
        <v/>
      </c>
      <c r="J88" s="214">
        <f ca="1">COUNT(A87:A91)</f>
        <v>0</v>
      </c>
      <c r="K88" s="215" t="str">
        <f ca="1">IF(ISNUMBER(A88),RANK(F88,F87:F91),"")</f>
        <v/>
      </c>
      <c r="L88" s="216">
        <f ca="1">IF(J88=5,VLOOKUP(K88,TPMatrix!$A$6:$B$10,2,FALSE),IF(J88=4,VLOOKUP(K88,TPMatrix!$D$6:$E$9,2,FALSE),0))</f>
        <v>0</v>
      </c>
      <c r="M88" s="216">
        <f ca="1">IF(COUNTIF(K87:K91,K88)&gt;=2,IF(J88=5,VLOOKUP(K88+1,TPMatrix!$A$6:$B$10,2,FALSE),IF(J88=4,VLOOKUP(K88+1,TPMatrix!$D$6:$E$9,2,FALSE),0)),"")</f>
        <v>0</v>
      </c>
      <c r="N88" s="216">
        <f ca="1">IF(COUNTIF(K87:K91,K88)&gt;=3,IF(J88=5,VLOOKUP(K88+2,TPMatrix!$A$6:$B$10,2,FALSE),IF(J88=4,VLOOKUP(K88+2,TPMatrix!$D$6:$E$9,2,FALSE),0)),"")</f>
        <v>0</v>
      </c>
      <c r="O88" s="216">
        <f ca="1">IF(COUNTIF(K87:K91,K88)&gt;=4,IF(J88=5,VLOOKUP(K88+3,TPMatrix!$A$6:$B$10,2,FALSE),IF(J88=4,VLOOKUP(K88+3,TPMatrix!$D$6:$E$9,2,FALSE),0)),"")</f>
        <v>0</v>
      </c>
      <c r="P88" s="216">
        <f ca="1">IF(COUNTIF(K87:K91,K88)&gt;=5,IF(J88=5,VLOOKUP(K88+4,TPMatrix!$A$6:$B$10,2,FALSE),IF(J88=4,VLOOKUP(K88+4,TPMatrix!$D$6:$E$9,2,FALSE),0)),"")</f>
        <v>0</v>
      </c>
      <c r="Q88" s="216">
        <f t="shared" ca="1" si="28"/>
        <v>0</v>
      </c>
      <c r="R88" s="217">
        <f t="shared" ca="1" si="29"/>
        <v>5</v>
      </c>
      <c r="S88" s="215">
        <f t="shared" ca="1" si="30"/>
        <v>0</v>
      </c>
      <c r="T88" s="216">
        <f t="shared" si="31"/>
        <v>0</v>
      </c>
      <c r="U88" s="217">
        <f t="shared" ca="1" si="32"/>
        <v>0</v>
      </c>
      <c r="W88" s="154" t="str">
        <f t="shared" ca="1" si="33"/>
        <v/>
      </c>
      <c r="X88" s="154" t="str">
        <f ca="1">IF(ISNUMBER($A88),$W88*(Methuselahs!$A$4+1)+$A88,"")</f>
        <v/>
      </c>
      <c r="Y88" s="154" t="str">
        <f t="shared" ca="1" si="34"/>
        <v/>
      </c>
      <c r="Z88" s="154" t="str">
        <f ca="1">IF(ISNUMBER($A88),VLOOKUP($A88,Methuselahs!$A$7:$X$206,5),"")</f>
        <v/>
      </c>
      <c r="AA88" s="154" t="str">
        <f t="shared" ca="1" si="35"/>
        <v/>
      </c>
    </row>
    <row r="89" spans="1:27" ht="12.95" customHeight="1" x14ac:dyDescent="0.2">
      <c r="A89" s="218" t="str">
        <f ca="1">IF(ISBLANK('Tournament Info'!$B$11),"",INDIRECT(ADDRESS(ROW(),2,1,1,"Optimal Seating "&amp;'Tournament Info'!$B$11-1&amp;"R+F")))</f>
        <v/>
      </c>
      <c r="B89" s="194" t="str">
        <f ca="1">IF(ISNUMBER(A89),VLOOKUP(A89,Methuselahs!$A$7:$E$206,2,FALSE),"")</f>
        <v/>
      </c>
      <c r="C89" s="219" t="str">
        <f ca="1">IF(ISNUMBER(A89),VLOOKUP(A89,Methuselahs!$A$7:$E$206,3,FALSE),"")</f>
        <v/>
      </c>
      <c r="D89" s="220" t="str">
        <f t="shared" ca="1" si="24"/>
        <v/>
      </c>
      <c r="E89" s="221"/>
      <c r="F89" s="253">
        <f t="shared" si="25"/>
        <v>0</v>
      </c>
      <c r="G89" s="222" t="str">
        <f t="shared" ca="1" si="26"/>
        <v/>
      </c>
      <c r="H89" s="223" t="str">
        <f ca="1">IF(ISNUMBER(A89),IF(OR($S89=$U89,NOT(ISNA(MATCH($D89*5+$V$4,Override!$C$6:$C$125,0)))),$Q89,0),"")</f>
        <v/>
      </c>
      <c r="I89" s="254" t="str">
        <f t="shared" ca="1" si="27"/>
        <v/>
      </c>
      <c r="J89" s="224">
        <f ca="1">COUNT(A87:A91)</f>
        <v>0</v>
      </c>
      <c r="K89" s="225" t="str">
        <f ca="1">IF(ISNUMBER(A89),RANK(F89,F87:F91),"")</f>
        <v/>
      </c>
      <c r="L89" s="226">
        <f ca="1">IF(J89=5,VLOOKUP(K89,TPMatrix!$A$6:$B$10,2,FALSE),IF(J89=4,VLOOKUP(K89,TPMatrix!$D$6:$E$9,2,FALSE),0))</f>
        <v>0</v>
      </c>
      <c r="M89" s="226">
        <f ca="1">IF(COUNTIF(K87:K91,K89)&gt;=2,IF(J89=5,VLOOKUP(K89+1,TPMatrix!$A$6:$B$10,2,FALSE),IF(J89=4,VLOOKUP(K89+1,TPMatrix!$D$6:$E$9,2,FALSE),0)),"")</f>
        <v>0</v>
      </c>
      <c r="N89" s="226">
        <f ca="1">IF(COUNTIF(K87:K91,K89)&gt;=3,IF(J89=5,VLOOKUP(K89+2,TPMatrix!$A$6:$B$10,2,FALSE),IF(J89=4,VLOOKUP(K89+2,TPMatrix!$D$6:$E$9,2,FALSE),0)),"")</f>
        <v>0</v>
      </c>
      <c r="O89" s="226">
        <f ca="1">IF(COUNTIF(K87:K91,K89)&gt;=4,IF(J89=5,VLOOKUP(K89+3,TPMatrix!$A$6:$B$10,2,FALSE),IF(J89=4,VLOOKUP(K89+3,TPMatrix!$D$6:$E$9,2,FALSE),0)),"")</f>
        <v>0</v>
      </c>
      <c r="P89" s="226">
        <f ca="1">IF(COUNTIF(K87:K91,K89)&gt;=5,IF(J89=5,VLOOKUP(K89+4,TPMatrix!$A$6:$B$10,2,FALSE),IF(J89=4,VLOOKUP(K89+4,TPMatrix!$D$6:$E$9,2,FALSE),0)),"")</f>
        <v>0</v>
      </c>
      <c r="Q89" s="226">
        <f t="shared" ca="1" si="28"/>
        <v>0</v>
      </c>
      <c r="R89" s="227">
        <f t="shared" ca="1" si="29"/>
        <v>5</v>
      </c>
      <c r="S89" s="225">
        <f t="shared" ca="1" si="30"/>
        <v>0</v>
      </c>
      <c r="T89" s="226">
        <f t="shared" si="31"/>
        <v>0</v>
      </c>
      <c r="U89" s="227">
        <f t="shared" ca="1" si="32"/>
        <v>0</v>
      </c>
      <c r="W89" s="154" t="str">
        <f t="shared" ca="1" si="33"/>
        <v/>
      </c>
      <c r="X89" s="154" t="str">
        <f ca="1">IF(ISNUMBER($A89),$W89*(Methuselahs!$A$4+1)+$A89,"")</f>
        <v/>
      </c>
      <c r="Y89" s="154" t="str">
        <f t="shared" ca="1" si="34"/>
        <v/>
      </c>
      <c r="Z89" s="154" t="str">
        <f ca="1">IF(ISNUMBER($A89),VLOOKUP($A89,Methuselahs!$A$7:$X$206,5),"")</f>
        <v/>
      </c>
      <c r="AA89" s="154" t="str">
        <f t="shared" ca="1" si="35"/>
        <v/>
      </c>
    </row>
    <row r="90" spans="1:27" ht="12.95" customHeight="1" x14ac:dyDescent="0.2">
      <c r="A90" s="228" t="str">
        <f ca="1">IF(ISBLANK('Tournament Info'!$B$11),"",INDIRECT(ADDRESS(ROW(),2,1,1,"Optimal Seating "&amp;'Tournament Info'!$B$11-1&amp;"R+F")))</f>
        <v/>
      </c>
      <c r="B90" s="229" t="str">
        <f ca="1">IF(ISNUMBER(A90),VLOOKUP(A90,Methuselahs!$A$7:$E$206,2,FALSE),"")</f>
        <v/>
      </c>
      <c r="C90" s="230" t="str">
        <f ca="1">IF(ISNUMBER(A90),VLOOKUP(A90,Methuselahs!$A$7:$E$206,3,FALSE),"")</f>
        <v/>
      </c>
      <c r="D90" s="231" t="str">
        <f t="shared" ca="1" si="24"/>
        <v/>
      </c>
      <c r="E90" s="232"/>
      <c r="F90" s="255">
        <f t="shared" si="25"/>
        <v>0</v>
      </c>
      <c r="G90" s="212" t="str">
        <f t="shared" ca="1" si="26"/>
        <v/>
      </c>
      <c r="H90" s="213" t="str">
        <f ca="1">IF(ISNUMBER(A90),IF(OR($S90=$U90,NOT(ISNA(MATCH($D90*5+$V$4,Override!$C$6:$C$125,0)))),$Q90,0),"")</f>
        <v/>
      </c>
      <c r="I90" s="252" t="str">
        <f t="shared" ca="1" si="27"/>
        <v/>
      </c>
      <c r="J90" s="233">
        <f ca="1">COUNT(A87:A91)</f>
        <v>0</v>
      </c>
      <c r="K90" s="215" t="str">
        <f ca="1">IF(ISNUMBER(A90),RANK(F90,F87:F91),"")</f>
        <v/>
      </c>
      <c r="L90" s="216">
        <f ca="1">IF(J90=5,VLOOKUP(K90,TPMatrix!$A$6:$B$10,2,FALSE),IF(J90=4,VLOOKUP(K90,TPMatrix!$D$6:$E$9,2,FALSE),0))</f>
        <v>0</v>
      </c>
      <c r="M90" s="216">
        <f ca="1">IF(COUNTIF(K87:K91,K90)&gt;=2,IF(J90=5,VLOOKUP(K90+1,TPMatrix!$A$6:$B$10,2,FALSE),IF(J90=4,VLOOKUP(K90+1,TPMatrix!$D$6:$E$9,2,FALSE),0)),"")</f>
        <v>0</v>
      </c>
      <c r="N90" s="216">
        <f ca="1">IF(COUNTIF(K87:K91,K90)&gt;=3,IF(J90=5,VLOOKUP(K90+2,TPMatrix!$A$6:$B$10,2,FALSE),IF(J90=4,VLOOKUP(K90+2,TPMatrix!$D$6:$E$9,2,FALSE),0)),"")</f>
        <v>0</v>
      </c>
      <c r="O90" s="216">
        <f ca="1">IF(COUNTIF(K87:K91,K90)&gt;=4,IF(J90=5,VLOOKUP(K90+3,TPMatrix!$A$6:$B$10,2,FALSE),IF(J90=4,VLOOKUP(K90+3,TPMatrix!$D$6:$E$9,2,FALSE),0)),"")</f>
        <v>0</v>
      </c>
      <c r="P90" s="216">
        <f ca="1">IF(COUNTIF(K87:K91,K90)&gt;=5,IF(J90=5,VLOOKUP(K90+4,TPMatrix!$A$6:$B$10,2,FALSE),IF(J90=4,VLOOKUP(K90+4,TPMatrix!$D$6:$E$9,2,FALSE),0)),"")</f>
        <v>0</v>
      </c>
      <c r="Q90" s="216">
        <f t="shared" ca="1" si="28"/>
        <v>0</v>
      </c>
      <c r="R90" s="217">
        <f t="shared" ca="1" si="29"/>
        <v>5</v>
      </c>
      <c r="S90" s="215">
        <f t="shared" ca="1" si="30"/>
        <v>0</v>
      </c>
      <c r="T90" s="216">
        <f t="shared" si="31"/>
        <v>0</v>
      </c>
      <c r="U90" s="217">
        <f t="shared" ca="1" si="32"/>
        <v>0</v>
      </c>
      <c r="W90" s="154" t="str">
        <f t="shared" ca="1" si="33"/>
        <v/>
      </c>
      <c r="X90" s="154" t="str">
        <f ca="1">IF(ISNUMBER($A90),$W90*(Methuselahs!$A$4+1)+$A90,"")</f>
        <v/>
      </c>
      <c r="Y90" s="154" t="str">
        <f t="shared" ca="1" si="34"/>
        <v/>
      </c>
      <c r="Z90" s="154" t="str">
        <f ca="1">IF(ISNUMBER($A90),VLOOKUP($A90,Methuselahs!$A$7:$X$206,5),"")</f>
        <v/>
      </c>
      <c r="AA90" s="154" t="str">
        <f t="shared" ca="1" si="35"/>
        <v/>
      </c>
    </row>
    <row r="91" spans="1:27" ht="12.95" customHeight="1" x14ac:dyDescent="0.2">
      <c r="A91" s="234" t="str">
        <f ca="1">IF(ISBLANK('Tournament Info'!$B$11),"",INDIRECT(ADDRESS(ROW(),2,1,1,"Optimal Seating "&amp;'Tournament Info'!$B$11-1&amp;"R+F")))</f>
        <v/>
      </c>
      <c r="B91" s="235" t="str">
        <f ca="1">IF(ISNUMBER(A91),VLOOKUP(A91,Methuselahs!$A$7:$E$206,2,FALSE),"")</f>
        <v/>
      </c>
      <c r="C91" s="236" t="str">
        <f ca="1">IF(ISNUMBER(A91),VLOOKUP(A91,Methuselahs!$A$7:$E$206,3,FALSE),"")</f>
        <v/>
      </c>
      <c r="D91" s="237" t="str">
        <f t="shared" ca="1" si="24"/>
        <v/>
      </c>
      <c r="E91" s="238"/>
      <c r="F91" s="256">
        <f t="shared" si="25"/>
        <v>0</v>
      </c>
      <c r="G91" s="222" t="str">
        <f t="shared" ca="1" si="26"/>
        <v/>
      </c>
      <c r="H91" s="223" t="str">
        <f ca="1">IF(ISNUMBER(A91),IF(OR($S91=$U91,NOT(ISNA(MATCH($D91*5+$V$4,Override!$C$6:$C$125,0)))),$Q91,0),"")</f>
        <v/>
      </c>
      <c r="I91" s="254" t="str">
        <f t="shared" ca="1" si="27"/>
        <v/>
      </c>
      <c r="J91" s="239">
        <f ca="1">COUNT(A87:A91)</f>
        <v>0</v>
      </c>
      <c r="K91" s="240" t="str">
        <f ca="1">IF(ISNUMBER(A91),RANK(F91,F87:F91),"")</f>
        <v/>
      </c>
      <c r="L91" s="241">
        <f ca="1">IF(J91=5,VLOOKUP(K91,TPMatrix!$A$6:$B$10,2,FALSE),IF(J91=4,VLOOKUP(K91,TPMatrix!$D$6:$E$9,2,FALSE),0))</f>
        <v>0</v>
      </c>
      <c r="M91" s="241">
        <f ca="1">IF(COUNTIF(K87:K91,K91)&gt;=2,IF(J91=5,VLOOKUP(K91+1,TPMatrix!$A$6:$B$10,2,FALSE),IF(J91=4,VLOOKUP(K91+1,TPMatrix!$D$6:$E$9,2,FALSE),0)),"")</f>
        <v>0</v>
      </c>
      <c r="N91" s="241">
        <f ca="1">IF(COUNTIF(K87:K91,K91)&gt;=3,IF(J91=5,VLOOKUP(K91+2,TPMatrix!$A$6:$B$10,2,FALSE),IF(J91=4,VLOOKUP(K91+2,TPMatrix!$D$6:$E$9,2,FALSE),0)),"")</f>
        <v>0</v>
      </c>
      <c r="O91" s="241">
        <f ca="1">IF(COUNTIF(K87:K91,K91)&gt;=4,IF(J91=5,VLOOKUP(K91+3,TPMatrix!$A$6:$B$10,2,FALSE),IF(J91=4,VLOOKUP(K91+3,TPMatrix!$D$6:$E$9,2,FALSE),0)),"")</f>
        <v>0</v>
      </c>
      <c r="P91" s="241">
        <f ca="1">IF(COUNTIF(K87:K91,K91)&gt;=5,IF(J91=5,VLOOKUP(K91+4,TPMatrix!$A$6:$B$10,2,FALSE),IF(J91=4,VLOOKUP(K91+4,TPMatrix!$D$6:$E$9,2,FALSE),0)),"")</f>
        <v>0</v>
      </c>
      <c r="Q91" s="241">
        <f t="shared" ca="1" si="28"/>
        <v>0</v>
      </c>
      <c r="R91" s="242">
        <f t="shared" ca="1" si="29"/>
        <v>5</v>
      </c>
      <c r="S91" s="240">
        <f t="shared" ca="1" si="30"/>
        <v>0</v>
      </c>
      <c r="T91" s="241">
        <f t="shared" si="31"/>
        <v>0</v>
      </c>
      <c r="U91" s="242">
        <f t="shared" ca="1" si="32"/>
        <v>0</v>
      </c>
      <c r="W91" s="154" t="str">
        <f t="shared" ca="1" si="33"/>
        <v/>
      </c>
      <c r="X91" s="154" t="str">
        <f ca="1">IF(ISNUMBER($A91),$W91*(Methuselahs!$A$4+1)+$A91,"")</f>
        <v/>
      </c>
      <c r="Y91" s="154" t="str">
        <f t="shared" ca="1" si="34"/>
        <v/>
      </c>
      <c r="Z91" s="154" t="str">
        <f ca="1">IF(ISNUMBER($A91),VLOOKUP($A91,Methuselahs!$A$7:$X$206,5),"")</f>
        <v/>
      </c>
      <c r="AA91" s="154" t="str">
        <f t="shared" ca="1" si="35"/>
        <v/>
      </c>
    </row>
    <row r="92" spans="1:27" ht="12.95" customHeight="1" x14ac:dyDescent="0.2">
      <c r="A92" s="193" t="str">
        <f ca="1">IF(ISBLANK('Tournament Info'!$B$11),"",INDIRECT(ADDRESS(ROW(),2,1,1,"Optimal Seating "&amp;'Tournament Info'!$B$11-1&amp;"R+F")))</f>
        <v/>
      </c>
      <c r="B92" s="194" t="str">
        <f ca="1">IF(ISNUMBER(A92),VLOOKUP(A92,Methuselahs!$A$7:$E$206,2,FALSE),"")</f>
        <v/>
      </c>
      <c r="C92" s="195" t="str">
        <f ca="1">IF(ISNUMBER(A92),VLOOKUP(A92,Methuselahs!$A$7:$E$206,3,FALSE),"")</f>
        <v/>
      </c>
      <c r="D92" s="196" t="str">
        <f t="shared" ca="1" si="24"/>
        <v/>
      </c>
      <c r="E92" s="197"/>
      <c r="F92" s="249">
        <f t="shared" si="25"/>
        <v>0</v>
      </c>
      <c r="G92" s="198" t="str">
        <f t="shared" ca="1" si="26"/>
        <v/>
      </c>
      <c r="H92" s="199" t="str">
        <f ca="1">IF(ISNUMBER(A92),IF(OR($S92=$U92,NOT(ISNA(MATCH($D92*5+$V$4,Override!$C$6:$C$125,0)))),$Q92,0),"")</f>
        <v/>
      </c>
      <c r="I92" s="250" t="str">
        <f t="shared" ca="1" si="27"/>
        <v/>
      </c>
      <c r="J92" s="200">
        <f ca="1">COUNT(A92:A96)</f>
        <v>0</v>
      </c>
      <c r="K92" s="201" t="str">
        <f ca="1">IF(ISNUMBER(A92),RANK(F92,F92:F96),"")</f>
        <v/>
      </c>
      <c r="L92" s="202">
        <f ca="1">IF(J92=5,VLOOKUP(K92,TPMatrix!$A$6:$B$10,2,FALSE),IF(J92=4,VLOOKUP(K92,TPMatrix!$D$6:$E$9,2,FALSE),0))</f>
        <v>0</v>
      </c>
      <c r="M92" s="202">
        <f ca="1">IF(COUNTIF(K92:K96,K92)&gt;=2,IF(J92=5,VLOOKUP(K92+1,TPMatrix!$A$6:$B$10,2,FALSE),IF(J92=4,VLOOKUP(K92+1,TPMatrix!$D$6:$E$9,2,FALSE),0)),"")</f>
        <v>0</v>
      </c>
      <c r="N92" s="202">
        <f ca="1">IF(COUNTIF(K92:K96,K92)&gt;=3,IF(J92=5,VLOOKUP(K92+2,TPMatrix!$A$6:$B$10,2,FALSE),IF(J92=4,VLOOKUP(K92+2,TPMatrix!$D$6:$E$9,2,FALSE),0)),"")</f>
        <v>0</v>
      </c>
      <c r="O92" s="202">
        <f ca="1">IF(COUNTIF(K92:K96,K92)&gt;=4,IF(J92=5,VLOOKUP(K92+3,TPMatrix!$A$6:$B$10,2,FALSE),IF(J92=4,VLOOKUP(K92+3,TPMatrix!$D$6:$E$9,2,FALSE),0)),"")</f>
        <v>0</v>
      </c>
      <c r="P92" s="202">
        <f ca="1">IF(COUNTIF(K92:K96,K92)&gt;=5,IF(J92=5,VLOOKUP(K92+4,TPMatrix!$A$6:$B$10,2,FALSE),IF(J92=4,VLOOKUP(K92+4,TPMatrix!$D$6:$E$9,2,FALSE),0)),"")</f>
        <v>0</v>
      </c>
      <c r="Q92" s="202">
        <f t="shared" ca="1" si="28"/>
        <v>0</v>
      </c>
      <c r="R92" s="203">
        <f t="shared" ca="1" si="29"/>
        <v>5</v>
      </c>
      <c r="S92" s="204">
        <f t="shared" ca="1" si="30"/>
        <v>0</v>
      </c>
      <c r="T92" s="205">
        <f t="shared" si="31"/>
        <v>0</v>
      </c>
      <c r="U92" s="206">
        <f t="shared" ca="1" si="32"/>
        <v>0</v>
      </c>
      <c r="W92" s="154" t="str">
        <f t="shared" ca="1" si="33"/>
        <v/>
      </c>
      <c r="X92" s="154" t="str">
        <f ca="1">IF(ISNUMBER($A92),$W92*(Methuselahs!$A$4+1)+$A92,"")</f>
        <v/>
      </c>
      <c r="Y92" s="154" t="str">
        <f t="shared" ca="1" si="34"/>
        <v/>
      </c>
      <c r="Z92" s="154" t="str">
        <f ca="1">IF(ISNUMBER($A92),VLOOKUP($A92,Methuselahs!$A$7:$X$206,5),"")</f>
        <v/>
      </c>
      <c r="AA92" s="154" t="str">
        <f t="shared" ca="1" si="35"/>
        <v/>
      </c>
    </row>
    <row r="93" spans="1:27" ht="12.95" customHeight="1" x14ac:dyDescent="0.2">
      <c r="A93" s="207" t="str">
        <f ca="1">IF(ISBLANK('Tournament Info'!$B$11),"",INDIRECT(ADDRESS(ROW(),2,1,1,"Optimal Seating "&amp;'Tournament Info'!$B$11-1&amp;"R+F")))</f>
        <v/>
      </c>
      <c r="B93" s="208" t="str">
        <f ca="1">IF(ISNUMBER(A93),VLOOKUP(A93,Methuselahs!$A$7:$E$206,2,FALSE),"")</f>
        <v/>
      </c>
      <c r="C93" s="209" t="str">
        <f ca="1">IF(ISNUMBER(A93),VLOOKUP(A93,Methuselahs!$A$7:$E$206,3,FALSE),"")</f>
        <v/>
      </c>
      <c r="D93" s="210" t="str">
        <f t="shared" ca="1" si="24"/>
        <v/>
      </c>
      <c r="E93" s="211"/>
      <c r="F93" s="251">
        <f t="shared" si="25"/>
        <v>0</v>
      </c>
      <c r="G93" s="212" t="str">
        <f t="shared" ca="1" si="26"/>
        <v/>
      </c>
      <c r="H93" s="213" t="str">
        <f ca="1">IF(ISNUMBER(A93),IF(OR($S93=$U93,NOT(ISNA(MATCH($D93*5+$V$4,Override!$C$6:$C$125,0)))),$Q93,0),"")</f>
        <v/>
      </c>
      <c r="I93" s="252" t="str">
        <f t="shared" ca="1" si="27"/>
        <v/>
      </c>
      <c r="J93" s="214">
        <f ca="1">COUNT(A92:A96)</f>
        <v>0</v>
      </c>
      <c r="K93" s="215" t="str">
        <f ca="1">IF(ISNUMBER(A93),RANK(F93,F92:F96),"")</f>
        <v/>
      </c>
      <c r="L93" s="216">
        <f ca="1">IF(J93=5,VLOOKUP(K93,TPMatrix!$A$6:$B$10,2,FALSE),IF(J93=4,VLOOKUP(K93,TPMatrix!$D$6:$E$9,2,FALSE),0))</f>
        <v>0</v>
      </c>
      <c r="M93" s="216">
        <f ca="1">IF(COUNTIF(K92:K96,K93)&gt;=2,IF(J93=5,VLOOKUP(K93+1,TPMatrix!$A$6:$B$10,2,FALSE),IF(J93=4,VLOOKUP(K93+1,TPMatrix!$D$6:$E$9,2,FALSE),0)),"")</f>
        <v>0</v>
      </c>
      <c r="N93" s="216">
        <f ca="1">IF(COUNTIF(K92:K96,K93)&gt;=3,IF(J93=5,VLOOKUP(K93+2,TPMatrix!$A$6:$B$10,2,FALSE),IF(J93=4,VLOOKUP(K93+2,TPMatrix!$D$6:$E$9,2,FALSE),0)),"")</f>
        <v>0</v>
      </c>
      <c r="O93" s="216">
        <f ca="1">IF(COUNTIF(K92:K96,K93)&gt;=4,IF(J93=5,VLOOKUP(K93+3,TPMatrix!$A$6:$B$10,2,FALSE),IF(J93=4,VLOOKUP(K93+3,TPMatrix!$D$6:$E$9,2,FALSE),0)),"")</f>
        <v>0</v>
      </c>
      <c r="P93" s="216">
        <f ca="1">IF(COUNTIF(K92:K96,K93)&gt;=5,IF(J93=5,VLOOKUP(K93+4,TPMatrix!$A$6:$B$10,2,FALSE),IF(J93=4,VLOOKUP(K93+4,TPMatrix!$D$6:$E$9,2,FALSE),0)),"")</f>
        <v>0</v>
      </c>
      <c r="Q93" s="216">
        <f t="shared" ca="1" si="28"/>
        <v>0</v>
      </c>
      <c r="R93" s="217">
        <f t="shared" ca="1" si="29"/>
        <v>5</v>
      </c>
      <c r="S93" s="215">
        <f t="shared" ca="1" si="30"/>
        <v>0</v>
      </c>
      <c r="T93" s="216">
        <f t="shared" si="31"/>
        <v>0</v>
      </c>
      <c r="U93" s="217">
        <f t="shared" ca="1" si="32"/>
        <v>0</v>
      </c>
      <c r="W93" s="154" t="str">
        <f t="shared" ca="1" si="33"/>
        <v/>
      </c>
      <c r="X93" s="154" t="str">
        <f ca="1">IF(ISNUMBER($A93),$W93*(Methuselahs!$A$4+1)+$A93,"")</f>
        <v/>
      </c>
      <c r="Y93" s="154" t="str">
        <f t="shared" ca="1" si="34"/>
        <v/>
      </c>
      <c r="Z93" s="154" t="str">
        <f ca="1">IF(ISNUMBER($A93),VLOOKUP($A93,Methuselahs!$A$7:$X$206,5),"")</f>
        <v/>
      </c>
      <c r="AA93" s="154" t="str">
        <f t="shared" ca="1" si="35"/>
        <v/>
      </c>
    </row>
    <row r="94" spans="1:27" ht="12.95" customHeight="1" x14ac:dyDescent="0.2">
      <c r="A94" s="218" t="str">
        <f ca="1">IF(ISBLANK('Tournament Info'!$B$11),"",INDIRECT(ADDRESS(ROW(),2,1,1,"Optimal Seating "&amp;'Tournament Info'!$B$11-1&amp;"R+F")))</f>
        <v/>
      </c>
      <c r="B94" s="194" t="str">
        <f ca="1">IF(ISNUMBER(A94),VLOOKUP(A94,Methuselahs!$A$7:$E$206,2,FALSE),"")</f>
        <v/>
      </c>
      <c r="C94" s="219" t="str">
        <f ca="1">IF(ISNUMBER(A94),VLOOKUP(A94,Methuselahs!$A$7:$E$206,3,FALSE),"")</f>
        <v/>
      </c>
      <c r="D94" s="220" t="str">
        <f t="shared" ca="1" si="24"/>
        <v/>
      </c>
      <c r="E94" s="221"/>
      <c r="F94" s="253">
        <f t="shared" si="25"/>
        <v>0</v>
      </c>
      <c r="G94" s="222" t="str">
        <f t="shared" ca="1" si="26"/>
        <v/>
      </c>
      <c r="H94" s="223" t="str">
        <f ca="1">IF(ISNUMBER(A94),IF(OR($S94=$U94,NOT(ISNA(MATCH($D94*5+$V$4,Override!$C$6:$C$125,0)))),$Q94,0),"")</f>
        <v/>
      </c>
      <c r="I94" s="254" t="str">
        <f t="shared" ca="1" si="27"/>
        <v/>
      </c>
      <c r="J94" s="224">
        <f ca="1">COUNT(A92:A96)</f>
        <v>0</v>
      </c>
      <c r="K94" s="225" t="str">
        <f ca="1">IF(ISNUMBER(A94),RANK(F94,F92:F96),"")</f>
        <v/>
      </c>
      <c r="L94" s="226">
        <f ca="1">IF(J94=5,VLOOKUP(K94,TPMatrix!$A$6:$B$10,2,FALSE),IF(J94=4,VLOOKUP(K94,TPMatrix!$D$6:$E$9,2,FALSE),0))</f>
        <v>0</v>
      </c>
      <c r="M94" s="226">
        <f ca="1">IF(COUNTIF(K92:K96,K94)&gt;=2,IF(J94=5,VLOOKUP(K94+1,TPMatrix!$A$6:$B$10,2,FALSE),IF(J94=4,VLOOKUP(K94+1,TPMatrix!$D$6:$E$9,2,FALSE),0)),"")</f>
        <v>0</v>
      </c>
      <c r="N94" s="226">
        <f ca="1">IF(COUNTIF(K92:K96,K94)&gt;=3,IF(J94=5,VLOOKUP(K94+2,TPMatrix!$A$6:$B$10,2,FALSE),IF(J94=4,VLOOKUP(K94+2,TPMatrix!$D$6:$E$9,2,FALSE),0)),"")</f>
        <v>0</v>
      </c>
      <c r="O94" s="226">
        <f ca="1">IF(COUNTIF(K92:K96,K94)&gt;=4,IF(J94=5,VLOOKUP(K94+3,TPMatrix!$A$6:$B$10,2,FALSE),IF(J94=4,VLOOKUP(K94+3,TPMatrix!$D$6:$E$9,2,FALSE),0)),"")</f>
        <v>0</v>
      </c>
      <c r="P94" s="226">
        <f ca="1">IF(COUNTIF(K92:K96,K94)&gt;=5,IF(J94=5,VLOOKUP(K94+4,TPMatrix!$A$6:$B$10,2,FALSE),IF(J94=4,VLOOKUP(K94+4,TPMatrix!$D$6:$E$9,2,FALSE),0)),"")</f>
        <v>0</v>
      </c>
      <c r="Q94" s="226">
        <f t="shared" ca="1" si="28"/>
        <v>0</v>
      </c>
      <c r="R94" s="227">
        <f t="shared" ca="1" si="29"/>
        <v>5</v>
      </c>
      <c r="S94" s="225">
        <f t="shared" ca="1" si="30"/>
        <v>0</v>
      </c>
      <c r="T94" s="226">
        <f t="shared" si="31"/>
        <v>0</v>
      </c>
      <c r="U94" s="227">
        <f t="shared" ca="1" si="32"/>
        <v>0</v>
      </c>
      <c r="W94" s="154" t="str">
        <f t="shared" ca="1" si="33"/>
        <v/>
      </c>
      <c r="X94" s="154" t="str">
        <f ca="1">IF(ISNUMBER($A94),$W94*(Methuselahs!$A$4+1)+$A94,"")</f>
        <v/>
      </c>
      <c r="Y94" s="154" t="str">
        <f t="shared" ca="1" si="34"/>
        <v/>
      </c>
      <c r="Z94" s="154" t="str">
        <f ca="1">IF(ISNUMBER($A94),VLOOKUP($A94,Methuselahs!$A$7:$X$206,5),"")</f>
        <v/>
      </c>
      <c r="AA94" s="154" t="str">
        <f t="shared" ca="1" si="35"/>
        <v/>
      </c>
    </row>
    <row r="95" spans="1:27" ht="12.95" customHeight="1" x14ac:dyDescent="0.2">
      <c r="A95" s="228" t="str">
        <f ca="1">IF(ISBLANK('Tournament Info'!$B$11),"",INDIRECT(ADDRESS(ROW(),2,1,1,"Optimal Seating "&amp;'Tournament Info'!$B$11-1&amp;"R+F")))</f>
        <v/>
      </c>
      <c r="B95" s="229" t="str">
        <f ca="1">IF(ISNUMBER(A95),VLOOKUP(A95,Methuselahs!$A$7:$E$206,2,FALSE),"")</f>
        <v/>
      </c>
      <c r="C95" s="230" t="str">
        <f ca="1">IF(ISNUMBER(A95),VLOOKUP(A95,Methuselahs!$A$7:$E$206,3,FALSE),"")</f>
        <v/>
      </c>
      <c r="D95" s="231" t="str">
        <f t="shared" ca="1" si="24"/>
        <v/>
      </c>
      <c r="E95" s="232"/>
      <c r="F95" s="255">
        <f t="shared" si="25"/>
        <v>0</v>
      </c>
      <c r="G95" s="212" t="str">
        <f t="shared" ca="1" si="26"/>
        <v/>
      </c>
      <c r="H95" s="213" t="str">
        <f ca="1">IF(ISNUMBER(A95),IF(OR($S95=$U95,NOT(ISNA(MATCH($D95*5+$V$4,Override!$C$6:$C$125,0)))),$Q95,0),"")</f>
        <v/>
      </c>
      <c r="I95" s="252" t="str">
        <f t="shared" ca="1" si="27"/>
        <v/>
      </c>
      <c r="J95" s="233">
        <f ca="1">COUNT(A92:A96)</f>
        <v>0</v>
      </c>
      <c r="K95" s="215" t="str">
        <f ca="1">IF(ISNUMBER(A95),RANK(F95,F92:F96),"")</f>
        <v/>
      </c>
      <c r="L95" s="216">
        <f ca="1">IF(J95=5,VLOOKUP(K95,TPMatrix!$A$6:$B$10,2,FALSE),IF(J95=4,VLOOKUP(K95,TPMatrix!$D$6:$E$9,2,FALSE),0))</f>
        <v>0</v>
      </c>
      <c r="M95" s="216">
        <f ca="1">IF(COUNTIF(K92:K96,K95)&gt;=2,IF(J95=5,VLOOKUP(K95+1,TPMatrix!$A$6:$B$10,2,FALSE),IF(J95=4,VLOOKUP(K95+1,TPMatrix!$D$6:$E$9,2,FALSE),0)),"")</f>
        <v>0</v>
      </c>
      <c r="N95" s="216">
        <f ca="1">IF(COUNTIF(K92:K96,K95)&gt;=3,IF(J95=5,VLOOKUP(K95+2,TPMatrix!$A$6:$B$10,2,FALSE),IF(J95=4,VLOOKUP(K95+2,TPMatrix!$D$6:$E$9,2,FALSE),0)),"")</f>
        <v>0</v>
      </c>
      <c r="O95" s="216">
        <f ca="1">IF(COUNTIF(K92:K96,K95)&gt;=4,IF(J95=5,VLOOKUP(K95+3,TPMatrix!$A$6:$B$10,2,FALSE),IF(J95=4,VLOOKUP(K95+3,TPMatrix!$D$6:$E$9,2,FALSE),0)),"")</f>
        <v>0</v>
      </c>
      <c r="P95" s="216">
        <f ca="1">IF(COUNTIF(K92:K96,K95)&gt;=5,IF(J95=5,VLOOKUP(K95+4,TPMatrix!$A$6:$B$10,2,FALSE),IF(J95=4,VLOOKUP(K95+4,TPMatrix!$D$6:$E$9,2,FALSE),0)),"")</f>
        <v>0</v>
      </c>
      <c r="Q95" s="216">
        <f t="shared" ca="1" si="28"/>
        <v>0</v>
      </c>
      <c r="R95" s="217">
        <f t="shared" ca="1" si="29"/>
        <v>5</v>
      </c>
      <c r="S95" s="215">
        <f t="shared" ca="1" si="30"/>
        <v>0</v>
      </c>
      <c r="T95" s="216">
        <f t="shared" si="31"/>
        <v>0</v>
      </c>
      <c r="U95" s="217">
        <f t="shared" ca="1" si="32"/>
        <v>0</v>
      </c>
      <c r="W95" s="154" t="str">
        <f t="shared" ca="1" si="33"/>
        <v/>
      </c>
      <c r="X95" s="154" t="str">
        <f ca="1">IF(ISNUMBER($A95),$W95*(Methuselahs!$A$4+1)+$A95,"")</f>
        <v/>
      </c>
      <c r="Y95" s="154" t="str">
        <f t="shared" ca="1" si="34"/>
        <v/>
      </c>
      <c r="Z95" s="154" t="str">
        <f ca="1">IF(ISNUMBER($A95),VLOOKUP($A95,Methuselahs!$A$7:$X$206,5),"")</f>
        <v/>
      </c>
      <c r="AA95" s="154" t="str">
        <f t="shared" ca="1" si="35"/>
        <v/>
      </c>
    </row>
    <row r="96" spans="1:27" ht="12.95" customHeight="1" x14ac:dyDescent="0.2">
      <c r="A96" s="234" t="str">
        <f ca="1">IF(ISBLANK('Tournament Info'!$B$11),"",INDIRECT(ADDRESS(ROW(),2,1,1,"Optimal Seating "&amp;'Tournament Info'!$B$11-1&amp;"R+F")))</f>
        <v/>
      </c>
      <c r="B96" s="235" t="str">
        <f ca="1">IF(ISNUMBER(A96),VLOOKUP(A96,Methuselahs!$A$7:$E$206,2,FALSE),"")</f>
        <v/>
      </c>
      <c r="C96" s="236" t="str">
        <f ca="1">IF(ISNUMBER(A96),VLOOKUP(A96,Methuselahs!$A$7:$E$206,3,FALSE),"")</f>
        <v/>
      </c>
      <c r="D96" s="237" t="str">
        <f t="shared" ca="1" si="24"/>
        <v/>
      </c>
      <c r="E96" s="238"/>
      <c r="F96" s="256">
        <f t="shared" si="25"/>
        <v>0</v>
      </c>
      <c r="G96" s="222" t="str">
        <f t="shared" ca="1" si="26"/>
        <v/>
      </c>
      <c r="H96" s="223" t="str">
        <f ca="1">IF(ISNUMBER(A96),IF(OR($S96=$U96,NOT(ISNA(MATCH($D96*5+$V$4,Override!$C$6:$C$125,0)))),$Q96,0),"")</f>
        <v/>
      </c>
      <c r="I96" s="254" t="str">
        <f t="shared" ca="1" si="27"/>
        <v/>
      </c>
      <c r="J96" s="239">
        <f ca="1">COUNT(A92:A96)</f>
        <v>0</v>
      </c>
      <c r="K96" s="240" t="str">
        <f ca="1">IF(ISNUMBER(A96),RANK(F96,F92:F96),"")</f>
        <v/>
      </c>
      <c r="L96" s="241">
        <f ca="1">IF(J96=5,VLOOKUP(K96,TPMatrix!$A$6:$B$10,2,FALSE),IF(J96=4,VLOOKUP(K96,TPMatrix!$D$6:$E$9,2,FALSE),0))</f>
        <v>0</v>
      </c>
      <c r="M96" s="241">
        <f ca="1">IF(COUNTIF(K92:K96,K96)&gt;=2,IF(J96=5,VLOOKUP(K96+1,TPMatrix!$A$6:$B$10,2,FALSE),IF(J96=4,VLOOKUP(K96+1,TPMatrix!$D$6:$E$9,2,FALSE),0)),"")</f>
        <v>0</v>
      </c>
      <c r="N96" s="241">
        <f ca="1">IF(COUNTIF(K92:K96,K96)&gt;=3,IF(J96=5,VLOOKUP(K96+2,TPMatrix!$A$6:$B$10,2,FALSE),IF(J96=4,VLOOKUP(K96+2,TPMatrix!$D$6:$E$9,2,FALSE),0)),"")</f>
        <v>0</v>
      </c>
      <c r="O96" s="241">
        <f ca="1">IF(COUNTIF(K92:K96,K96)&gt;=4,IF(J96=5,VLOOKUP(K96+3,TPMatrix!$A$6:$B$10,2,FALSE),IF(J96=4,VLOOKUP(K96+3,TPMatrix!$D$6:$E$9,2,FALSE),0)),"")</f>
        <v>0</v>
      </c>
      <c r="P96" s="241">
        <f ca="1">IF(COUNTIF(K92:K96,K96)&gt;=5,IF(J96=5,VLOOKUP(K96+4,TPMatrix!$A$6:$B$10,2,FALSE),IF(J96=4,VLOOKUP(K96+4,TPMatrix!$D$6:$E$9,2,FALSE),0)),"")</f>
        <v>0</v>
      </c>
      <c r="Q96" s="241">
        <f t="shared" ca="1" si="28"/>
        <v>0</v>
      </c>
      <c r="R96" s="242">
        <f t="shared" ca="1" si="29"/>
        <v>5</v>
      </c>
      <c r="S96" s="240">
        <f t="shared" ca="1" si="30"/>
        <v>0</v>
      </c>
      <c r="T96" s="241">
        <f t="shared" si="31"/>
        <v>0</v>
      </c>
      <c r="U96" s="242">
        <f t="shared" ca="1" si="32"/>
        <v>0</v>
      </c>
      <c r="W96" s="154" t="str">
        <f t="shared" ca="1" si="33"/>
        <v/>
      </c>
      <c r="X96" s="154" t="str">
        <f ca="1">IF(ISNUMBER($A96),$W96*(Methuselahs!$A$4+1)+$A96,"")</f>
        <v/>
      </c>
      <c r="Y96" s="154" t="str">
        <f t="shared" ca="1" si="34"/>
        <v/>
      </c>
      <c r="Z96" s="154" t="str">
        <f ca="1">IF(ISNUMBER($A96),VLOOKUP($A96,Methuselahs!$A$7:$X$206,5),"")</f>
        <v/>
      </c>
      <c r="AA96" s="154" t="str">
        <f t="shared" ca="1" si="35"/>
        <v/>
      </c>
    </row>
    <row r="97" spans="1:27" ht="12.95" customHeight="1" x14ac:dyDescent="0.2">
      <c r="A97" s="193" t="str">
        <f ca="1">IF(ISBLANK('Tournament Info'!$B$11),"",INDIRECT(ADDRESS(ROW(),2,1,1,"Optimal Seating "&amp;'Tournament Info'!$B$11-1&amp;"R+F")))</f>
        <v/>
      </c>
      <c r="B97" s="194" t="str">
        <f ca="1">IF(ISNUMBER(A97),VLOOKUP(A97,Methuselahs!$A$7:$E$206,2,FALSE),"")</f>
        <v/>
      </c>
      <c r="C97" s="195" t="str">
        <f ca="1">IF(ISNUMBER(A97),VLOOKUP(A97,Methuselahs!$A$7:$E$206,3,FALSE),"")</f>
        <v/>
      </c>
      <c r="D97" s="196" t="str">
        <f t="shared" ca="1" si="24"/>
        <v/>
      </c>
      <c r="E97" s="197"/>
      <c r="F97" s="249">
        <f t="shared" si="25"/>
        <v>0</v>
      </c>
      <c r="G97" s="198" t="str">
        <f t="shared" ca="1" si="26"/>
        <v/>
      </c>
      <c r="H97" s="199" t="str">
        <f ca="1">IF(ISNUMBER(A97),IF(OR($S97=$U97,NOT(ISNA(MATCH($D97*5+$V$4,Override!$C$6:$C$125,0)))),$Q97,0),"")</f>
        <v/>
      </c>
      <c r="I97" s="250" t="str">
        <f t="shared" ca="1" si="27"/>
        <v/>
      </c>
      <c r="J97" s="200">
        <f ca="1">COUNT(A97:A101)</f>
        <v>0</v>
      </c>
      <c r="K97" s="201" t="str">
        <f ca="1">IF(ISNUMBER(A97),RANK(F97,F97:F101),"")</f>
        <v/>
      </c>
      <c r="L97" s="202">
        <f ca="1">IF(J97=5,VLOOKUP(K97,TPMatrix!$A$6:$B$10,2,FALSE),IF(J97=4,VLOOKUP(K97,TPMatrix!$D$6:$E$9,2,FALSE),0))</f>
        <v>0</v>
      </c>
      <c r="M97" s="202">
        <f ca="1">IF(COUNTIF(K97:K101,K97)&gt;=2,IF(J97=5,VLOOKUP(K97+1,TPMatrix!$A$6:$B$10,2,FALSE),IF(J97=4,VLOOKUP(K97+1,TPMatrix!$D$6:$E$9,2,FALSE),0)),"")</f>
        <v>0</v>
      </c>
      <c r="N97" s="202">
        <f ca="1">IF(COUNTIF(K97:K101,K97)&gt;=3,IF(J97=5,VLOOKUP(K97+2,TPMatrix!$A$6:$B$10,2,FALSE),IF(J97=4,VLOOKUP(K97+2,TPMatrix!$D$6:$E$9,2,FALSE),0)),"")</f>
        <v>0</v>
      </c>
      <c r="O97" s="202">
        <f ca="1">IF(COUNTIF(K97:K101,K97)&gt;=4,IF(J97=5,VLOOKUP(K97+3,TPMatrix!$A$6:$B$10,2,FALSE),IF(J97=4,VLOOKUP(K97+3,TPMatrix!$D$6:$E$9,2,FALSE),0)),"")</f>
        <v>0</v>
      </c>
      <c r="P97" s="202">
        <f ca="1">IF(COUNTIF(K97:K101,K97)&gt;=5,IF(J97=5,VLOOKUP(K97+4,TPMatrix!$A$6:$B$10,2,FALSE),IF(J97=4,VLOOKUP(K97+4,TPMatrix!$D$6:$E$9,2,FALSE),0)),"")</f>
        <v>0</v>
      </c>
      <c r="Q97" s="202">
        <f t="shared" ca="1" si="28"/>
        <v>0</v>
      </c>
      <c r="R97" s="203">
        <f t="shared" ca="1" si="29"/>
        <v>5</v>
      </c>
      <c r="S97" s="204">
        <f t="shared" ca="1" si="30"/>
        <v>0</v>
      </c>
      <c r="T97" s="205">
        <f t="shared" si="31"/>
        <v>0</v>
      </c>
      <c r="U97" s="206">
        <f t="shared" ca="1" si="32"/>
        <v>0</v>
      </c>
      <c r="W97" s="154" t="str">
        <f t="shared" ca="1" si="33"/>
        <v/>
      </c>
      <c r="X97" s="154" t="str">
        <f ca="1">IF(ISNUMBER($A97),$W97*(Methuselahs!$A$4+1)+$A97,"")</f>
        <v/>
      </c>
      <c r="Y97" s="154" t="str">
        <f t="shared" ca="1" si="34"/>
        <v/>
      </c>
      <c r="Z97" s="154" t="str">
        <f ca="1">IF(ISNUMBER($A97),VLOOKUP($A97,Methuselahs!$A$7:$X$206,5),"")</f>
        <v/>
      </c>
      <c r="AA97" s="154" t="str">
        <f t="shared" ca="1" si="35"/>
        <v/>
      </c>
    </row>
    <row r="98" spans="1:27" ht="12.95" customHeight="1" x14ac:dyDescent="0.2">
      <c r="A98" s="207" t="str">
        <f ca="1">IF(ISBLANK('Tournament Info'!$B$11),"",INDIRECT(ADDRESS(ROW(),2,1,1,"Optimal Seating "&amp;'Tournament Info'!$B$11-1&amp;"R+F")))</f>
        <v/>
      </c>
      <c r="B98" s="208" t="str">
        <f ca="1">IF(ISNUMBER(A98),VLOOKUP(A98,Methuselahs!$A$7:$E$206,2,FALSE),"")</f>
        <v/>
      </c>
      <c r="C98" s="209" t="str">
        <f ca="1">IF(ISNUMBER(A98),VLOOKUP(A98,Methuselahs!$A$7:$E$206,3,FALSE),"")</f>
        <v/>
      </c>
      <c r="D98" s="210" t="str">
        <f t="shared" ca="1" si="24"/>
        <v/>
      </c>
      <c r="E98" s="211"/>
      <c r="F98" s="251">
        <f t="shared" si="25"/>
        <v>0</v>
      </c>
      <c r="G98" s="212" t="str">
        <f t="shared" ca="1" si="26"/>
        <v/>
      </c>
      <c r="H98" s="213" t="str">
        <f ca="1">IF(ISNUMBER(A98),IF(OR($S98=$U98,NOT(ISNA(MATCH($D98*5+$V$4,Override!$C$6:$C$125,0)))),$Q98,0),"")</f>
        <v/>
      </c>
      <c r="I98" s="252" t="str">
        <f t="shared" ca="1" si="27"/>
        <v/>
      </c>
      <c r="J98" s="214">
        <f ca="1">COUNT(A97:A101)</f>
        <v>0</v>
      </c>
      <c r="K98" s="215" t="str">
        <f ca="1">IF(ISNUMBER(A98),RANK(F98,F97:F101),"")</f>
        <v/>
      </c>
      <c r="L98" s="216">
        <f ca="1">IF(J98=5,VLOOKUP(K98,TPMatrix!$A$6:$B$10,2,FALSE),IF(J98=4,VLOOKUP(K98,TPMatrix!$D$6:$E$9,2,FALSE),0))</f>
        <v>0</v>
      </c>
      <c r="M98" s="216">
        <f ca="1">IF(COUNTIF(K97:K101,K98)&gt;=2,IF(J98=5,VLOOKUP(K98+1,TPMatrix!$A$6:$B$10,2,FALSE),IF(J98=4,VLOOKUP(K98+1,TPMatrix!$D$6:$E$9,2,FALSE),0)),"")</f>
        <v>0</v>
      </c>
      <c r="N98" s="216">
        <f ca="1">IF(COUNTIF(K97:K101,K98)&gt;=3,IF(J98=5,VLOOKUP(K98+2,TPMatrix!$A$6:$B$10,2,FALSE),IF(J98=4,VLOOKUP(K98+2,TPMatrix!$D$6:$E$9,2,FALSE),0)),"")</f>
        <v>0</v>
      </c>
      <c r="O98" s="216">
        <f ca="1">IF(COUNTIF(K97:K101,K98)&gt;=4,IF(J98=5,VLOOKUP(K98+3,TPMatrix!$A$6:$B$10,2,FALSE),IF(J98=4,VLOOKUP(K98+3,TPMatrix!$D$6:$E$9,2,FALSE),0)),"")</f>
        <v>0</v>
      </c>
      <c r="P98" s="216">
        <f ca="1">IF(COUNTIF(K97:K101,K98)&gt;=5,IF(J98=5,VLOOKUP(K98+4,TPMatrix!$A$6:$B$10,2,FALSE),IF(J98=4,VLOOKUP(K98+4,TPMatrix!$D$6:$E$9,2,FALSE),0)),"")</f>
        <v>0</v>
      </c>
      <c r="Q98" s="216">
        <f t="shared" ca="1" si="28"/>
        <v>0</v>
      </c>
      <c r="R98" s="217">
        <f t="shared" ca="1" si="29"/>
        <v>5</v>
      </c>
      <c r="S98" s="215">
        <f t="shared" ca="1" si="30"/>
        <v>0</v>
      </c>
      <c r="T98" s="216">
        <f t="shared" si="31"/>
        <v>0</v>
      </c>
      <c r="U98" s="217">
        <f t="shared" ca="1" si="32"/>
        <v>0</v>
      </c>
      <c r="W98" s="154" t="str">
        <f t="shared" ca="1" si="33"/>
        <v/>
      </c>
      <c r="X98" s="154" t="str">
        <f ca="1">IF(ISNUMBER($A98),$W98*(Methuselahs!$A$4+1)+$A98,"")</f>
        <v/>
      </c>
      <c r="Y98" s="154" t="str">
        <f t="shared" ca="1" si="34"/>
        <v/>
      </c>
      <c r="Z98" s="154" t="str">
        <f ca="1">IF(ISNUMBER($A98),VLOOKUP($A98,Methuselahs!$A$7:$X$206,5),"")</f>
        <v/>
      </c>
      <c r="AA98" s="154" t="str">
        <f t="shared" ca="1" si="35"/>
        <v/>
      </c>
    </row>
    <row r="99" spans="1:27" ht="12.95" customHeight="1" x14ac:dyDescent="0.2">
      <c r="A99" s="218" t="str">
        <f ca="1">IF(ISBLANK('Tournament Info'!$B$11),"",INDIRECT(ADDRESS(ROW(),2,1,1,"Optimal Seating "&amp;'Tournament Info'!$B$11-1&amp;"R+F")))</f>
        <v/>
      </c>
      <c r="B99" s="194" t="str">
        <f ca="1">IF(ISNUMBER(A99),VLOOKUP(A99,Methuselahs!$A$7:$E$206,2,FALSE),"")</f>
        <v/>
      </c>
      <c r="C99" s="219" t="str">
        <f ca="1">IF(ISNUMBER(A99),VLOOKUP(A99,Methuselahs!$A$7:$E$206,3,FALSE),"")</f>
        <v/>
      </c>
      <c r="D99" s="220" t="str">
        <f t="shared" ca="1" si="24"/>
        <v/>
      </c>
      <c r="E99" s="221"/>
      <c r="F99" s="253">
        <f t="shared" si="25"/>
        <v>0</v>
      </c>
      <c r="G99" s="222" t="str">
        <f t="shared" ca="1" si="26"/>
        <v/>
      </c>
      <c r="H99" s="223" t="str">
        <f ca="1">IF(ISNUMBER(A99),IF(OR($S99=$U99,NOT(ISNA(MATCH($D99*5+$V$4,Override!$C$6:$C$125,0)))),$Q99,0),"")</f>
        <v/>
      </c>
      <c r="I99" s="254" t="str">
        <f t="shared" ca="1" si="27"/>
        <v/>
      </c>
      <c r="J99" s="224">
        <f ca="1">COUNT(A97:A101)</f>
        <v>0</v>
      </c>
      <c r="K99" s="225" t="str">
        <f ca="1">IF(ISNUMBER(A99),RANK(F99,F97:F101),"")</f>
        <v/>
      </c>
      <c r="L99" s="226">
        <f ca="1">IF(J99=5,VLOOKUP(K99,TPMatrix!$A$6:$B$10,2,FALSE),IF(J99=4,VLOOKUP(K99,TPMatrix!$D$6:$E$9,2,FALSE),0))</f>
        <v>0</v>
      </c>
      <c r="M99" s="226">
        <f ca="1">IF(COUNTIF(K97:K101,K99)&gt;=2,IF(J99=5,VLOOKUP(K99+1,TPMatrix!$A$6:$B$10,2,FALSE),IF(J99=4,VLOOKUP(K99+1,TPMatrix!$D$6:$E$9,2,FALSE),0)),"")</f>
        <v>0</v>
      </c>
      <c r="N99" s="226">
        <f ca="1">IF(COUNTIF(K97:K101,K99)&gt;=3,IF(J99=5,VLOOKUP(K99+2,TPMatrix!$A$6:$B$10,2,FALSE),IF(J99=4,VLOOKUP(K99+2,TPMatrix!$D$6:$E$9,2,FALSE),0)),"")</f>
        <v>0</v>
      </c>
      <c r="O99" s="226">
        <f ca="1">IF(COUNTIF(K97:K101,K99)&gt;=4,IF(J99=5,VLOOKUP(K99+3,TPMatrix!$A$6:$B$10,2,FALSE),IF(J99=4,VLOOKUP(K99+3,TPMatrix!$D$6:$E$9,2,FALSE),0)),"")</f>
        <v>0</v>
      </c>
      <c r="P99" s="226">
        <f ca="1">IF(COUNTIF(K97:K101,K99)&gt;=5,IF(J99=5,VLOOKUP(K99+4,TPMatrix!$A$6:$B$10,2,FALSE),IF(J99=4,VLOOKUP(K99+4,TPMatrix!$D$6:$E$9,2,FALSE),0)),"")</f>
        <v>0</v>
      </c>
      <c r="Q99" s="226">
        <f t="shared" ca="1" si="28"/>
        <v>0</v>
      </c>
      <c r="R99" s="227">
        <f t="shared" ca="1" si="29"/>
        <v>5</v>
      </c>
      <c r="S99" s="225">
        <f t="shared" ca="1" si="30"/>
        <v>0</v>
      </c>
      <c r="T99" s="226">
        <f t="shared" si="31"/>
        <v>0</v>
      </c>
      <c r="U99" s="227">
        <f t="shared" ca="1" si="32"/>
        <v>0</v>
      </c>
      <c r="W99" s="154" t="str">
        <f t="shared" ca="1" si="33"/>
        <v/>
      </c>
      <c r="X99" s="154" t="str">
        <f ca="1">IF(ISNUMBER($A99),$W99*(Methuselahs!$A$4+1)+$A99,"")</f>
        <v/>
      </c>
      <c r="Y99" s="154" t="str">
        <f t="shared" ca="1" si="34"/>
        <v/>
      </c>
      <c r="Z99" s="154" t="str">
        <f ca="1">IF(ISNUMBER($A99),VLOOKUP($A99,Methuselahs!$A$7:$X$206,5),"")</f>
        <v/>
      </c>
      <c r="AA99" s="154" t="str">
        <f t="shared" ca="1" si="35"/>
        <v/>
      </c>
    </row>
    <row r="100" spans="1:27" ht="12.95" customHeight="1" x14ac:dyDescent="0.2">
      <c r="A100" s="228" t="str">
        <f ca="1">IF(ISBLANK('Tournament Info'!$B$11),"",INDIRECT(ADDRESS(ROW(),2,1,1,"Optimal Seating "&amp;'Tournament Info'!$B$11-1&amp;"R+F")))</f>
        <v/>
      </c>
      <c r="B100" s="229" t="str">
        <f ca="1">IF(ISNUMBER(A100),VLOOKUP(A100,Methuselahs!$A$7:$E$206,2,FALSE),"")</f>
        <v/>
      </c>
      <c r="C100" s="230" t="str">
        <f ca="1">IF(ISNUMBER(A100),VLOOKUP(A100,Methuselahs!$A$7:$E$206,3,FALSE),"")</f>
        <v/>
      </c>
      <c r="D100" s="231" t="str">
        <f t="shared" ca="1" si="24"/>
        <v/>
      </c>
      <c r="E100" s="232"/>
      <c r="F100" s="255">
        <f t="shared" si="25"/>
        <v>0</v>
      </c>
      <c r="G100" s="212" t="str">
        <f t="shared" ca="1" si="26"/>
        <v/>
      </c>
      <c r="H100" s="213" t="str">
        <f ca="1">IF(ISNUMBER(A100),IF(OR($S100=$U100,NOT(ISNA(MATCH($D100*5+$V$4,Override!$C$6:$C$125,0)))),$Q100,0),"")</f>
        <v/>
      </c>
      <c r="I100" s="252" t="str">
        <f t="shared" ca="1" si="27"/>
        <v/>
      </c>
      <c r="J100" s="233">
        <f ca="1">COUNT(A97:A101)</f>
        <v>0</v>
      </c>
      <c r="K100" s="215" t="str">
        <f ca="1">IF(ISNUMBER(A100),RANK(F100,F97:F101),"")</f>
        <v/>
      </c>
      <c r="L100" s="216">
        <f ca="1">IF(J100=5,VLOOKUP(K100,TPMatrix!$A$6:$B$10,2,FALSE),IF(J100=4,VLOOKUP(K100,TPMatrix!$D$6:$E$9,2,FALSE),0))</f>
        <v>0</v>
      </c>
      <c r="M100" s="216">
        <f ca="1">IF(COUNTIF(K97:K101,K100)&gt;=2,IF(J100=5,VLOOKUP(K100+1,TPMatrix!$A$6:$B$10,2,FALSE),IF(J100=4,VLOOKUP(K100+1,TPMatrix!$D$6:$E$9,2,FALSE),0)),"")</f>
        <v>0</v>
      </c>
      <c r="N100" s="216">
        <f ca="1">IF(COUNTIF(K97:K101,K100)&gt;=3,IF(J100=5,VLOOKUP(K100+2,TPMatrix!$A$6:$B$10,2,FALSE),IF(J100=4,VLOOKUP(K100+2,TPMatrix!$D$6:$E$9,2,FALSE),0)),"")</f>
        <v>0</v>
      </c>
      <c r="O100" s="216">
        <f ca="1">IF(COUNTIF(K97:K101,K100)&gt;=4,IF(J100=5,VLOOKUP(K100+3,TPMatrix!$A$6:$B$10,2,FALSE),IF(J100=4,VLOOKUP(K100+3,TPMatrix!$D$6:$E$9,2,FALSE),0)),"")</f>
        <v>0</v>
      </c>
      <c r="P100" s="216">
        <f ca="1">IF(COUNTIF(K97:K101,K100)&gt;=5,IF(J100=5,VLOOKUP(K100+4,TPMatrix!$A$6:$B$10,2,FALSE),IF(J100=4,VLOOKUP(K100+4,TPMatrix!$D$6:$E$9,2,FALSE),0)),"")</f>
        <v>0</v>
      </c>
      <c r="Q100" s="216">
        <f t="shared" ca="1" si="28"/>
        <v>0</v>
      </c>
      <c r="R100" s="217">
        <f t="shared" ca="1" si="29"/>
        <v>5</v>
      </c>
      <c r="S100" s="215">
        <f t="shared" ca="1" si="30"/>
        <v>0</v>
      </c>
      <c r="T100" s="216">
        <f t="shared" si="31"/>
        <v>0</v>
      </c>
      <c r="U100" s="217">
        <f t="shared" ca="1" si="32"/>
        <v>0</v>
      </c>
      <c r="W100" s="154" t="str">
        <f t="shared" ca="1" si="33"/>
        <v/>
      </c>
      <c r="X100" s="154" t="str">
        <f ca="1">IF(ISNUMBER($A100),$W100*(Methuselahs!$A$4+1)+$A100,"")</f>
        <v/>
      </c>
      <c r="Y100" s="154" t="str">
        <f t="shared" ca="1" si="34"/>
        <v/>
      </c>
      <c r="Z100" s="154" t="str">
        <f ca="1">IF(ISNUMBER($A100),VLOOKUP($A100,Methuselahs!$A$7:$X$206,5),"")</f>
        <v/>
      </c>
      <c r="AA100" s="154" t="str">
        <f t="shared" ca="1" si="35"/>
        <v/>
      </c>
    </row>
    <row r="101" spans="1:27" ht="12.95" customHeight="1" x14ac:dyDescent="0.2">
      <c r="A101" s="234" t="str">
        <f ca="1">IF(ISBLANK('Tournament Info'!$B$11),"",INDIRECT(ADDRESS(ROW(),2,1,1,"Optimal Seating "&amp;'Tournament Info'!$B$11-1&amp;"R+F")))</f>
        <v/>
      </c>
      <c r="B101" s="235" t="str">
        <f ca="1">IF(ISNUMBER(A101),VLOOKUP(A101,Methuselahs!$A$7:$E$206,2,FALSE),"")</f>
        <v/>
      </c>
      <c r="C101" s="236" t="str">
        <f ca="1">IF(ISNUMBER(A101),VLOOKUP(A101,Methuselahs!$A$7:$E$206,3,FALSE),"")</f>
        <v/>
      </c>
      <c r="D101" s="237" t="str">
        <f t="shared" ca="1" si="24"/>
        <v/>
      </c>
      <c r="E101" s="238"/>
      <c r="F101" s="256">
        <f t="shared" si="25"/>
        <v>0</v>
      </c>
      <c r="G101" s="222" t="str">
        <f t="shared" ca="1" si="26"/>
        <v/>
      </c>
      <c r="H101" s="223" t="str">
        <f ca="1">IF(ISNUMBER(A101),IF(OR($S101=$U101,NOT(ISNA(MATCH($D101*5+$V$4,Override!$C$6:$C$125,0)))),$Q101,0),"")</f>
        <v/>
      </c>
      <c r="I101" s="254" t="str">
        <f t="shared" ca="1" si="27"/>
        <v/>
      </c>
      <c r="J101" s="239">
        <f ca="1">COUNT(A97:A101)</f>
        <v>0</v>
      </c>
      <c r="K101" s="240" t="str">
        <f ca="1">IF(ISNUMBER(A101),RANK(F101,F97:F101),"")</f>
        <v/>
      </c>
      <c r="L101" s="241">
        <f ca="1">IF(J101=5,VLOOKUP(K101,TPMatrix!$A$6:$B$10,2,FALSE),IF(J101=4,VLOOKUP(K101,TPMatrix!$D$6:$E$9,2,FALSE),0))</f>
        <v>0</v>
      </c>
      <c r="M101" s="241">
        <f ca="1">IF(COUNTIF(K97:K101,K101)&gt;=2,IF(J101=5,VLOOKUP(K101+1,TPMatrix!$A$6:$B$10,2,FALSE),IF(J101=4,VLOOKUP(K101+1,TPMatrix!$D$6:$E$9,2,FALSE),0)),"")</f>
        <v>0</v>
      </c>
      <c r="N101" s="241">
        <f ca="1">IF(COUNTIF(K97:K101,K101)&gt;=3,IF(J101=5,VLOOKUP(K101+2,TPMatrix!$A$6:$B$10,2,FALSE),IF(J101=4,VLOOKUP(K101+2,TPMatrix!$D$6:$E$9,2,FALSE),0)),"")</f>
        <v>0</v>
      </c>
      <c r="O101" s="241">
        <f ca="1">IF(COUNTIF(K97:K101,K101)&gt;=4,IF(J101=5,VLOOKUP(K101+3,TPMatrix!$A$6:$B$10,2,FALSE),IF(J101=4,VLOOKUP(K101+3,TPMatrix!$D$6:$E$9,2,FALSE),0)),"")</f>
        <v>0</v>
      </c>
      <c r="P101" s="241">
        <f ca="1">IF(COUNTIF(K97:K101,K101)&gt;=5,IF(J101=5,VLOOKUP(K101+4,TPMatrix!$A$6:$B$10,2,FALSE),IF(J101=4,VLOOKUP(K101+4,TPMatrix!$D$6:$E$9,2,FALSE),0)),"")</f>
        <v>0</v>
      </c>
      <c r="Q101" s="241">
        <f t="shared" ca="1" si="28"/>
        <v>0</v>
      </c>
      <c r="R101" s="242">
        <f t="shared" ca="1" si="29"/>
        <v>5</v>
      </c>
      <c r="S101" s="240">
        <f t="shared" ca="1" si="30"/>
        <v>0</v>
      </c>
      <c r="T101" s="241">
        <f t="shared" si="31"/>
        <v>0</v>
      </c>
      <c r="U101" s="242">
        <f t="shared" ca="1" si="32"/>
        <v>0</v>
      </c>
      <c r="W101" s="154" t="str">
        <f t="shared" ca="1" si="33"/>
        <v/>
      </c>
      <c r="X101" s="154" t="str">
        <f ca="1">IF(ISNUMBER($A101),$W101*(Methuselahs!$A$4+1)+$A101,"")</f>
        <v/>
      </c>
      <c r="Y101" s="154" t="str">
        <f t="shared" ca="1" si="34"/>
        <v/>
      </c>
      <c r="Z101" s="154" t="str">
        <f ca="1">IF(ISNUMBER($A101),VLOOKUP($A101,Methuselahs!$A$7:$X$206,5),"")</f>
        <v/>
      </c>
      <c r="AA101" s="154" t="str">
        <f t="shared" ca="1" si="35"/>
        <v/>
      </c>
    </row>
    <row r="102" spans="1:27" ht="12.95" customHeight="1" x14ac:dyDescent="0.2">
      <c r="A102" s="193" t="str">
        <f ca="1">IF(ISBLANK('Tournament Info'!$B$11),"",INDIRECT(ADDRESS(ROW(),2,1,1,"Optimal Seating "&amp;'Tournament Info'!$B$11-1&amp;"R+F")))</f>
        <v/>
      </c>
      <c r="B102" s="194" t="str">
        <f ca="1">IF(ISNUMBER(A102),VLOOKUP(A102,Methuselahs!$A$7:$E$206,2,FALSE),"")</f>
        <v/>
      </c>
      <c r="C102" s="195" t="str">
        <f ca="1">IF(ISNUMBER(A102),VLOOKUP(A102,Methuselahs!$A$7:$E$206,3,FALSE),"")</f>
        <v/>
      </c>
      <c r="D102" s="196" t="str">
        <f t="shared" ca="1" si="24"/>
        <v/>
      </c>
      <c r="E102" s="197"/>
      <c r="F102" s="249">
        <f t="shared" si="25"/>
        <v>0</v>
      </c>
      <c r="G102" s="198" t="str">
        <f t="shared" ca="1" si="26"/>
        <v/>
      </c>
      <c r="H102" s="199" t="str">
        <f ca="1">IF(ISNUMBER(A102),IF(OR($S102=$U102,NOT(ISNA(MATCH($D102*5+$V$4,Override!$C$6:$C$125,0)))),$Q102,0),"")</f>
        <v/>
      </c>
      <c r="I102" s="250" t="str">
        <f t="shared" ca="1" si="27"/>
        <v/>
      </c>
      <c r="J102" s="200">
        <f ca="1">COUNT(A102:A106)</f>
        <v>0</v>
      </c>
      <c r="K102" s="201" t="str">
        <f ca="1">IF(ISNUMBER(A102),RANK(F102,F102:F106),"")</f>
        <v/>
      </c>
      <c r="L102" s="202">
        <f ca="1">IF(J102=5,VLOOKUP(K102,TPMatrix!$A$6:$B$10,2,FALSE),IF(J102=4,VLOOKUP(K102,TPMatrix!$D$6:$E$9,2,FALSE),0))</f>
        <v>0</v>
      </c>
      <c r="M102" s="202">
        <f ca="1">IF(COUNTIF(K102:K106,K102)&gt;=2,IF(J102=5,VLOOKUP(K102+1,TPMatrix!$A$6:$B$10,2,FALSE),IF(J102=4,VLOOKUP(K102+1,TPMatrix!$D$6:$E$9,2,FALSE),0)),"")</f>
        <v>0</v>
      </c>
      <c r="N102" s="202">
        <f ca="1">IF(COUNTIF(K102:K106,K102)&gt;=3,IF(J102=5,VLOOKUP(K102+2,TPMatrix!$A$6:$B$10,2,FALSE),IF(J102=4,VLOOKUP(K102+2,TPMatrix!$D$6:$E$9,2,FALSE),0)),"")</f>
        <v>0</v>
      </c>
      <c r="O102" s="202">
        <f ca="1">IF(COUNTIF(K102:K106,K102)&gt;=4,IF(J102=5,VLOOKUP(K102+3,TPMatrix!$A$6:$B$10,2,FALSE),IF(J102=4,VLOOKUP(K102+3,TPMatrix!$D$6:$E$9,2,FALSE),0)),"")</f>
        <v>0</v>
      </c>
      <c r="P102" s="202">
        <f ca="1">IF(COUNTIF(K102:K106,K102)&gt;=5,IF(J102=5,VLOOKUP(K102+4,TPMatrix!$A$6:$B$10,2,FALSE),IF(J102=4,VLOOKUP(K102+4,TPMatrix!$D$6:$E$9,2,FALSE),0)),"")</f>
        <v>0</v>
      </c>
      <c r="Q102" s="202">
        <f t="shared" ca="1" si="28"/>
        <v>0</v>
      </c>
      <c r="R102" s="203">
        <f t="shared" ca="1" si="29"/>
        <v>5</v>
      </c>
      <c r="S102" s="204">
        <f t="shared" ca="1" si="30"/>
        <v>0</v>
      </c>
      <c r="T102" s="205">
        <f t="shared" si="31"/>
        <v>0</v>
      </c>
      <c r="U102" s="206">
        <f t="shared" ca="1" si="32"/>
        <v>0</v>
      </c>
      <c r="W102" s="154" t="str">
        <f t="shared" ca="1" si="33"/>
        <v/>
      </c>
      <c r="X102" s="154" t="str">
        <f ca="1">IF(ISNUMBER($A102),$W102*(Methuselahs!$A$4+1)+$A102,"")</f>
        <v/>
      </c>
      <c r="Y102" s="154" t="str">
        <f t="shared" ca="1" si="34"/>
        <v/>
      </c>
      <c r="Z102" s="154" t="str">
        <f ca="1">IF(ISNUMBER($A102),VLOOKUP($A102,Methuselahs!$A$7:$X$206,5),"")</f>
        <v/>
      </c>
      <c r="AA102" s="154" t="str">
        <f t="shared" ca="1" si="35"/>
        <v/>
      </c>
    </row>
    <row r="103" spans="1:27" ht="12.95" customHeight="1" x14ac:dyDescent="0.2">
      <c r="A103" s="207" t="str">
        <f ca="1">IF(ISBLANK('Tournament Info'!$B$11),"",INDIRECT(ADDRESS(ROW(),2,1,1,"Optimal Seating "&amp;'Tournament Info'!$B$11-1&amp;"R+F")))</f>
        <v/>
      </c>
      <c r="B103" s="208" t="str">
        <f ca="1">IF(ISNUMBER(A103),VLOOKUP(A103,Methuselahs!$A$7:$E$206,2,FALSE),"")</f>
        <v/>
      </c>
      <c r="C103" s="209" t="str">
        <f ca="1">IF(ISNUMBER(A103),VLOOKUP(A103,Methuselahs!$A$7:$E$206,3,FALSE),"")</f>
        <v/>
      </c>
      <c r="D103" s="210" t="str">
        <f t="shared" ref="D103:D134" ca="1" si="36">IF(ISNUMBER(A103),FLOOR((ROW()-ROW($A$7))/5,1)+1,"")</f>
        <v/>
      </c>
      <c r="E103" s="211"/>
      <c r="F103" s="251">
        <f t="shared" ref="F103:F134" si="37">IF(ISNUMBER(E103),E103,0)</f>
        <v>0</v>
      </c>
      <c r="G103" s="212" t="str">
        <f t="shared" ref="G103:G134" ca="1" si="38">IF(ISNUMBER($A103),IF(AND($F103&gt;=2,$H103=60),1,0),"")</f>
        <v/>
      </c>
      <c r="H103" s="213" t="str">
        <f ca="1">IF(ISNUMBER(A103),IF(OR($S103=$U103,NOT(ISNA(MATCH($D103*5+$V$4,Override!$C$6:$C$125,0)))),$Q103,0),"")</f>
        <v/>
      </c>
      <c r="I103" s="252" t="str">
        <f t="shared" ref="I103:I134" ca="1" si="39">IF(ISNUMBER(A103),IF(J103=5,K103,IF(AND(J103=4,OR(K103=4,K103=3)),K103+1,K103)),"")</f>
        <v/>
      </c>
      <c r="J103" s="214">
        <f ca="1">COUNT(A102:A106)</f>
        <v>0</v>
      </c>
      <c r="K103" s="215" t="str">
        <f ca="1">IF(ISNUMBER(A103),RANK(F103,F102:F106),"")</f>
        <v/>
      </c>
      <c r="L103" s="216">
        <f ca="1">IF(J103=5,VLOOKUP(K103,TPMatrix!$A$6:$B$10,2,FALSE),IF(J103=4,VLOOKUP(K103,TPMatrix!$D$6:$E$9,2,FALSE),0))</f>
        <v>0</v>
      </c>
      <c r="M103" s="216">
        <f ca="1">IF(COUNTIF(K102:K106,K103)&gt;=2,IF(J103=5,VLOOKUP(K103+1,TPMatrix!$A$6:$B$10,2,FALSE),IF(J103=4,VLOOKUP(K103+1,TPMatrix!$D$6:$E$9,2,FALSE),0)),"")</f>
        <v>0</v>
      </c>
      <c r="N103" s="216">
        <f ca="1">IF(COUNTIF(K102:K106,K103)&gt;=3,IF(J103=5,VLOOKUP(K103+2,TPMatrix!$A$6:$B$10,2,FALSE),IF(J103=4,VLOOKUP(K103+2,TPMatrix!$D$6:$E$9,2,FALSE),0)),"")</f>
        <v>0</v>
      </c>
      <c r="O103" s="216">
        <f ca="1">IF(COUNTIF(K102:K106,K103)&gt;=4,IF(J103=5,VLOOKUP(K103+3,TPMatrix!$A$6:$B$10,2,FALSE),IF(J103=4,VLOOKUP(K103+3,TPMatrix!$D$6:$E$9,2,FALSE),0)),"")</f>
        <v>0</v>
      </c>
      <c r="P103" s="216">
        <f ca="1">IF(COUNTIF(K102:K106,K103)&gt;=5,IF(J103=5,VLOOKUP(K103+4,TPMatrix!$A$6:$B$10,2,FALSE),IF(J103=4,VLOOKUP(K103+4,TPMatrix!$D$6:$E$9,2,FALSE),0)),"")</f>
        <v>0</v>
      </c>
      <c r="Q103" s="216">
        <f t="shared" ref="Q103:Q134" ca="1" si="40">SUM(L103:P103)/COUNT(L103:P103)</f>
        <v>0</v>
      </c>
      <c r="R103" s="217">
        <f t="shared" ref="R103:R134" ca="1" si="41">COUNT(L103:P103)</f>
        <v>5</v>
      </c>
      <c r="S103" s="215">
        <f t="shared" ref="S103:S134" ca="1" si="42">IF(ISNUMBER($A103),COUNTIF($D$7:$D$206,$D103),0)</f>
        <v>0</v>
      </c>
      <c r="T103" s="216">
        <f t="shared" ref="T103:T134" si="43">CEILING($F103,1)</f>
        <v>0</v>
      </c>
      <c r="U103" s="217">
        <f t="shared" ref="U103:U134" ca="1" si="44">SUM(OFFSET(T103,-MOD(ROW()-ROW($U$7),5),0,5,1))</f>
        <v>0</v>
      </c>
      <c r="W103" s="154" t="str">
        <f t="shared" ref="W103:W134" ca="1" si="45">$I103</f>
        <v/>
      </c>
      <c r="X103" s="154" t="str">
        <f ca="1">IF(ISNUMBER($A103),$W103*(Methuselahs!$A$4+1)+$A103,"")</f>
        <v/>
      </c>
      <c r="Y103" s="154" t="str">
        <f t="shared" ref="Y103:Y134" ca="1" si="46">IF(ISNUMBER($A103),RANK($X103,$X103:$X107,1),"")</f>
        <v/>
      </c>
      <c r="Z103" s="154" t="str">
        <f ca="1">IF(ISNUMBER($A103),VLOOKUP($A103,Methuselahs!$A$7:$X$206,5),"")</f>
        <v/>
      </c>
      <c r="AA103" s="154" t="str">
        <f t="shared" ref="AA103:AA134" ca="1" si="47">$I103</f>
        <v/>
      </c>
    </row>
    <row r="104" spans="1:27" ht="12.95" customHeight="1" x14ac:dyDescent="0.2">
      <c r="A104" s="218" t="str">
        <f ca="1">IF(ISBLANK('Tournament Info'!$B$11),"",INDIRECT(ADDRESS(ROW(),2,1,1,"Optimal Seating "&amp;'Tournament Info'!$B$11-1&amp;"R+F")))</f>
        <v/>
      </c>
      <c r="B104" s="194" t="str">
        <f ca="1">IF(ISNUMBER(A104),VLOOKUP(A104,Methuselahs!$A$7:$E$206,2,FALSE),"")</f>
        <v/>
      </c>
      <c r="C104" s="219" t="str">
        <f ca="1">IF(ISNUMBER(A104),VLOOKUP(A104,Methuselahs!$A$7:$E$206,3,FALSE),"")</f>
        <v/>
      </c>
      <c r="D104" s="220" t="str">
        <f t="shared" ca="1" si="36"/>
        <v/>
      </c>
      <c r="E104" s="221"/>
      <c r="F104" s="253">
        <f t="shared" si="37"/>
        <v>0</v>
      </c>
      <c r="G104" s="222" t="str">
        <f t="shared" ca="1" si="38"/>
        <v/>
      </c>
      <c r="H104" s="223" t="str">
        <f ca="1">IF(ISNUMBER(A104),IF(OR($S104=$U104,NOT(ISNA(MATCH($D104*5+$V$4,Override!$C$6:$C$125,0)))),$Q104,0),"")</f>
        <v/>
      </c>
      <c r="I104" s="254" t="str">
        <f t="shared" ca="1" si="39"/>
        <v/>
      </c>
      <c r="J104" s="224">
        <f ca="1">COUNT(A102:A106)</f>
        <v>0</v>
      </c>
      <c r="K104" s="225" t="str">
        <f ca="1">IF(ISNUMBER(A104),RANK(F104,F102:F106),"")</f>
        <v/>
      </c>
      <c r="L104" s="226">
        <f ca="1">IF(J104=5,VLOOKUP(K104,TPMatrix!$A$6:$B$10,2,FALSE),IF(J104=4,VLOOKUP(K104,TPMatrix!$D$6:$E$9,2,FALSE),0))</f>
        <v>0</v>
      </c>
      <c r="M104" s="226">
        <f ca="1">IF(COUNTIF(K102:K106,K104)&gt;=2,IF(J104=5,VLOOKUP(K104+1,TPMatrix!$A$6:$B$10,2,FALSE),IF(J104=4,VLOOKUP(K104+1,TPMatrix!$D$6:$E$9,2,FALSE),0)),"")</f>
        <v>0</v>
      </c>
      <c r="N104" s="226">
        <f ca="1">IF(COUNTIF(K102:K106,K104)&gt;=3,IF(J104=5,VLOOKUP(K104+2,TPMatrix!$A$6:$B$10,2,FALSE),IF(J104=4,VLOOKUP(K104+2,TPMatrix!$D$6:$E$9,2,FALSE),0)),"")</f>
        <v>0</v>
      </c>
      <c r="O104" s="226">
        <f ca="1">IF(COUNTIF(K102:K106,K104)&gt;=4,IF(J104=5,VLOOKUP(K104+3,TPMatrix!$A$6:$B$10,2,FALSE),IF(J104=4,VLOOKUP(K104+3,TPMatrix!$D$6:$E$9,2,FALSE),0)),"")</f>
        <v>0</v>
      </c>
      <c r="P104" s="226">
        <f ca="1">IF(COUNTIF(K102:K106,K104)&gt;=5,IF(J104=5,VLOOKUP(K104+4,TPMatrix!$A$6:$B$10,2,FALSE),IF(J104=4,VLOOKUP(K104+4,TPMatrix!$D$6:$E$9,2,FALSE),0)),"")</f>
        <v>0</v>
      </c>
      <c r="Q104" s="226">
        <f t="shared" ca="1" si="40"/>
        <v>0</v>
      </c>
      <c r="R104" s="227">
        <f t="shared" ca="1" si="41"/>
        <v>5</v>
      </c>
      <c r="S104" s="225">
        <f t="shared" ca="1" si="42"/>
        <v>0</v>
      </c>
      <c r="T104" s="226">
        <f t="shared" si="43"/>
        <v>0</v>
      </c>
      <c r="U104" s="227">
        <f t="shared" ca="1" si="44"/>
        <v>0</v>
      </c>
      <c r="W104" s="154" t="str">
        <f t="shared" ca="1" si="45"/>
        <v/>
      </c>
      <c r="X104" s="154" t="str">
        <f ca="1">IF(ISNUMBER($A104),$W104*(Methuselahs!$A$4+1)+$A104,"")</f>
        <v/>
      </c>
      <c r="Y104" s="154" t="str">
        <f t="shared" ca="1" si="46"/>
        <v/>
      </c>
      <c r="Z104" s="154" t="str">
        <f ca="1">IF(ISNUMBER($A104),VLOOKUP($A104,Methuselahs!$A$7:$X$206,5),"")</f>
        <v/>
      </c>
      <c r="AA104" s="154" t="str">
        <f t="shared" ca="1" si="47"/>
        <v/>
      </c>
    </row>
    <row r="105" spans="1:27" ht="12.95" customHeight="1" x14ac:dyDescent="0.2">
      <c r="A105" s="228" t="str">
        <f ca="1">IF(ISBLANK('Tournament Info'!$B$11),"",INDIRECT(ADDRESS(ROW(),2,1,1,"Optimal Seating "&amp;'Tournament Info'!$B$11-1&amp;"R+F")))</f>
        <v/>
      </c>
      <c r="B105" s="229" t="str">
        <f ca="1">IF(ISNUMBER(A105),VLOOKUP(A105,Methuselahs!$A$7:$E$206,2,FALSE),"")</f>
        <v/>
      </c>
      <c r="C105" s="230" t="str">
        <f ca="1">IF(ISNUMBER(A105),VLOOKUP(A105,Methuselahs!$A$7:$E$206,3,FALSE),"")</f>
        <v/>
      </c>
      <c r="D105" s="231" t="str">
        <f t="shared" ca="1" si="36"/>
        <v/>
      </c>
      <c r="E105" s="232"/>
      <c r="F105" s="255">
        <f t="shared" si="37"/>
        <v>0</v>
      </c>
      <c r="G105" s="212" t="str">
        <f t="shared" ca="1" si="38"/>
        <v/>
      </c>
      <c r="H105" s="213" t="str">
        <f ca="1">IF(ISNUMBER(A105),IF(OR($S105=$U105,NOT(ISNA(MATCH($D105*5+$V$4,Override!$C$6:$C$125,0)))),$Q105,0),"")</f>
        <v/>
      </c>
      <c r="I105" s="252" t="str">
        <f t="shared" ca="1" si="39"/>
        <v/>
      </c>
      <c r="J105" s="233">
        <f ca="1">COUNT(A102:A106)</f>
        <v>0</v>
      </c>
      <c r="K105" s="215" t="str">
        <f ca="1">IF(ISNUMBER(A105),RANK(F105,F102:F106),"")</f>
        <v/>
      </c>
      <c r="L105" s="216">
        <f ca="1">IF(J105=5,VLOOKUP(K105,TPMatrix!$A$6:$B$10,2,FALSE),IF(J105=4,VLOOKUP(K105,TPMatrix!$D$6:$E$9,2,FALSE),0))</f>
        <v>0</v>
      </c>
      <c r="M105" s="216">
        <f ca="1">IF(COUNTIF(K102:K106,K105)&gt;=2,IF(J105=5,VLOOKUP(K105+1,TPMatrix!$A$6:$B$10,2,FALSE),IF(J105=4,VLOOKUP(K105+1,TPMatrix!$D$6:$E$9,2,FALSE),0)),"")</f>
        <v>0</v>
      </c>
      <c r="N105" s="216">
        <f ca="1">IF(COUNTIF(K102:K106,K105)&gt;=3,IF(J105=5,VLOOKUP(K105+2,TPMatrix!$A$6:$B$10,2,FALSE),IF(J105=4,VLOOKUP(K105+2,TPMatrix!$D$6:$E$9,2,FALSE),0)),"")</f>
        <v>0</v>
      </c>
      <c r="O105" s="216">
        <f ca="1">IF(COUNTIF(K102:K106,K105)&gt;=4,IF(J105=5,VLOOKUP(K105+3,TPMatrix!$A$6:$B$10,2,FALSE),IF(J105=4,VLOOKUP(K105+3,TPMatrix!$D$6:$E$9,2,FALSE),0)),"")</f>
        <v>0</v>
      </c>
      <c r="P105" s="216">
        <f ca="1">IF(COUNTIF(K102:K106,K105)&gt;=5,IF(J105=5,VLOOKUP(K105+4,TPMatrix!$A$6:$B$10,2,FALSE),IF(J105=4,VLOOKUP(K105+4,TPMatrix!$D$6:$E$9,2,FALSE),0)),"")</f>
        <v>0</v>
      </c>
      <c r="Q105" s="216">
        <f t="shared" ca="1" si="40"/>
        <v>0</v>
      </c>
      <c r="R105" s="217">
        <f t="shared" ca="1" si="41"/>
        <v>5</v>
      </c>
      <c r="S105" s="215">
        <f t="shared" ca="1" si="42"/>
        <v>0</v>
      </c>
      <c r="T105" s="216">
        <f t="shared" si="43"/>
        <v>0</v>
      </c>
      <c r="U105" s="217">
        <f t="shared" ca="1" si="44"/>
        <v>0</v>
      </c>
      <c r="W105" s="154" t="str">
        <f t="shared" ca="1" si="45"/>
        <v/>
      </c>
      <c r="X105" s="154" t="str">
        <f ca="1">IF(ISNUMBER($A105),$W105*(Methuselahs!$A$4+1)+$A105,"")</f>
        <v/>
      </c>
      <c r="Y105" s="154" t="str">
        <f t="shared" ca="1" si="46"/>
        <v/>
      </c>
      <c r="Z105" s="154" t="str">
        <f ca="1">IF(ISNUMBER($A105),VLOOKUP($A105,Methuselahs!$A$7:$X$206,5),"")</f>
        <v/>
      </c>
      <c r="AA105" s="154" t="str">
        <f t="shared" ca="1" si="47"/>
        <v/>
      </c>
    </row>
    <row r="106" spans="1:27" ht="12.95" customHeight="1" x14ac:dyDescent="0.2">
      <c r="A106" s="234" t="str">
        <f ca="1">IF(ISBLANK('Tournament Info'!$B$11),"",INDIRECT(ADDRESS(ROW(),2,1,1,"Optimal Seating "&amp;'Tournament Info'!$B$11-1&amp;"R+F")))</f>
        <v/>
      </c>
      <c r="B106" s="235" t="str">
        <f ca="1">IF(ISNUMBER(A106),VLOOKUP(A106,Methuselahs!$A$7:$E$206,2,FALSE),"")</f>
        <v/>
      </c>
      <c r="C106" s="236" t="str">
        <f ca="1">IF(ISNUMBER(A106),VLOOKUP(A106,Methuselahs!$A$7:$E$206,3,FALSE),"")</f>
        <v/>
      </c>
      <c r="D106" s="237" t="str">
        <f t="shared" ca="1" si="36"/>
        <v/>
      </c>
      <c r="E106" s="238"/>
      <c r="F106" s="256">
        <f t="shared" si="37"/>
        <v>0</v>
      </c>
      <c r="G106" s="222" t="str">
        <f t="shared" ca="1" si="38"/>
        <v/>
      </c>
      <c r="H106" s="223" t="str">
        <f ca="1">IF(ISNUMBER(A106),IF(OR($S106=$U106,NOT(ISNA(MATCH($D106*5+$V$4,Override!$C$6:$C$125,0)))),$Q106,0),"")</f>
        <v/>
      </c>
      <c r="I106" s="254" t="str">
        <f t="shared" ca="1" si="39"/>
        <v/>
      </c>
      <c r="J106" s="239">
        <f ca="1">COUNT(A102:A106)</f>
        <v>0</v>
      </c>
      <c r="K106" s="240" t="str">
        <f ca="1">IF(ISNUMBER(A106),RANK(F106,F102:F106),"")</f>
        <v/>
      </c>
      <c r="L106" s="241">
        <f ca="1">IF(J106=5,VLOOKUP(K106,TPMatrix!$A$6:$B$10,2,FALSE),IF(J106=4,VLOOKUP(K106,TPMatrix!$D$6:$E$9,2,FALSE),0))</f>
        <v>0</v>
      </c>
      <c r="M106" s="241">
        <f ca="1">IF(COUNTIF(K102:K106,K106)&gt;=2,IF(J106=5,VLOOKUP(K106+1,TPMatrix!$A$6:$B$10,2,FALSE),IF(J106=4,VLOOKUP(K106+1,TPMatrix!$D$6:$E$9,2,FALSE),0)),"")</f>
        <v>0</v>
      </c>
      <c r="N106" s="241">
        <f ca="1">IF(COUNTIF(K102:K106,K106)&gt;=3,IF(J106=5,VLOOKUP(K106+2,TPMatrix!$A$6:$B$10,2,FALSE),IF(J106=4,VLOOKUP(K106+2,TPMatrix!$D$6:$E$9,2,FALSE),0)),"")</f>
        <v>0</v>
      </c>
      <c r="O106" s="241">
        <f ca="1">IF(COUNTIF(K102:K106,K106)&gt;=4,IF(J106=5,VLOOKUP(K106+3,TPMatrix!$A$6:$B$10,2,FALSE),IF(J106=4,VLOOKUP(K106+3,TPMatrix!$D$6:$E$9,2,FALSE),0)),"")</f>
        <v>0</v>
      </c>
      <c r="P106" s="241">
        <f ca="1">IF(COUNTIF(K102:K106,K106)&gt;=5,IF(J106=5,VLOOKUP(K106+4,TPMatrix!$A$6:$B$10,2,FALSE),IF(J106=4,VLOOKUP(K106+4,TPMatrix!$D$6:$E$9,2,FALSE),0)),"")</f>
        <v>0</v>
      </c>
      <c r="Q106" s="241">
        <f t="shared" ca="1" si="40"/>
        <v>0</v>
      </c>
      <c r="R106" s="242">
        <f t="shared" ca="1" si="41"/>
        <v>5</v>
      </c>
      <c r="S106" s="240">
        <f t="shared" ca="1" si="42"/>
        <v>0</v>
      </c>
      <c r="T106" s="241">
        <f t="shared" si="43"/>
        <v>0</v>
      </c>
      <c r="U106" s="242">
        <f t="shared" ca="1" si="44"/>
        <v>0</v>
      </c>
      <c r="W106" s="154" t="str">
        <f t="shared" ca="1" si="45"/>
        <v/>
      </c>
      <c r="X106" s="154" t="str">
        <f ca="1">IF(ISNUMBER($A106),$W106*(Methuselahs!$A$4+1)+$A106,"")</f>
        <v/>
      </c>
      <c r="Y106" s="154" t="str">
        <f t="shared" ca="1" si="46"/>
        <v/>
      </c>
      <c r="Z106" s="154" t="str">
        <f ca="1">IF(ISNUMBER($A106),VLOOKUP($A106,Methuselahs!$A$7:$X$206,5),"")</f>
        <v/>
      </c>
      <c r="AA106" s="154" t="str">
        <f t="shared" ca="1" si="47"/>
        <v/>
      </c>
    </row>
    <row r="107" spans="1:27" ht="12.95" customHeight="1" x14ac:dyDescent="0.2">
      <c r="A107" s="193" t="str">
        <f ca="1">IF(ISBLANK('Tournament Info'!$B$11),"",INDIRECT(ADDRESS(ROW(),2,1,1,"Optimal Seating "&amp;'Tournament Info'!$B$11-1&amp;"R+F")))</f>
        <v/>
      </c>
      <c r="B107" s="194" t="str">
        <f ca="1">IF(ISNUMBER(A107),VLOOKUP(A107,Methuselahs!$A$7:$E$206,2,FALSE),"")</f>
        <v/>
      </c>
      <c r="C107" s="195" t="str">
        <f ca="1">IF(ISNUMBER(A107),VLOOKUP(A107,Methuselahs!$A$7:$E$206,3,FALSE),"")</f>
        <v/>
      </c>
      <c r="D107" s="196" t="str">
        <f t="shared" ca="1" si="36"/>
        <v/>
      </c>
      <c r="E107" s="197"/>
      <c r="F107" s="249">
        <f t="shared" si="37"/>
        <v>0</v>
      </c>
      <c r="G107" s="198" t="str">
        <f t="shared" ca="1" si="38"/>
        <v/>
      </c>
      <c r="H107" s="199" t="str">
        <f ca="1">IF(ISNUMBER(A107),IF(OR($S107=$U107,NOT(ISNA(MATCH($D107*5+$V$4,Override!$C$6:$C$125,0)))),$Q107,0),"")</f>
        <v/>
      </c>
      <c r="I107" s="250" t="str">
        <f t="shared" ca="1" si="39"/>
        <v/>
      </c>
      <c r="J107" s="200">
        <f ca="1">COUNT(A107:A111)</f>
        <v>0</v>
      </c>
      <c r="K107" s="201" t="str">
        <f ca="1">IF(ISNUMBER(A107),RANK(F107,F107:F111),"")</f>
        <v/>
      </c>
      <c r="L107" s="202">
        <f ca="1">IF(J107=5,VLOOKUP(K107,TPMatrix!$A$6:$B$10,2,FALSE),IF(J107=4,VLOOKUP(K107,TPMatrix!$D$6:$E$9,2,FALSE),0))</f>
        <v>0</v>
      </c>
      <c r="M107" s="202">
        <f ca="1">IF(COUNTIF(K107:K111,K107)&gt;=2,IF(J107=5,VLOOKUP(K107+1,TPMatrix!$A$6:$B$10,2,FALSE),IF(J107=4,VLOOKUP(K107+1,TPMatrix!$D$6:$E$9,2,FALSE),0)),"")</f>
        <v>0</v>
      </c>
      <c r="N107" s="202">
        <f ca="1">IF(COUNTIF(K107:K111,K107)&gt;=3,IF(J107=5,VLOOKUP(K107+2,TPMatrix!$A$6:$B$10,2,FALSE),IF(J107=4,VLOOKUP(K107+2,TPMatrix!$D$6:$E$9,2,FALSE),0)),"")</f>
        <v>0</v>
      </c>
      <c r="O107" s="202">
        <f ca="1">IF(COUNTIF(K107:K111,K107)&gt;=4,IF(J107=5,VLOOKUP(K107+3,TPMatrix!$A$6:$B$10,2,FALSE),IF(J107=4,VLOOKUP(K107+3,TPMatrix!$D$6:$E$9,2,FALSE),0)),"")</f>
        <v>0</v>
      </c>
      <c r="P107" s="202">
        <f ca="1">IF(COUNTIF(K107:K111,K107)&gt;=5,IF(J107=5,VLOOKUP(K107+4,TPMatrix!$A$6:$B$10,2,FALSE),IF(J107=4,VLOOKUP(K107+4,TPMatrix!$D$6:$E$9,2,FALSE),0)),"")</f>
        <v>0</v>
      </c>
      <c r="Q107" s="202">
        <f t="shared" ca="1" si="40"/>
        <v>0</v>
      </c>
      <c r="R107" s="203">
        <f t="shared" ca="1" si="41"/>
        <v>5</v>
      </c>
      <c r="S107" s="204">
        <f t="shared" ca="1" si="42"/>
        <v>0</v>
      </c>
      <c r="T107" s="205">
        <f t="shared" si="43"/>
        <v>0</v>
      </c>
      <c r="U107" s="206">
        <f t="shared" ca="1" si="44"/>
        <v>0</v>
      </c>
      <c r="W107" s="154" t="str">
        <f t="shared" ca="1" si="45"/>
        <v/>
      </c>
      <c r="X107" s="154" t="str">
        <f ca="1">IF(ISNUMBER($A107),$W107*(Methuselahs!$A$4+1)+$A107,"")</f>
        <v/>
      </c>
      <c r="Y107" s="154" t="str">
        <f t="shared" ca="1" si="46"/>
        <v/>
      </c>
      <c r="Z107" s="154" t="str">
        <f ca="1">IF(ISNUMBER($A107),VLOOKUP($A107,Methuselahs!$A$7:$X$206,5),"")</f>
        <v/>
      </c>
      <c r="AA107" s="154" t="str">
        <f t="shared" ca="1" si="47"/>
        <v/>
      </c>
    </row>
    <row r="108" spans="1:27" ht="12.95" customHeight="1" x14ac:dyDescent="0.2">
      <c r="A108" s="207" t="str">
        <f ca="1">IF(ISBLANK('Tournament Info'!$B$11),"",INDIRECT(ADDRESS(ROW(),2,1,1,"Optimal Seating "&amp;'Tournament Info'!$B$11-1&amp;"R+F")))</f>
        <v/>
      </c>
      <c r="B108" s="208" t="str">
        <f ca="1">IF(ISNUMBER(A108),VLOOKUP(A108,Methuselahs!$A$7:$E$206,2,FALSE),"")</f>
        <v/>
      </c>
      <c r="C108" s="209" t="str">
        <f ca="1">IF(ISNUMBER(A108),VLOOKUP(A108,Methuselahs!$A$7:$E$206,3,FALSE),"")</f>
        <v/>
      </c>
      <c r="D108" s="210" t="str">
        <f t="shared" ca="1" si="36"/>
        <v/>
      </c>
      <c r="E108" s="211"/>
      <c r="F108" s="251">
        <f t="shared" si="37"/>
        <v>0</v>
      </c>
      <c r="G108" s="212" t="str">
        <f t="shared" ca="1" si="38"/>
        <v/>
      </c>
      <c r="H108" s="213" t="str">
        <f ca="1">IF(ISNUMBER(A108),IF(OR($S108=$U108,NOT(ISNA(MATCH($D108*5+$V$4,Override!$C$6:$C$125,0)))),$Q108,0),"")</f>
        <v/>
      </c>
      <c r="I108" s="252" t="str">
        <f t="shared" ca="1" si="39"/>
        <v/>
      </c>
      <c r="J108" s="214">
        <f ca="1">COUNT(A107:A111)</f>
        <v>0</v>
      </c>
      <c r="K108" s="215" t="str">
        <f ca="1">IF(ISNUMBER(A108),RANK(F108,F107:F111),"")</f>
        <v/>
      </c>
      <c r="L108" s="216">
        <f ca="1">IF(J108=5,VLOOKUP(K108,TPMatrix!$A$6:$B$10,2,FALSE),IF(J108=4,VLOOKUP(K108,TPMatrix!$D$6:$E$9,2,FALSE),0))</f>
        <v>0</v>
      </c>
      <c r="M108" s="216">
        <f ca="1">IF(COUNTIF(K107:K111,K108)&gt;=2,IF(J108=5,VLOOKUP(K108+1,TPMatrix!$A$6:$B$10,2,FALSE),IF(J108=4,VLOOKUP(K108+1,TPMatrix!$D$6:$E$9,2,FALSE),0)),"")</f>
        <v>0</v>
      </c>
      <c r="N108" s="216">
        <f ca="1">IF(COUNTIF(K107:K111,K108)&gt;=3,IF(J108=5,VLOOKUP(K108+2,TPMatrix!$A$6:$B$10,2,FALSE),IF(J108=4,VLOOKUP(K108+2,TPMatrix!$D$6:$E$9,2,FALSE),0)),"")</f>
        <v>0</v>
      </c>
      <c r="O108" s="216">
        <f ca="1">IF(COUNTIF(K107:K111,K108)&gt;=4,IF(J108=5,VLOOKUP(K108+3,TPMatrix!$A$6:$B$10,2,FALSE),IF(J108=4,VLOOKUP(K108+3,TPMatrix!$D$6:$E$9,2,FALSE),0)),"")</f>
        <v>0</v>
      </c>
      <c r="P108" s="216">
        <f ca="1">IF(COUNTIF(K107:K111,K108)&gt;=5,IF(J108=5,VLOOKUP(K108+4,TPMatrix!$A$6:$B$10,2,FALSE),IF(J108=4,VLOOKUP(K108+4,TPMatrix!$D$6:$E$9,2,FALSE),0)),"")</f>
        <v>0</v>
      </c>
      <c r="Q108" s="216">
        <f t="shared" ca="1" si="40"/>
        <v>0</v>
      </c>
      <c r="R108" s="217">
        <f t="shared" ca="1" si="41"/>
        <v>5</v>
      </c>
      <c r="S108" s="215">
        <f t="shared" ca="1" si="42"/>
        <v>0</v>
      </c>
      <c r="T108" s="216">
        <f t="shared" si="43"/>
        <v>0</v>
      </c>
      <c r="U108" s="217">
        <f t="shared" ca="1" si="44"/>
        <v>0</v>
      </c>
      <c r="W108" s="154" t="str">
        <f t="shared" ca="1" si="45"/>
        <v/>
      </c>
      <c r="X108" s="154" t="str">
        <f ca="1">IF(ISNUMBER($A108),$W108*(Methuselahs!$A$4+1)+$A108,"")</f>
        <v/>
      </c>
      <c r="Y108" s="154" t="str">
        <f t="shared" ca="1" si="46"/>
        <v/>
      </c>
      <c r="Z108" s="154" t="str">
        <f ca="1">IF(ISNUMBER($A108),VLOOKUP($A108,Methuselahs!$A$7:$X$206,5),"")</f>
        <v/>
      </c>
      <c r="AA108" s="154" t="str">
        <f t="shared" ca="1" si="47"/>
        <v/>
      </c>
    </row>
    <row r="109" spans="1:27" ht="12.95" customHeight="1" x14ac:dyDescent="0.2">
      <c r="A109" s="218" t="str">
        <f ca="1">IF(ISBLANK('Tournament Info'!$B$11),"",INDIRECT(ADDRESS(ROW(),2,1,1,"Optimal Seating "&amp;'Tournament Info'!$B$11-1&amp;"R+F")))</f>
        <v/>
      </c>
      <c r="B109" s="194" t="str">
        <f ca="1">IF(ISNUMBER(A109),VLOOKUP(A109,Methuselahs!$A$7:$E$206,2,FALSE),"")</f>
        <v/>
      </c>
      <c r="C109" s="219" t="str">
        <f ca="1">IF(ISNUMBER(A109),VLOOKUP(A109,Methuselahs!$A$7:$E$206,3,FALSE),"")</f>
        <v/>
      </c>
      <c r="D109" s="220" t="str">
        <f t="shared" ca="1" si="36"/>
        <v/>
      </c>
      <c r="E109" s="221"/>
      <c r="F109" s="253">
        <f t="shared" si="37"/>
        <v>0</v>
      </c>
      <c r="G109" s="222" t="str">
        <f t="shared" ca="1" si="38"/>
        <v/>
      </c>
      <c r="H109" s="223" t="str">
        <f ca="1">IF(ISNUMBER(A109),IF(OR($S109=$U109,NOT(ISNA(MATCH($D109*5+$V$4,Override!$C$6:$C$125,0)))),$Q109,0),"")</f>
        <v/>
      </c>
      <c r="I109" s="254" t="str">
        <f t="shared" ca="1" si="39"/>
        <v/>
      </c>
      <c r="J109" s="224">
        <f ca="1">COUNT(A107:A111)</f>
        <v>0</v>
      </c>
      <c r="K109" s="225" t="str">
        <f ca="1">IF(ISNUMBER(A109),RANK(F109,F107:F111),"")</f>
        <v/>
      </c>
      <c r="L109" s="226">
        <f ca="1">IF(J109=5,VLOOKUP(K109,TPMatrix!$A$6:$B$10,2,FALSE),IF(J109=4,VLOOKUP(K109,TPMatrix!$D$6:$E$9,2,FALSE),0))</f>
        <v>0</v>
      </c>
      <c r="M109" s="226">
        <f ca="1">IF(COUNTIF(K107:K111,K109)&gt;=2,IF(J109=5,VLOOKUP(K109+1,TPMatrix!$A$6:$B$10,2,FALSE),IF(J109=4,VLOOKUP(K109+1,TPMatrix!$D$6:$E$9,2,FALSE),0)),"")</f>
        <v>0</v>
      </c>
      <c r="N109" s="226">
        <f ca="1">IF(COUNTIF(K107:K111,K109)&gt;=3,IF(J109=5,VLOOKUP(K109+2,TPMatrix!$A$6:$B$10,2,FALSE),IF(J109=4,VLOOKUP(K109+2,TPMatrix!$D$6:$E$9,2,FALSE),0)),"")</f>
        <v>0</v>
      </c>
      <c r="O109" s="226">
        <f ca="1">IF(COUNTIF(K107:K111,K109)&gt;=4,IF(J109=5,VLOOKUP(K109+3,TPMatrix!$A$6:$B$10,2,FALSE),IF(J109=4,VLOOKUP(K109+3,TPMatrix!$D$6:$E$9,2,FALSE),0)),"")</f>
        <v>0</v>
      </c>
      <c r="P109" s="226">
        <f ca="1">IF(COUNTIF(K107:K111,K109)&gt;=5,IF(J109=5,VLOOKUP(K109+4,TPMatrix!$A$6:$B$10,2,FALSE),IF(J109=4,VLOOKUP(K109+4,TPMatrix!$D$6:$E$9,2,FALSE),0)),"")</f>
        <v>0</v>
      </c>
      <c r="Q109" s="226">
        <f t="shared" ca="1" si="40"/>
        <v>0</v>
      </c>
      <c r="R109" s="227">
        <f t="shared" ca="1" si="41"/>
        <v>5</v>
      </c>
      <c r="S109" s="225">
        <f t="shared" ca="1" si="42"/>
        <v>0</v>
      </c>
      <c r="T109" s="226">
        <f t="shared" si="43"/>
        <v>0</v>
      </c>
      <c r="U109" s="227">
        <f t="shared" ca="1" si="44"/>
        <v>0</v>
      </c>
      <c r="W109" s="154" t="str">
        <f t="shared" ca="1" si="45"/>
        <v/>
      </c>
      <c r="X109" s="154" t="str">
        <f ca="1">IF(ISNUMBER($A109),$W109*(Methuselahs!$A$4+1)+$A109,"")</f>
        <v/>
      </c>
      <c r="Y109" s="154" t="str">
        <f t="shared" ca="1" si="46"/>
        <v/>
      </c>
      <c r="Z109" s="154" t="str">
        <f ca="1">IF(ISNUMBER($A109),VLOOKUP($A109,Methuselahs!$A$7:$X$206,5),"")</f>
        <v/>
      </c>
      <c r="AA109" s="154" t="str">
        <f t="shared" ca="1" si="47"/>
        <v/>
      </c>
    </row>
    <row r="110" spans="1:27" ht="12.95" customHeight="1" x14ac:dyDescent="0.2">
      <c r="A110" s="228" t="str">
        <f ca="1">IF(ISBLANK('Tournament Info'!$B$11),"",INDIRECT(ADDRESS(ROW(),2,1,1,"Optimal Seating "&amp;'Tournament Info'!$B$11-1&amp;"R+F")))</f>
        <v/>
      </c>
      <c r="B110" s="229" t="str">
        <f ca="1">IF(ISNUMBER(A110),VLOOKUP(A110,Methuselahs!$A$7:$E$206,2,FALSE),"")</f>
        <v/>
      </c>
      <c r="C110" s="230" t="str">
        <f ca="1">IF(ISNUMBER(A110),VLOOKUP(A110,Methuselahs!$A$7:$E$206,3,FALSE),"")</f>
        <v/>
      </c>
      <c r="D110" s="231" t="str">
        <f t="shared" ca="1" si="36"/>
        <v/>
      </c>
      <c r="E110" s="232"/>
      <c r="F110" s="255">
        <f t="shared" si="37"/>
        <v>0</v>
      </c>
      <c r="G110" s="212" t="str">
        <f t="shared" ca="1" si="38"/>
        <v/>
      </c>
      <c r="H110" s="213" t="str">
        <f ca="1">IF(ISNUMBER(A110),IF(OR($S110=$U110,NOT(ISNA(MATCH($D110*5+$V$4,Override!$C$6:$C$125,0)))),$Q110,0),"")</f>
        <v/>
      </c>
      <c r="I110" s="252" t="str">
        <f t="shared" ca="1" si="39"/>
        <v/>
      </c>
      <c r="J110" s="233">
        <f ca="1">COUNT(A107:A111)</f>
        <v>0</v>
      </c>
      <c r="K110" s="215" t="str">
        <f ca="1">IF(ISNUMBER(A110),RANK(F110,F107:F111),"")</f>
        <v/>
      </c>
      <c r="L110" s="216">
        <f ca="1">IF(J110=5,VLOOKUP(K110,TPMatrix!$A$6:$B$10,2,FALSE),IF(J110=4,VLOOKUP(K110,TPMatrix!$D$6:$E$9,2,FALSE),0))</f>
        <v>0</v>
      </c>
      <c r="M110" s="216">
        <f ca="1">IF(COUNTIF(K107:K111,K110)&gt;=2,IF(J110=5,VLOOKUP(K110+1,TPMatrix!$A$6:$B$10,2,FALSE),IF(J110=4,VLOOKUP(K110+1,TPMatrix!$D$6:$E$9,2,FALSE),0)),"")</f>
        <v>0</v>
      </c>
      <c r="N110" s="216">
        <f ca="1">IF(COUNTIF(K107:K111,K110)&gt;=3,IF(J110=5,VLOOKUP(K110+2,TPMatrix!$A$6:$B$10,2,FALSE),IF(J110=4,VLOOKUP(K110+2,TPMatrix!$D$6:$E$9,2,FALSE),0)),"")</f>
        <v>0</v>
      </c>
      <c r="O110" s="216">
        <f ca="1">IF(COUNTIF(K107:K111,K110)&gt;=4,IF(J110=5,VLOOKUP(K110+3,TPMatrix!$A$6:$B$10,2,FALSE),IF(J110=4,VLOOKUP(K110+3,TPMatrix!$D$6:$E$9,2,FALSE),0)),"")</f>
        <v>0</v>
      </c>
      <c r="P110" s="216">
        <f ca="1">IF(COUNTIF(K107:K111,K110)&gt;=5,IF(J110=5,VLOOKUP(K110+4,TPMatrix!$A$6:$B$10,2,FALSE),IF(J110=4,VLOOKUP(K110+4,TPMatrix!$D$6:$E$9,2,FALSE),0)),"")</f>
        <v>0</v>
      </c>
      <c r="Q110" s="216">
        <f t="shared" ca="1" si="40"/>
        <v>0</v>
      </c>
      <c r="R110" s="217">
        <f t="shared" ca="1" si="41"/>
        <v>5</v>
      </c>
      <c r="S110" s="215">
        <f t="shared" ca="1" si="42"/>
        <v>0</v>
      </c>
      <c r="T110" s="216">
        <f t="shared" si="43"/>
        <v>0</v>
      </c>
      <c r="U110" s="217">
        <f t="shared" ca="1" si="44"/>
        <v>0</v>
      </c>
      <c r="W110" s="154" t="str">
        <f t="shared" ca="1" si="45"/>
        <v/>
      </c>
      <c r="X110" s="154" t="str">
        <f ca="1">IF(ISNUMBER($A110),$W110*(Methuselahs!$A$4+1)+$A110,"")</f>
        <v/>
      </c>
      <c r="Y110" s="154" t="str">
        <f t="shared" ca="1" si="46"/>
        <v/>
      </c>
      <c r="Z110" s="154" t="str">
        <f ca="1">IF(ISNUMBER($A110),VLOOKUP($A110,Methuselahs!$A$7:$X$206,5),"")</f>
        <v/>
      </c>
      <c r="AA110" s="154" t="str">
        <f t="shared" ca="1" si="47"/>
        <v/>
      </c>
    </row>
    <row r="111" spans="1:27" ht="12.95" customHeight="1" x14ac:dyDescent="0.2">
      <c r="A111" s="234" t="str">
        <f ca="1">IF(ISBLANK('Tournament Info'!$B$11),"",INDIRECT(ADDRESS(ROW(),2,1,1,"Optimal Seating "&amp;'Tournament Info'!$B$11-1&amp;"R+F")))</f>
        <v/>
      </c>
      <c r="B111" s="235" t="str">
        <f ca="1">IF(ISNUMBER(A111),VLOOKUP(A111,Methuselahs!$A$7:$E$206,2,FALSE),"")</f>
        <v/>
      </c>
      <c r="C111" s="236" t="str">
        <f ca="1">IF(ISNUMBER(A111),VLOOKUP(A111,Methuselahs!$A$7:$E$206,3,FALSE),"")</f>
        <v/>
      </c>
      <c r="D111" s="237" t="str">
        <f t="shared" ca="1" si="36"/>
        <v/>
      </c>
      <c r="E111" s="238"/>
      <c r="F111" s="256">
        <f t="shared" si="37"/>
        <v>0</v>
      </c>
      <c r="G111" s="222" t="str">
        <f t="shared" ca="1" si="38"/>
        <v/>
      </c>
      <c r="H111" s="223" t="str">
        <f ca="1">IF(ISNUMBER(A111),IF(OR($S111=$U111,NOT(ISNA(MATCH($D111*5+$V$4,Override!$C$6:$C$125,0)))),$Q111,0),"")</f>
        <v/>
      </c>
      <c r="I111" s="254" t="str">
        <f t="shared" ca="1" si="39"/>
        <v/>
      </c>
      <c r="J111" s="239">
        <f ca="1">COUNT(A107:A111)</f>
        <v>0</v>
      </c>
      <c r="K111" s="240" t="str">
        <f ca="1">IF(ISNUMBER(A111),RANK(F111,F107:F111),"")</f>
        <v/>
      </c>
      <c r="L111" s="241">
        <f ca="1">IF(J111=5,VLOOKUP(K111,TPMatrix!$A$6:$B$10,2,FALSE),IF(J111=4,VLOOKUP(K111,TPMatrix!$D$6:$E$9,2,FALSE),0))</f>
        <v>0</v>
      </c>
      <c r="M111" s="241">
        <f ca="1">IF(COUNTIF(K107:K111,K111)&gt;=2,IF(J111=5,VLOOKUP(K111+1,TPMatrix!$A$6:$B$10,2,FALSE),IF(J111=4,VLOOKUP(K111+1,TPMatrix!$D$6:$E$9,2,FALSE),0)),"")</f>
        <v>0</v>
      </c>
      <c r="N111" s="241">
        <f ca="1">IF(COUNTIF(K107:K111,K111)&gt;=3,IF(J111=5,VLOOKUP(K111+2,TPMatrix!$A$6:$B$10,2,FALSE),IF(J111=4,VLOOKUP(K111+2,TPMatrix!$D$6:$E$9,2,FALSE),0)),"")</f>
        <v>0</v>
      </c>
      <c r="O111" s="241">
        <f ca="1">IF(COUNTIF(K107:K111,K111)&gt;=4,IF(J111=5,VLOOKUP(K111+3,TPMatrix!$A$6:$B$10,2,FALSE),IF(J111=4,VLOOKUP(K111+3,TPMatrix!$D$6:$E$9,2,FALSE),0)),"")</f>
        <v>0</v>
      </c>
      <c r="P111" s="241">
        <f ca="1">IF(COUNTIF(K107:K111,K111)&gt;=5,IF(J111=5,VLOOKUP(K111+4,TPMatrix!$A$6:$B$10,2,FALSE),IF(J111=4,VLOOKUP(K111+4,TPMatrix!$D$6:$E$9,2,FALSE),0)),"")</f>
        <v>0</v>
      </c>
      <c r="Q111" s="241">
        <f t="shared" ca="1" si="40"/>
        <v>0</v>
      </c>
      <c r="R111" s="242">
        <f t="shared" ca="1" si="41"/>
        <v>5</v>
      </c>
      <c r="S111" s="240">
        <f t="shared" ca="1" si="42"/>
        <v>0</v>
      </c>
      <c r="T111" s="241">
        <f t="shared" si="43"/>
        <v>0</v>
      </c>
      <c r="U111" s="242">
        <f t="shared" ca="1" si="44"/>
        <v>0</v>
      </c>
      <c r="W111" s="154" t="str">
        <f t="shared" ca="1" si="45"/>
        <v/>
      </c>
      <c r="X111" s="154" t="str">
        <f ca="1">IF(ISNUMBER($A111),$W111*(Methuselahs!$A$4+1)+$A111,"")</f>
        <v/>
      </c>
      <c r="Y111" s="154" t="str">
        <f t="shared" ca="1" si="46"/>
        <v/>
      </c>
      <c r="Z111" s="154" t="str">
        <f ca="1">IF(ISNUMBER($A111),VLOOKUP($A111,Methuselahs!$A$7:$X$206,5),"")</f>
        <v/>
      </c>
      <c r="AA111" s="154" t="str">
        <f t="shared" ca="1" si="47"/>
        <v/>
      </c>
    </row>
    <row r="112" spans="1:27" ht="12.95" customHeight="1" x14ac:dyDescent="0.2">
      <c r="A112" s="193" t="str">
        <f ca="1">IF(ISBLANK('Tournament Info'!$B$11),"",INDIRECT(ADDRESS(ROW(),2,1,1,"Optimal Seating "&amp;'Tournament Info'!$B$11-1&amp;"R+F")))</f>
        <v/>
      </c>
      <c r="B112" s="194" t="str">
        <f ca="1">IF(ISNUMBER(A112),VLOOKUP(A112,Methuselahs!$A$7:$E$206,2,FALSE),"")</f>
        <v/>
      </c>
      <c r="C112" s="195" t="str">
        <f ca="1">IF(ISNUMBER(A112),VLOOKUP(A112,Methuselahs!$A$7:$E$206,3,FALSE),"")</f>
        <v/>
      </c>
      <c r="D112" s="196" t="str">
        <f t="shared" ca="1" si="36"/>
        <v/>
      </c>
      <c r="E112" s="197"/>
      <c r="F112" s="249">
        <f t="shared" si="37"/>
        <v>0</v>
      </c>
      <c r="G112" s="198" t="str">
        <f t="shared" ca="1" si="38"/>
        <v/>
      </c>
      <c r="H112" s="199" t="str">
        <f ca="1">IF(ISNUMBER(A112),IF(OR($S112=$U112,NOT(ISNA(MATCH($D112*5+$V$4,Override!$C$6:$C$125,0)))),$Q112,0),"")</f>
        <v/>
      </c>
      <c r="I112" s="250" t="str">
        <f t="shared" ca="1" si="39"/>
        <v/>
      </c>
      <c r="J112" s="200">
        <f ca="1">COUNT(A112:A116)</f>
        <v>0</v>
      </c>
      <c r="K112" s="201" t="str">
        <f ca="1">IF(ISNUMBER(A112),RANK(F112,F112:F116),"")</f>
        <v/>
      </c>
      <c r="L112" s="202">
        <f ca="1">IF(J112=5,VLOOKUP(K112,TPMatrix!$A$6:$B$10,2,FALSE),IF(J112=4,VLOOKUP(K112,TPMatrix!$D$6:$E$9,2,FALSE),0))</f>
        <v>0</v>
      </c>
      <c r="M112" s="202">
        <f ca="1">IF(COUNTIF(K112:K116,K112)&gt;=2,IF(J112=5,VLOOKUP(K112+1,TPMatrix!$A$6:$B$10,2,FALSE),IF(J112=4,VLOOKUP(K112+1,TPMatrix!$D$6:$E$9,2,FALSE),0)),"")</f>
        <v>0</v>
      </c>
      <c r="N112" s="202">
        <f ca="1">IF(COUNTIF(K112:K116,K112)&gt;=3,IF(J112=5,VLOOKUP(K112+2,TPMatrix!$A$6:$B$10,2,FALSE),IF(J112=4,VLOOKUP(K112+2,TPMatrix!$D$6:$E$9,2,FALSE),0)),"")</f>
        <v>0</v>
      </c>
      <c r="O112" s="202">
        <f ca="1">IF(COUNTIF(K112:K116,K112)&gt;=4,IF(J112=5,VLOOKUP(K112+3,TPMatrix!$A$6:$B$10,2,FALSE),IF(J112=4,VLOOKUP(K112+3,TPMatrix!$D$6:$E$9,2,FALSE),0)),"")</f>
        <v>0</v>
      </c>
      <c r="P112" s="202">
        <f ca="1">IF(COUNTIF(K112:K116,K112)&gt;=5,IF(J112=5,VLOOKUP(K112+4,TPMatrix!$A$6:$B$10,2,FALSE),IF(J112=4,VLOOKUP(K112+4,TPMatrix!$D$6:$E$9,2,FALSE),0)),"")</f>
        <v>0</v>
      </c>
      <c r="Q112" s="202">
        <f t="shared" ca="1" si="40"/>
        <v>0</v>
      </c>
      <c r="R112" s="203">
        <f t="shared" ca="1" si="41"/>
        <v>5</v>
      </c>
      <c r="S112" s="204">
        <f t="shared" ca="1" si="42"/>
        <v>0</v>
      </c>
      <c r="T112" s="205">
        <f t="shared" si="43"/>
        <v>0</v>
      </c>
      <c r="U112" s="206">
        <f t="shared" ca="1" si="44"/>
        <v>0</v>
      </c>
      <c r="W112" s="154" t="str">
        <f t="shared" ca="1" si="45"/>
        <v/>
      </c>
      <c r="X112" s="154" t="str">
        <f ca="1">IF(ISNUMBER($A112),$W112*(Methuselahs!$A$4+1)+$A112,"")</f>
        <v/>
      </c>
      <c r="Y112" s="154" t="str">
        <f t="shared" ca="1" si="46"/>
        <v/>
      </c>
      <c r="Z112" s="154" t="str">
        <f ca="1">IF(ISNUMBER($A112),VLOOKUP($A112,Methuselahs!$A$7:$X$206,5),"")</f>
        <v/>
      </c>
      <c r="AA112" s="154" t="str">
        <f t="shared" ca="1" si="47"/>
        <v/>
      </c>
    </row>
    <row r="113" spans="1:27" ht="12.95" customHeight="1" x14ac:dyDescent="0.2">
      <c r="A113" s="207" t="str">
        <f ca="1">IF(ISBLANK('Tournament Info'!$B$11),"",INDIRECT(ADDRESS(ROW(),2,1,1,"Optimal Seating "&amp;'Tournament Info'!$B$11-1&amp;"R+F")))</f>
        <v/>
      </c>
      <c r="B113" s="208" t="str">
        <f ca="1">IF(ISNUMBER(A113),VLOOKUP(A113,Methuselahs!$A$7:$E$206,2,FALSE),"")</f>
        <v/>
      </c>
      <c r="C113" s="209" t="str">
        <f ca="1">IF(ISNUMBER(A113),VLOOKUP(A113,Methuselahs!$A$7:$E$206,3,FALSE),"")</f>
        <v/>
      </c>
      <c r="D113" s="210" t="str">
        <f t="shared" ca="1" si="36"/>
        <v/>
      </c>
      <c r="E113" s="211"/>
      <c r="F113" s="251">
        <f t="shared" si="37"/>
        <v>0</v>
      </c>
      <c r="G113" s="212" t="str">
        <f t="shared" ca="1" si="38"/>
        <v/>
      </c>
      <c r="H113" s="213" t="str">
        <f ca="1">IF(ISNUMBER(A113),IF(OR($S113=$U113,NOT(ISNA(MATCH($D113*5+$V$4,Override!$C$6:$C$125,0)))),$Q113,0),"")</f>
        <v/>
      </c>
      <c r="I113" s="252" t="str">
        <f t="shared" ca="1" si="39"/>
        <v/>
      </c>
      <c r="J113" s="214">
        <f ca="1">COUNT(A112:A116)</f>
        <v>0</v>
      </c>
      <c r="K113" s="215" t="str">
        <f ca="1">IF(ISNUMBER(A113),RANK(F113,F112:F116),"")</f>
        <v/>
      </c>
      <c r="L113" s="216">
        <f ca="1">IF(J113=5,VLOOKUP(K113,TPMatrix!$A$6:$B$10,2,FALSE),IF(J113=4,VLOOKUP(K113,TPMatrix!$D$6:$E$9,2,FALSE),0))</f>
        <v>0</v>
      </c>
      <c r="M113" s="216">
        <f ca="1">IF(COUNTIF(K112:K116,K113)&gt;=2,IF(J113=5,VLOOKUP(K113+1,TPMatrix!$A$6:$B$10,2,FALSE),IF(J113=4,VLOOKUP(K113+1,TPMatrix!$D$6:$E$9,2,FALSE),0)),"")</f>
        <v>0</v>
      </c>
      <c r="N113" s="216">
        <f ca="1">IF(COUNTIF(K112:K116,K113)&gt;=3,IF(J113=5,VLOOKUP(K113+2,TPMatrix!$A$6:$B$10,2,FALSE),IF(J113=4,VLOOKUP(K113+2,TPMatrix!$D$6:$E$9,2,FALSE),0)),"")</f>
        <v>0</v>
      </c>
      <c r="O113" s="216">
        <f ca="1">IF(COUNTIF(K112:K116,K113)&gt;=4,IF(J113=5,VLOOKUP(K113+3,TPMatrix!$A$6:$B$10,2,FALSE),IF(J113=4,VLOOKUP(K113+3,TPMatrix!$D$6:$E$9,2,FALSE),0)),"")</f>
        <v>0</v>
      </c>
      <c r="P113" s="216">
        <f ca="1">IF(COUNTIF(K112:K116,K113)&gt;=5,IF(J113=5,VLOOKUP(K113+4,TPMatrix!$A$6:$B$10,2,FALSE),IF(J113=4,VLOOKUP(K113+4,TPMatrix!$D$6:$E$9,2,FALSE),0)),"")</f>
        <v>0</v>
      </c>
      <c r="Q113" s="216">
        <f t="shared" ca="1" si="40"/>
        <v>0</v>
      </c>
      <c r="R113" s="217">
        <f t="shared" ca="1" si="41"/>
        <v>5</v>
      </c>
      <c r="S113" s="215">
        <f t="shared" ca="1" si="42"/>
        <v>0</v>
      </c>
      <c r="T113" s="216">
        <f t="shared" si="43"/>
        <v>0</v>
      </c>
      <c r="U113" s="217">
        <f t="shared" ca="1" si="44"/>
        <v>0</v>
      </c>
      <c r="W113" s="154" t="str">
        <f t="shared" ca="1" si="45"/>
        <v/>
      </c>
      <c r="X113" s="154" t="str">
        <f ca="1">IF(ISNUMBER($A113),$W113*(Methuselahs!$A$4+1)+$A113,"")</f>
        <v/>
      </c>
      <c r="Y113" s="154" t="str">
        <f t="shared" ca="1" si="46"/>
        <v/>
      </c>
      <c r="Z113" s="154" t="str">
        <f ca="1">IF(ISNUMBER($A113),VLOOKUP($A113,Methuselahs!$A$7:$X$206,5),"")</f>
        <v/>
      </c>
      <c r="AA113" s="154" t="str">
        <f t="shared" ca="1" si="47"/>
        <v/>
      </c>
    </row>
    <row r="114" spans="1:27" ht="12.95" customHeight="1" x14ac:dyDescent="0.2">
      <c r="A114" s="218" t="str">
        <f ca="1">IF(ISBLANK('Tournament Info'!$B$11),"",INDIRECT(ADDRESS(ROW(),2,1,1,"Optimal Seating "&amp;'Tournament Info'!$B$11-1&amp;"R+F")))</f>
        <v/>
      </c>
      <c r="B114" s="194" t="str">
        <f ca="1">IF(ISNUMBER(A114),VLOOKUP(A114,Methuselahs!$A$7:$E$206,2,FALSE),"")</f>
        <v/>
      </c>
      <c r="C114" s="219" t="str">
        <f ca="1">IF(ISNUMBER(A114),VLOOKUP(A114,Methuselahs!$A$7:$E$206,3,FALSE),"")</f>
        <v/>
      </c>
      <c r="D114" s="220" t="str">
        <f t="shared" ca="1" si="36"/>
        <v/>
      </c>
      <c r="E114" s="221"/>
      <c r="F114" s="253">
        <f t="shared" si="37"/>
        <v>0</v>
      </c>
      <c r="G114" s="222" t="str">
        <f t="shared" ca="1" si="38"/>
        <v/>
      </c>
      <c r="H114" s="223" t="str">
        <f ca="1">IF(ISNUMBER(A114),IF(OR($S114=$U114,NOT(ISNA(MATCH($D114*5+$V$4,Override!$C$6:$C$125,0)))),$Q114,0),"")</f>
        <v/>
      </c>
      <c r="I114" s="254" t="str">
        <f t="shared" ca="1" si="39"/>
        <v/>
      </c>
      <c r="J114" s="224">
        <f ca="1">COUNT(A112:A116)</f>
        <v>0</v>
      </c>
      <c r="K114" s="225" t="str">
        <f ca="1">IF(ISNUMBER(A114),RANK(F114,F112:F116),"")</f>
        <v/>
      </c>
      <c r="L114" s="226">
        <f ca="1">IF(J114=5,VLOOKUP(K114,TPMatrix!$A$6:$B$10,2,FALSE),IF(J114=4,VLOOKUP(K114,TPMatrix!$D$6:$E$9,2,FALSE),0))</f>
        <v>0</v>
      </c>
      <c r="M114" s="226">
        <f ca="1">IF(COUNTIF(K112:K116,K114)&gt;=2,IF(J114=5,VLOOKUP(K114+1,TPMatrix!$A$6:$B$10,2,FALSE),IF(J114=4,VLOOKUP(K114+1,TPMatrix!$D$6:$E$9,2,FALSE),0)),"")</f>
        <v>0</v>
      </c>
      <c r="N114" s="226">
        <f ca="1">IF(COUNTIF(K112:K116,K114)&gt;=3,IF(J114=5,VLOOKUP(K114+2,TPMatrix!$A$6:$B$10,2,FALSE),IF(J114=4,VLOOKUP(K114+2,TPMatrix!$D$6:$E$9,2,FALSE),0)),"")</f>
        <v>0</v>
      </c>
      <c r="O114" s="226">
        <f ca="1">IF(COUNTIF(K112:K116,K114)&gt;=4,IF(J114=5,VLOOKUP(K114+3,TPMatrix!$A$6:$B$10,2,FALSE),IF(J114=4,VLOOKUP(K114+3,TPMatrix!$D$6:$E$9,2,FALSE),0)),"")</f>
        <v>0</v>
      </c>
      <c r="P114" s="226">
        <f ca="1">IF(COUNTIF(K112:K116,K114)&gt;=5,IF(J114=5,VLOOKUP(K114+4,TPMatrix!$A$6:$B$10,2,FALSE),IF(J114=4,VLOOKUP(K114+4,TPMatrix!$D$6:$E$9,2,FALSE),0)),"")</f>
        <v>0</v>
      </c>
      <c r="Q114" s="226">
        <f t="shared" ca="1" si="40"/>
        <v>0</v>
      </c>
      <c r="R114" s="227">
        <f t="shared" ca="1" si="41"/>
        <v>5</v>
      </c>
      <c r="S114" s="225">
        <f t="shared" ca="1" si="42"/>
        <v>0</v>
      </c>
      <c r="T114" s="226">
        <f t="shared" si="43"/>
        <v>0</v>
      </c>
      <c r="U114" s="227">
        <f t="shared" ca="1" si="44"/>
        <v>0</v>
      </c>
      <c r="W114" s="154" t="str">
        <f t="shared" ca="1" si="45"/>
        <v/>
      </c>
      <c r="X114" s="154" t="str">
        <f ca="1">IF(ISNUMBER($A114),$W114*(Methuselahs!$A$4+1)+$A114,"")</f>
        <v/>
      </c>
      <c r="Y114" s="154" t="str">
        <f t="shared" ca="1" si="46"/>
        <v/>
      </c>
      <c r="Z114" s="154" t="str">
        <f ca="1">IF(ISNUMBER($A114),VLOOKUP($A114,Methuselahs!$A$7:$X$206,5),"")</f>
        <v/>
      </c>
      <c r="AA114" s="154" t="str">
        <f t="shared" ca="1" si="47"/>
        <v/>
      </c>
    </row>
    <row r="115" spans="1:27" ht="12.95" customHeight="1" x14ac:dyDescent="0.2">
      <c r="A115" s="228" t="str">
        <f ca="1">IF(ISBLANK('Tournament Info'!$B$11),"",INDIRECT(ADDRESS(ROW(),2,1,1,"Optimal Seating "&amp;'Tournament Info'!$B$11-1&amp;"R+F")))</f>
        <v/>
      </c>
      <c r="B115" s="229" t="str">
        <f ca="1">IF(ISNUMBER(A115),VLOOKUP(A115,Methuselahs!$A$7:$E$206,2,FALSE),"")</f>
        <v/>
      </c>
      <c r="C115" s="230" t="str">
        <f ca="1">IF(ISNUMBER(A115),VLOOKUP(A115,Methuselahs!$A$7:$E$206,3,FALSE),"")</f>
        <v/>
      </c>
      <c r="D115" s="231" t="str">
        <f t="shared" ca="1" si="36"/>
        <v/>
      </c>
      <c r="E115" s="232"/>
      <c r="F115" s="255">
        <f t="shared" si="37"/>
        <v>0</v>
      </c>
      <c r="G115" s="212" t="str">
        <f t="shared" ca="1" si="38"/>
        <v/>
      </c>
      <c r="H115" s="213" t="str">
        <f ca="1">IF(ISNUMBER(A115),IF(OR($S115=$U115,NOT(ISNA(MATCH($D115*5+$V$4,Override!$C$6:$C$125,0)))),$Q115,0),"")</f>
        <v/>
      </c>
      <c r="I115" s="252" t="str">
        <f t="shared" ca="1" si="39"/>
        <v/>
      </c>
      <c r="J115" s="233">
        <f ca="1">COUNT(A112:A116)</f>
        <v>0</v>
      </c>
      <c r="K115" s="215" t="str">
        <f ca="1">IF(ISNUMBER(A115),RANK(F115,F112:F116),"")</f>
        <v/>
      </c>
      <c r="L115" s="216">
        <f ca="1">IF(J115=5,VLOOKUP(K115,TPMatrix!$A$6:$B$10,2,FALSE),IF(J115=4,VLOOKUP(K115,TPMatrix!$D$6:$E$9,2,FALSE),0))</f>
        <v>0</v>
      </c>
      <c r="M115" s="216">
        <f ca="1">IF(COUNTIF(K112:K116,K115)&gt;=2,IF(J115=5,VLOOKUP(K115+1,TPMatrix!$A$6:$B$10,2,FALSE),IF(J115=4,VLOOKUP(K115+1,TPMatrix!$D$6:$E$9,2,FALSE),0)),"")</f>
        <v>0</v>
      </c>
      <c r="N115" s="216">
        <f ca="1">IF(COUNTIF(K112:K116,K115)&gt;=3,IF(J115=5,VLOOKUP(K115+2,TPMatrix!$A$6:$B$10,2,FALSE),IF(J115=4,VLOOKUP(K115+2,TPMatrix!$D$6:$E$9,2,FALSE),0)),"")</f>
        <v>0</v>
      </c>
      <c r="O115" s="216">
        <f ca="1">IF(COUNTIF(K112:K116,K115)&gt;=4,IF(J115=5,VLOOKUP(K115+3,TPMatrix!$A$6:$B$10,2,FALSE),IF(J115=4,VLOOKUP(K115+3,TPMatrix!$D$6:$E$9,2,FALSE),0)),"")</f>
        <v>0</v>
      </c>
      <c r="P115" s="216">
        <f ca="1">IF(COUNTIF(K112:K116,K115)&gt;=5,IF(J115=5,VLOOKUP(K115+4,TPMatrix!$A$6:$B$10,2,FALSE),IF(J115=4,VLOOKUP(K115+4,TPMatrix!$D$6:$E$9,2,FALSE),0)),"")</f>
        <v>0</v>
      </c>
      <c r="Q115" s="216">
        <f t="shared" ca="1" si="40"/>
        <v>0</v>
      </c>
      <c r="R115" s="217">
        <f t="shared" ca="1" si="41"/>
        <v>5</v>
      </c>
      <c r="S115" s="215">
        <f t="shared" ca="1" si="42"/>
        <v>0</v>
      </c>
      <c r="T115" s="216">
        <f t="shared" si="43"/>
        <v>0</v>
      </c>
      <c r="U115" s="217">
        <f t="shared" ca="1" si="44"/>
        <v>0</v>
      </c>
      <c r="W115" s="154" t="str">
        <f t="shared" ca="1" si="45"/>
        <v/>
      </c>
      <c r="X115" s="154" t="str">
        <f ca="1">IF(ISNUMBER($A115),$W115*(Methuselahs!$A$4+1)+$A115,"")</f>
        <v/>
      </c>
      <c r="Y115" s="154" t="str">
        <f t="shared" ca="1" si="46"/>
        <v/>
      </c>
      <c r="Z115" s="154" t="str">
        <f ca="1">IF(ISNUMBER($A115),VLOOKUP($A115,Methuselahs!$A$7:$X$206,5),"")</f>
        <v/>
      </c>
      <c r="AA115" s="154" t="str">
        <f t="shared" ca="1" si="47"/>
        <v/>
      </c>
    </row>
    <row r="116" spans="1:27" ht="12.95" customHeight="1" x14ac:dyDescent="0.2">
      <c r="A116" s="234" t="str">
        <f ca="1">IF(ISBLANK('Tournament Info'!$B$11),"",INDIRECT(ADDRESS(ROW(),2,1,1,"Optimal Seating "&amp;'Tournament Info'!$B$11-1&amp;"R+F")))</f>
        <v/>
      </c>
      <c r="B116" s="235" t="str">
        <f ca="1">IF(ISNUMBER(A116),VLOOKUP(A116,Methuselahs!$A$7:$E$206,2,FALSE),"")</f>
        <v/>
      </c>
      <c r="C116" s="236" t="str">
        <f ca="1">IF(ISNUMBER(A116),VLOOKUP(A116,Methuselahs!$A$7:$E$206,3,FALSE),"")</f>
        <v/>
      </c>
      <c r="D116" s="237" t="str">
        <f t="shared" ca="1" si="36"/>
        <v/>
      </c>
      <c r="E116" s="238"/>
      <c r="F116" s="256">
        <f t="shared" si="37"/>
        <v>0</v>
      </c>
      <c r="G116" s="222" t="str">
        <f t="shared" ca="1" si="38"/>
        <v/>
      </c>
      <c r="H116" s="223" t="str">
        <f ca="1">IF(ISNUMBER(A116),IF(OR($S116=$U116,NOT(ISNA(MATCH($D116*5+$V$4,Override!$C$6:$C$125,0)))),$Q116,0),"")</f>
        <v/>
      </c>
      <c r="I116" s="254" t="str">
        <f t="shared" ca="1" si="39"/>
        <v/>
      </c>
      <c r="J116" s="239">
        <f ca="1">COUNT(A112:A116)</f>
        <v>0</v>
      </c>
      <c r="K116" s="240" t="str">
        <f ca="1">IF(ISNUMBER(A116),RANK(F116,F112:F116),"")</f>
        <v/>
      </c>
      <c r="L116" s="241">
        <f ca="1">IF(J116=5,VLOOKUP(K116,TPMatrix!$A$6:$B$10,2,FALSE),IF(J116=4,VLOOKUP(K116,TPMatrix!$D$6:$E$9,2,FALSE),0))</f>
        <v>0</v>
      </c>
      <c r="M116" s="241">
        <f ca="1">IF(COUNTIF(K112:K116,K116)&gt;=2,IF(J116=5,VLOOKUP(K116+1,TPMatrix!$A$6:$B$10,2,FALSE),IF(J116=4,VLOOKUP(K116+1,TPMatrix!$D$6:$E$9,2,FALSE),0)),"")</f>
        <v>0</v>
      </c>
      <c r="N116" s="241">
        <f ca="1">IF(COUNTIF(K112:K116,K116)&gt;=3,IF(J116=5,VLOOKUP(K116+2,TPMatrix!$A$6:$B$10,2,FALSE),IF(J116=4,VLOOKUP(K116+2,TPMatrix!$D$6:$E$9,2,FALSE),0)),"")</f>
        <v>0</v>
      </c>
      <c r="O116" s="241">
        <f ca="1">IF(COUNTIF(K112:K116,K116)&gt;=4,IF(J116=5,VLOOKUP(K116+3,TPMatrix!$A$6:$B$10,2,FALSE),IF(J116=4,VLOOKUP(K116+3,TPMatrix!$D$6:$E$9,2,FALSE),0)),"")</f>
        <v>0</v>
      </c>
      <c r="P116" s="241">
        <f ca="1">IF(COUNTIF(K112:K116,K116)&gt;=5,IF(J116=5,VLOOKUP(K116+4,TPMatrix!$A$6:$B$10,2,FALSE),IF(J116=4,VLOOKUP(K116+4,TPMatrix!$D$6:$E$9,2,FALSE),0)),"")</f>
        <v>0</v>
      </c>
      <c r="Q116" s="241">
        <f t="shared" ca="1" si="40"/>
        <v>0</v>
      </c>
      <c r="R116" s="242">
        <f t="shared" ca="1" si="41"/>
        <v>5</v>
      </c>
      <c r="S116" s="240">
        <f t="shared" ca="1" si="42"/>
        <v>0</v>
      </c>
      <c r="T116" s="241">
        <f t="shared" si="43"/>
        <v>0</v>
      </c>
      <c r="U116" s="242">
        <f t="shared" ca="1" si="44"/>
        <v>0</v>
      </c>
      <c r="W116" s="154" t="str">
        <f t="shared" ca="1" si="45"/>
        <v/>
      </c>
      <c r="X116" s="154" t="str">
        <f ca="1">IF(ISNUMBER($A116),$W116*(Methuselahs!$A$4+1)+$A116,"")</f>
        <v/>
      </c>
      <c r="Y116" s="154" t="str">
        <f t="shared" ca="1" si="46"/>
        <v/>
      </c>
      <c r="Z116" s="154" t="str">
        <f ca="1">IF(ISNUMBER($A116),VLOOKUP($A116,Methuselahs!$A$7:$X$206,5),"")</f>
        <v/>
      </c>
      <c r="AA116" s="154" t="str">
        <f t="shared" ca="1" si="47"/>
        <v/>
      </c>
    </row>
    <row r="117" spans="1:27" ht="12.95" customHeight="1" x14ac:dyDescent="0.2">
      <c r="A117" s="193" t="str">
        <f ca="1">IF(ISBLANK('Tournament Info'!$B$11),"",INDIRECT(ADDRESS(ROW(),2,1,1,"Optimal Seating "&amp;'Tournament Info'!$B$11-1&amp;"R+F")))</f>
        <v/>
      </c>
      <c r="B117" s="194" t="str">
        <f ca="1">IF(ISNUMBER(A117),VLOOKUP(A117,Methuselahs!$A$7:$E$206,2,FALSE),"")</f>
        <v/>
      </c>
      <c r="C117" s="195" t="str">
        <f ca="1">IF(ISNUMBER(A117),VLOOKUP(A117,Methuselahs!$A$7:$E$206,3,FALSE),"")</f>
        <v/>
      </c>
      <c r="D117" s="196" t="str">
        <f t="shared" ca="1" si="36"/>
        <v/>
      </c>
      <c r="E117" s="197"/>
      <c r="F117" s="249">
        <f t="shared" si="37"/>
        <v>0</v>
      </c>
      <c r="G117" s="198" t="str">
        <f t="shared" ca="1" si="38"/>
        <v/>
      </c>
      <c r="H117" s="199" t="str">
        <f ca="1">IF(ISNUMBER(A117),IF(OR($S117=$U117,NOT(ISNA(MATCH($D117*5+$V$4,Override!$C$6:$C$125,0)))),$Q117,0),"")</f>
        <v/>
      </c>
      <c r="I117" s="250" t="str">
        <f t="shared" ca="1" si="39"/>
        <v/>
      </c>
      <c r="J117" s="200">
        <f ca="1">COUNT(A117:A121)</f>
        <v>0</v>
      </c>
      <c r="K117" s="201" t="str">
        <f ca="1">IF(ISNUMBER(A117),RANK(F117,F117:F121),"")</f>
        <v/>
      </c>
      <c r="L117" s="202">
        <f ca="1">IF(J117=5,VLOOKUP(K117,TPMatrix!$A$6:$B$10,2,FALSE),IF(J117=4,VLOOKUP(K117,TPMatrix!$D$6:$E$9,2,FALSE),0))</f>
        <v>0</v>
      </c>
      <c r="M117" s="202">
        <f ca="1">IF(COUNTIF(K117:K121,K117)&gt;=2,IF(J117=5,VLOOKUP(K117+1,TPMatrix!$A$6:$B$10,2,FALSE),IF(J117=4,VLOOKUP(K117+1,TPMatrix!$D$6:$E$9,2,FALSE),0)),"")</f>
        <v>0</v>
      </c>
      <c r="N117" s="202">
        <f ca="1">IF(COUNTIF(K117:K121,K117)&gt;=3,IF(J117=5,VLOOKUP(K117+2,TPMatrix!$A$6:$B$10,2,FALSE),IF(J117=4,VLOOKUP(K117+2,TPMatrix!$D$6:$E$9,2,FALSE),0)),"")</f>
        <v>0</v>
      </c>
      <c r="O117" s="202">
        <f ca="1">IF(COUNTIF(K117:K121,K117)&gt;=4,IF(J117=5,VLOOKUP(K117+3,TPMatrix!$A$6:$B$10,2,FALSE),IF(J117=4,VLOOKUP(K117+3,TPMatrix!$D$6:$E$9,2,FALSE),0)),"")</f>
        <v>0</v>
      </c>
      <c r="P117" s="202">
        <f ca="1">IF(COUNTIF(K117:K121,K117)&gt;=5,IF(J117=5,VLOOKUP(K117+4,TPMatrix!$A$6:$B$10,2,FALSE),IF(J117=4,VLOOKUP(K117+4,TPMatrix!$D$6:$E$9,2,FALSE),0)),"")</f>
        <v>0</v>
      </c>
      <c r="Q117" s="202">
        <f t="shared" ca="1" si="40"/>
        <v>0</v>
      </c>
      <c r="R117" s="203">
        <f t="shared" ca="1" si="41"/>
        <v>5</v>
      </c>
      <c r="S117" s="204">
        <f t="shared" ca="1" si="42"/>
        <v>0</v>
      </c>
      <c r="T117" s="205">
        <f t="shared" si="43"/>
        <v>0</v>
      </c>
      <c r="U117" s="206">
        <f t="shared" ca="1" si="44"/>
        <v>0</v>
      </c>
      <c r="W117" s="154" t="str">
        <f t="shared" ca="1" si="45"/>
        <v/>
      </c>
      <c r="X117" s="154" t="str">
        <f ca="1">IF(ISNUMBER($A117),$W117*(Methuselahs!$A$4+1)+$A117,"")</f>
        <v/>
      </c>
      <c r="Y117" s="154" t="str">
        <f t="shared" ca="1" si="46"/>
        <v/>
      </c>
      <c r="Z117" s="154" t="str">
        <f ca="1">IF(ISNUMBER($A117),VLOOKUP($A117,Methuselahs!$A$7:$X$206,5),"")</f>
        <v/>
      </c>
      <c r="AA117" s="154" t="str">
        <f t="shared" ca="1" si="47"/>
        <v/>
      </c>
    </row>
    <row r="118" spans="1:27" ht="12.95" customHeight="1" x14ac:dyDescent="0.2">
      <c r="A118" s="207" t="str">
        <f ca="1">IF(ISBLANK('Tournament Info'!$B$11),"",INDIRECT(ADDRESS(ROW(),2,1,1,"Optimal Seating "&amp;'Tournament Info'!$B$11-1&amp;"R+F")))</f>
        <v/>
      </c>
      <c r="B118" s="208" t="str">
        <f ca="1">IF(ISNUMBER(A118),VLOOKUP(A118,Methuselahs!$A$7:$E$206,2,FALSE),"")</f>
        <v/>
      </c>
      <c r="C118" s="209" t="str">
        <f ca="1">IF(ISNUMBER(A118),VLOOKUP(A118,Methuselahs!$A$7:$E$206,3,FALSE),"")</f>
        <v/>
      </c>
      <c r="D118" s="210" t="str">
        <f t="shared" ca="1" si="36"/>
        <v/>
      </c>
      <c r="E118" s="211"/>
      <c r="F118" s="251">
        <f t="shared" si="37"/>
        <v>0</v>
      </c>
      <c r="G118" s="212" t="str">
        <f t="shared" ca="1" si="38"/>
        <v/>
      </c>
      <c r="H118" s="213" t="str">
        <f ca="1">IF(ISNUMBER(A118),IF(OR($S118=$U118,NOT(ISNA(MATCH($D118*5+$V$4,Override!$C$6:$C$125,0)))),$Q118,0),"")</f>
        <v/>
      </c>
      <c r="I118" s="252" t="str">
        <f t="shared" ca="1" si="39"/>
        <v/>
      </c>
      <c r="J118" s="214">
        <f ca="1">COUNT(A117:A121)</f>
        <v>0</v>
      </c>
      <c r="K118" s="215" t="str">
        <f ca="1">IF(ISNUMBER(A118),RANK(F118,F117:F121),"")</f>
        <v/>
      </c>
      <c r="L118" s="216">
        <f ca="1">IF(J118=5,VLOOKUP(K118,TPMatrix!$A$6:$B$10,2,FALSE),IF(J118=4,VLOOKUP(K118,TPMatrix!$D$6:$E$9,2,FALSE),0))</f>
        <v>0</v>
      </c>
      <c r="M118" s="216">
        <f ca="1">IF(COUNTIF(K117:K121,K118)&gt;=2,IF(J118=5,VLOOKUP(K118+1,TPMatrix!$A$6:$B$10,2,FALSE),IF(J118=4,VLOOKUP(K118+1,TPMatrix!$D$6:$E$9,2,FALSE),0)),"")</f>
        <v>0</v>
      </c>
      <c r="N118" s="216">
        <f ca="1">IF(COUNTIF(K117:K121,K118)&gt;=3,IF(J118=5,VLOOKUP(K118+2,TPMatrix!$A$6:$B$10,2,FALSE),IF(J118=4,VLOOKUP(K118+2,TPMatrix!$D$6:$E$9,2,FALSE),0)),"")</f>
        <v>0</v>
      </c>
      <c r="O118" s="216">
        <f ca="1">IF(COUNTIF(K117:K121,K118)&gt;=4,IF(J118=5,VLOOKUP(K118+3,TPMatrix!$A$6:$B$10,2,FALSE),IF(J118=4,VLOOKUP(K118+3,TPMatrix!$D$6:$E$9,2,FALSE),0)),"")</f>
        <v>0</v>
      </c>
      <c r="P118" s="216">
        <f ca="1">IF(COUNTIF(K117:K121,K118)&gt;=5,IF(J118=5,VLOOKUP(K118+4,TPMatrix!$A$6:$B$10,2,FALSE),IF(J118=4,VLOOKUP(K118+4,TPMatrix!$D$6:$E$9,2,FALSE),0)),"")</f>
        <v>0</v>
      </c>
      <c r="Q118" s="216">
        <f t="shared" ca="1" si="40"/>
        <v>0</v>
      </c>
      <c r="R118" s="217">
        <f t="shared" ca="1" si="41"/>
        <v>5</v>
      </c>
      <c r="S118" s="215">
        <f t="shared" ca="1" si="42"/>
        <v>0</v>
      </c>
      <c r="T118" s="216">
        <f t="shared" si="43"/>
        <v>0</v>
      </c>
      <c r="U118" s="217">
        <f t="shared" ca="1" si="44"/>
        <v>0</v>
      </c>
      <c r="W118" s="154" t="str">
        <f t="shared" ca="1" si="45"/>
        <v/>
      </c>
      <c r="X118" s="154" t="str">
        <f ca="1">IF(ISNUMBER($A118),$W118*(Methuselahs!$A$4+1)+$A118,"")</f>
        <v/>
      </c>
      <c r="Y118" s="154" t="str">
        <f t="shared" ca="1" si="46"/>
        <v/>
      </c>
      <c r="Z118" s="154" t="str">
        <f ca="1">IF(ISNUMBER($A118),VLOOKUP($A118,Methuselahs!$A$7:$X$206,5),"")</f>
        <v/>
      </c>
      <c r="AA118" s="154" t="str">
        <f t="shared" ca="1" si="47"/>
        <v/>
      </c>
    </row>
    <row r="119" spans="1:27" ht="12.95" customHeight="1" x14ac:dyDescent="0.2">
      <c r="A119" s="218" t="str">
        <f ca="1">IF(ISBLANK('Tournament Info'!$B$11),"",INDIRECT(ADDRESS(ROW(),2,1,1,"Optimal Seating "&amp;'Tournament Info'!$B$11-1&amp;"R+F")))</f>
        <v/>
      </c>
      <c r="B119" s="194" t="str">
        <f ca="1">IF(ISNUMBER(A119),VLOOKUP(A119,Methuselahs!$A$7:$E$206,2,FALSE),"")</f>
        <v/>
      </c>
      <c r="C119" s="219" t="str">
        <f ca="1">IF(ISNUMBER(A119),VLOOKUP(A119,Methuselahs!$A$7:$E$206,3,FALSE),"")</f>
        <v/>
      </c>
      <c r="D119" s="220" t="str">
        <f t="shared" ca="1" si="36"/>
        <v/>
      </c>
      <c r="E119" s="221"/>
      <c r="F119" s="253">
        <f t="shared" si="37"/>
        <v>0</v>
      </c>
      <c r="G119" s="222" t="str">
        <f t="shared" ca="1" si="38"/>
        <v/>
      </c>
      <c r="H119" s="223" t="str">
        <f ca="1">IF(ISNUMBER(A119),IF(OR($S119=$U119,NOT(ISNA(MATCH($D119*5+$V$4,Override!$C$6:$C$125,0)))),$Q119,0),"")</f>
        <v/>
      </c>
      <c r="I119" s="254" t="str">
        <f t="shared" ca="1" si="39"/>
        <v/>
      </c>
      <c r="J119" s="224">
        <f ca="1">COUNT(A117:A121)</f>
        <v>0</v>
      </c>
      <c r="K119" s="225" t="str">
        <f ca="1">IF(ISNUMBER(A119),RANK(F119,F117:F121),"")</f>
        <v/>
      </c>
      <c r="L119" s="226">
        <f ca="1">IF(J119=5,VLOOKUP(K119,TPMatrix!$A$6:$B$10,2,FALSE),IF(J119=4,VLOOKUP(K119,TPMatrix!$D$6:$E$9,2,FALSE),0))</f>
        <v>0</v>
      </c>
      <c r="M119" s="226">
        <f ca="1">IF(COUNTIF(K117:K121,K119)&gt;=2,IF(J119=5,VLOOKUP(K119+1,TPMatrix!$A$6:$B$10,2,FALSE),IF(J119=4,VLOOKUP(K119+1,TPMatrix!$D$6:$E$9,2,FALSE),0)),"")</f>
        <v>0</v>
      </c>
      <c r="N119" s="226">
        <f ca="1">IF(COUNTIF(K117:K121,K119)&gt;=3,IF(J119=5,VLOOKUP(K119+2,TPMatrix!$A$6:$B$10,2,FALSE),IF(J119=4,VLOOKUP(K119+2,TPMatrix!$D$6:$E$9,2,FALSE),0)),"")</f>
        <v>0</v>
      </c>
      <c r="O119" s="226">
        <f ca="1">IF(COUNTIF(K117:K121,K119)&gt;=4,IF(J119=5,VLOOKUP(K119+3,TPMatrix!$A$6:$B$10,2,FALSE),IF(J119=4,VLOOKUP(K119+3,TPMatrix!$D$6:$E$9,2,FALSE),0)),"")</f>
        <v>0</v>
      </c>
      <c r="P119" s="226">
        <f ca="1">IF(COUNTIF(K117:K121,K119)&gt;=5,IF(J119=5,VLOOKUP(K119+4,TPMatrix!$A$6:$B$10,2,FALSE),IF(J119=4,VLOOKUP(K119+4,TPMatrix!$D$6:$E$9,2,FALSE),0)),"")</f>
        <v>0</v>
      </c>
      <c r="Q119" s="226">
        <f t="shared" ca="1" si="40"/>
        <v>0</v>
      </c>
      <c r="R119" s="227">
        <f t="shared" ca="1" si="41"/>
        <v>5</v>
      </c>
      <c r="S119" s="225">
        <f t="shared" ca="1" si="42"/>
        <v>0</v>
      </c>
      <c r="T119" s="226">
        <f t="shared" si="43"/>
        <v>0</v>
      </c>
      <c r="U119" s="227">
        <f t="shared" ca="1" si="44"/>
        <v>0</v>
      </c>
      <c r="W119" s="154" t="str">
        <f t="shared" ca="1" si="45"/>
        <v/>
      </c>
      <c r="X119" s="154" t="str">
        <f ca="1">IF(ISNUMBER($A119),$W119*(Methuselahs!$A$4+1)+$A119,"")</f>
        <v/>
      </c>
      <c r="Y119" s="154" t="str">
        <f t="shared" ca="1" si="46"/>
        <v/>
      </c>
      <c r="Z119" s="154" t="str">
        <f ca="1">IF(ISNUMBER($A119),VLOOKUP($A119,Methuselahs!$A$7:$X$206,5),"")</f>
        <v/>
      </c>
      <c r="AA119" s="154" t="str">
        <f t="shared" ca="1" si="47"/>
        <v/>
      </c>
    </row>
    <row r="120" spans="1:27" ht="12.95" customHeight="1" x14ac:dyDescent="0.2">
      <c r="A120" s="228" t="str">
        <f ca="1">IF(ISBLANK('Tournament Info'!$B$11),"",INDIRECT(ADDRESS(ROW(),2,1,1,"Optimal Seating "&amp;'Tournament Info'!$B$11-1&amp;"R+F")))</f>
        <v/>
      </c>
      <c r="B120" s="229" t="str">
        <f ca="1">IF(ISNUMBER(A120),VLOOKUP(A120,Methuselahs!$A$7:$E$206,2,FALSE),"")</f>
        <v/>
      </c>
      <c r="C120" s="230" t="str">
        <f ca="1">IF(ISNUMBER(A120),VLOOKUP(A120,Methuselahs!$A$7:$E$206,3,FALSE),"")</f>
        <v/>
      </c>
      <c r="D120" s="231" t="str">
        <f t="shared" ca="1" si="36"/>
        <v/>
      </c>
      <c r="E120" s="232"/>
      <c r="F120" s="255">
        <f t="shared" si="37"/>
        <v>0</v>
      </c>
      <c r="G120" s="212" t="str">
        <f t="shared" ca="1" si="38"/>
        <v/>
      </c>
      <c r="H120" s="213" t="str">
        <f ca="1">IF(ISNUMBER(A120),IF(OR($S120=$U120,NOT(ISNA(MATCH($D120*5+$V$4,Override!$C$6:$C$125,0)))),$Q120,0),"")</f>
        <v/>
      </c>
      <c r="I120" s="252" t="str">
        <f t="shared" ca="1" si="39"/>
        <v/>
      </c>
      <c r="J120" s="233">
        <f ca="1">COUNT(A117:A121)</f>
        <v>0</v>
      </c>
      <c r="K120" s="215" t="str">
        <f ca="1">IF(ISNUMBER(A120),RANK(F120,F117:F121),"")</f>
        <v/>
      </c>
      <c r="L120" s="216">
        <f ca="1">IF(J120=5,VLOOKUP(K120,TPMatrix!$A$6:$B$10,2,FALSE),IF(J120=4,VLOOKUP(K120,TPMatrix!$D$6:$E$9,2,FALSE),0))</f>
        <v>0</v>
      </c>
      <c r="M120" s="216">
        <f ca="1">IF(COUNTIF(K117:K121,K120)&gt;=2,IF(J120=5,VLOOKUP(K120+1,TPMatrix!$A$6:$B$10,2,FALSE),IF(J120=4,VLOOKUP(K120+1,TPMatrix!$D$6:$E$9,2,FALSE),0)),"")</f>
        <v>0</v>
      </c>
      <c r="N120" s="216">
        <f ca="1">IF(COUNTIF(K117:K121,K120)&gt;=3,IF(J120=5,VLOOKUP(K120+2,TPMatrix!$A$6:$B$10,2,FALSE),IF(J120=4,VLOOKUP(K120+2,TPMatrix!$D$6:$E$9,2,FALSE),0)),"")</f>
        <v>0</v>
      </c>
      <c r="O120" s="216">
        <f ca="1">IF(COUNTIF(K117:K121,K120)&gt;=4,IF(J120=5,VLOOKUP(K120+3,TPMatrix!$A$6:$B$10,2,FALSE),IF(J120=4,VLOOKUP(K120+3,TPMatrix!$D$6:$E$9,2,FALSE),0)),"")</f>
        <v>0</v>
      </c>
      <c r="P120" s="216">
        <f ca="1">IF(COUNTIF(K117:K121,K120)&gt;=5,IF(J120=5,VLOOKUP(K120+4,TPMatrix!$A$6:$B$10,2,FALSE),IF(J120=4,VLOOKUP(K120+4,TPMatrix!$D$6:$E$9,2,FALSE),0)),"")</f>
        <v>0</v>
      </c>
      <c r="Q120" s="216">
        <f t="shared" ca="1" si="40"/>
        <v>0</v>
      </c>
      <c r="R120" s="217">
        <f t="shared" ca="1" si="41"/>
        <v>5</v>
      </c>
      <c r="S120" s="215">
        <f t="shared" ca="1" si="42"/>
        <v>0</v>
      </c>
      <c r="T120" s="216">
        <f t="shared" si="43"/>
        <v>0</v>
      </c>
      <c r="U120" s="217">
        <f t="shared" ca="1" si="44"/>
        <v>0</v>
      </c>
      <c r="W120" s="154" t="str">
        <f t="shared" ca="1" si="45"/>
        <v/>
      </c>
      <c r="X120" s="154" t="str">
        <f ca="1">IF(ISNUMBER($A120),$W120*(Methuselahs!$A$4+1)+$A120,"")</f>
        <v/>
      </c>
      <c r="Y120" s="154" t="str">
        <f t="shared" ca="1" si="46"/>
        <v/>
      </c>
      <c r="Z120" s="154" t="str">
        <f ca="1">IF(ISNUMBER($A120),VLOOKUP($A120,Methuselahs!$A$7:$X$206,5),"")</f>
        <v/>
      </c>
      <c r="AA120" s="154" t="str">
        <f t="shared" ca="1" si="47"/>
        <v/>
      </c>
    </row>
    <row r="121" spans="1:27" ht="12.95" customHeight="1" x14ac:dyDescent="0.2">
      <c r="A121" s="234" t="str">
        <f ca="1">IF(ISBLANK('Tournament Info'!$B$11),"",INDIRECT(ADDRESS(ROW(),2,1,1,"Optimal Seating "&amp;'Tournament Info'!$B$11-1&amp;"R+F")))</f>
        <v/>
      </c>
      <c r="B121" s="235" t="str">
        <f ca="1">IF(ISNUMBER(A121),VLOOKUP(A121,Methuselahs!$A$7:$E$206,2,FALSE),"")</f>
        <v/>
      </c>
      <c r="C121" s="236" t="str">
        <f ca="1">IF(ISNUMBER(A121),VLOOKUP(A121,Methuselahs!$A$7:$E$206,3,FALSE),"")</f>
        <v/>
      </c>
      <c r="D121" s="237" t="str">
        <f t="shared" ca="1" si="36"/>
        <v/>
      </c>
      <c r="E121" s="238"/>
      <c r="F121" s="256">
        <f t="shared" si="37"/>
        <v>0</v>
      </c>
      <c r="G121" s="222" t="str">
        <f t="shared" ca="1" si="38"/>
        <v/>
      </c>
      <c r="H121" s="223" t="str">
        <f ca="1">IF(ISNUMBER(A121),IF(OR($S121=$U121,NOT(ISNA(MATCH($D121*5+$V$4,Override!$C$6:$C$125,0)))),$Q121,0),"")</f>
        <v/>
      </c>
      <c r="I121" s="254" t="str">
        <f t="shared" ca="1" si="39"/>
        <v/>
      </c>
      <c r="J121" s="239">
        <f ca="1">COUNT(A117:A121)</f>
        <v>0</v>
      </c>
      <c r="K121" s="240" t="str">
        <f ca="1">IF(ISNUMBER(A121),RANK(F121,F117:F121),"")</f>
        <v/>
      </c>
      <c r="L121" s="241">
        <f ca="1">IF(J121=5,VLOOKUP(K121,TPMatrix!$A$6:$B$10,2,FALSE),IF(J121=4,VLOOKUP(K121,TPMatrix!$D$6:$E$9,2,FALSE),0))</f>
        <v>0</v>
      </c>
      <c r="M121" s="241">
        <f ca="1">IF(COUNTIF(K117:K121,K121)&gt;=2,IF(J121=5,VLOOKUP(K121+1,TPMatrix!$A$6:$B$10,2,FALSE),IF(J121=4,VLOOKUP(K121+1,TPMatrix!$D$6:$E$9,2,FALSE),0)),"")</f>
        <v>0</v>
      </c>
      <c r="N121" s="241">
        <f ca="1">IF(COUNTIF(K117:K121,K121)&gt;=3,IF(J121=5,VLOOKUP(K121+2,TPMatrix!$A$6:$B$10,2,FALSE),IF(J121=4,VLOOKUP(K121+2,TPMatrix!$D$6:$E$9,2,FALSE),0)),"")</f>
        <v>0</v>
      </c>
      <c r="O121" s="241">
        <f ca="1">IF(COUNTIF(K117:K121,K121)&gt;=4,IF(J121=5,VLOOKUP(K121+3,TPMatrix!$A$6:$B$10,2,FALSE),IF(J121=4,VLOOKUP(K121+3,TPMatrix!$D$6:$E$9,2,FALSE),0)),"")</f>
        <v>0</v>
      </c>
      <c r="P121" s="241">
        <f ca="1">IF(COUNTIF(K117:K121,K121)&gt;=5,IF(J121=5,VLOOKUP(K121+4,TPMatrix!$A$6:$B$10,2,FALSE),IF(J121=4,VLOOKUP(K121+4,TPMatrix!$D$6:$E$9,2,FALSE),0)),"")</f>
        <v>0</v>
      </c>
      <c r="Q121" s="241">
        <f t="shared" ca="1" si="40"/>
        <v>0</v>
      </c>
      <c r="R121" s="242">
        <f t="shared" ca="1" si="41"/>
        <v>5</v>
      </c>
      <c r="S121" s="240">
        <f t="shared" ca="1" si="42"/>
        <v>0</v>
      </c>
      <c r="T121" s="241">
        <f t="shared" si="43"/>
        <v>0</v>
      </c>
      <c r="U121" s="242">
        <f t="shared" ca="1" si="44"/>
        <v>0</v>
      </c>
      <c r="W121" s="154" t="str">
        <f t="shared" ca="1" si="45"/>
        <v/>
      </c>
      <c r="X121" s="154" t="str">
        <f ca="1">IF(ISNUMBER($A121),$W121*(Methuselahs!$A$4+1)+$A121,"")</f>
        <v/>
      </c>
      <c r="Y121" s="154" t="str">
        <f t="shared" ca="1" si="46"/>
        <v/>
      </c>
      <c r="Z121" s="154" t="str">
        <f ca="1">IF(ISNUMBER($A121),VLOOKUP($A121,Methuselahs!$A$7:$X$206,5),"")</f>
        <v/>
      </c>
      <c r="AA121" s="154" t="str">
        <f t="shared" ca="1" si="47"/>
        <v/>
      </c>
    </row>
    <row r="122" spans="1:27" ht="12.95" customHeight="1" x14ac:dyDescent="0.2">
      <c r="A122" s="193" t="str">
        <f ca="1">IF(ISBLANK('Tournament Info'!$B$11),"",INDIRECT(ADDRESS(ROW(),2,1,1,"Optimal Seating "&amp;'Tournament Info'!$B$11-1&amp;"R+F")))</f>
        <v/>
      </c>
      <c r="B122" s="194" t="str">
        <f ca="1">IF(ISNUMBER(A122),VLOOKUP(A122,Methuselahs!$A$7:$E$206,2,FALSE),"")</f>
        <v/>
      </c>
      <c r="C122" s="195" t="str">
        <f ca="1">IF(ISNUMBER(A122),VLOOKUP(A122,Methuselahs!$A$7:$E$206,3,FALSE),"")</f>
        <v/>
      </c>
      <c r="D122" s="196" t="str">
        <f t="shared" ca="1" si="36"/>
        <v/>
      </c>
      <c r="E122" s="197"/>
      <c r="F122" s="249">
        <f t="shared" si="37"/>
        <v>0</v>
      </c>
      <c r="G122" s="198" t="str">
        <f t="shared" ca="1" si="38"/>
        <v/>
      </c>
      <c r="H122" s="199" t="str">
        <f ca="1">IF(ISNUMBER(A122),IF(OR($S122=$U122,NOT(ISNA(MATCH($D122*5+$V$4,Override!$C$6:$C$125,0)))),$Q122,0),"")</f>
        <v/>
      </c>
      <c r="I122" s="250" t="str">
        <f t="shared" ca="1" si="39"/>
        <v/>
      </c>
      <c r="J122" s="200">
        <f ca="1">COUNT(A122:A126)</f>
        <v>0</v>
      </c>
      <c r="K122" s="201" t="str">
        <f ca="1">IF(ISNUMBER(A122),RANK(F122,F122:F126),"")</f>
        <v/>
      </c>
      <c r="L122" s="202">
        <f ca="1">IF(J122=5,VLOOKUP(K122,TPMatrix!$A$6:$B$10,2,FALSE),IF(J122=4,VLOOKUP(K122,TPMatrix!$D$6:$E$9,2,FALSE),0))</f>
        <v>0</v>
      </c>
      <c r="M122" s="202">
        <f ca="1">IF(COUNTIF(K122:K126,K122)&gt;=2,IF(J122=5,VLOOKUP(K122+1,TPMatrix!$A$6:$B$10,2,FALSE),IF(J122=4,VLOOKUP(K122+1,TPMatrix!$D$6:$E$9,2,FALSE),0)),"")</f>
        <v>0</v>
      </c>
      <c r="N122" s="202">
        <f ca="1">IF(COUNTIF(K122:K126,K122)&gt;=3,IF(J122=5,VLOOKUP(K122+2,TPMatrix!$A$6:$B$10,2,FALSE),IF(J122=4,VLOOKUP(K122+2,TPMatrix!$D$6:$E$9,2,FALSE),0)),"")</f>
        <v>0</v>
      </c>
      <c r="O122" s="202">
        <f ca="1">IF(COUNTIF(K122:K126,K122)&gt;=4,IF(J122=5,VLOOKUP(K122+3,TPMatrix!$A$6:$B$10,2,FALSE),IF(J122=4,VLOOKUP(K122+3,TPMatrix!$D$6:$E$9,2,FALSE),0)),"")</f>
        <v>0</v>
      </c>
      <c r="P122" s="202">
        <f ca="1">IF(COUNTIF(K122:K126,K122)&gt;=5,IF(J122=5,VLOOKUP(K122+4,TPMatrix!$A$6:$B$10,2,FALSE),IF(J122=4,VLOOKUP(K122+4,TPMatrix!$D$6:$E$9,2,FALSE),0)),"")</f>
        <v>0</v>
      </c>
      <c r="Q122" s="202">
        <f t="shared" ca="1" si="40"/>
        <v>0</v>
      </c>
      <c r="R122" s="203">
        <f t="shared" ca="1" si="41"/>
        <v>5</v>
      </c>
      <c r="S122" s="204">
        <f t="shared" ca="1" si="42"/>
        <v>0</v>
      </c>
      <c r="T122" s="205">
        <f t="shared" si="43"/>
        <v>0</v>
      </c>
      <c r="U122" s="206">
        <f t="shared" ca="1" si="44"/>
        <v>0</v>
      </c>
      <c r="W122" s="154" t="str">
        <f t="shared" ca="1" si="45"/>
        <v/>
      </c>
      <c r="X122" s="154" t="str">
        <f ca="1">IF(ISNUMBER($A122),$W122*(Methuselahs!$A$4+1)+$A122,"")</f>
        <v/>
      </c>
      <c r="Y122" s="154" t="str">
        <f t="shared" ca="1" si="46"/>
        <v/>
      </c>
      <c r="Z122" s="154" t="str">
        <f ca="1">IF(ISNUMBER($A122),VLOOKUP($A122,Methuselahs!$A$7:$X$206,5),"")</f>
        <v/>
      </c>
      <c r="AA122" s="154" t="str">
        <f t="shared" ca="1" si="47"/>
        <v/>
      </c>
    </row>
    <row r="123" spans="1:27" ht="12.95" customHeight="1" x14ac:dyDescent="0.2">
      <c r="A123" s="207" t="str">
        <f ca="1">IF(ISBLANK('Tournament Info'!$B$11),"",INDIRECT(ADDRESS(ROW(),2,1,1,"Optimal Seating "&amp;'Tournament Info'!$B$11-1&amp;"R+F")))</f>
        <v/>
      </c>
      <c r="B123" s="208" t="str">
        <f ca="1">IF(ISNUMBER(A123),VLOOKUP(A123,Methuselahs!$A$7:$E$206,2,FALSE),"")</f>
        <v/>
      </c>
      <c r="C123" s="209" t="str">
        <f ca="1">IF(ISNUMBER(A123),VLOOKUP(A123,Methuselahs!$A$7:$E$206,3,FALSE),"")</f>
        <v/>
      </c>
      <c r="D123" s="210" t="str">
        <f t="shared" ca="1" si="36"/>
        <v/>
      </c>
      <c r="E123" s="211"/>
      <c r="F123" s="251">
        <f t="shared" si="37"/>
        <v>0</v>
      </c>
      <c r="G123" s="212" t="str">
        <f t="shared" ca="1" si="38"/>
        <v/>
      </c>
      <c r="H123" s="213" t="str">
        <f ca="1">IF(ISNUMBER(A123),IF(OR($S123=$U123,NOT(ISNA(MATCH($D123*5+$V$4,Override!$C$6:$C$125,0)))),$Q123,0),"")</f>
        <v/>
      </c>
      <c r="I123" s="252" t="str">
        <f t="shared" ca="1" si="39"/>
        <v/>
      </c>
      <c r="J123" s="214">
        <f ca="1">COUNT(A122:A126)</f>
        <v>0</v>
      </c>
      <c r="K123" s="215" t="str">
        <f ca="1">IF(ISNUMBER(A123),RANK(F123,F122:F126),"")</f>
        <v/>
      </c>
      <c r="L123" s="216">
        <f ca="1">IF(J123=5,VLOOKUP(K123,TPMatrix!$A$6:$B$10,2,FALSE),IF(J123=4,VLOOKUP(K123,TPMatrix!$D$6:$E$9,2,FALSE),0))</f>
        <v>0</v>
      </c>
      <c r="M123" s="216">
        <f ca="1">IF(COUNTIF(K122:K126,K123)&gt;=2,IF(J123=5,VLOOKUP(K123+1,TPMatrix!$A$6:$B$10,2,FALSE),IF(J123=4,VLOOKUP(K123+1,TPMatrix!$D$6:$E$9,2,FALSE),0)),"")</f>
        <v>0</v>
      </c>
      <c r="N123" s="216">
        <f ca="1">IF(COUNTIF(K122:K126,K123)&gt;=3,IF(J123=5,VLOOKUP(K123+2,TPMatrix!$A$6:$B$10,2,FALSE),IF(J123=4,VLOOKUP(K123+2,TPMatrix!$D$6:$E$9,2,FALSE),0)),"")</f>
        <v>0</v>
      </c>
      <c r="O123" s="216">
        <f ca="1">IF(COUNTIF(K122:K126,K123)&gt;=4,IF(J123=5,VLOOKUP(K123+3,TPMatrix!$A$6:$B$10,2,FALSE),IF(J123=4,VLOOKUP(K123+3,TPMatrix!$D$6:$E$9,2,FALSE),0)),"")</f>
        <v>0</v>
      </c>
      <c r="P123" s="216">
        <f ca="1">IF(COUNTIF(K122:K126,K123)&gt;=5,IF(J123=5,VLOOKUP(K123+4,TPMatrix!$A$6:$B$10,2,FALSE),IF(J123=4,VLOOKUP(K123+4,TPMatrix!$D$6:$E$9,2,FALSE),0)),"")</f>
        <v>0</v>
      </c>
      <c r="Q123" s="216">
        <f t="shared" ca="1" si="40"/>
        <v>0</v>
      </c>
      <c r="R123" s="217">
        <f t="shared" ca="1" si="41"/>
        <v>5</v>
      </c>
      <c r="S123" s="215">
        <f t="shared" ca="1" si="42"/>
        <v>0</v>
      </c>
      <c r="T123" s="216">
        <f t="shared" si="43"/>
        <v>0</v>
      </c>
      <c r="U123" s="217">
        <f t="shared" ca="1" si="44"/>
        <v>0</v>
      </c>
      <c r="W123" s="154" t="str">
        <f t="shared" ca="1" si="45"/>
        <v/>
      </c>
      <c r="X123" s="154" t="str">
        <f ca="1">IF(ISNUMBER($A123),$W123*(Methuselahs!$A$4+1)+$A123,"")</f>
        <v/>
      </c>
      <c r="Y123" s="154" t="str">
        <f t="shared" ca="1" si="46"/>
        <v/>
      </c>
      <c r="Z123" s="154" t="str">
        <f ca="1">IF(ISNUMBER($A123),VLOOKUP($A123,Methuselahs!$A$7:$X$206,5),"")</f>
        <v/>
      </c>
      <c r="AA123" s="154" t="str">
        <f t="shared" ca="1" si="47"/>
        <v/>
      </c>
    </row>
    <row r="124" spans="1:27" ht="12.95" customHeight="1" x14ac:dyDescent="0.2">
      <c r="A124" s="218" t="str">
        <f ca="1">IF(ISBLANK('Tournament Info'!$B$11),"",INDIRECT(ADDRESS(ROW(),2,1,1,"Optimal Seating "&amp;'Tournament Info'!$B$11-1&amp;"R+F")))</f>
        <v/>
      </c>
      <c r="B124" s="194" t="str">
        <f ca="1">IF(ISNUMBER(A124),VLOOKUP(A124,Methuselahs!$A$7:$E$206,2,FALSE),"")</f>
        <v/>
      </c>
      <c r="C124" s="219" t="str">
        <f ca="1">IF(ISNUMBER(A124),VLOOKUP(A124,Methuselahs!$A$7:$E$206,3,FALSE),"")</f>
        <v/>
      </c>
      <c r="D124" s="220" t="str">
        <f t="shared" ca="1" si="36"/>
        <v/>
      </c>
      <c r="E124" s="221"/>
      <c r="F124" s="253">
        <f t="shared" si="37"/>
        <v>0</v>
      </c>
      <c r="G124" s="222" t="str">
        <f t="shared" ca="1" si="38"/>
        <v/>
      </c>
      <c r="H124" s="223" t="str">
        <f ca="1">IF(ISNUMBER(A124),IF(OR($S124=$U124,NOT(ISNA(MATCH($D124*5+$V$4,Override!$C$6:$C$125,0)))),$Q124,0),"")</f>
        <v/>
      </c>
      <c r="I124" s="254" t="str">
        <f t="shared" ca="1" si="39"/>
        <v/>
      </c>
      <c r="J124" s="224">
        <f ca="1">COUNT(A122:A126)</f>
        <v>0</v>
      </c>
      <c r="K124" s="225" t="str">
        <f ca="1">IF(ISNUMBER(A124),RANK(F124,F122:F126),"")</f>
        <v/>
      </c>
      <c r="L124" s="226">
        <f ca="1">IF(J124=5,VLOOKUP(K124,TPMatrix!$A$6:$B$10,2,FALSE),IF(J124=4,VLOOKUP(K124,TPMatrix!$D$6:$E$9,2,FALSE),0))</f>
        <v>0</v>
      </c>
      <c r="M124" s="226">
        <f ca="1">IF(COUNTIF(K122:K126,K124)&gt;=2,IF(J124=5,VLOOKUP(K124+1,TPMatrix!$A$6:$B$10,2,FALSE),IF(J124=4,VLOOKUP(K124+1,TPMatrix!$D$6:$E$9,2,FALSE),0)),"")</f>
        <v>0</v>
      </c>
      <c r="N124" s="226">
        <f ca="1">IF(COUNTIF(K122:K126,K124)&gt;=3,IF(J124=5,VLOOKUP(K124+2,TPMatrix!$A$6:$B$10,2,FALSE),IF(J124=4,VLOOKUP(K124+2,TPMatrix!$D$6:$E$9,2,FALSE),0)),"")</f>
        <v>0</v>
      </c>
      <c r="O124" s="226">
        <f ca="1">IF(COUNTIF(K122:K126,K124)&gt;=4,IF(J124=5,VLOOKUP(K124+3,TPMatrix!$A$6:$B$10,2,FALSE),IF(J124=4,VLOOKUP(K124+3,TPMatrix!$D$6:$E$9,2,FALSE),0)),"")</f>
        <v>0</v>
      </c>
      <c r="P124" s="226">
        <f ca="1">IF(COUNTIF(K122:K126,K124)&gt;=5,IF(J124=5,VLOOKUP(K124+4,TPMatrix!$A$6:$B$10,2,FALSE),IF(J124=4,VLOOKUP(K124+4,TPMatrix!$D$6:$E$9,2,FALSE),0)),"")</f>
        <v>0</v>
      </c>
      <c r="Q124" s="226">
        <f t="shared" ca="1" si="40"/>
        <v>0</v>
      </c>
      <c r="R124" s="227">
        <f t="shared" ca="1" si="41"/>
        <v>5</v>
      </c>
      <c r="S124" s="225">
        <f t="shared" ca="1" si="42"/>
        <v>0</v>
      </c>
      <c r="T124" s="226">
        <f t="shared" si="43"/>
        <v>0</v>
      </c>
      <c r="U124" s="227">
        <f t="shared" ca="1" si="44"/>
        <v>0</v>
      </c>
      <c r="W124" s="154" t="str">
        <f t="shared" ca="1" si="45"/>
        <v/>
      </c>
      <c r="X124" s="154" t="str">
        <f ca="1">IF(ISNUMBER($A124),$W124*(Methuselahs!$A$4+1)+$A124,"")</f>
        <v/>
      </c>
      <c r="Y124" s="154" t="str">
        <f t="shared" ca="1" si="46"/>
        <v/>
      </c>
      <c r="Z124" s="154" t="str">
        <f ca="1">IF(ISNUMBER($A124),VLOOKUP($A124,Methuselahs!$A$7:$X$206,5),"")</f>
        <v/>
      </c>
      <c r="AA124" s="154" t="str">
        <f t="shared" ca="1" si="47"/>
        <v/>
      </c>
    </row>
    <row r="125" spans="1:27" ht="12.95" customHeight="1" x14ac:dyDescent="0.2">
      <c r="A125" s="228" t="str">
        <f ca="1">IF(ISBLANK('Tournament Info'!$B$11),"",INDIRECT(ADDRESS(ROW(),2,1,1,"Optimal Seating "&amp;'Tournament Info'!$B$11-1&amp;"R+F")))</f>
        <v/>
      </c>
      <c r="B125" s="229" t="str">
        <f ca="1">IF(ISNUMBER(A125),VLOOKUP(A125,Methuselahs!$A$7:$E$206,2,FALSE),"")</f>
        <v/>
      </c>
      <c r="C125" s="230" t="str">
        <f ca="1">IF(ISNUMBER(A125),VLOOKUP(A125,Methuselahs!$A$7:$E$206,3,FALSE),"")</f>
        <v/>
      </c>
      <c r="D125" s="231" t="str">
        <f t="shared" ca="1" si="36"/>
        <v/>
      </c>
      <c r="E125" s="232"/>
      <c r="F125" s="255">
        <f t="shared" si="37"/>
        <v>0</v>
      </c>
      <c r="G125" s="212" t="str">
        <f t="shared" ca="1" si="38"/>
        <v/>
      </c>
      <c r="H125" s="213" t="str">
        <f ca="1">IF(ISNUMBER(A125),IF(OR($S125=$U125,NOT(ISNA(MATCH($D125*5+$V$4,Override!$C$6:$C$125,0)))),$Q125,0),"")</f>
        <v/>
      </c>
      <c r="I125" s="252" t="str">
        <f t="shared" ca="1" si="39"/>
        <v/>
      </c>
      <c r="J125" s="233">
        <f ca="1">COUNT(A122:A126)</f>
        <v>0</v>
      </c>
      <c r="K125" s="215" t="str">
        <f ca="1">IF(ISNUMBER(A125),RANK(F125,F122:F126),"")</f>
        <v/>
      </c>
      <c r="L125" s="216">
        <f ca="1">IF(J125=5,VLOOKUP(K125,TPMatrix!$A$6:$B$10,2,FALSE),IF(J125=4,VLOOKUP(K125,TPMatrix!$D$6:$E$9,2,FALSE),0))</f>
        <v>0</v>
      </c>
      <c r="M125" s="216">
        <f ca="1">IF(COUNTIF(K122:K126,K125)&gt;=2,IF(J125=5,VLOOKUP(K125+1,TPMatrix!$A$6:$B$10,2,FALSE),IF(J125=4,VLOOKUP(K125+1,TPMatrix!$D$6:$E$9,2,FALSE),0)),"")</f>
        <v>0</v>
      </c>
      <c r="N125" s="216">
        <f ca="1">IF(COUNTIF(K122:K126,K125)&gt;=3,IF(J125=5,VLOOKUP(K125+2,TPMatrix!$A$6:$B$10,2,FALSE),IF(J125=4,VLOOKUP(K125+2,TPMatrix!$D$6:$E$9,2,FALSE),0)),"")</f>
        <v>0</v>
      </c>
      <c r="O125" s="216">
        <f ca="1">IF(COUNTIF(K122:K126,K125)&gt;=4,IF(J125=5,VLOOKUP(K125+3,TPMatrix!$A$6:$B$10,2,FALSE),IF(J125=4,VLOOKUP(K125+3,TPMatrix!$D$6:$E$9,2,FALSE),0)),"")</f>
        <v>0</v>
      </c>
      <c r="P125" s="216">
        <f ca="1">IF(COUNTIF(K122:K126,K125)&gt;=5,IF(J125=5,VLOOKUP(K125+4,TPMatrix!$A$6:$B$10,2,FALSE),IF(J125=4,VLOOKUP(K125+4,TPMatrix!$D$6:$E$9,2,FALSE),0)),"")</f>
        <v>0</v>
      </c>
      <c r="Q125" s="216">
        <f t="shared" ca="1" si="40"/>
        <v>0</v>
      </c>
      <c r="R125" s="217">
        <f t="shared" ca="1" si="41"/>
        <v>5</v>
      </c>
      <c r="S125" s="215">
        <f t="shared" ca="1" si="42"/>
        <v>0</v>
      </c>
      <c r="T125" s="216">
        <f t="shared" si="43"/>
        <v>0</v>
      </c>
      <c r="U125" s="217">
        <f t="shared" ca="1" si="44"/>
        <v>0</v>
      </c>
      <c r="W125" s="154" t="str">
        <f t="shared" ca="1" si="45"/>
        <v/>
      </c>
      <c r="X125" s="154" t="str">
        <f ca="1">IF(ISNUMBER($A125),$W125*(Methuselahs!$A$4+1)+$A125,"")</f>
        <v/>
      </c>
      <c r="Y125" s="154" t="str">
        <f t="shared" ca="1" si="46"/>
        <v/>
      </c>
      <c r="Z125" s="154" t="str">
        <f ca="1">IF(ISNUMBER($A125),VLOOKUP($A125,Methuselahs!$A$7:$X$206,5),"")</f>
        <v/>
      </c>
      <c r="AA125" s="154" t="str">
        <f t="shared" ca="1" si="47"/>
        <v/>
      </c>
    </row>
    <row r="126" spans="1:27" ht="12.95" customHeight="1" x14ac:dyDescent="0.2">
      <c r="A126" s="234" t="str">
        <f ca="1">IF(ISBLANK('Tournament Info'!$B$11),"",INDIRECT(ADDRESS(ROW(),2,1,1,"Optimal Seating "&amp;'Tournament Info'!$B$11-1&amp;"R+F")))</f>
        <v/>
      </c>
      <c r="B126" s="235" t="str">
        <f ca="1">IF(ISNUMBER(A126),VLOOKUP(A126,Methuselahs!$A$7:$E$206,2,FALSE),"")</f>
        <v/>
      </c>
      <c r="C126" s="236" t="str">
        <f ca="1">IF(ISNUMBER(A126),VLOOKUP(A126,Methuselahs!$A$7:$E$206,3,FALSE),"")</f>
        <v/>
      </c>
      <c r="D126" s="237" t="str">
        <f t="shared" ca="1" si="36"/>
        <v/>
      </c>
      <c r="E126" s="238"/>
      <c r="F126" s="256">
        <f t="shared" si="37"/>
        <v>0</v>
      </c>
      <c r="G126" s="222" t="str">
        <f t="shared" ca="1" si="38"/>
        <v/>
      </c>
      <c r="H126" s="223" t="str">
        <f ca="1">IF(ISNUMBER(A126),IF(OR($S126=$U126,NOT(ISNA(MATCH($D126*5+$V$4,Override!$C$6:$C$125,0)))),$Q126,0),"")</f>
        <v/>
      </c>
      <c r="I126" s="254" t="str">
        <f t="shared" ca="1" si="39"/>
        <v/>
      </c>
      <c r="J126" s="239">
        <f ca="1">COUNT(A122:A126)</f>
        <v>0</v>
      </c>
      <c r="K126" s="240" t="str">
        <f ca="1">IF(ISNUMBER(A126),RANK(F126,F122:F126),"")</f>
        <v/>
      </c>
      <c r="L126" s="241">
        <f ca="1">IF(J126=5,VLOOKUP(K126,TPMatrix!$A$6:$B$10,2,FALSE),IF(J126=4,VLOOKUP(K126,TPMatrix!$D$6:$E$9,2,FALSE),0))</f>
        <v>0</v>
      </c>
      <c r="M126" s="241">
        <f ca="1">IF(COUNTIF(K122:K126,K126)&gt;=2,IF(J126=5,VLOOKUP(K126+1,TPMatrix!$A$6:$B$10,2,FALSE),IF(J126=4,VLOOKUP(K126+1,TPMatrix!$D$6:$E$9,2,FALSE),0)),"")</f>
        <v>0</v>
      </c>
      <c r="N126" s="241">
        <f ca="1">IF(COUNTIF(K122:K126,K126)&gt;=3,IF(J126=5,VLOOKUP(K126+2,TPMatrix!$A$6:$B$10,2,FALSE),IF(J126=4,VLOOKUP(K126+2,TPMatrix!$D$6:$E$9,2,FALSE),0)),"")</f>
        <v>0</v>
      </c>
      <c r="O126" s="241">
        <f ca="1">IF(COUNTIF(K122:K126,K126)&gt;=4,IF(J126=5,VLOOKUP(K126+3,TPMatrix!$A$6:$B$10,2,FALSE),IF(J126=4,VLOOKUP(K126+3,TPMatrix!$D$6:$E$9,2,FALSE),0)),"")</f>
        <v>0</v>
      </c>
      <c r="P126" s="241">
        <f ca="1">IF(COUNTIF(K122:K126,K126)&gt;=5,IF(J126=5,VLOOKUP(K126+4,TPMatrix!$A$6:$B$10,2,FALSE),IF(J126=4,VLOOKUP(K126+4,TPMatrix!$D$6:$E$9,2,FALSE),0)),"")</f>
        <v>0</v>
      </c>
      <c r="Q126" s="241">
        <f t="shared" ca="1" si="40"/>
        <v>0</v>
      </c>
      <c r="R126" s="242">
        <f t="shared" ca="1" si="41"/>
        <v>5</v>
      </c>
      <c r="S126" s="240">
        <f t="shared" ca="1" si="42"/>
        <v>0</v>
      </c>
      <c r="T126" s="241">
        <f t="shared" si="43"/>
        <v>0</v>
      </c>
      <c r="U126" s="242">
        <f t="shared" ca="1" si="44"/>
        <v>0</v>
      </c>
      <c r="W126" s="154" t="str">
        <f t="shared" ca="1" si="45"/>
        <v/>
      </c>
      <c r="X126" s="154" t="str">
        <f ca="1">IF(ISNUMBER($A126),$W126*(Methuselahs!$A$4+1)+$A126,"")</f>
        <v/>
      </c>
      <c r="Y126" s="154" t="str">
        <f t="shared" ca="1" si="46"/>
        <v/>
      </c>
      <c r="Z126" s="154" t="str">
        <f ca="1">IF(ISNUMBER($A126),VLOOKUP($A126,Methuselahs!$A$7:$X$206,5),"")</f>
        <v/>
      </c>
      <c r="AA126" s="154" t="str">
        <f t="shared" ca="1" si="47"/>
        <v/>
      </c>
    </row>
    <row r="127" spans="1:27" ht="12.95" customHeight="1" x14ac:dyDescent="0.2">
      <c r="A127" s="193" t="str">
        <f ca="1">IF(ISBLANK('Tournament Info'!$B$11),"",INDIRECT(ADDRESS(ROW(),2,1,1,"Optimal Seating "&amp;'Tournament Info'!$B$11-1&amp;"R+F")))</f>
        <v/>
      </c>
      <c r="B127" s="194" t="str">
        <f ca="1">IF(ISNUMBER(A127),VLOOKUP(A127,Methuselahs!$A$7:$E$206,2,FALSE),"")</f>
        <v/>
      </c>
      <c r="C127" s="195" t="str">
        <f ca="1">IF(ISNUMBER(A127),VLOOKUP(A127,Methuselahs!$A$7:$E$206,3,FALSE),"")</f>
        <v/>
      </c>
      <c r="D127" s="196" t="str">
        <f t="shared" ca="1" si="36"/>
        <v/>
      </c>
      <c r="E127" s="197"/>
      <c r="F127" s="249">
        <f t="shared" si="37"/>
        <v>0</v>
      </c>
      <c r="G127" s="198" t="str">
        <f t="shared" ca="1" si="38"/>
        <v/>
      </c>
      <c r="H127" s="199" t="str">
        <f ca="1">IF(ISNUMBER(A127),IF(OR($S127=$U127,NOT(ISNA(MATCH($D127*5+$V$4,Override!$C$6:$C$125,0)))),$Q127,0),"")</f>
        <v/>
      </c>
      <c r="I127" s="250" t="str">
        <f t="shared" ca="1" si="39"/>
        <v/>
      </c>
      <c r="J127" s="200">
        <f ca="1">COUNT(A127:A131)</f>
        <v>0</v>
      </c>
      <c r="K127" s="201" t="str">
        <f ca="1">IF(ISNUMBER(A127),RANK(F127,F127:F131),"")</f>
        <v/>
      </c>
      <c r="L127" s="202">
        <f ca="1">IF(J127=5,VLOOKUP(K127,TPMatrix!$A$6:$B$10,2,FALSE),IF(J127=4,VLOOKUP(K127,TPMatrix!$D$6:$E$9,2,FALSE),0))</f>
        <v>0</v>
      </c>
      <c r="M127" s="202">
        <f ca="1">IF(COUNTIF(K127:K131,K127)&gt;=2,IF(J127=5,VLOOKUP(K127+1,TPMatrix!$A$6:$B$10,2,FALSE),IF(J127=4,VLOOKUP(K127+1,TPMatrix!$D$6:$E$9,2,FALSE),0)),"")</f>
        <v>0</v>
      </c>
      <c r="N127" s="202">
        <f ca="1">IF(COUNTIF(K127:K131,K127)&gt;=3,IF(J127=5,VLOOKUP(K127+2,TPMatrix!$A$6:$B$10,2,FALSE),IF(J127=4,VLOOKUP(K127+2,TPMatrix!$D$6:$E$9,2,FALSE),0)),"")</f>
        <v>0</v>
      </c>
      <c r="O127" s="202">
        <f ca="1">IF(COUNTIF(K127:K131,K127)&gt;=4,IF(J127=5,VLOOKUP(K127+3,TPMatrix!$A$6:$B$10,2,FALSE),IF(J127=4,VLOOKUP(K127+3,TPMatrix!$D$6:$E$9,2,FALSE),0)),"")</f>
        <v>0</v>
      </c>
      <c r="P127" s="202">
        <f ca="1">IF(COUNTIF(K127:K131,K127)&gt;=5,IF(J127=5,VLOOKUP(K127+4,TPMatrix!$A$6:$B$10,2,FALSE),IF(J127=4,VLOOKUP(K127+4,TPMatrix!$D$6:$E$9,2,FALSE),0)),"")</f>
        <v>0</v>
      </c>
      <c r="Q127" s="202">
        <f t="shared" ca="1" si="40"/>
        <v>0</v>
      </c>
      <c r="R127" s="203">
        <f t="shared" ca="1" si="41"/>
        <v>5</v>
      </c>
      <c r="S127" s="204">
        <f t="shared" ca="1" si="42"/>
        <v>0</v>
      </c>
      <c r="T127" s="205">
        <f t="shared" si="43"/>
        <v>0</v>
      </c>
      <c r="U127" s="206">
        <f t="shared" ca="1" si="44"/>
        <v>0</v>
      </c>
      <c r="W127" s="154" t="str">
        <f t="shared" ca="1" si="45"/>
        <v/>
      </c>
      <c r="X127" s="154" t="str">
        <f ca="1">IF(ISNUMBER($A127),$W127*(Methuselahs!$A$4+1)+$A127,"")</f>
        <v/>
      </c>
      <c r="Y127" s="154" t="str">
        <f t="shared" ca="1" si="46"/>
        <v/>
      </c>
      <c r="Z127" s="154" t="str">
        <f ca="1">IF(ISNUMBER($A127),VLOOKUP($A127,Methuselahs!$A$7:$X$206,5),"")</f>
        <v/>
      </c>
      <c r="AA127" s="154" t="str">
        <f t="shared" ca="1" si="47"/>
        <v/>
      </c>
    </row>
    <row r="128" spans="1:27" ht="12.95" customHeight="1" x14ac:dyDescent="0.2">
      <c r="A128" s="207" t="str">
        <f ca="1">IF(ISBLANK('Tournament Info'!$B$11),"",INDIRECT(ADDRESS(ROW(),2,1,1,"Optimal Seating "&amp;'Tournament Info'!$B$11-1&amp;"R+F")))</f>
        <v/>
      </c>
      <c r="B128" s="208" t="str">
        <f ca="1">IF(ISNUMBER(A128),VLOOKUP(A128,Methuselahs!$A$7:$E$206,2,FALSE),"")</f>
        <v/>
      </c>
      <c r="C128" s="209" t="str">
        <f ca="1">IF(ISNUMBER(A128),VLOOKUP(A128,Methuselahs!$A$7:$E$206,3,FALSE),"")</f>
        <v/>
      </c>
      <c r="D128" s="210" t="str">
        <f t="shared" ca="1" si="36"/>
        <v/>
      </c>
      <c r="E128" s="211"/>
      <c r="F128" s="251">
        <f t="shared" si="37"/>
        <v>0</v>
      </c>
      <c r="G128" s="212" t="str">
        <f t="shared" ca="1" si="38"/>
        <v/>
      </c>
      <c r="H128" s="213" t="str">
        <f ca="1">IF(ISNUMBER(A128),IF(OR($S128=$U128,NOT(ISNA(MATCH($D128*5+$V$4,Override!$C$6:$C$125,0)))),$Q128,0),"")</f>
        <v/>
      </c>
      <c r="I128" s="252" t="str">
        <f t="shared" ca="1" si="39"/>
        <v/>
      </c>
      <c r="J128" s="214">
        <f ca="1">COUNT(A127:A131)</f>
        <v>0</v>
      </c>
      <c r="K128" s="215" t="str">
        <f ca="1">IF(ISNUMBER(A128),RANK(F128,F127:F131),"")</f>
        <v/>
      </c>
      <c r="L128" s="216">
        <f ca="1">IF(J128=5,VLOOKUP(K128,TPMatrix!$A$6:$B$10,2,FALSE),IF(J128=4,VLOOKUP(K128,TPMatrix!$D$6:$E$9,2,FALSE),0))</f>
        <v>0</v>
      </c>
      <c r="M128" s="216">
        <f ca="1">IF(COUNTIF(K127:K131,K128)&gt;=2,IF(J128=5,VLOOKUP(K128+1,TPMatrix!$A$6:$B$10,2,FALSE),IF(J128=4,VLOOKUP(K128+1,TPMatrix!$D$6:$E$9,2,FALSE),0)),"")</f>
        <v>0</v>
      </c>
      <c r="N128" s="216">
        <f ca="1">IF(COUNTIF(K127:K131,K128)&gt;=3,IF(J128=5,VLOOKUP(K128+2,TPMatrix!$A$6:$B$10,2,FALSE),IF(J128=4,VLOOKUP(K128+2,TPMatrix!$D$6:$E$9,2,FALSE),0)),"")</f>
        <v>0</v>
      </c>
      <c r="O128" s="216">
        <f ca="1">IF(COUNTIF(K127:K131,K128)&gt;=4,IF(J128=5,VLOOKUP(K128+3,TPMatrix!$A$6:$B$10,2,FALSE),IF(J128=4,VLOOKUP(K128+3,TPMatrix!$D$6:$E$9,2,FALSE),0)),"")</f>
        <v>0</v>
      </c>
      <c r="P128" s="216">
        <f ca="1">IF(COUNTIF(K127:K131,K128)&gt;=5,IF(J128=5,VLOOKUP(K128+4,TPMatrix!$A$6:$B$10,2,FALSE),IF(J128=4,VLOOKUP(K128+4,TPMatrix!$D$6:$E$9,2,FALSE),0)),"")</f>
        <v>0</v>
      </c>
      <c r="Q128" s="216">
        <f t="shared" ca="1" si="40"/>
        <v>0</v>
      </c>
      <c r="R128" s="217">
        <f t="shared" ca="1" si="41"/>
        <v>5</v>
      </c>
      <c r="S128" s="215">
        <f t="shared" ca="1" si="42"/>
        <v>0</v>
      </c>
      <c r="T128" s="216">
        <f t="shared" si="43"/>
        <v>0</v>
      </c>
      <c r="U128" s="217">
        <f t="shared" ca="1" si="44"/>
        <v>0</v>
      </c>
      <c r="W128" s="154" t="str">
        <f t="shared" ca="1" si="45"/>
        <v/>
      </c>
      <c r="X128" s="154" t="str">
        <f ca="1">IF(ISNUMBER($A128),$W128*(Methuselahs!$A$4+1)+$A128,"")</f>
        <v/>
      </c>
      <c r="Y128" s="154" t="str">
        <f t="shared" ca="1" si="46"/>
        <v/>
      </c>
      <c r="Z128" s="154" t="str">
        <f ca="1">IF(ISNUMBER($A128),VLOOKUP($A128,Methuselahs!$A$7:$X$206,5),"")</f>
        <v/>
      </c>
      <c r="AA128" s="154" t="str">
        <f t="shared" ca="1" si="47"/>
        <v/>
      </c>
    </row>
    <row r="129" spans="1:27" ht="12.95" customHeight="1" x14ac:dyDescent="0.2">
      <c r="A129" s="218" t="str">
        <f ca="1">IF(ISBLANK('Tournament Info'!$B$11),"",INDIRECT(ADDRESS(ROW(),2,1,1,"Optimal Seating "&amp;'Tournament Info'!$B$11-1&amp;"R+F")))</f>
        <v/>
      </c>
      <c r="B129" s="194" t="str">
        <f ca="1">IF(ISNUMBER(A129),VLOOKUP(A129,Methuselahs!$A$7:$E$206,2,FALSE),"")</f>
        <v/>
      </c>
      <c r="C129" s="219" t="str">
        <f ca="1">IF(ISNUMBER(A129),VLOOKUP(A129,Methuselahs!$A$7:$E$206,3,FALSE),"")</f>
        <v/>
      </c>
      <c r="D129" s="220" t="str">
        <f t="shared" ca="1" si="36"/>
        <v/>
      </c>
      <c r="E129" s="221"/>
      <c r="F129" s="253">
        <f t="shared" si="37"/>
        <v>0</v>
      </c>
      <c r="G129" s="222" t="str">
        <f t="shared" ca="1" si="38"/>
        <v/>
      </c>
      <c r="H129" s="223" t="str">
        <f ca="1">IF(ISNUMBER(A129),IF(OR($S129=$U129,NOT(ISNA(MATCH($D129*5+$V$4,Override!$C$6:$C$125,0)))),$Q129,0),"")</f>
        <v/>
      </c>
      <c r="I129" s="254" t="str">
        <f t="shared" ca="1" si="39"/>
        <v/>
      </c>
      <c r="J129" s="224">
        <f ca="1">COUNT(A127:A131)</f>
        <v>0</v>
      </c>
      <c r="K129" s="225" t="str">
        <f ca="1">IF(ISNUMBER(A129),RANK(F129,F127:F131),"")</f>
        <v/>
      </c>
      <c r="L129" s="226">
        <f ca="1">IF(J129=5,VLOOKUP(K129,TPMatrix!$A$6:$B$10,2,FALSE),IF(J129=4,VLOOKUP(K129,TPMatrix!$D$6:$E$9,2,FALSE),0))</f>
        <v>0</v>
      </c>
      <c r="M129" s="226">
        <f ca="1">IF(COUNTIF(K127:K131,K129)&gt;=2,IF(J129=5,VLOOKUP(K129+1,TPMatrix!$A$6:$B$10,2,FALSE),IF(J129=4,VLOOKUP(K129+1,TPMatrix!$D$6:$E$9,2,FALSE),0)),"")</f>
        <v>0</v>
      </c>
      <c r="N129" s="226">
        <f ca="1">IF(COUNTIF(K127:K131,K129)&gt;=3,IF(J129=5,VLOOKUP(K129+2,TPMatrix!$A$6:$B$10,2,FALSE),IF(J129=4,VLOOKUP(K129+2,TPMatrix!$D$6:$E$9,2,FALSE),0)),"")</f>
        <v>0</v>
      </c>
      <c r="O129" s="226">
        <f ca="1">IF(COUNTIF(K127:K131,K129)&gt;=4,IF(J129=5,VLOOKUP(K129+3,TPMatrix!$A$6:$B$10,2,FALSE),IF(J129=4,VLOOKUP(K129+3,TPMatrix!$D$6:$E$9,2,FALSE),0)),"")</f>
        <v>0</v>
      </c>
      <c r="P129" s="226">
        <f ca="1">IF(COUNTIF(K127:K131,K129)&gt;=5,IF(J129=5,VLOOKUP(K129+4,TPMatrix!$A$6:$B$10,2,FALSE),IF(J129=4,VLOOKUP(K129+4,TPMatrix!$D$6:$E$9,2,FALSE),0)),"")</f>
        <v>0</v>
      </c>
      <c r="Q129" s="226">
        <f t="shared" ca="1" si="40"/>
        <v>0</v>
      </c>
      <c r="R129" s="227">
        <f t="shared" ca="1" si="41"/>
        <v>5</v>
      </c>
      <c r="S129" s="225">
        <f t="shared" ca="1" si="42"/>
        <v>0</v>
      </c>
      <c r="T129" s="226">
        <f t="shared" si="43"/>
        <v>0</v>
      </c>
      <c r="U129" s="227">
        <f t="shared" ca="1" si="44"/>
        <v>0</v>
      </c>
      <c r="W129" s="154" t="str">
        <f t="shared" ca="1" si="45"/>
        <v/>
      </c>
      <c r="X129" s="154" t="str">
        <f ca="1">IF(ISNUMBER($A129),$W129*(Methuselahs!$A$4+1)+$A129,"")</f>
        <v/>
      </c>
      <c r="Y129" s="154" t="str">
        <f t="shared" ca="1" si="46"/>
        <v/>
      </c>
      <c r="Z129" s="154" t="str">
        <f ca="1">IF(ISNUMBER($A129),VLOOKUP($A129,Methuselahs!$A$7:$X$206,5),"")</f>
        <v/>
      </c>
      <c r="AA129" s="154" t="str">
        <f t="shared" ca="1" si="47"/>
        <v/>
      </c>
    </row>
    <row r="130" spans="1:27" ht="12.95" customHeight="1" x14ac:dyDescent="0.2">
      <c r="A130" s="228" t="str">
        <f ca="1">IF(ISBLANK('Tournament Info'!$B$11),"",INDIRECT(ADDRESS(ROW(),2,1,1,"Optimal Seating "&amp;'Tournament Info'!$B$11-1&amp;"R+F")))</f>
        <v/>
      </c>
      <c r="B130" s="229" t="str">
        <f ca="1">IF(ISNUMBER(A130),VLOOKUP(A130,Methuselahs!$A$7:$E$206,2,FALSE),"")</f>
        <v/>
      </c>
      <c r="C130" s="230" t="str">
        <f ca="1">IF(ISNUMBER(A130),VLOOKUP(A130,Methuselahs!$A$7:$E$206,3,FALSE),"")</f>
        <v/>
      </c>
      <c r="D130" s="231" t="str">
        <f t="shared" ca="1" si="36"/>
        <v/>
      </c>
      <c r="E130" s="232"/>
      <c r="F130" s="255">
        <f t="shared" si="37"/>
        <v>0</v>
      </c>
      <c r="G130" s="212" t="str">
        <f t="shared" ca="1" si="38"/>
        <v/>
      </c>
      <c r="H130" s="213" t="str">
        <f ca="1">IF(ISNUMBER(A130),IF(OR($S130=$U130,NOT(ISNA(MATCH($D130*5+$V$4,Override!$C$6:$C$125,0)))),$Q130,0),"")</f>
        <v/>
      </c>
      <c r="I130" s="252" t="str">
        <f t="shared" ca="1" si="39"/>
        <v/>
      </c>
      <c r="J130" s="233">
        <f ca="1">COUNT(A127:A131)</f>
        <v>0</v>
      </c>
      <c r="K130" s="215" t="str">
        <f ca="1">IF(ISNUMBER(A130),RANK(F130,F127:F131),"")</f>
        <v/>
      </c>
      <c r="L130" s="216">
        <f ca="1">IF(J130=5,VLOOKUP(K130,TPMatrix!$A$6:$B$10,2,FALSE),IF(J130=4,VLOOKUP(K130,TPMatrix!$D$6:$E$9,2,FALSE),0))</f>
        <v>0</v>
      </c>
      <c r="M130" s="216">
        <f ca="1">IF(COUNTIF(K127:K131,K130)&gt;=2,IF(J130=5,VLOOKUP(K130+1,TPMatrix!$A$6:$B$10,2,FALSE),IF(J130=4,VLOOKUP(K130+1,TPMatrix!$D$6:$E$9,2,FALSE),0)),"")</f>
        <v>0</v>
      </c>
      <c r="N130" s="216">
        <f ca="1">IF(COUNTIF(K127:K131,K130)&gt;=3,IF(J130=5,VLOOKUP(K130+2,TPMatrix!$A$6:$B$10,2,FALSE),IF(J130=4,VLOOKUP(K130+2,TPMatrix!$D$6:$E$9,2,FALSE),0)),"")</f>
        <v>0</v>
      </c>
      <c r="O130" s="216">
        <f ca="1">IF(COUNTIF(K127:K131,K130)&gt;=4,IF(J130=5,VLOOKUP(K130+3,TPMatrix!$A$6:$B$10,2,FALSE),IF(J130=4,VLOOKUP(K130+3,TPMatrix!$D$6:$E$9,2,FALSE),0)),"")</f>
        <v>0</v>
      </c>
      <c r="P130" s="216">
        <f ca="1">IF(COUNTIF(K127:K131,K130)&gt;=5,IF(J130=5,VLOOKUP(K130+4,TPMatrix!$A$6:$B$10,2,FALSE),IF(J130=4,VLOOKUP(K130+4,TPMatrix!$D$6:$E$9,2,FALSE),0)),"")</f>
        <v>0</v>
      </c>
      <c r="Q130" s="216">
        <f t="shared" ca="1" si="40"/>
        <v>0</v>
      </c>
      <c r="R130" s="217">
        <f t="shared" ca="1" si="41"/>
        <v>5</v>
      </c>
      <c r="S130" s="215">
        <f t="shared" ca="1" si="42"/>
        <v>0</v>
      </c>
      <c r="T130" s="216">
        <f t="shared" si="43"/>
        <v>0</v>
      </c>
      <c r="U130" s="217">
        <f t="shared" ca="1" si="44"/>
        <v>0</v>
      </c>
      <c r="W130" s="154" t="str">
        <f t="shared" ca="1" si="45"/>
        <v/>
      </c>
      <c r="X130" s="154" t="str">
        <f ca="1">IF(ISNUMBER($A130),$W130*(Methuselahs!$A$4+1)+$A130,"")</f>
        <v/>
      </c>
      <c r="Y130" s="154" t="str">
        <f t="shared" ca="1" si="46"/>
        <v/>
      </c>
      <c r="Z130" s="154" t="str">
        <f ca="1">IF(ISNUMBER($A130),VLOOKUP($A130,Methuselahs!$A$7:$X$206,5),"")</f>
        <v/>
      </c>
      <c r="AA130" s="154" t="str">
        <f t="shared" ca="1" si="47"/>
        <v/>
      </c>
    </row>
    <row r="131" spans="1:27" ht="12.95" customHeight="1" x14ac:dyDescent="0.2">
      <c r="A131" s="234" t="str">
        <f ca="1">IF(ISBLANK('Tournament Info'!$B$11),"",INDIRECT(ADDRESS(ROW(),2,1,1,"Optimal Seating "&amp;'Tournament Info'!$B$11-1&amp;"R+F")))</f>
        <v/>
      </c>
      <c r="B131" s="235" t="str">
        <f ca="1">IF(ISNUMBER(A131),VLOOKUP(A131,Methuselahs!$A$7:$E$206,2,FALSE),"")</f>
        <v/>
      </c>
      <c r="C131" s="236" t="str">
        <f ca="1">IF(ISNUMBER(A131),VLOOKUP(A131,Methuselahs!$A$7:$E$206,3,FALSE),"")</f>
        <v/>
      </c>
      <c r="D131" s="237" t="str">
        <f t="shared" ca="1" si="36"/>
        <v/>
      </c>
      <c r="E131" s="238"/>
      <c r="F131" s="256">
        <f t="shared" si="37"/>
        <v>0</v>
      </c>
      <c r="G131" s="222" t="str">
        <f t="shared" ca="1" si="38"/>
        <v/>
      </c>
      <c r="H131" s="223" t="str">
        <f ca="1">IF(ISNUMBER(A131),IF(OR($S131=$U131,NOT(ISNA(MATCH($D131*5+$V$4,Override!$C$6:$C$125,0)))),$Q131,0),"")</f>
        <v/>
      </c>
      <c r="I131" s="254" t="str">
        <f t="shared" ca="1" si="39"/>
        <v/>
      </c>
      <c r="J131" s="239">
        <f ca="1">COUNT(A127:A131)</f>
        <v>0</v>
      </c>
      <c r="K131" s="240" t="str">
        <f ca="1">IF(ISNUMBER(A131),RANK(F131,F127:F131),"")</f>
        <v/>
      </c>
      <c r="L131" s="241">
        <f ca="1">IF(J131=5,VLOOKUP(K131,TPMatrix!$A$6:$B$10,2,FALSE),IF(J131=4,VLOOKUP(K131,TPMatrix!$D$6:$E$9,2,FALSE),0))</f>
        <v>0</v>
      </c>
      <c r="M131" s="241">
        <f ca="1">IF(COUNTIF(K127:K131,K131)&gt;=2,IF(J131=5,VLOOKUP(K131+1,TPMatrix!$A$6:$B$10,2,FALSE),IF(J131=4,VLOOKUP(K131+1,TPMatrix!$D$6:$E$9,2,FALSE),0)),"")</f>
        <v>0</v>
      </c>
      <c r="N131" s="241">
        <f ca="1">IF(COUNTIF(K127:K131,K131)&gt;=3,IF(J131=5,VLOOKUP(K131+2,TPMatrix!$A$6:$B$10,2,FALSE),IF(J131=4,VLOOKUP(K131+2,TPMatrix!$D$6:$E$9,2,FALSE),0)),"")</f>
        <v>0</v>
      </c>
      <c r="O131" s="241">
        <f ca="1">IF(COUNTIF(K127:K131,K131)&gt;=4,IF(J131=5,VLOOKUP(K131+3,TPMatrix!$A$6:$B$10,2,FALSE),IF(J131=4,VLOOKUP(K131+3,TPMatrix!$D$6:$E$9,2,FALSE),0)),"")</f>
        <v>0</v>
      </c>
      <c r="P131" s="241">
        <f ca="1">IF(COUNTIF(K127:K131,K131)&gt;=5,IF(J131=5,VLOOKUP(K131+4,TPMatrix!$A$6:$B$10,2,FALSE),IF(J131=4,VLOOKUP(K131+4,TPMatrix!$D$6:$E$9,2,FALSE),0)),"")</f>
        <v>0</v>
      </c>
      <c r="Q131" s="241">
        <f t="shared" ca="1" si="40"/>
        <v>0</v>
      </c>
      <c r="R131" s="242">
        <f t="shared" ca="1" si="41"/>
        <v>5</v>
      </c>
      <c r="S131" s="240">
        <f t="shared" ca="1" si="42"/>
        <v>0</v>
      </c>
      <c r="T131" s="241">
        <f t="shared" si="43"/>
        <v>0</v>
      </c>
      <c r="U131" s="242">
        <f t="shared" ca="1" si="44"/>
        <v>0</v>
      </c>
      <c r="W131" s="154" t="str">
        <f t="shared" ca="1" si="45"/>
        <v/>
      </c>
      <c r="X131" s="154" t="str">
        <f ca="1">IF(ISNUMBER($A131),$W131*(Methuselahs!$A$4+1)+$A131,"")</f>
        <v/>
      </c>
      <c r="Y131" s="154" t="str">
        <f t="shared" ca="1" si="46"/>
        <v/>
      </c>
      <c r="Z131" s="154" t="str">
        <f ca="1">IF(ISNUMBER($A131),VLOOKUP($A131,Methuselahs!$A$7:$X$206,5),"")</f>
        <v/>
      </c>
      <c r="AA131" s="154" t="str">
        <f t="shared" ca="1" si="47"/>
        <v/>
      </c>
    </row>
    <row r="132" spans="1:27" ht="12.95" customHeight="1" x14ac:dyDescent="0.2">
      <c r="A132" s="193" t="str">
        <f ca="1">IF(ISBLANK('Tournament Info'!$B$11),"",INDIRECT(ADDRESS(ROW(),2,1,1,"Optimal Seating "&amp;'Tournament Info'!$B$11-1&amp;"R+F")))</f>
        <v/>
      </c>
      <c r="B132" s="194" t="str">
        <f ca="1">IF(ISNUMBER(A132),VLOOKUP(A132,Methuselahs!$A$7:$E$206,2,FALSE),"")</f>
        <v/>
      </c>
      <c r="C132" s="195" t="str">
        <f ca="1">IF(ISNUMBER(A132),VLOOKUP(A132,Methuselahs!$A$7:$E$206,3,FALSE),"")</f>
        <v/>
      </c>
      <c r="D132" s="196" t="str">
        <f t="shared" ca="1" si="36"/>
        <v/>
      </c>
      <c r="E132" s="197"/>
      <c r="F132" s="249">
        <f t="shared" si="37"/>
        <v>0</v>
      </c>
      <c r="G132" s="198" t="str">
        <f t="shared" ca="1" si="38"/>
        <v/>
      </c>
      <c r="H132" s="199" t="str">
        <f ca="1">IF(ISNUMBER(A132),IF(OR($S132=$U132,NOT(ISNA(MATCH($D132*5+$V$4,Override!$C$6:$C$125,0)))),$Q132,0),"")</f>
        <v/>
      </c>
      <c r="I132" s="250" t="str">
        <f t="shared" ca="1" si="39"/>
        <v/>
      </c>
      <c r="J132" s="200">
        <f ca="1">COUNT(A132:A136)</f>
        <v>0</v>
      </c>
      <c r="K132" s="201" t="str">
        <f ca="1">IF(ISNUMBER(A132),RANK(F132,F132:F136),"")</f>
        <v/>
      </c>
      <c r="L132" s="202">
        <f ca="1">IF(J132=5,VLOOKUP(K132,TPMatrix!$A$6:$B$10,2,FALSE),IF(J132=4,VLOOKUP(K132,TPMatrix!$D$6:$E$9,2,FALSE),0))</f>
        <v>0</v>
      </c>
      <c r="M132" s="202">
        <f ca="1">IF(COUNTIF(K132:K136,K132)&gt;=2,IF(J132=5,VLOOKUP(K132+1,TPMatrix!$A$6:$B$10,2,FALSE),IF(J132=4,VLOOKUP(K132+1,TPMatrix!$D$6:$E$9,2,FALSE),0)),"")</f>
        <v>0</v>
      </c>
      <c r="N132" s="202">
        <f ca="1">IF(COUNTIF(K132:K136,K132)&gt;=3,IF(J132=5,VLOOKUP(K132+2,TPMatrix!$A$6:$B$10,2,FALSE),IF(J132=4,VLOOKUP(K132+2,TPMatrix!$D$6:$E$9,2,FALSE),0)),"")</f>
        <v>0</v>
      </c>
      <c r="O132" s="202">
        <f ca="1">IF(COUNTIF(K132:K136,K132)&gt;=4,IF(J132=5,VLOOKUP(K132+3,TPMatrix!$A$6:$B$10,2,FALSE),IF(J132=4,VLOOKUP(K132+3,TPMatrix!$D$6:$E$9,2,FALSE),0)),"")</f>
        <v>0</v>
      </c>
      <c r="P132" s="202">
        <f ca="1">IF(COUNTIF(K132:K136,K132)&gt;=5,IF(J132=5,VLOOKUP(K132+4,TPMatrix!$A$6:$B$10,2,FALSE),IF(J132=4,VLOOKUP(K132+4,TPMatrix!$D$6:$E$9,2,FALSE),0)),"")</f>
        <v>0</v>
      </c>
      <c r="Q132" s="202">
        <f t="shared" ca="1" si="40"/>
        <v>0</v>
      </c>
      <c r="R132" s="203">
        <f t="shared" ca="1" si="41"/>
        <v>5</v>
      </c>
      <c r="S132" s="204">
        <f t="shared" ca="1" si="42"/>
        <v>0</v>
      </c>
      <c r="T132" s="205">
        <f t="shared" si="43"/>
        <v>0</v>
      </c>
      <c r="U132" s="206">
        <f t="shared" ca="1" si="44"/>
        <v>0</v>
      </c>
      <c r="W132" s="154" t="str">
        <f t="shared" ca="1" si="45"/>
        <v/>
      </c>
      <c r="X132" s="154" t="str">
        <f ca="1">IF(ISNUMBER($A132),$W132*(Methuselahs!$A$4+1)+$A132,"")</f>
        <v/>
      </c>
      <c r="Y132" s="154" t="str">
        <f t="shared" ca="1" si="46"/>
        <v/>
      </c>
      <c r="Z132" s="154" t="str">
        <f ca="1">IF(ISNUMBER($A132),VLOOKUP($A132,Methuselahs!$A$7:$X$206,5),"")</f>
        <v/>
      </c>
      <c r="AA132" s="154" t="str">
        <f t="shared" ca="1" si="47"/>
        <v/>
      </c>
    </row>
    <row r="133" spans="1:27" ht="12.95" customHeight="1" x14ac:dyDescent="0.2">
      <c r="A133" s="207" t="str">
        <f ca="1">IF(ISBLANK('Tournament Info'!$B$11),"",INDIRECT(ADDRESS(ROW(),2,1,1,"Optimal Seating "&amp;'Tournament Info'!$B$11-1&amp;"R+F")))</f>
        <v/>
      </c>
      <c r="B133" s="208" t="str">
        <f ca="1">IF(ISNUMBER(A133),VLOOKUP(A133,Methuselahs!$A$7:$E$206,2,FALSE),"")</f>
        <v/>
      </c>
      <c r="C133" s="209" t="str">
        <f ca="1">IF(ISNUMBER(A133),VLOOKUP(A133,Methuselahs!$A$7:$E$206,3,FALSE),"")</f>
        <v/>
      </c>
      <c r="D133" s="210" t="str">
        <f t="shared" ca="1" si="36"/>
        <v/>
      </c>
      <c r="E133" s="211"/>
      <c r="F133" s="251">
        <f t="shared" si="37"/>
        <v>0</v>
      </c>
      <c r="G133" s="212" t="str">
        <f t="shared" ca="1" si="38"/>
        <v/>
      </c>
      <c r="H133" s="213" t="str">
        <f ca="1">IF(ISNUMBER(A133),IF(OR($S133=$U133,NOT(ISNA(MATCH($D133*5+$V$4,Override!$C$6:$C$125,0)))),$Q133,0),"")</f>
        <v/>
      </c>
      <c r="I133" s="252" t="str">
        <f t="shared" ca="1" si="39"/>
        <v/>
      </c>
      <c r="J133" s="214">
        <f ca="1">COUNT(A132:A136)</f>
        <v>0</v>
      </c>
      <c r="K133" s="215" t="str">
        <f ca="1">IF(ISNUMBER(A133),RANK(F133,F132:F136),"")</f>
        <v/>
      </c>
      <c r="L133" s="216">
        <f ca="1">IF(J133=5,VLOOKUP(K133,TPMatrix!$A$6:$B$10,2,FALSE),IF(J133=4,VLOOKUP(K133,TPMatrix!$D$6:$E$9,2,FALSE),0))</f>
        <v>0</v>
      </c>
      <c r="M133" s="216">
        <f ca="1">IF(COUNTIF(K132:K136,K133)&gt;=2,IF(J133=5,VLOOKUP(K133+1,TPMatrix!$A$6:$B$10,2,FALSE),IF(J133=4,VLOOKUP(K133+1,TPMatrix!$D$6:$E$9,2,FALSE),0)),"")</f>
        <v>0</v>
      </c>
      <c r="N133" s="216">
        <f ca="1">IF(COUNTIF(K132:K136,K133)&gt;=3,IF(J133=5,VLOOKUP(K133+2,TPMatrix!$A$6:$B$10,2,FALSE),IF(J133=4,VLOOKUP(K133+2,TPMatrix!$D$6:$E$9,2,FALSE),0)),"")</f>
        <v>0</v>
      </c>
      <c r="O133" s="216">
        <f ca="1">IF(COUNTIF(K132:K136,K133)&gt;=4,IF(J133=5,VLOOKUP(K133+3,TPMatrix!$A$6:$B$10,2,FALSE),IF(J133=4,VLOOKUP(K133+3,TPMatrix!$D$6:$E$9,2,FALSE),0)),"")</f>
        <v>0</v>
      </c>
      <c r="P133" s="216">
        <f ca="1">IF(COUNTIF(K132:K136,K133)&gt;=5,IF(J133=5,VLOOKUP(K133+4,TPMatrix!$A$6:$B$10,2,FALSE),IF(J133=4,VLOOKUP(K133+4,TPMatrix!$D$6:$E$9,2,FALSE),0)),"")</f>
        <v>0</v>
      </c>
      <c r="Q133" s="216">
        <f t="shared" ca="1" si="40"/>
        <v>0</v>
      </c>
      <c r="R133" s="217">
        <f t="shared" ca="1" si="41"/>
        <v>5</v>
      </c>
      <c r="S133" s="215">
        <f t="shared" ca="1" si="42"/>
        <v>0</v>
      </c>
      <c r="T133" s="216">
        <f t="shared" si="43"/>
        <v>0</v>
      </c>
      <c r="U133" s="217">
        <f t="shared" ca="1" si="44"/>
        <v>0</v>
      </c>
      <c r="W133" s="154" t="str">
        <f t="shared" ca="1" si="45"/>
        <v/>
      </c>
      <c r="X133" s="154" t="str">
        <f ca="1">IF(ISNUMBER($A133),$W133*(Methuselahs!$A$4+1)+$A133,"")</f>
        <v/>
      </c>
      <c r="Y133" s="154" t="str">
        <f t="shared" ca="1" si="46"/>
        <v/>
      </c>
      <c r="Z133" s="154" t="str">
        <f ca="1">IF(ISNUMBER($A133),VLOOKUP($A133,Methuselahs!$A$7:$X$206,5),"")</f>
        <v/>
      </c>
      <c r="AA133" s="154" t="str">
        <f t="shared" ca="1" si="47"/>
        <v/>
      </c>
    </row>
    <row r="134" spans="1:27" ht="12.95" customHeight="1" x14ac:dyDescent="0.2">
      <c r="A134" s="218" t="str">
        <f ca="1">IF(ISBLANK('Tournament Info'!$B$11),"",INDIRECT(ADDRESS(ROW(),2,1,1,"Optimal Seating "&amp;'Tournament Info'!$B$11-1&amp;"R+F")))</f>
        <v/>
      </c>
      <c r="B134" s="194" t="str">
        <f ca="1">IF(ISNUMBER(A134),VLOOKUP(A134,Methuselahs!$A$7:$E$206,2,FALSE),"")</f>
        <v/>
      </c>
      <c r="C134" s="219" t="str">
        <f ca="1">IF(ISNUMBER(A134),VLOOKUP(A134,Methuselahs!$A$7:$E$206,3,FALSE),"")</f>
        <v/>
      </c>
      <c r="D134" s="220" t="str">
        <f t="shared" ca="1" si="36"/>
        <v/>
      </c>
      <c r="E134" s="221"/>
      <c r="F134" s="253">
        <f t="shared" si="37"/>
        <v>0</v>
      </c>
      <c r="G134" s="222" t="str">
        <f t="shared" ca="1" si="38"/>
        <v/>
      </c>
      <c r="H134" s="223" t="str">
        <f ca="1">IF(ISNUMBER(A134),IF(OR($S134=$U134,NOT(ISNA(MATCH($D134*5+$V$4,Override!$C$6:$C$125,0)))),$Q134,0),"")</f>
        <v/>
      </c>
      <c r="I134" s="254" t="str">
        <f t="shared" ca="1" si="39"/>
        <v/>
      </c>
      <c r="J134" s="224">
        <f ca="1">COUNT(A132:A136)</f>
        <v>0</v>
      </c>
      <c r="K134" s="225" t="str">
        <f ca="1">IF(ISNUMBER(A134),RANK(F134,F132:F136),"")</f>
        <v/>
      </c>
      <c r="L134" s="226">
        <f ca="1">IF(J134=5,VLOOKUP(K134,TPMatrix!$A$6:$B$10,2,FALSE),IF(J134=4,VLOOKUP(K134,TPMatrix!$D$6:$E$9,2,FALSE),0))</f>
        <v>0</v>
      </c>
      <c r="M134" s="226">
        <f ca="1">IF(COUNTIF(K132:K136,K134)&gt;=2,IF(J134=5,VLOOKUP(K134+1,TPMatrix!$A$6:$B$10,2,FALSE),IF(J134=4,VLOOKUP(K134+1,TPMatrix!$D$6:$E$9,2,FALSE),0)),"")</f>
        <v>0</v>
      </c>
      <c r="N134" s="226">
        <f ca="1">IF(COUNTIF(K132:K136,K134)&gt;=3,IF(J134=5,VLOOKUP(K134+2,TPMatrix!$A$6:$B$10,2,FALSE),IF(J134=4,VLOOKUP(K134+2,TPMatrix!$D$6:$E$9,2,FALSE),0)),"")</f>
        <v>0</v>
      </c>
      <c r="O134" s="226">
        <f ca="1">IF(COUNTIF(K132:K136,K134)&gt;=4,IF(J134=5,VLOOKUP(K134+3,TPMatrix!$A$6:$B$10,2,FALSE),IF(J134=4,VLOOKUP(K134+3,TPMatrix!$D$6:$E$9,2,FALSE),0)),"")</f>
        <v>0</v>
      </c>
      <c r="P134" s="226">
        <f ca="1">IF(COUNTIF(K132:K136,K134)&gt;=5,IF(J134=5,VLOOKUP(K134+4,TPMatrix!$A$6:$B$10,2,FALSE),IF(J134=4,VLOOKUP(K134+4,TPMatrix!$D$6:$E$9,2,FALSE),0)),"")</f>
        <v>0</v>
      </c>
      <c r="Q134" s="226">
        <f t="shared" ca="1" si="40"/>
        <v>0</v>
      </c>
      <c r="R134" s="227">
        <f t="shared" ca="1" si="41"/>
        <v>5</v>
      </c>
      <c r="S134" s="225">
        <f t="shared" ca="1" si="42"/>
        <v>0</v>
      </c>
      <c r="T134" s="226">
        <f t="shared" si="43"/>
        <v>0</v>
      </c>
      <c r="U134" s="227">
        <f t="shared" ca="1" si="44"/>
        <v>0</v>
      </c>
      <c r="W134" s="154" t="str">
        <f t="shared" ca="1" si="45"/>
        <v/>
      </c>
      <c r="X134" s="154" t="str">
        <f ca="1">IF(ISNUMBER($A134),$W134*(Methuselahs!$A$4+1)+$A134,"")</f>
        <v/>
      </c>
      <c r="Y134" s="154" t="str">
        <f t="shared" ca="1" si="46"/>
        <v/>
      </c>
      <c r="Z134" s="154" t="str">
        <f ca="1">IF(ISNUMBER($A134),VLOOKUP($A134,Methuselahs!$A$7:$X$206,5),"")</f>
        <v/>
      </c>
      <c r="AA134" s="154" t="str">
        <f t="shared" ca="1" si="47"/>
        <v/>
      </c>
    </row>
    <row r="135" spans="1:27" ht="12.95" customHeight="1" x14ac:dyDescent="0.2">
      <c r="A135" s="228" t="str">
        <f ca="1">IF(ISBLANK('Tournament Info'!$B$11),"",INDIRECT(ADDRESS(ROW(),2,1,1,"Optimal Seating "&amp;'Tournament Info'!$B$11-1&amp;"R+F")))</f>
        <v/>
      </c>
      <c r="B135" s="229" t="str">
        <f ca="1">IF(ISNUMBER(A135),VLOOKUP(A135,Methuselahs!$A$7:$E$206,2,FALSE),"")</f>
        <v/>
      </c>
      <c r="C135" s="230" t="str">
        <f ca="1">IF(ISNUMBER(A135),VLOOKUP(A135,Methuselahs!$A$7:$E$206,3,FALSE),"")</f>
        <v/>
      </c>
      <c r="D135" s="231" t="str">
        <f t="shared" ref="D135:D166" ca="1" si="48">IF(ISNUMBER(A135),FLOOR((ROW()-ROW($A$7))/5,1)+1,"")</f>
        <v/>
      </c>
      <c r="E135" s="232"/>
      <c r="F135" s="255">
        <f t="shared" ref="F135:F166" si="49">IF(ISNUMBER(E135),E135,0)</f>
        <v>0</v>
      </c>
      <c r="G135" s="212" t="str">
        <f t="shared" ref="G135:G166" ca="1" si="50">IF(ISNUMBER($A135),IF(AND($F135&gt;=2,$H135=60),1,0),"")</f>
        <v/>
      </c>
      <c r="H135" s="213" t="str">
        <f ca="1">IF(ISNUMBER(A135),IF(OR($S135=$U135,NOT(ISNA(MATCH($D135*5+$V$4,Override!$C$6:$C$125,0)))),$Q135,0),"")</f>
        <v/>
      </c>
      <c r="I135" s="252" t="str">
        <f t="shared" ref="I135:I166" ca="1" si="51">IF(ISNUMBER(A135),IF(J135=5,K135,IF(AND(J135=4,OR(K135=4,K135=3)),K135+1,K135)),"")</f>
        <v/>
      </c>
      <c r="J135" s="233">
        <f ca="1">COUNT(A132:A136)</f>
        <v>0</v>
      </c>
      <c r="K135" s="215" t="str">
        <f ca="1">IF(ISNUMBER(A135),RANK(F135,F132:F136),"")</f>
        <v/>
      </c>
      <c r="L135" s="216">
        <f ca="1">IF(J135=5,VLOOKUP(K135,TPMatrix!$A$6:$B$10,2,FALSE),IF(J135=4,VLOOKUP(K135,TPMatrix!$D$6:$E$9,2,FALSE),0))</f>
        <v>0</v>
      </c>
      <c r="M135" s="216">
        <f ca="1">IF(COUNTIF(K132:K136,K135)&gt;=2,IF(J135=5,VLOOKUP(K135+1,TPMatrix!$A$6:$B$10,2,FALSE),IF(J135=4,VLOOKUP(K135+1,TPMatrix!$D$6:$E$9,2,FALSE),0)),"")</f>
        <v>0</v>
      </c>
      <c r="N135" s="216">
        <f ca="1">IF(COUNTIF(K132:K136,K135)&gt;=3,IF(J135=5,VLOOKUP(K135+2,TPMatrix!$A$6:$B$10,2,FALSE),IF(J135=4,VLOOKUP(K135+2,TPMatrix!$D$6:$E$9,2,FALSE),0)),"")</f>
        <v>0</v>
      </c>
      <c r="O135" s="216">
        <f ca="1">IF(COUNTIF(K132:K136,K135)&gt;=4,IF(J135=5,VLOOKUP(K135+3,TPMatrix!$A$6:$B$10,2,FALSE),IF(J135=4,VLOOKUP(K135+3,TPMatrix!$D$6:$E$9,2,FALSE),0)),"")</f>
        <v>0</v>
      </c>
      <c r="P135" s="216">
        <f ca="1">IF(COUNTIF(K132:K136,K135)&gt;=5,IF(J135=5,VLOOKUP(K135+4,TPMatrix!$A$6:$B$10,2,FALSE),IF(J135=4,VLOOKUP(K135+4,TPMatrix!$D$6:$E$9,2,FALSE),0)),"")</f>
        <v>0</v>
      </c>
      <c r="Q135" s="216">
        <f t="shared" ref="Q135:Q166" ca="1" si="52">SUM(L135:P135)/COUNT(L135:P135)</f>
        <v>0</v>
      </c>
      <c r="R135" s="217">
        <f t="shared" ref="R135:R166" ca="1" si="53">COUNT(L135:P135)</f>
        <v>5</v>
      </c>
      <c r="S135" s="215">
        <f t="shared" ref="S135:S166" ca="1" si="54">IF(ISNUMBER($A135),COUNTIF($D$7:$D$206,$D135),0)</f>
        <v>0</v>
      </c>
      <c r="T135" s="216">
        <f t="shared" ref="T135:T166" si="55">CEILING($F135,1)</f>
        <v>0</v>
      </c>
      <c r="U135" s="217">
        <f t="shared" ref="U135:U166" ca="1" si="56">SUM(OFFSET(T135,-MOD(ROW()-ROW($U$7),5),0,5,1))</f>
        <v>0</v>
      </c>
      <c r="W135" s="154" t="str">
        <f t="shared" ref="W135:W166" ca="1" si="57">$I135</f>
        <v/>
      </c>
      <c r="X135" s="154" t="str">
        <f ca="1">IF(ISNUMBER($A135),$W135*(Methuselahs!$A$4+1)+$A135,"")</f>
        <v/>
      </c>
      <c r="Y135" s="154" t="str">
        <f t="shared" ref="Y135:Y166" ca="1" si="58">IF(ISNUMBER($A135),RANK($X135,$X135:$X139,1),"")</f>
        <v/>
      </c>
      <c r="Z135" s="154" t="str">
        <f ca="1">IF(ISNUMBER($A135),VLOOKUP($A135,Methuselahs!$A$7:$X$206,5),"")</f>
        <v/>
      </c>
      <c r="AA135" s="154" t="str">
        <f t="shared" ref="AA135:AA166" ca="1" si="59">$I135</f>
        <v/>
      </c>
    </row>
    <row r="136" spans="1:27" ht="12.95" customHeight="1" x14ac:dyDescent="0.2">
      <c r="A136" s="234" t="str">
        <f ca="1">IF(ISBLANK('Tournament Info'!$B$11),"",INDIRECT(ADDRESS(ROW(),2,1,1,"Optimal Seating "&amp;'Tournament Info'!$B$11-1&amp;"R+F")))</f>
        <v/>
      </c>
      <c r="B136" s="235" t="str">
        <f ca="1">IF(ISNUMBER(A136),VLOOKUP(A136,Methuselahs!$A$7:$E$206,2,FALSE),"")</f>
        <v/>
      </c>
      <c r="C136" s="236" t="str">
        <f ca="1">IF(ISNUMBER(A136),VLOOKUP(A136,Methuselahs!$A$7:$E$206,3,FALSE),"")</f>
        <v/>
      </c>
      <c r="D136" s="237" t="str">
        <f t="shared" ca="1" si="48"/>
        <v/>
      </c>
      <c r="E136" s="238"/>
      <c r="F136" s="256">
        <f t="shared" si="49"/>
        <v>0</v>
      </c>
      <c r="G136" s="222" t="str">
        <f t="shared" ca="1" si="50"/>
        <v/>
      </c>
      <c r="H136" s="223" t="str">
        <f ca="1">IF(ISNUMBER(A136),IF(OR($S136=$U136,NOT(ISNA(MATCH($D136*5+$V$4,Override!$C$6:$C$125,0)))),$Q136,0),"")</f>
        <v/>
      </c>
      <c r="I136" s="254" t="str">
        <f t="shared" ca="1" si="51"/>
        <v/>
      </c>
      <c r="J136" s="239">
        <f ca="1">COUNT(A132:A136)</f>
        <v>0</v>
      </c>
      <c r="K136" s="240" t="str">
        <f ca="1">IF(ISNUMBER(A136),RANK(F136,F132:F136),"")</f>
        <v/>
      </c>
      <c r="L136" s="241">
        <f ca="1">IF(J136=5,VLOOKUP(K136,TPMatrix!$A$6:$B$10,2,FALSE),IF(J136=4,VLOOKUP(K136,TPMatrix!$D$6:$E$9,2,FALSE),0))</f>
        <v>0</v>
      </c>
      <c r="M136" s="241">
        <f ca="1">IF(COUNTIF(K132:K136,K136)&gt;=2,IF(J136=5,VLOOKUP(K136+1,TPMatrix!$A$6:$B$10,2,FALSE),IF(J136=4,VLOOKUP(K136+1,TPMatrix!$D$6:$E$9,2,FALSE),0)),"")</f>
        <v>0</v>
      </c>
      <c r="N136" s="241">
        <f ca="1">IF(COUNTIF(K132:K136,K136)&gt;=3,IF(J136=5,VLOOKUP(K136+2,TPMatrix!$A$6:$B$10,2,FALSE),IF(J136=4,VLOOKUP(K136+2,TPMatrix!$D$6:$E$9,2,FALSE),0)),"")</f>
        <v>0</v>
      </c>
      <c r="O136" s="241">
        <f ca="1">IF(COUNTIF(K132:K136,K136)&gt;=4,IF(J136=5,VLOOKUP(K136+3,TPMatrix!$A$6:$B$10,2,FALSE),IF(J136=4,VLOOKUP(K136+3,TPMatrix!$D$6:$E$9,2,FALSE),0)),"")</f>
        <v>0</v>
      </c>
      <c r="P136" s="241">
        <f ca="1">IF(COUNTIF(K132:K136,K136)&gt;=5,IF(J136=5,VLOOKUP(K136+4,TPMatrix!$A$6:$B$10,2,FALSE),IF(J136=4,VLOOKUP(K136+4,TPMatrix!$D$6:$E$9,2,FALSE),0)),"")</f>
        <v>0</v>
      </c>
      <c r="Q136" s="241">
        <f t="shared" ca="1" si="52"/>
        <v>0</v>
      </c>
      <c r="R136" s="242">
        <f t="shared" ca="1" si="53"/>
        <v>5</v>
      </c>
      <c r="S136" s="240">
        <f t="shared" ca="1" si="54"/>
        <v>0</v>
      </c>
      <c r="T136" s="241">
        <f t="shared" si="55"/>
        <v>0</v>
      </c>
      <c r="U136" s="242">
        <f t="shared" ca="1" si="56"/>
        <v>0</v>
      </c>
      <c r="W136" s="154" t="str">
        <f t="shared" ca="1" si="57"/>
        <v/>
      </c>
      <c r="X136" s="154" t="str">
        <f ca="1">IF(ISNUMBER($A136),$W136*(Methuselahs!$A$4+1)+$A136,"")</f>
        <v/>
      </c>
      <c r="Y136" s="154" t="str">
        <f t="shared" ca="1" si="58"/>
        <v/>
      </c>
      <c r="Z136" s="154" t="str">
        <f ca="1">IF(ISNUMBER($A136),VLOOKUP($A136,Methuselahs!$A$7:$X$206,5),"")</f>
        <v/>
      </c>
      <c r="AA136" s="154" t="str">
        <f t="shared" ca="1" si="59"/>
        <v/>
      </c>
    </row>
    <row r="137" spans="1:27" ht="12.95" customHeight="1" x14ac:dyDescent="0.2">
      <c r="A137" s="193" t="str">
        <f ca="1">IF(ISBLANK('Tournament Info'!$B$11),"",INDIRECT(ADDRESS(ROW(),2,1,1,"Optimal Seating "&amp;'Tournament Info'!$B$11-1&amp;"R+F")))</f>
        <v/>
      </c>
      <c r="B137" s="194" t="str">
        <f ca="1">IF(ISNUMBER(A137),VLOOKUP(A137,Methuselahs!$A$7:$E$206,2,FALSE),"")</f>
        <v/>
      </c>
      <c r="C137" s="195" t="str">
        <f ca="1">IF(ISNUMBER(A137),VLOOKUP(A137,Methuselahs!$A$7:$E$206,3,FALSE),"")</f>
        <v/>
      </c>
      <c r="D137" s="196" t="str">
        <f t="shared" ca="1" si="48"/>
        <v/>
      </c>
      <c r="E137" s="197"/>
      <c r="F137" s="249">
        <f t="shared" si="49"/>
        <v>0</v>
      </c>
      <c r="G137" s="198" t="str">
        <f t="shared" ca="1" si="50"/>
        <v/>
      </c>
      <c r="H137" s="199" t="str">
        <f ca="1">IF(ISNUMBER(A137),IF(OR($S137=$U137,NOT(ISNA(MATCH($D137*5+$V$4,Override!$C$6:$C$125,0)))),$Q137,0),"")</f>
        <v/>
      </c>
      <c r="I137" s="250" t="str">
        <f t="shared" ca="1" si="51"/>
        <v/>
      </c>
      <c r="J137" s="200">
        <f ca="1">COUNT(A137:A141)</f>
        <v>0</v>
      </c>
      <c r="K137" s="201" t="str">
        <f ca="1">IF(ISNUMBER(A137),RANK(F137,F137:F141),"")</f>
        <v/>
      </c>
      <c r="L137" s="202">
        <f ca="1">IF(J137=5,VLOOKUP(K137,TPMatrix!$A$6:$B$10,2,FALSE),IF(J137=4,VLOOKUP(K137,TPMatrix!$D$6:$E$9,2,FALSE),0))</f>
        <v>0</v>
      </c>
      <c r="M137" s="202">
        <f ca="1">IF(COUNTIF(K137:K141,K137)&gt;=2,IF(J137=5,VLOOKUP(K137+1,TPMatrix!$A$6:$B$10,2,FALSE),IF(J137=4,VLOOKUP(K137+1,TPMatrix!$D$6:$E$9,2,FALSE),0)),"")</f>
        <v>0</v>
      </c>
      <c r="N137" s="202">
        <f ca="1">IF(COUNTIF(K137:K141,K137)&gt;=3,IF(J137=5,VLOOKUP(K137+2,TPMatrix!$A$6:$B$10,2,FALSE),IF(J137=4,VLOOKUP(K137+2,TPMatrix!$D$6:$E$9,2,FALSE),0)),"")</f>
        <v>0</v>
      </c>
      <c r="O137" s="202">
        <f ca="1">IF(COUNTIF(K137:K141,K137)&gt;=4,IF(J137=5,VLOOKUP(K137+3,TPMatrix!$A$6:$B$10,2,FALSE),IF(J137=4,VLOOKUP(K137+3,TPMatrix!$D$6:$E$9,2,FALSE),0)),"")</f>
        <v>0</v>
      </c>
      <c r="P137" s="202">
        <f ca="1">IF(COUNTIF(K137:K141,K137)&gt;=5,IF(J137=5,VLOOKUP(K137+4,TPMatrix!$A$6:$B$10,2,FALSE),IF(J137=4,VLOOKUP(K137+4,TPMatrix!$D$6:$E$9,2,FALSE),0)),"")</f>
        <v>0</v>
      </c>
      <c r="Q137" s="202">
        <f t="shared" ca="1" si="52"/>
        <v>0</v>
      </c>
      <c r="R137" s="203">
        <f t="shared" ca="1" si="53"/>
        <v>5</v>
      </c>
      <c r="S137" s="204">
        <f t="shared" ca="1" si="54"/>
        <v>0</v>
      </c>
      <c r="T137" s="205">
        <f t="shared" si="55"/>
        <v>0</v>
      </c>
      <c r="U137" s="206">
        <f t="shared" ca="1" si="56"/>
        <v>0</v>
      </c>
      <c r="W137" s="154" t="str">
        <f t="shared" ca="1" si="57"/>
        <v/>
      </c>
      <c r="X137" s="154" t="str">
        <f ca="1">IF(ISNUMBER($A137),$W137*(Methuselahs!$A$4+1)+$A137,"")</f>
        <v/>
      </c>
      <c r="Y137" s="154" t="str">
        <f t="shared" ca="1" si="58"/>
        <v/>
      </c>
      <c r="Z137" s="154" t="str">
        <f ca="1">IF(ISNUMBER($A137),VLOOKUP($A137,Methuselahs!$A$7:$X$206,5),"")</f>
        <v/>
      </c>
      <c r="AA137" s="154" t="str">
        <f t="shared" ca="1" si="59"/>
        <v/>
      </c>
    </row>
    <row r="138" spans="1:27" ht="12.95" customHeight="1" x14ac:dyDescent="0.2">
      <c r="A138" s="207" t="str">
        <f ca="1">IF(ISBLANK('Tournament Info'!$B$11),"",INDIRECT(ADDRESS(ROW(),2,1,1,"Optimal Seating "&amp;'Tournament Info'!$B$11-1&amp;"R+F")))</f>
        <v/>
      </c>
      <c r="B138" s="208" t="str">
        <f ca="1">IF(ISNUMBER(A138),VLOOKUP(A138,Methuselahs!$A$7:$E$206,2,FALSE),"")</f>
        <v/>
      </c>
      <c r="C138" s="209" t="str">
        <f ca="1">IF(ISNUMBER(A138),VLOOKUP(A138,Methuselahs!$A$7:$E$206,3,FALSE),"")</f>
        <v/>
      </c>
      <c r="D138" s="210" t="str">
        <f t="shared" ca="1" si="48"/>
        <v/>
      </c>
      <c r="E138" s="211"/>
      <c r="F138" s="251">
        <f t="shared" si="49"/>
        <v>0</v>
      </c>
      <c r="G138" s="212" t="str">
        <f t="shared" ca="1" si="50"/>
        <v/>
      </c>
      <c r="H138" s="213" t="str">
        <f ca="1">IF(ISNUMBER(A138),IF(OR($S138=$U138,NOT(ISNA(MATCH($D138*5+$V$4,Override!$C$6:$C$125,0)))),$Q138,0),"")</f>
        <v/>
      </c>
      <c r="I138" s="252" t="str">
        <f t="shared" ca="1" si="51"/>
        <v/>
      </c>
      <c r="J138" s="214">
        <f ca="1">COUNT(A137:A141)</f>
        <v>0</v>
      </c>
      <c r="K138" s="215" t="str">
        <f ca="1">IF(ISNUMBER(A138),RANK(F138,F137:F141),"")</f>
        <v/>
      </c>
      <c r="L138" s="216">
        <f ca="1">IF(J138=5,VLOOKUP(K138,TPMatrix!$A$6:$B$10,2,FALSE),IF(J138=4,VLOOKUP(K138,TPMatrix!$D$6:$E$9,2,FALSE),0))</f>
        <v>0</v>
      </c>
      <c r="M138" s="216">
        <f ca="1">IF(COUNTIF(K137:K141,K138)&gt;=2,IF(J138=5,VLOOKUP(K138+1,TPMatrix!$A$6:$B$10,2,FALSE),IF(J138=4,VLOOKUP(K138+1,TPMatrix!$D$6:$E$9,2,FALSE),0)),"")</f>
        <v>0</v>
      </c>
      <c r="N138" s="216">
        <f ca="1">IF(COUNTIF(K137:K141,K138)&gt;=3,IF(J138=5,VLOOKUP(K138+2,TPMatrix!$A$6:$B$10,2,FALSE),IF(J138=4,VLOOKUP(K138+2,TPMatrix!$D$6:$E$9,2,FALSE),0)),"")</f>
        <v>0</v>
      </c>
      <c r="O138" s="216">
        <f ca="1">IF(COUNTIF(K137:K141,K138)&gt;=4,IF(J138=5,VLOOKUP(K138+3,TPMatrix!$A$6:$B$10,2,FALSE),IF(J138=4,VLOOKUP(K138+3,TPMatrix!$D$6:$E$9,2,FALSE),0)),"")</f>
        <v>0</v>
      </c>
      <c r="P138" s="216">
        <f ca="1">IF(COUNTIF(K137:K141,K138)&gt;=5,IF(J138=5,VLOOKUP(K138+4,TPMatrix!$A$6:$B$10,2,FALSE),IF(J138=4,VLOOKUP(K138+4,TPMatrix!$D$6:$E$9,2,FALSE),0)),"")</f>
        <v>0</v>
      </c>
      <c r="Q138" s="216">
        <f t="shared" ca="1" si="52"/>
        <v>0</v>
      </c>
      <c r="R138" s="217">
        <f t="shared" ca="1" si="53"/>
        <v>5</v>
      </c>
      <c r="S138" s="215">
        <f t="shared" ca="1" si="54"/>
        <v>0</v>
      </c>
      <c r="T138" s="216">
        <f t="shared" si="55"/>
        <v>0</v>
      </c>
      <c r="U138" s="217">
        <f t="shared" ca="1" si="56"/>
        <v>0</v>
      </c>
      <c r="W138" s="154" t="str">
        <f t="shared" ca="1" si="57"/>
        <v/>
      </c>
      <c r="X138" s="154" t="str">
        <f ca="1">IF(ISNUMBER($A138),$W138*(Methuselahs!$A$4+1)+$A138,"")</f>
        <v/>
      </c>
      <c r="Y138" s="154" t="str">
        <f t="shared" ca="1" si="58"/>
        <v/>
      </c>
      <c r="Z138" s="154" t="str">
        <f ca="1">IF(ISNUMBER($A138),VLOOKUP($A138,Methuselahs!$A$7:$X$206,5),"")</f>
        <v/>
      </c>
      <c r="AA138" s="154" t="str">
        <f t="shared" ca="1" si="59"/>
        <v/>
      </c>
    </row>
    <row r="139" spans="1:27" ht="12.95" customHeight="1" x14ac:dyDescent="0.2">
      <c r="A139" s="218" t="str">
        <f ca="1">IF(ISBLANK('Tournament Info'!$B$11),"",INDIRECT(ADDRESS(ROW(),2,1,1,"Optimal Seating "&amp;'Tournament Info'!$B$11-1&amp;"R+F")))</f>
        <v/>
      </c>
      <c r="B139" s="194" t="str">
        <f ca="1">IF(ISNUMBER(A139),VLOOKUP(A139,Methuselahs!$A$7:$E$206,2,FALSE),"")</f>
        <v/>
      </c>
      <c r="C139" s="219" t="str">
        <f ca="1">IF(ISNUMBER(A139),VLOOKUP(A139,Methuselahs!$A$7:$E$206,3,FALSE),"")</f>
        <v/>
      </c>
      <c r="D139" s="220" t="str">
        <f t="shared" ca="1" si="48"/>
        <v/>
      </c>
      <c r="E139" s="221"/>
      <c r="F139" s="253">
        <f t="shared" si="49"/>
        <v>0</v>
      </c>
      <c r="G139" s="222" t="str">
        <f t="shared" ca="1" si="50"/>
        <v/>
      </c>
      <c r="H139" s="223" t="str">
        <f ca="1">IF(ISNUMBER(A139),IF(OR($S139=$U139,NOT(ISNA(MATCH($D139*5+$V$4,Override!$C$6:$C$125,0)))),$Q139,0),"")</f>
        <v/>
      </c>
      <c r="I139" s="254" t="str">
        <f t="shared" ca="1" si="51"/>
        <v/>
      </c>
      <c r="J139" s="224">
        <f ca="1">COUNT(A137:A141)</f>
        <v>0</v>
      </c>
      <c r="K139" s="225" t="str">
        <f ca="1">IF(ISNUMBER(A139),RANK(F139,F137:F141),"")</f>
        <v/>
      </c>
      <c r="L139" s="226">
        <f ca="1">IF(J139=5,VLOOKUP(K139,TPMatrix!$A$6:$B$10,2,FALSE),IF(J139=4,VLOOKUP(K139,TPMatrix!$D$6:$E$9,2,FALSE),0))</f>
        <v>0</v>
      </c>
      <c r="M139" s="226">
        <f ca="1">IF(COUNTIF(K137:K141,K139)&gt;=2,IF(J139=5,VLOOKUP(K139+1,TPMatrix!$A$6:$B$10,2,FALSE),IF(J139=4,VLOOKUP(K139+1,TPMatrix!$D$6:$E$9,2,FALSE),0)),"")</f>
        <v>0</v>
      </c>
      <c r="N139" s="226">
        <f ca="1">IF(COUNTIF(K137:K141,K139)&gt;=3,IF(J139=5,VLOOKUP(K139+2,TPMatrix!$A$6:$B$10,2,FALSE),IF(J139=4,VLOOKUP(K139+2,TPMatrix!$D$6:$E$9,2,FALSE),0)),"")</f>
        <v>0</v>
      </c>
      <c r="O139" s="226">
        <f ca="1">IF(COUNTIF(K137:K141,K139)&gt;=4,IF(J139=5,VLOOKUP(K139+3,TPMatrix!$A$6:$B$10,2,FALSE),IF(J139=4,VLOOKUP(K139+3,TPMatrix!$D$6:$E$9,2,FALSE),0)),"")</f>
        <v>0</v>
      </c>
      <c r="P139" s="226">
        <f ca="1">IF(COUNTIF(K137:K141,K139)&gt;=5,IF(J139=5,VLOOKUP(K139+4,TPMatrix!$A$6:$B$10,2,FALSE),IF(J139=4,VLOOKUP(K139+4,TPMatrix!$D$6:$E$9,2,FALSE),0)),"")</f>
        <v>0</v>
      </c>
      <c r="Q139" s="226">
        <f t="shared" ca="1" si="52"/>
        <v>0</v>
      </c>
      <c r="R139" s="227">
        <f t="shared" ca="1" si="53"/>
        <v>5</v>
      </c>
      <c r="S139" s="225">
        <f t="shared" ca="1" si="54"/>
        <v>0</v>
      </c>
      <c r="T139" s="226">
        <f t="shared" si="55"/>
        <v>0</v>
      </c>
      <c r="U139" s="227">
        <f t="shared" ca="1" si="56"/>
        <v>0</v>
      </c>
      <c r="W139" s="154" t="str">
        <f t="shared" ca="1" si="57"/>
        <v/>
      </c>
      <c r="X139" s="154" t="str">
        <f ca="1">IF(ISNUMBER($A139),$W139*(Methuselahs!$A$4+1)+$A139,"")</f>
        <v/>
      </c>
      <c r="Y139" s="154" t="str">
        <f t="shared" ca="1" si="58"/>
        <v/>
      </c>
      <c r="Z139" s="154" t="str">
        <f ca="1">IF(ISNUMBER($A139),VLOOKUP($A139,Methuselahs!$A$7:$X$206,5),"")</f>
        <v/>
      </c>
      <c r="AA139" s="154" t="str">
        <f t="shared" ca="1" si="59"/>
        <v/>
      </c>
    </row>
    <row r="140" spans="1:27" ht="12.95" customHeight="1" x14ac:dyDescent="0.2">
      <c r="A140" s="228" t="str">
        <f ca="1">IF(ISBLANK('Tournament Info'!$B$11),"",INDIRECT(ADDRESS(ROW(),2,1,1,"Optimal Seating "&amp;'Tournament Info'!$B$11-1&amp;"R+F")))</f>
        <v/>
      </c>
      <c r="B140" s="229" t="str">
        <f ca="1">IF(ISNUMBER(A140),VLOOKUP(A140,Methuselahs!$A$7:$E$206,2,FALSE),"")</f>
        <v/>
      </c>
      <c r="C140" s="230" t="str">
        <f ca="1">IF(ISNUMBER(A140),VLOOKUP(A140,Methuselahs!$A$7:$E$206,3,FALSE),"")</f>
        <v/>
      </c>
      <c r="D140" s="231" t="str">
        <f t="shared" ca="1" si="48"/>
        <v/>
      </c>
      <c r="E140" s="232"/>
      <c r="F140" s="255">
        <f t="shared" si="49"/>
        <v>0</v>
      </c>
      <c r="G140" s="212" t="str">
        <f t="shared" ca="1" si="50"/>
        <v/>
      </c>
      <c r="H140" s="213" t="str">
        <f ca="1">IF(ISNUMBER(A140),IF(OR($S140=$U140,NOT(ISNA(MATCH($D140*5+$V$4,Override!$C$6:$C$125,0)))),$Q140,0),"")</f>
        <v/>
      </c>
      <c r="I140" s="252" t="str">
        <f t="shared" ca="1" si="51"/>
        <v/>
      </c>
      <c r="J140" s="233">
        <f ca="1">COUNT(A137:A141)</f>
        <v>0</v>
      </c>
      <c r="K140" s="215" t="str">
        <f ca="1">IF(ISNUMBER(A140),RANK(F140,F137:F141),"")</f>
        <v/>
      </c>
      <c r="L140" s="216">
        <f ca="1">IF(J140=5,VLOOKUP(K140,TPMatrix!$A$6:$B$10,2,FALSE),IF(J140=4,VLOOKUP(K140,TPMatrix!$D$6:$E$9,2,FALSE),0))</f>
        <v>0</v>
      </c>
      <c r="M140" s="216">
        <f ca="1">IF(COUNTIF(K137:K141,K140)&gt;=2,IF(J140=5,VLOOKUP(K140+1,TPMatrix!$A$6:$B$10,2,FALSE),IF(J140=4,VLOOKUP(K140+1,TPMatrix!$D$6:$E$9,2,FALSE),0)),"")</f>
        <v>0</v>
      </c>
      <c r="N140" s="216">
        <f ca="1">IF(COUNTIF(K137:K141,K140)&gt;=3,IF(J140=5,VLOOKUP(K140+2,TPMatrix!$A$6:$B$10,2,FALSE),IF(J140=4,VLOOKUP(K140+2,TPMatrix!$D$6:$E$9,2,FALSE),0)),"")</f>
        <v>0</v>
      </c>
      <c r="O140" s="216">
        <f ca="1">IF(COUNTIF(K137:K141,K140)&gt;=4,IF(J140=5,VLOOKUP(K140+3,TPMatrix!$A$6:$B$10,2,FALSE),IF(J140=4,VLOOKUP(K140+3,TPMatrix!$D$6:$E$9,2,FALSE),0)),"")</f>
        <v>0</v>
      </c>
      <c r="P140" s="216">
        <f ca="1">IF(COUNTIF(K137:K141,K140)&gt;=5,IF(J140=5,VLOOKUP(K140+4,TPMatrix!$A$6:$B$10,2,FALSE),IF(J140=4,VLOOKUP(K140+4,TPMatrix!$D$6:$E$9,2,FALSE),0)),"")</f>
        <v>0</v>
      </c>
      <c r="Q140" s="216">
        <f t="shared" ca="1" si="52"/>
        <v>0</v>
      </c>
      <c r="R140" s="217">
        <f t="shared" ca="1" si="53"/>
        <v>5</v>
      </c>
      <c r="S140" s="215">
        <f t="shared" ca="1" si="54"/>
        <v>0</v>
      </c>
      <c r="T140" s="216">
        <f t="shared" si="55"/>
        <v>0</v>
      </c>
      <c r="U140" s="217">
        <f t="shared" ca="1" si="56"/>
        <v>0</v>
      </c>
      <c r="W140" s="154" t="str">
        <f t="shared" ca="1" si="57"/>
        <v/>
      </c>
      <c r="X140" s="154" t="str">
        <f ca="1">IF(ISNUMBER($A140),$W140*(Methuselahs!$A$4+1)+$A140,"")</f>
        <v/>
      </c>
      <c r="Y140" s="154" t="str">
        <f t="shared" ca="1" si="58"/>
        <v/>
      </c>
      <c r="Z140" s="154" t="str">
        <f ca="1">IF(ISNUMBER($A140),VLOOKUP($A140,Methuselahs!$A$7:$X$206,5),"")</f>
        <v/>
      </c>
      <c r="AA140" s="154" t="str">
        <f t="shared" ca="1" si="59"/>
        <v/>
      </c>
    </row>
    <row r="141" spans="1:27" ht="12.95" customHeight="1" x14ac:dyDescent="0.2">
      <c r="A141" s="234" t="str">
        <f ca="1">IF(ISBLANK('Tournament Info'!$B$11),"",INDIRECT(ADDRESS(ROW(),2,1,1,"Optimal Seating "&amp;'Tournament Info'!$B$11-1&amp;"R+F")))</f>
        <v/>
      </c>
      <c r="B141" s="235" t="str">
        <f ca="1">IF(ISNUMBER(A141),VLOOKUP(A141,Methuselahs!$A$7:$E$206,2,FALSE),"")</f>
        <v/>
      </c>
      <c r="C141" s="236" t="str">
        <f ca="1">IF(ISNUMBER(A141),VLOOKUP(A141,Methuselahs!$A$7:$E$206,3,FALSE),"")</f>
        <v/>
      </c>
      <c r="D141" s="237" t="str">
        <f t="shared" ca="1" si="48"/>
        <v/>
      </c>
      <c r="E141" s="238"/>
      <c r="F141" s="256">
        <f t="shared" si="49"/>
        <v>0</v>
      </c>
      <c r="G141" s="222" t="str">
        <f t="shared" ca="1" si="50"/>
        <v/>
      </c>
      <c r="H141" s="223" t="str">
        <f ca="1">IF(ISNUMBER(A141),IF(OR($S141=$U141,NOT(ISNA(MATCH($D141*5+$V$4,Override!$C$6:$C$125,0)))),$Q141,0),"")</f>
        <v/>
      </c>
      <c r="I141" s="254" t="str">
        <f t="shared" ca="1" si="51"/>
        <v/>
      </c>
      <c r="J141" s="239">
        <f ca="1">COUNT(A137:A141)</f>
        <v>0</v>
      </c>
      <c r="K141" s="240" t="str">
        <f ca="1">IF(ISNUMBER(A141),RANK(F141,F137:F141),"")</f>
        <v/>
      </c>
      <c r="L141" s="241">
        <f ca="1">IF(J141=5,VLOOKUP(K141,TPMatrix!$A$6:$B$10,2,FALSE),IF(J141=4,VLOOKUP(K141,TPMatrix!$D$6:$E$9,2,FALSE),0))</f>
        <v>0</v>
      </c>
      <c r="M141" s="241">
        <f ca="1">IF(COUNTIF(K137:K141,K141)&gt;=2,IF(J141=5,VLOOKUP(K141+1,TPMatrix!$A$6:$B$10,2,FALSE),IF(J141=4,VLOOKUP(K141+1,TPMatrix!$D$6:$E$9,2,FALSE),0)),"")</f>
        <v>0</v>
      </c>
      <c r="N141" s="241">
        <f ca="1">IF(COUNTIF(K137:K141,K141)&gt;=3,IF(J141=5,VLOOKUP(K141+2,TPMatrix!$A$6:$B$10,2,FALSE),IF(J141=4,VLOOKUP(K141+2,TPMatrix!$D$6:$E$9,2,FALSE),0)),"")</f>
        <v>0</v>
      </c>
      <c r="O141" s="241">
        <f ca="1">IF(COUNTIF(K137:K141,K141)&gt;=4,IF(J141=5,VLOOKUP(K141+3,TPMatrix!$A$6:$B$10,2,FALSE),IF(J141=4,VLOOKUP(K141+3,TPMatrix!$D$6:$E$9,2,FALSE),0)),"")</f>
        <v>0</v>
      </c>
      <c r="P141" s="241">
        <f ca="1">IF(COUNTIF(K137:K141,K141)&gt;=5,IF(J141=5,VLOOKUP(K141+4,TPMatrix!$A$6:$B$10,2,FALSE),IF(J141=4,VLOOKUP(K141+4,TPMatrix!$D$6:$E$9,2,FALSE),0)),"")</f>
        <v>0</v>
      </c>
      <c r="Q141" s="241">
        <f t="shared" ca="1" si="52"/>
        <v>0</v>
      </c>
      <c r="R141" s="242">
        <f t="shared" ca="1" si="53"/>
        <v>5</v>
      </c>
      <c r="S141" s="240">
        <f t="shared" ca="1" si="54"/>
        <v>0</v>
      </c>
      <c r="T141" s="241">
        <f t="shared" si="55"/>
        <v>0</v>
      </c>
      <c r="U141" s="242">
        <f t="shared" ca="1" si="56"/>
        <v>0</v>
      </c>
      <c r="W141" s="154" t="str">
        <f t="shared" ca="1" si="57"/>
        <v/>
      </c>
      <c r="X141" s="154" t="str">
        <f ca="1">IF(ISNUMBER($A141),$W141*(Methuselahs!$A$4+1)+$A141,"")</f>
        <v/>
      </c>
      <c r="Y141" s="154" t="str">
        <f t="shared" ca="1" si="58"/>
        <v/>
      </c>
      <c r="Z141" s="154" t="str">
        <f ca="1">IF(ISNUMBER($A141),VLOOKUP($A141,Methuselahs!$A$7:$X$206,5),"")</f>
        <v/>
      </c>
      <c r="AA141" s="154" t="str">
        <f t="shared" ca="1" si="59"/>
        <v/>
      </c>
    </row>
    <row r="142" spans="1:27" ht="12.95" customHeight="1" x14ac:dyDescent="0.2">
      <c r="A142" s="193" t="str">
        <f ca="1">IF(ISBLANK('Tournament Info'!$B$11),"",INDIRECT(ADDRESS(ROW(),2,1,1,"Optimal Seating "&amp;'Tournament Info'!$B$11-1&amp;"R+F")))</f>
        <v/>
      </c>
      <c r="B142" s="194" t="str">
        <f ca="1">IF(ISNUMBER(A142),VLOOKUP(A142,Methuselahs!$A$7:$E$206,2,FALSE),"")</f>
        <v/>
      </c>
      <c r="C142" s="195" t="str">
        <f ca="1">IF(ISNUMBER(A142),VLOOKUP(A142,Methuselahs!$A$7:$E$206,3,FALSE),"")</f>
        <v/>
      </c>
      <c r="D142" s="196" t="str">
        <f t="shared" ca="1" si="48"/>
        <v/>
      </c>
      <c r="E142" s="197"/>
      <c r="F142" s="249">
        <f t="shared" si="49"/>
        <v>0</v>
      </c>
      <c r="G142" s="198" t="str">
        <f t="shared" ca="1" si="50"/>
        <v/>
      </c>
      <c r="H142" s="199" t="str">
        <f ca="1">IF(ISNUMBER(A142),IF(OR($S142=$U142,NOT(ISNA(MATCH($D142*5+$V$4,Override!$C$6:$C$125,0)))),$Q142,0),"")</f>
        <v/>
      </c>
      <c r="I142" s="250" t="str">
        <f t="shared" ca="1" si="51"/>
        <v/>
      </c>
      <c r="J142" s="200">
        <f ca="1">COUNT(A142:A146)</f>
        <v>0</v>
      </c>
      <c r="K142" s="201" t="str">
        <f ca="1">IF(ISNUMBER(A142),RANK(F142,F142:F146),"")</f>
        <v/>
      </c>
      <c r="L142" s="202">
        <f ca="1">IF(J142=5,VLOOKUP(K142,TPMatrix!$A$6:$B$10,2,FALSE),IF(J142=4,VLOOKUP(K142,TPMatrix!$D$6:$E$9,2,FALSE),0))</f>
        <v>0</v>
      </c>
      <c r="M142" s="202">
        <f ca="1">IF(COUNTIF(K142:K146,K142)&gt;=2,IF(J142=5,VLOOKUP(K142+1,TPMatrix!$A$6:$B$10,2,FALSE),IF(J142=4,VLOOKUP(K142+1,TPMatrix!$D$6:$E$9,2,FALSE),0)),"")</f>
        <v>0</v>
      </c>
      <c r="N142" s="202">
        <f ca="1">IF(COUNTIF(K142:K146,K142)&gt;=3,IF(J142=5,VLOOKUP(K142+2,TPMatrix!$A$6:$B$10,2,FALSE),IF(J142=4,VLOOKUP(K142+2,TPMatrix!$D$6:$E$9,2,FALSE),0)),"")</f>
        <v>0</v>
      </c>
      <c r="O142" s="202">
        <f ca="1">IF(COUNTIF(K142:K146,K142)&gt;=4,IF(J142=5,VLOOKUP(K142+3,TPMatrix!$A$6:$B$10,2,FALSE),IF(J142=4,VLOOKUP(K142+3,TPMatrix!$D$6:$E$9,2,FALSE),0)),"")</f>
        <v>0</v>
      </c>
      <c r="P142" s="202">
        <f ca="1">IF(COUNTIF(K142:K146,K142)&gt;=5,IF(J142=5,VLOOKUP(K142+4,TPMatrix!$A$6:$B$10,2,FALSE),IF(J142=4,VLOOKUP(K142+4,TPMatrix!$D$6:$E$9,2,FALSE),0)),"")</f>
        <v>0</v>
      </c>
      <c r="Q142" s="202">
        <f t="shared" ca="1" si="52"/>
        <v>0</v>
      </c>
      <c r="R142" s="203">
        <f t="shared" ca="1" si="53"/>
        <v>5</v>
      </c>
      <c r="S142" s="204">
        <f t="shared" ca="1" si="54"/>
        <v>0</v>
      </c>
      <c r="T142" s="205">
        <f t="shared" si="55"/>
        <v>0</v>
      </c>
      <c r="U142" s="206">
        <f t="shared" ca="1" si="56"/>
        <v>0</v>
      </c>
      <c r="W142" s="154" t="str">
        <f t="shared" ca="1" si="57"/>
        <v/>
      </c>
      <c r="X142" s="154" t="str">
        <f ca="1">IF(ISNUMBER($A142),$W142*(Methuselahs!$A$4+1)+$A142,"")</f>
        <v/>
      </c>
      <c r="Y142" s="154" t="str">
        <f t="shared" ca="1" si="58"/>
        <v/>
      </c>
      <c r="Z142" s="154" t="str">
        <f ca="1">IF(ISNUMBER($A142),VLOOKUP($A142,Methuselahs!$A$7:$X$206,5),"")</f>
        <v/>
      </c>
      <c r="AA142" s="154" t="str">
        <f t="shared" ca="1" si="59"/>
        <v/>
      </c>
    </row>
    <row r="143" spans="1:27" ht="12.95" customHeight="1" x14ac:dyDescent="0.2">
      <c r="A143" s="207" t="str">
        <f ca="1">IF(ISBLANK('Tournament Info'!$B$11),"",INDIRECT(ADDRESS(ROW(),2,1,1,"Optimal Seating "&amp;'Tournament Info'!$B$11-1&amp;"R+F")))</f>
        <v/>
      </c>
      <c r="B143" s="208" t="str">
        <f ca="1">IF(ISNUMBER(A143),VLOOKUP(A143,Methuselahs!$A$7:$E$206,2,FALSE),"")</f>
        <v/>
      </c>
      <c r="C143" s="209" t="str">
        <f ca="1">IF(ISNUMBER(A143),VLOOKUP(A143,Methuselahs!$A$7:$E$206,3,FALSE),"")</f>
        <v/>
      </c>
      <c r="D143" s="210" t="str">
        <f t="shared" ca="1" si="48"/>
        <v/>
      </c>
      <c r="E143" s="211"/>
      <c r="F143" s="251">
        <f t="shared" si="49"/>
        <v>0</v>
      </c>
      <c r="G143" s="212" t="str">
        <f t="shared" ca="1" si="50"/>
        <v/>
      </c>
      <c r="H143" s="213" t="str">
        <f ca="1">IF(ISNUMBER(A143),IF(OR($S143=$U143,NOT(ISNA(MATCH($D143*5+$V$4,Override!$C$6:$C$125,0)))),$Q143,0),"")</f>
        <v/>
      </c>
      <c r="I143" s="252" t="str">
        <f t="shared" ca="1" si="51"/>
        <v/>
      </c>
      <c r="J143" s="214">
        <f ca="1">COUNT(A142:A146)</f>
        <v>0</v>
      </c>
      <c r="K143" s="215" t="str">
        <f ca="1">IF(ISNUMBER(A143),RANK(F143,F142:F146),"")</f>
        <v/>
      </c>
      <c r="L143" s="216">
        <f ca="1">IF(J143=5,VLOOKUP(K143,TPMatrix!$A$6:$B$10,2,FALSE),IF(J143=4,VLOOKUP(K143,TPMatrix!$D$6:$E$9,2,FALSE),0))</f>
        <v>0</v>
      </c>
      <c r="M143" s="216">
        <f ca="1">IF(COUNTIF(K142:K146,K143)&gt;=2,IF(J143=5,VLOOKUP(K143+1,TPMatrix!$A$6:$B$10,2,FALSE),IF(J143=4,VLOOKUP(K143+1,TPMatrix!$D$6:$E$9,2,FALSE),0)),"")</f>
        <v>0</v>
      </c>
      <c r="N143" s="216">
        <f ca="1">IF(COUNTIF(K142:K146,K143)&gt;=3,IF(J143=5,VLOOKUP(K143+2,TPMatrix!$A$6:$B$10,2,FALSE),IF(J143=4,VLOOKUP(K143+2,TPMatrix!$D$6:$E$9,2,FALSE),0)),"")</f>
        <v>0</v>
      </c>
      <c r="O143" s="216">
        <f ca="1">IF(COUNTIF(K142:K146,K143)&gt;=4,IF(J143=5,VLOOKUP(K143+3,TPMatrix!$A$6:$B$10,2,FALSE),IF(J143=4,VLOOKUP(K143+3,TPMatrix!$D$6:$E$9,2,FALSE),0)),"")</f>
        <v>0</v>
      </c>
      <c r="P143" s="216">
        <f ca="1">IF(COUNTIF(K142:K146,K143)&gt;=5,IF(J143=5,VLOOKUP(K143+4,TPMatrix!$A$6:$B$10,2,FALSE),IF(J143=4,VLOOKUP(K143+4,TPMatrix!$D$6:$E$9,2,FALSE),0)),"")</f>
        <v>0</v>
      </c>
      <c r="Q143" s="216">
        <f t="shared" ca="1" si="52"/>
        <v>0</v>
      </c>
      <c r="R143" s="217">
        <f t="shared" ca="1" si="53"/>
        <v>5</v>
      </c>
      <c r="S143" s="215">
        <f t="shared" ca="1" si="54"/>
        <v>0</v>
      </c>
      <c r="T143" s="216">
        <f t="shared" si="55"/>
        <v>0</v>
      </c>
      <c r="U143" s="217">
        <f t="shared" ca="1" si="56"/>
        <v>0</v>
      </c>
      <c r="W143" s="154" t="str">
        <f t="shared" ca="1" si="57"/>
        <v/>
      </c>
      <c r="X143" s="154" t="str">
        <f ca="1">IF(ISNUMBER($A143),$W143*(Methuselahs!$A$4+1)+$A143,"")</f>
        <v/>
      </c>
      <c r="Y143" s="154" t="str">
        <f t="shared" ca="1" si="58"/>
        <v/>
      </c>
      <c r="Z143" s="154" t="str">
        <f ca="1">IF(ISNUMBER($A143),VLOOKUP($A143,Methuselahs!$A$7:$X$206,5),"")</f>
        <v/>
      </c>
      <c r="AA143" s="154" t="str">
        <f t="shared" ca="1" si="59"/>
        <v/>
      </c>
    </row>
    <row r="144" spans="1:27" ht="12.95" customHeight="1" x14ac:dyDescent="0.2">
      <c r="A144" s="218" t="str">
        <f ca="1">IF(ISBLANK('Tournament Info'!$B$11),"",INDIRECT(ADDRESS(ROW(),2,1,1,"Optimal Seating "&amp;'Tournament Info'!$B$11-1&amp;"R+F")))</f>
        <v/>
      </c>
      <c r="B144" s="194" t="str">
        <f ca="1">IF(ISNUMBER(A144),VLOOKUP(A144,Methuselahs!$A$7:$E$206,2,FALSE),"")</f>
        <v/>
      </c>
      <c r="C144" s="219" t="str">
        <f ca="1">IF(ISNUMBER(A144),VLOOKUP(A144,Methuselahs!$A$7:$E$206,3,FALSE),"")</f>
        <v/>
      </c>
      <c r="D144" s="220" t="str">
        <f t="shared" ca="1" si="48"/>
        <v/>
      </c>
      <c r="E144" s="221"/>
      <c r="F144" s="253">
        <f t="shared" si="49"/>
        <v>0</v>
      </c>
      <c r="G144" s="222" t="str">
        <f t="shared" ca="1" si="50"/>
        <v/>
      </c>
      <c r="H144" s="223" t="str">
        <f ca="1">IF(ISNUMBER(A144),IF(OR($S144=$U144,NOT(ISNA(MATCH($D144*5+$V$4,Override!$C$6:$C$125,0)))),$Q144,0),"")</f>
        <v/>
      </c>
      <c r="I144" s="254" t="str">
        <f t="shared" ca="1" si="51"/>
        <v/>
      </c>
      <c r="J144" s="224">
        <f ca="1">COUNT(A142:A146)</f>
        <v>0</v>
      </c>
      <c r="K144" s="225" t="str">
        <f ca="1">IF(ISNUMBER(A144),RANK(F144,F142:F146),"")</f>
        <v/>
      </c>
      <c r="L144" s="226">
        <f ca="1">IF(J144=5,VLOOKUP(K144,TPMatrix!$A$6:$B$10,2,FALSE),IF(J144=4,VLOOKUP(K144,TPMatrix!$D$6:$E$9,2,FALSE),0))</f>
        <v>0</v>
      </c>
      <c r="M144" s="226">
        <f ca="1">IF(COUNTIF(K142:K146,K144)&gt;=2,IF(J144=5,VLOOKUP(K144+1,TPMatrix!$A$6:$B$10,2,FALSE),IF(J144=4,VLOOKUP(K144+1,TPMatrix!$D$6:$E$9,2,FALSE),0)),"")</f>
        <v>0</v>
      </c>
      <c r="N144" s="226">
        <f ca="1">IF(COUNTIF(K142:K146,K144)&gt;=3,IF(J144=5,VLOOKUP(K144+2,TPMatrix!$A$6:$B$10,2,FALSE),IF(J144=4,VLOOKUP(K144+2,TPMatrix!$D$6:$E$9,2,FALSE),0)),"")</f>
        <v>0</v>
      </c>
      <c r="O144" s="226">
        <f ca="1">IF(COUNTIF(K142:K146,K144)&gt;=4,IF(J144=5,VLOOKUP(K144+3,TPMatrix!$A$6:$B$10,2,FALSE),IF(J144=4,VLOOKUP(K144+3,TPMatrix!$D$6:$E$9,2,FALSE),0)),"")</f>
        <v>0</v>
      </c>
      <c r="P144" s="226">
        <f ca="1">IF(COUNTIF(K142:K146,K144)&gt;=5,IF(J144=5,VLOOKUP(K144+4,TPMatrix!$A$6:$B$10,2,FALSE),IF(J144=4,VLOOKUP(K144+4,TPMatrix!$D$6:$E$9,2,FALSE),0)),"")</f>
        <v>0</v>
      </c>
      <c r="Q144" s="226">
        <f t="shared" ca="1" si="52"/>
        <v>0</v>
      </c>
      <c r="R144" s="227">
        <f t="shared" ca="1" si="53"/>
        <v>5</v>
      </c>
      <c r="S144" s="225">
        <f t="shared" ca="1" si="54"/>
        <v>0</v>
      </c>
      <c r="T144" s="226">
        <f t="shared" si="55"/>
        <v>0</v>
      </c>
      <c r="U144" s="227">
        <f t="shared" ca="1" si="56"/>
        <v>0</v>
      </c>
      <c r="W144" s="154" t="str">
        <f t="shared" ca="1" si="57"/>
        <v/>
      </c>
      <c r="X144" s="154" t="str">
        <f ca="1">IF(ISNUMBER($A144),$W144*(Methuselahs!$A$4+1)+$A144,"")</f>
        <v/>
      </c>
      <c r="Y144" s="154" t="str">
        <f t="shared" ca="1" si="58"/>
        <v/>
      </c>
      <c r="Z144" s="154" t="str">
        <f ca="1">IF(ISNUMBER($A144),VLOOKUP($A144,Methuselahs!$A$7:$X$206,5),"")</f>
        <v/>
      </c>
      <c r="AA144" s="154" t="str">
        <f t="shared" ca="1" si="59"/>
        <v/>
      </c>
    </row>
    <row r="145" spans="1:27" ht="12.95" customHeight="1" x14ac:dyDescent="0.2">
      <c r="A145" s="228" t="str">
        <f ca="1">IF(ISBLANK('Tournament Info'!$B$11),"",INDIRECT(ADDRESS(ROW(),2,1,1,"Optimal Seating "&amp;'Tournament Info'!$B$11-1&amp;"R+F")))</f>
        <v/>
      </c>
      <c r="B145" s="229" t="str">
        <f ca="1">IF(ISNUMBER(A145),VLOOKUP(A145,Methuselahs!$A$7:$E$206,2,FALSE),"")</f>
        <v/>
      </c>
      <c r="C145" s="230" t="str">
        <f ca="1">IF(ISNUMBER(A145),VLOOKUP(A145,Methuselahs!$A$7:$E$206,3,FALSE),"")</f>
        <v/>
      </c>
      <c r="D145" s="231" t="str">
        <f t="shared" ca="1" si="48"/>
        <v/>
      </c>
      <c r="E145" s="232"/>
      <c r="F145" s="255">
        <f t="shared" si="49"/>
        <v>0</v>
      </c>
      <c r="G145" s="212" t="str">
        <f t="shared" ca="1" si="50"/>
        <v/>
      </c>
      <c r="H145" s="213" t="str">
        <f ca="1">IF(ISNUMBER(A145),IF(OR($S145=$U145,NOT(ISNA(MATCH($D145*5+$V$4,Override!$C$6:$C$125,0)))),$Q145,0),"")</f>
        <v/>
      </c>
      <c r="I145" s="252" t="str">
        <f t="shared" ca="1" si="51"/>
        <v/>
      </c>
      <c r="J145" s="233">
        <f ca="1">COUNT(A142:A146)</f>
        <v>0</v>
      </c>
      <c r="K145" s="215" t="str">
        <f ca="1">IF(ISNUMBER(A145),RANK(F145,F142:F146),"")</f>
        <v/>
      </c>
      <c r="L145" s="216">
        <f ca="1">IF(J145=5,VLOOKUP(K145,TPMatrix!$A$6:$B$10,2,FALSE),IF(J145=4,VLOOKUP(K145,TPMatrix!$D$6:$E$9,2,FALSE),0))</f>
        <v>0</v>
      </c>
      <c r="M145" s="216">
        <f ca="1">IF(COUNTIF(K142:K146,K145)&gt;=2,IF(J145=5,VLOOKUP(K145+1,TPMatrix!$A$6:$B$10,2,FALSE),IF(J145=4,VLOOKUP(K145+1,TPMatrix!$D$6:$E$9,2,FALSE),0)),"")</f>
        <v>0</v>
      </c>
      <c r="N145" s="216">
        <f ca="1">IF(COUNTIF(K142:K146,K145)&gt;=3,IF(J145=5,VLOOKUP(K145+2,TPMatrix!$A$6:$B$10,2,FALSE),IF(J145=4,VLOOKUP(K145+2,TPMatrix!$D$6:$E$9,2,FALSE),0)),"")</f>
        <v>0</v>
      </c>
      <c r="O145" s="216">
        <f ca="1">IF(COUNTIF(K142:K146,K145)&gt;=4,IF(J145=5,VLOOKUP(K145+3,TPMatrix!$A$6:$B$10,2,FALSE),IF(J145=4,VLOOKUP(K145+3,TPMatrix!$D$6:$E$9,2,FALSE),0)),"")</f>
        <v>0</v>
      </c>
      <c r="P145" s="216">
        <f ca="1">IF(COUNTIF(K142:K146,K145)&gt;=5,IF(J145=5,VLOOKUP(K145+4,TPMatrix!$A$6:$B$10,2,FALSE),IF(J145=4,VLOOKUP(K145+4,TPMatrix!$D$6:$E$9,2,FALSE),0)),"")</f>
        <v>0</v>
      </c>
      <c r="Q145" s="216">
        <f t="shared" ca="1" si="52"/>
        <v>0</v>
      </c>
      <c r="R145" s="217">
        <f t="shared" ca="1" si="53"/>
        <v>5</v>
      </c>
      <c r="S145" s="215">
        <f t="shared" ca="1" si="54"/>
        <v>0</v>
      </c>
      <c r="T145" s="216">
        <f t="shared" si="55"/>
        <v>0</v>
      </c>
      <c r="U145" s="217">
        <f t="shared" ca="1" si="56"/>
        <v>0</v>
      </c>
      <c r="W145" s="154" t="str">
        <f t="shared" ca="1" si="57"/>
        <v/>
      </c>
      <c r="X145" s="154" t="str">
        <f ca="1">IF(ISNUMBER($A145),$W145*(Methuselahs!$A$4+1)+$A145,"")</f>
        <v/>
      </c>
      <c r="Y145" s="154" t="str">
        <f t="shared" ca="1" si="58"/>
        <v/>
      </c>
      <c r="Z145" s="154" t="str">
        <f ca="1">IF(ISNUMBER($A145),VLOOKUP($A145,Methuselahs!$A$7:$X$206,5),"")</f>
        <v/>
      </c>
      <c r="AA145" s="154" t="str">
        <f t="shared" ca="1" si="59"/>
        <v/>
      </c>
    </row>
    <row r="146" spans="1:27" ht="12.95" customHeight="1" x14ac:dyDescent="0.2">
      <c r="A146" s="234" t="str">
        <f ca="1">IF(ISBLANK('Tournament Info'!$B$11),"",INDIRECT(ADDRESS(ROW(),2,1,1,"Optimal Seating "&amp;'Tournament Info'!$B$11-1&amp;"R+F")))</f>
        <v/>
      </c>
      <c r="B146" s="235" t="str">
        <f ca="1">IF(ISNUMBER(A146),VLOOKUP(A146,Methuselahs!$A$7:$E$206,2,FALSE),"")</f>
        <v/>
      </c>
      <c r="C146" s="236" t="str">
        <f ca="1">IF(ISNUMBER(A146),VLOOKUP(A146,Methuselahs!$A$7:$E$206,3,FALSE),"")</f>
        <v/>
      </c>
      <c r="D146" s="237" t="str">
        <f t="shared" ca="1" si="48"/>
        <v/>
      </c>
      <c r="E146" s="238"/>
      <c r="F146" s="256">
        <f t="shared" si="49"/>
        <v>0</v>
      </c>
      <c r="G146" s="222" t="str">
        <f t="shared" ca="1" si="50"/>
        <v/>
      </c>
      <c r="H146" s="223" t="str">
        <f ca="1">IF(ISNUMBER(A146),IF(OR($S146=$U146,NOT(ISNA(MATCH($D146*5+$V$4,Override!$C$6:$C$125,0)))),$Q146,0),"")</f>
        <v/>
      </c>
      <c r="I146" s="254" t="str">
        <f t="shared" ca="1" si="51"/>
        <v/>
      </c>
      <c r="J146" s="239">
        <f ca="1">COUNT(A142:A146)</f>
        <v>0</v>
      </c>
      <c r="K146" s="240" t="str">
        <f ca="1">IF(ISNUMBER(A146),RANK(F146,F142:F146),"")</f>
        <v/>
      </c>
      <c r="L146" s="241">
        <f ca="1">IF(J146=5,VLOOKUP(K146,TPMatrix!$A$6:$B$10,2,FALSE),IF(J146=4,VLOOKUP(K146,TPMatrix!$D$6:$E$9,2,FALSE),0))</f>
        <v>0</v>
      </c>
      <c r="M146" s="241">
        <f ca="1">IF(COUNTIF(K142:K146,K146)&gt;=2,IF(J146=5,VLOOKUP(K146+1,TPMatrix!$A$6:$B$10,2,FALSE),IF(J146=4,VLOOKUP(K146+1,TPMatrix!$D$6:$E$9,2,FALSE),0)),"")</f>
        <v>0</v>
      </c>
      <c r="N146" s="241">
        <f ca="1">IF(COUNTIF(K142:K146,K146)&gt;=3,IF(J146=5,VLOOKUP(K146+2,TPMatrix!$A$6:$B$10,2,FALSE),IF(J146=4,VLOOKUP(K146+2,TPMatrix!$D$6:$E$9,2,FALSE),0)),"")</f>
        <v>0</v>
      </c>
      <c r="O146" s="241">
        <f ca="1">IF(COUNTIF(K142:K146,K146)&gt;=4,IF(J146=5,VLOOKUP(K146+3,TPMatrix!$A$6:$B$10,2,FALSE),IF(J146=4,VLOOKUP(K146+3,TPMatrix!$D$6:$E$9,2,FALSE),0)),"")</f>
        <v>0</v>
      </c>
      <c r="P146" s="241">
        <f ca="1">IF(COUNTIF(K142:K146,K146)&gt;=5,IF(J146=5,VLOOKUP(K146+4,TPMatrix!$A$6:$B$10,2,FALSE),IF(J146=4,VLOOKUP(K146+4,TPMatrix!$D$6:$E$9,2,FALSE),0)),"")</f>
        <v>0</v>
      </c>
      <c r="Q146" s="241">
        <f t="shared" ca="1" si="52"/>
        <v>0</v>
      </c>
      <c r="R146" s="242">
        <f t="shared" ca="1" si="53"/>
        <v>5</v>
      </c>
      <c r="S146" s="240">
        <f t="shared" ca="1" si="54"/>
        <v>0</v>
      </c>
      <c r="T146" s="241">
        <f t="shared" si="55"/>
        <v>0</v>
      </c>
      <c r="U146" s="242">
        <f t="shared" ca="1" si="56"/>
        <v>0</v>
      </c>
      <c r="W146" s="154" t="str">
        <f t="shared" ca="1" si="57"/>
        <v/>
      </c>
      <c r="X146" s="154" t="str">
        <f ca="1">IF(ISNUMBER($A146),$W146*(Methuselahs!$A$4+1)+$A146,"")</f>
        <v/>
      </c>
      <c r="Y146" s="154" t="str">
        <f t="shared" ca="1" si="58"/>
        <v/>
      </c>
      <c r="Z146" s="154" t="str">
        <f ca="1">IF(ISNUMBER($A146),VLOOKUP($A146,Methuselahs!$A$7:$X$206,5),"")</f>
        <v/>
      </c>
      <c r="AA146" s="154" t="str">
        <f t="shared" ca="1" si="59"/>
        <v/>
      </c>
    </row>
    <row r="147" spans="1:27" ht="12.95" customHeight="1" x14ac:dyDescent="0.2">
      <c r="A147" s="193" t="str">
        <f ca="1">IF(ISBLANK('Tournament Info'!$B$11),"",INDIRECT(ADDRESS(ROW(),2,1,1,"Optimal Seating "&amp;'Tournament Info'!$B$11-1&amp;"R+F")))</f>
        <v/>
      </c>
      <c r="B147" s="194" t="str">
        <f ca="1">IF(ISNUMBER(A147),VLOOKUP(A147,Methuselahs!$A$7:$E$206,2,FALSE),"")</f>
        <v/>
      </c>
      <c r="C147" s="195" t="str">
        <f ca="1">IF(ISNUMBER(A147),VLOOKUP(A147,Methuselahs!$A$7:$E$206,3,FALSE),"")</f>
        <v/>
      </c>
      <c r="D147" s="196" t="str">
        <f t="shared" ca="1" si="48"/>
        <v/>
      </c>
      <c r="E147" s="197"/>
      <c r="F147" s="249">
        <f t="shared" si="49"/>
        <v>0</v>
      </c>
      <c r="G147" s="198" t="str">
        <f t="shared" ca="1" si="50"/>
        <v/>
      </c>
      <c r="H147" s="199" t="str">
        <f ca="1">IF(ISNUMBER(A147),IF(OR($S147=$U147,NOT(ISNA(MATCH($D147*5+$V$4,Override!$C$6:$C$125,0)))),$Q147,0),"")</f>
        <v/>
      </c>
      <c r="I147" s="250" t="str">
        <f t="shared" ca="1" si="51"/>
        <v/>
      </c>
      <c r="J147" s="200">
        <f ca="1">COUNT(A147:A151)</f>
        <v>0</v>
      </c>
      <c r="K147" s="201" t="str">
        <f ca="1">IF(ISNUMBER(A147),RANK(F147,F147:F151),"")</f>
        <v/>
      </c>
      <c r="L147" s="202">
        <f ca="1">IF(J147=5,VLOOKUP(K147,TPMatrix!$A$6:$B$10,2,FALSE),IF(J147=4,VLOOKUP(K147,TPMatrix!$D$6:$E$9,2,FALSE),0))</f>
        <v>0</v>
      </c>
      <c r="M147" s="202">
        <f ca="1">IF(COUNTIF(K147:K151,K147)&gt;=2,IF(J147=5,VLOOKUP(K147+1,TPMatrix!$A$6:$B$10,2,FALSE),IF(J147=4,VLOOKUP(K147+1,TPMatrix!$D$6:$E$9,2,FALSE),0)),"")</f>
        <v>0</v>
      </c>
      <c r="N147" s="202">
        <f ca="1">IF(COUNTIF(K147:K151,K147)&gt;=3,IF(J147=5,VLOOKUP(K147+2,TPMatrix!$A$6:$B$10,2,FALSE),IF(J147=4,VLOOKUP(K147+2,TPMatrix!$D$6:$E$9,2,FALSE),0)),"")</f>
        <v>0</v>
      </c>
      <c r="O147" s="202">
        <f ca="1">IF(COUNTIF(K147:K151,K147)&gt;=4,IF(J147=5,VLOOKUP(K147+3,TPMatrix!$A$6:$B$10,2,FALSE),IF(J147=4,VLOOKUP(K147+3,TPMatrix!$D$6:$E$9,2,FALSE),0)),"")</f>
        <v>0</v>
      </c>
      <c r="P147" s="202">
        <f ca="1">IF(COUNTIF(K147:K151,K147)&gt;=5,IF(J147=5,VLOOKUP(K147+4,TPMatrix!$A$6:$B$10,2,FALSE),IF(J147=4,VLOOKUP(K147+4,TPMatrix!$D$6:$E$9,2,FALSE),0)),"")</f>
        <v>0</v>
      </c>
      <c r="Q147" s="202">
        <f t="shared" ca="1" si="52"/>
        <v>0</v>
      </c>
      <c r="R147" s="203">
        <f t="shared" ca="1" si="53"/>
        <v>5</v>
      </c>
      <c r="S147" s="204">
        <f t="shared" ca="1" si="54"/>
        <v>0</v>
      </c>
      <c r="T147" s="205">
        <f t="shared" si="55"/>
        <v>0</v>
      </c>
      <c r="U147" s="206">
        <f t="shared" ca="1" si="56"/>
        <v>0</v>
      </c>
      <c r="W147" s="154" t="str">
        <f t="shared" ca="1" si="57"/>
        <v/>
      </c>
      <c r="X147" s="154" t="str">
        <f ca="1">IF(ISNUMBER($A147),$W147*(Methuselahs!$A$4+1)+$A147,"")</f>
        <v/>
      </c>
      <c r="Y147" s="154" t="str">
        <f t="shared" ca="1" si="58"/>
        <v/>
      </c>
      <c r="Z147" s="154" t="str">
        <f ca="1">IF(ISNUMBER($A147),VLOOKUP($A147,Methuselahs!$A$7:$X$206,5),"")</f>
        <v/>
      </c>
      <c r="AA147" s="154" t="str">
        <f t="shared" ca="1" si="59"/>
        <v/>
      </c>
    </row>
    <row r="148" spans="1:27" ht="12.95" customHeight="1" x14ac:dyDescent="0.2">
      <c r="A148" s="207" t="str">
        <f ca="1">IF(ISBLANK('Tournament Info'!$B$11),"",INDIRECT(ADDRESS(ROW(),2,1,1,"Optimal Seating "&amp;'Tournament Info'!$B$11-1&amp;"R+F")))</f>
        <v/>
      </c>
      <c r="B148" s="208" t="str">
        <f ca="1">IF(ISNUMBER(A148),VLOOKUP(A148,Methuselahs!$A$7:$E$206,2,FALSE),"")</f>
        <v/>
      </c>
      <c r="C148" s="209" t="str">
        <f ca="1">IF(ISNUMBER(A148),VLOOKUP(A148,Methuselahs!$A$7:$E$206,3,FALSE),"")</f>
        <v/>
      </c>
      <c r="D148" s="210" t="str">
        <f t="shared" ca="1" si="48"/>
        <v/>
      </c>
      <c r="E148" s="211"/>
      <c r="F148" s="251">
        <f t="shared" si="49"/>
        <v>0</v>
      </c>
      <c r="G148" s="212" t="str">
        <f t="shared" ca="1" si="50"/>
        <v/>
      </c>
      <c r="H148" s="213" t="str">
        <f ca="1">IF(ISNUMBER(A148),IF(OR($S148=$U148,NOT(ISNA(MATCH($D148*5+$V$4,Override!$C$6:$C$125,0)))),$Q148,0),"")</f>
        <v/>
      </c>
      <c r="I148" s="252" t="str">
        <f t="shared" ca="1" si="51"/>
        <v/>
      </c>
      <c r="J148" s="214">
        <f ca="1">COUNT(A147:A151)</f>
        <v>0</v>
      </c>
      <c r="K148" s="215" t="str">
        <f ca="1">IF(ISNUMBER(A148),RANK(F148,F147:F151),"")</f>
        <v/>
      </c>
      <c r="L148" s="216">
        <f ca="1">IF(J148=5,VLOOKUP(K148,TPMatrix!$A$6:$B$10,2,FALSE),IF(J148=4,VLOOKUP(K148,TPMatrix!$D$6:$E$9,2,FALSE),0))</f>
        <v>0</v>
      </c>
      <c r="M148" s="216">
        <f ca="1">IF(COUNTIF(K147:K151,K148)&gt;=2,IF(J148=5,VLOOKUP(K148+1,TPMatrix!$A$6:$B$10,2,FALSE),IF(J148=4,VLOOKUP(K148+1,TPMatrix!$D$6:$E$9,2,FALSE),0)),"")</f>
        <v>0</v>
      </c>
      <c r="N148" s="216">
        <f ca="1">IF(COUNTIF(K147:K151,K148)&gt;=3,IF(J148=5,VLOOKUP(K148+2,TPMatrix!$A$6:$B$10,2,FALSE),IF(J148=4,VLOOKUP(K148+2,TPMatrix!$D$6:$E$9,2,FALSE),0)),"")</f>
        <v>0</v>
      </c>
      <c r="O148" s="216">
        <f ca="1">IF(COUNTIF(K147:K151,K148)&gt;=4,IF(J148=5,VLOOKUP(K148+3,TPMatrix!$A$6:$B$10,2,FALSE),IF(J148=4,VLOOKUP(K148+3,TPMatrix!$D$6:$E$9,2,FALSE),0)),"")</f>
        <v>0</v>
      </c>
      <c r="P148" s="216">
        <f ca="1">IF(COUNTIF(K147:K151,K148)&gt;=5,IF(J148=5,VLOOKUP(K148+4,TPMatrix!$A$6:$B$10,2,FALSE),IF(J148=4,VLOOKUP(K148+4,TPMatrix!$D$6:$E$9,2,FALSE),0)),"")</f>
        <v>0</v>
      </c>
      <c r="Q148" s="216">
        <f t="shared" ca="1" si="52"/>
        <v>0</v>
      </c>
      <c r="R148" s="217">
        <f t="shared" ca="1" si="53"/>
        <v>5</v>
      </c>
      <c r="S148" s="215">
        <f t="shared" ca="1" si="54"/>
        <v>0</v>
      </c>
      <c r="T148" s="216">
        <f t="shared" si="55"/>
        <v>0</v>
      </c>
      <c r="U148" s="217">
        <f t="shared" ca="1" si="56"/>
        <v>0</v>
      </c>
      <c r="W148" s="154" t="str">
        <f t="shared" ca="1" si="57"/>
        <v/>
      </c>
      <c r="X148" s="154" t="str">
        <f ca="1">IF(ISNUMBER($A148),$W148*(Methuselahs!$A$4+1)+$A148,"")</f>
        <v/>
      </c>
      <c r="Y148" s="154" t="str">
        <f t="shared" ca="1" si="58"/>
        <v/>
      </c>
      <c r="Z148" s="154" t="str">
        <f ca="1">IF(ISNUMBER($A148),VLOOKUP($A148,Methuselahs!$A$7:$X$206,5),"")</f>
        <v/>
      </c>
      <c r="AA148" s="154" t="str">
        <f t="shared" ca="1" si="59"/>
        <v/>
      </c>
    </row>
    <row r="149" spans="1:27" ht="12.95" customHeight="1" x14ac:dyDescent="0.2">
      <c r="A149" s="218" t="str">
        <f ca="1">IF(ISBLANK('Tournament Info'!$B$11),"",INDIRECT(ADDRESS(ROW(),2,1,1,"Optimal Seating "&amp;'Tournament Info'!$B$11-1&amp;"R+F")))</f>
        <v/>
      </c>
      <c r="B149" s="194" t="str">
        <f ca="1">IF(ISNUMBER(A149),VLOOKUP(A149,Methuselahs!$A$7:$E$206,2,FALSE),"")</f>
        <v/>
      </c>
      <c r="C149" s="219" t="str">
        <f ca="1">IF(ISNUMBER(A149),VLOOKUP(A149,Methuselahs!$A$7:$E$206,3,FALSE),"")</f>
        <v/>
      </c>
      <c r="D149" s="220" t="str">
        <f t="shared" ca="1" si="48"/>
        <v/>
      </c>
      <c r="E149" s="221"/>
      <c r="F149" s="253">
        <f t="shared" si="49"/>
        <v>0</v>
      </c>
      <c r="G149" s="222" t="str">
        <f t="shared" ca="1" si="50"/>
        <v/>
      </c>
      <c r="H149" s="223" t="str">
        <f ca="1">IF(ISNUMBER(A149),IF(OR($S149=$U149,NOT(ISNA(MATCH($D149*5+$V$4,Override!$C$6:$C$125,0)))),$Q149,0),"")</f>
        <v/>
      </c>
      <c r="I149" s="254" t="str">
        <f t="shared" ca="1" si="51"/>
        <v/>
      </c>
      <c r="J149" s="224">
        <f ca="1">COUNT(A147:A151)</f>
        <v>0</v>
      </c>
      <c r="K149" s="225" t="str">
        <f ca="1">IF(ISNUMBER(A149),RANK(F149,F147:F151),"")</f>
        <v/>
      </c>
      <c r="L149" s="226">
        <f ca="1">IF(J149=5,VLOOKUP(K149,TPMatrix!$A$6:$B$10,2,FALSE),IF(J149=4,VLOOKUP(K149,TPMatrix!$D$6:$E$9,2,FALSE),0))</f>
        <v>0</v>
      </c>
      <c r="M149" s="226">
        <f ca="1">IF(COUNTIF(K147:K151,K149)&gt;=2,IF(J149=5,VLOOKUP(K149+1,TPMatrix!$A$6:$B$10,2,FALSE),IF(J149=4,VLOOKUP(K149+1,TPMatrix!$D$6:$E$9,2,FALSE),0)),"")</f>
        <v>0</v>
      </c>
      <c r="N149" s="226">
        <f ca="1">IF(COUNTIF(K147:K151,K149)&gt;=3,IF(J149=5,VLOOKUP(K149+2,TPMatrix!$A$6:$B$10,2,FALSE),IF(J149=4,VLOOKUP(K149+2,TPMatrix!$D$6:$E$9,2,FALSE),0)),"")</f>
        <v>0</v>
      </c>
      <c r="O149" s="226">
        <f ca="1">IF(COUNTIF(K147:K151,K149)&gt;=4,IF(J149=5,VLOOKUP(K149+3,TPMatrix!$A$6:$B$10,2,FALSE),IF(J149=4,VLOOKUP(K149+3,TPMatrix!$D$6:$E$9,2,FALSE),0)),"")</f>
        <v>0</v>
      </c>
      <c r="P149" s="226">
        <f ca="1">IF(COUNTIF(K147:K151,K149)&gt;=5,IF(J149=5,VLOOKUP(K149+4,TPMatrix!$A$6:$B$10,2,FALSE),IF(J149=4,VLOOKUP(K149+4,TPMatrix!$D$6:$E$9,2,FALSE),0)),"")</f>
        <v>0</v>
      </c>
      <c r="Q149" s="226">
        <f t="shared" ca="1" si="52"/>
        <v>0</v>
      </c>
      <c r="R149" s="227">
        <f t="shared" ca="1" si="53"/>
        <v>5</v>
      </c>
      <c r="S149" s="225">
        <f t="shared" ca="1" si="54"/>
        <v>0</v>
      </c>
      <c r="T149" s="226">
        <f t="shared" si="55"/>
        <v>0</v>
      </c>
      <c r="U149" s="227">
        <f t="shared" ca="1" si="56"/>
        <v>0</v>
      </c>
      <c r="W149" s="154" t="str">
        <f t="shared" ca="1" si="57"/>
        <v/>
      </c>
      <c r="X149" s="154" t="str">
        <f ca="1">IF(ISNUMBER($A149),$W149*(Methuselahs!$A$4+1)+$A149,"")</f>
        <v/>
      </c>
      <c r="Y149" s="154" t="str">
        <f t="shared" ca="1" si="58"/>
        <v/>
      </c>
      <c r="Z149" s="154" t="str">
        <f ca="1">IF(ISNUMBER($A149),VLOOKUP($A149,Methuselahs!$A$7:$X$206,5),"")</f>
        <v/>
      </c>
      <c r="AA149" s="154" t="str">
        <f t="shared" ca="1" si="59"/>
        <v/>
      </c>
    </row>
    <row r="150" spans="1:27" ht="12.95" customHeight="1" x14ac:dyDescent="0.2">
      <c r="A150" s="228" t="str">
        <f ca="1">IF(ISBLANK('Tournament Info'!$B$11),"",INDIRECT(ADDRESS(ROW(),2,1,1,"Optimal Seating "&amp;'Tournament Info'!$B$11-1&amp;"R+F")))</f>
        <v/>
      </c>
      <c r="B150" s="229" t="str">
        <f ca="1">IF(ISNUMBER(A150),VLOOKUP(A150,Methuselahs!$A$7:$E$206,2,FALSE),"")</f>
        <v/>
      </c>
      <c r="C150" s="230" t="str">
        <f ca="1">IF(ISNUMBER(A150),VLOOKUP(A150,Methuselahs!$A$7:$E$206,3,FALSE),"")</f>
        <v/>
      </c>
      <c r="D150" s="231" t="str">
        <f t="shared" ca="1" si="48"/>
        <v/>
      </c>
      <c r="E150" s="232"/>
      <c r="F150" s="255">
        <f t="shared" si="49"/>
        <v>0</v>
      </c>
      <c r="G150" s="212" t="str">
        <f t="shared" ca="1" si="50"/>
        <v/>
      </c>
      <c r="H150" s="213" t="str">
        <f ca="1">IF(ISNUMBER(A150),IF(OR($S150=$U150,NOT(ISNA(MATCH($D150*5+$V$4,Override!$C$6:$C$125,0)))),$Q150,0),"")</f>
        <v/>
      </c>
      <c r="I150" s="252" t="str">
        <f t="shared" ca="1" si="51"/>
        <v/>
      </c>
      <c r="J150" s="233">
        <f ca="1">COUNT(A147:A151)</f>
        <v>0</v>
      </c>
      <c r="K150" s="215" t="str">
        <f ca="1">IF(ISNUMBER(A150),RANK(F150,F147:F151),"")</f>
        <v/>
      </c>
      <c r="L150" s="216">
        <f ca="1">IF(J150=5,VLOOKUP(K150,TPMatrix!$A$6:$B$10,2,FALSE),IF(J150=4,VLOOKUP(K150,TPMatrix!$D$6:$E$9,2,FALSE),0))</f>
        <v>0</v>
      </c>
      <c r="M150" s="216">
        <f ca="1">IF(COUNTIF(K147:K151,K150)&gt;=2,IF(J150=5,VLOOKUP(K150+1,TPMatrix!$A$6:$B$10,2,FALSE),IF(J150=4,VLOOKUP(K150+1,TPMatrix!$D$6:$E$9,2,FALSE),0)),"")</f>
        <v>0</v>
      </c>
      <c r="N150" s="216">
        <f ca="1">IF(COUNTIF(K147:K151,K150)&gt;=3,IF(J150=5,VLOOKUP(K150+2,TPMatrix!$A$6:$B$10,2,FALSE),IF(J150=4,VLOOKUP(K150+2,TPMatrix!$D$6:$E$9,2,FALSE),0)),"")</f>
        <v>0</v>
      </c>
      <c r="O150" s="216">
        <f ca="1">IF(COUNTIF(K147:K151,K150)&gt;=4,IF(J150=5,VLOOKUP(K150+3,TPMatrix!$A$6:$B$10,2,FALSE),IF(J150=4,VLOOKUP(K150+3,TPMatrix!$D$6:$E$9,2,FALSE),0)),"")</f>
        <v>0</v>
      </c>
      <c r="P150" s="216">
        <f ca="1">IF(COUNTIF(K147:K151,K150)&gt;=5,IF(J150=5,VLOOKUP(K150+4,TPMatrix!$A$6:$B$10,2,FALSE),IF(J150=4,VLOOKUP(K150+4,TPMatrix!$D$6:$E$9,2,FALSE),0)),"")</f>
        <v>0</v>
      </c>
      <c r="Q150" s="216">
        <f t="shared" ca="1" si="52"/>
        <v>0</v>
      </c>
      <c r="R150" s="217">
        <f t="shared" ca="1" si="53"/>
        <v>5</v>
      </c>
      <c r="S150" s="215">
        <f t="shared" ca="1" si="54"/>
        <v>0</v>
      </c>
      <c r="T150" s="216">
        <f t="shared" si="55"/>
        <v>0</v>
      </c>
      <c r="U150" s="217">
        <f t="shared" ca="1" si="56"/>
        <v>0</v>
      </c>
      <c r="W150" s="154" t="str">
        <f t="shared" ca="1" si="57"/>
        <v/>
      </c>
      <c r="X150" s="154" t="str">
        <f ca="1">IF(ISNUMBER($A150),$W150*(Methuselahs!$A$4+1)+$A150,"")</f>
        <v/>
      </c>
      <c r="Y150" s="154" t="str">
        <f t="shared" ca="1" si="58"/>
        <v/>
      </c>
      <c r="Z150" s="154" t="str">
        <f ca="1">IF(ISNUMBER($A150),VLOOKUP($A150,Methuselahs!$A$7:$X$206,5),"")</f>
        <v/>
      </c>
      <c r="AA150" s="154" t="str">
        <f t="shared" ca="1" si="59"/>
        <v/>
      </c>
    </row>
    <row r="151" spans="1:27" ht="12.95" customHeight="1" x14ac:dyDescent="0.2">
      <c r="A151" s="234" t="str">
        <f ca="1">IF(ISBLANK('Tournament Info'!$B$11),"",INDIRECT(ADDRESS(ROW(),2,1,1,"Optimal Seating "&amp;'Tournament Info'!$B$11-1&amp;"R+F")))</f>
        <v/>
      </c>
      <c r="B151" s="235" t="str">
        <f ca="1">IF(ISNUMBER(A151),VLOOKUP(A151,Methuselahs!$A$7:$E$206,2,FALSE),"")</f>
        <v/>
      </c>
      <c r="C151" s="236" t="str">
        <f ca="1">IF(ISNUMBER(A151),VLOOKUP(A151,Methuselahs!$A$7:$E$206,3,FALSE),"")</f>
        <v/>
      </c>
      <c r="D151" s="237" t="str">
        <f t="shared" ca="1" si="48"/>
        <v/>
      </c>
      <c r="E151" s="238"/>
      <c r="F151" s="256">
        <f t="shared" si="49"/>
        <v>0</v>
      </c>
      <c r="G151" s="222" t="str">
        <f t="shared" ca="1" si="50"/>
        <v/>
      </c>
      <c r="H151" s="223" t="str">
        <f ca="1">IF(ISNUMBER(A151),IF(OR($S151=$U151,NOT(ISNA(MATCH($D151*5+$V$4,Override!$C$6:$C$125,0)))),$Q151,0),"")</f>
        <v/>
      </c>
      <c r="I151" s="254" t="str">
        <f t="shared" ca="1" si="51"/>
        <v/>
      </c>
      <c r="J151" s="239">
        <f ca="1">COUNT(A147:A151)</f>
        <v>0</v>
      </c>
      <c r="K151" s="240" t="str">
        <f ca="1">IF(ISNUMBER(A151),RANK(F151,F147:F151),"")</f>
        <v/>
      </c>
      <c r="L151" s="241">
        <f ca="1">IF(J151=5,VLOOKUP(K151,TPMatrix!$A$6:$B$10,2,FALSE),IF(J151=4,VLOOKUP(K151,TPMatrix!$D$6:$E$9,2,FALSE),0))</f>
        <v>0</v>
      </c>
      <c r="M151" s="241">
        <f ca="1">IF(COUNTIF(K147:K151,K151)&gt;=2,IF(J151=5,VLOOKUP(K151+1,TPMatrix!$A$6:$B$10,2,FALSE),IF(J151=4,VLOOKUP(K151+1,TPMatrix!$D$6:$E$9,2,FALSE),0)),"")</f>
        <v>0</v>
      </c>
      <c r="N151" s="241">
        <f ca="1">IF(COUNTIF(K147:K151,K151)&gt;=3,IF(J151=5,VLOOKUP(K151+2,TPMatrix!$A$6:$B$10,2,FALSE),IF(J151=4,VLOOKUP(K151+2,TPMatrix!$D$6:$E$9,2,FALSE),0)),"")</f>
        <v>0</v>
      </c>
      <c r="O151" s="241">
        <f ca="1">IF(COUNTIF(K147:K151,K151)&gt;=4,IF(J151=5,VLOOKUP(K151+3,TPMatrix!$A$6:$B$10,2,FALSE),IF(J151=4,VLOOKUP(K151+3,TPMatrix!$D$6:$E$9,2,FALSE),0)),"")</f>
        <v>0</v>
      </c>
      <c r="P151" s="241">
        <f ca="1">IF(COUNTIF(K147:K151,K151)&gt;=5,IF(J151=5,VLOOKUP(K151+4,TPMatrix!$A$6:$B$10,2,FALSE),IF(J151=4,VLOOKUP(K151+4,TPMatrix!$D$6:$E$9,2,FALSE),0)),"")</f>
        <v>0</v>
      </c>
      <c r="Q151" s="241">
        <f t="shared" ca="1" si="52"/>
        <v>0</v>
      </c>
      <c r="R151" s="242">
        <f t="shared" ca="1" si="53"/>
        <v>5</v>
      </c>
      <c r="S151" s="240">
        <f t="shared" ca="1" si="54"/>
        <v>0</v>
      </c>
      <c r="T151" s="241">
        <f t="shared" si="55"/>
        <v>0</v>
      </c>
      <c r="U151" s="242">
        <f t="shared" ca="1" si="56"/>
        <v>0</v>
      </c>
      <c r="W151" s="154" t="str">
        <f t="shared" ca="1" si="57"/>
        <v/>
      </c>
      <c r="X151" s="154" t="str">
        <f ca="1">IF(ISNUMBER($A151),$W151*(Methuselahs!$A$4+1)+$A151,"")</f>
        <v/>
      </c>
      <c r="Y151" s="154" t="str">
        <f t="shared" ca="1" si="58"/>
        <v/>
      </c>
      <c r="Z151" s="154" t="str">
        <f ca="1">IF(ISNUMBER($A151),VLOOKUP($A151,Methuselahs!$A$7:$X$206,5),"")</f>
        <v/>
      </c>
      <c r="AA151" s="154" t="str">
        <f t="shared" ca="1" si="59"/>
        <v/>
      </c>
    </row>
    <row r="152" spans="1:27" ht="12.95" customHeight="1" x14ac:dyDescent="0.2">
      <c r="A152" s="193" t="str">
        <f ca="1">IF(ISBLANK('Tournament Info'!$B$11),"",INDIRECT(ADDRESS(ROW(),2,1,1,"Optimal Seating "&amp;'Tournament Info'!$B$11-1&amp;"R+F")))</f>
        <v/>
      </c>
      <c r="B152" s="194" t="str">
        <f ca="1">IF(ISNUMBER(A152),VLOOKUP(A152,Methuselahs!$A$7:$E$206,2,FALSE),"")</f>
        <v/>
      </c>
      <c r="C152" s="195" t="str">
        <f ca="1">IF(ISNUMBER(A152),VLOOKUP(A152,Methuselahs!$A$7:$E$206,3,FALSE),"")</f>
        <v/>
      </c>
      <c r="D152" s="196" t="str">
        <f t="shared" ca="1" si="48"/>
        <v/>
      </c>
      <c r="E152" s="197"/>
      <c r="F152" s="249">
        <f t="shared" si="49"/>
        <v>0</v>
      </c>
      <c r="G152" s="198" t="str">
        <f t="shared" ca="1" si="50"/>
        <v/>
      </c>
      <c r="H152" s="199" t="str">
        <f ca="1">IF(ISNUMBER(A152),IF(OR($S152=$U152,NOT(ISNA(MATCH($D152*5+$V$4,Override!$C$6:$C$125,0)))),$Q152,0),"")</f>
        <v/>
      </c>
      <c r="I152" s="250" t="str">
        <f t="shared" ca="1" si="51"/>
        <v/>
      </c>
      <c r="J152" s="200">
        <f ca="1">COUNT(A152:A156)</f>
        <v>0</v>
      </c>
      <c r="K152" s="201" t="str">
        <f ca="1">IF(ISNUMBER(A152),RANK(F152,F152:F156),"")</f>
        <v/>
      </c>
      <c r="L152" s="202">
        <f ca="1">IF(J152=5,VLOOKUP(K152,TPMatrix!$A$6:$B$10,2,FALSE),IF(J152=4,VLOOKUP(K152,TPMatrix!$D$6:$E$9,2,FALSE),0))</f>
        <v>0</v>
      </c>
      <c r="M152" s="202">
        <f ca="1">IF(COUNTIF(K152:K156,K152)&gt;=2,IF(J152=5,VLOOKUP(K152+1,TPMatrix!$A$6:$B$10,2,FALSE),IF(J152=4,VLOOKUP(K152+1,TPMatrix!$D$6:$E$9,2,FALSE),0)),"")</f>
        <v>0</v>
      </c>
      <c r="N152" s="202">
        <f ca="1">IF(COUNTIF(K152:K156,K152)&gt;=3,IF(J152=5,VLOOKUP(K152+2,TPMatrix!$A$6:$B$10,2,FALSE),IF(J152=4,VLOOKUP(K152+2,TPMatrix!$D$6:$E$9,2,FALSE),0)),"")</f>
        <v>0</v>
      </c>
      <c r="O152" s="202">
        <f ca="1">IF(COUNTIF(K152:K156,K152)&gt;=4,IF(J152=5,VLOOKUP(K152+3,TPMatrix!$A$6:$B$10,2,FALSE),IF(J152=4,VLOOKUP(K152+3,TPMatrix!$D$6:$E$9,2,FALSE),0)),"")</f>
        <v>0</v>
      </c>
      <c r="P152" s="202">
        <f ca="1">IF(COUNTIF(K152:K156,K152)&gt;=5,IF(J152=5,VLOOKUP(K152+4,TPMatrix!$A$6:$B$10,2,FALSE),IF(J152=4,VLOOKUP(K152+4,TPMatrix!$D$6:$E$9,2,FALSE),0)),"")</f>
        <v>0</v>
      </c>
      <c r="Q152" s="202">
        <f t="shared" ca="1" si="52"/>
        <v>0</v>
      </c>
      <c r="R152" s="203">
        <f t="shared" ca="1" si="53"/>
        <v>5</v>
      </c>
      <c r="S152" s="204">
        <f t="shared" ca="1" si="54"/>
        <v>0</v>
      </c>
      <c r="T152" s="205">
        <f t="shared" si="55"/>
        <v>0</v>
      </c>
      <c r="U152" s="206">
        <f t="shared" ca="1" si="56"/>
        <v>0</v>
      </c>
      <c r="W152" s="154" t="str">
        <f t="shared" ca="1" si="57"/>
        <v/>
      </c>
      <c r="X152" s="154" t="str">
        <f ca="1">IF(ISNUMBER($A152),$W152*(Methuselahs!$A$4+1)+$A152,"")</f>
        <v/>
      </c>
      <c r="Y152" s="154" t="str">
        <f t="shared" ca="1" si="58"/>
        <v/>
      </c>
      <c r="Z152" s="154" t="str">
        <f ca="1">IF(ISNUMBER($A152),VLOOKUP($A152,Methuselahs!$A$7:$X$206,5),"")</f>
        <v/>
      </c>
      <c r="AA152" s="154" t="str">
        <f t="shared" ca="1" si="59"/>
        <v/>
      </c>
    </row>
    <row r="153" spans="1:27" ht="12.95" customHeight="1" x14ac:dyDescent="0.2">
      <c r="A153" s="207" t="str">
        <f ca="1">IF(ISBLANK('Tournament Info'!$B$11),"",INDIRECT(ADDRESS(ROW(),2,1,1,"Optimal Seating "&amp;'Tournament Info'!$B$11-1&amp;"R+F")))</f>
        <v/>
      </c>
      <c r="B153" s="208" t="str">
        <f ca="1">IF(ISNUMBER(A153),VLOOKUP(A153,Methuselahs!$A$7:$E$206,2,FALSE),"")</f>
        <v/>
      </c>
      <c r="C153" s="209" t="str">
        <f ca="1">IF(ISNUMBER(A153),VLOOKUP(A153,Methuselahs!$A$7:$E$206,3,FALSE),"")</f>
        <v/>
      </c>
      <c r="D153" s="210" t="str">
        <f t="shared" ca="1" si="48"/>
        <v/>
      </c>
      <c r="E153" s="211"/>
      <c r="F153" s="251">
        <f t="shared" si="49"/>
        <v>0</v>
      </c>
      <c r="G153" s="212" t="str">
        <f t="shared" ca="1" si="50"/>
        <v/>
      </c>
      <c r="H153" s="213" t="str">
        <f ca="1">IF(ISNUMBER(A153),IF(OR($S153=$U153,NOT(ISNA(MATCH($D153*5+$V$4,Override!$C$6:$C$125,0)))),$Q153,0),"")</f>
        <v/>
      </c>
      <c r="I153" s="252" t="str">
        <f t="shared" ca="1" si="51"/>
        <v/>
      </c>
      <c r="J153" s="214">
        <f ca="1">COUNT(A152:A156)</f>
        <v>0</v>
      </c>
      <c r="K153" s="215" t="str">
        <f ca="1">IF(ISNUMBER(A153),RANK(F153,F152:F156),"")</f>
        <v/>
      </c>
      <c r="L153" s="216">
        <f ca="1">IF(J153=5,VLOOKUP(K153,TPMatrix!$A$6:$B$10,2,FALSE),IF(J153=4,VLOOKUP(K153,TPMatrix!$D$6:$E$9,2,FALSE),0))</f>
        <v>0</v>
      </c>
      <c r="M153" s="216">
        <f ca="1">IF(COUNTIF(K152:K156,K153)&gt;=2,IF(J153=5,VLOOKUP(K153+1,TPMatrix!$A$6:$B$10,2,FALSE),IF(J153=4,VLOOKUP(K153+1,TPMatrix!$D$6:$E$9,2,FALSE),0)),"")</f>
        <v>0</v>
      </c>
      <c r="N153" s="216">
        <f ca="1">IF(COUNTIF(K152:K156,K153)&gt;=3,IF(J153=5,VLOOKUP(K153+2,TPMatrix!$A$6:$B$10,2,FALSE),IF(J153=4,VLOOKUP(K153+2,TPMatrix!$D$6:$E$9,2,FALSE),0)),"")</f>
        <v>0</v>
      </c>
      <c r="O153" s="216">
        <f ca="1">IF(COUNTIF(K152:K156,K153)&gt;=4,IF(J153=5,VLOOKUP(K153+3,TPMatrix!$A$6:$B$10,2,FALSE),IF(J153=4,VLOOKUP(K153+3,TPMatrix!$D$6:$E$9,2,FALSE),0)),"")</f>
        <v>0</v>
      </c>
      <c r="P153" s="216">
        <f ca="1">IF(COUNTIF(K152:K156,K153)&gt;=5,IF(J153=5,VLOOKUP(K153+4,TPMatrix!$A$6:$B$10,2,FALSE),IF(J153=4,VLOOKUP(K153+4,TPMatrix!$D$6:$E$9,2,FALSE),0)),"")</f>
        <v>0</v>
      </c>
      <c r="Q153" s="216">
        <f t="shared" ca="1" si="52"/>
        <v>0</v>
      </c>
      <c r="R153" s="217">
        <f t="shared" ca="1" si="53"/>
        <v>5</v>
      </c>
      <c r="S153" s="215">
        <f t="shared" ca="1" si="54"/>
        <v>0</v>
      </c>
      <c r="T153" s="216">
        <f t="shared" si="55"/>
        <v>0</v>
      </c>
      <c r="U153" s="217">
        <f t="shared" ca="1" si="56"/>
        <v>0</v>
      </c>
      <c r="W153" s="154" t="str">
        <f t="shared" ca="1" si="57"/>
        <v/>
      </c>
      <c r="X153" s="154" t="str">
        <f ca="1">IF(ISNUMBER($A153),$W153*(Methuselahs!$A$4+1)+$A153,"")</f>
        <v/>
      </c>
      <c r="Y153" s="154" t="str">
        <f t="shared" ca="1" si="58"/>
        <v/>
      </c>
      <c r="Z153" s="154" t="str">
        <f ca="1">IF(ISNUMBER($A153),VLOOKUP($A153,Methuselahs!$A$7:$X$206,5),"")</f>
        <v/>
      </c>
      <c r="AA153" s="154" t="str">
        <f t="shared" ca="1" si="59"/>
        <v/>
      </c>
    </row>
    <row r="154" spans="1:27" ht="12.95" customHeight="1" x14ac:dyDescent="0.2">
      <c r="A154" s="218" t="str">
        <f ca="1">IF(ISBLANK('Tournament Info'!$B$11),"",INDIRECT(ADDRESS(ROW(),2,1,1,"Optimal Seating "&amp;'Tournament Info'!$B$11-1&amp;"R+F")))</f>
        <v/>
      </c>
      <c r="B154" s="194" t="str">
        <f ca="1">IF(ISNUMBER(A154),VLOOKUP(A154,Methuselahs!$A$7:$E$206,2,FALSE),"")</f>
        <v/>
      </c>
      <c r="C154" s="219" t="str">
        <f ca="1">IF(ISNUMBER(A154),VLOOKUP(A154,Methuselahs!$A$7:$E$206,3,FALSE),"")</f>
        <v/>
      </c>
      <c r="D154" s="220" t="str">
        <f t="shared" ca="1" si="48"/>
        <v/>
      </c>
      <c r="E154" s="221"/>
      <c r="F154" s="253">
        <f t="shared" si="49"/>
        <v>0</v>
      </c>
      <c r="G154" s="222" t="str">
        <f t="shared" ca="1" si="50"/>
        <v/>
      </c>
      <c r="H154" s="223" t="str">
        <f ca="1">IF(ISNUMBER(A154),IF(OR($S154=$U154,NOT(ISNA(MATCH($D154*5+$V$4,Override!$C$6:$C$125,0)))),$Q154,0),"")</f>
        <v/>
      </c>
      <c r="I154" s="254" t="str">
        <f t="shared" ca="1" si="51"/>
        <v/>
      </c>
      <c r="J154" s="224">
        <f ca="1">COUNT(A152:A156)</f>
        <v>0</v>
      </c>
      <c r="K154" s="225" t="str">
        <f ca="1">IF(ISNUMBER(A154),RANK(F154,F152:F156),"")</f>
        <v/>
      </c>
      <c r="L154" s="226">
        <f ca="1">IF(J154=5,VLOOKUP(K154,TPMatrix!$A$6:$B$10,2,FALSE),IF(J154=4,VLOOKUP(K154,TPMatrix!$D$6:$E$9,2,FALSE),0))</f>
        <v>0</v>
      </c>
      <c r="M154" s="226">
        <f ca="1">IF(COUNTIF(K152:K156,K154)&gt;=2,IF(J154=5,VLOOKUP(K154+1,TPMatrix!$A$6:$B$10,2,FALSE),IF(J154=4,VLOOKUP(K154+1,TPMatrix!$D$6:$E$9,2,FALSE),0)),"")</f>
        <v>0</v>
      </c>
      <c r="N154" s="226">
        <f ca="1">IF(COUNTIF(K152:K156,K154)&gt;=3,IF(J154=5,VLOOKUP(K154+2,TPMatrix!$A$6:$B$10,2,FALSE),IF(J154=4,VLOOKUP(K154+2,TPMatrix!$D$6:$E$9,2,FALSE),0)),"")</f>
        <v>0</v>
      </c>
      <c r="O154" s="226">
        <f ca="1">IF(COUNTIF(K152:K156,K154)&gt;=4,IF(J154=5,VLOOKUP(K154+3,TPMatrix!$A$6:$B$10,2,FALSE),IF(J154=4,VLOOKUP(K154+3,TPMatrix!$D$6:$E$9,2,FALSE),0)),"")</f>
        <v>0</v>
      </c>
      <c r="P154" s="226">
        <f ca="1">IF(COUNTIF(K152:K156,K154)&gt;=5,IF(J154=5,VLOOKUP(K154+4,TPMatrix!$A$6:$B$10,2,FALSE),IF(J154=4,VLOOKUP(K154+4,TPMatrix!$D$6:$E$9,2,FALSE),0)),"")</f>
        <v>0</v>
      </c>
      <c r="Q154" s="226">
        <f t="shared" ca="1" si="52"/>
        <v>0</v>
      </c>
      <c r="R154" s="227">
        <f t="shared" ca="1" si="53"/>
        <v>5</v>
      </c>
      <c r="S154" s="225">
        <f t="shared" ca="1" si="54"/>
        <v>0</v>
      </c>
      <c r="T154" s="226">
        <f t="shared" si="55"/>
        <v>0</v>
      </c>
      <c r="U154" s="227">
        <f t="shared" ca="1" si="56"/>
        <v>0</v>
      </c>
      <c r="W154" s="154" t="str">
        <f t="shared" ca="1" si="57"/>
        <v/>
      </c>
      <c r="X154" s="154" t="str">
        <f ca="1">IF(ISNUMBER($A154),$W154*(Methuselahs!$A$4+1)+$A154,"")</f>
        <v/>
      </c>
      <c r="Y154" s="154" t="str">
        <f t="shared" ca="1" si="58"/>
        <v/>
      </c>
      <c r="Z154" s="154" t="str">
        <f ca="1">IF(ISNUMBER($A154),VLOOKUP($A154,Methuselahs!$A$7:$X$206,5),"")</f>
        <v/>
      </c>
      <c r="AA154" s="154" t="str">
        <f t="shared" ca="1" si="59"/>
        <v/>
      </c>
    </row>
    <row r="155" spans="1:27" ht="12.95" customHeight="1" x14ac:dyDescent="0.2">
      <c r="A155" s="228" t="str">
        <f ca="1">IF(ISBLANK('Tournament Info'!$B$11),"",INDIRECT(ADDRESS(ROW(),2,1,1,"Optimal Seating "&amp;'Tournament Info'!$B$11-1&amp;"R+F")))</f>
        <v/>
      </c>
      <c r="B155" s="229" t="str">
        <f ca="1">IF(ISNUMBER(A155),VLOOKUP(A155,Methuselahs!$A$7:$E$206,2,FALSE),"")</f>
        <v/>
      </c>
      <c r="C155" s="230" t="str">
        <f ca="1">IF(ISNUMBER(A155),VLOOKUP(A155,Methuselahs!$A$7:$E$206,3,FALSE),"")</f>
        <v/>
      </c>
      <c r="D155" s="231" t="str">
        <f t="shared" ca="1" si="48"/>
        <v/>
      </c>
      <c r="E155" s="232"/>
      <c r="F155" s="255">
        <f t="shared" si="49"/>
        <v>0</v>
      </c>
      <c r="G155" s="212" t="str">
        <f t="shared" ca="1" si="50"/>
        <v/>
      </c>
      <c r="H155" s="213" t="str">
        <f ca="1">IF(ISNUMBER(A155),IF(OR($S155=$U155,NOT(ISNA(MATCH($D155*5+$V$4,Override!$C$6:$C$125,0)))),$Q155,0),"")</f>
        <v/>
      </c>
      <c r="I155" s="252" t="str">
        <f t="shared" ca="1" si="51"/>
        <v/>
      </c>
      <c r="J155" s="233">
        <f ca="1">COUNT(A152:A156)</f>
        <v>0</v>
      </c>
      <c r="K155" s="215" t="str">
        <f ca="1">IF(ISNUMBER(A155),RANK(F155,F152:F156),"")</f>
        <v/>
      </c>
      <c r="L155" s="216">
        <f ca="1">IF(J155=5,VLOOKUP(K155,TPMatrix!$A$6:$B$10,2,FALSE),IF(J155=4,VLOOKUP(K155,TPMatrix!$D$6:$E$9,2,FALSE),0))</f>
        <v>0</v>
      </c>
      <c r="M155" s="216">
        <f ca="1">IF(COUNTIF(K152:K156,K155)&gt;=2,IF(J155=5,VLOOKUP(K155+1,TPMatrix!$A$6:$B$10,2,FALSE),IF(J155=4,VLOOKUP(K155+1,TPMatrix!$D$6:$E$9,2,FALSE),0)),"")</f>
        <v>0</v>
      </c>
      <c r="N155" s="216">
        <f ca="1">IF(COUNTIF(K152:K156,K155)&gt;=3,IF(J155=5,VLOOKUP(K155+2,TPMatrix!$A$6:$B$10,2,FALSE),IF(J155=4,VLOOKUP(K155+2,TPMatrix!$D$6:$E$9,2,FALSE),0)),"")</f>
        <v>0</v>
      </c>
      <c r="O155" s="216">
        <f ca="1">IF(COUNTIF(K152:K156,K155)&gt;=4,IF(J155=5,VLOOKUP(K155+3,TPMatrix!$A$6:$B$10,2,FALSE),IF(J155=4,VLOOKUP(K155+3,TPMatrix!$D$6:$E$9,2,FALSE),0)),"")</f>
        <v>0</v>
      </c>
      <c r="P155" s="216">
        <f ca="1">IF(COUNTIF(K152:K156,K155)&gt;=5,IF(J155=5,VLOOKUP(K155+4,TPMatrix!$A$6:$B$10,2,FALSE),IF(J155=4,VLOOKUP(K155+4,TPMatrix!$D$6:$E$9,2,FALSE),0)),"")</f>
        <v>0</v>
      </c>
      <c r="Q155" s="216">
        <f t="shared" ca="1" si="52"/>
        <v>0</v>
      </c>
      <c r="R155" s="217">
        <f t="shared" ca="1" si="53"/>
        <v>5</v>
      </c>
      <c r="S155" s="215">
        <f t="shared" ca="1" si="54"/>
        <v>0</v>
      </c>
      <c r="T155" s="216">
        <f t="shared" si="55"/>
        <v>0</v>
      </c>
      <c r="U155" s="217">
        <f t="shared" ca="1" si="56"/>
        <v>0</v>
      </c>
      <c r="W155" s="154" t="str">
        <f t="shared" ca="1" si="57"/>
        <v/>
      </c>
      <c r="X155" s="154" t="str">
        <f ca="1">IF(ISNUMBER($A155),$W155*(Methuselahs!$A$4+1)+$A155,"")</f>
        <v/>
      </c>
      <c r="Y155" s="154" t="str">
        <f t="shared" ca="1" si="58"/>
        <v/>
      </c>
      <c r="Z155" s="154" t="str">
        <f ca="1">IF(ISNUMBER($A155),VLOOKUP($A155,Methuselahs!$A$7:$X$206,5),"")</f>
        <v/>
      </c>
      <c r="AA155" s="154" t="str">
        <f t="shared" ca="1" si="59"/>
        <v/>
      </c>
    </row>
    <row r="156" spans="1:27" ht="12.95" customHeight="1" x14ac:dyDescent="0.2">
      <c r="A156" s="234" t="str">
        <f ca="1">IF(ISBLANK('Tournament Info'!$B$11),"",INDIRECT(ADDRESS(ROW(),2,1,1,"Optimal Seating "&amp;'Tournament Info'!$B$11-1&amp;"R+F")))</f>
        <v/>
      </c>
      <c r="B156" s="235" t="str">
        <f ca="1">IF(ISNUMBER(A156),VLOOKUP(A156,Methuselahs!$A$7:$E$206,2,FALSE),"")</f>
        <v/>
      </c>
      <c r="C156" s="236" t="str">
        <f ca="1">IF(ISNUMBER(A156),VLOOKUP(A156,Methuselahs!$A$7:$E$206,3,FALSE),"")</f>
        <v/>
      </c>
      <c r="D156" s="237" t="str">
        <f t="shared" ca="1" si="48"/>
        <v/>
      </c>
      <c r="E156" s="238"/>
      <c r="F156" s="256">
        <f t="shared" si="49"/>
        <v>0</v>
      </c>
      <c r="G156" s="222" t="str">
        <f t="shared" ca="1" si="50"/>
        <v/>
      </c>
      <c r="H156" s="223" t="str">
        <f ca="1">IF(ISNUMBER(A156),IF(OR($S156=$U156,NOT(ISNA(MATCH($D156*5+$V$4,Override!$C$6:$C$125,0)))),$Q156,0),"")</f>
        <v/>
      </c>
      <c r="I156" s="254" t="str">
        <f t="shared" ca="1" si="51"/>
        <v/>
      </c>
      <c r="J156" s="239">
        <f ca="1">COUNT(A152:A156)</f>
        <v>0</v>
      </c>
      <c r="K156" s="240" t="str">
        <f ca="1">IF(ISNUMBER(A156),RANK(F156,F152:F156),"")</f>
        <v/>
      </c>
      <c r="L156" s="241">
        <f ca="1">IF(J156=5,VLOOKUP(K156,TPMatrix!$A$6:$B$10,2,FALSE),IF(J156=4,VLOOKUP(K156,TPMatrix!$D$6:$E$9,2,FALSE),0))</f>
        <v>0</v>
      </c>
      <c r="M156" s="241">
        <f ca="1">IF(COUNTIF(K152:K156,K156)&gt;=2,IF(J156=5,VLOOKUP(K156+1,TPMatrix!$A$6:$B$10,2,FALSE),IF(J156=4,VLOOKUP(K156+1,TPMatrix!$D$6:$E$9,2,FALSE),0)),"")</f>
        <v>0</v>
      </c>
      <c r="N156" s="241">
        <f ca="1">IF(COUNTIF(K152:K156,K156)&gt;=3,IF(J156=5,VLOOKUP(K156+2,TPMatrix!$A$6:$B$10,2,FALSE),IF(J156=4,VLOOKUP(K156+2,TPMatrix!$D$6:$E$9,2,FALSE),0)),"")</f>
        <v>0</v>
      </c>
      <c r="O156" s="241">
        <f ca="1">IF(COUNTIF(K152:K156,K156)&gt;=4,IF(J156=5,VLOOKUP(K156+3,TPMatrix!$A$6:$B$10,2,FALSE),IF(J156=4,VLOOKUP(K156+3,TPMatrix!$D$6:$E$9,2,FALSE),0)),"")</f>
        <v>0</v>
      </c>
      <c r="P156" s="241">
        <f ca="1">IF(COUNTIF(K152:K156,K156)&gt;=5,IF(J156=5,VLOOKUP(K156+4,TPMatrix!$A$6:$B$10,2,FALSE),IF(J156=4,VLOOKUP(K156+4,TPMatrix!$D$6:$E$9,2,FALSE),0)),"")</f>
        <v>0</v>
      </c>
      <c r="Q156" s="241">
        <f t="shared" ca="1" si="52"/>
        <v>0</v>
      </c>
      <c r="R156" s="242">
        <f t="shared" ca="1" si="53"/>
        <v>5</v>
      </c>
      <c r="S156" s="240">
        <f t="shared" ca="1" si="54"/>
        <v>0</v>
      </c>
      <c r="T156" s="241">
        <f t="shared" si="55"/>
        <v>0</v>
      </c>
      <c r="U156" s="242">
        <f t="shared" ca="1" si="56"/>
        <v>0</v>
      </c>
      <c r="W156" s="154" t="str">
        <f t="shared" ca="1" si="57"/>
        <v/>
      </c>
      <c r="X156" s="154" t="str">
        <f ca="1">IF(ISNUMBER($A156),$W156*(Methuselahs!$A$4+1)+$A156,"")</f>
        <v/>
      </c>
      <c r="Y156" s="154" t="str">
        <f t="shared" ca="1" si="58"/>
        <v/>
      </c>
      <c r="Z156" s="154" t="str">
        <f ca="1">IF(ISNUMBER($A156),VLOOKUP($A156,Methuselahs!$A$7:$X$206,5),"")</f>
        <v/>
      </c>
      <c r="AA156" s="154" t="str">
        <f t="shared" ca="1" si="59"/>
        <v/>
      </c>
    </row>
    <row r="157" spans="1:27" ht="12.95" customHeight="1" x14ac:dyDescent="0.2">
      <c r="A157" s="193" t="str">
        <f ca="1">IF(ISBLANK('Tournament Info'!$B$11),"",INDIRECT(ADDRESS(ROW(),2,1,1,"Optimal Seating "&amp;'Tournament Info'!$B$11-1&amp;"R+F")))</f>
        <v/>
      </c>
      <c r="B157" s="194" t="str">
        <f ca="1">IF(ISNUMBER(A157),VLOOKUP(A157,Methuselahs!$A$7:$E$206,2,FALSE),"")</f>
        <v/>
      </c>
      <c r="C157" s="195" t="str">
        <f ca="1">IF(ISNUMBER(A157),VLOOKUP(A157,Methuselahs!$A$7:$E$206,3,FALSE),"")</f>
        <v/>
      </c>
      <c r="D157" s="196" t="str">
        <f t="shared" ca="1" si="48"/>
        <v/>
      </c>
      <c r="E157" s="197"/>
      <c r="F157" s="249">
        <f t="shared" si="49"/>
        <v>0</v>
      </c>
      <c r="G157" s="198" t="str">
        <f t="shared" ca="1" si="50"/>
        <v/>
      </c>
      <c r="H157" s="199" t="str">
        <f ca="1">IF(ISNUMBER(A157),IF(OR($S157=$U157,NOT(ISNA(MATCH($D157*5+$V$4,Override!$C$6:$C$125,0)))),$Q157,0),"")</f>
        <v/>
      </c>
      <c r="I157" s="250" t="str">
        <f t="shared" ca="1" si="51"/>
        <v/>
      </c>
      <c r="J157" s="200">
        <f ca="1">COUNT(A157:A161)</f>
        <v>0</v>
      </c>
      <c r="K157" s="201" t="str">
        <f ca="1">IF(ISNUMBER(A157),RANK(F157,F157:F161),"")</f>
        <v/>
      </c>
      <c r="L157" s="202">
        <f ca="1">IF(J157=5,VLOOKUP(K157,TPMatrix!$A$6:$B$10,2,FALSE),IF(J157=4,VLOOKUP(K157,TPMatrix!$D$6:$E$9,2,FALSE),0))</f>
        <v>0</v>
      </c>
      <c r="M157" s="202">
        <f ca="1">IF(COUNTIF(K157:K161,K157)&gt;=2,IF(J157=5,VLOOKUP(K157+1,TPMatrix!$A$6:$B$10,2,FALSE),IF(J157=4,VLOOKUP(K157+1,TPMatrix!$D$6:$E$9,2,FALSE),0)),"")</f>
        <v>0</v>
      </c>
      <c r="N157" s="202">
        <f ca="1">IF(COUNTIF(K157:K161,K157)&gt;=3,IF(J157=5,VLOOKUP(K157+2,TPMatrix!$A$6:$B$10,2,FALSE),IF(J157=4,VLOOKUP(K157+2,TPMatrix!$D$6:$E$9,2,FALSE),0)),"")</f>
        <v>0</v>
      </c>
      <c r="O157" s="202">
        <f ca="1">IF(COUNTIF(K157:K161,K157)&gt;=4,IF(J157=5,VLOOKUP(K157+3,TPMatrix!$A$6:$B$10,2,FALSE),IF(J157=4,VLOOKUP(K157+3,TPMatrix!$D$6:$E$9,2,FALSE),0)),"")</f>
        <v>0</v>
      </c>
      <c r="P157" s="202">
        <f ca="1">IF(COUNTIF(K157:K161,K157)&gt;=5,IF(J157=5,VLOOKUP(K157+4,TPMatrix!$A$6:$B$10,2,FALSE),IF(J157=4,VLOOKUP(K157+4,TPMatrix!$D$6:$E$9,2,FALSE),0)),"")</f>
        <v>0</v>
      </c>
      <c r="Q157" s="202">
        <f t="shared" ca="1" si="52"/>
        <v>0</v>
      </c>
      <c r="R157" s="203">
        <f t="shared" ca="1" si="53"/>
        <v>5</v>
      </c>
      <c r="S157" s="204">
        <f t="shared" ca="1" si="54"/>
        <v>0</v>
      </c>
      <c r="T157" s="205">
        <f t="shared" si="55"/>
        <v>0</v>
      </c>
      <c r="U157" s="206">
        <f t="shared" ca="1" si="56"/>
        <v>0</v>
      </c>
      <c r="W157" s="154" t="str">
        <f t="shared" ca="1" si="57"/>
        <v/>
      </c>
      <c r="X157" s="154" t="str">
        <f ca="1">IF(ISNUMBER($A157),$W157*(Methuselahs!$A$4+1)+$A157,"")</f>
        <v/>
      </c>
      <c r="Y157" s="154" t="str">
        <f t="shared" ca="1" si="58"/>
        <v/>
      </c>
      <c r="Z157" s="154" t="str">
        <f ca="1">IF(ISNUMBER($A157),VLOOKUP($A157,Methuselahs!$A$7:$X$206,5),"")</f>
        <v/>
      </c>
      <c r="AA157" s="154" t="str">
        <f t="shared" ca="1" si="59"/>
        <v/>
      </c>
    </row>
    <row r="158" spans="1:27" ht="12.95" customHeight="1" x14ac:dyDescent="0.2">
      <c r="A158" s="207" t="str">
        <f ca="1">IF(ISBLANK('Tournament Info'!$B$11),"",INDIRECT(ADDRESS(ROW(),2,1,1,"Optimal Seating "&amp;'Tournament Info'!$B$11-1&amp;"R+F")))</f>
        <v/>
      </c>
      <c r="B158" s="208" t="str">
        <f ca="1">IF(ISNUMBER(A158),VLOOKUP(A158,Methuselahs!$A$7:$E$206,2,FALSE),"")</f>
        <v/>
      </c>
      <c r="C158" s="209" t="str">
        <f ca="1">IF(ISNUMBER(A158),VLOOKUP(A158,Methuselahs!$A$7:$E$206,3,FALSE),"")</f>
        <v/>
      </c>
      <c r="D158" s="210" t="str">
        <f t="shared" ca="1" si="48"/>
        <v/>
      </c>
      <c r="E158" s="211"/>
      <c r="F158" s="251">
        <f t="shared" si="49"/>
        <v>0</v>
      </c>
      <c r="G158" s="212" t="str">
        <f t="shared" ca="1" si="50"/>
        <v/>
      </c>
      <c r="H158" s="213" t="str">
        <f ca="1">IF(ISNUMBER(A158),IF(OR($S158=$U158,NOT(ISNA(MATCH($D158*5+$V$4,Override!$C$6:$C$125,0)))),$Q158,0),"")</f>
        <v/>
      </c>
      <c r="I158" s="252" t="str">
        <f t="shared" ca="1" si="51"/>
        <v/>
      </c>
      <c r="J158" s="214">
        <f ca="1">COUNT(A157:A161)</f>
        <v>0</v>
      </c>
      <c r="K158" s="215" t="str">
        <f ca="1">IF(ISNUMBER(A158),RANK(F158,F157:F161),"")</f>
        <v/>
      </c>
      <c r="L158" s="216">
        <f ca="1">IF(J158=5,VLOOKUP(K158,TPMatrix!$A$6:$B$10,2,FALSE),IF(J158=4,VLOOKUP(K158,TPMatrix!$D$6:$E$9,2,FALSE),0))</f>
        <v>0</v>
      </c>
      <c r="M158" s="216">
        <f ca="1">IF(COUNTIF(K157:K161,K158)&gt;=2,IF(J158=5,VLOOKUP(K158+1,TPMatrix!$A$6:$B$10,2,FALSE),IF(J158=4,VLOOKUP(K158+1,TPMatrix!$D$6:$E$9,2,FALSE),0)),"")</f>
        <v>0</v>
      </c>
      <c r="N158" s="216">
        <f ca="1">IF(COUNTIF(K157:K161,K158)&gt;=3,IF(J158=5,VLOOKUP(K158+2,TPMatrix!$A$6:$B$10,2,FALSE),IF(J158=4,VLOOKUP(K158+2,TPMatrix!$D$6:$E$9,2,FALSE),0)),"")</f>
        <v>0</v>
      </c>
      <c r="O158" s="216">
        <f ca="1">IF(COUNTIF(K157:K161,K158)&gt;=4,IF(J158=5,VLOOKUP(K158+3,TPMatrix!$A$6:$B$10,2,FALSE),IF(J158=4,VLOOKUP(K158+3,TPMatrix!$D$6:$E$9,2,FALSE),0)),"")</f>
        <v>0</v>
      </c>
      <c r="P158" s="216">
        <f ca="1">IF(COUNTIF(K157:K161,K158)&gt;=5,IF(J158=5,VLOOKUP(K158+4,TPMatrix!$A$6:$B$10,2,FALSE),IF(J158=4,VLOOKUP(K158+4,TPMatrix!$D$6:$E$9,2,FALSE),0)),"")</f>
        <v>0</v>
      </c>
      <c r="Q158" s="216">
        <f t="shared" ca="1" si="52"/>
        <v>0</v>
      </c>
      <c r="R158" s="217">
        <f t="shared" ca="1" si="53"/>
        <v>5</v>
      </c>
      <c r="S158" s="215">
        <f t="shared" ca="1" si="54"/>
        <v>0</v>
      </c>
      <c r="T158" s="216">
        <f t="shared" si="55"/>
        <v>0</v>
      </c>
      <c r="U158" s="217">
        <f t="shared" ca="1" si="56"/>
        <v>0</v>
      </c>
      <c r="W158" s="154" t="str">
        <f t="shared" ca="1" si="57"/>
        <v/>
      </c>
      <c r="X158" s="154" t="str">
        <f ca="1">IF(ISNUMBER($A158),$W158*(Methuselahs!$A$4+1)+$A158,"")</f>
        <v/>
      </c>
      <c r="Y158" s="154" t="str">
        <f t="shared" ca="1" si="58"/>
        <v/>
      </c>
      <c r="Z158" s="154" t="str">
        <f ca="1">IF(ISNUMBER($A158),VLOOKUP($A158,Methuselahs!$A$7:$X$206,5),"")</f>
        <v/>
      </c>
      <c r="AA158" s="154" t="str">
        <f t="shared" ca="1" si="59"/>
        <v/>
      </c>
    </row>
    <row r="159" spans="1:27" ht="12.95" customHeight="1" x14ac:dyDescent="0.2">
      <c r="A159" s="218" t="str">
        <f ca="1">IF(ISBLANK('Tournament Info'!$B$11),"",INDIRECT(ADDRESS(ROW(),2,1,1,"Optimal Seating "&amp;'Tournament Info'!$B$11-1&amp;"R+F")))</f>
        <v/>
      </c>
      <c r="B159" s="194" t="str">
        <f ca="1">IF(ISNUMBER(A159),VLOOKUP(A159,Methuselahs!$A$7:$E$206,2,FALSE),"")</f>
        <v/>
      </c>
      <c r="C159" s="219" t="str">
        <f ca="1">IF(ISNUMBER(A159),VLOOKUP(A159,Methuselahs!$A$7:$E$206,3,FALSE),"")</f>
        <v/>
      </c>
      <c r="D159" s="220" t="str">
        <f t="shared" ca="1" si="48"/>
        <v/>
      </c>
      <c r="E159" s="221"/>
      <c r="F159" s="253">
        <f t="shared" si="49"/>
        <v>0</v>
      </c>
      <c r="G159" s="222" t="str">
        <f t="shared" ca="1" si="50"/>
        <v/>
      </c>
      <c r="H159" s="223" t="str">
        <f ca="1">IF(ISNUMBER(A159),IF(OR($S159=$U159,NOT(ISNA(MATCH($D159*5+$V$4,Override!$C$6:$C$125,0)))),$Q159,0),"")</f>
        <v/>
      </c>
      <c r="I159" s="254" t="str">
        <f t="shared" ca="1" si="51"/>
        <v/>
      </c>
      <c r="J159" s="224">
        <f ca="1">COUNT(A157:A161)</f>
        <v>0</v>
      </c>
      <c r="K159" s="225" t="str">
        <f ca="1">IF(ISNUMBER(A159),RANK(F159,F157:F161),"")</f>
        <v/>
      </c>
      <c r="L159" s="226">
        <f ca="1">IF(J159=5,VLOOKUP(K159,TPMatrix!$A$6:$B$10,2,FALSE),IF(J159=4,VLOOKUP(K159,TPMatrix!$D$6:$E$9,2,FALSE),0))</f>
        <v>0</v>
      </c>
      <c r="M159" s="226">
        <f ca="1">IF(COUNTIF(K157:K161,K159)&gt;=2,IF(J159=5,VLOOKUP(K159+1,TPMatrix!$A$6:$B$10,2,FALSE),IF(J159=4,VLOOKUP(K159+1,TPMatrix!$D$6:$E$9,2,FALSE),0)),"")</f>
        <v>0</v>
      </c>
      <c r="N159" s="226">
        <f ca="1">IF(COUNTIF(K157:K161,K159)&gt;=3,IF(J159=5,VLOOKUP(K159+2,TPMatrix!$A$6:$B$10,2,FALSE),IF(J159=4,VLOOKUP(K159+2,TPMatrix!$D$6:$E$9,2,FALSE),0)),"")</f>
        <v>0</v>
      </c>
      <c r="O159" s="226">
        <f ca="1">IF(COUNTIF(K157:K161,K159)&gt;=4,IF(J159=5,VLOOKUP(K159+3,TPMatrix!$A$6:$B$10,2,FALSE),IF(J159=4,VLOOKUP(K159+3,TPMatrix!$D$6:$E$9,2,FALSE),0)),"")</f>
        <v>0</v>
      </c>
      <c r="P159" s="226">
        <f ca="1">IF(COUNTIF(K157:K161,K159)&gt;=5,IF(J159=5,VLOOKUP(K159+4,TPMatrix!$A$6:$B$10,2,FALSE),IF(J159=4,VLOOKUP(K159+4,TPMatrix!$D$6:$E$9,2,FALSE),0)),"")</f>
        <v>0</v>
      </c>
      <c r="Q159" s="226">
        <f t="shared" ca="1" si="52"/>
        <v>0</v>
      </c>
      <c r="R159" s="227">
        <f t="shared" ca="1" si="53"/>
        <v>5</v>
      </c>
      <c r="S159" s="225">
        <f t="shared" ca="1" si="54"/>
        <v>0</v>
      </c>
      <c r="T159" s="226">
        <f t="shared" si="55"/>
        <v>0</v>
      </c>
      <c r="U159" s="227">
        <f t="shared" ca="1" si="56"/>
        <v>0</v>
      </c>
      <c r="W159" s="154" t="str">
        <f t="shared" ca="1" si="57"/>
        <v/>
      </c>
      <c r="X159" s="154" t="str">
        <f ca="1">IF(ISNUMBER($A159),$W159*(Methuselahs!$A$4+1)+$A159,"")</f>
        <v/>
      </c>
      <c r="Y159" s="154" t="str">
        <f t="shared" ca="1" si="58"/>
        <v/>
      </c>
      <c r="Z159" s="154" t="str">
        <f ca="1">IF(ISNUMBER($A159),VLOOKUP($A159,Methuselahs!$A$7:$X$206,5),"")</f>
        <v/>
      </c>
      <c r="AA159" s="154" t="str">
        <f t="shared" ca="1" si="59"/>
        <v/>
      </c>
    </row>
    <row r="160" spans="1:27" ht="12.95" customHeight="1" x14ac:dyDescent="0.2">
      <c r="A160" s="228" t="str">
        <f ca="1">IF(ISBLANK('Tournament Info'!$B$11),"",INDIRECT(ADDRESS(ROW(),2,1,1,"Optimal Seating "&amp;'Tournament Info'!$B$11-1&amp;"R+F")))</f>
        <v/>
      </c>
      <c r="B160" s="229" t="str">
        <f ca="1">IF(ISNUMBER(A160),VLOOKUP(A160,Methuselahs!$A$7:$E$206,2,FALSE),"")</f>
        <v/>
      </c>
      <c r="C160" s="230" t="str">
        <f ca="1">IF(ISNUMBER(A160),VLOOKUP(A160,Methuselahs!$A$7:$E$206,3,FALSE),"")</f>
        <v/>
      </c>
      <c r="D160" s="231" t="str">
        <f t="shared" ca="1" si="48"/>
        <v/>
      </c>
      <c r="E160" s="232"/>
      <c r="F160" s="255">
        <f t="shared" si="49"/>
        <v>0</v>
      </c>
      <c r="G160" s="212" t="str">
        <f t="shared" ca="1" si="50"/>
        <v/>
      </c>
      <c r="H160" s="213" t="str">
        <f ca="1">IF(ISNUMBER(A160),IF(OR($S160=$U160,NOT(ISNA(MATCH($D160*5+$V$4,Override!$C$6:$C$125,0)))),$Q160,0),"")</f>
        <v/>
      </c>
      <c r="I160" s="252" t="str">
        <f t="shared" ca="1" si="51"/>
        <v/>
      </c>
      <c r="J160" s="233">
        <f ca="1">COUNT(A157:A161)</f>
        <v>0</v>
      </c>
      <c r="K160" s="215" t="str">
        <f ca="1">IF(ISNUMBER(A160),RANK(F160,F157:F161),"")</f>
        <v/>
      </c>
      <c r="L160" s="216">
        <f ca="1">IF(J160=5,VLOOKUP(K160,TPMatrix!$A$6:$B$10,2,FALSE),IF(J160=4,VLOOKUP(K160,TPMatrix!$D$6:$E$9,2,FALSE),0))</f>
        <v>0</v>
      </c>
      <c r="M160" s="216">
        <f ca="1">IF(COUNTIF(K157:K161,K160)&gt;=2,IF(J160=5,VLOOKUP(K160+1,TPMatrix!$A$6:$B$10,2,FALSE),IF(J160=4,VLOOKUP(K160+1,TPMatrix!$D$6:$E$9,2,FALSE),0)),"")</f>
        <v>0</v>
      </c>
      <c r="N160" s="216">
        <f ca="1">IF(COUNTIF(K157:K161,K160)&gt;=3,IF(J160=5,VLOOKUP(K160+2,TPMatrix!$A$6:$B$10,2,FALSE),IF(J160=4,VLOOKUP(K160+2,TPMatrix!$D$6:$E$9,2,FALSE),0)),"")</f>
        <v>0</v>
      </c>
      <c r="O160" s="216">
        <f ca="1">IF(COUNTIF(K157:K161,K160)&gt;=4,IF(J160=5,VLOOKUP(K160+3,TPMatrix!$A$6:$B$10,2,FALSE),IF(J160=4,VLOOKUP(K160+3,TPMatrix!$D$6:$E$9,2,FALSE),0)),"")</f>
        <v>0</v>
      </c>
      <c r="P160" s="216">
        <f ca="1">IF(COUNTIF(K157:K161,K160)&gt;=5,IF(J160=5,VLOOKUP(K160+4,TPMatrix!$A$6:$B$10,2,FALSE),IF(J160=4,VLOOKUP(K160+4,TPMatrix!$D$6:$E$9,2,FALSE),0)),"")</f>
        <v>0</v>
      </c>
      <c r="Q160" s="216">
        <f t="shared" ca="1" si="52"/>
        <v>0</v>
      </c>
      <c r="R160" s="217">
        <f t="shared" ca="1" si="53"/>
        <v>5</v>
      </c>
      <c r="S160" s="215">
        <f t="shared" ca="1" si="54"/>
        <v>0</v>
      </c>
      <c r="T160" s="216">
        <f t="shared" si="55"/>
        <v>0</v>
      </c>
      <c r="U160" s="217">
        <f t="shared" ca="1" si="56"/>
        <v>0</v>
      </c>
      <c r="W160" s="154" t="str">
        <f t="shared" ca="1" si="57"/>
        <v/>
      </c>
      <c r="X160" s="154" t="str">
        <f ca="1">IF(ISNUMBER($A160),$W160*(Methuselahs!$A$4+1)+$A160,"")</f>
        <v/>
      </c>
      <c r="Y160" s="154" t="str">
        <f t="shared" ca="1" si="58"/>
        <v/>
      </c>
      <c r="Z160" s="154" t="str">
        <f ca="1">IF(ISNUMBER($A160),VLOOKUP($A160,Methuselahs!$A$7:$X$206,5),"")</f>
        <v/>
      </c>
      <c r="AA160" s="154" t="str">
        <f t="shared" ca="1" si="59"/>
        <v/>
      </c>
    </row>
    <row r="161" spans="1:27" ht="12.95" customHeight="1" x14ac:dyDescent="0.2">
      <c r="A161" s="234" t="str">
        <f ca="1">IF(ISBLANK('Tournament Info'!$B$11),"",INDIRECT(ADDRESS(ROW(),2,1,1,"Optimal Seating "&amp;'Tournament Info'!$B$11-1&amp;"R+F")))</f>
        <v/>
      </c>
      <c r="B161" s="235" t="str">
        <f ca="1">IF(ISNUMBER(A161),VLOOKUP(A161,Methuselahs!$A$7:$E$206,2,FALSE),"")</f>
        <v/>
      </c>
      <c r="C161" s="236" t="str">
        <f ca="1">IF(ISNUMBER(A161),VLOOKUP(A161,Methuselahs!$A$7:$E$206,3,FALSE),"")</f>
        <v/>
      </c>
      <c r="D161" s="237" t="str">
        <f t="shared" ca="1" si="48"/>
        <v/>
      </c>
      <c r="E161" s="238"/>
      <c r="F161" s="256">
        <f t="shared" si="49"/>
        <v>0</v>
      </c>
      <c r="G161" s="222" t="str">
        <f t="shared" ca="1" si="50"/>
        <v/>
      </c>
      <c r="H161" s="223" t="str">
        <f ca="1">IF(ISNUMBER(A161),IF(OR($S161=$U161,NOT(ISNA(MATCH($D161*5+$V$4,Override!$C$6:$C$125,0)))),$Q161,0),"")</f>
        <v/>
      </c>
      <c r="I161" s="254" t="str">
        <f t="shared" ca="1" si="51"/>
        <v/>
      </c>
      <c r="J161" s="239">
        <f ca="1">COUNT(A157:A161)</f>
        <v>0</v>
      </c>
      <c r="K161" s="240" t="str">
        <f ca="1">IF(ISNUMBER(A161),RANK(F161,F157:F161),"")</f>
        <v/>
      </c>
      <c r="L161" s="241">
        <f ca="1">IF(J161=5,VLOOKUP(K161,TPMatrix!$A$6:$B$10,2,FALSE),IF(J161=4,VLOOKUP(K161,TPMatrix!$D$6:$E$9,2,FALSE),0))</f>
        <v>0</v>
      </c>
      <c r="M161" s="241">
        <f ca="1">IF(COUNTIF(K157:K161,K161)&gt;=2,IF(J161=5,VLOOKUP(K161+1,TPMatrix!$A$6:$B$10,2,FALSE),IF(J161=4,VLOOKUP(K161+1,TPMatrix!$D$6:$E$9,2,FALSE),0)),"")</f>
        <v>0</v>
      </c>
      <c r="N161" s="241">
        <f ca="1">IF(COUNTIF(K157:K161,K161)&gt;=3,IF(J161=5,VLOOKUP(K161+2,TPMatrix!$A$6:$B$10,2,FALSE),IF(J161=4,VLOOKUP(K161+2,TPMatrix!$D$6:$E$9,2,FALSE),0)),"")</f>
        <v>0</v>
      </c>
      <c r="O161" s="241">
        <f ca="1">IF(COUNTIF(K157:K161,K161)&gt;=4,IF(J161=5,VLOOKUP(K161+3,TPMatrix!$A$6:$B$10,2,FALSE),IF(J161=4,VLOOKUP(K161+3,TPMatrix!$D$6:$E$9,2,FALSE),0)),"")</f>
        <v>0</v>
      </c>
      <c r="P161" s="241">
        <f ca="1">IF(COUNTIF(K157:K161,K161)&gt;=5,IF(J161=5,VLOOKUP(K161+4,TPMatrix!$A$6:$B$10,2,FALSE),IF(J161=4,VLOOKUP(K161+4,TPMatrix!$D$6:$E$9,2,FALSE),0)),"")</f>
        <v>0</v>
      </c>
      <c r="Q161" s="241">
        <f t="shared" ca="1" si="52"/>
        <v>0</v>
      </c>
      <c r="R161" s="242">
        <f t="shared" ca="1" si="53"/>
        <v>5</v>
      </c>
      <c r="S161" s="240">
        <f t="shared" ca="1" si="54"/>
        <v>0</v>
      </c>
      <c r="T161" s="241">
        <f t="shared" si="55"/>
        <v>0</v>
      </c>
      <c r="U161" s="242">
        <f t="shared" ca="1" si="56"/>
        <v>0</v>
      </c>
      <c r="W161" s="154" t="str">
        <f t="shared" ca="1" si="57"/>
        <v/>
      </c>
      <c r="X161" s="154" t="str">
        <f ca="1">IF(ISNUMBER($A161),$W161*(Methuselahs!$A$4+1)+$A161,"")</f>
        <v/>
      </c>
      <c r="Y161" s="154" t="str">
        <f t="shared" ca="1" si="58"/>
        <v/>
      </c>
      <c r="Z161" s="154" t="str">
        <f ca="1">IF(ISNUMBER($A161),VLOOKUP($A161,Methuselahs!$A$7:$X$206,5),"")</f>
        <v/>
      </c>
      <c r="AA161" s="154" t="str">
        <f t="shared" ca="1" si="59"/>
        <v/>
      </c>
    </row>
    <row r="162" spans="1:27" ht="12.95" customHeight="1" x14ac:dyDescent="0.2">
      <c r="A162" s="193" t="str">
        <f ca="1">IF(ISBLANK('Tournament Info'!$B$11),"",INDIRECT(ADDRESS(ROW(),2,1,1,"Optimal Seating "&amp;'Tournament Info'!$B$11-1&amp;"R+F")))</f>
        <v/>
      </c>
      <c r="B162" s="194" t="str">
        <f ca="1">IF(ISNUMBER(A162),VLOOKUP(A162,Methuselahs!$A$7:$E$206,2,FALSE),"")</f>
        <v/>
      </c>
      <c r="C162" s="195" t="str">
        <f ca="1">IF(ISNUMBER(A162),VLOOKUP(A162,Methuselahs!$A$7:$E$206,3,FALSE),"")</f>
        <v/>
      </c>
      <c r="D162" s="196" t="str">
        <f t="shared" ca="1" si="48"/>
        <v/>
      </c>
      <c r="E162" s="197"/>
      <c r="F162" s="249">
        <f t="shared" si="49"/>
        <v>0</v>
      </c>
      <c r="G162" s="198" t="str">
        <f t="shared" ca="1" si="50"/>
        <v/>
      </c>
      <c r="H162" s="199" t="str">
        <f ca="1">IF(ISNUMBER(A162),IF(OR($S162=$U162,NOT(ISNA(MATCH($D162*5+$V$4,Override!$C$6:$C$125,0)))),$Q162,0),"")</f>
        <v/>
      </c>
      <c r="I162" s="250" t="str">
        <f t="shared" ca="1" si="51"/>
        <v/>
      </c>
      <c r="J162" s="200">
        <f ca="1">COUNT(A162:A166)</f>
        <v>0</v>
      </c>
      <c r="K162" s="201" t="str">
        <f ca="1">IF(ISNUMBER(A162),RANK(F162,F162:F166),"")</f>
        <v/>
      </c>
      <c r="L162" s="202">
        <f ca="1">IF(J162=5,VLOOKUP(K162,TPMatrix!$A$6:$B$10,2,FALSE),IF(J162=4,VLOOKUP(K162,TPMatrix!$D$6:$E$9,2,FALSE),0))</f>
        <v>0</v>
      </c>
      <c r="M162" s="202">
        <f ca="1">IF(COUNTIF(K162:K166,K162)&gt;=2,IF(J162=5,VLOOKUP(K162+1,TPMatrix!$A$6:$B$10,2,FALSE),IF(J162=4,VLOOKUP(K162+1,TPMatrix!$D$6:$E$9,2,FALSE),0)),"")</f>
        <v>0</v>
      </c>
      <c r="N162" s="202">
        <f ca="1">IF(COUNTIF(K162:K166,K162)&gt;=3,IF(J162=5,VLOOKUP(K162+2,TPMatrix!$A$6:$B$10,2,FALSE),IF(J162=4,VLOOKUP(K162+2,TPMatrix!$D$6:$E$9,2,FALSE),0)),"")</f>
        <v>0</v>
      </c>
      <c r="O162" s="202">
        <f ca="1">IF(COUNTIF(K162:K166,K162)&gt;=4,IF(J162=5,VLOOKUP(K162+3,TPMatrix!$A$6:$B$10,2,FALSE),IF(J162=4,VLOOKUP(K162+3,TPMatrix!$D$6:$E$9,2,FALSE),0)),"")</f>
        <v>0</v>
      </c>
      <c r="P162" s="202">
        <f ca="1">IF(COUNTIF(K162:K166,K162)&gt;=5,IF(J162=5,VLOOKUP(K162+4,TPMatrix!$A$6:$B$10,2,FALSE),IF(J162=4,VLOOKUP(K162+4,TPMatrix!$D$6:$E$9,2,FALSE),0)),"")</f>
        <v>0</v>
      </c>
      <c r="Q162" s="202">
        <f t="shared" ca="1" si="52"/>
        <v>0</v>
      </c>
      <c r="R162" s="203">
        <f t="shared" ca="1" si="53"/>
        <v>5</v>
      </c>
      <c r="S162" s="204">
        <f t="shared" ca="1" si="54"/>
        <v>0</v>
      </c>
      <c r="T162" s="205">
        <f t="shared" si="55"/>
        <v>0</v>
      </c>
      <c r="U162" s="206">
        <f t="shared" ca="1" si="56"/>
        <v>0</v>
      </c>
      <c r="W162" s="154" t="str">
        <f t="shared" ca="1" si="57"/>
        <v/>
      </c>
      <c r="X162" s="154" t="str">
        <f ca="1">IF(ISNUMBER($A162),$W162*(Methuselahs!$A$4+1)+$A162,"")</f>
        <v/>
      </c>
      <c r="Y162" s="154" t="str">
        <f t="shared" ca="1" si="58"/>
        <v/>
      </c>
      <c r="Z162" s="154" t="str">
        <f ca="1">IF(ISNUMBER($A162),VLOOKUP($A162,Methuselahs!$A$7:$X$206,5),"")</f>
        <v/>
      </c>
      <c r="AA162" s="154" t="str">
        <f t="shared" ca="1" si="59"/>
        <v/>
      </c>
    </row>
    <row r="163" spans="1:27" ht="12.95" customHeight="1" x14ac:dyDescent="0.2">
      <c r="A163" s="207" t="str">
        <f ca="1">IF(ISBLANK('Tournament Info'!$B$11),"",INDIRECT(ADDRESS(ROW(),2,1,1,"Optimal Seating "&amp;'Tournament Info'!$B$11-1&amp;"R+F")))</f>
        <v/>
      </c>
      <c r="B163" s="208" t="str">
        <f ca="1">IF(ISNUMBER(A163),VLOOKUP(A163,Methuselahs!$A$7:$E$206,2,FALSE),"")</f>
        <v/>
      </c>
      <c r="C163" s="209" t="str">
        <f ca="1">IF(ISNUMBER(A163),VLOOKUP(A163,Methuselahs!$A$7:$E$206,3,FALSE),"")</f>
        <v/>
      </c>
      <c r="D163" s="210" t="str">
        <f t="shared" ca="1" si="48"/>
        <v/>
      </c>
      <c r="E163" s="211"/>
      <c r="F163" s="251">
        <f t="shared" si="49"/>
        <v>0</v>
      </c>
      <c r="G163" s="212" t="str">
        <f t="shared" ca="1" si="50"/>
        <v/>
      </c>
      <c r="H163" s="213" t="str">
        <f ca="1">IF(ISNUMBER(A163),IF(OR($S163=$U163,NOT(ISNA(MATCH($D163*5+$V$4,Override!$C$6:$C$125,0)))),$Q163,0),"")</f>
        <v/>
      </c>
      <c r="I163" s="252" t="str">
        <f t="shared" ca="1" si="51"/>
        <v/>
      </c>
      <c r="J163" s="214">
        <f ca="1">COUNT(A162:A166)</f>
        <v>0</v>
      </c>
      <c r="K163" s="215" t="str">
        <f ca="1">IF(ISNUMBER(A163),RANK(F163,F162:F166),"")</f>
        <v/>
      </c>
      <c r="L163" s="216">
        <f ca="1">IF(J163=5,VLOOKUP(K163,TPMatrix!$A$6:$B$10,2,FALSE),IF(J163=4,VLOOKUP(K163,TPMatrix!$D$6:$E$9,2,FALSE),0))</f>
        <v>0</v>
      </c>
      <c r="M163" s="216">
        <f ca="1">IF(COUNTIF(K162:K166,K163)&gt;=2,IF(J163=5,VLOOKUP(K163+1,TPMatrix!$A$6:$B$10,2,FALSE),IF(J163=4,VLOOKUP(K163+1,TPMatrix!$D$6:$E$9,2,FALSE),0)),"")</f>
        <v>0</v>
      </c>
      <c r="N163" s="216">
        <f ca="1">IF(COUNTIF(K162:K166,K163)&gt;=3,IF(J163=5,VLOOKUP(K163+2,TPMatrix!$A$6:$B$10,2,FALSE),IF(J163=4,VLOOKUP(K163+2,TPMatrix!$D$6:$E$9,2,FALSE),0)),"")</f>
        <v>0</v>
      </c>
      <c r="O163" s="216">
        <f ca="1">IF(COUNTIF(K162:K166,K163)&gt;=4,IF(J163=5,VLOOKUP(K163+3,TPMatrix!$A$6:$B$10,2,FALSE),IF(J163=4,VLOOKUP(K163+3,TPMatrix!$D$6:$E$9,2,FALSE),0)),"")</f>
        <v>0</v>
      </c>
      <c r="P163" s="216">
        <f ca="1">IF(COUNTIF(K162:K166,K163)&gt;=5,IF(J163=5,VLOOKUP(K163+4,TPMatrix!$A$6:$B$10,2,FALSE),IF(J163=4,VLOOKUP(K163+4,TPMatrix!$D$6:$E$9,2,FALSE),0)),"")</f>
        <v>0</v>
      </c>
      <c r="Q163" s="216">
        <f t="shared" ca="1" si="52"/>
        <v>0</v>
      </c>
      <c r="R163" s="217">
        <f t="shared" ca="1" si="53"/>
        <v>5</v>
      </c>
      <c r="S163" s="215">
        <f t="shared" ca="1" si="54"/>
        <v>0</v>
      </c>
      <c r="T163" s="216">
        <f t="shared" si="55"/>
        <v>0</v>
      </c>
      <c r="U163" s="217">
        <f t="shared" ca="1" si="56"/>
        <v>0</v>
      </c>
      <c r="W163" s="154" t="str">
        <f t="shared" ca="1" si="57"/>
        <v/>
      </c>
      <c r="X163" s="154" t="str">
        <f ca="1">IF(ISNUMBER($A163),$W163*(Methuselahs!$A$4+1)+$A163,"")</f>
        <v/>
      </c>
      <c r="Y163" s="154" t="str">
        <f t="shared" ca="1" si="58"/>
        <v/>
      </c>
      <c r="Z163" s="154" t="str">
        <f ca="1">IF(ISNUMBER($A163),VLOOKUP($A163,Methuselahs!$A$7:$X$206,5),"")</f>
        <v/>
      </c>
      <c r="AA163" s="154" t="str">
        <f t="shared" ca="1" si="59"/>
        <v/>
      </c>
    </row>
    <row r="164" spans="1:27" ht="12.95" customHeight="1" x14ac:dyDescent="0.2">
      <c r="A164" s="218" t="str">
        <f ca="1">IF(ISBLANK('Tournament Info'!$B$11),"",INDIRECT(ADDRESS(ROW(),2,1,1,"Optimal Seating "&amp;'Tournament Info'!$B$11-1&amp;"R+F")))</f>
        <v/>
      </c>
      <c r="B164" s="194" t="str">
        <f ca="1">IF(ISNUMBER(A164),VLOOKUP(A164,Methuselahs!$A$7:$E$206,2,FALSE),"")</f>
        <v/>
      </c>
      <c r="C164" s="219" t="str">
        <f ca="1">IF(ISNUMBER(A164),VLOOKUP(A164,Methuselahs!$A$7:$E$206,3,FALSE),"")</f>
        <v/>
      </c>
      <c r="D164" s="220" t="str">
        <f t="shared" ca="1" si="48"/>
        <v/>
      </c>
      <c r="E164" s="221"/>
      <c r="F164" s="253">
        <f t="shared" si="49"/>
        <v>0</v>
      </c>
      <c r="G164" s="222" t="str">
        <f t="shared" ca="1" si="50"/>
        <v/>
      </c>
      <c r="H164" s="223" t="str">
        <f ca="1">IF(ISNUMBER(A164),IF(OR($S164=$U164,NOT(ISNA(MATCH($D164*5+$V$4,Override!$C$6:$C$125,0)))),$Q164,0),"")</f>
        <v/>
      </c>
      <c r="I164" s="254" t="str">
        <f t="shared" ca="1" si="51"/>
        <v/>
      </c>
      <c r="J164" s="224">
        <f ca="1">COUNT(A162:A166)</f>
        <v>0</v>
      </c>
      <c r="K164" s="225" t="str">
        <f ca="1">IF(ISNUMBER(A164),RANK(F164,F162:F166),"")</f>
        <v/>
      </c>
      <c r="L164" s="226">
        <f ca="1">IF(J164=5,VLOOKUP(K164,TPMatrix!$A$6:$B$10,2,FALSE),IF(J164=4,VLOOKUP(K164,TPMatrix!$D$6:$E$9,2,FALSE),0))</f>
        <v>0</v>
      </c>
      <c r="M164" s="226">
        <f ca="1">IF(COUNTIF(K162:K166,K164)&gt;=2,IF(J164=5,VLOOKUP(K164+1,TPMatrix!$A$6:$B$10,2,FALSE),IF(J164=4,VLOOKUP(K164+1,TPMatrix!$D$6:$E$9,2,FALSE),0)),"")</f>
        <v>0</v>
      </c>
      <c r="N164" s="226">
        <f ca="1">IF(COUNTIF(K162:K166,K164)&gt;=3,IF(J164=5,VLOOKUP(K164+2,TPMatrix!$A$6:$B$10,2,FALSE),IF(J164=4,VLOOKUP(K164+2,TPMatrix!$D$6:$E$9,2,FALSE),0)),"")</f>
        <v>0</v>
      </c>
      <c r="O164" s="226">
        <f ca="1">IF(COUNTIF(K162:K166,K164)&gt;=4,IF(J164=5,VLOOKUP(K164+3,TPMatrix!$A$6:$B$10,2,FALSE),IF(J164=4,VLOOKUP(K164+3,TPMatrix!$D$6:$E$9,2,FALSE),0)),"")</f>
        <v>0</v>
      </c>
      <c r="P164" s="226">
        <f ca="1">IF(COUNTIF(K162:K166,K164)&gt;=5,IF(J164=5,VLOOKUP(K164+4,TPMatrix!$A$6:$B$10,2,FALSE),IF(J164=4,VLOOKUP(K164+4,TPMatrix!$D$6:$E$9,2,FALSE),0)),"")</f>
        <v>0</v>
      </c>
      <c r="Q164" s="226">
        <f t="shared" ca="1" si="52"/>
        <v>0</v>
      </c>
      <c r="R164" s="227">
        <f t="shared" ca="1" si="53"/>
        <v>5</v>
      </c>
      <c r="S164" s="225">
        <f t="shared" ca="1" si="54"/>
        <v>0</v>
      </c>
      <c r="T164" s="226">
        <f t="shared" si="55"/>
        <v>0</v>
      </c>
      <c r="U164" s="227">
        <f t="shared" ca="1" si="56"/>
        <v>0</v>
      </c>
      <c r="W164" s="154" t="str">
        <f t="shared" ca="1" si="57"/>
        <v/>
      </c>
      <c r="X164" s="154" t="str">
        <f ca="1">IF(ISNUMBER($A164),$W164*(Methuselahs!$A$4+1)+$A164,"")</f>
        <v/>
      </c>
      <c r="Y164" s="154" t="str">
        <f t="shared" ca="1" si="58"/>
        <v/>
      </c>
      <c r="Z164" s="154" t="str">
        <f ca="1">IF(ISNUMBER($A164),VLOOKUP($A164,Methuselahs!$A$7:$X$206,5),"")</f>
        <v/>
      </c>
      <c r="AA164" s="154" t="str">
        <f t="shared" ca="1" si="59"/>
        <v/>
      </c>
    </row>
    <row r="165" spans="1:27" ht="12.95" customHeight="1" x14ac:dyDescent="0.2">
      <c r="A165" s="228" t="str">
        <f ca="1">IF(ISBLANK('Tournament Info'!$B$11),"",INDIRECT(ADDRESS(ROW(),2,1,1,"Optimal Seating "&amp;'Tournament Info'!$B$11-1&amp;"R+F")))</f>
        <v/>
      </c>
      <c r="B165" s="229" t="str">
        <f ca="1">IF(ISNUMBER(A165),VLOOKUP(A165,Methuselahs!$A$7:$E$206,2,FALSE),"")</f>
        <v/>
      </c>
      <c r="C165" s="230" t="str">
        <f ca="1">IF(ISNUMBER(A165),VLOOKUP(A165,Methuselahs!$A$7:$E$206,3,FALSE),"")</f>
        <v/>
      </c>
      <c r="D165" s="231" t="str">
        <f t="shared" ca="1" si="48"/>
        <v/>
      </c>
      <c r="E165" s="232"/>
      <c r="F165" s="255">
        <f t="shared" si="49"/>
        <v>0</v>
      </c>
      <c r="G165" s="212" t="str">
        <f t="shared" ca="1" si="50"/>
        <v/>
      </c>
      <c r="H165" s="213" t="str">
        <f ca="1">IF(ISNUMBER(A165),IF(OR($S165=$U165,NOT(ISNA(MATCH($D165*5+$V$4,Override!$C$6:$C$125,0)))),$Q165,0),"")</f>
        <v/>
      </c>
      <c r="I165" s="252" t="str">
        <f t="shared" ca="1" si="51"/>
        <v/>
      </c>
      <c r="J165" s="233">
        <f ca="1">COUNT(A162:A166)</f>
        <v>0</v>
      </c>
      <c r="K165" s="215" t="str">
        <f ca="1">IF(ISNUMBER(A165),RANK(F165,F162:F166),"")</f>
        <v/>
      </c>
      <c r="L165" s="216">
        <f ca="1">IF(J165=5,VLOOKUP(K165,TPMatrix!$A$6:$B$10,2,FALSE),IF(J165=4,VLOOKUP(K165,TPMatrix!$D$6:$E$9,2,FALSE),0))</f>
        <v>0</v>
      </c>
      <c r="M165" s="216">
        <f ca="1">IF(COUNTIF(K162:K166,K165)&gt;=2,IF(J165=5,VLOOKUP(K165+1,TPMatrix!$A$6:$B$10,2,FALSE),IF(J165=4,VLOOKUP(K165+1,TPMatrix!$D$6:$E$9,2,FALSE),0)),"")</f>
        <v>0</v>
      </c>
      <c r="N165" s="216">
        <f ca="1">IF(COUNTIF(K162:K166,K165)&gt;=3,IF(J165=5,VLOOKUP(K165+2,TPMatrix!$A$6:$B$10,2,FALSE),IF(J165=4,VLOOKUP(K165+2,TPMatrix!$D$6:$E$9,2,FALSE),0)),"")</f>
        <v>0</v>
      </c>
      <c r="O165" s="216">
        <f ca="1">IF(COUNTIF(K162:K166,K165)&gt;=4,IF(J165=5,VLOOKUP(K165+3,TPMatrix!$A$6:$B$10,2,FALSE),IF(J165=4,VLOOKUP(K165+3,TPMatrix!$D$6:$E$9,2,FALSE),0)),"")</f>
        <v>0</v>
      </c>
      <c r="P165" s="216">
        <f ca="1">IF(COUNTIF(K162:K166,K165)&gt;=5,IF(J165=5,VLOOKUP(K165+4,TPMatrix!$A$6:$B$10,2,FALSE),IF(J165=4,VLOOKUP(K165+4,TPMatrix!$D$6:$E$9,2,FALSE),0)),"")</f>
        <v>0</v>
      </c>
      <c r="Q165" s="216">
        <f t="shared" ca="1" si="52"/>
        <v>0</v>
      </c>
      <c r="R165" s="217">
        <f t="shared" ca="1" si="53"/>
        <v>5</v>
      </c>
      <c r="S165" s="215">
        <f t="shared" ca="1" si="54"/>
        <v>0</v>
      </c>
      <c r="T165" s="216">
        <f t="shared" si="55"/>
        <v>0</v>
      </c>
      <c r="U165" s="217">
        <f t="shared" ca="1" si="56"/>
        <v>0</v>
      </c>
      <c r="W165" s="154" t="str">
        <f t="shared" ca="1" si="57"/>
        <v/>
      </c>
      <c r="X165" s="154" t="str">
        <f ca="1">IF(ISNUMBER($A165),$W165*(Methuselahs!$A$4+1)+$A165,"")</f>
        <v/>
      </c>
      <c r="Y165" s="154" t="str">
        <f t="shared" ca="1" si="58"/>
        <v/>
      </c>
      <c r="Z165" s="154" t="str">
        <f ca="1">IF(ISNUMBER($A165),VLOOKUP($A165,Methuselahs!$A$7:$X$206,5),"")</f>
        <v/>
      </c>
      <c r="AA165" s="154" t="str">
        <f t="shared" ca="1" si="59"/>
        <v/>
      </c>
    </row>
    <row r="166" spans="1:27" ht="12.95" customHeight="1" x14ac:dyDescent="0.2">
      <c r="A166" s="234" t="str">
        <f ca="1">IF(ISBLANK('Tournament Info'!$B$11),"",INDIRECT(ADDRESS(ROW(),2,1,1,"Optimal Seating "&amp;'Tournament Info'!$B$11-1&amp;"R+F")))</f>
        <v/>
      </c>
      <c r="B166" s="235" t="str">
        <f ca="1">IF(ISNUMBER(A166),VLOOKUP(A166,Methuselahs!$A$7:$E$206,2,FALSE),"")</f>
        <v/>
      </c>
      <c r="C166" s="236" t="str">
        <f ca="1">IF(ISNUMBER(A166),VLOOKUP(A166,Methuselahs!$A$7:$E$206,3,FALSE),"")</f>
        <v/>
      </c>
      <c r="D166" s="237" t="str">
        <f t="shared" ca="1" si="48"/>
        <v/>
      </c>
      <c r="E166" s="238"/>
      <c r="F166" s="256">
        <f t="shared" si="49"/>
        <v>0</v>
      </c>
      <c r="G166" s="222" t="str">
        <f t="shared" ca="1" si="50"/>
        <v/>
      </c>
      <c r="H166" s="223" t="str">
        <f ca="1">IF(ISNUMBER(A166),IF(OR($S166=$U166,NOT(ISNA(MATCH($D166*5+$V$4,Override!$C$6:$C$125,0)))),$Q166,0),"")</f>
        <v/>
      </c>
      <c r="I166" s="254" t="str">
        <f t="shared" ca="1" si="51"/>
        <v/>
      </c>
      <c r="J166" s="239">
        <f ca="1">COUNT(A162:A166)</f>
        <v>0</v>
      </c>
      <c r="K166" s="240" t="str">
        <f ca="1">IF(ISNUMBER(A166),RANK(F166,F162:F166),"")</f>
        <v/>
      </c>
      <c r="L166" s="241">
        <f ca="1">IF(J166=5,VLOOKUP(K166,TPMatrix!$A$6:$B$10,2,FALSE),IF(J166=4,VLOOKUP(K166,TPMatrix!$D$6:$E$9,2,FALSE),0))</f>
        <v>0</v>
      </c>
      <c r="M166" s="241">
        <f ca="1">IF(COUNTIF(K162:K166,K166)&gt;=2,IF(J166=5,VLOOKUP(K166+1,TPMatrix!$A$6:$B$10,2,FALSE),IF(J166=4,VLOOKUP(K166+1,TPMatrix!$D$6:$E$9,2,FALSE),0)),"")</f>
        <v>0</v>
      </c>
      <c r="N166" s="241">
        <f ca="1">IF(COUNTIF(K162:K166,K166)&gt;=3,IF(J166=5,VLOOKUP(K166+2,TPMatrix!$A$6:$B$10,2,FALSE),IF(J166=4,VLOOKUP(K166+2,TPMatrix!$D$6:$E$9,2,FALSE),0)),"")</f>
        <v>0</v>
      </c>
      <c r="O166" s="241">
        <f ca="1">IF(COUNTIF(K162:K166,K166)&gt;=4,IF(J166=5,VLOOKUP(K166+3,TPMatrix!$A$6:$B$10,2,FALSE),IF(J166=4,VLOOKUP(K166+3,TPMatrix!$D$6:$E$9,2,FALSE),0)),"")</f>
        <v>0</v>
      </c>
      <c r="P166" s="241">
        <f ca="1">IF(COUNTIF(K162:K166,K166)&gt;=5,IF(J166=5,VLOOKUP(K166+4,TPMatrix!$A$6:$B$10,2,FALSE),IF(J166=4,VLOOKUP(K166+4,TPMatrix!$D$6:$E$9,2,FALSE),0)),"")</f>
        <v>0</v>
      </c>
      <c r="Q166" s="241">
        <f t="shared" ca="1" si="52"/>
        <v>0</v>
      </c>
      <c r="R166" s="242">
        <f t="shared" ca="1" si="53"/>
        <v>5</v>
      </c>
      <c r="S166" s="240">
        <f t="shared" ca="1" si="54"/>
        <v>0</v>
      </c>
      <c r="T166" s="241">
        <f t="shared" si="55"/>
        <v>0</v>
      </c>
      <c r="U166" s="242">
        <f t="shared" ca="1" si="56"/>
        <v>0</v>
      </c>
      <c r="W166" s="154" t="str">
        <f t="shared" ca="1" si="57"/>
        <v/>
      </c>
      <c r="X166" s="154" t="str">
        <f ca="1">IF(ISNUMBER($A166),$W166*(Methuselahs!$A$4+1)+$A166,"")</f>
        <v/>
      </c>
      <c r="Y166" s="154" t="str">
        <f t="shared" ca="1" si="58"/>
        <v/>
      </c>
      <c r="Z166" s="154" t="str">
        <f ca="1">IF(ISNUMBER($A166),VLOOKUP($A166,Methuselahs!$A$7:$X$206,5),"")</f>
        <v/>
      </c>
      <c r="AA166" s="154" t="str">
        <f t="shared" ca="1" si="59"/>
        <v/>
      </c>
    </row>
    <row r="167" spans="1:27" ht="12.95" customHeight="1" x14ac:dyDescent="0.2">
      <c r="A167" s="193" t="str">
        <f ca="1">IF(ISBLANK('Tournament Info'!$B$11),"",INDIRECT(ADDRESS(ROW(),2,1,1,"Optimal Seating "&amp;'Tournament Info'!$B$11-1&amp;"R+F")))</f>
        <v/>
      </c>
      <c r="B167" s="194" t="str">
        <f ca="1">IF(ISNUMBER(A167),VLOOKUP(A167,Methuselahs!$A$7:$E$206,2,FALSE),"")</f>
        <v/>
      </c>
      <c r="C167" s="195" t="str">
        <f ca="1">IF(ISNUMBER(A167),VLOOKUP(A167,Methuselahs!$A$7:$E$206,3,FALSE),"")</f>
        <v/>
      </c>
      <c r="D167" s="196" t="str">
        <f t="shared" ref="D167:D198" ca="1" si="60">IF(ISNUMBER(A167),FLOOR((ROW()-ROW($A$7))/5,1)+1,"")</f>
        <v/>
      </c>
      <c r="E167" s="197"/>
      <c r="F167" s="249">
        <f t="shared" ref="F167:F198" si="61">IF(ISNUMBER(E167),E167,0)</f>
        <v>0</v>
      </c>
      <c r="G167" s="198" t="str">
        <f t="shared" ref="G167:G198" ca="1" si="62">IF(ISNUMBER($A167),IF(AND($F167&gt;=2,$H167=60),1,0),"")</f>
        <v/>
      </c>
      <c r="H167" s="199" t="str">
        <f ca="1">IF(ISNUMBER(A167),IF(OR($S167=$U167,NOT(ISNA(MATCH($D167*5+$V$4,Override!$C$6:$C$125,0)))),$Q167,0),"")</f>
        <v/>
      </c>
      <c r="I167" s="250" t="str">
        <f t="shared" ref="I167:I198" ca="1" si="63">IF(ISNUMBER(A167),IF(J167=5,K167,IF(AND(J167=4,OR(K167=4,K167=3)),K167+1,K167)),"")</f>
        <v/>
      </c>
      <c r="J167" s="200">
        <f ca="1">COUNT(A167:A171)</f>
        <v>0</v>
      </c>
      <c r="K167" s="201" t="str">
        <f ca="1">IF(ISNUMBER(A167),RANK(F167,F167:F171),"")</f>
        <v/>
      </c>
      <c r="L167" s="202">
        <f ca="1">IF(J167=5,VLOOKUP(K167,TPMatrix!$A$6:$B$10,2,FALSE),IF(J167=4,VLOOKUP(K167,TPMatrix!$D$6:$E$9,2,FALSE),0))</f>
        <v>0</v>
      </c>
      <c r="M167" s="202">
        <f ca="1">IF(COUNTIF(K167:K171,K167)&gt;=2,IF(J167=5,VLOOKUP(K167+1,TPMatrix!$A$6:$B$10,2,FALSE),IF(J167=4,VLOOKUP(K167+1,TPMatrix!$D$6:$E$9,2,FALSE),0)),"")</f>
        <v>0</v>
      </c>
      <c r="N167" s="202">
        <f ca="1">IF(COUNTIF(K167:K171,K167)&gt;=3,IF(J167=5,VLOOKUP(K167+2,TPMatrix!$A$6:$B$10,2,FALSE),IF(J167=4,VLOOKUP(K167+2,TPMatrix!$D$6:$E$9,2,FALSE),0)),"")</f>
        <v>0</v>
      </c>
      <c r="O167" s="202">
        <f ca="1">IF(COUNTIF(K167:K171,K167)&gt;=4,IF(J167=5,VLOOKUP(K167+3,TPMatrix!$A$6:$B$10,2,FALSE),IF(J167=4,VLOOKUP(K167+3,TPMatrix!$D$6:$E$9,2,FALSE),0)),"")</f>
        <v>0</v>
      </c>
      <c r="P167" s="202">
        <f ca="1">IF(COUNTIF(K167:K171,K167)&gt;=5,IF(J167=5,VLOOKUP(K167+4,TPMatrix!$A$6:$B$10,2,FALSE),IF(J167=4,VLOOKUP(K167+4,TPMatrix!$D$6:$E$9,2,FALSE),0)),"")</f>
        <v>0</v>
      </c>
      <c r="Q167" s="202">
        <f t="shared" ref="Q167:Q198" ca="1" si="64">SUM(L167:P167)/COUNT(L167:P167)</f>
        <v>0</v>
      </c>
      <c r="R167" s="203">
        <f t="shared" ref="R167:R198" ca="1" si="65">COUNT(L167:P167)</f>
        <v>5</v>
      </c>
      <c r="S167" s="204">
        <f t="shared" ref="S167:S198" ca="1" si="66">IF(ISNUMBER($A167),COUNTIF($D$7:$D$206,$D167),0)</f>
        <v>0</v>
      </c>
      <c r="T167" s="205">
        <f t="shared" ref="T167:T198" si="67">CEILING($F167,1)</f>
        <v>0</v>
      </c>
      <c r="U167" s="206">
        <f t="shared" ref="U167:U198" ca="1" si="68">SUM(OFFSET(T167,-MOD(ROW()-ROW($U$7),5),0,5,1))</f>
        <v>0</v>
      </c>
      <c r="W167" s="154" t="str">
        <f t="shared" ref="W167:W198" ca="1" si="69">$I167</f>
        <v/>
      </c>
      <c r="X167" s="154" t="str">
        <f ca="1">IF(ISNUMBER($A167),$W167*(Methuselahs!$A$4+1)+$A167,"")</f>
        <v/>
      </c>
      <c r="Y167" s="154" t="str">
        <f t="shared" ref="Y167:Y198" ca="1" si="70">IF(ISNUMBER($A167),RANK($X167,$X167:$X171,1),"")</f>
        <v/>
      </c>
      <c r="Z167" s="154" t="str">
        <f ca="1">IF(ISNUMBER($A167),VLOOKUP($A167,Methuselahs!$A$7:$X$206,5),"")</f>
        <v/>
      </c>
      <c r="AA167" s="154" t="str">
        <f t="shared" ref="AA167:AA198" ca="1" si="71">$I167</f>
        <v/>
      </c>
    </row>
    <row r="168" spans="1:27" ht="12.95" customHeight="1" x14ac:dyDescent="0.2">
      <c r="A168" s="207" t="str">
        <f ca="1">IF(ISBLANK('Tournament Info'!$B$11),"",INDIRECT(ADDRESS(ROW(),2,1,1,"Optimal Seating "&amp;'Tournament Info'!$B$11-1&amp;"R+F")))</f>
        <v/>
      </c>
      <c r="B168" s="208" t="str">
        <f ca="1">IF(ISNUMBER(A168),VLOOKUP(A168,Methuselahs!$A$7:$E$206,2,FALSE),"")</f>
        <v/>
      </c>
      <c r="C168" s="209" t="str">
        <f ca="1">IF(ISNUMBER(A168),VLOOKUP(A168,Methuselahs!$A$7:$E$206,3,FALSE),"")</f>
        <v/>
      </c>
      <c r="D168" s="210" t="str">
        <f t="shared" ca="1" si="60"/>
        <v/>
      </c>
      <c r="E168" s="211"/>
      <c r="F168" s="251">
        <f t="shared" si="61"/>
        <v>0</v>
      </c>
      <c r="G168" s="212" t="str">
        <f t="shared" ca="1" si="62"/>
        <v/>
      </c>
      <c r="H168" s="213" t="str">
        <f ca="1">IF(ISNUMBER(A168),IF(OR($S168=$U168,NOT(ISNA(MATCH($D168*5+$V$4,Override!$C$6:$C$125,0)))),$Q168,0),"")</f>
        <v/>
      </c>
      <c r="I168" s="252" t="str">
        <f t="shared" ca="1" si="63"/>
        <v/>
      </c>
      <c r="J168" s="214">
        <f ca="1">COUNT(A167:A171)</f>
        <v>0</v>
      </c>
      <c r="K168" s="215" t="str">
        <f ca="1">IF(ISNUMBER(A168),RANK(F168,F167:F171),"")</f>
        <v/>
      </c>
      <c r="L168" s="216">
        <f ca="1">IF(J168=5,VLOOKUP(K168,TPMatrix!$A$6:$B$10,2,FALSE),IF(J168=4,VLOOKUP(K168,TPMatrix!$D$6:$E$9,2,FALSE),0))</f>
        <v>0</v>
      </c>
      <c r="M168" s="216">
        <f ca="1">IF(COUNTIF(K167:K171,K168)&gt;=2,IF(J168=5,VLOOKUP(K168+1,TPMatrix!$A$6:$B$10,2,FALSE),IF(J168=4,VLOOKUP(K168+1,TPMatrix!$D$6:$E$9,2,FALSE),0)),"")</f>
        <v>0</v>
      </c>
      <c r="N168" s="216">
        <f ca="1">IF(COUNTIF(K167:K171,K168)&gt;=3,IF(J168=5,VLOOKUP(K168+2,TPMatrix!$A$6:$B$10,2,FALSE),IF(J168=4,VLOOKUP(K168+2,TPMatrix!$D$6:$E$9,2,FALSE),0)),"")</f>
        <v>0</v>
      </c>
      <c r="O168" s="216">
        <f ca="1">IF(COUNTIF(K167:K171,K168)&gt;=4,IF(J168=5,VLOOKUP(K168+3,TPMatrix!$A$6:$B$10,2,FALSE),IF(J168=4,VLOOKUP(K168+3,TPMatrix!$D$6:$E$9,2,FALSE),0)),"")</f>
        <v>0</v>
      </c>
      <c r="P168" s="216">
        <f ca="1">IF(COUNTIF(K167:K171,K168)&gt;=5,IF(J168=5,VLOOKUP(K168+4,TPMatrix!$A$6:$B$10,2,FALSE),IF(J168=4,VLOOKUP(K168+4,TPMatrix!$D$6:$E$9,2,FALSE),0)),"")</f>
        <v>0</v>
      </c>
      <c r="Q168" s="216">
        <f t="shared" ca="1" si="64"/>
        <v>0</v>
      </c>
      <c r="R168" s="217">
        <f t="shared" ca="1" si="65"/>
        <v>5</v>
      </c>
      <c r="S168" s="215">
        <f t="shared" ca="1" si="66"/>
        <v>0</v>
      </c>
      <c r="T168" s="216">
        <f t="shared" si="67"/>
        <v>0</v>
      </c>
      <c r="U168" s="217">
        <f t="shared" ca="1" si="68"/>
        <v>0</v>
      </c>
      <c r="W168" s="154" t="str">
        <f t="shared" ca="1" si="69"/>
        <v/>
      </c>
      <c r="X168" s="154" t="str">
        <f ca="1">IF(ISNUMBER($A168),$W168*(Methuselahs!$A$4+1)+$A168,"")</f>
        <v/>
      </c>
      <c r="Y168" s="154" t="str">
        <f t="shared" ca="1" si="70"/>
        <v/>
      </c>
      <c r="Z168" s="154" t="str">
        <f ca="1">IF(ISNUMBER($A168),VLOOKUP($A168,Methuselahs!$A$7:$X$206,5),"")</f>
        <v/>
      </c>
      <c r="AA168" s="154" t="str">
        <f t="shared" ca="1" si="71"/>
        <v/>
      </c>
    </row>
    <row r="169" spans="1:27" ht="12.95" customHeight="1" x14ac:dyDescent="0.2">
      <c r="A169" s="218" t="str">
        <f ca="1">IF(ISBLANK('Tournament Info'!$B$11),"",INDIRECT(ADDRESS(ROW(),2,1,1,"Optimal Seating "&amp;'Tournament Info'!$B$11-1&amp;"R+F")))</f>
        <v/>
      </c>
      <c r="B169" s="194" t="str">
        <f ca="1">IF(ISNUMBER(A169),VLOOKUP(A169,Methuselahs!$A$7:$E$206,2,FALSE),"")</f>
        <v/>
      </c>
      <c r="C169" s="219" t="str">
        <f ca="1">IF(ISNUMBER(A169),VLOOKUP(A169,Methuselahs!$A$7:$E$206,3,FALSE),"")</f>
        <v/>
      </c>
      <c r="D169" s="220" t="str">
        <f t="shared" ca="1" si="60"/>
        <v/>
      </c>
      <c r="E169" s="221"/>
      <c r="F169" s="253">
        <f t="shared" si="61"/>
        <v>0</v>
      </c>
      <c r="G169" s="222" t="str">
        <f t="shared" ca="1" si="62"/>
        <v/>
      </c>
      <c r="H169" s="223" t="str">
        <f ca="1">IF(ISNUMBER(A169),IF(OR($S169=$U169,NOT(ISNA(MATCH($D169*5+$V$4,Override!$C$6:$C$125,0)))),$Q169,0),"")</f>
        <v/>
      </c>
      <c r="I169" s="254" t="str">
        <f t="shared" ca="1" si="63"/>
        <v/>
      </c>
      <c r="J169" s="224">
        <f ca="1">COUNT(A167:A171)</f>
        <v>0</v>
      </c>
      <c r="K169" s="225" t="str">
        <f ca="1">IF(ISNUMBER(A169),RANK(F169,F167:F171),"")</f>
        <v/>
      </c>
      <c r="L169" s="226">
        <f ca="1">IF(J169=5,VLOOKUP(K169,TPMatrix!$A$6:$B$10,2,FALSE),IF(J169=4,VLOOKUP(K169,TPMatrix!$D$6:$E$9,2,FALSE),0))</f>
        <v>0</v>
      </c>
      <c r="M169" s="226">
        <f ca="1">IF(COUNTIF(K167:K171,K169)&gt;=2,IF(J169=5,VLOOKUP(K169+1,TPMatrix!$A$6:$B$10,2,FALSE),IF(J169=4,VLOOKUP(K169+1,TPMatrix!$D$6:$E$9,2,FALSE),0)),"")</f>
        <v>0</v>
      </c>
      <c r="N169" s="226">
        <f ca="1">IF(COUNTIF(K167:K171,K169)&gt;=3,IF(J169=5,VLOOKUP(K169+2,TPMatrix!$A$6:$B$10,2,FALSE),IF(J169=4,VLOOKUP(K169+2,TPMatrix!$D$6:$E$9,2,FALSE),0)),"")</f>
        <v>0</v>
      </c>
      <c r="O169" s="226">
        <f ca="1">IF(COUNTIF(K167:K171,K169)&gt;=4,IF(J169=5,VLOOKUP(K169+3,TPMatrix!$A$6:$B$10,2,FALSE),IF(J169=4,VLOOKUP(K169+3,TPMatrix!$D$6:$E$9,2,FALSE),0)),"")</f>
        <v>0</v>
      </c>
      <c r="P169" s="226">
        <f ca="1">IF(COUNTIF(K167:K171,K169)&gt;=5,IF(J169=5,VLOOKUP(K169+4,TPMatrix!$A$6:$B$10,2,FALSE),IF(J169=4,VLOOKUP(K169+4,TPMatrix!$D$6:$E$9,2,FALSE),0)),"")</f>
        <v>0</v>
      </c>
      <c r="Q169" s="226">
        <f t="shared" ca="1" si="64"/>
        <v>0</v>
      </c>
      <c r="R169" s="227">
        <f t="shared" ca="1" si="65"/>
        <v>5</v>
      </c>
      <c r="S169" s="225">
        <f t="shared" ca="1" si="66"/>
        <v>0</v>
      </c>
      <c r="T169" s="226">
        <f t="shared" si="67"/>
        <v>0</v>
      </c>
      <c r="U169" s="227">
        <f t="shared" ca="1" si="68"/>
        <v>0</v>
      </c>
      <c r="W169" s="154" t="str">
        <f t="shared" ca="1" si="69"/>
        <v/>
      </c>
      <c r="X169" s="154" t="str">
        <f ca="1">IF(ISNUMBER($A169),$W169*(Methuselahs!$A$4+1)+$A169,"")</f>
        <v/>
      </c>
      <c r="Y169" s="154" t="str">
        <f t="shared" ca="1" si="70"/>
        <v/>
      </c>
      <c r="Z169" s="154" t="str">
        <f ca="1">IF(ISNUMBER($A169),VLOOKUP($A169,Methuselahs!$A$7:$X$206,5),"")</f>
        <v/>
      </c>
      <c r="AA169" s="154" t="str">
        <f t="shared" ca="1" si="71"/>
        <v/>
      </c>
    </row>
    <row r="170" spans="1:27" ht="12.95" customHeight="1" x14ac:dyDescent="0.2">
      <c r="A170" s="228" t="str">
        <f ca="1">IF(ISBLANK('Tournament Info'!$B$11),"",INDIRECT(ADDRESS(ROW(),2,1,1,"Optimal Seating "&amp;'Tournament Info'!$B$11-1&amp;"R+F")))</f>
        <v/>
      </c>
      <c r="B170" s="229" t="str">
        <f ca="1">IF(ISNUMBER(A170),VLOOKUP(A170,Methuselahs!$A$7:$E$206,2,FALSE),"")</f>
        <v/>
      </c>
      <c r="C170" s="230" t="str">
        <f ca="1">IF(ISNUMBER(A170),VLOOKUP(A170,Methuselahs!$A$7:$E$206,3,FALSE),"")</f>
        <v/>
      </c>
      <c r="D170" s="231" t="str">
        <f t="shared" ca="1" si="60"/>
        <v/>
      </c>
      <c r="E170" s="232"/>
      <c r="F170" s="255">
        <f t="shared" si="61"/>
        <v>0</v>
      </c>
      <c r="G170" s="212" t="str">
        <f t="shared" ca="1" si="62"/>
        <v/>
      </c>
      <c r="H170" s="213" t="str">
        <f ca="1">IF(ISNUMBER(A170),IF(OR($S170=$U170,NOT(ISNA(MATCH($D170*5+$V$4,Override!$C$6:$C$125,0)))),$Q170,0),"")</f>
        <v/>
      </c>
      <c r="I170" s="252" t="str">
        <f t="shared" ca="1" si="63"/>
        <v/>
      </c>
      <c r="J170" s="233">
        <f ca="1">COUNT(A167:A171)</f>
        <v>0</v>
      </c>
      <c r="K170" s="215" t="str">
        <f ca="1">IF(ISNUMBER(A170),RANK(F170,F167:F171),"")</f>
        <v/>
      </c>
      <c r="L170" s="216">
        <f ca="1">IF(J170=5,VLOOKUP(K170,TPMatrix!$A$6:$B$10,2,FALSE),IF(J170=4,VLOOKUP(K170,TPMatrix!$D$6:$E$9,2,FALSE),0))</f>
        <v>0</v>
      </c>
      <c r="M170" s="216">
        <f ca="1">IF(COUNTIF(K167:K171,K170)&gt;=2,IF(J170=5,VLOOKUP(K170+1,TPMatrix!$A$6:$B$10,2,FALSE),IF(J170=4,VLOOKUP(K170+1,TPMatrix!$D$6:$E$9,2,FALSE),0)),"")</f>
        <v>0</v>
      </c>
      <c r="N170" s="216">
        <f ca="1">IF(COUNTIF(K167:K171,K170)&gt;=3,IF(J170=5,VLOOKUP(K170+2,TPMatrix!$A$6:$B$10,2,FALSE),IF(J170=4,VLOOKUP(K170+2,TPMatrix!$D$6:$E$9,2,FALSE),0)),"")</f>
        <v>0</v>
      </c>
      <c r="O170" s="216">
        <f ca="1">IF(COUNTIF(K167:K171,K170)&gt;=4,IF(J170=5,VLOOKUP(K170+3,TPMatrix!$A$6:$B$10,2,FALSE),IF(J170=4,VLOOKUP(K170+3,TPMatrix!$D$6:$E$9,2,FALSE),0)),"")</f>
        <v>0</v>
      </c>
      <c r="P170" s="216">
        <f ca="1">IF(COUNTIF(K167:K171,K170)&gt;=5,IF(J170=5,VLOOKUP(K170+4,TPMatrix!$A$6:$B$10,2,FALSE),IF(J170=4,VLOOKUP(K170+4,TPMatrix!$D$6:$E$9,2,FALSE),0)),"")</f>
        <v>0</v>
      </c>
      <c r="Q170" s="216">
        <f t="shared" ca="1" si="64"/>
        <v>0</v>
      </c>
      <c r="R170" s="217">
        <f t="shared" ca="1" si="65"/>
        <v>5</v>
      </c>
      <c r="S170" s="215">
        <f t="shared" ca="1" si="66"/>
        <v>0</v>
      </c>
      <c r="T170" s="216">
        <f t="shared" si="67"/>
        <v>0</v>
      </c>
      <c r="U170" s="217">
        <f t="shared" ca="1" si="68"/>
        <v>0</v>
      </c>
      <c r="W170" s="154" t="str">
        <f t="shared" ca="1" si="69"/>
        <v/>
      </c>
      <c r="X170" s="154" t="str">
        <f ca="1">IF(ISNUMBER($A170),$W170*(Methuselahs!$A$4+1)+$A170,"")</f>
        <v/>
      </c>
      <c r="Y170" s="154" t="str">
        <f t="shared" ca="1" si="70"/>
        <v/>
      </c>
      <c r="Z170" s="154" t="str">
        <f ca="1">IF(ISNUMBER($A170),VLOOKUP($A170,Methuselahs!$A$7:$X$206,5),"")</f>
        <v/>
      </c>
      <c r="AA170" s="154" t="str">
        <f t="shared" ca="1" si="71"/>
        <v/>
      </c>
    </row>
    <row r="171" spans="1:27" ht="12.95" customHeight="1" x14ac:dyDescent="0.2">
      <c r="A171" s="234" t="str">
        <f ca="1">IF(ISBLANK('Tournament Info'!$B$11),"",INDIRECT(ADDRESS(ROW(),2,1,1,"Optimal Seating "&amp;'Tournament Info'!$B$11-1&amp;"R+F")))</f>
        <v/>
      </c>
      <c r="B171" s="235" t="str">
        <f ca="1">IF(ISNUMBER(A171),VLOOKUP(A171,Methuselahs!$A$7:$E$206,2,FALSE),"")</f>
        <v/>
      </c>
      <c r="C171" s="236" t="str">
        <f ca="1">IF(ISNUMBER(A171),VLOOKUP(A171,Methuselahs!$A$7:$E$206,3,FALSE),"")</f>
        <v/>
      </c>
      <c r="D171" s="237" t="str">
        <f t="shared" ca="1" si="60"/>
        <v/>
      </c>
      <c r="E171" s="238"/>
      <c r="F171" s="256">
        <f t="shared" si="61"/>
        <v>0</v>
      </c>
      <c r="G171" s="222" t="str">
        <f t="shared" ca="1" si="62"/>
        <v/>
      </c>
      <c r="H171" s="223" t="str">
        <f ca="1">IF(ISNUMBER(A171),IF(OR($S171=$U171,NOT(ISNA(MATCH($D171*5+$V$4,Override!$C$6:$C$125,0)))),$Q171,0),"")</f>
        <v/>
      </c>
      <c r="I171" s="254" t="str">
        <f t="shared" ca="1" si="63"/>
        <v/>
      </c>
      <c r="J171" s="239">
        <f ca="1">COUNT(A167:A171)</f>
        <v>0</v>
      </c>
      <c r="K171" s="240" t="str">
        <f ca="1">IF(ISNUMBER(A171),RANK(F171,F167:F171),"")</f>
        <v/>
      </c>
      <c r="L171" s="241">
        <f ca="1">IF(J171=5,VLOOKUP(K171,TPMatrix!$A$6:$B$10,2,FALSE),IF(J171=4,VLOOKUP(K171,TPMatrix!$D$6:$E$9,2,FALSE),0))</f>
        <v>0</v>
      </c>
      <c r="M171" s="241">
        <f ca="1">IF(COUNTIF(K167:K171,K171)&gt;=2,IF(J171=5,VLOOKUP(K171+1,TPMatrix!$A$6:$B$10,2,FALSE),IF(J171=4,VLOOKUP(K171+1,TPMatrix!$D$6:$E$9,2,FALSE),0)),"")</f>
        <v>0</v>
      </c>
      <c r="N171" s="241">
        <f ca="1">IF(COUNTIF(K167:K171,K171)&gt;=3,IF(J171=5,VLOOKUP(K171+2,TPMatrix!$A$6:$B$10,2,FALSE),IF(J171=4,VLOOKUP(K171+2,TPMatrix!$D$6:$E$9,2,FALSE),0)),"")</f>
        <v>0</v>
      </c>
      <c r="O171" s="241">
        <f ca="1">IF(COUNTIF(K167:K171,K171)&gt;=4,IF(J171=5,VLOOKUP(K171+3,TPMatrix!$A$6:$B$10,2,FALSE),IF(J171=4,VLOOKUP(K171+3,TPMatrix!$D$6:$E$9,2,FALSE),0)),"")</f>
        <v>0</v>
      </c>
      <c r="P171" s="241">
        <f ca="1">IF(COUNTIF(K167:K171,K171)&gt;=5,IF(J171=5,VLOOKUP(K171+4,TPMatrix!$A$6:$B$10,2,FALSE),IF(J171=4,VLOOKUP(K171+4,TPMatrix!$D$6:$E$9,2,FALSE),0)),"")</f>
        <v>0</v>
      </c>
      <c r="Q171" s="241">
        <f t="shared" ca="1" si="64"/>
        <v>0</v>
      </c>
      <c r="R171" s="242">
        <f t="shared" ca="1" si="65"/>
        <v>5</v>
      </c>
      <c r="S171" s="240">
        <f t="shared" ca="1" si="66"/>
        <v>0</v>
      </c>
      <c r="T171" s="241">
        <f t="shared" si="67"/>
        <v>0</v>
      </c>
      <c r="U171" s="242">
        <f t="shared" ca="1" si="68"/>
        <v>0</v>
      </c>
      <c r="W171" s="154" t="str">
        <f t="shared" ca="1" si="69"/>
        <v/>
      </c>
      <c r="X171" s="154" t="str">
        <f ca="1">IF(ISNUMBER($A171),$W171*(Methuselahs!$A$4+1)+$A171,"")</f>
        <v/>
      </c>
      <c r="Y171" s="154" t="str">
        <f t="shared" ca="1" si="70"/>
        <v/>
      </c>
      <c r="Z171" s="154" t="str">
        <f ca="1">IF(ISNUMBER($A171),VLOOKUP($A171,Methuselahs!$A$7:$X$206,5),"")</f>
        <v/>
      </c>
      <c r="AA171" s="154" t="str">
        <f t="shared" ca="1" si="71"/>
        <v/>
      </c>
    </row>
    <row r="172" spans="1:27" ht="12.95" customHeight="1" x14ac:dyDescent="0.2">
      <c r="A172" s="193" t="str">
        <f ca="1">IF(ISBLANK('Tournament Info'!$B$11),"",INDIRECT(ADDRESS(ROW(),2,1,1,"Optimal Seating "&amp;'Tournament Info'!$B$11-1&amp;"R+F")))</f>
        <v/>
      </c>
      <c r="B172" s="194" t="str">
        <f ca="1">IF(ISNUMBER(A172),VLOOKUP(A172,Methuselahs!$A$7:$E$206,2,FALSE),"")</f>
        <v/>
      </c>
      <c r="C172" s="195" t="str">
        <f ca="1">IF(ISNUMBER(A172),VLOOKUP(A172,Methuselahs!$A$7:$E$206,3,FALSE),"")</f>
        <v/>
      </c>
      <c r="D172" s="196" t="str">
        <f t="shared" ca="1" si="60"/>
        <v/>
      </c>
      <c r="E172" s="197"/>
      <c r="F172" s="249">
        <f t="shared" si="61"/>
        <v>0</v>
      </c>
      <c r="G172" s="198" t="str">
        <f t="shared" ca="1" si="62"/>
        <v/>
      </c>
      <c r="H172" s="199" t="str">
        <f ca="1">IF(ISNUMBER(A172),IF(OR($S172=$U172,NOT(ISNA(MATCH($D172*5+$V$4,Override!$C$6:$C$125,0)))),$Q172,0),"")</f>
        <v/>
      </c>
      <c r="I172" s="250" t="str">
        <f t="shared" ca="1" si="63"/>
        <v/>
      </c>
      <c r="J172" s="200">
        <f ca="1">COUNT(A172:A176)</f>
        <v>0</v>
      </c>
      <c r="K172" s="201" t="str">
        <f ca="1">IF(ISNUMBER(A172),RANK(F172,F172:F176),"")</f>
        <v/>
      </c>
      <c r="L172" s="202">
        <f ca="1">IF(J172=5,VLOOKUP(K172,TPMatrix!$A$6:$B$10,2,FALSE),IF(J172=4,VLOOKUP(K172,TPMatrix!$D$6:$E$9,2,FALSE),0))</f>
        <v>0</v>
      </c>
      <c r="M172" s="202">
        <f ca="1">IF(COUNTIF(K172:K176,K172)&gt;=2,IF(J172=5,VLOOKUP(K172+1,TPMatrix!$A$6:$B$10,2,FALSE),IF(J172=4,VLOOKUP(K172+1,TPMatrix!$D$6:$E$9,2,FALSE),0)),"")</f>
        <v>0</v>
      </c>
      <c r="N172" s="202">
        <f ca="1">IF(COUNTIF(K172:K176,K172)&gt;=3,IF(J172=5,VLOOKUP(K172+2,TPMatrix!$A$6:$B$10,2,FALSE),IF(J172=4,VLOOKUP(K172+2,TPMatrix!$D$6:$E$9,2,FALSE),0)),"")</f>
        <v>0</v>
      </c>
      <c r="O172" s="202">
        <f ca="1">IF(COUNTIF(K172:K176,K172)&gt;=4,IF(J172=5,VLOOKUP(K172+3,TPMatrix!$A$6:$B$10,2,FALSE),IF(J172=4,VLOOKUP(K172+3,TPMatrix!$D$6:$E$9,2,FALSE),0)),"")</f>
        <v>0</v>
      </c>
      <c r="P172" s="202">
        <f ca="1">IF(COUNTIF(K172:K176,K172)&gt;=5,IF(J172=5,VLOOKUP(K172+4,TPMatrix!$A$6:$B$10,2,FALSE),IF(J172=4,VLOOKUP(K172+4,TPMatrix!$D$6:$E$9,2,FALSE),0)),"")</f>
        <v>0</v>
      </c>
      <c r="Q172" s="202">
        <f t="shared" ca="1" si="64"/>
        <v>0</v>
      </c>
      <c r="R172" s="203">
        <f t="shared" ca="1" si="65"/>
        <v>5</v>
      </c>
      <c r="S172" s="204">
        <f t="shared" ca="1" si="66"/>
        <v>0</v>
      </c>
      <c r="T172" s="205">
        <f t="shared" si="67"/>
        <v>0</v>
      </c>
      <c r="U172" s="206">
        <f t="shared" ca="1" si="68"/>
        <v>0</v>
      </c>
      <c r="W172" s="154" t="str">
        <f t="shared" ca="1" si="69"/>
        <v/>
      </c>
      <c r="X172" s="154" t="str">
        <f ca="1">IF(ISNUMBER($A172),$W172*(Methuselahs!$A$4+1)+$A172,"")</f>
        <v/>
      </c>
      <c r="Y172" s="154" t="str">
        <f t="shared" ca="1" si="70"/>
        <v/>
      </c>
      <c r="Z172" s="154" t="str">
        <f ca="1">IF(ISNUMBER($A172),VLOOKUP($A172,Methuselahs!$A$7:$X$206,5),"")</f>
        <v/>
      </c>
      <c r="AA172" s="154" t="str">
        <f t="shared" ca="1" si="71"/>
        <v/>
      </c>
    </row>
    <row r="173" spans="1:27" ht="12.95" customHeight="1" x14ac:dyDescent="0.2">
      <c r="A173" s="207" t="str">
        <f ca="1">IF(ISBLANK('Tournament Info'!$B$11),"",INDIRECT(ADDRESS(ROW(),2,1,1,"Optimal Seating "&amp;'Tournament Info'!$B$11-1&amp;"R+F")))</f>
        <v/>
      </c>
      <c r="B173" s="208" t="str">
        <f ca="1">IF(ISNUMBER(A173),VLOOKUP(A173,Methuselahs!$A$7:$E$206,2,FALSE),"")</f>
        <v/>
      </c>
      <c r="C173" s="209" t="str">
        <f ca="1">IF(ISNUMBER(A173),VLOOKUP(A173,Methuselahs!$A$7:$E$206,3,FALSE),"")</f>
        <v/>
      </c>
      <c r="D173" s="210" t="str">
        <f t="shared" ca="1" si="60"/>
        <v/>
      </c>
      <c r="E173" s="211"/>
      <c r="F173" s="251">
        <f t="shared" si="61"/>
        <v>0</v>
      </c>
      <c r="G173" s="212" t="str">
        <f t="shared" ca="1" si="62"/>
        <v/>
      </c>
      <c r="H173" s="213" t="str">
        <f ca="1">IF(ISNUMBER(A173),IF(OR($S173=$U173,NOT(ISNA(MATCH($D173*5+$V$4,Override!$C$6:$C$125,0)))),$Q173,0),"")</f>
        <v/>
      </c>
      <c r="I173" s="252" t="str">
        <f t="shared" ca="1" si="63"/>
        <v/>
      </c>
      <c r="J173" s="214">
        <f ca="1">COUNT(A172:A176)</f>
        <v>0</v>
      </c>
      <c r="K173" s="215" t="str">
        <f ca="1">IF(ISNUMBER(A173),RANK(F173,F172:F176),"")</f>
        <v/>
      </c>
      <c r="L173" s="216">
        <f ca="1">IF(J173=5,VLOOKUP(K173,TPMatrix!$A$6:$B$10,2,FALSE),IF(J173=4,VLOOKUP(K173,TPMatrix!$D$6:$E$9,2,FALSE),0))</f>
        <v>0</v>
      </c>
      <c r="M173" s="216">
        <f ca="1">IF(COUNTIF(K172:K176,K173)&gt;=2,IF(J173=5,VLOOKUP(K173+1,TPMatrix!$A$6:$B$10,2,FALSE),IF(J173=4,VLOOKUP(K173+1,TPMatrix!$D$6:$E$9,2,FALSE),0)),"")</f>
        <v>0</v>
      </c>
      <c r="N173" s="216">
        <f ca="1">IF(COUNTIF(K172:K176,K173)&gt;=3,IF(J173=5,VLOOKUP(K173+2,TPMatrix!$A$6:$B$10,2,FALSE),IF(J173=4,VLOOKUP(K173+2,TPMatrix!$D$6:$E$9,2,FALSE),0)),"")</f>
        <v>0</v>
      </c>
      <c r="O173" s="216">
        <f ca="1">IF(COUNTIF(K172:K176,K173)&gt;=4,IF(J173=5,VLOOKUP(K173+3,TPMatrix!$A$6:$B$10,2,FALSE),IF(J173=4,VLOOKUP(K173+3,TPMatrix!$D$6:$E$9,2,FALSE),0)),"")</f>
        <v>0</v>
      </c>
      <c r="P173" s="216">
        <f ca="1">IF(COUNTIF(K172:K176,K173)&gt;=5,IF(J173=5,VLOOKUP(K173+4,TPMatrix!$A$6:$B$10,2,FALSE),IF(J173=4,VLOOKUP(K173+4,TPMatrix!$D$6:$E$9,2,FALSE),0)),"")</f>
        <v>0</v>
      </c>
      <c r="Q173" s="216">
        <f t="shared" ca="1" si="64"/>
        <v>0</v>
      </c>
      <c r="R173" s="217">
        <f t="shared" ca="1" si="65"/>
        <v>5</v>
      </c>
      <c r="S173" s="215">
        <f t="shared" ca="1" si="66"/>
        <v>0</v>
      </c>
      <c r="T173" s="216">
        <f t="shared" si="67"/>
        <v>0</v>
      </c>
      <c r="U173" s="217">
        <f t="shared" ca="1" si="68"/>
        <v>0</v>
      </c>
      <c r="W173" s="154" t="str">
        <f t="shared" ca="1" si="69"/>
        <v/>
      </c>
      <c r="X173" s="154" t="str">
        <f ca="1">IF(ISNUMBER($A173),$W173*(Methuselahs!$A$4+1)+$A173,"")</f>
        <v/>
      </c>
      <c r="Y173" s="154" t="str">
        <f t="shared" ca="1" si="70"/>
        <v/>
      </c>
      <c r="Z173" s="154" t="str">
        <f ca="1">IF(ISNUMBER($A173),VLOOKUP($A173,Methuselahs!$A$7:$X$206,5),"")</f>
        <v/>
      </c>
      <c r="AA173" s="154" t="str">
        <f t="shared" ca="1" si="71"/>
        <v/>
      </c>
    </row>
    <row r="174" spans="1:27" ht="12.95" customHeight="1" x14ac:dyDescent="0.2">
      <c r="A174" s="218" t="str">
        <f ca="1">IF(ISBLANK('Tournament Info'!$B$11),"",INDIRECT(ADDRESS(ROW(),2,1,1,"Optimal Seating "&amp;'Tournament Info'!$B$11-1&amp;"R+F")))</f>
        <v/>
      </c>
      <c r="B174" s="194" t="str">
        <f ca="1">IF(ISNUMBER(A174),VLOOKUP(A174,Methuselahs!$A$7:$E$206,2,FALSE),"")</f>
        <v/>
      </c>
      <c r="C174" s="219" t="str">
        <f ca="1">IF(ISNUMBER(A174),VLOOKUP(A174,Methuselahs!$A$7:$E$206,3,FALSE),"")</f>
        <v/>
      </c>
      <c r="D174" s="220" t="str">
        <f t="shared" ca="1" si="60"/>
        <v/>
      </c>
      <c r="E174" s="221"/>
      <c r="F174" s="253">
        <f t="shared" si="61"/>
        <v>0</v>
      </c>
      <c r="G174" s="222" t="str">
        <f t="shared" ca="1" si="62"/>
        <v/>
      </c>
      <c r="H174" s="223" t="str">
        <f ca="1">IF(ISNUMBER(A174),IF(OR($S174=$U174,NOT(ISNA(MATCH($D174*5+$V$4,Override!$C$6:$C$125,0)))),$Q174,0),"")</f>
        <v/>
      </c>
      <c r="I174" s="254" t="str">
        <f t="shared" ca="1" si="63"/>
        <v/>
      </c>
      <c r="J174" s="224">
        <f ca="1">COUNT(A172:A176)</f>
        <v>0</v>
      </c>
      <c r="K174" s="225" t="str">
        <f ca="1">IF(ISNUMBER(A174),RANK(F174,F172:F176),"")</f>
        <v/>
      </c>
      <c r="L174" s="226">
        <f ca="1">IF(J174=5,VLOOKUP(K174,TPMatrix!$A$6:$B$10,2,FALSE),IF(J174=4,VLOOKUP(K174,TPMatrix!$D$6:$E$9,2,FALSE),0))</f>
        <v>0</v>
      </c>
      <c r="M174" s="226">
        <f ca="1">IF(COUNTIF(K172:K176,K174)&gt;=2,IF(J174=5,VLOOKUP(K174+1,TPMatrix!$A$6:$B$10,2,FALSE),IF(J174=4,VLOOKUP(K174+1,TPMatrix!$D$6:$E$9,2,FALSE),0)),"")</f>
        <v>0</v>
      </c>
      <c r="N174" s="226">
        <f ca="1">IF(COUNTIF(K172:K176,K174)&gt;=3,IF(J174=5,VLOOKUP(K174+2,TPMatrix!$A$6:$B$10,2,FALSE),IF(J174=4,VLOOKUP(K174+2,TPMatrix!$D$6:$E$9,2,FALSE),0)),"")</f>
        <v>0</v>
      </c>
      <c r="O174" s="226">
        <f ca="1">IF(COUNTIF(K172:K176,K174)&gt;=4,IF(J174=5,VLOOKUP(K174+3,TPMatrix!$A$6:$B$10,2,FALSE),IF(J174=4,VLOOKUP(K174+3,TPMatrix!$D$6:$E$9,2,FALSE),0)),"")</f>
        <v>0</v>
      </c>
      <c r="P174" s="226">
        <f ca="1">IF(COUNTIF(K172:K176,K174)&gt;=5,IF(J174=5,VLOOKUP(K174+4,TPMatrix!$A$6:$B$10,2,FALSE),IF(J174=4,VLOOKUP(K174+4,TPMatrix!$D$6:$E$9,2,FALSE),0)),"")</f>
        <v>0</v>
      </c>
      <c r="Q174" s="226">
        <f t="shared" ca="1" si="64"/>
        <v>0</v>
      </c>
      <c r="R174" s="227">
        <f t="shared" ca="1" si="65"/>
        <v>5</v>
      </c>
      <c r="S174" s="225">
        <f t="shared" ca="1" si="66"/>
        <v>0</v>
      </c>
      <c r="T174" s="226">
        <f t="shared" si="67"/>
        <v>0</v>
      </c>
      <c r="U174" s="227">
        <f t="shared" ca="1" si="68"/>
        <v>0</v>
      </c>
      <c r="W174" s="154" t="str">
        <f t="shared" ca="1" si="69"/>
        <v/>
      </c>
      <c r="X174" s="154" t="str">
        <f ca="1">IF(ISNUMBER($A174),$W174*(Methuselahs!$A$4+1)+$A174,"")</f>
        <v/>
      </c>
      <c r="Y174" s="154" t="str">
        <f t="shared" ca="1" si="70"/>
        <v/>
      </c>
      <c r="Z174" s="154" t="str">
        <f ca="1">IF(ISNUMBER($A174),VLOOKUP($A174,Methuselahs!$A$7:$X$206,5),"")</f>
        <v/>
      </c>
      <c r="AA174" s="154" t="str">
        <f t="shared" ca="1" si="71"/>
        <v/>
      </c>
    </row>
    <row r="175" spans="1:27" ht="12.95" customHeight="1" x14ac:dyDescent="0.2">
      <c r="A175" s="228" t="str">
        <f ca="1">IF(ISBLANK('Tournament Info'!$B$11),"",INDIRECT(ADDRESS(ROW(),2,1,1,"Optimal Seating "&amp;'Tournament Info'!$B$11-1&amp;"R+F")))</f>
        <v/>
      </c>
      <c r="B175" s="229" t="str">
        <f ca="1">IF(ISNUMBER(A175),VLOOKUP(A175,Methuselahs!$A$7:$E$206,2,FALSE),"")</f>
        <v/>
      </c>
      <c r="C175" s="230" t="str">
        <f ca="1">IF(ISNUMBER(A175),VLOOKUP(A175,Methuselahs!$A$7:$E$206,3,FALSE),"")</f>
        <v/>
      </c>
      <c r="D175" s="231" t="str">
        <f t="shared" ca="1" si="60"/>
        <v/>
      </c>
      <c r="E175" s="232"/>
      <c r="F175" s="255">
        <f t="shared" si="61"/>
        <v>0</v>
      </c>
      <c r="G175" s="212" t="str">
        <f t="shared" ca="1" si="62"/>
        <v/>
      </c>
      <c r="H175" s="213" t="str">
        <f ca="1">IF(ISNUMBER(A175),IF(OR($S175=$U175,NOT(ISNA(MATCH($D175*5+$V$4,Override!$C$6:$C$125,0)))),$Q175,0),"")</f>
        <v/>
      </c>
      <c r="I175" s="252" t="str">
        <f t="shared" ca="1" si="63"/>
        <v/>
      </c>
      <c r="J175" s="233">
        <f ca="1">COUNT(A172:A176)</f>
        <v>0</v>
      </c>
      <c r="K175" s="215" t="str">
        <f ca="1">IF(ISNUMBER(A175),RANK(F175,F172:F176),"")</f>
        <v/>
      </c>
      <c r="L175" s="216">
        <f ca="1">IF(J175=5,VLOOKUP(K175,TPMatrix!$A$6:$B$10,2,FALSE),IF(J175=4,VLOOKUP(K175,TPMatrix!$D$6:$E$9,2,FALSE),0))</f>
        <v>0</v>
      </c>
      <c r="M175" s="216">
        <f ca="1">IF(COUNTIF(K172:K176,K175)&gt;=2,IF(J175=5,VLOOKUP(K175+1,TPMatrix!$A$6:$B$10,2,FALSE),IF(J175=4,VLOOKUP(K175+1,TPMatrix!$D$6:$E$9,2,FALSE),0)),"")</f>
        <v>0</v>
      </c>
      <c r="N175" s="216">
        <f ca="1">IF(COUNTIF(K172:K176,K175)&gt;=3,IF(J175=5,VLOOKUP(K175+2,TPMatrix!$A$6:$B$10,2,FALSE),IF(J175=4,VLOOKUP(K175+2,TPMatrix!$D$6:$E$9,2,FALSE),0)),"")</f>
        <v>0</v>
      </c>
      <c r="O175" s="216">
        <f ca="1">IF(COUNTIF(K172:K176,K175)&gt;=4,IF(J175=5,VLOOKUP(K175+3,TPMatrix!$A$6:$B$10,2,FALSE),IF(J175=4,VLOOKUP(K175+3,TPMatrix!$D$6:$E$9,2,FALSE),0)),"")</f>
        <v>0</v>
      </c>
      <c r="P175" s="216">
        <f ca="1">IF(COUNTIF(K172:K176,K175)&gt;=5,IF(J175=5,VLOOKUP(K175+4,TPMatrix!$A$6:$B$10,2,FALSE),IF(J175=4,VLOOKUP(K175+4,TPMatrix!$D$6:$E$9,2,FALSE),0)),"")</f>
        <v>0</v>
      </c>
      <c r="Q175" s="216">
        <f t="shared" ca="1" si="64"/>
        <v>0</v>
      </c>
      <c r="R175" s="217">
        <f t="shared" ca="1" si="65"/>
        <v>5</v>
      </c>
      <c r="S175" s="215">
        <f t="shared" ca="1" si="66"/>
        <v>0</v>
      </c>
      <c r="T175" s="216">
        <f t="shared" si="67"/>
        <v>0</v>
      </c>
      <c r="U175" s="217">
        <f t="shared" ca="1" si="68"/>
        <v>0</v>
      </c>
      <c r="W175" s="154" t="str">
        <f t="shared" ca="1" si="69"/>
        <v/>
      </c>
      <c r="X175" s="154" t="str">
        <f ca="1">IF(ISNUMBER($A175),$W175*(Methuselahs!$A$4+1)+$A175,"")</f>
        <v/>
      </c>
      <c r="Y175" s="154" t="str">
        <f t="shared" ca="1" si="70"/>
        <v/>
      </c>
      <c r="Z175" s="154" t="str">
        <f ca="1">IF(ISNUMBER($A175),VLOOKUP($A175,Methuselahs!$A$7:$X$206,5),"")</f>
        <v/>
      </c>
      <c r="AA175" s="154" t="str">
        <f t="shared" ca="1" si="71"/>
        <v/>
      </c>
    </row>
    <row r="176" spans="1:27" ht="12.95" customHeight="1" x14ac:dyDescent="0.2">
      <c r="A176" s="234" t="str">
        <f ca="1">IF(ISBLANK('Tournament Info'!$B$11),"",INDIRECT(ADDRESS(ROW(),2,1,1,"Optimal Seating "&amp;'Tournament Info'!$B$11-1&amp;"R+F")))</f>
        <v/>
      </c>
      <c r="B176" s="235" t="str">
        <f ca="1">IF(ISNUMBER(A176),VLOOKUP(A176,Methuselahs!$A$7:$E$206,2,FALSE),"")</f>
        <v/>
      </c>
      <c r="C176" s="236" t="str">
        <f ca="1">IF(ISNUMBER(A176),VLOOKUP(A176,Methuselahs!$A$7:$E$206,3,FALSE),"")</f>
        <v/>
      </c>
      <c r="D176" s="237" t="str">
        <f t="shared" ca="1" si="60"/>
        <v/>
      </c>
      <c r="E176" s="238"/>
      <c r="F176" s="256">
        <f t="shared" si="61"/>
        <v>0</v>
      </c>
      <c r="G176" s="222" t="str">
        <f t="shared" ca="1" si="62"/>
        <v/>
      </c>
      <c r="H176" s="223" t="str">
        <f ca="1">IF(ISNUMBER(A176),IF(OR($S176=$U176,NOT(ISNA(MATCH($D176*5+$V$4,Override!$C$6:$C$125,0)))),$Q176,0),"")</f>
        <v/>
      </c>
      <c r="I176" s="254" t="str">
        <f t="shared" ca="1" si="63"/>
        <v/>
      </c>
      <c r="J176" s="239">
        <f ca="1">COUNT(A172:A176)</f>
        <v>0</v>
      </c>
      <c r="K176" s="240" t="str">
        <f ca="1">IF(ISNUMBER(A176),RANK(F176,F172:F176),"")</f>
        <v/>
      </c>
      <c r="L176" s="241">
        <f ca="1">IF(J176=5,VLOOKUP(K176,TPMatrix!$A$6:$B$10,2,FALSE),IF(J176=4,VLOOKUP(K176,TPMatrix!$D$6:$E$9,2,FALSE),0))</f>
        <v>0</v>
      </c>
      <c r="M176" s="241">
        <f ca="1">IF(COUNTIF(K172:K176,K176)&gt;=2,IF(J176=5,VLOOKUP(K176+1,TPMatrix!$A$6:$B$10,2,FALSE),IF(J176=4,VLOOKUP(K176+1,TPMatrix!$D$6:$E$9,2,FALSE),0)),"")</f>
        <v>0</v>
      </c>
      <c r="N176" s="241">
        <f ca="1">IF(COUNTIF(K172:K176,K176)&gt;=3,IF(J176=5,VLOOKUP(K176+2,TPMatrix!$A$6:$B$10,2,FALSE),IF(J176=4,VLOOKUP(K176+2,TPMatrix!$D$6:$E$9,2,FALSE),0)),"")</f>
        <v>0</v>
      </c>
      <c r="O176" s="241">
        <f ca="1">IF(COUNTIF(K172:K176,K176)&gt;=4,IF(J176=5,VLOOKUP(K176+3,TPMatrix!$A$6:$B$10,2,FALSE),IF(J176=4,VLOOKUP(K176+3,TPMatrix!$D$6:$E$9,2,FALSE),0)),"")</f>
        <v>0</v>
      </c>
      <c r="P176" s="241">
        <f ca="1">IF(COUNTIF(K172:K176,K176)&gt;=5,IF(J176=5,VLOOKUP(K176+4,TPMatrix!$A$6:$B$10,2,FALSE),IF(J176=4,VLOOKUP(K176+4,TPMatrix!$D$6:$E$9,2,FALSE),0)),"")</f>
        <v>0</v>
      </c>
      <c r="Q176" s="241">
        <f t="shared" ca="1" si="64"/>
        <v>0</v>
      </c>
      <c r="R176" s="242">
        <f t="shared" ca="1" si="65"/>
        <v>5</v>
      </c>
      <c r="S176" s="240">
        <f t="shared" ca="1" si="66"/>
        <v>0</v>
      </c>
      <c r="T176" s="241">
        <f t="shared" si="67"/>
        <v>0</v>
      </c>
      <c r="U176" s="242">
        <f t="shared" ca="1" si="68"/>
        <v>0</v>
      </c>
      <c r="W176" s="154" t="str">
        <f t="shared" ca="1" si="69"/>
        <v/>
      </c>
      <c r="X176" s="154" t="str">
        <f ca="1">IF(ISNUMBER($A176),$W176*(Methuselahs!$A$4+1)+$A176,"")</f>
        <v/>
      </c>
      <c r="Y176" s="154" t="str">
        <f t="shared" ca="1" si="70"/>
        <v/>
      </c>
      <c r="Z176" s="154" t="str">
        <f ca="1">IF(ISNUMBER($A176),VLOOKUP($A176,Methuselahs!$A$7:$X$206,5),"")</f>
        <v/>
      </c>
      <c r="AA176" s="154" t="str">
        <f t="shared" ca="1" si="71"/>
        <v/>
      </c>
    </row>
    <row r="177" spans="1:27" ht="12.95" customHeight="1" x14ac:dyDescent="0.2">
      <c r="A177" s="193" t="str">
        <f ca="1">IF(ISBLANK('Tournament Info'!$B$11),"",INDIRECT(ADDRESS(ROW(),2,1,1,"Optimal Seating "&amp;'Tournament Info'!$B$11-1&amp;"R+F")))</f>
        <v/>
      </c>
      <c r="B177" s="194" t="str">
        <f ca="1">IF(ISNUMBER(A177),VLOOKUP(A177,Methuselahs!$A$7:$E$206,2,FALSE),"")</f>
        <v/>
      </c>
      <c r="C177" s="195" t="str">
        <f ca="1">IF(ISNUMBER(A177),VLOOKUP(A177,Methuselahs!$A$7:$E$206,3,FALSE),"")</f>
        <v/>
      </c>
      <c r="D177" s="196" t="str">
        <f t="shared" ca="1" si="60"/>
        <v/>
      </c>
      <c r="E177" s="197"/>
      <c r="F177" s="249">
        <f t="shared" si="61"/>
        <v>0</v>
      </c>
      <c r="G177" s="198" t="str">
        <f t="shared" ca="1" si="62"/>
        <v/>
      </c>
      <c r="H177" s="199" t="str">
        <f ca="1">IF(ISNUMBER(A177),IF(OR($S177=$U177,NOT(ISNA(MATCH($D177*5+$V$4,Override!$C$6:$C$125,0)))),$Q177,0),"")</f>
        <v/>
      </c>
      <c r="I177" s="250" t="str">
        <f t="shared" ca="1" si="63"/>
        <v/>
      </c>
      <c r="J177" s="200">
        <f ca="1">COUNT(A177:A181)</f>
        <v>0</v>
      </c>
      <c r="K177" s="201" t="str">
        <f ca="1">IF(ISNUMBER(A177),RANK(F177,F177:F181),"")</f>
        <v/>
      </c>
      <c r="L177" s="202">
        <f ca="1">IF(J177=5,VLOOKUP(K177,TPMatrix!$A$6:$B$10,2,FALSE),IF(J177=4,VLOOKUP(K177,TPMatrix!$D$6:$E$9,2,FALSE),0))</f>
        <v>0</v>
      </c>
      <c r="M177" s="202">
        <f ca="1">IF(COUNTIF(K177:K181,K177)&gt;=2,IF(J177=5,VLOOKUP(K177+1,TPMatrix!$A$6:$B$10,2,FALSE),IF(J177=4,VLOOKUP(K177+1,TPMatrix!$D$6:$E$9,2,FALSE),0)),"")</f>
        <v>0</v>
      </c>
      <c r="N177" s="202">
        <f ca="1">IF(COUNTIF(K177:K181,K177)&gt;=3,IF(J177=5,VLOOKUP(K177+2,TPMatrix!$A$6:$B$10,2,FALSE),IF(J177=4,VLOOKUP(K177+2,TPMatrix!$D$6:$E$9,2,FALSE),0)),"")</f>
        <v>0</v>
      </c>
      <c r="O177" s="202">
        <f ca="1">IF(COUNTIF(K177:K181,K177)&gt;=4,IF(J177=5,VLOOKUP(K177+3,TPMatrix!$A$6:$B$10,2,FALSE),IF(J177=4,VLOOKUP(K177+3,TPMatrix!$D$6:$E$9,2,FALSE),0)),"")</f>
        <v>0</v>
      </c>
      <c r="P177" s="202">
        <f ca="1">IF(COUNTIF(K177:K181,K177)&gt;=5,IF(J177=5,VLOOKUP(K177+4,TPMatrix!$A$6:$B$10,2,FALSE),IF(J177=4,VLOOKUP(K177+4,TPMatrix!$D$6:$E$9,2,FALSE),0)),"")</f>
        <v>0</v>
      </c>
      <c r="Q177" s="202">
        <f t="shared" ca="1" si="64"/>
        <v>0</v>
      </c>
      <c r="R177" s="203">
        <f t="shared" ca="1" si="65"/>
        <v>5</v>
      </c>
      <c r="S177" s="204">
        <f t="shared" ca="1" si="66"/>
        <v>0</v>
      </c>
      <c r="T177" s="205">
        <f t="shared" si="67"/>
        <v>0</v>
      </c>
      <c r="U177" s="206">
        <f t="shared" ca="1" si="68"/>
        <v>0</v>
      </c>
      <c r="W177" s="154" t="str">
        <f t="shared" ca="1" si="69"/>
        <v/>
      </c>
      <c r="X177" s="154" t="str">
        <f ca="1">IF(ISNUMBER($A177),$W177*(Methuselahs!$A$4+1)+$A177,"")</f>
        <v/>
      </c>
      <c r="Y177" s="154" t="str">
        <f t="shared" ca="1" si="70"/>
        <v/>
      </c>
      <c r="Z177" s="154" t="str">
        <f ca="1">IF(ISNUMBER($A177),VLOOKUP($A177,Methuselahs!$A$7:$X$206,5),"")</f>
        <v/>
      </c>
      <c r="AA177" s="154" t="str">
        <f t="shared" ca="1" si="71"/>
        <v/>
      </c>
    </row>
    <row r="178" spans="1:27" ht="12.95" customHeight="1" x14ac:dyDescent="0.2">
      <c r="A178" s="207" t="str">
        <f ca="1">IF(ISBLANK('Tournament Info'!$B$11),"",INDIRECT(ADDRESS(ROW(),2,1,1,"Optimal Seating "&amp;'Tournament Info'!$B$11-1&amp;"R+F")))</f>
        <v/>
      </c>
      <c r="B178" s="208" t="str">
        <f ca="1">IF(ISNUMBER(A178),VLOOKUP(A178,Methuselahs!$A$7:$E$206,2,FALSE),"")</f>
        <v/>
      </c>
      <c r="C178" s="209" t="str">
        <f ca="1">IF(ISNUMBER(A178),VLOOKUP(A178,Methuselahs!$A$7:$E$206,3,FALSE),"")</f>
        <v/>
      </c>
      <c r="D178" s="210" t="str">
        <f t="shared" ca="1" si="60"/>
        <v/>
      </c>
      <c r="E178" s="211"/>
      <c r="F178" s="251">
        <f t="shared" si="61"/>
        <v>0</v>
      </c>
      <c r="G178" s="212" t="str">
        <f t="shared" ca="1" si="62"/>
        <v/>
      </c>
      <c r="H178" s="213" t="str">
        <f ca="1">IF(ISNUMBER(A178),IF(OR($S178=$U178,NOT(ISNA(MATCH($D178*5+$V$4,Override!$C$6:$C$125,0)))),$Q178,0),"")</f>
        <v/>
      </c>
      <c r="I178" s="252" t="str">
        <f t="shared" ca="1" si="63"/>
        <v/>
      </c>
      <c r="J178" s="214">
        <f ca="1">COUNT(A177:A181)</f>
        <v>0</v>
      </c>
      <c r="K178" s="215" t="str">
        <f ca="1">IF(ISNUMBER(A178),RANK(F178,F177:F181),"")</f>
        <v/>
      </c>
      <c r="L178" s="216">
        <f ca="1">IF(J178=5,VLOOKUP(K178,TPMatrix!$A$6:$B$10,2,FALSE),IF(J178=4,VLOOKUP(K178,TPMatrix!$D$6:$E$9,2,FALSE),0))</f>
        <v>0</v>
      </c>
      <c r="M178" s="216">
        <f ca="1">IF(COUNTIF(K177:K181,K178)&gt;=2,IF(J178=5,VLOOKUP(K178+1,TPMatrix!$A$6:$B$10,2,FALSE),IF(J178=4,VLOOKUP(K178+1,TPMatrix!$D$6:$E$9,2,FALSE),0)),"")</f>
        <v>0</v>
      </c>
      <c r="N178" s="216">
        <f ca="1">IF(COUNTIF(K177:K181,K178)&gt;=3,IF(J178=5,VLOOKUP(K178+2,TPMatrix!$A$6:$B$10,2,FALSE),IF(J178=4,VLOOKUP(K178+2,TPMatrix!$D$6:$E$9,2,FALSE),0)),"")</f>
        <v>0</v>
      </c>
      <c r="O178" s="216">
        <f ca="1">IF(COUNTIF(K177:K181,K178)&gt;=4,IF(J178=5,VLOOKUP(K178+3,TPMatrix!$A$6:$B$10,2,FALSE),IF(J178=4,VLOOKUP(K178+3,TPMatrix!$D$6:$E$9,2,FALSE),0)),"")</f>
        <v>0</v>
      </c>
      <c r="P178" s="216">
        <f ca="1">IF(COUNTIF(K177:K181,K178)&gt;=5,IF(J178=5,VLOOKUP(K178+4,TPMatrix!$A$6:$B$10,2,FALSE),IF(J178=4,VLOOKUP(K178+4,TPMatrix!$D$6:$E$9,2,FALSE),0)),"")</f>
        <v>0</v>
      </c>
      <c r="Q178" s="216">
        <f t="shared" ca="1" si="64"/>
        <v>0</v>
      </c>
      <c r="R178" s="217">
        <f t="shared" ca="1" si="65"/>
        <v>5</v>
      </c>
      <c r="S178" s="215">
        <f t="shared" ca="1" si="66"/>
        <v>0</v>
      </c>
      <c r="T178" s="216">
        <f t="shared" si="67"/>
        <v>0</v>
      </c>
      <c r="U178" s="217">
        <f t="shared" ca="1" si="68"/>
        <v>0</v>
      </c>
      <c r="W178" s="154" t="str">
        <f t="shared" ca="1" si="69"/>
        <v/>
      </c>
      <c r="X178" s="154" t="str">
        <f ca="1">IF(ISNUMBER($A178),$W178*(Methuselahs!$A$4+1)+$A178,"")</f>
        <v/>
      </c>
      <c r="Y178" s="154" t="str">
        <f t="shared" ca="1" si="70"/>
        <v/>
      </c>
      <c r="Z178" s="154" t="str">
        <f ca="1">IF(ISNUMBER($A178),VLOOKUP($A178,Methuselahs!$A$7:$X$206,5),"")</f>
        <v/>
      </c>
      <c r="AA178" s="154" t="str">
        <f t="shared" ca="1" si="71"/>
        <v/>
      </c>
    </row>
    <row r="179" spans="1:27" ht="12.95" customHeight="1" x14ac:dyDescent="0.2">
      <c r="A179" s="218" t="str">
        <f ca="1">IF(ISBLANK('Tournament Info'!$B$11),"",INDIRECT(ADDRESS(ROW(),2,1,1,"Optimal Seating "&amp;'Tournament Info'!$B$11-1&amp;"R+F")))</f>
        <v/>
      </c>
      <c r="B179" s="194" t="str">
        <f ca="1">IF(ISNUMBER(A179),VLOOKUP(A179,Methuselahs!$A$7:$E$206,2,FALSE),"")</f>
        <v/>
      </c>
      <c r="C179" s="219" t="str">
        <f ca="1">IF(ISNUMBER(A179),VLOOKUP(A179,Methuselahs!$A$7:$E$206,3,FALSE),"")</f>
        <v/>
      </c>
      <c r="D179" s="220" t="str">
        <f t="shared" ca="1" si="60"/>
        <v/>
      </c>
      <c r="E179" s="221"/>
      <c r="F179" s="253">
        <f t="shared" si="61"/>
        <v>0</v>
      </c>
      <c r="G179" s="222" t="str">
        <f t="shared" ca="1" si="62"/>
        <v/>
      </c>
      <c r="H179" s="223" t="str">
        <f ca="1">IF(ISNUMBER(A179),IF(OR($S179=$U179,NOT(ISNA(MATCH($D179*5+$V$4,Override!$C$6:$C$125,0)))),$Q179,0),"")</f>
        <v/>
      </c>
      <c r="I179" s="254" t="str">
        <f t="shared" ca="1" si="63"/>
        <v/>
      </c>
      <c r="J179" s="224">
        <f ca="1">COUNT(A177:A181)</f>
        <v>0</v>
      </c>
      <c r="K179" s="225" t="str">
        <f ca="1">IF(ISNUMBER(A179),RANK(F179,F177:F181),"")</f>
        <v/>
      </c>
      <c r="L179" s="226">
        <f ca="1">IF(J179=5,VLOOKUP(K179,TPMatrix!$A$6:$B$10,2,FALSE),IF(J179=4,VLOOKUP(K179,TPMatrix!$D$6:$E$9,2,FALSE),0))</f>
        <v>0</v>
      </c>
      <c r="M179" s="226">
        <f ca="1">IF(COUNTIF(K177:K181,K179)&gt;=2,IF(J179=5,VLOOKUP(K179+1,TPMatrix!$A$6:$B$10,2,FALSE),IF(J179=4,VLOOKUP(K179+1,TPMatrix!$D$6:$E$9,2,FALSE),0)),"")</f>
        <v>0</v>
      </c>
      <c r="N179" s="226">
        <f ca="1">IF(COUNTIF(K177:K181,K179)&gt;=3,IF(J179=5,VLOOKUP(K179+2,TPMatrix!$A$6:$B$10,2,FALSE),IF(J179=4,VLOOKUP(K179+2,TPMatrix!$D$6:$E$9,2,FALSE),0)),"")</f>
        <v>0</v>
      </c>
      <c r="O179" s="226">
        <f ca="1">IF(COUNTIF(K177:K181,K179)&gt;=4,IF(J179=5,VLOOKUP(K179+3,TPMatrix!$A$6:$B$10,2,FALSE),IF(J179=4,VLOOKUP(K179+3,TPMatrix!$D$6:$E$9,2,FALSE),0)),"")</f>
        <v>0</v>
      </c>
      <c r="P179" s="226">
        <f ca="1">IF(COUNTIF(K177:K181,K179)&gt;=5,IF(J179=5,VLOOKUP(K179+4,TPMatrix!$A$6:$B$10,2,FALSE),IF(J179=4,VLOOKUP(K179+4,TPMatrix!$D$6:$E$9,2,FALSE),0)),"")</f>
        <v>0</v>
      </c>
      <c r="Q179" s="226">
        <f t="shared" ca="1" si="64"/>
        <v>0</v>
      </c>
      <c r="R179" s="227">
        <f t="shared" ca="1" si="65"/>
        <v>5</v>
      </c>
      <c r="S179" s="225">
        <f t="shared" ca="1" si="66"/>
        <v>0</v>
      </c>
      <c r="T179" s="226">
        <f t="shared" si="67"/>
        <v>0</v>
      </c>
      <c r="U179" s="227">
        <f t="shared" ca="1" si="68"/>
        <v>0</v>
      </c>
      <c r="W179" s="154" t="str">
        <f t="shared" ca="1" si="69"/>
        <v/>
      </c>
      <c r="X179" s="154" t="str">
        <f ca="1">IF(ISNUMBER($A179),$W179*(Methuselahs!$A$4+1)+$A179,"")</f>
        <v/>
      </c>
      <c r="Y179" s="154" t="str">
        <f t="shared" ca="1" si="70"/>
        <v/>
      </c>
      <c r="Z179" s="154" t="str">
        <f ca="1">IF(ISNUMBER($A179),VLOOKUP($A179,Methuselahs!$A$7:$X$206,5),"")</f>
        <v/>
      </c>
      <c r="AA179" s="154" t="str">
        <f t="shared" ca="1" si="71"/>
        <v/>
      </c>
    </row>
    <row r="180" spans="1:27" ht="12.95" customHeight="1" x14ac:dyDescent="0.2">
      <c r="A180" s="228" t="str">
        <f ca="1">IF(ISBLANK('Tournament Info'!$B$11),"",INDIRECT(ADDRESS(ROW(),2,1,1,"Optimal Seating "&amp;'Tournament Info'!$B$11-1&amp;"R+F")))</f>
        <v/>
      </c>
      <c r="B180" s="229" t="str">
        <f ca="1">IF(ISNUMBER(A180),VLOOKUP(A180,Methuselahs!$A$7:$E$206,2,FALSE),"")</f>
        <v/>
      </c>
      <c r="C180" s="230" t="str">
        <f ca="1">IF(ISNUMBER(A180),VLOOKUP(A180,Methuselahs!$A$7:$E$206,3,FALSE),"")</f>
        <v/>
      </c>
      <c r="D180" s="231" t="str">
        <f t="shared" ca="1" si="60"/>
        <v/>
      </c>
      <c r="E180" s="232"/>
      <c r="F180" s="255">
        <f t="shared" si="61"/>
        <v>0</v>
      </c>
      <c r="G180" s="212" t="str">
        <f t="shared" ca="1" si="62"/>
        <v/>
      </c>
      <c r="H180" s="213" t="str">
        <f ca="1">IF(ISNUMBER(A180),IF(OR($S180=$U180,NOT(ISNA(MATCH($D180*5+$V$4,Override!$C$6:$C$125,0)))),$Q180,0),"")</f>
        <v/>
      </c>
      <c r="I180" s="252" t="str">
        <f t="shared" ca="1" si="63"/>
        <v/>
      </c>
      <c r="J180" s="233">
        <f ca="1">COUNT(A177:A181)</f>
        <v>0</v>
      </c>
      <c r="K180" s="215" t="str">
        <f ca="1">IF(ISNUMBER(A180),RANK(F180,F177:F181),"")</f>
        <v/>
      </c>
      <c r="L180" s="216">
        <f ca="1">IF(J180=5,VLOOKUP(K180,TPMatrix!$A$6:$B$10,2,FALSE),IF(J180=4,VLOOKUP(K180,TPMatrix!$D$6:$E$9,2,FALSE),0))</f>
        <v>0</v>
      </c>
      <c r="M180" s="216">
        <f ca="1">IF(COUNTIF(K177:K181,K180)&gt;=2,IF(J180=5,VLOOKUP(K180+1,TPMatrix!$A$6:$B$10,2,FALSE),IF(J180=4,VLOOKUP(K180+1,TPMatrix!$D$6:$E$9,2,FALSE),0)),"")</f>
        <v>0</v>
      </c>
      <c r="N180" s="216">
        <f ca="1">IF(COUNTIF(K177:K181,K180)&gt;=3,IF(J180=5,VLOOKUP(K180+2,TPMatrix!$A$6:$B$10,2,FALSE),IF(J180=4,VLOOKUP(K180+2,TPMatrix!$D$6:$E$9,2,FALSE),0)),"")</f>
        <v>0</v>
      </c>
      <c r="O180" s="216">
        <f ca="1">IF(COUNTIF(K177:K181,K180)&gt;=4,IF(J180=5,VLOOKUP(K180+3,TPMatrix!$A$6:$B$10,2,FALSE),IF(J180=4,VLOOKUP(K180+3,TPMatrix!$D$6:$E$9,2,FALSE),0)),"")</f>
        <v>0</v>
      </c>
      <c r="P180" s="216">
        <f ca="1">IF(COUNTIF(K177:K181,K180)&gt;=5,IF(J180=5,VLOOKUP(K180+4,TPMatrix!$A$6:$B$10,2,FALSE),IF(J180=4,VLOOKUP(K180+4,TPMatrix!$D$6:$E$9,2,FALSE),0)),"")</f>
        <v>0</v>
      </c>
      <c r="Q180" s="216">
        <f t="shared" ca="1" si="64"/>
        <v>0</v>
      </c>
      <c r="R180" s="217">
        <f t="shared" ca="1" si="65"/>
        <v>5</v>
      </c>
      <c r="S180" s="215">
        <f t="shared" ca="1" si="66"/>
        <v>0</v>
      </c>
      <c r="T180" s="216">
        <f t="shared" si="67"/>
        <v>0</v>
      </c>
      <c r="U180" s="217">
        <f t="shared" ca="1" si="68"/>
        <v>0</v>
      </c>
      <c r="W180" s="154" t="str">
        <f t="shared" ca="1" si="69"/>
        <v/>
      </c>
      <c r="X180" s="154" t="str">
        <f ca="1">IF(ISNUMBER($A180),$W180*(Methuselahs!$A$4+1)+$A180,"")</f>
        <v/>
      </c>
      <c r="Y180" s="154" t="str">
        <f t="shared" ca="1" si="70"/>
        <v/>
      </c>
      <c r="Z180" s="154" t="str">
        <f ca="1">IF(ISNUMBER($A180),VLOOKUP($A180,Methuselahs!$A$7:$X$206,5),"")</f>
        <v/>
      </c>
      <c r="AA180" s="154" t="str">
        <f t="shared" ca="1" si="71"/>
        <v/>
      </c>
    </row>
    <row r="181" spans="1:27" ht="12.95" customHeight="1" x14ac:dyDescent="0.2">
      <c r="A181" s="234" t="str">
        <f ca="1">IF(ISBLANK('Tournament Info'!$B$11),"",INDIRECT(ADDRESS(ROW(),2,1,1,"Optimal Seating "&amp;'Tournament Info'!$B$11-1&amp;"R+F")))</f>
        <v/>
      </c>
      <c r="B181" s="235" t="str">
        <f ca="1">IF(ISNUMBER(A181),VLOOKUP(A181,Methuselahs!$A$7:$E$206,2,FALSE),"")</f>
        <v/>
      </c>
      <c r="C181" s="236" t="str">
        <f ca="1">IF(ISNUMBER(A181),VLOOKUP(A181,Methuselahs!$A$7:$E$206,3,FALSE),"")</f>
        <v/>
      </c>
      <c r="D181" s="237" t="str">
        <f t="shared" ca="1" si="60"/>
        <v/>
      </c>
      <c r="E181" s="238"/>
      <c r="F181" s="256">
        <f t="shared" si="61"/>
        <v>0</v>
      </c>
      <c r="G181" s="222" t="str">
        <f t="shared" ca="1" si="62"/>
        <v/>
      </c>
      <c r="H181" s="223" t="str">
        <f ca="1">IF(ISNUMBER(A181),IF(OR($S181=$U181,NOT(ISNA(MATCH($D181*5+$V$4,Override!$C$6:$C$125,0)))),$Q181,0),"")</f>
        <v/>
      </c>
      <c r="I181" s="254" t="str">
        <f t="shared" ca="1" si="63"/>
        <v/>
      </c>
      <c r="J181" s="239">
        <f ca="1">COUNT(A177:A181)</f>
        <v>0</v>
      </c>
      <c r="K181" s="240" t="str">
        <f ca="1">IF(ISNUMBER(A181),RANK(F181,F177:F181),"")</f>
        <v/>
      </c>
      <c r="L181" s="241">
        <f ca="1">IF(J181=5,VLOOKUP(K181,TPMatrix!$A$6:$B$10,2,FALSE),IF(J181=4,VLOOKUP(K181,TPMatrix!$D$6:$E$9,2,FALSE),0))</f>
        <v>0</v>
      </c>
      <c r="M181" s="241">
        <f ca="1">IF(COUNTIF(K177:K181,K181)&gt;=2,IF(J181=5,VLOOKUP(K181+1,TPMatrix!$A$6:$B$10,2,FALSE),IF(J181=4,VLOOKUP(K181+1,TPMatrix!$D$6:$E$9,2,FALSE),0)),"")</f>
        <v>0</v>
      </c>
      <c r="N181" s="241">
        <f ca="1">IF(COUNTIF(K177:K181,K181)&gt;=3,IF(J181=5,VLOOKUP(K181+2,TPMatrix!$A$6:$B$10,2,FALSE),IF(J181=4,VLOOKUP(K181+2,TPMatrix!$D$6:$E$9,2,FALSE),0)),"")</f>
        <v>0</v>
      </c>
      <c r="O181" s="241">
        <f ca="1">IF(COUNTIF(K177:K181,K181)&gt;=4,IF(J181=5,VLOOKUP(K181+3,TPMatrix!$A$6:$B$10,2,FALSE),IF(J181=4,VLOOKUP(K181+3,TPMatrix!$D$6:$E$9,2,FALSE),0)),"")</f>
        <v>0</v>
      </c>
      <c r="P181" s="241">
        <f ca="1">IF(COUNTIF(K177:K181,K181)&gt;=5,IF(J181=5,VLOOKUP(K181+4,TPMatrix!$A$6:$B$10,2,FALSE),IF(J181=4,VLOOKUP(K181+4,TPMatrix!$D$6:$E$9,2,FALSE),0)),"")</f>
        <v>0</v>
      </c>
      <c r="Q181" s="241">
        <f t="shared" ca="1" si="64"/>
        <v>0</v>
      </c>
      <c r="R181" s="242">
        <f t="shared" ca="1" si="65"/>
        <v>5</v>
      </c>
      <c r="S181" s="240">
        <f t="shared" ca="1" si="66"/>
        <v>0</v>
      </c>
      <c r="T181" s="241">
        <f t="shared" si="67"/>
        <v>0</v>
      </c>
      <c r="U181" s="242">
        <f t="shared" ca="1" si="68"/>
        <v>0</v>
      </c>
      <c r="W181" s="154" t="str">
        <f t="shared" ca="1" si="69"/>
        <v/>
      </c>
      <c r="X181" s="154" t="str">
        <f ca="1">IF(ISNUMBER($A181),$W181*(Methuselahs!$A$4+1)+$A181,"")</f>
        <v/>
      </c>
      <c r="Y181" s="154" t="str">
        <f t="shared" ca="1" si="70"/>
        <v/>
      </c>
      <c r="Z181" s="154" t="str">
        <f ca="1">IF(ISNUMBER($A181),VLOOKUP($A181,Methuselahs!$A$7:$X$206,5),"")</f>
        <v/>
      </c>
      <c r="AA181" s="154" t="str">
        <f t="shared" ca="1" si="71"/>
        <v/>
      </c>
    </row>
    <row r="182" spans="1:27" ht="12.95" customHeight="1" x14ac:dyDescent="0.2">
      <c r="A182" s="193" t="str">
        <f ca="1">IF(ISBLANK('Tournament Info'!$B$11),"",INDIRECT(ADDRESS(ROW(),2,1,1,"Optimal Seating "&amp;'Tournament Info'!$B$11-1&amp;"R+F")))</f>
        <v/>
      </c>
      <c r="B182" s="194" t="str">
        <f ca="1">IF(ISNUMBER(A182),VLOOKUP(A182,Methuselahs!$A$7:$E$206,2,FALSE),"")</f>
        <v/>
      </c>
      <c r="C182" s="195" t="str">
        <f ca="1">IF(ISNUMBER(A182),VLOOKUP(A182,Methuselahs!$A$7:$E$206,3,FALSE),"")</f>
        <v/>
      </c>
      <c r="D182" s="196" t="str">
        <f t="shared" ca="1" si="60"/>
        <v/>
      </c>
      <c r="E182" s="197"/>
      <c r="F182" s="249">
        <f t="shared" si="61"/>
        <v>0</v>
      </c>
      <c r="G182" s="198" t="str">
        <f t="shared" ca="1" si="62"/>
        <v/>
      </c>
      <c r="H182" s="199" t="str">
        <f ca="1">IF(ISNUMBER(A182),IF(OR($S182=$U182,NOT(ISNA(MATCH($D182*5+$V$4,Override!$C$6:$C$125,0)))),$Q182,0),"")</f>
        <v/>
      </c>
      <c r="I182" s="250" t="str">
        <f t="shared" ca="1" si="63"/>
        <v/>
      </c>
      <c r="J182" s="200">
        <f ca="1">COUNT(A182:A186)</f>
        <v>0</v>
      </c>
      <c r="K182" s="201" t="str">
        <f ca="1">IF(ISNUMBER(A182),RANK(F182,F182:F186),"")</f>
        <v/>
      </c>
      <c r="L182" s="202">
        <f ca="1">IF(J182=5,VLOOKUP(K182,TPMatrix!$A$6:$B$10,2,FALSE),IF(J182=4,VLOOKUP(K182,TPMatrix!$D$6:$E$9,2,FALSE),0))</f>
        <v>0</v>
      </c>
      <c r="M182" s="202">
        <f ca="1">IF(COUNTIF(K182:K186,K182)&gt;=2,IF(J182=5,VLOOKUP(K182+1,TPMatrix!$A$6:$B$10,2,FALSE),IF(J182=4,VLOOKUP(K182+1,TPMatrix!$D$6:$E$9,2,FALSE),0)),"")</f>
        <v>0</v>
      </c>
      <c r="N182" s="202">
        <f ca="1">IF(COUNTIF(K182:K186,K182)&gt;=3,IF(J182=5,VLOOKUP(K182+2,TPMatrix!$A$6:$B$10,2,FALSE),IF(J182=4,VLOOKUP(K182+2,TPMatrix!$D$6:$E$9,2,FALSE),0)),"")</f>
        <v>0</v>
      </c>
      <c r="O182" s="202">
        <f ca="1">IF(COUNTIF(K182:K186,K182)&gt;=4,IF(J182=5,VLOOKUP(K182+3,TPMatrix!$A$6:$B$10,2,FALSE),IF(J182=4,VLOOKUP(K182+3,TPMatrix!$D$6:$E$9,2,FALSE),0)),"")</f>
        <v>0</v>
      </c>
      <c r="P182" s="202">
        <f ca="1">IF(COUNTIF(K182:K186,K182)&gt;=5,IF(J182=5,VLOOKUP(K182+4,TPMatrix!$A$6:$B$10,2,FALSE),IF(J182=4,VLOOKUP(K182+4,TPMatrix!$D$6:$E$9,2,FALSE),0)),"")</f>
        <v>0</v>
      </c>
      <c r="Q182" s="202">
        <f t="shared" ca="1" si="64"/>
        <v>0</v>
      </c>
      <c r="R182" s="203">
        <f t="shared" ca="1" si="65"/>
        <v>5</v>
      </c>
      <c r="S182" s="204">
        <f t="shared" ca="1" si="66"/>
        <v>0</v>
      </c>
      <c r="T182" s="205">
        <f t="shared" si="67"/>
        <v>0</v>
      </c>
      <c r="U182" s="206">
        <f t="shared" ca="1" si="68"/>
        <v>0</v>
      </c>
      <c r="W182" s="154" t="str">
        <f t="shared" ca="1" si="69"/>
        <v/>
      </c>
      <c r="X182" s="154" t="str">
        <f ca="1">IF(ISNUMBER($A182),$W182*(Methuselahs!$A$4+1)+$A182,"")</f>
        <v/>
      </c>
      <c r="Y182" s="154" t="str">
        <f t="shared" ca="1" si="70"/>
        <v/>
      </c>
      <c r="Z182" s="154" t="str">
        <f ca="1">IF(ISNUMBER($A182),VLOOKUP($A182,Methuselahs!$A$7:$X$206,5),"")</f>
        <v/>
      </c>
      <c r="AA182" s="154" t="str">
        <f t="shared" ca="1" si="71"/>
        <v/>
      </c>
    </row>
    <row r="183" spans="1:27" ht="12.95" customHeight="1" x14ac:dyDescent="0.2">
      <c r="A183" s="207" t="str">
        <f ca="1">IF(ISBLANK('Tournament Info'!$B$11),"",INDIRECT(ADDRESS(ROW(),2,1,1,"Optimal Seating "&amp;'Tournament Info'!$B$11-1&amp;"R+F")))</f>
        <v/>
      </c>
      <c r="B183" s="208" t="str">
        <f ca="1">IF(ISNUMBER(A183),VLOOKUP(A183,Methuselahs!$A$7:$E$206,2,FALSE),"")</f>
        <v/>
      </c>
      <c r="C183" s="209" t="str">
        <f ca="1">IF(ISNUMBER(A183),VLOOKUP(A183,Methuselahs!$A$7:$E$206,3,FALSE),"")</f>
        <v/>
      </c>
      <c r="D183" s="210" t="str">
        <f t="shared" ca="1" si="60"/>
        <v/>
      </c>
      <c r="E183" s="211"/>
      <c r="F183" s="251">
        <f t="shared" si="61"/>
        <v>0</v>
      </c>
      <c r="G183" s="212" t="str">
        <f t="shared" ca="1" si="62"/>
        <v/>
      </c>
      <c r="H183" s="213" t="str">
        <f ca="1">IF(ISNUMBER(A183),IF(OR($S183=$U183,NOT(ISNA(MATCH($D183*5+$V$4,Override!$C$6:$C$125,0)))),$Q183,0),"")</f>
        <v/>
      </c>
      <c r="I183" s="252" t="str">
        <f t="shared" ca="1" si="63"/>
        <v/>
      </c>
      <c r="J183" s="214">
        <f ca="1">COUNT(A182:A186)</f>
        <v>0</v>
      </c>
      <c r="K183" s="215" t="str">
        <f ca="1">IF(ISNUMBER(A183),RANK(F183,F182:F186),"")</f>
        <v/>
      </c>
      <c r="L183" s="216">
        <f ca="1">IF(J183=5,VLOOKUP(K183,TPMatrix!$A$6:$B$10,2,FALSE),IF(J183=4,VLOOKUP(K183,TPMatrix!$D$6:$E$9,2,FALSE),0))</f>
        <v>0</v>
      </c>
      <c r="M183" s="216">
        <f ca="1">IF(COUNTIF(K182:K186,K183)&gt;=2,IF(J183=5,VLOOKUP(K183+1,TPMatrix!$A$6:$B$10,2,FALSE),IF(J183=4,VLOOKUP(K183+1,TPMatrix!$D$6:$E$9,2,FALSE),0)),"")</f>
        <v>0</v>
      </c>
      <c r="N183" s="216">
        <f ca="1">IF(COUNTIF(K182:K186,K183)&gt;=3,IF(J183=5,VLOOKUP(K183+2,TPMatrix!$A$6:$B$10,2,FALSE),IF(J183=4,VLOOKUP(K183+2,TPMatrix!$D$6:$E$9,2,FALSE),0)),"")</f>
        <v>0</v>
      </c>
      <c r="O183" s="216">
        <f ca="1">IF(COUNTIF(K182:K186,K183)&gt;=4,IF(J183=5,VLOOKUP(K183+3,TPMatrix!$A$6:$B$10,2,FALSE),IF(J183=4,VLOOKUP(K183+3,TPMatrix!$D$6:$E$9,2,FALSE),0)),"")</f>
        <v>0</v>
      </c>
      <c r="P183" s="216">
        <f ca="1">IF(COUNTIF(K182:K186,K183)&gt;=5,IF(J183=5,VLOOKUP(K183+4,TPMatrix!$A$6:$B$10,2,FALSE),IF(J183=4,VLOOKUP(K183+4,TPMatrix!$D$6:$E$9,2,FALSE),0)),"")</f>
        <v>0</v>
      </c>
      <c r="Q183" s="216">
        <f t="shared" ca="1" si="64"/>
        <v>0</v>
      </c>
      <c r="R183" s="217">
        <f t="shared" ca="1" si="65"/>
        <v>5</v>
      </c>
      <c r="S183" s="215">
        <f t="shared" ca="1" si="66"/>
        <v>0</v>
      </c>
      <c r="T183" s="216">
        <f t="shared" si="67"/>
        <v>0</v>
      </c>
      <c r="U183" s="217">
        <f t="shared" ca="1" si="68"/>
        <v>0</v>
      </c>
      <c r="W183" s="154" t="str">
        <f t="shared" ca="1" si="69"/>
        <v/>
      </c>
      <c r="X183" s="154" t="str">
        <f ca="1">IF(ISNUMBER($A183),$W183*(Methuselahs!$A$4+1)+$A183,"")</f>
        <v/>
      </c>
      <c r="Y183" s="154" t="str">
        <f t="shared" ca="1" si="70"/>
        <v/>
      </c>
      <c r="Z183" s="154" t="str">
        <f ca="1">IF(ISNUMBER($A183),VLOOKUP($A183,Methuselahs!$A$7:$X$206,5),"")</f>
        <v/>
      </c>
      <c r="AA183" s="154" t="str">
        <f t="shared" ca="1" si="71"/>
        <v/>
      </c>
    </row>
    <row r="184" spans="1:27" ht="12.95" customHeight="1" x14ac:dyDescent="0.2">
      <c r="A184" s="218" t="str">
        <f ca="1">IF(ISBLANK('Tournament Info'!$B$11),"",INDIRECT(ADDRESS(ROW(),2,1,1,"Optimal Seating "&amp;'Tournament Info'!$B$11-1&amp;"R+F")))</f>
        <v/>
      </c>
      <c r="B184" s="194" t="str">
        <f ca="1">IF(ISNUMBER(A184),VLOOKUP(A184,Methuselahs!$A$7:$E$206,2,FALSE),"")</f>
        <v/>
      </c>
      <c r="C184" s="219" t="str">
        <f ca="1">IF(ISNUMBER(A184),VLOOKUP(A184,Methuselahs!$A$7:$E$206,3,FALSE),"")</f>
        <v/>
      </c>
      <c r="D184" s="220" t="str">
        <f t="shared" ca="1" si="60"/>
        <v/>
      </c>
      <c r="E184" s="221"/>
      <c r="F184" s="253">
        <f t="shared" si="61"/>
        <v>0</v>
      </c>
      <c r="G184" s="222" t="str">
        <f t="shared" ca="1" si="62"/>
        <v/>
      </c>
      <c r="H184" s="223" t="str">
        <f ca="1">IF(ISNUMBER(A184),IF(OR($S184=$U184,NOT(ISNA(MATCH($D184*5+$V$4,Override!$C$6:$C$125,0)))),$Q184,0),"")</f>
        <v/>
      </c>
      <c r="I184" s="254" t="str">
        <f t="shared" ca="1" si="63"/>
        <v/>
      </c>
      <c r="J184" s="224">
        <f ca="1">COUNT(A182:A186)</f>
        <v>0</v>
      </c>
      <c r="K184" s="225" t="str">
        <f ca="1">IF(ISNUMBER(A184),RANK(F184,F182:F186),"")</f>
        <v/>
      </c>
      <c r="L184" s="226">
        <f ca="1">IF(J184=5,VLOOKUP(K184,TPMatrix!$A$6:$B$10,2,FALSE),IF(J184=4,VLOOKUP(K184,TPMatrix!$D$6:$E$9,2,FALSE),0))</f>
        <v>0</v>
      </c>
      <c r="M184" s="226">
        <f ca="1">IF(COUNTIF(K182:K186,K184)&gt;=2,IF(J184=5,VLOOKUP(K184+1,TPMatrix!$A$6:$B$10,2,FALSE),IF(J184=4,VLOOKUP(K184+1,TPMatrix!$D$6:$E$9,2,FALSE),0)),"")</f>
        <v>0</v>
      </c>
      <c r="N184" s="226">
        <f ca="1">IF(COUNTIF(K182:K186,K184)&gt;=3,IF(J184=5,VLOOKUP(K184+2,TPMatrix!$A$6:$B$10,2,FALSE),IF(J184=4,VLOOKUP(K184+2,TPMatrix!$D$6:$E$9,2,FALSE),0)),"")</f>
        <v>0</v>
      </c>
      <c r="O184" s="226">
        <f ca="1">IF(COUNTIF(K182:K186,K184)&gt;=4,IF(J184=5,VLOOKUP(K184+3,TPMatrix!$A$6:$B$10,2,FALSE),IF(J184=4,VLOOKUP(K184+3,TPMatrix!$D$6:$E$9,2,FALSE),0)),"")</f>
        <v>0</v>
      </c>
      <c r="P184" s="226">
        <f ca="1">IF(COUNTIF(K182:K186,K184)&gt;=5,IF(J184=5,VLOOKUP(K184+4,TPMatrix!$A$6:$B$10,2,FALSE),IF(J184=4,VLOOKUP(K184+4,TPMatrix!$D$6:$E$9,2,FALSE),0)),"")</f>
        <v>0</v>
      </c>
      <c r="Q184" s="226">
        <f t="shared" ca="1" si="64"/>
        <v>0</v>
      </c>
      <c r="R184" s="227">
        <f t="shared" ca="1" si="65"/>
        <v>5</v>
      </c>
      <c r="S184" s="225">
        <f t="shared" ca="1" si="66"/>
        <v>0</v>
      </c>
      <c r="T184" s="226">
        <f t="shared" si="67"/>
        <v>0</v>
      </c>
      <c r="U184" s="227">
        <f t="shared" ca="1" si="68"/>
        <v>0</v>
      </c>
      <c r="W184" s="154" t="str">
        <f t="shared" ca="1" si="69"/>
        <v/>
      </c>
      <c r="X184" s="154" t="str">
        <f ca="1">IF(ISNUMBER($A184),$W184*(Methuselahs!$A$4+1)+$A184,"")</f>
        <v/>
      </c>
      <c r="Y184" s="154" t="str">
        <f t="shared" ca="1" si="70"/>
        <v/>
      </c>
      <c r="Z184" s="154" t="str">
        <f ca="1">IF(ISNUMBER($A184),VLOOKUP($A184,Methuselahs!$A$7:$X$206,5),"")</f>
        <v/>
      </c>
      <c r="AA184" s="154" t="str">
        <f t="shared" ca="1" si="71"/>
        <v/>
      </c>
    </row>
    <row r="185" spans="1:27" ht="12.95" customHeight="1" x14ac:dyDescent="0.2">
      <c r="A185" s="228" t="str">
        <f ca="1">IF(ISBLANK('Tournament Info'!$B$11),"",INDIRECT(ADDRESS(ROW(),2,1,1,"Optimal Seating "&amp;'Tournament Info'!$B$11-1&amp;"R+F")))</f>
        <v/>
      </c>
      <c r="B185" s="229" t="str">
        <f ca="1">IF(ISNUMBER(A185),VLOOKUP(A185,Methuselahs!$A$7:$E$206,2,FALSE),"")</f>
        <v/>
      </c>
      <c r="C185" s="230" t="str">
        <f ca="1">IF(ISNUMBER(A185),VLOOKUP(A185,Methuselahs!$A$7:$E$206,3,FALSE),"")</f>
        <v/>
      </c>
      <c r="D185" s="231" t="str">
        <f t="shared" ca="1" si="60"/>
        <v/>
      </c>
      <c r="E185" s="232"/>
      <c r="F185" s="255">
        <f t="shared" si="61"/>
        <v>0</v>
      </c>
      <c r="G185" s="212" t="str">
        <f t="shared" ca="1" si="62"/>
        <v/>
      </c>
      <c r="H185" s="213" t="str">
        <f ca="1">IF(ISNUMBER(A185),IF(OR($S185=$U185,NOT(ISNA(MATCH($D185*5+$V$4,Override!$C$6:$C$125,0)))),$Q185,0),"")</f>
        <v/>
      </c>
      <c r="I185" s="252" t="str">
        <f t="shared" ca="1" si="63"/>
        <v/>
      </c>
      <c r="J185" s="233">
        <f ca="1">COUNT(A182:A186)</f>
        <v>0</v>
      </c>
      <c r="K185" s="215" t="str">
        <f ca="1">IF(ISNUMBER(A185),RANK(F185,F182:F186),"")</f>
        <v/>
      </c>
      <c r="L185" s="216">
        <f ca="1">IF(J185=5,VLOOKUP(K185,TPMatrix!$A$6:$B$10,2,FALSE),IF(J185=4,VLOOKUP(K185,TPMatrix!$D$6:$E$9,2,FALSE),0))</f>
        <v>0</v>
      </c>
      <c r="M185" s="216">
        <f ca="1">IF(COUNTIF(K182:K186,K185)&gt;=2,IF(J185=5,VLOOKUP(K185+1,TPMatrix!$A$6:$B$10,2,FALSE),IF(J185=4,VLOOKUP(K185+1,TPMatrix!$D$6:$E$9,2,FALSE),0)),"")</f>
        <v>0</v>
      </c>
      <c r="N185" s="216">
        <f ca="1">IF(COUNTIF(K182:K186,K185)&gt;=3,IF(J185=5,VLOOKUP(K185+2,TPMatrix!$A$6:$B$10,2,FALSE),IF(J185=4,VLOOKUP(K185+2,TPMatrix!$D$6:$E$9,2,FALSE),0)),"")</f>
        <v>0</v>
      </c>
      <c r="O185" s="216">
        <f ca="1">IF(COUNTIF(K182:K186,K185)&gt;=4,IF(J185=5,VLOOKUP(K185+3,TPMatrix!$A$6:$B$10,2,FALSE),IF(J185=4,VLOOKUP(K185+3,TPMatrix!$D$6:$E$9,2,FALSE),0)),"")</f>
        <v>0</v>
      </c>
      <c r="P185" s="216">
        <f ca="1">IF(COUNTIF(K182:K186,K185)&gt;=5,IF(J185=5,VLOOKUP(K185+4,TPMatrix!$A$6:$B$10,2,FALSE),IF(J185=4,VLOOKUP(K185+4,TPMatrix!$D$6:$E$9,2,FALSE),0)),"")</f>
        <v>0</v>
      </c>
      <c r="Q185" s="216">
        <f t="shared" ca="1" si="64"/>
        <v>0</v>
      </c>
      <c r="R185" s="217">
        <f t="shared" ca="1" si="65"/>
        <v>5</v>
      </c>
      <c r="S185" s="215">
        <f t="shared" ca="1" si="66"/>
        <v>0</v>
      </c>
      <c r="T185" s="216">
        <f t="shared" si="67"/>
        <v>0</v>
      </c>
      <c r="U185" s="217">
        <f t="shared" ca="1" si="68"/>
        <v>0</v>
      </c>
      <c r="W185" s="154" t="str">
        <f t="shared" ca="1" si="69"/>
        <v/>
      </c>
      <c r="X185" s="154" t="str">
        <f ca="1">IF(ISNUMBER($A185),$W185*(Methuselahs!$A$4+1)+$A185,"")</f>
        <v/>
      </c>
      <c r="Y185" s="154" t="str">
        <f t="shared" ca="1" si="70"/>
        <v/>
      </c>
      <c r="Z185" s="154" t="str">
        <f ca="1">IF(ISNUMBER($A185),VLOOKUP($A185,Methuselahs!$A$7:$X$206,5),"")</f>
        <v/>
      </c>
      <c r="AA185" s="154" t="str">
        <f t="shared" ca="1" si="71"/>
        <v/>
      </c>
    </row>
    <row r="186" spans="1:27" ht="12.95" customHeight="1" x14ac:dyDescent="0.2">
      <c r="A186" s="234" t="str">
        <f ca="1">IF(ISBLANK('Tournament Info'!$B$11),"",INDIRECT(ADDRESS(ROW(),2,1,1,"Optimal Seating "&amp;'Tournament Info'!$B$11-1&amp;"R+F")))</f>
        <v/>
      </c>
      <c r="B186" s="235" t="str">
        <f ca="1">IF(ISNUMBER(A186),VLOOKUP(A186,Methuselahs!$A$7:$E$206,2,FALSE),"")</f>
        <v/>
      </c>
      <c r="C186" s="236" t="str">
        <f ca="1">IF(ISNUMBER(A186),VLOOKUP(A186,Methuselahs!$A$7:$E$206,3,FALSE),"")</f>
        <v/>
      </c>
      <c r="D186" s="237" t="str">
        <f t="shared" ca="1" si="60"/>
        <v/>
      </c>
      <c r="E186" s="238"/>
      <c r="F186" s="256">
        <f t="shared" si="61"/>
        <v>0</v>
      </c>
      <c r="G186" s="222" t="str">
        <f t="shared" ca="1" si="62"/>
        <v/>
      </c>
      <c r="H186" s="223" t="str">
        <f ca="1">IF(ISNUMBER(A186),IF(OR($S186=$U186,NOT(ISNA(MATCH($D186*5+$V$4,Override!$C$6:$C$125,0)))),$Q186,0),"")</f>
        <v/>
      </c>
      <c r="I186" s="254" t="str">
        <f t="shared" ca="1" si="63"/>
        <v/>
      </c>
      <c r="J186" s="239">
        <f ca="1">COUNT(A182:A186)</f>
        <v>0</v>
      </c>
      <c r="K186" s="240" t="str">
        <f ca="1">IF(ISNUMBER(A186),RANK(F186,F182:F186),"")</f>
        <v/>
      </c>
      <c r="L186" s="241">
        <f ca="1">IF(J186=5,VLOOKUP(K186,TPMatrix!$A$6:$B$10,2,FALSE),IF(J186=4,VLOOKUP(K186,TPMatrix!$D$6:$E$9,2,FALSE),0))</f>
        <v>0</v>
      </c>
      <c r="M186" s="241">
        <f ca="1">IF(COUNTIF(K182:K186,K186)&gt;=2,IF(J186=5,VLOOKUP(K186+1,TPMatrix!$A$6:$B$10,2,FALSE),IF(J186=4,VLOOKUP(K186+1,TPMatrix!$D$6:$E$9,2,FALSE),0)),"")</f>
        <v>0</v>
      </c>
      <c r="N186" s="241">
        <f ca="1">IF(COUNTIF(K182:K186,K186)&gt;=3,IF(J186=5,VLOOKUP(K186+2,TPMatrix!$A$6:$B$10,2,FALSE),IF(J186=4,VLOOKUP(K186+2,TPMatrix!$D$6:$E$9,2,FALSE),0)),"")</f>
        <v>0</v>
      </c>
      <c r="O186" s="241">
        <f ca="1">IF(COUNTIF(K182:K186,K186)&gt;=4,IF(J186=5,VLOOKUP(K186+3,TPMatrix!$A$6:$B$10,2,FALSE),IF(J186=4,VLOOKUP(K186+3,TPMatrix!$D$6:$E$9,2,FALSE),0)),"")</f>
        <v>0</v>
      </c>
      <c r="P186" s="241">
        <f ca="1">IF(COUNTIF(K182:K186,K186)&gt;=5,IF(J186=5,VLOOKUP(K186+4,TPMatrix!$A$6:$B$10,2,FALSE),IF(J186=4,VLOOKUP(K186+4,TPMatrix!$D$6:$E$9,2,FALSE),0)),"")</f>
        <v>0</v>
      </c>
      <c r="Q186" s="241">
        <f t="shared" ca="1" si="64"/>
        <v>0</v>
      </c>
      <c r="R186" s="242">
        <f t="shared" ca="1" si="65"/>
        <v>5</v>
      </c>
      <c r="S186" s="240">
        <f t="shared" ca="1" si="66"/>
        <v>0</v>
      </c>
      <c r="T186" s="241">
        <f t="shared" si="67"/>
        <v>0</v>
      </c>
      <c r="U186" s="242">
        <f t="shared" ca="1" si="68"/>
        <v>0</v>
      </c>
      <c r="W186" s="154" t="str">
        <f t="shared" ca="1" si="69"/>
        <v/>
      </c>
      <c r="X186" s="154" t="str">
        <f ca="1">IF(ISNUMBER($A186),$W186*(Methuselahs!$A$4+1)+$A186,"")</f>
        <v/>
      </c>
      <c r="Y186" s="154" t="str">
        <f t="shared" ca="1" si="70"/>
        <v/>
      </c>
      <c r="Z186" s="154" t="str">
        <f ca="1">IF(ISNUMBER($A186),VLOOKUP($A186,Methuselahs!$A$7:$X$206,5),"")</f>
        <v/>
      </c>
      <c r="AA186" s="154" t="str">
        <f t="shared" ca="1" si="71"/>
        <v/>
      </c>
    </row>
    <row r="187" spans="1:27" ht="12.95" customHeight="1" x14ac:dyDescent="0.2">
      <c r="A187" s="193" t="str">
        <f ca="1">IF(ISBLANK('Tournament Info'!$B$11),"",INDIRECT(ADDRESS(ROW(),2,1,1,"Optimal Seating "&amp;'Tournament Info'!$B$11-1&amp;"R+F")))</f>
        <v/>
      </c>
      <c r="B187" s="194" t="str">
        <f ca="1">IF(ISNUMBER(A187),VLOOKUP(A187,Methuselahs!$A$7:$E$206,2,FALSE),"")</f>
        <v/>
      </c>
      <c r="C187" s="195" t="str">
        <f ca="1">IF(ISNUMBER(A187),VLOOKUP(A187,Methuselahs!$A$7:$E$206,3,FALSE),"")</f>
        <v/>
      </c>
      <c r="D187" s="196" t="str">
        <f t="shared" ca="1" si="60"/>
        <v/>
      </c>
      <c r="E187" s="197"/>
      <c r="F187" s="249">
        <f t="shared" si="61"/>
        <v>0</v>
      </c>
      <c r="G187" s="198" t="str">
        <f t="shared" ca="1" si="62"/>
        <v/>
      </c>
      <c r="H187" s="199" t="str">
        <f ca="1">IF(ISNUMBER(A187),IF(OR($S187=$U187,NOT(ISNA(MATCH($D187*5+$V$4,Override!$C$6:$C$125,0)))),$Q187,0),"")</f>
        <v/>
      </c>
      <c r="I187" s="250" t="str">
        <f t="shared" ca="1" si="63"/>
        <v/>
      </c>
      <c r="J187" s="200">
        <f ca="1">COUNT(A187:A191)</f>
        <v>0</v>
      </c>
      <c r="K187" s="201" t="str">
        <f ca="1">IF(ISNUMBER(A187),RANK(F187,F187:F191),"")</f>
        <v/>
      </c>
      <c r="L187" s="202">
        <f ca="1">IF(J187=5,VLOOKUP(K187,TPMatrix!$A$6:$B$10,2,FALSE),IF(J187=4,VLOOKUP(K187,TPMatrix!$D$6:$E$9,2,FALSE),0))</f>
        <v>0</v>
      </c>
      <c r="M187" s="202">
        <f ca="1">IF(COUNTIF(K187:K191,K187)&gt;=2,IF(J187=5,VLOOKUP(K187+1,TPMatrix!$A$6:$B$10,2,FALSE),IF(J187=4,VLOOKUP(K187+1,TPMatrix!$D$6:$E$9,2,FALSE),0)),"")</f>
        <v>0</v>
      </c>
      <c r="N187" s="202">
        <f ca="1">IF(COUNTIF(K187:K191,K187)&gt;=3,IF(J187=5,VLOOKUP(K187+2,TPMatrix!$A$6:$B$10,2,FALSE),IF(J187=4,VLOOKUP(K187+2,TPMatrix!$D$6:$E$9,2,FALSE),0)),"")</f>
        <v>0</v>
      </c>
      <c r="O187" s="202">
        <f ca="1">IF(COUNTIF(K187:K191,K187)&gt;=4,IF(J187=5,VLOOKUP(K187+3,TPMatrix!$A$6:$B$10,2,FALSE),IF(J187=4,VLOOKUP(K187+3,TPMatrix!$D$6:$E$9,2,FALSE),0)),"")</f>
        <v>0</v>
      </c>
      <c r="P187" s="202">
        <f ca="1">IF(COUNTIF(K187:K191,K187)&gt;=5,IF(J187=5,VLOOKUP(K187+4,TPMatrix!$A$6:$B$10,2,FALSE),IF(J187=4,VLOOKUP(K187+4,TPMatrix!$D$6:$E$9,2,FALSE),0)),"")</f>
        <v>0</v>
      </c>
      <c r="Q187" s="202">
        <f t="shared" ca="1" si="64"/>
        <v>0</v>
      </c>
      <c r="R187" s="203">
        <f t="shared" ca="1" si="65"/>
        <v>5</v>
      </c>
      <c r="S187" s="204">
        <f t="shared" ca="1" si="66"/>
        <v>0</v>
      </c>
      <c r="T187" s="205">
        <f t="shared" si="67"/>
        <v>0</v>
      </c>
      <c r="U187" s="206">
        <f t="shared" ca="1" si="68"/>
        <v>0</v>
      </c>
      <c r="W187" s="154" t="str">
        <f t="shared" ca="1" si="69"/>
        <v/>
      </c>
      <c r="X187" s="154" t="str">
        <f ca="1">IF(ISNUMBER($A187),$W187*(Methuselahs!$A$4+1)+$A187,"")</f>
        <v/>
      </c>
      <c r="Y187" s="154" t="str">
        <f t="shared" ca="1" si="70"/>
        <v/>
      </c>
      <c r="Z187" s="154" t="str">
        <f ca="1">IF(ISNUMBER($A187),VLOOKUP($A187,Methuselahs!$A$7:$X$206,5),"")</f>
        <v/>
      </c>
      <c r="AA187" s="154" t="str">
        <f t="shared" ca="1" si="71"/>
        <v/>
      </c>
    </row>
    <row r="188" spans="1:27" ht="12.95" customHeight="1" x14ac:dyDescent="0.2">
      <c r="A188" s="207" t="str">
        <f ca="1">IF(ISBLANK('Tournament Info'!$B$11),"",INDIRECT(ADDRESS(ROW(),2,1,1,"Optimal Seating "&amp;'Tournament Info'!$B$11-1&amp;"R+F")))</f>
        <v/>
      </c>
      <c r="B188" s="208" t="str">
        <f ca="1">IF(ISNUMBER(A188),VLOOKUP(A188,Methuselahs!$A$7:$E$206,2,FALSE),"")</f>
        <v/>
      </c>
      <c r="C188" s="209" t="str">
        <f ca="1">IF(ISNUMBER(A188),VLOOKUP(A188,Methuselahs!$A$7:$E$206,3,FALSE),"")</f>
        <v/>
      </c>
      <c r="D188" s="210" t="str">
        <f t="shared" ca="1" si="60"/>
        <v/>
      </c>
      <c r="E188" s="211"/>
      <c r="F188" s="251">
        <f t="shared" si="61"/>
        <v>0</v>
      </c>
      <c r="G188" s="212" t="str">
        <f t="shared" ca="1" si="62"/>
        <v/>
      </c>
      <c r="H188" s="213" t="str">
        <f ca="1">IF(ISNUMBER(A188),IF(OR($S188=$U188,NOT(ISNA(MATCH($D188*5+$V$4,Override!$C$6:$C$125,0)))),$Q188,0),"")</f>
        <v/>
      </c>
      <c r="I188" s="252" t="str">
        <f t="shared" ca="1" si="63"/>
        <v/>
      </c>
      <c r="J188" s="214">
        <f ca="1">COUNT(A187:A191)</f>
        <v>0</v>
      </c>
      <c r="K188" s="215" t="str">
        <f ca="1">IF(ISNUMBER(A188),RANK(F188,F187:F191),"")</f>
        <v/>
      </c>
      <c r="L188" s="216">
        <f ca="1">IF(J188=5,VLOOKUP(K188,TPMatrix!$A$6:$B$10,2,FALSE),IF(J188=4,VLOOKUP(K188,TPMatrix!$D$6:$E$9,2,FALSE),0))</f>
        <v>0</v>
      </c>
      <c r="M188" s="216">
        <f ca="1">IF(COUNTIF(K187:K191,K188)&gt;=2,IF(J188=5,VLOOKUP(K188+1,TPMatrix!$A$6:$B$10,2,FALSE),IF(J188=4,VLOOKUP(K188+1,TPMatrix!$D$6:$E$9,2,FALSE),0)),"")</f>
        <v>0</v>
      </c>
      <c r="N188" s="216">
        <f ca="1">IF(COUNTIF(K187:K191,K188)&gt;=3,IF(J188=5,VLOOKUP(K188+2,TPMatrix!$A$6:$B$10,2,FALSE),IF(J188=4,VLOOKUP(K188+2,TPMatrix!$D$6:$E$9,2,FALSE),0)),"")</f>
        <v>0</v>
      </c>
      <c r="O188" s="216">
        <f ca="1">IF(COUNTIF(K187:K191,K188)&gt;=4,IF(J188=5,VLOOKUP(K188+3,TPMatrix!$A$6:$B$10,2,FALSE),IF(J188=4,VLOOKUP(K188+3,TPMatrix!$D$6:$E$9,2,FALSE),0)),"")</f>
        <v>0</v>
      </c>
      <c r="P188" s="216">
        <f ca="1">IF(COUNTIF(K187:K191,K188)&gt;=5,IF(J188=5,VLOOKUP(K188+4,TPMatrix!$A$6:$B$10,2,FALSE),IF(J188=4,VLOOKUP(K188+4,TPMatrix!$D$6:$E$9,2,FALSE),0)),"")</f>
        <v>0</v>
      </c>
      <c r="Q188" s="216">
        <f t="shared" ca="1" si="64"/>
        <v>0</v>
      </c>
      <c r="R188" s="217">
        <f t="shared" ca="1" si="65"/>
        <v>5</v>
      </c>
      <c r="S188" s="215">
        <f t="shared" ca="1" si="66"/>
        <v>0</v>
      </c>
      <c r="T188" s="216">
        <f t="shared" si="67"/>
        <v>0</v>
      </c>
      <c r="U188" s="217">
        <f t="shared" ca="1" si="68"/>
        <v>0</v>
      </c>
      <c r="W188" s="154" t="str">
        <f t="shared" ca="1" si="69"/>
        <v/>
      </c>
      <c r="X188" s="154" t="str">
        <f ca="1">IF(ISNUMBER($A188),$W188*(Methuselahs!$A$4+1)+$A188,"")</f>
        <v/>
      </c>
      <c r="Y188" s="154" t="str">
        <f t="shared" ca="1" si="70"/>
        <v/>
      </c>
      <c r="Z188" s="154" t="str">
        <f ca="1">IF(ISNUMBER($A188),VLOOKUP($A188,Methuselahs!$A$7:$X$206,5),"")</f>
        <v/>
      </c>
      <c r="AA188" s="154" t="str">
        <f t="shared" ca="1" si="71"/>
        <v/>
      </c>
    </row>
    <row r="189" spans="1:27" ht="12.95" customHeight="1" x14ac:dyDescent="0.2">
      <c r="A189" s="218" t="str">
        <f ca="1">IF(ISBLANK('Tournament Info'!$B$11),"",INDIRECT(ADDRESS(ROW(),2,1,1,"Optimal Seating "&amp;'Tournament Info'!$B$11-1&amp;"R+F")))</f>
        <v/>
      </c>
      <c r="B189" s="194" t="str">
        <f ca="1">IF(ISNUMBER(A189),VLOOKUP(A189,Methuselahs!$A$7:$E$206,2,FALSE),"")</f>
        <v/>
      </c>
      <c r="C189" s="219" t="str">
        <f ca="1">IF(ISNUMBER(A189),VLOOKUP(A189,Methuselahs!$A$7:$E$206,3,FALSE),"")</f>
        <v/>
      </c>
      <c r="D189" s="220" t="str">
        <f t="shared" ca="1" si="60"/>
        <v/>
      </c>
      <c r="E189" s="221"/>
      <c r="F189" s="253">
        <f t="shared" si="61"/>
        <v>0</v>
      </c>
      <c r="G189" s="222" t="str">
        <f t="shared" ca="1" si="62"/>
        <v/>
      </c>
      <c r="H189" s="223" t="str">
        <f ca="1">IF(ISNUMBER(A189),IF(OR($S189=$U189,NOT(ISNA(MATCH($D189*5+$V$4,Override!$C$6:$C$125,0)))),$Q189,0),"")</f>
        <v/>
      </c>
      <c r="I189" s="254" t="str">
        <f t="shared" ca="1" si="63"/>
        <v/>
      </c>
      <c r="J189" s="224">
        <f ca="1">COUNT(A187:A191)</f>
        <v>0</v>
      </c>
      <c r="K189" s="225" t="str">
        <f ca="1">IF(ISNUMBER(A189),RANK(F189,F187:F191),"")</f>
        <v/>
      </c>
      <c r="L189" s="226">
        <f ca="1">IF(J189=5,VLOOKUP(K189,TPMatrix!$A$6:$B$10,2,FALSE),IF(J189=4,VLOOKUP(K189,TPMatrix!$D$6:$E$9,2,FALSE),0))</f>
        <v>0</v>
      </c>
      <c r="M189" s="226">
        <f ca="1">IF(COUNTIF(K187:K191,K189)&gt;=2,IF(J189=5,VLOOKUP(K189+1,TPMatrix!$A$6:$B$10,2,FALSE),IF(J189=4,VLOOKUP(K189+1,TPMatrix!$D$6:$E$9,2,FALSE),0)),"")</f>
        <v>0</v>
      </c>
      <c r="N189" s="226">
        <f ca="1">IF(COUNTIF(K187:K191,K189)&gt;=3,IF(J189=5,VLOOKUP(K189+2,TPMatrix!$A$6:$B$10,2,FALSE),IF(J189=4,VLOOKUP(K189+2,TPMatrix!$D$6:$E$9,2,FALSE),0)),"")</f>
        <v>0</v>
      </c>
      <c r="O189" s="226">
        <f ca="1">IF(COUNTIF(K187:K191,K189)&gt;=4,IF(J189=5,VLOOKUP(K189+3,TPMatrix!$A$6:$B$10,2,FALSE),IF(J189=4,VLOOKUP(K189+3,TPMatrix!$D$6:$E$9,2,FALSE),0)),"")</f>
        <v>0</v>
      </c>
      <c r="P189" s="226">
        <f ca="1">IF(COUNTIF(K187:K191,K189)&gt;=5,IF(J189=5,VLOOKUP(K189+4,TPMatrix!$A$6:$B$10,2,FALSE),IF(J189=4,VLOOKUP(K189+4,TPMatrix!$D$6:$E$9,2,FALSE),0)),"")</f>
        <v>0</v>
      </c>
      <c r="Q189" s="226">
        <f t="shared" ca="1" si="64"/>
        <v>0</v>
      </c>
      <c r="R189" s="227">
        <f t="shared" ca="1" si="65"/>
        <v>5</v>
      </c>
      <c r="S189" s="225">
        <f t="shared" ca="1" si="66"/>
        <v>0</v>
      </c>
      <c r="T189" s="226">
        <f t="shared" si="67"/>
        <v>0</v>
      </c>
      <c r="U189" s="227">
        <f t="shared" ca="1" si="68"/>
        <v>0</v>
      </c>
      <c r="W189" s="154" t="str">
        <f t="shared" ca="1" si="69"/>
        <v/>
      </c>
      <c r="X189" s="154" t="str">
        <f ca="1">IF(ISNUMBER($A189),$W189*(Methuselahs!$A$4+1)+$A189,"")</f>
        <v/>
      </c>
      <c r="Y189" s="154" t="str">
        <f t="shared" ca="1" si="70"/>
        <v/>
      </c>
      <c r="Z189" s="154" t="str">
        <f ca="1">IF(ISNUMBER($A189),VLOOKUP($A189,Methuselahs!$A$7:$X$206,5),"")</f>
        <v/>
      </c>
      <c r="AA189" s="154" t="str">
        <f t="shared" ca="1" si="71"/>
        <v/>
      </c>
    </row>
    <row r="190" spans="1:27" ht="12.95" customHeight="1" x14ac:dyDescent="0.2">
      <c r="A190" s="228" t="str">
        <f ca="1">IF(ISBLANK('Tournament Info'!$B$11),"",INDIRECT(ADDRESS(ROW(),2,1,1,"Optimal Seating "&amp;'Tournament Info'!$B$11-1&amp;"R+F")))</f>
        <v/>
      </c>
      <c r="B190" s="229" t="str">
        <f ca="1">IF(ISNUMBER(A190),VLOOKUP(A190,Methuselahs!$A$7:$E$206,2,FALSE),"")</f>
        <v/>
      </c>
      <c r="C190" s="230" t="str">
        <f ca="1">IF(ISNUMBER(A190),VLOOKUP(A190,Methuselahs!$A$7:$E$206,3,FALSE),"")</f>
        <v/>
      </c>
      <c r="D190" s="231" t="str">
        <f t="shared" ca="1" si="60"/>
        <v/>
      </c>
      <c r="E190" s="232"/>
      <c r="F190" s="255">
        <f t="shared" si="61"/>
        <v>0</v>
      </c>
      <c r="G190" s="212" t="str">
        <f t="shared" ca="1" si="62"/>
        <v/>
      </c>
      <c r="H190" s="213" t="str">
        <f ca="1">IF(ISNUMBER(A190),IF(OR($S190=$U190,NOT(ISNA(MATCH($D190*5+$V$4,Override!$C$6:$C$125,0)))),$Q190,0),"")</f>
        <v/>
      </c>
      <c r="I190" s="252" t="str">
        <f t="shared" ca="1" si="63"/>
        <v/>
      </c>
      <c r="J190" s="233">
        <f ca="1">COUNT(A187:A191)</f>
        <v>0</v>
      </c>
      <c r="K190" s="215" t="str">
        <f ca="1">IF(ISNUMBER(A190),RANK(F190,F187:F191),"")</f>
        <v/>
      </c>
      <c r="L190" s="216">
        <f ca="1">IF(J190=5,VLOOKUP(K190,TPMatrix!$A$6:$B$10,2,FALSE),IF(J190=4,VLOOKUP(K190,TPMatrix!$D$6:$E$9,2,FALSE),0))</f>
        <v>0</v>
      </c>
      <c r="M190" s="216">
        <f ca="1">IF(COUNTIF(K187:K191,K190)&gt;=2,IF(J190=5,VLOOKUP(K190+1,TPMatrix!$A$6:$B$10,2,FALSE),IF(J190=4,VLOOKUP(K190+1,TPMatrix!$D$6:$E$9,2,FALSE),0)),"")</f>
        <v>0</v>
      </c>
      <c r="N190" s="216">
        <f ca="1">IF(COUNTIF(K187:K191,K190)&gt;=3,IF(J190=5,VLOOKUP(K190+2,TPMatrix!$A$6:$B$10,2,FALSE),IF(J190=4,VLOOKUP(K190+2,TPMatrix!$D$6:$E$9,2,FALSE),0)),"")</f>
        <v>0</v>
      </c>
      <c r="O190" s="216">
        <f ca="1">IF(COUNTIF(K187:K191,K190)&gt;=4,IF(J190=5,VLOOKUP(K190+3,TPMatrix!$A$6:$B$10,2,FALSE),IF(J190=4,VLOOKUP(K190+3,TPMatrix!$D$6:$E$9,2,FALSE),0)),"")</f>
        <v>0</v>
      </c>
      <c r="P190" s="216">
        <f ca="1">IF(COUNTIF(K187:K191,K190)&gt;=5,IF(J190=5,VLOOKUP(K190+4,TPMatrix!$A$6:$B$10,2,FALSE),IF(J190=4,VLOOKUP(K190+4,TPMatrix!$D$6:$E$9,2,FALSE),0)),"")</f>
        <v>0</v>
      </c>
      <c r="Q190" s="216">
        <f t="shared" ca="1" si="64"/>
        <v>0</v>
      </c>
      <c r="R190" s="217">
        <f t="shared" ca="1" si="65"/>
        <v>5</v>
      </c>
      <c r="S190" s="215">
        <f t="shared" ca="1" si="66"/>
        <v>0</v>
      </c>
      <c r="T190" s="216">
        <f t="shared" si="67"/>
        <v>0</v>
      </c>
      <c r="U190" s="217">
        <f t="shared" ca="1" si="68"/>
        <v>0</v>
      </c>
      <c r="W190" s="154" t="str">
        <f t="shared" ca="1" si="69"/>
        <v/>
      </c>
      <c r="X190" s="154" t="str">
        <f ca="1">IF(ISNUMBER($A190),$W190*(Methuselahs!$A$4+1)+$A190,"")</f>
        <v/>
      </c>
      <c r="Y190" s="154" t="str">
        <f t="shared" ca="1" si="70"/>
        <v/>
      </c>
      <c r="Z190" s="154" t="str">
        <f ca="1">IF(ISNUMBER($A190),VLOOKUP($A190,Methuselahs!$A$7:$X$206,5),"")</f>
        <v/>
      </c>
      <c r="AA190" s="154" t="str">
        <f t="shared" ca="1" si="71"/>
        <v/>
      </c>
    </row>
    <row r="191" spans="1:27" ht="12.95" customHeight="1" x14ac:dyDescent="0.2">
      <c r="A191" s="234" t="str">
        <f ca="1">IF(ISBLANK('Tournament Info'!$B$11),"",INDIRECT(ADDRESS(ROW(),2,1,1,"Optimal Seating "&amp;'Tournament Info'!$B$11-1&amp;"R+F")))</f>
        <v/>
      </c>
      <c r="B191" s="235" t="str">
        <f ca="1">IF(ISNUMBER(A191),VLOOKUP(A191,Methuselahs!$A$7:$E$206,2,FALSE),"")</f>
        <v/>
      </c>
      <c r="C191" s="236" t="str">
        <f ca="1">IF(ISNUMBER(A191),VLOOKUP(A191,Methuselahs!$A$7:$E$206,3,FALSE),"")</f>
        <v/>
      </c>
      <c r="D191" s="237" t="str">
        <f t="shared" ca="1" si="60"/>
        <v/>
      </c>
      <c r="E191" s="238"/>
      <c r="F191" s="256">
        <f t="shared" si="61"/>
        <v>0</v>
      </c>
      <c r="G191" s="222" t="str">
        <f t="shared" ca="1" si="62"/>
        <v/>
      </c>
      <c r="H191" s="223" t="str">
        <f ca="1">IF(ISNUMBER(A191),IF(OR($S191=$U191,NOT(ISNA(MATCH($D191*5+$V$4,Override!$C$6:$C$125,0)))),$Q191,0),"")</f>
        <v/>
      </c>
      <c r="I191" s="254" t="str">
        <f t="shared" ca="1" si="63"/>
        <v/>
      </c>
      <c r="J191" s="239">
        <f ca="1">COUNT(A187:A191)</f>
        <v>0</v>
      </c>
      <c r="K191" s="240" t="str">
        <f ca="1">IF(ISNUMBER(A191),RANK(F191,F187:F191),"")</f>
        <v/>
      </c>
      <c r="L191" s="241">
        <f ca="1">IF(J191=5,VLOOKUP(K191,TPMatrix!$A$6:$B$10,2,FALSE),IF(J191=4,VLOOKUP(K191,TPMatrix!$D$6:$E$9,2,FALSE),0))</f>
        <v>0</v>
      </c>
      <c r="M191" s="241">
        <f ca="1">IF(COUNTIF(K187:K191,K191)&gt;=2,IF(J191=5,VLOOKUP(K191+1,TPMatrix!$A$6:$B$10,2,FALSE),IF(J191=4,VLOOKUP(K191+1,TPMatrix!$D$6:$E$9,2,FALSE),0)),"")</f>
        <v>0</v>
      </c>
      <c r="N191" s="241">
        <f ca="1">IF(COUNTIF(K187:K191,K191)&gt;=3,IF(J191=5,VLOOKUP(K191+2,TPMatrix!$A$6:$B$10,2,FALSE),IF(J191=4,VLOOKUP(K191+2,TPMatrix!$D$6:$E$9,2,FALSE),0)),"")</f>
        <v>0</v>
      </c>
      <c r="O191" s="241">
        <f ca="1">IF(COUNTIF(K187:K191,K191)&gt;=4,IF(J191=5,VLOOKUP(K191+3,TPMatrix!$A$6:$B$10,2,FALSE),IF(J191=4,VLOOKUP(K191+3,TPMatrix!$D$6:$E$9,2,FALSE),0)),"")</f>
        <v>0</v>
      </c>
      <c r="P191" s="241">
        <f ca="1">IF(COUNTIF(K187:K191,K191)&gt;=5,IF(J191=5,VLOOKUP(K191+4,TPMatrix!$A$6:$B$10,2,FALSE),IF(J191=4,VLOOKUP(K191+4,TPMatrix!$D$6:$E$9,2,FALSE),0)),"")</f>
        <v>0</v>
      </c>
      <c r="Q191" s="241">
        <f t="shared" ca="1" si="64"/>
        <v>0</v>
      </c>
      <c r="R191" s="242">
        <f t="shared" ca="1" si="65"/>
        <v>5</v>
      </c>
      <c r="S191" s="240">
        <f t="shared" ca="1" si="66"/>
        <v>0</v>
      </c>
      <c r="T191" s="241">
        <f t="shared" si="67"/>
        <v>0</v>
      </c>
      <c r="U191" s="242">
        <f t="shared" ca="1" si="68"/>
        <v>0</v>
      </c>
      <c r="W191" s="154" t="str">
        <f t="shared" ca="1" si="69"/>
        <v/>
      </c>
      <c r="X191" s="154" t="str">
        <f ca="1">IF(ISNUMBER($A191),$W191*(Methuselahs!$A$4+1)+$A191,"")</f>
        <v/>
      </c>
      <c r="Y191" s="154" t="str">
        <f t="shared" ca="1" si="70"/>
        <v/>
      </c>
      <c r="Z191" s="154" t="str">
        <f ca="1">IF(ISNUMBER($A191),VLOOKUP($A191,Methuselahs!$A$7:$X$206,5),"")</f>
        <v/>
      </c>
      <c r="AA191" s="154" t="str">
        <f t="shared" ca="1" si="71"/>
        <v/>
      </c>
    </row>
    <row r="192" spans="1:27" ht="12.95" customHeight="1" x14ac:dyDescent="0.2">
      <c r="A192" s="193" t="str">
        <f ca="1">IF(ISBLANK('Tournament Info'!$B$11),"",INDIRECT(ADDRESS(ROW(),2,1,1,"Optimal Seating "&amp;'Tournament Info'!$B$11-1&amp;"R+F")))</f>
        <v/>
      </c>
      <c r="B192" s="194" t="str">
        <f ca="1">IF(ISNUMBER(A192),VLOOKUP(A192,Methuselahs!$A$7:$E$206,2,FALSE),"")</f>
        <v/>
      </c>
      <c r="C192" s="195" t="str">
        <f ca="1">IF(ISNUMBER(A192),VLOOKUP(A192,Methuselahs!$A$7:$E$206,3,FALSE),"")</f>
        <v/>
      </c>
      <c r="D192" s="196" t="str">
        <f t="shared" ca="1" si="60"/>
        <v/>
      </c>
      <c r="E192" s="197"/>
      <c r="F192" s="249">
        <f t="shared" si="61"/>
        <v>0</v>
      </c>
      <c r="G192" s="198" t="str">
        <f t="shared" ca="1" si="62"/>
        <v/>
      </c>
      <c r="H192" s="199" t="str">
        <f ca="1">IF(ISNUMBER(A192),IF(OR($S192=$U192,NOT(ISNA(MATCH($D192*5+$V$4,Override!$C$6:$C$125,0)))),$Q192,0),"")</f>
        <v/>
      </c>
      <c r="I192" s="250" t="str">
        <f t="shared" ca="1" si="63"/>
        <v/>
      </c>
      <c r="J192" s="200">
        <f ca="1">COUNT(A192:A196)</f>
        <v>0</v>
      </c>
      <c r="K192" s="201" t="str">
        <f ca="1">IF(ISNUMBER(A192),RANK(F192,F192:F196),"")</f>
        <v/>
      </c>
      <c r="L192" s="202">
        <f ca="1">IF(J192=5,VLOOKUP(K192,TPMatrix!$A$6:$B$10,2,FALSE),IF(J192=4,VLOOKUP(K192,TPMatrix!$D$6:$E$9,2,FALSE),0))</f>
        <v>0</v>
      </c>
      <c r="M192" s="202">
        <f ca="1">IF(COUNTIF(K192:K196,K192)&gt;=2,IF(J192=5,VLOOKUP(K192+1,TPMatrix!$A$6:$B$10,2,FALSE),IF(J192=4,VLOOKUP(K192+1,TPMatrix!$D$6:$E$9,2,FALSE),0)),"")</f>
        <v>0</v>
      </c>
      <c r="N192" s="202">
        <f ca="1">IF(COUNTIF(K192:K196,K192)&gt;=3,IF(J192=5,VLOOKUP(K192+2,TPMatrix!$A$6:$B$10,2,FALSE),IF(J192=4,VLOOKUP(K192+2,TPMatrix!$D$6:$E$9,2,FALSE),0)),"")</f>
        <v>0</v>
      </c>
      <c r="O192" s="202">
        <f ca="1">IF(COUNTIF(K192:K196,K192)&gt;=4,IF(J192=5,VLOOKUP(K192+3,TPMatrix!$A$6:$B$10,2,FALSE),IF(J192=4,VLOOKUP(K192+3,TPMatrix!$D$6:$E$9,2,FALSE),0)),"")</f>
        <v>0</v>
      </c>
      <c r="P192" s="202">
        <f ca="1">IF(COUNTIF(K192:K196,K192)&gt;=5,IF(J192=5,VLOOKUP(K192+4,TPMatrix!$A$6:$B$10,2,FALSE),IF(J192=4,VLOOKUP(K192+4,TPMatrix!$D$6:$E$9,2,FALSE),0)),"")</f>
        <v>0</v>
      </c>
      <c r="Q192" s="202">
        <f t="shared" ca="1" si="64"/>
        <v>0</v>
      </c>
      <c r="R192" s="203">
        <f t="shared" ca="1" si="65"/>
        <v>5</v>
      </c>
      <c r="S192" s="204">
        <f t="shared" ca="1" si="66"/>
        <v>0</v>
      </c>
      <c r="T192" s="205">
        <f t="shared" si="67"/>
        <v>0</v>
      </c>
      <c r="U192" s="206">
        <f t="shared" ca="1" si="68"/>
        <v>0</v>
      </c>
      <c r="W192" s="154" t="str">
        <f t="shared" ca="1" si="69"/>
        <v/>
      </c>
      <c r="X192" s="154" t="str">
        <f ca="1">IF(ISNUMBER($A192),$W192*(Methuselahs!$A$4+1)+$A192,"")</f>
        <v/>
      </c>
      <c r="Y192" s="154" t="str">
        <f t="shared" ca="1" si="70"/>
        <v/>
      </c>
      <c r="Z192" s="154" t="str">
        <f ca="1">IF(ISNUMBER($A192),VLOOKUP($A192,Methuselahs!$A$7:$X$206,5),"")</f>
        <v/>
      </c>
      <c r="AA192" s="154" t="str">
        <f t="shared" ca="1" si="71"/>
        <v/>
      </c>
    </row>
    <row r="193" spans="1:27" ht="12.95" customHeight="1" x14ac:dyDescent="0.2">
      <c r="A193" s="207" t="str">
        <f ca="1">IF(ISBLANK('Tournament Info'!$B$11),"",INDIRECT(ADDRESS(ROW(),2,1,1,"Optimal Seating "&amp;'Tournament Info'!$B$11-1&amp;"R+F")))</f>
        <v/>
      </c>
      <c r="B193" s="208" t="str">
        <f ca="1">IF(ISNUMBER(A193),VLOOKUP(A193,Methuselahs!$A$7:$E$206,2,FALSE),"")</f>
        <v/>
      </c>
      <c r="C193" s="209" t="str">
        <f ca="1">IF(ISNUMBER(A193),VLOOKUP(A193,Methuselahs!$A$7:$E$206,3,FALSE),"")</f>
        <v/>
      </c>
      <c r="D193" s="210" t="str">
        <f t="shared" ca="1" si="60"/>
        <v/>
      </c>
      <c r="E193" s="211"/>
      <c r="F193" s="251">
        <f t="shared" si="61"/>
        <v>0</v>
      </c>
      <c r="G193" s="212" t="str">
        <f t="shared" ca="1" si="62"/>
        <v/>
      </c>
      <c r="H193" s="213" t="str">
        <f ca="1">IF(ISNUMBER(A193),IF(OR($S193=$U193,NOT(ISNA(MATCH($D193*5+$V$4,Override!$C$6:$C$125,0)))),$Q193,0),"")</f>
        <v/>
      </c>
      <c r="I193" s="252" t="str">
        <f t="shared" ca="1" si="63"/>
        <v/>
      </c>
      <c r="J193" s="214">
        <f ca="1">COUNT(A192:A196)</f>
        <v>0</v>
      </c>
      <c r="K193" s="215" t="str">
        <f ca="1">IF(ISNUMBER(A193),RANK(F193,F192:F196),"")</f>
        <v/>
      </c>
      <c r="L193" s="216">
        <f ca="1">IF(J193=5,VLOOKUP(K193,TPMatrix!$A$6:$B$10,2,FALSE),IF(J193=4,VLOOKUP(K193,TPMatrix!$D$6:$E$9,2,FALSE),0))</f>
        <v>0</v>
      </c>
      <c r="M193" s="216">
        <f ca="1">IF(COUNTIF(K192:K196,K193)&gt;=2,IF(J193=5,VLOOKUP(K193+1,TPMatrix!$A$6:$B$10,2,FALSE),IF(J193=4,VLOOKUP(K193+1,TPMatrix!$D$6:$E$9,2,FALSE),0)),"")</f>
        <v>0</v>
      </c>
      <c r="N193" s="216">
        <f ca="1">IF(COUNTIF(K192:K196,K193)&gt;=3,IF(J193=5,VLOOKUP(K193+2,TPMatrix!$A$6:$B$10,2,FALSE),IF(J193=4,VLOOKUP(K193+2,TPMatrix!$D$6:$E$9,2,FALSE),0)),"")</f>
        <v>0</v>
      </c>
      <c r="O193" s="216">
        <f ca="1">IF(COUNTIF(K192:K196,K193)&gt;=4,IF(J193=5,VLOOKUP(K193+3,TPMatrix!$A$6:$B$10,2,FALSE),IF(J193=4,VLOOKUP(K193+3,TPMatrix!$D$6:$E$9,2,FALSE),0)),"")</f>
        <v>0</v>
      </c>
      <c r="P193" s="216">
        <f ca="1">IF(COUNTIF(K192:K196,K193)&gt;=5,IF(J193=5,VLOOKUP(K193+4,TPMatrix!$A$6:$B$10,2,FALSE),IF(J193=4,VLOOKUP(K193+4,TPMatrix!$D$6:$E$9,2,FALSE),0)),"")</f>
        <v>0</v>
      </c>
      <c r="Q193" s="216">
        <f t="shared" ca="1" si="64"/>
        <v>0</v>
      </c>
      <c r="R193" s="217">
        <f t="shared" ca="1" si="65"/>
        <v>5</v>
      </c>
      <c r="S193" s="215">
        <f t="shared" ca="1" si="66"/>
        <v>0</v>
      </c>
      <c r="T193" s="216">
        <f t="shared" si="67"/>
        <v>0</v>
      </c>
      <c r="U193" s="217">
        <f t="shared" ca="1" si="68"/>
        <v>0</v>
      </c>
      <c r="W193" s="154" t="str">
        <f t="shared" ca="1" si="69"/>
        <v/>
      </c>
      <c r="X193" s="154" t="str">
        <f ca="1">IF(ISNUMBER($A193),$W193*(Methuselahs!$A$4+1)+$A193,"")</f>
        <v/>
      </c>
      <c r="Y193" s="154" t="str">
        <f t="shared" ca="1" si="70"/>
        <v/>
      </c>
      <c r="Z193" s="154" t="str">
        <f ca="1">IF(ISNUMBER($A193),VLOOKUP($A193,Methuselahs!$A$7:$X$206,5),"")</f>
        <v/>
      </c>
      <c r="AA193" s="154" t="str">
        <f t="shared" ca="1" si="71"/>
        <v/>
      </c>
    </row>
    <row r="194" spans="1:27" ht="12.95" customHeight="1" x14ac:dyDescent="0.2">
      <c r="A194" s="218" t="str">
        <f ca="1">IF(ISBLANK('Tournament Info'!$B$11),"",INDIRECT(ADDRESS(ROW(),2,1,1,"Optimal Seating "&amp;'Tournament Info'!$B$11-1&amp;"R+F")))</f>
        <v/>
      </c>
      <c r="B194" s="194" t="str">
        <f ca="1">IF(ISNUMBER(A194),VLOOKUP(A194,Methuselahs!$A$7:$E$206,2,FALSE),"")</f>
        <v/>
      </c>
      <c r="C194" s="219" t="str">
        <f ca="1">IF(ISNUMBER(A194),VLOOKUP(A194,Methuselahs!$A$7:$E$206,3,FALSE),"")</f>
        <v/>
      </c>
      <c r="D194" s="220" t="str">
        <f t="shared" ca="1" si="60"/>
        <v/>
      </c>
      <c r="E194" s="221"/>
      <c r="F194" s="253">
        <f t="shared" si="61"/>
        <v>0</v>
      </c>
      <c r="G194" s="222" t="str">
        <f t="shared" ca="1" si="62"/>
        <v/>
      </c>
      <c r="H194" s="223" t="str">
        <f ca="1">IF(ISNUMBER(A194),IF(OR($S194=$U194,NOT(ISNA(MATCH($D194*5+$V$4,Override!$C$6:$C$125,0)))),$Q194,0),"")</f>
        <v/>
      </c>
      <c r="I194" s="254" t="str">
        <f t="shared" ca="1" si="63"/>
        <v/>
      </c>
      <c r="J194" s="224">
        <f ca="1">COUNT(A192:A196)</f>
        <v>0</v>
      </c>
      <c r="K194" s="225" t="str">
        <f ca="1">IF(ISNUMBER(A194),RANK(F194,F192:F196),"")</f>
        <v/>
      </c>
      <c r="L194" s="226">
        <f ca="1">IF(J194=5,VLOOKUP(K194,TPMatrix!$A$6:$B$10,2,FALSE),IF(J194=4,VLOOKUP(K194,TPMatrix!$D$6:$E$9,2,FALSE),0))</f>
        <v>0</v>
      </c>
      <c r="M194" s="226">
        <f ca="1">IF(COUNTIF(K192:K196,K194)&gt;=2,IF(J194=5,VLOOKUP(K194+1,TPMatrix!$A$6:$B$10,2,FALSE),IF(J194=4,VLOOKUP(K194+1,TPMatrix!$D$6:$E$9,2,FALSE),0)),"")</f>
        <v>0</v>
      </c>
      <c r="N194" s="226">
        <f ca="1">IF(COUNTIF(K192:K196,K194)&gt;=3,IF(J194=5,VLOOKUP(K194+2,TPMatrix!$A$6:$B$10,2,FALSE),IF(J194=4,VLOOKUP(K194+2,TPMatrix!$D$6:$E$9,2,FALSE),0)),"")</f>
        <v>0</v>
      </c>
      <c r="O194" s="226">
        <f ca="1">IF(COUNTIF(K192:K196,K194)&gt;=4,IF(J194=5,VLOOKUP(K194+3,TPMatrix!$A$6:$B$10,2,FALSE),IF(J194=4,VLOOKUP(K194+3,TPMatrix!$D$6:$E$9,2,FALSE),0)),"")</f>
        <v>0</v>
      </c>
      <c r="P194" s="226">
        <f ca="1">IF(COUNTIF(K192:K196,K194)&gt;=5,IF(J194=5,VLOOKUP(K194+4,TPMatrix!$A$6:$B$10,2,FALSE),IF(J194=4,VLOOKUP(K194+4,TPMatrix!$D$6:$E$9,2,FALSE),0)),"")</f>
        <v>0</v>
      </c>
      <c r="Q194" s="226">
        <f t="shared" ca="1" si="64"/>
        <v>0</v>
      </c>
      <c r="R194" s="227">
        <f t="shared" ca="1" si="65"/>
        <v>5</v>
      </c>
      <c r="S194" s="225">
        <f t="shared" ca="1" si="66"/>
        <v>0</v>
      </c>
      <c r="T194" s="226">
        <f t="shared" si="67"/>
        <v>0</v>
      </c>
      <c r="U194" s="227">
        <f t="shared" ca="1" si="68"/>
        <v>0</v>
      </c>
      <c r="W194" s="154" t="str">
        <f t="shared" ca="1" si="69"/>
        <v/>
      </c>
      <c r="X194" s="154" t="str">
        <f ca="1">IF(ISNUMBER($A194),$W194*(Methuselahs!$A$4+1)+$A194,"")</f>
        <v/>
      </c>
      <c r="Y194" s="154" t="str">
        <f t="shared" ca="1" si="70"/>
        <v/>
      </c>
      <c r="Z194" s="154" t="str">
        <f ca="1">IF(ISNUMBER($A194),VLOOKUP($A194,Methuselahs!$A$7:$X$206,5),"")</f>
        <v/>
      </c>
      <c r="AA194" s="154" t="str">
        <f t="shared" ca="1" si="71"/>
        <v/>
      </c>
    </row>
    <row r="195" spans="1:27" ht="12.95" customHeight="1" x14ac:dyDescent="0.2">
      <c r="A195" s="228" t="str">
        <f ca="1">IF(ISBLANK('Tournament Info'!$B$11),"",INDIRECT(ADDRESS(ROW(),2,1,1,"Optimal Seating "&amp;'Tournament Info'!$B$11-1&amp;"R+F")))</f>
        <v/>
      </c>
      <c r="B195" s="229" t="str">
        <f ca="1">IF(ISNUMBER(A195),VLOOKUP(A195,Methuselahs!$A$7:$E$206,2,FALSE),"")</f>
        <v/>
      </c>
      <c r="C195" s="230" t="str">
        <f ca="1">IF(ISNUMBER(A195),VLOOKUP(A195,Methuselahs!$A$7:$E$206,3,FALSE),"")</f>
        <v/>
      </c>
      <c r="D195" s="231" t="str">
        <f t="shared" ca="1" si="60"/>
        <v/>
      </c>
      <c r="E195" s="232"/>
      <c r="F195" s="255">
        <f t="shared" si="61"/>
        <v>0</v>
      </c>
      <c r="G195" s="212" t="str">
        <f t="shared" ca="1" si="62"/>
        <v/>
      </c>
      <c r="H195" s="213" t="str">
        <f ca="1">IF(ISNUMBER(A195),IF(OR($S195=$U195,NOT(ISNA(MATCH($D195*5+$V$4,Override!$C$6:$C$125,0)))),$Q195,0),"")</f>
        <v/>
      </c>
      <c r="I195" s="252" t="str">
        <f t="shared" ca="1" si="63"/>
        <v/>
      </c>
      <c r="J195" s="233">
        <f ca="1">COUNT(A192:A196)</f>
        <v>0</v>
      </c>
      <c r="K195" s="215" t="str">
        <f ca="1">IF(ISNUMBER(A195),RANK(F195,F192:F196),"")</f>
        <v/>
      </c>
      <c r="L195" s="216">
        <f ca="1">IF(J195=5,VLOOKUP(K195,TPMatrix!$A$6:$B$10,2,FALSE),IF(J195=4,VLOOKUP(K195,TPMatrix!$D$6:$E$9,2,FALSE),0))</f>
        <v>0</v>
      </c>
      <c r="M195" s="216">
        <f ca="1">IF(COUNTIF(K192:K196,K195)&gt;=2,IF(J195=5,VLOOKUP(K195+1,TPMatrix!$A$6:$B$10,2,FALSE),IF(J195=4,VLOOKUP(K195+1,TPMatrix!$D$6:$E$9,2,FALSE),0)),"")</f>
        <v>0</v>
      </c>
      <c r="N195" s="216">
        <f ca="1">IF(COUNTIF(K192:K196,K195)&gt;=3,IF(J195=5,VLOOKUP(K195+2,TPMatrix!$A$6:$B$10,2,FALSE),IF(J195=4,VLOOKUP(K195+2,TPMatrix!$D$6:$E$9,2,FALSE),0)),"")</f>
        <v>0</v>
      </c>
      <c r="O195" s="216">
        <f ca="1">IF(COUNTIF(K192:K196,K195)&gt;=4,IF(J195=5,VLOOKUP(K195+3,TPMatrix!$A$6:$B$10,2,FALSE),IF(J195=4,VLOOKUP(K195+3,TPMatrix!$D$6:$E$9,2,FALSE),0)),"")</f>
        <v>0</v>
      </c>
      <c r="P195" s="216">
        <f ca="1">IF(COUNTIF(K192:K196,K195)&gt;=5,IF(J195=5,VLOOKUP(K195+4,TPMatrix!$A$6:$B$10,2,FALSE),IF(J195=4,VLOOKUP(K195+4,TPMatrix!$D$6:$E$9,2,FALSE),0)),"")</f>
        <v>0</v>
      </c>
      <c r="Q195" s="216">
        <f t="shared" ca="1" si="64"/>
        <v>0</v>
      </c>
      <c r="R195" s="217">
        <f t="shared" ca="1" si="65"/>
        <v>5</v>
      </c>
      <c r="S195" s="215">
        <f t="shared" ca="1" si="66"/>
        <v>0</v>
      </c>
      <c r="T195" s="216">
        <f t="shared" si="67"/>
        <v>0</v>
      </c>
      <c r="U195" s="217">
        <f t="shared" ca="1" si="68"/>
        <v>0</v>
      </c>
      <c r="W195" s="154" t="str">
        <f t="shared" ca="1" si="69"/>
        <v/>
      </c>
      <c r="X195" s="154" t="str">
        <f ca="1">IF(ISNUMBER($A195),$W195*(Methuselahs!$A$4+1)+$A195,"")</f>
        <v/>
      </c>
      <c r="Y195" s="154" t="str">
        <f t="shared" ca="1" si="70"/>
        <v/>
      </c>
      <c r="Z195" s="154" t="str">
        <f ca="1">IF(ISNUMBER($A195),VLOOKUP($A195,Methuselahs!$A$7:$X$206,5),"")</f>
        <v/>
      </c>
      <c r="AA195" s="154" t="str">
        <f t="shared" ca="1" si="71"/>
        <v/>
      </c>
    </row>
    <row r="196" spans="1:27" ht="12.95" customHeight="1" x14ac:dyDescent="0.2">
      <c r="A196" s="234" t="str">
        <f ca="1">IF(ISBLANK('Tournament Info'!$B$11),"",INDIRECT(ADDRESS(ROW(),2,1,1,"Optimal Seating "&amp;'Tournament Info'!$B$11-1&amp;"R+F")))</f>
        <v/>
      </c>
      <c r="B196" s="235" t="str">
        <f ca="1">IF(ISNUMBER(A196),VLOOKUP(A196,Methuselahs!$A$7:$E$206,2,FALSE),"")</f>
        <v/>
      </c>
      <c r="C196" s="236" t="str">
        <f ca="1">IF(ISNUMBER(A196),VLOOKUP(A196,Methuselahs!$A$7:$E$206,3,FALSE),"")</f>
        <v/>
      </c>
      <c r="D196" s="237" t="str">
        <f t="shared" ca="1" si="60"/>
        <v/>
      </c>
      <c r="E196" s="238"/>
      <c r="F196" s="256">
        <f t="shared" si="61"/>
        <v>0</v>
      </c>
      <c r="G196" s="222" t="str">
        <f t="shared" ca="1" si="62"/>
        <v/>
      </c>
      <c r="H196" s="223" t="str">
        <f ca="1">IF(ISNUMBER(A196),IF(OR($S196=$U196,NOT(ISNA(MATCH($D196*5+$V$4,Override!$C$6:$C$125,0)))),$Q196,0),"")</f>
        <v/>
      </c>
      <c r="I196" s="254" t="str">
        <f t="shared" ca="1" si="63"/>
        <v/>
      </c>
      <c r="J196" s="239">
        <f ca="1">COUNT(A192:A196)</f>
        <v>0</v>
      </c>
      <c r="K196" s="240" t="str">
        <f ca="1">IF(ISNUMBER(A196),RANK(F196,F192:F196),"")</f>
        <v/>
      </c>
      <c r="L196" s="241">
        <f ca="1">IF(J196=5,VLOOKUP(K196,TPMatrix!$A$6:$B$10,2,FALSE),IF(J196=4,VLOOKUP(K196,TPMatrix!$D$6:$E$9,2,FALSE),0))</f>
        <v>0</v>
      </c>
      <c r="M196" s="241">
        <f ca="1">IF(COUNTIF(K192:K196,K196)&gt;=2,IF(J196=5,VLOOKUP(K196+1,TPMatrix!$A$6:$B$10,2,FALSE),IF(J196=4,VLOOKUP(K196+1,TPMatrix!$D$6:$E$9,2,FALSE),0)),"")</f>
        <v>0</v>
      </c>
      <c r="N196" s="241">
        <f ca="1">IF(COUNTIF(K192:K196,K196)&gt;=3,IF(J196=5,VLOOKUP(K196+2,TPMatrix!$A$6:$B$10,2,FALSE),IF(J196=4,VLOOKUP(K196+2,TPMatrix!$D$6:$E$9,2,FALSE),0)),"")</f>
        <v>0</v>
      </c>
      <c r="O196" s="241">
        <f ca="1">IF(COUNTIF(K192:K196,K196)&gt;=4,IF(J196=5,VLOOKUP(K196+3,TPMatrix!$A$6:$B$10,2,FALSE),IF(J196=4,VLOOKUP(K196+3,TPMatrix!$D$6:$E$9,2,FALSE),0)),"")</f>
        <v>0</v>
      </c>
      <c r="P196" s="241">
        <f ca="1">IF(COUNTIF(K192:K196,K196)&gt;=5,IF(J196=5,VLOOKUP(K196+4,TPMatrix!$A$6:$B$10,2,FALSE),IF(J196=4,VLOOKUP(K196+4,TPMatrix!$D$6:$E$9,2,FALSE),0)),"")</f>
        <v>0</v>
      </c>
      <c r="Q196" s="241">
        <f t="shared" ca="1" si="64"/>
        <v>0</v>
      </c>
      <c r="R196" s="242">
        <f t="shared" ca="1" si="65"/>
        <v>5</v>
      </c>
      <c r="S196" s="240">
        <f t="shared" ca="1" si="66"/>
        <v>0</v>
      </c>
      <c r="T196" s="241">
        <f t="shared" si="67"/>
        <v>0</v>
      </c>
      <c r="U196" s="242">
        <f t="shared" ca="1" si="68"/>
        <v>0</v>
      </c>
      <c r="W196" s="154" t="str">
        <f t="shared" ca="1" si="69"/>
        <v/>
      </c>
      <c r="X196" s="154" t="str">
        <f ca="1">IF(ISNUMBER($A196),$W196*(Methuselahs!$A$4+1)+$A196,"")</f>
        <v/>
      </c>
      <c r="Y196" s="154" t="str">
        <f t="shared" ca="1" si="70"/>
        <v/>
      </c>
      <c r="Z196" s="154" t="str">
        <f ca="1">IF(ISNUMBER($A196),VLOOKUP($A196,Methuselahs!$A$7:$X$206,5),"")</f>
        <v/>
      </c>
      <c r="AA196" s="154" t="str">
        <f t="shared" ca="1" si="71"/>
        <v/>
      </c>
    </row>
    <row r="197" spans="1:27" ht="12.95" customHeight="1" x14ac:dyDescent="0.2">
      <c r="A197" s="193" t="str">
        <f ca="1">IF(ISBLANK('Tournament Info'!$B$11),"",INDIRECT(ADDRESS(ROW(),2,1,1,"Optimal Seating "&amp;'Tournament Info'!$B$11-1&amp;"R+F")))</f>
        <v/>
      </c>
      <c r="B197" s="194" t="str">
        <f ca="1">IF(ISNUMBER(A197),VLOOKUP(A197,Methuselahs!$A$7:$E$206,2,FALSE),"")</f>
        <v/>
      </c>
      <c r="C197" s="195" t="str">
        <f ca="1">IF(ISNUMBER(A197),VLOOKUP(A197,Methuselahs!$A$7:$E$206,3,FALSE),"")</f>
        <v/>
      </c>
      <c r="D197" s="196" t="str">
        <f t="shared" ca="1" si="60"/>
        <v/>
      </c>
      <c r="E197" s="197"/>
      <c r="F197" s="249">
        <f t="shared" si="61"/>
        <v>0</v>
      </c>
      <c r="G197" s="198" t="str">
        <f t="shared" ca="1" si="62"/>
        <v/>
      </c>
      <c r="H197" s="199" t="str">
        <f ca="1">IF(ISNUMBER(A197),IF(OR($S197=$U197,NOT(ISNA(MATCH($D197*5+$V$4,Override!$C$6:$C$125,0)))),$Q197,0),"")</f>
        <v/>
      </c>
      <c r="I197" s="250" t="str">
        <f t="shared" ca="1" si="63"/>
        <v/>
      </c>
      <c r="J197" s="200">
        <f ca="1">COUNT(A197:A201)</f>
        <v>0</v>
      </c>
      <c r="K197" s="201" t="str">
        <f ca="1">IF(ISNUMBER(A197),RANK(F197,F197:F201),"")</f>
        <v/>
      </c>
      <c r="L197" s="202">
        <f ca="1">IF(J197=5,VLOOKUP(K197,TPMatrix!$A$6:$B$10,2,FALSE),IF(J197=4,VLOOKUP(K197,TPMatrix!$D$6:$E$9,2,FALSE),0))</f>
        <v>0</v>
      </c>
      <c r="M197" s="202">
        <f ca="1">IF(COUNTIF(K197:K201,K197)&gt;=2,IF(J197=5,VLOOKUP(K197+1,TPMatrix!$A$6:$B$10,2,FALSE),IF(J197=4,VLOOKUP(K197+1,TPMatrix!$D$6:$E$9,2,FALSE),0)),"")</f>
        <v>0</v>
      </c>
      <c r="N197" s="202">
        <f ca="1">IF(COUNTIF(K197:K201,K197)&gt;=3,IF(J197=5,VLOOKUP(K197+2,TPMatrix!$A$6:$B$10,2,FALSE),IF(J197=4,VLOOKUP(K197+2,TPMatrix!$D$6:$E$9,2,FALSE),0)),"")</f>
        <v>0</v>
      </c>
      <c r="O197" s="202">
        <f ca="1">IF(COUNTIF(K197:K201,K197)&gt;=4,IF(J197=5,VLOOKUP(K197+3,TPMatrix!$A$6:$B$10,2,FALSE),IF(J197=4,VLOOKUP(K197+3,TPMatrix!$D$6:$E$9,2,FALSE),0)),"")</f>
        <v>0</v>
      </c>
      <c r="P197" s="202">
        <f ca="1">IF(COUNTIF(K197:K201,K197)&gt;=5,IF(J197=5,VLOOKUP(K197+4,TPMatrix!$A$6:$B$10,2,FALSE),IF(J197=4,VLOOKUP(K197+4,TPMatrix!$D$6:$E$9,2,FALSE),0)),"")</f>
        <v>0</v>
      </c>
      <c r="Q197" s="202">
        <f t="shared" ca="1" si="64"/>
        <v>0</v>
      </c>
      <c r="R197" s="203">
        <f t="shared" ca="1" si="65"/>
        <v>5</v>
      </c>
      <c r="S197" s="204">
        <f t="shared" ca="1" si="66"/>
        <v>0</v>
      </c>
      <c r="T197" s="205">
        <f t="shared" si="67"/>
        <v>0</v>
      </c>
      <c r="U197" s="206">
        <f t="shared" ca="1" si="68"/>
        <v>0</v>
      </c>
      <c r="W197" s="154" t="str">
        <f t="shared" ca="1" si="69"/>
        <v/>
      </c>
      <c r="X197" s="154" t="str">
        <f ca="1">IF(ISNUMBER($A197),$W197*(Methuselahs!$A$4+1)+$A197,"")</f>
        <v/>
      </c>
      <c r="Y197" s="154" t="str">
        <f t="shared" ca="1" si="70"/>
        <v/>
      </c>
      <c r="Z197" s="154" t="str">
        <f ca="1">IF(ISNUMBER($A197),VLOOKUP($A197,Methuselahs!$A$7:$X$206,5),"")</f>
        <v/>
      </c>
      <c r="AA197" s="154" t="str">
        <f t="shared" ca="1" si="71"/>
        <v/>
      </c>
    </row>
    <row r="198" spans="1:27" ht="12.95" customHeight="1" x14ac:dyDescent="0.2">
      <c r="A198" s="207" t="str">
        <f ca="1">IF(ISBLANK('Tournament Info'!$B$11),"",INDIRECT(ADDRESS(ROW(),2,1,1,"Optimal Seating "&amp;'Tournament Info'!$B$11-1&amp;"R+F")))</f>
        <v/>
      </c>
      <c r="B198" s="208" t="str">
        <f ca="1">IF(ISNUMBER(A198),VLOOKUP(A198,Methuselahs!$A$7:$E$206,2,FALSE),"")</f>
        <v/>
      </c>
      <c r="C198" s="209" t="str">
        <f ca="1">IF(ISNUMBER(A198),VLOOKUP(A198,Methuselahs!$A$7:$E$206,3,FALSE),"")</f>
        <v/>
      </c>
      <c r="D198" s="210" t="str">
        <f t="shared" ca="1" si="60"/>
        <v/>
      </c>
      <c r="E198" s="211"/>
      <c r="F198" s="251">
        <f t="shared" si="61"/>
        <v>0</v>
      </c>
      <c r="G198" s="212" t="str">
        <f t="shared" ca="1" si="62"/>
        <v/>
      </c>
      <c r="H198" s="213" t="str">
        <f ca="1">IF(ISNUMBER(A198),IF(OR($S198=$U198,NOT(ISNA(MATCH($D198*5+$V$4,Override!$C$6:$C$125,0)))),$Q198,0),"")</f>
        <v/>
      </c>
      <c r="I198" s="252" t="str">
        <f t="shared" ca="1" si="63"/>
        <v/>
      </c>
      <c r="J198" s="214">
        <f ca="1">COUNT(A197:A201)</f>
        <v>0</v>
      </c>
      <c r="K198" s="215" t="str">
        <f ca="1">IF(ISNUMBER(A198),RANK(F198,F197:F201),"")</f>
        <v/>
      </c>
      <c r="L198" s="216">
        <f ca="1">IF(J198=5,VLOOKUP(K198,TPMatrix!$A$6:$B$10,2,FALSE),IF(J198=4,VLOOKUP(K198,TPMatrix!$D$6:$E$9,2,FALSE),0))</f>
        <v>0</v>
      </c>
      <c r="M198" s="216">
        <f ca="1">IF(COUNTIF(K197:K201,K198)&gt;=2,IF(J198=5,VLOOKUP(K198+1,TPMatrix!$A$6:$B$10,2,FALSE),IF(J198=4,VLOOKUP(K198+1,TPMatrix!$D$6:$E$9,2,FALSE),0)),"")</f>
        <v>0</v>
      </c>
      <c r="N198" s="216">
        <f ca="1">IF(COUNTIF(K197:K201,K198)&gt;=3,IF(J198=5,VLOOKUP(K198+2,TPMatrix!$A$6:$B$10,2,FALSE),IF(J198=4,VLOOKUP(K198+2,TPMatrix!$D$6:$E$9,2,FALSE),0)),"")</f>
        <v>0</v>
      </c>
      <c r="O198" s="216">
        <f ca="1">IF(COUNTIF(K197:K201,K198)&gt;=4,IF(J198=5,VLOOKUP(K198+3,TPMatrix!$A$6:$B$10,2,FALSE),IF(J198=4,VLOOKUP(K198+3,TPMatrix!$D$6:$E$9,2,FALSE),0)),"")</f>
        <v>0</v>
      </c>
      <c r="P198" s="216">
        <f ca="1">IF(COUNTIF(K197:K201,K198)&gt;=5,IF(J198=5,VLOOKUP(K198+4,TPMatrix!$A$6:$B$10,2,FALSE),IF(J198=4,VLOOKUP(K198+4,TPMatrix!$D$6:$E$9,2,FALSE),0)),"")</f>
        <v>0</v>
      </c>
      <c r="Q198" s="216">
        <f t="shared" ca="1" si="64"/>
        <v>0</v>
      </c>
      <c r="R198" s="217">
        <f t="shared" ca="1" si="65"/>
        <v>5</v>
      </c>
      <c r="S198" s="215">
        <f t="shared" ca="1" si="66"/>
        <v>0</v>
      </c>
      <c r="T198" s="216">
        <f t="shared" si="67"/>
        <v>0</v>
      </c>
      <c r="U198" s="217">
        <f t="shared" ca="1" si="68"/>
        <v>0</v>
      </c>
      <c r="W198" s="154" t="str">
        <f t="shared" ca="1" si="69"/>
        <v/>
      </c>
      <c r="X198" s="154" t="str">
        <f ca="1">IF(ISNUMBER($A198),$W198*(Methuselahs!$A$4+1)+$A198,"")</f>
        <v/>
      </c>
      <c r="Y198" s="154" t="str">
        <f t="shared" ca="1" si="70"/>
        <v/>
      </c>
      <c r="Z198" s="154" t="str">
        <f ca="1">IF(ISNUMBER($A198),VLOOKUP($A198,Methuselahs!$A$7:$X$206,5),"")</f>
        <v/>
      </c>
      <c r="AA198" s="154" t="str">
        <f t="shared" ca="1" si="71"/>
        <v/>
      </c>
    </row>
    <row r="199" spans="1:27" ht="12.95" customHeight="1" x14ac:dyDescent="0.2">
      <c r="A199" s="218" t="str">
        <f ca="1">IF(ISBLANK('Tournament Info'!$B$11),"",INDIRECT(ADDRESS(ROW(),2,1,1,"Optimal Seating "&amp;'Tournament Info'!$B$11-1&amp;"R+F")))</f>
        <v/>
      </c>
      <c r="B199" s="194" t="str">
        <f ca="1">IF(ISNUMBER(A199),VLOOKUP(A199,Methuselahs!$A$7:$E$206,2,FALSE),"")</f>
        <v/>
      </c>
      <c r="C199" s="219" t="str">
        <f ca="1">IF(ISNUMBER(A199),VLOOKUP(A199,Methuselahs!$A$7:$E$206,3,FALSE),"")</f>
        <v/>
      </c>
      <c r="D199" s="220" t="str">
        <f t="shared" ref="D199:D206" ca="1" si="72">IF(ISNUMBER(A199),FLOOR((ROW()-ROW($A$7))/5,1)+1,"")</f>
        <v/>
      </c>
      <c r="E199" s="221"/>
      <c r="F199" s="253">
        <f t="shared" ref="F199:F206" si="73">IF(ISNUMBER(E199),E199,0)</f>
        <v>0</v>
      </c>
      <c r="G199" s="222" t="str">
        <f t="shared" ref="G199:G206" ca="1" si="74">IF(ISNUMBER($A199),IF(AND($F199&gt;=2,$H199=60),1,0),"")</f>
        <v/>
      </c>
      <c r="H199" s="223" t="str">
        <f ca="1">IF(ISNUMBER(A199),IF(OR($S199=$U199,NOT(ISNA(MATCH($D199*5+$V$4,Override!$C$6:$C$125,0)))),$Q199,0),"")</f>
        <v/>
      </c>
      <c r="I199" s="254" t="str">
        <f t="shared" ref="I199:I206" ca="1" si="75">IF(ISNUMBER(A199),IF(J199=5,K199,IF(AND(J199=4,OR(K199=4,K199=3)),K199+1,K199)),"")</f>
        <v/>
      </c>
      <c r="J199" s="224">
        <f ca="1">COUNT(A197:A201)</f>
        <v>0</v>
      </c>
      <c r="K199" s="225" t="str">
        <f ca="1">IF(ISNUMBER(A199),RANK(F199,F197:F201),"")</f>
        <v/>
      </c>
      <c r="L199" s="226">
        <f ca="1">IF(J199=5,VLOOKUP(K199,TPMatrix!$A$6:$B$10,2,FALSE),IF(J199=4,VLOOKUP(K199,TPMatrix!$D$6:$E$9,2,FALSE),0))</f>
        <v>0</v>
      </c>
      <c r="M199" s="226">
        <f ca="1">IF(COUNTIF(K197:K201,K199)&gt;=2,IF(J199=5,VLOOKUP(K199+1,TPMatrix!$A$6:$B$10,2,FALSE),IF(J199=4,VLOOKUP(K199+1,TPMatrix!$D$6:$E$9,2,FALSE),0)),"")</f>
        <v>0</v>
      </c>
      <c r="N199" s="226">
        <f ca="1">IF(COUNTIF(K197:K201,K199)&gt;=3,IF(J199=5,VLOOKUP(K199+2,TPMatrix!$A$6:$B$10,2,FALSE),IF(J199=4,VLOOKUP(K199+2,TPMatrix!$D$6:$E$9,2,FALSE),0)),"")</f>
        <v>0</v>
      </c>
      <c r="O199" s="226">
        <f ca="1">IF(COUNTIF(K197:K201,K199)&gt;=4,IF(J199=5,VLOOKUP(K199+3,TPMatrix!$A$6:$B$10,2,FALSE),IF(J199=4,VLOOKUP(K199+3,TPMatrix!$D$6:$E$9,2,FALSE),0)),"")</f>
        <v>0</v>
      </c>
      <c r="P199" s="226">
        <f ca="1">IF(COUNTIF(K197:K201,K199)&gt;=5,IF(J199=5,VLOOKUP(K199+4,TPMatrix!$A$6:$B$10,2,FALSE),IF(J199=4,VLOOKUP(K199+4,TPMatrix!$D$6:$E$9,2,FALSE),0)),"")</f>
        <v>0</v>
      </c>
      <c r="Q199" s="226">
        <f t="shared" ref="Q199:Q206" ca="1" si="76">SUM(L199:P199)/COUNT(L199:P199)</f>
        <v>0</v>
      </c>
      <c r="R199" s="227">
        <f t="shared" ref="R199:R206" ca="1" si="77">COUNT(L199:P199)</f>
        <v>5</v>
      </c>
      <c r="S199" s="225">
        <f t="shared" ref="S199:S206" ca="1" si="78">IF(ISNUMBER($A199),COUNTIF($D$7:$D$206,$D199),0)</f>
        <v>0</v>
      </c>
      <c r="T199" s="226">
        <f t="shared" ref="T199:T206" si="79">CEILING($F199,1)</f>
        <v>0</v>
      </c>
      <c r="U199" s="227">
        <f t="shared" ref="U199:U206" ca="1" si="80">SUM(OFFSET(T199,-MOD(ROW()-ROW($U$7),5),0,5,1))</f>
        <v>0</v>
      </c>
      <c r="W199" s="154" t="str">
        <f t="shared" ref="W199:W206" ca="1" si="81">$I199</f>
        <v/>
      </c>
      <c r="X199" s="154" t="str">
        <f ca="1">IF(ISNUMBER($A199),$W199*(Methuselahs!$A$4+1)+$A199,"")</f>
        <v/>
      </c>
      <c r="Y199" s="154" t="str">
        <f t="shared" ref="Y199:Y206" ca="1" si="82">IF(ISNUMBER($A199),RANK($X199,$X199:$X203,1),"")</f>
        <v/>
      </c>
      <c r="Z199" s="154" t="str">
        <f ca="1">IF(ISNUMBER($A199),VLOOKUP($A199,Methuselahs!$A$7:$X$206,5),"")</f>
        <v/>
      </c>
      <c r="AA199" s="154" t="str">
        <f t="shared" ref="AA199:AA206" ca="1" si="83">$I199</f>
        <v/>
      </c>
    </row>
    <row r="200" spans="1:27" ht="12.95" customHeight="1" x14ac:dyDescent="0.2">
      <c r="A200" s="228" t="str">
        <f ca="1">IF(ISBLANK('Tournament Info'!$B$11),"",INDIRECT(ADDRESS(ROW(),2,1,1,"Optimal Seating "&amp;'Tournament Info'!$B$11-1&amp;"R+F")))</f>
        <v/>
      </c>
      <c r="B200" s="229" t="str">
        <f ca="1">IF(ISNUMBER(A200),VLOOKUP(A200,Methuselahs!$A$7:$E$206,2,FALSE),"")</f>
        <v/>
      </c>
      <c r="C200" s="230" t="str">
        <f ca="1">IF(ISNUMBER(A200),VLOOKUP(A200,Methuselahs!$A$7:$E$206,3,FALSE),"")</f>
        <v/>
      </c>
      <c r="D200" s="231" t="str">
        <f t="shared" ca="1" si="72"/>
        <v/>
      </c>
      <c r="E200" s="232"/>
      <c r="F200" s="255">
        <f t="shared" si="73"/>
        <v>0</v>
      </c>
      <c r="G200" s="212" t="str">
        <f t="shared" ca="1" si="74"/>
        <v/>
      </c>
      <c r="H200" s="213" t="str">
        <f ca="1">IF(ISNUMBER(A200),IF(OR($S200=$U200,NOT(ISNA(MATCH($D200*5+$V$4,Override!$C$6:$C$125,0)))),$Q200,0),"")</f>
        <v/>
      </c>
      <c r="I200" s="252" t="str">
        <f t="shared" ca="1" si="75"/>
        <v/>
      </c>
      <c r="J200" s="233">
        <f ca="1">COUNT(A197:A201)</f>
        <v>0</v>
      </c>
      <c r="K200" s="215" t="str">
        <f ca="1">IF(ISNUMBER(A200),RANK(F200,F197:F201),"")</f>
        <v/>
      </c>
      <c r="L200" s="216">
        <f ca="1">IF(J200=5,VLOOKUP(K200,TPMatrix!$A$6:$B$10,2,FALSE),IF(J200=4,VLOOKUP(K200,TPMatrix!$D$6:$E$9,2,FALSE),0))</f>
        <v>0</v>
      </c>
      <c r="M200" s="216">
        <f ca="1">IF(COUNTIF(K197:K201,K200)&gt;=2,IF(J200=5,VLOOKUP(K200+1,TPMatrix!$A$6:$B$10,2,FALSE),IF(J200=4,VLOOKUP(K200+1,TPMatrix!$D$6:$E$9,2,FALSE),0)),"")</f>
        <v>0</v>
      </c>
      <c r="N200" s="216">
        <f ca="1">IF(COUNTIF(K197:K201,K200)&gt;=3,IF(J200=5,VLOOKUP(K200+2,TPMatrix!$A$6:$B$10,2,FALSE),IF(J200=4,VLOOKUP(K200+2,TPMatrix!$D$6:$E$9,2,FALSE),0)),"")</f>
        <v>0</v>
      </c>
      <c r="O200" s="216">
        <f ca="1">IF(COUNTIF(K197:K201,K200)&gt;=4,IF(J200=5,VLOOKUP(K200+3,TPMatrix!$A$6:$B$10,2,FALSE),IF(J200=4,VLOOKUP(K200+3,TPMatrix!$D$6:$E$9,2,FALSE),0)),"")</f>
        <v>0</v>
      </c>
      <c r="P200" s="216">
        <f ca="1">IF(COUNTIF(K197:K201,K200)&gt;=5,IF(J200=5,VLOOKUP(K200+4,TPMatrix!$A$6:$B$10,2,FALSE),IF(J200=4,VLOOKUP(K200+4,TPMatrix!$D$6:$E$9,2,FALSE),0)),"")</f>
        <v>0</v>
      </c>
      <c r="Q200" s="216">
        <f t="shared" ca="1" si="76"/>
        <v>0</v>
      </c>
      <c r="R200" s="217">
        <f t="shared" ca="1" si="77"/>
        <v>5</v>
      </c>
      <c r="S200" s="215">
        <f t="shared" ca="1" si="78"/>
        <v>0</v>
      </c>
      <c r="T200" s="216">
        <f t="shared" si="79"/>
        <v>0</v>
      </c>
      <c r="U200" s="217">
        <f t="shared" ca="1" si="80"/>
        <v>0</v>
      </c>
      <c r="W200" s="154" t="str">
        <f t="shared" ca="1" si="81"/>
        <v/>
      </c>
      <c r="X200" s="154" t="str">
        <f ca="1">IF(ISNUMBER($A200),$W200*(Methuselahs!$A$4+1)+$A200,"")</f>
        <v/>
      </c>
      <c r="Y200" s="154" t="str">
        <f t="shared" ca="1" si="82"/>
        <v/>
      </c>
      <c r="Z200" s="154" t="str">
        <f ca="1">IF(ISNUMBER($A200),VLOOKUP($A200,Methuselahs!$A$7:$X$206,5),"")</f>
        <v/>
      </c>
      <c r="AA200" s="154" t="str">
        <f t="shared" ca="1" si="83"/>
        <v/>
      </c>
    </row>
    <row r="201" spans="1:27" ht="12.95" customHeight="1" x14ac:dyDescent="0.2">
      <c r="A201" s="234" t="str">
        <f ca="1">IF(ISBLANK('Tournament Info'!$B$11),"",INDIRECT(ADDRESS(ROW(),2,1,1,"Optimal Seating "&amp;'Tournament Info'!$B$11-1&amp;"R+F")))</f>
        <v/>
      </c>
      <c r="B201" s="235" t="str">
        <f ca="1">IF(ISNUMBER(A201),VLOOKUP(A201,Methuselahs!$A$7:$E$206,2,FALSE),"")</f>
        <v/>
      </c>
      <c r="C201" s="236" t="str">
        <f ca="1">IF(ISNUMBER(A201),VLOOKUP(A201,Methuselahs!$A$7:$E$206,3,FALSE),"")</f>
        <v/>
      </c>
      <c r="D201" s="237" t="str">
        <f t="shared" ca="1" si="72"/>
        <v/>
      </c>
      <c r="E201" s="238"/>
      <c r="F201" s="256">
        <f t="shared" si="73"/>
        <v>0</v>
      </c>
      <c r="G201" s="222" t="str">
        <f t="shared" ca="1" si="74"/>
        <v/>
      </c>
      <c r="H201" s="223" t="str">
        <f ca="1">IF(ISNUMBER(A201),IF(OR($S201=$U201,NOT(ISNA(MATCH($D201*5+$V$4,Override!$C$6:$C$125,0)))),$Q201,0),"")</f>
        <v/>
      </c>
      <c r="I201" s="254" t="str">
        <f t="shared" ca="1" si="75"/>
        <v/>
      </c>
      <c r="J201" s="239">
        <f ca="1">COUNT(A197:A201)</f>
        <v>0</v>
      </c>
      <c r="K201" s="240" t="str">
        <f ca="1">IF(ISNUMBER(A201),RANK(F201,F197:F201),"")</f>
        <v/>
      </c>
      <c r="L201" s="241">
        <f ca="1">IF(J201=5,VLOOKUP(K201,TPMatrix!$A$6:$B$10,2,FALSE),IF(J201=4,VLOOKUP(K201,TPMatrix!$D$6:$E$9,2,FALSE),0))</f>
        <v>0</v>
      </c>
      <c r="M201" s="241">
        <f ca="1">IF(COUNTIF(K197:K201,K201)&gt;=2,IF(J201=5,VLOOKUP(K201+1,TPMatrix!$A$6:$B$10,2,FALSE),IF(J201=4,VLOOKUP(K201+1,TPMatrix!$D$6:$E$9,2,FALSE),0)),"")</f>
        <v>0</v>
      </c>
      <c r="N201" s="241">
        <f ca="1">IF(COUNTIF(K197:K201,K201)&gt;=3,IF(J201=5,VLOOKUP(K201+2,TPMatrix!$A$6:$B$10,2,FALSE),IF(J201=4,VLOOKUP(K201+2,TPMatrix!$D$6:$E$9,2,FALSE),0)),"")</f>
        <v>0</v>
      </c>
      <c r="O201" s="241">
        <f ca="1">IF(COUNTIF(K197:K201,K201)&gt;=4,IF(J201=5,VLOOKUP(K201+3,TPMatrix!$A$6:$B$10,2,FALSE),IF(J201=4,VLOOKUP(K201+3,TPMatrix!$D$6:$E$9,2,FALSE),0)),"")</f>
        <v>0</v>
      </c>
      <c r="P201" s="241">
        <f ca="1">IF(COUNTIF(K197:K201,K201)&gt;=5,IF(J201=5,VLOOKUP(K201+4,TPMatrix!$A$6:$B$10,2,FALSE),IF(J201=4,VLOOKUP(K201+4,TPMatrix!$D$6:$E$9,2,FALSE),0)),"")</f>
        <v>0</v>
      </c>
      <c r="Q201" s="241">
        <f t="shared" ca="1" si="76"/>
        <v>0</v>
      </c>
      <c r="R201" s="242">
        <f t="shared" ca="1" si="77"/>
        <v>5</v>
      </c>
      <c r="S201" s="240">
        <f t="shared" ca="1" si="78"/>
        <v>0</v>
      </c>
      <c r="T201" s="241">
        <f t="shared" si="79"/>
        <v>0</v>
      </c>
      <c r="U201" s="242">
        <f t="shared" ca="1" si="80"/>
        <v>0</v>
      </c>
      <c r="W201" s="154" t="str">
        <f t="shared" ca="1" si="81"/>
        <v/>
      </c>
      <c r="X201" s="154" t="str">
        <f ca="1">IF(ISNUMBER($A201),$W201*(Methuselahs!$A$4+1)+$A201,"")</f>
        <v/>
      </c>
      <c r="Y201" s="154" t="str">
        <f t="shared" ca="1" si="82"/>
        <v/>
      </c>
      <c r="Z201" s="154" t="str">
        <f ca="1">IF(ISNUMBER($A201),VLOOKUP($A201,Methuselahs!$A$7:$X$206,5),"")</f>
        <v/>
      </c>
      <c r="AA201" s="154" t="str">
        <f t="shared" ca="1" si="83"/>
        <v/>
      </c>
    </row>
    <row r="202" spans="1:27" ht="12.95" customHeight="1" x14ac:dyDescent="0.2">
      <c r="A202" s="193" t="str">
        <f ca="1">IF(ISBLANK('Tournament Info'!$B$11),"",INDIRECT(ADDRESS(ROW(),2,1,1,"Optimal Seating "&amp;'Tournament Info'!$B$11-1&amp;"R+F")))</f>
        <v/>
      </c>
      <c r="B202" s="243" t="str">
        <f ca="1">IF(ISNUMBER(A202),VLOOKUP(A202,Methuselahs!$A$7:$E$206,2,FALSE),"")</f>
        <v/>
      </c>
      <c r="C202" s="195" t="str">
        <f ca="1">IF(ISNUMBER(A202),VLOOKUP(A202,Methuselahs!$A$7:$E$206,3,FALSE),"")</f>
        <v/>
      </c>
      <c r="D202" s="196" t="str">
        <f t="shared" ca="1" si="72"/>
        <v/>
      </c>
      <c r="E202" s="197"/>
      <c r="F202" s="249">
        <f t="shared" si="73"/>
        <v>0</v>
      </c>
      <c r="G202" s="198" t="str">
        <f t="shared" ca="1" si="74"/>
        <v/>
      </c>
      <c r="H202" s="199" t="str">
        <f ca="1">IF(ISNUMBER(A202),IF(OR($S202=$U202,NOT(ISNA(MATCH($D202*5+$V$4,Override!$C$6:$C$125,0)))),$Q202,0),"")</f>
        <v/>
      </c>
      <c r="I202" s="250" t="str">
        <f t="shared" ca="1" si="75"/>
        <v/>
      </c>
      <c r="J202" s="200">
        <f ca="1">COUNT(A202:A206)</f>
        <v>0</v>
      </c>
      <c r="K202" s="201" t="str">
        <f ca="1">IF(ISNUMBER(A202),RANK(F202,F202:F206),"")</f>
        <v/>
      </c>
      <c r="L202" s="202">
        <f ca="1">IF(J202=5,VLOOKUP(K202,TPMatrix!$A$6:$B$10,2,FALSE),IF(J202=4,VLOOKUP(K202,TPMatrix!$D$6:$E$9,2,FALSE),0))</f>
        <v>0</v>
      </c>
      <c r="M202" s="202">
        <f ca="1">IF(COUNTIF(K202:K206,K202)&gt;=2,IF(J202=5,VLOOKUP(K202+1,TPMatrix!$A$6:$B$10,2,FALSE),IF(J202=4,VLOOKUP(K202+1,TPMatrix!$D$6:$E$9,2,FALSE),0)),"")</f>
        <v>0</v>
      </c>
      <c r="N202" s="202">
        <f ca="1">IF(COUNTIF(K202:K206,K202)&gt;=3,IF(J202=5,VLOOKUP(K202+2,TPMatrix!$A$6:$B$10,2,FALSE),IF(J202=4,VLOOKUP(K202+2,TPMatrix!$D$6:$E$9,2,FALSE),0)),"")</f>
        <v>0</v>
      </c>
      <c r="O202" s="202">
        <f ca="1">IF(COUNTIF(K202:K206,K202)&gt;=4,IF(J202=5,VLOOKUP(K202+3,TPMatrix!$A$6:$B$10,2,FALSE),IF(J202=4,VLOOKUP(K202+3,TPMatrix!$D$6:$E$9,2,FALSE),0)),"")</f>
        <v>0</v>
      </c>
      <c r="P202" s="202">
        <f ca="1">IF(COUNTIF(K202:K206,K202)&gt;=5,IF(J202=5,VLOOKUP(K202+4,TPMatrix!$A$6:$B$10,2,FALSE),IF(J202=4,VLOOKUP(K202+4,TPMatrix!$D$6:$E$9,2,FALSE),0)),"")</f>
        <v>0</v>
      </c>
      <c r="Q202" s="202">
        <f t="shared" ca="1" si="76"/>
        <v>0</v>
      </c>
      <c r="R202" s="203">
        <f t="shared" ca="1" si="77"/>
        <v>5</v>
      </c>
      <c r="S202" s="204">
        <f t="shared" ca="1" si="78"/>
        <v>0</v>
      </c>
      <c r="T202" s="205">
        <f t="shared" si="79"/>
        <v>0</v>
      </c>
      <c r="U202" s="206">
        <f t="shared" ca="1" si="80"/>
        <v>0</v>
      </c>
      <c r="W202" s="154" t="str">
        <f t="shared" ca="1" si="81"/>
        <v/>
      </c>
      <c r="X202" s="154" t="str">
        <f ca="1">IF(ISNUMBER($A202),$W202*(Methuselahs!$A$4+1)+$A202,"")</f>
        <v/>
      </c>
      <c r="Y202" s="154" t="str">
        <f t="shared" ca="1" si="82"/>
        <v/>
      </c>
      <c r="Z202" s="154" t="str">
        <f ca="1">IF(ISNUMBER($A202),VLOOKUP($A202,Methuselahs!$A$7:$X$206,5),"")</f>
        <v/>
      </c>
      <c r="AA202" s="154" t="str">
        <f t="shared" ca="1" si="83"/>
        <v/>
      </c>
    </row>
    <row r="203" spans="1:27" ht="12.95" customHeight="1" x14ac:dyDescent="0.2">
      <c r="A203" s="207" t="str">
        <f ca="1">IF(ISBLANK('Tournament Info'!$B$11),"",INDIRECT(ADDRESS(ROW(),2,1,1,"Optimal Seating "&amp;'Tournament Info'!$B$11-1&amp;"R+F")))</f>
        <v/>
      </c>
      <c r="B203" s="208" t="str">
        <f ca="1">IF(ISNUMBER(A203),VLOOKUP(A203,Methuselahs!$A$7:$E$206,2,FALSE),"")</f>
        <v/>
      </c>
      <c r="C203" s="209" t="str">
        <f ca="1">IF(ISNUMBER(A203),VLOOKUP(A203,Methuselahs!$A$7:$E$206,3,FALSE),"")</f>
        <v/>
      </c>
      <c r="D203" s="210" t="str">
        <f t="shared" ca="1" si="72"/>
        <v/>
      </c>
      <c r="E203" s="211"/>
      <c r="F203" s="251">
        <f t="shared" si="73"/>
        <v>0</v>
      </c>
      <c r="G203" s="212" t="str">
        <f t="shared" ca="1" si="74"/>
        <v/>
      </c>
      <c r="H203" s="213" t="str">
        <f ca="1">IF(ISNUMBER(A203),IF(OR($S203=$U203,NOT(ISNA(MATCH($D203*5+$V$4,Override!$C$6:$C$125,0)))),$Q203,0),"")</f>
        <v/>
      </c>
      <c r="I203" s="252" t="str">
        <f t="shared" ca="1" si="75"/>
        <v/>
      </c>
      <c r="J203" s="214">
        <f ca="1">COUNT(A202:A206)</f>
        <v>0</v>
      </c>
      <c r="K203" s="215" t="str">
        <f ca="1">IF(ISNUMBER(A203),RANK(F203,F202:F206),"")</f>
        <v/>
      </c>
      <c r="L203" s="216">
        <f ca="1">IF(J203=5,VLOOKUP(K203,TPMatrix!$A$6:$B$10,2,FALSE),IF(J203=4,VLOOKUP(K203,TPMatrix!$D$6:$E$9,2,FALSE),0))</f>
        <v>0</v>
      </c>
      <c r="M203" s="216">
        <f ca="1">IF(COUNTIF(K202:K206,K203)&gt;=2,IF(J203=5,VLOOKUP(K203+1,TPMatrix!$A$6:$B$10,2,FALSE),IF(J203=4,VLOOKUP(K203+1,TPMatrix!$D$6:$E$9,2,FALSE),0)),"")</f>
        <v>0</v>
      </c>
      <c r="N203" s="216">
        <f ca="1">IF(COUNTIF(K202:K206,K203)&gt;=3,IF(J203=5,VLOOKUP(K203+2,TPMatrix!$A$6:$B$10,2,FALSE),IF(J203=4,VLOOKUP(K203+2,TPMatrix!$D$6:$E$9,2,FALSE),0)),"")</f>
        <v>0</v>
      </c>
      <c r="O203" s="216">
        <f ca="1">IF(COUNTIF(K202:K206,K203)&gt;=4,IF(J203=5,VLOOKUP(K203+3,TPMatrix!$A$6:$B$10,2,FALSE),IF(J203=4,VLOOKUP(K203+3,TPMatrix!$D$6:$E$9,2,FALSE),0)),"")</f>
        <v>0</v>
      </c>
      <c r="P203" s="216">
        <f ca="1">IF(COUNTIF(K202:K206,K203)&gt;=5,IF(J203=5,VLOOKUP(K203+4,TPMatrix!$A$6:$B$10,2,FALSE),IF(J203=4,VLOOKUP(K203+4,TPMatrix!$D$6:$E$9,2,FALSE),0)),"")</f>
        <v>0</v>
      </c>
      <c r="Q203" s="216">
        <f t="shared" ca="1" si="76"/>
        <v>0</v>
      </c>
      <c r="R203" s="217">
        <f t="shared" ca="1" si="77"/>
        <v>5</v>
      </c>
      <c r="S203" s="215">
        <f t="shared" ca="1" si="78"/>
        <v>0</v>
      </c>
      <c r="T203" s="216">
        <f t="shared" si="79"/>
        <v>0</v>
      </c>
      <c r="U203" s="217">
        <f t="shared" ca="1" si="80"/>
        <v>0</v>
      </c>
      <c r="W203" s="154" t="str">
        <f t="shared" ca="1" si="81"/>
        <v/>
      </c>
      <c r="X203" s="154" t="str">
        <f ca="1">IF(ISNUMBER($A203),$W203*(Methuselahs!$A$4+1)+$A203,"")</f>
        <v/>
      </c>
      <c r="Y203" s="154" t="str">
        <f t="shared" ca="1" si="82"/>
        <v/>
      </c>
      <c r="Z203" s="154" t="str">
        <f ca="1">IF(ISNUMBER($A203),VLOOKUP($A203,Methuselahs!$A$7:$X$206,5),"")</f>
        <v/>
      </c>
      <c r="AA203" s="154" t="str">
        <f t="shared" ca="1" si="83"/>
        <v/>
      </c>
    </row>
    <row r="204" spans="1:27" ht="12.95" customHeight="1" x14ac:dyDescent="0.2">
      <c r="A204" s="218" t="str">
        <f ca="1">IF(ISBLANK('Tournament Info'!$B$11),"",INDIRECT(ADDRESS(ROW(),2,1,1,"Optimal Seating "&amp;'Tournament Info'!$B$11-1&amp;"R+F")))</f>
        <v/>
      </c>
      <c r="B204" s="194" t="str">
        <f ca="1">IF(ISNUMBER(A204),VLOOKUP(A204,Methuselahs!$A$7:$E$206,2,FALSE),"")</f>
        <v/>
      </c>
      <c r="C204" s="219" t="str">
        <f ca="1">IF(ISNUMBER(A204),VLOOKUP(A204,Methuselahs!$A$7:$E$206,3,FALSE),"")</f>
        <v/>
      </c>
      <c r="D204" s="220" t="str">
        <f t="shared" ca="1" si="72"/>
        <v/>
      </c>
      <c r="E204" s="221"/>
      <c r="F204" s="253">
        <f t="shared" si="73"/>
        <v>0</v>
      </c>
      <c r="G204" s="222" t="str">
        <f t="shared" ca="1" si="74"/>
        <v/>
      </c>
      <c r="H204" s="223" t="str">
        <f ca="1">IF(ISNUMBER(A204),IF(OR($S204=$U204,NOT(ISNA(MATCH($D204*5+$V$4,Override!$C$6:$C$125,0)))),$Q204,0),"")</f>
        <v/>
      </c>
      <c r="I204" s="254" t="str">
        <f t="shared" ca="1" si="75"/>
        <v/>
      </c>
      <c r="J204" s="224">
        <f ca="1">COUNT(A202:A206)</f>
        <v>0</v>
      </c>
      <c r="K204" s="225" t="str">
        <f ca="1">IF(ISNUMBER(A204),RANK(F204,F202:F206),"")</f>
        <v/>
      </c>
      <c r="L204" s="226">
        <f ca="1">IF(J204=5,VLOOKUP(K204,TPMatrix!$A$6:$B$10,2,FALSE),IF(J204=4,VLOOKUP(K204,TPMatrix!$D$6:$E$9,2,FALSE),0))</f>
        <v>0</v>
      </c>
      <c r="M204" s="226">
        <f ca="1">IF(COUNTIF(K202:K206,K204)&gt;=2,IF(J204=5,VLOOKUP(K204+1,TPMatrix!$A$6:$B$10,2,FALSE),IF(J204=4,VLOOKUP(K204+1,TPMatrix!$D$6:$E$9,2,FALSE),0)),"")</f>
        <v>0</v>
      </c>
      <c r="N204" s="226">
        <f ca="1">IF(COUNTIF(K202:K206,K204)&gt;=3,IF(J204=5,VLOOKUP(K204+2,TPMatrix!$A$6:$B$10,2,FALSE),IF(J204=4,VLOOKUP(K204+2,TPMatrix!$D$6:$E$9,2,FALSE),0)),"")</f>
        <v>0</v>
      </c>
      <c r="O204" s="226">
        <f ca="1">IF(COUNTIF(K202:K206,K204)&gt;=4,IF(J204=5,VLOOKUP(K204+3,TPMatrix!$A$6:$B$10,2,FALSE),IF(J204=4,VLOOKUP(K204+3,TPMatrix!$D$6:$E$9,2,FALSE),0)),"")</f>
        <v>0</v>
      </c>
      <c r="P204" s="226">
        <f ca="1">IF(COUNTIF(K202:K206,K204)&gt;=5,IF(J204=5,VLOOKUP(K204+4,TPMatrix!$A$6:$B$10,2,FALSE),IF(J204=4,VLOOKUP(K204+4,TPMatrix!$D$6:$E$9,2,FALSE),0)),"")</f>
        <v>0</v>
      </c>
      <c r="Q204" s="226">
        <f t="shared" ca="1" si="76"/>
        <v>0</v>
      </c>
      <c r="R204" s="227">
        <f t="shared" ca="1" si="77"/>
        <v>5</v>
      </c>
      <c r="S204" s="225">
        <f t="shared" ca="1" si="78"/>
        <v>0</v>
      </c>
      <c r="T204" s="226">
        <f t="shared" si="79"/>
        <v>0</v>
      </c>
      <c r="U204" s="227">
        <f t="shared" ca="1" si="80"/>
        <v>0</v>
      </c>
      <c r="W204" s="154" t="str">
        <f t="shared" ca="1" si="81"/>
        <v/>
      </c>
      <c r="X204" s="154" t="str">
        <f ca="1">IF(ISNUMBER($A204),$W204*(Methuselahs!$A$4+1)+$A204,"")</f>
        <v/>
      </c>
      <c r="Y204" s="154" t="str">
        <f t="shared" ca="1" si="82"/>
        <v/>
      </c>
      <c r="Z204" s="154" t="str">
        <f ca="1">IF(ISNUMBER($A204),VLOOKUP($A204,Methuselahs!$A$7:$X$206,5),"")</f>
        <v/>
      </c>
      <c r="AA204" s="154" t="str">
        <f t="shared" ca="1" si="83"/>
        <v/>
      </c>
    </row>
    <row r="205" spans="1:27" ht="12.95" customHeight="1" x14ac:dyDescent="0.2">
      <c r="A205" s="228" t="str">
        <f ca="1">IF(ISBLANK('Tournament Info'!$B$11),"",INDIRECT(ADDRESS(ROW(),2,1,1,"Optimal Seating "&amp;'Tournament Info'!$B$11-1&amp;"R+F")))</f>
        <v/>
      </c>
      <c r="B205" s="229" t="str">
        <f ca="1">IF(ISNUMBER(A205),VLOOKUP(A205,Methuselahs!$A$7:$E$206,2,FALSE),"")</f>
        <v/>
      </c>
      <c r="C205" s="230" t="str">
        <f ca="1">IF(ISNUMBER(A205),VLOOKUP(A205,Methuselahs!$A$7:$E$206,3,FALSE),"")</f>
        <v/>
      </c>
      <c r="D205" s="231" t="str">
        <f t="shared" ca="1" si="72"/>
        <v/>
      </c>
      <c r="E205" s="232"/>
      <c r="F205" s="255">
        <f t="shared" si="73"/>
        <v>0</v>
      </c>
      <c r="G205" s="212" t="str">
        <f t="shared" ca="1" si="74"/>
        <v/>
      </c>
      <c r="H205" s="213" t="str">
        <f ca="1">IF(ISNUMBER(A205),IF(OR($S205=$U205,NOT(ISNA(MATCH($D205*5+$V$4,Override!$C$6:$C$125,0)))),$Q205,0),"")</f>
        <v/>
      </c>
      <c r="I205" s="252" t="str">
        <f t="shared" ca="1" si="75"/>
        <v/>
      </c>
      <c r="J205" s="233">
        <f ca="1">COUNT(A202:A206)</f>
        <v>0</v>
      </c>
      <c r="K205" s="215" t="str">
        <f ca="1">IF(ISNUMBER(A205),RANK(F205,F202:F206),"")</f>
        <v/>
      </c>
      <c r="L205" s="216">
        <f ca="1">IF(J205=5,VLOOKUP(K205,TPMatrix!$A$6:$B$10,2,FALSE),IF(J205=4,VLOOKUP(K205,TPMatrix!$D$6:$E$9,2,FALSE),0))</f>
        <v>0</v>
      </c>
      <c r="M205" s="216">
        <f ca="1">IF(COUNTIF(K202:K206,K205)&gt;=2,IF(J205=5,VLOOKUP(K205+1,TPMatrix!$A$6:$B$10,2,FALSE),IF(J205=4,VLOOKUP(K205+1,TPMatrix!$D$6:$E$9,2,FALSE),0)),"")</f>
        <v>0</v>
      </c>
      <c r="N205" s="216">
        <f ca="1">IF(COUNTIF(K202:K206,K205)&gt;=3,IF(J205=5,VLOOKUP(K205+2,TPMatrix!$A$6:$B$10,2,FALSE),IF(J205=4,VLOOKUP(K205+2,TPMatrix!$D$6:$E$9,2,FALSE),0)),"")</f>
        <v>0</v>
      </c>
      <c r="O205" s="216">
        <f ca="1">IF(COUNTIF(K202:K206,K205)&gt;=4,IF(J205=5,VLOOKUP(K205+3,TPMatrix!$A$6:$B$10,2,FALSE),IF(J205=4,VLOOKUP(K205+3,TPMatrix!$D$6:$E$9,2,FALSE),0)),"")</f>
        <v>0</v>
      </c>
      <c r="P205" s="216">
        <f ca="1">IF(COUNTIF(K202:K206,K205)&gt;=5,IF(J205=5,VLOOKUP(K205+4,TPMatrix!$A$6:$B$10,2,FALSE),IF(J205=4,VLOOKUP(K205+4,TPMatrix!$D$6:$E$9,2,FALSE),0)),"")</f>
        <v>0</v>
      </c>
      <c r="Q205" s="216">
        <f t="shared" ca="1" si="76"/>
        <v>0</v>
      </c>
      <c r="R205" s="217">
        <f t="shared" ca="1" si="77"/>
        <v>5</v>
      </c>
      <c r="S205" s="215">
        <f t="shared" ca="1" si="78"/>
        <v>0</v>
      </c>
      <c r="T205" s="216">
        <f t="shared" si="79"/>
        <v>0</v>
      </c>
      <c r="U205" s="217">
        <f t="shared" ca="1" si="80"/>
        <v>0</v>
      </c>
      <c r="W205" s="154" t="str">
        <f t="shared" ca="1" si="81"/>
        <v/>
      </c>
      <c r="X205" s="154" t="str">
        <f ca="1">IF(ISNUMBER($A205),$W205*(Methuselahs!$A$4+1)+$A205,"")</f>
        <v/>
      </c>
      <c r="Y205" s="154" t="str">
        <f t="shared" ca="1" si="82"/>
        <v/>
      </c>
      <c r="Z205" s="154" t="str">
        <f ca="1">IF(ISNUMBER($A205),VLOOKUP($A205,Methuselahs!$A$7:$X$206,5),"")</f>
        <v/>
      </c>
      <c r="AA205" s="154" t="str">
        <f t="shared" ca="1" si="83"/>
        <v/>
      </c>
    </row>
    <row r="206" spans="1:27" ht="12.95" customHeight="1" x14ac:dyDescent="0.2">
      <c r="A206" s="234" t="str">
        <f ca="1">IF(ISBLANK('Tournament Info'!$B$11),"",INDIRECT(ADDRESS(ROW(),2,1,1,"Optimal Seating "&amp;'Tournament Info'!$B$11-1&amp;"R+F")))</f>
        <v/>
      </c>
      <c r="B206" s="235" t="str">
        <f ca="1">IF(ISNUMBER(A206),VLOOKUP(A206,Methuselahs!$A$7:$E$206,2,FALSE),"")</f>
        <v/>
      </c>
      <c r="C206" s="236" t="str">
        <f ca="1">IF(ISNUMBER(A206),VLOOKUP(A206,Methuselahs!$A$7:$E$206,3,FALSE),"")</f>
        <v/>
      </c>
      <c r="D206" s="237" t="str">
        <f t="shared" ca="1" si="72"/>
        <v/>
      </c>
      <c r="E206" s="238"/>
      <c r="F206" s="256">
        <f t="shared" si="73"/>
        <v>0</v>
      </c>
      <c r="G206" s="244" t="str">
        <f t="shared" ca="1" si="74"/>
        <v/>
      </c>
      <c r="H206" s="245" t="str">
        <f ca="1">IF(ISNUMBER(A206),IF(OR($S206=$U206,NOT(ISNA(MATCH($D206*5+$V$4,Override!$C$6:$C$125,0)))),$Q206,0),"")</f>
        <v/>
      </c>
      <c r="I206" s="257" t="str">
        <f t="shared" ca="1" si="75"/>
        <v/>
      </c>
      <c r="J206" s="239">
        <f ca="1">COUNT(A202:A206)</f>
        <v>0</v>
      </c>
      <c r="K206" s="240" t="str">
        <f ca="1">IF(ISNUMBER(A206),RANK(F206,F202:F206),"")</f>
        <v/>
      </c>
      <c r="L206" s="241">
        <f ca="1">IF(J206=5,VLOOKUP(K206,TPMatrix!$A$6:$B$10,2,FALSE),IF(J206=4,VLOOKUP(K206,TPMatrix!$D$6:$E$9,2,FALSE),0))</f>
        <v>0</v>
      </c>
      <c r="M206" s="241">
        <f ca="1">IF(COUNTIF(K202:K206,K206)&gt;=2,IF(J206=5,VLOOKUP(K206+1,TPMatrix!$A$6:$B$10,2,FALSE),IF(J206=4,VLOOKUP(K206+1,TPMatrix!$D$6:$E$9,2,FALSE),0)),"")</f>
        <v>0</v>
      </c>
      <c r="N206" s="241">
        <f ca="1">IF(COUNTIF(K202:K206,K206)&gt;=3,IF(J206=5,VLOOKUP(K206+2,TPMatrix!$A$6:$B$10,2,FALSE),IF(J206=4,VLOOKUP(K206+2,TPMatrix!$D$6:$E$9,2,FALSE),0)),"")</f>
        <v>0</v>
      </c>
      <c r="O206" s="241">
        <f ca="1">IF(COUNTIF(K202:K206,K206)&gt;=4,IF(J206=5,VLOOKUP(K206+3,TPMatrix!$A$6:$B$10,2,FALSE),IF(J206=4,VLOOKUP(K206+3,TPMatrix!$D$6:$E$9,2,FALSE),0)),"")</f>
        <v>0</v>
      </c>
      <c r="P206" s="241">
        <f ca="1">IF(COUNTIF(K202:K206,K206)&gt;=5,IF(J206=5,VLOOKUP(K206+4,TPMatrix!$A$6:$B$10,2,FALSE),IF(J206=4,VLOOKUP(K206+4,TPMatrix!$D$6:$E$9,2,FALSE),0)),"")</f>
        <v>0</v>
      </c>
      <c r="Q206" s="241">
        <f t="shared" ca="1" si="76"/>
        <v>0</v>
      </c>
      <c r="R206" s="242">
        <f t="shared" ca="1" si="77"/>
        <v>5</v>
      </c>
      <c r="S206" s="240">
        <f t="shared" ca="1" si="78"/>
        <v>0</v>
      </c>
      <c r="T206" s="241">
        <f t="shared" si="79"/>
        <v>0</v>
      </c>
      <c r="U206" s="242">
        <f t="shared" ca="1" si="80"/>
        <v>0</v>
      </c>
      <c r="W206" s="154" t="str">
        <f t="shared" ca="1" si="81"/>
        <v/>
      </c>
      <c r="X206" s="154" t="str">
        <f ca="1">IF(ISNUMBER($A206),$W206*(Methuselahs!$A$4+1)+$A206,"")</f>
        <v/>
      </c>
      <c r="Y206" s="154" t="str">
        <f t="shared" ca="1" si="82"/>
        <v/>
      </c>
      <c r="Z206" s="154" t="str">
        <f ca="1">IF(ISNUMBER($A206),VLOOKUP($A206,Methuselahs!$A$7:$X$206,5),"")</f>
        <v/>
      </c>
      <c r="AA206" s="154" t="str">
        <f t="shared" ca="1" si="83"/>
        <v/>
      </c>
    </row>
  </sheetData>
  <sheetProtection sheet="1" objects="1" scenarios="1"/>
  <pageMargins left="0.74791666666666667" right="0.74791666666666667" top="0.98402777777777783" bottom="0.98402777777777783" header="0.51180555555555562" footer="0.51180555555555562"/>
  <pageSetup firstPageNumber="0" orientation="landscape"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206"/>
  <sheetViews>
    <sheetView workbookViewId="0">
      <pane ySplit="6" topLeftCell="A7" activePane="bottomLeft" state="frozen"/>
      <selection pane="bottomLeft" activeCell="A7" sqref="A7"/>
    </sheetView>
  </sheetViews>
  <sheetFormatPr defaultColWidth="8.85546875" defaultRowHeight="12.75" x14ac:dyDescent="0.2"/>
  <cols>
    <col min="1" max="1" width="3" style="151" customWidth="1"/>
    <col min="2" max="2" width="16.7109375" style="151" customWidth="1"/>
    <col min="3" max="3" width="18" style="151" customWidth="1"/>
    <col min="4" max="5" width="6.85546875" style="152" customWidth="1"/>
    <col min="6" max="6" width="7.7109375" style="151" hidden="1" customWidth="1"/>
    <col min="7" max="8" width="7.7109375" style="151" customWidth="1"/>
    <col min="9" max="9" width="8.85546875" style="151" customWidth="1"/>
    <col min="10" max="10" width="5" style="153" hidden="1" customWidth="1"/>
    <col min="11" max="11" width="10.7109375" style="154" hidden="1" customWidth="1"/>
    <col min="12" max="12" width="7.85546875" style="154" hidden="1" customWidth="1"/>
    <col min="13" max="16" width="5" style="154" hidden="1" customWidth="1"/>
    <col min="17" max="17" width="6.140625" style="154" hidden="1" customWidth="1"/>
    <col min="18" max="18" width="8.42578125" style="154" hidden="1" customWidth="1"/>
    <col min="19" max="19" width="19.42578125" style="154" hidden="1" customWidth="1"/>
    <col min="20" max="20" width="8.28515625" style="154" hidden="1" customWidth="1"/>
    <col min="21" max="21" width="9.85546875" style="154" hidden="1" customWidth="1"/>
    <col min="22" max="22" width="12.42578125" style="154" hidden="1" customWidth="1"/>
    <col min="23" max="23" width="10.42578125" style="154" hidden="1" customWidth="1"/>
    <col min="24" max="25" width="7.42578125" style="154" hidden="1" customWidth="1"/>
    <col min="26" max="26" width="4.42578125" style="154" hidden="1" customWidth="1"/>
    <col min="27" max="27" width="10.42578125" style="154" hidden="1" customWidth="1"/>
    <col min="28" max="29" width="9.140625" style="154" customWidth="1"/>
    <col min="30" max="16384" width="8.85546875" style="154"/>
  </cols>
  <sheetData>
    <row r="1" spans="1:28" ht="25.5" x14ac:dyDescent="0.35">
      <c r="A1" s="20" t="str">
        <f>IF(ISBLANK('Tournament Info'!B3),"Vampire: The Eternal Struggle Tournament",'Tournament Info'!B3)</f>
        <v>Vampire: The Eternal Struggle Tournament</v>
      </c>
      <c r="B1" s="21"/>
      <c r="C1" s="21"/>
      <c r="D1" s="24"/>
      <c r="E1" s="24"/>
      <c r="F1" s="23"/>
      <c r="G1" s="23"/>
      <c r="H1" s="23"/>
      <c r="I1" s="23"/>
      <c r="J1" s="155"/>
    </row>
    <row r="2" spans="1:28" ht="13.7" customHeight="1" x14ac:dyDescent="0.3">
      <c r="A2" s="154"/>
      <c r="B2" s="21"/>
      <c r="C2" s="21"/>
      <c r="D2" s="24"/>
      <c r="E2" s="24"/>
      <c r="G2" s="23"/>
      <c r="H2" s="23" t="s">
        <v>129</v>
      </c>
      <c r="I2" s="23"/>
      <c r="AB2" s="156"/>
    </row>
    <row r="3" spans="1:28" s="28" customFormat="1" ht="15" customHeight="1" x14ac:dyDescent="0.3">
      <c r="A3" s="157" t="s">
        <v>159</v>
      </c>
      <c r="B3" s="158"/>
      <c r="C3" s="158"/>
      <c r="D3" s="160"/>
      <c r="E3" s="160"/>
      <c r="G3" s="159"/>
      <c r="H3" s="28" t="s">
        <v>131</v>
      </c>
      <c r="I3" s="159"/>
      <c r="V3" s="161" t="s">
        <v>158</v>
      </c>
      <c r="AB3" s="162"/>
    </row>
    <row r="4" spans="1:28" ht="12.95" customHeight="1" x14ac:dyDescent="0.3">
      <c r="A4"/>
      <c r="B4" s="21"/>
      <c r="C4" s="21"/>
      <c r="D4" s="24"/>
      <c r="E4" s="24"/>
      <c r="F4" s="23"/>
      <c r="G4" s="23"/>
      <c r="H4" s="23"/>
      <c r="I4" s="23"/>
      <c r="J4" s="155"/>
      <c r="V4" s="164">
        <v>3</v>
      </c>
    </row>
    <row r="5" spans="1:28" ht="20.25" x14ac:dyDescent="0.3">
      <c r="A5" s="165" t="s">
        <v>132</v>
      </c>
      <c r="B5" s="166"/>
      <c r="C5" s="166"/>
      <c r="D5" s="167"/>
      <c r="E5" s="168" t="s">
        <v>133</v>
      </c>
      <c r="F5" s="246"/>
      <c r="G5" s="168"/>
      <c r="H5" s="169"/>
      <c r="I5" s="170"/>
      <c r="J5" s="171"/>
      <c r="K5" s="172" t="s">
        <v>134</v>
      </c>
      <c r="L5" s="173"/>
      <c r="M5" s="173"/>
      <c r="N5" s="173"/>
      <c r="O5" s="173"/>
      <c r="P5" s="173"/>
      <c r="Q5" s="173"/>
      <c r="R5" s="174"/>
      <c r="S5" s="175" t="s">
        <v>135</v>
      </c>
      <c r="T5" s="173"/>
      <c r="U5" s="174"/>
    </row>
    <row r="6" spans="1:28" s="191" customFormat="1" ht="12.95" customHeight="1" x14ac:dyDescent="0.2">
      <c r="A6" s="176" t="s">
        <v>124</v>
      </c>
      <c r="B6" s="177" t="s">
        <v>136</v>
      </c>
      <c r="C6" s="178" t="s">
        <v>137</v>
      </c>
      <c r="D6" s="179" t="s">
        <v>138</v>
      </c>
      <c r="E6" s="181" t="s">
        <v>106</v>
      </c>
      <c r="F6" s="258" t="s">
        <v>106</v>
      </c>
      <c r="G6" s="259" t="s">
        <v>139</v>
      </c>
      <c r="H6" s="181" t="s">
        <v>107</v>
      </c>
      <c r="I6" s="183" t="s">
        <v>140</v>
      </c>
      <c r="J6" s="248" t="s">
        <v>141</v>
      </c>
      <c r="K6" s="185" t="s">
        <v>142</v>
      </c>
      <c r="L6" s="186" t="s">
        <v>143</v>
      </c>
      <c r="M6" s="186" t="s">
        <v>144</v>
      </c>
      <c r="N6" s="186" t="s">
        <v>145</v>
      </c>
      <c r="O6" s="186" t="s">
        <v>146</v>
      </c>
      <c r="P6" s="186" t="s">
        <v>147</v>
      </c>
      <c r="Q6" s="186" t="s">
        <v>148</v>
      </c>
      <c r="R6" s="187" t="s">
        <v>149</v>
      </c>
      <c r="S6" s="188" t="s">
        <v>150</v>
      </c>
      <c r="T6" s="189" t="s">
        <v>151</v>
      </c>
      <c r="U6" s="190" t="s">
        <v>152</v>
      </c>
      <c r="W6" s="192" t="s">
        <v>153</v>
      </c>
      <c r="X6" s="192" t="s">
        <v>154</v>
      </c>
      <c r="Y6" s="192" t="s">
        <v>155</v>
      </c>
      <c r="Z6" s="192" t="s">
        <v>156</v>
      </c>
      <c r="AA6" s="192" t="s">
        <v>153</v>
      </c>
    </row>
    <row r="7" spans="1:28" ht="12.95" customHeight="1" thickTop="1" x14ac:dyDescent="0.2">
      <c r="A7" s="193" t="str">
        <f ca="1">IF(OR(ISBLANK('Tournament Info'!$B$11),'Tournament Info'!$B$11&lt;&gt;4),"",INDIRECT(ADDRESS(ROW(),3,1,1,"Optimal Seating "&amp;'Tournament Info'!$B$11-1&amp;"R+F")))</f>
        <v/>
      </c>
      <c r="B7" s="194" t="str">
        <f ca="1">IF(ISNUMBER(A7),VLOOKUP(A7,Methuselahs!$A$7:$E$206,2,FALSE),"")</f>
        <v/>
      </c>
      <c r="C7" s="195" t="str">
        <f ca="1">IF(ISNUMBER(A7),VLOOKUP(A7,Methuselahs!$A$7:$E$206,3,FALSE),"")</f>
        <v/>
      </c>
      <c r="D7" s="196" t="str">
        <f t="shared" ref="D7:D38" ca="1" si="0">IF(ISNUMBER(A7),FLOOR((ROW()-ROW($A$7))/5,1)+1,"")</f>
        <v/>
      </c>
      <c r="E7" s="197"/>
      <c r="F7" s="249">
        <f t="shared" ref="F7:F38" si="1">IF(ISNUMBER(E7),E7,0)</f>
        <v>0</v>
      </c>
      <c r="G7" s="198" t="str">
        <f t="shared" ref="G7:G38" ca="1" si="2">IF(ISNUMBER($A7),IF(AND($F7&gt;=2,$H7=60),1,0),"")</f>
        <v/>
      </c>
      <c r="H7" s="199" t="str">
        <f ca="1">IF(ISNUMBER(A7),IF(OR($S7=$U7,NOT(ISNA(MATCH($D7*5+$V$4,Override!$C$6:$C$125,0)))),$Q7,0),"")</f>
        <v/>
      </c>
      <c r="I7" s="260" t="str">
        <f t="shared" ref="I7:I38" ca="1" si="3">IF(ISNUMBER(A7),IF(J7=5,K7,IF(AND(J7=4,OR(K7=4,K7=3)),K7+1,K7)),"")</f>
        <v/>
      </c>
      <c r="J7" s="200">
        <f ca="1">COUNT(A7:A11)</f>
        <v>0</v>
      </c>
      <c r="K7" s="201" t="str">
        <f ca="1">IF(ISNUMBER(A7),RANK(F7,F7:F11),"")</f>
        <v/>
      </c>
      <c r="L7" s="202">
        <f ca="1">IF(J7=5,VLOOKUP(K7,TPMatrix!$A$6:$B$10,2,FALSE),IF(J7=4,VLOOKUP(K7,TPMatrix!$D$6:$E$9,2,FALSE),0))</f>
        <v>0</v>
      </c>
      <c r="M7" s="202">
        <f ca="1">IF(COUNTIF(K7:K11,K7)&gt;=2,IF(J7=5,VLOOKUP(K7+1,TPMatrix!$A$6:$B$10,2,FALSE),IF(J7=4,VLOOKUP(K7+1,TPMatrix!$D$6:$E$9,2,FALSE),0)),"")</f>
        <v>0</v>
      </c>
      <c r="N7" s="202">
        <f ca="1">IF(COUNTIF(K7:K11,K7)&gt;=3,IF(J7=5,VLOOKUP(K7+2,TPMatrix!$A$6:$B$10,2,FALSE),IF(J7=4,VLOOKUP(K7+2,TPMatrix!$D$6:$E$9,2,FALSE),0)),"")</f>
        <v>0</v>
      </c>
      <c r="O7" s="202">
        <f ca="1">IF(COUNTIF(K7:K11,K7)&gt;=4,IF(J7=5,VLOOKUP(K7+3,TPMatrix!$A$6:$B$10,2,FALSE),IF(J7=4,VLOOKUP(K7+3,TPMatrix!$D$6:$E$9,2,FALSE),0)),"")</f>
        <v>0</v>
      </c>
      <c r="P7" s="202">
        <f ca="1">IF(COUNTIF(K7:K11,K7)&gt;=5,IF(J7=5,VLOOKUP(K7+4,TPMatrix!$A$6:$B$10,2,FALSE),IF(J7=4,VLOOKUP(K7+4,TPMatrix!$D$6:$E$9,2,FALSE),0)),"")</f>
        <v>0</v>
      </c>
      <c r="Q7" s="202">
        <f t="shared" ref="Q7:Q38" ca="1" si="4">SUM(L7:P7)/COUNT(L7:P7)</f>
        <v>0</v>
      </c>
      <c r="R7" s="203">
        <f t="shared" ref="R7:R38" ca="1" si="5">COUNT(L7:P7)</f>
        <v>5</v>
      </c>
      <c r="S7" s="204">
        <f t="shared" ref="S7:S38" ca="1" si="6">IF(ISNUMBER($A7),COUNTIF($D$7:$D$206,$D7),0)</f>
        <v>0</v>
      </c>
      <c r="T7" s="205">
        <f t="shared" ref="T7:T38" si="7">CEILING($F7,1)</f>
        <v>0</v>
      </c>
      <c r="U7" s="206">
        <f t="shared" ref="U7:U38" ca="1" si="8">SUM(OFFSET(T7,-MOD(ROW()-ROW($U$7),5),0,5,1))</f>
        <v>0</v>
      </c>
      <c r="W7" s="154" t="str">
        <f t="shared" ref="W7:W38" ca="1" si="9">$I7</f>
        <v/>
      </c>
      <c r="X7" s="154" t="str">
        <f ca="1">IF(ISNUMBER($A7),$W7*(Methuselahs!$A$4+1)+$A7,"")</f>
        <v/>
      </c>
      <c r="Y7" s="154" t="str">
        <f t="shared" ref="Y7:Y38" ca="1" si="10">IF(ISNUMBER($A7),RANK($X7,$X7:$X11,1),"")</f>
        <v/>
      </c>
      <c r="Z7" s="154" t="str">
        <f ca="1">IF(ISNUMBER($A7),VLOOKUP($A7,Methuselahs!$A$7:$X$206,5),"")</f>
        <v/>
      </c>
      <c r="AA7" s="154" t="str">
        <f t="shared" ref="AA7:AA38" ca="1" si="11">$I7</f>
        <v/>
      </c>
    </row>
    <row r="8" spans="1:28" ht="12.95" customHeight="1" x14ac:dyDescent="0.2">
      <c r="A8" s="207" t="str">
        <f ca="1">IF(OR(ISBLANK('Tournament Info'!$B$11),'Tournament Info'!$B$11&lt;&gt;4),"",INDIRECT(ADDRESS(ROW(),3,1,1,"Optimal Seating "&amp;'Tournament Info'!$B$11-1&amp;"R+F")))</f>
        <v/>
      </c>
      <c r="B8" s="208" t="str">
        <f ca="1">IF(ISNUMBER(A8),VLOOKUP(A8,Methuselahs!$A$7:$E$206,2,FALSE),"")</f>
        <v/>
      </c>
      <c r="C8" s="209" t="str">
        <f ca="1">IF(ISNUMBER(A8),VLOOKUP(A8,Methuselahs!$A$7:$E$206,3,FALSE),"")</f>
        <v/>
      </c>
      <c r="D8" s="210" t="str">
        <f t="shared" ca="1" si="0"/>
        <v/>
      </c>
      <c r="E8" s="211"/>
      <c r="F8" s="251">
        <f t="shared" si="1"/>
        <v>0</v>
      </c>
      <c r="G8" s="212" t="str">
        <f t="shared" ca="1" si="2"/>
        <v/>
      </c>
      <c r="H8" s="213" t="str">
        <f ca="1">IF(ISNUMBER(A8),IF(OR($S8=$U8,NOT(ISNA(MATCH($D8*5+$V$4,Override!$C$6:$C$125,0)))),$Q8,0),"")</f>
        <v/>
      </c>
      <c r="I8" s="261" t="str">
        <f t="shared" ca="1" si="3"/>
        <v/>
      </c>
      <c r="J8" s="214">
        <f ca="1">COUNT(A7:A11)</f>
        <v>0</v>
      </c>
      <c r="K8" s="215" t="str">
        <f ca="1">IF(ISNUMBER(A8),RANK(F8,F7:F11),"")</f>
        <v/>
      </c>
      <c r="L8" s="216">
        <f ca="1">IF(J8=5,VLOOKUP(K8,TPMatrix!$A$6:$B$10,2,FALSE),IF(J8=4,VLOOKUP(K8,TPMatrix!$D$6:$E$9,2,FALSE),0))</f>
        <v>0</v>
      </c>
      <c r="M8" s="216">
        <f ca="1">IF(COUNTIF(K7:K11,K8)&gt;=2,IF(J8=5,VLOOKUP(K8+1,TPMatrix!$A$6:$B$10,2,FALSE),IF(J8=4,VLOOKUP(K8+1,TPMatrix!$D$6:$E$9,2,FALSE),0)),"")</f>
        <v>0</v>
      </c>
      <c r="N8" s="216">
        <f ca="1">IF(COUNTIF(K7:K11,K8)&gt;=3,IF(J8=5,VLOOKUP(K8+2,TPMatrix!$A$6:$B$10,2,FALSE),IF(J8=4,VLOOKUP(K8+2,TPMatrix!$D$6:$E$9,2,FALSE),0)),"")</f>
        <v>0</v>
      </c>
      <c r="O8" s="216">
        <f ca="1">IF(COUNTIF(K7:K11,K8)&gt;=4,IF(J8=5,VLOOKUP(K8+3,TPMatrix!$A$6:$B$10,2,FALSE),IF(J8=4,VLOOKUP(K8+3,TPMatrix!$D$6:$E$9,2,FALSE),0)),"")</f>
        <v>0</v>
      </c>
      <c r="P8" s="216">
        <f ca="1">IF(COUNTIF(K7:K11,K8)&gt;=5,IF(J8=5,VLOOKUP(K8+4,TPMatrix!$A$6:$B$10,2,FALSE),IF(J8=4,VLOOKUP(K8+4,TPMatrix!$D$6:$E$9,2,FALSE),0)),"")</f>
        <v>0</v>
      </c>
      <c r="Q8" s="216">
        <f t="shared" ca="1" si="4"/>
        <v>0</v>
      </c>
      <c r="R8" s="217">
        <f t="shared" ca="1" si="5"/>
        <v>5</v>
      </c>
      <c r="S8" s="215">
        <f t="shared" ca="1" si="6"/>
        <v>0</v>
      </c>
      <c r="T8" s="216">
        <f t="shared" si="7"/>
        <v>0</v>
      </c>
      <c r="U8" s="217">
        <f t="shared" ca="1" si="8"/>
        <v>0</v>
      </c>
      <c r="W8" s="154" t="str">
        <f t="shared" ca="1" si="9"/>
        <v/>
      </c>
      <c r="X8" s="154" t="str">
        <f ca="1">IF(ISNUMBER($A8),$W8*(Methuselahs!$A$4+1)+$A8,"")</f>
        <v/>
      </c>
      <c r="Y8" s="154" t="str">
        <f t="shared" ca="1" si="10"/>
        <v/>
      </c>
      <c r="Z8" s="154" t="str">
        <f ca="1">IF(ISNUMBER($A8),VLOOKUP($A8,Methuselahs!$A$7:$X$206,5),"")</f>
        <v/>
      </c>
      <c r="AA8" s="154" t="str">
        <f t="shared" ca="1" si="11"/>
        <v/>
      </c>
    </row>
    <row r="9" spans="1:28" ht="12.95" customHeight="1" x14ac:dyDescent="0.2">
      <c r="A9" s="218" t="str">
        <f ca="1">IF(OR(ISBLANK('Tournament Info'!$B$11),'Tournament Info'!$B$11&lt;&gt;4),"",INDIRECT(ADDRESS(ROW(),3,1,1,"Optimal Seating "&amp;'Tournament Info'!$B$11-1&amp;"R+F")))</f>
        <v/>
      </c>
      <c r="B9" s="194" t="str">
        <f ca="1">IF(ISNUMBER(A9),VLOOKUP(A9,Methuselahs!$A$7:$E$206,2,FALSE),"")</f>
        <v/>
      </c>
      <c r="C9" s="219" t="str">
        <f ca="1">IF(ISNUMBER(A9),VLOOKUP(A9,Methuselahs!$A$7:$E$206,3,FALSE),"")</f>
        <v/>
      </c>
      <c r="D9" s="220" t="str">
        <f t="shared" ca="1" si="0"/>
        <v/>
      </c>
      <c r="E9" s="221"/>
      <c r="F9" s="253">
        <f t="shared" si="1"/>
        <v>0</v>
      </c>
      <c r="G9" s="222" t="str">
        <f t="shared" ca="1" si="2"/>
        <v/>
      </c>
      <c r="H9" s="223" t="str">
        <f ca="1">IF(ISNUMBER(A9),IF(OR($S9=$U9,NOT(ISNA(MATCH($D9*5+$V$4,Override!$C$6:$C$125,0)))),$Q9,0),"")</f>
        <v/>
      </c>
      <c r="I9" s="97" t="str">
        <f t="shared" ca="1" si="3"/>
        <v/>
      </c>
      <c r="J9" s="224">
        <f ca="1">COUNT(A7:A11)</f>
        <v>0</v>
      </c>
      <c r="K9" s="225" t="str">
        <f ca="1">IF(ISNUMBER(A9),RANK(F9,F7:F11),"")</f>
        <v/>
      </c>
      <c r="L9" s="226">
        <f ca="1">IF(J9=5,VLOOKUP(K9,TPMatrix!$A$6:$B$10,2,FALSE),IF(J9=4,VLOOKUP(K9,TPMatrix!$D$6:$E$9,2,FALSE),0))</f>
        <v>0</v>
      </c>
      <c r="M9" s="226">
        <f ca="1">IF(COUNTIF(K7:K11,K9)&gt;=2,IF(J9=5,VLOOKUP(K9+1,TPMatrix!$A$6:$B$10,2,FALSE),IF(J9=4,VLOOKUP(K9+1,TPMatrix!$D$6:$E$9,2,FALSE),0)),"")</f>
        <v>0</v>
      </c>
      <c r="N9" s="226">
        <f ca="1">IF(COUNTIF(K7:K11,K9)&gt;=3,IF(J9=5,VLOOKUP(K9+2,TPMatrix!$A$6:$B$10,2,FALSE),IF(J9=4,VLOOKUP(K9+2,TPMatrix!$D$6:$E$9,2,FALSE),0)),"")</f>
        <v>0</v>
      </c>
      <c r="O9" s="226">
        <f ca="1">IF(COUNTIF(K7:K11,K9)&gt;=4,IF(J9=5,VLOOKUP(K9+3,TPMatrix!$A$6:$B$10,2,FALSE),IF(J9=4,VLOOKUP(K9+3,TPMatrix!$D$6:$E$9,2,FALSE),0)),"")</f>
        <v>0</v>
      </c>
      <c r="P9" s="226">
        <f ca="1">IF(COUNTIF(K7:K11,K9)&gt;=5,IF(J9=5,VLOOKUP(K9+4,TPMatrix!$A$6:$B$10,2,FALSE),IF(J9=4,VLOOKUP(K9+4,TPMatrix!$D$6:$E$9,2,FALSE),0)),"")</f>
        <v>0</v>
      </c>
      <c r="Q9" s="226">
        <f t="shared" ca="1" si="4"/>
        <v>0</v>
      </c>
      <c r="R9" s="227">
        <f t="shared" ca="1" si="5"/>
        <v>5</v>
      </c>
      <c r="S9" s="225">
        <f t="shared" ca="1" si="6"/>
        <v>0</v>
      </c>
      <c r="T9" s="226">
        <f t="shared" si="7"/>
        <v>0</v>
      </c>
      <c r="U9" s="227">
        <f t="shared" ca="1" si="8"/>
        <v>0</v>
      </c>
      <c r="W9" s="154" t="str">
        <f t="shared" ca="1" si="9"/>
        <v/>
      </c>
      <c r="X9" s="154" t="str">
        <f ca="1">IF(ISNUMBER($A9),$W9*(Methuselahs!$A$4+1)+$A9,"")</f>
        <v/>
      </c>
      <c r="Y9" s="154" t="str">
        <f t="shared" ca="1" si="10"/>
        <v/>
      </c>
      <c r="Z9" s="154" t="str">
        <f ca="1">IF(ISNUMBER($A9),VLOOKUP($A9,Methuselahs!$A$7:$X$206,5),"")</f>
        <v/>
      </c>
      <c r="AA9" s="154" t="str">
        <f t="shared" ca="1" si="11"/>
        <v/>
      </c>
    </row>
    <row r="10" spans="1:28" ht="12.95" customHeight="1" x14ac:dyDescent="0.2">
      <c r="A10" s="228" t="str">
        <f ca="1">IF(OR(ISBLANK('Tournament Info'!$B$11),'Tournament Info'!$B$11&lt;&gt;4),"",INDIRECT(ADDRESS(ROW(),3,1,1,"Optimal Seating "&amp;'Tournament Info'!$B$11-1&amp;"R+F")))</f>
        <v/>
      </c>
      <c r="B10" s="229" t="str">
        <f ca="1">IF(ISNUMBER(A10),VLOOKUP(A10,Methuselahs!$A$7:$E$206,2,FALSE),"")</f>
        <v/>
      </c>
      <c r="C10" s="230" t="str">
        <f ca="1">IF(ISNUMBER(A10),VLOOKUP(A10,Methuselahs!$A$7:$E$206,3,FALSE),"")</f>
        <v/>
      </c>
      <c r="D10" s="231" t="str">
        <f t="shared" ca="1" si="0"/>
        <v/>
      </c>
      <c r="E10" s="232"/>
      <c r="F10" s="255">
        <f t="shared" si="1"/>
        <v>0</v>
      </c>
      <c r="G10" s="212" t="str">
        <f t="shared" ca="1" si="2"/>
        <v/>
      </c>
      <c r="H10" s="213" t="str">
        <f ca="1">IF(ISNUMBER(A10),IF(OR($S10=$U10,NOT(ISNA(MATCH($D10*5+$V$4,Override!$C$6:$C$125,0)))),$Q10,0),"")</f>
        <v/>
      </c>
      <c r="I10" s="261" t="str">
        <f t="shared" ca="1" si="3"/>
        <v/>
      </c>
      <c r="J10" s="233">
        <f ca="1">COUNT(A7:A11)</f>
        <v>0</v>
      </c>
      <c r="K10" s="215" t="str">
        <f ca="1">IF(ISNUMBER(A10),RANK(F10,F7:F11),"")</f>
        <v/>
      </c>
      <c r="L10" s="216">
        <f ca="1">IF(J10=5,VLOOKUP(K10,TPMatrix!$A$6:$B$10,2,FALSE),IF(J10=4,VLOOKUP(K10,TPMatrix!$D$6:$E$9,2,FALSE),0))</f>
        <v>0</v>
      </c>
      <c r="M10" s="216">
        <f ca="1">IF(COUNTIF(K7:K11,K10)&gt;=2,IF(J10=5,VLOOKUP(K10+1,TPMatrix!$A$6:$B$10,2,FALSE),IF(J10=4,VLOOKUP(K10+1,TPMatrix!$D$6:$E$9,2,FALSE),0)),"")</f>
        <v>0</v>
      </c>
      <c r="N10" s="216">
        <f ca="1">IF(COUNTIF(K7:K11,K10)&gt;=3,IF(J10=5,VLOOKUP(K10+2,TPMatrix!$A$6:$B$10,2,FALSE),IF(J10=4,VLOOKUP(K10+2,TPMatrix!$D$6:$E$9,2,FALSE),0)),"")</f>
        <v>0</v>
      </c>
      <c r="O10" s="216">
        <f ca="1">IF(COUNTIF(K7:K11,K10)&gt;=4,IF(J10=5,VLOOKUP(K10+3,TPMatrix!$A$6:$B$10,2,FALSE),IF(J10=4,VLOOKUP(K10+3,TPMatrix!$D$6:$E$9,2,FALSE),0)),"")</f>
        <v>0</v>
      </c>
      <c r="P10" s="216">
        <f ca="1">IF(COUNTIF(K7:K11,K10)&gt;=5,IF(J10=5,VLOOKUP(K10+4,TPMatrix!$A$6:$B$10,2,FALSE),IF(J10=4,VLOOKUP(K10+4,TPMatrix!$D$6:$E$9,2,FALSE),0)),"")</f>
        <v>0</v>
      </c>
      <c r="Q10" s="216">
        <f t="shared" ca="1" si="4"/>
        <v>0</v>
      </c>
      <c r="R10" s="217">
        <f t="shared" ca="1" si="5"/>
        <v>5</v>
      </c>
      <c r="S10" s="215">
        <f t="shared" ca="1" si="6"/>
        <v>0</v>
      </c>
      <c r="T10" s="216">
        <f t="shared" si="7"/>
        <v>0</v>
      </c>
      <c r="U10" s="217">
        <f t="shared" ca="1" si="8"/>
        <v>0</v>
      </c>
      <c r="W10" s="154" t="str">
        <f t="shared" ca="1" si="9"/>
        <v/>
      </c>
      <c r="X10" s="154" t="str">
        <f ca="1">IF(ISNUMBER($A10),$W10*(Methuselahs!$A$4+1)+$A10,"")</f>
        <v/>
      </c>
      <c r="Y10" s="154" t="str">
        <f t="shared" ca="1" si="10"/>
        <v/>
      </c>
      <c r="Z10" s="154" t="str">
        <f ca="1">IF(ISNUMBER($A10),VLOOKUP($A10,Methuselahs!$A$7:$X$206,5),"")</f>
        <v/>
      </c>
      <c r="AA10" s="154" t="str">
        <f t="shared" ca="1" si="11"/>
        <v/>
      </c>
    </row>
    <row r="11" spans="1:28" ht="12.95" customHeight="1" thickBot="1" x14ac:dyDescent="0.25">
      <c r="A11" s="234" t="str">
        <f ca="1">IF(OR(ISBLANK('Tournament Info'!$B$11),'Tournament Info'!$B$11&lt;&gt;4),"",INDIRECT(ADDRESS(ROW(),3,1,1,"Optimal Seating "&amp;'Tournament Info'!$B$11-1&amp;"R+F")))</f>
        <v/>
      </c>
      <c r="B11" s="235" t="str">
        <f ca="1">IF(ISNUMBER(A11),VLOOKUP(A11,Methuselahs!$A$7:$E$206,2,FALSE),"")</f>
        <v/>
      </c>
      <c r="C11" s="236" t="str">
        <f ca="1">IF(ISNUMBER(A11),VLOOKUP(A11,Methuselahs!$A$7:$E$206,3,FALSE),"")</f>
        <v/>
      </c>
      <c r="D11" s="237" t="str">
        <f t="shared" ca="1" si="0"/>
        <v/>
      </c>
      <c r="E11" s="238"/>
      <c r="F11" s="256">
        <f t="shared" si="1"/>
        <v>0</v>
      </c>
      <c r="G11" s="222" t="str">
        <f t="shared" ca="1" si="2"/>
        <v/>
      </c>
      <c r="H11" s="223" t="str">
        <f ca="1">IF(ISNUMBER(A11),IF(OR($S11=$U11,NOT(ISNA(MATCH($D11*5+$V$4,Override!$C$6:$C$125,0)))),$Q11,0),"")</f>
        <v/>
      </c>
      <c r="I11" s="97" t="str">
        <f t="shared" ca="1" si="3"/>
        <v/>
      </c>
      <c r="J11" s="239">
        <f ca="1">COUNT(A7:A11)</f>
        <v>0</v>
      </c>
      <c r="K11" s="240" t="str">
        <f ca="1">IF(ISNUMBER(A11),RANK(F11,F7:F11),"")</f>
        <v/>
      </c>
      <c r="L11" s="241">
        <f ca="1">IF(J11=5,VLOOKUP(K11,TPMatrix!$A$6:$B$10,2,FALSE),IF(J11=4,VLOOKUP(K11,TPMatrix!$D$6:$E$9,2,FALSE),0))</f>
        <v>0</v>
      </c>
      <c r="M11" s="241">
        <f ca="1">IF(COUNTIF(K7:K11,K11)&gt;=2,IF(J11=5,VLOOKUP(K11+1,TPMatrix!$A$6:$B$10,2,FALSE),IF(J11=4,VLOOKUP(K11+1,TPMatrix!$D$6:$E$9,2,FALSE),0)),"")</f>
        <v>0</v>
      </c>
      <c r="N11" s="241">
        <f ca="1">IF(COUNTIF(K7:K11,K11)&gt;=3,IF(J11=5,VLOOKUP(K11+2,TPMatrix!$A$6:$B$10,2,FALSE),IF(J11=4,VLOOKUP(K11+2,TPMatrix!$D$6:$E$9,2,FALSE),0)),"")</f>
        <v>0</v>
      </c>
      <c r="O11" s="241">
        <f ca="1">IF(COUNTIF(K7:K11,K11)&gt;=4,IF(J11=5,VLOOKUP(K11+3,TPMatrix!$A$6:$B$10,2,FALSE),IF(J11=4,VLOOKUP(K11+3,TPMatrix!$D$6:$E$9,2,FALSE),0)),"")</f>
        <v>0</v>
      </c>
      <c r="P11" s="241">
        <f ca="1">IF(COUNTIF(K7:K11,K11)&gt;=5,IF(J11=5,VLOOKUP(K11+4,TPMatrix!$A$6:$B$10,2,FALSE),IF(J11=4,VLOOKUP(K11+4,TPMatrix!$D$6:$E$9,2,FALSE),0)),"")</f>
        <v>0</v>
      </c>
      <c r="Q11" s="241">
        <f t="shared" ca="1" si="4"/>
        <v>0</v>
      </c>
      <c r="R11" s="242">
        <f t="shared" ca="1" si="5"/>
        <v>5</v>
      </c>
      <c r="S11" s="240">
        <f t="shared" ca="1" si="6"/>
        <v>0</v>
      </c>
      <c r="T11" s="241">
        <f t="shared" si="7"/>
        <v>0</v>
      </c>
      <c r="U11" s="242">
        <f t="shared" ca="1" si="8"/>
        <v>0</v>
      </c>
      <c r="W11" s="154" t="str">
        <f t="shared" ca="1" si="9"/>
        <v/>
      </c>
      <c r="X11" s="154" t="str">
        <f ca="1">IF(ISNUMBER($A11),$W11*(Methuselahs!$A$4+1)+$A11,"")</f>
        <v/>
      </c>
      <c r="Y11" s="154" t="str">
        <f t="shared" ca="1" si="10"/>
        <v/>
      </c>
      <c r="Z11" s="154" t="str">
        <f ca="1">IF(ISNUMBER($A11),VLOOKUP($A11,Methuselahs!$A$7:$X$206,5),"")</f>
        <v/>
      </c>
      <c r="AA11" s="154" t="str">
        <f t="shared" ca="1" si="11"/>
        <v/>
      </c>
    </row>
    <row r="12" spans="1:28" ht="12.95" customHeight="1" thickTop="1" x14ac:dyDescent="0.2">
      <c r="A12" s="193" t="str">
        <f ca="1">IF(OR(ISBLANK('Tournament Info'!$B$11),'Tournament Info'!$B$11&lt;&gt;4),"",INDIRECT(ADDRESS(ROW(),3,1,1,"Optimal Seating "&amp;'Tournament Info'!$B$11-1&amp;"R+F")))</f>
        <v/>
      </c>
      <c r="B12" s="194" t="str">
        <f ca="1">IF(ISNUMBER(A12),VLOOKUP(A12,Methuselahs!$A$7:$E$206,2,FALSE),"")</f>
        <v/>
      </c>
      <c r="C12" s="195" t="str">
        <f ca="1">IF(ISNUMBER(A12),VLOOKUP(A12,Methuselahs!$A$7:$E$206,3,FALSE),"")</f>
        <v/>
      </c>
      <c r="D12" s="196" t="str">
        <f t="shared" ca="1" si="0"/>
        <v/>
      </c>
      <c r="E12" s="197"/>
      <c r="F12" s="249">
        <f t="shared" si="1"/>
        <v>0</v>
      </c>
      <c r="G12" s="198" t="str">
        <f t="shared" ca="1" si="2"/>
        <v/>
      </c>
      <c r="H12" s="199" t="str">
        <f ca="1">IF(ISNUMBER(A12),IF(OR($S12=$U12,NOT(ISNA(MATCH($D12*5+$V$4,Override!$C$6:$C$125,0)))),$Q12,0),"")</f>
        <v/>
      </c>
      <c r="I12" s="260" t="str">
        <f t="shared" ca="1" si="3"/>
        <v/>
      </c>
      <c r="J12" s="200">
        <f ca="1">COUNT(A12:A16)</f>
        <v>0</v>
      </c>
      <c r="K12" s="201" t="str">
        <f ca="1">IF(ISNUMBER(A12),RANK(F12,F12:F16),"")</f>
        <v/>
      </c>
      <c r="L12" s="202">
        <f ca="1">IF(J12=5,VLOOKUP(K12,TPMatrix!$A$6:$B$10,2,FALSE),IF(J12=4,VLOOKUP(K12,TPMatrix!$D$6:$E$9,2,FALSE),0))</f>
        <v>0</v>
      </c>
      <c r="M12" s="202">
        <f ca="1">IF(COUNTIF(K12:K16,K12)&gt;=2,IF(J12=5,VLOOKUP(K12+1,TPMatrix!$A$6:$B$10,2,FALSE),IF(J12=4,VLOOKUP(K12+1,TPMatrix!$D$6:$E$9,2,FALSE),0)),"")</f>
        <v>0</v>
      </c>
      <c r="N12" s="202">
        <f ca="1">IF(COUNTIF(K12:K16,K12)&gt;=3,IF(J12=5,VLOOKUP(K12+2,TPMatrix!$A$6:$B$10,2,FALSE),IF(J12=4,VLOOKUP(K12+2,TPMatrix!$D$6:$E$9,2,FALSE),0)),"")</f>
        <v>0</v>
      </c>
      <c r="O12" s="202">
        <f ca="1">IF(COUNTIF(K12:K16,K12)&gt;=4,IF(J12=5,VLOOKUP(K12+3,TPMatrix!$A$6:$B$10,2,FALSE),IF(J12=4,VLOOKUP(K12+3,TPMatrix!$D$6:$E$9,2,FALSE),0)),"")</f>
        <v>0</v>
      </c>
      <c r="P12" s="202">
        <f ca="1">IF(COUNTIF(K12:K16,K12)&gt;=5,IF(J12=5,VLOOKUP(K12+4,TPMatrix!$A$6:$B$10,2,FALSE),IF(J12=4,VLOOKUP(K12+4,TPMatrix!$D$6:$E$9,2,FALSE),0)),"")</f>
        <v>0</v>
      </c>
      <c r="Q12" s="202">
        <f t="shared" ca="1" si="4"/>
        <v>0</v>
      </c>
      <c r="R12" s="203">
        <f t="shared" ca="1" si="5"/>
        <v>5</v>
      </c>
      <c r="S12" s="204">
        <f t="shared" ca="1" si="6"/>
        <v>0</v>
      </c>
      <c r="T12" s="205">
        <f t="shared" si="7"/>
        <v>0</v>
      </c>
      <c r="U12" s="206">
        <f t="shared" ca="1" si="8"/>
        <v>0</v>
      </c>
      <c r="W12" s="154" t="str">
        <f t="shared" ca="1" si="9"/>
        <v/>
      </c>
      <c r="X12" s="154" t="str">
        <f ca="1">IF(ISNUMBER($A12),$W12*(Methuselahs!$A$4+1)+$A12,"")</f>
        <v/>
      </c>
      <c r="Y12" s="154" t="str">
        <f t="shared" ca="1" si="10"/>
        <v/>
      </c>
      <c r="Z12" s="154" t="str">
        <f ca="1">IF(ISNUMBER($A12),VLOOKUP($A12,Methuselahs!$A$7:$X$206,5),"")</f>
        <v/>
      </c>
      <c r="AA12" s="154" t="str">
        <f t="shared" ca="1" si="11"/>
        <v/>
      </c>
    </row>
    <row r="13" spans="1:28" ht="12.95" customHeight="1" x14ac:dyDescent="0.2">
      <c r="A13" s="207" t="str">
        <f ca="1">IF(OR(ISBLANK('Tournament Info'!$B$11),'Tournament Info'!$B$11&lt;&gt;4),"",INDIRECT(ADDRESS(ROW(),3,1,1,"Optimal Seating "&amp;'Tournament Info'!$B$11-1&amp;"R+F")))</f>
        <v/>
      </c>
      <c r="B13" s="208" t="str">
        <f ca="1">IF(ISNUMBER(A13),VLOOKUP(A13,Methuselahs!$A$7:$E$206,2,FALSE),"")</f>
        <v/>
      </c>
      <c r="C13" s="209" t="str">
        <f ca="1">IF(ISNUMBER(A13),VLOOKUP(A13,Methuselahs!$A$7:$E$206,3,FALSE),"")</f>
        <v/>
      </c>
      <c r="D13" s="210" t="str">
        <f t="shared" ca="1" si="0"/>
        <v/>
      </c>
      <c r="E13" s="211"/>
      <c r="F13" s="251">
        <f t="shared" si="1"/>
        <v>0</v>
      </c>
      <c r="G13" s="212" t="str">
        <f t="shared" ca="1" si="2"/>
        <v/>
      </c>
      <c r="H13" s="213" t="str">
        <f ca="1">IF(ISNUMBER(A13),IF(OR($S13=$U13,NOT(ISNA(MATCH($D13*5+$V$4,Override!$C$6:$C$125,0)))),$Q13,0),"")</f>
        <v/>
      </c>
      <c r="I13" s="261" t="str">
        <f t="shared" ca="1" si="3"/>
        <v/>
      </c>
      <c r="J13" s="214">
        <f ca="1">COUNT(A12:A16)</f>
        <v>0</v>
      </c>
      <c r="K13" s="215" t="str">
        <f ca="1">IF(ISNUMBER(A13),RANK(F13,F12:F16),"")</f>
        <v/>
      </c>
      <c r="L13" s="216">
        <f ca="1">IF(J13=5,VLOOKUP(K13,TPMatrix!$A$6:$B$10,2,FALSE),IF(J13=4,VLOOKUP(K13,TPMatrix!$D$6:$E$9,2,FALSE),0))</f>
        <v>0</v>
      </c>
      <c r="M13" s="216">
        <f ca="1">IF(COUNTIF(K12:K16,K13)&gt;=2,IF(J13=5,VLOOKUP(K13+1,TPMatrix!$A$6:$B$10,2,FALSE),IF(J13=4,VLOOKUP(K13+1,TPMatrix!$D$6:$E$9,2,FALSE),0)),"")</f>
        <v>0</v>
      </c>
      <c r="N13" s="216">
        <f ca="1">IF(COUNTIF(K12:K16,K13)&gt;=3,IF(J13=5,VLOOKUP(K13+2,TPMatrix!$A$6:$B$10,2,FALSE),IF(J13=4,VLOOKUP(K13+2,TPMatrix!$D$6:$E$9,2,FALSE),0)),"")</f>
        <v>0</v>
      </c>
      <c r="O13" s="216">
        <f ca="1">IF(COUNTIF(K12:K16,K13)&gt;=4,IF(J13=5,VLOOKUP(K13+3,TPMatrix!$A$6:$B$10,2,FALSE),IF(J13=4,VLOOKUP(K13+3,TPMatrix!$D$6:$E$9,2,FALSE),0)),"")</f>
        <v>0</v>
      </c>
      <c r="P13" s="216">
        <f ca="1">IF(COUNTIF(K12:K16,K13)&gt;=5,IF(J13=5,VLOOKUP(K13+4,TPMatrix!$A$6:$B$10,2,FALSE),IF(J13=4,VLOOKUP(K13+4,TPMatrix!$D$6:$E$9,2,FALSE),0)),"")</f>
        <v>0</v>
      </c>
      <c r="Q13" s="216">
        <f t="shared" ca="1" si="4"/>
        <v>0</v>
      </c>
      <c r="R13" s="217">
        <f t="shared" ca="1" si="5"/>
        <v>5</v>
      </c>
      <c r="S13" s="215">
        <f t="shared" ca="1" si="6"/>
        <v>0</v>
      </c>
      <c r="T13" s="216">
        <f t="shared" si="7"/>
        <v>0</v>
      </c>
      <c r="U13" s="217">
        <f t="shared" ca="1" si="8"/>
        <v>0</v>
      </c>
      <c r="W13" s="154" t="str">
        <f t="shared" ca="1" si="9"/>
        <v/>
      </c>
      <c r="X13" s="154" t="str">
        <f ca="1">IF(ISNUMBER($A13),$W13*(Methuselahs!$A$4+1)+$A13,"")</f>
        <v/>
      </c>
      <c r="Y13" s="154" t="str">
        <f t="shared" ca="1" si="10"/>
        <v/>
      </c>
      <c r="Z13" s="154" t="str">
        <f ca="1">IF(ISNUMBER($A13),VLOOKUP($A13,Methuselahs!$A$7:$X$206,5),"")</f>
        <v/>
      </c>
      <c r="AA13" s="154" t="str">
        <f t="shared" ca="1" si="11"/>
        <v/>
      </c>
    </row>
    <row r="14" spans="1:28" ht="12.95" customHeight="1" x14ac:dyDescent="0.2">
      <c r="A14" s="218" t="str">
        <f ca="1">IF(OR(ISBLANK('Tournament Info'!$B$11),'Tournament Info'!$B$11&lt;&gt;4),"",INDIRECT(ADDRESS(ROW(),3,1,1,"Optimal Seating "&amp;'Tournament Info'!$B$11-1&amp;"R+F")))</f>
        <v/>
      </c>
      <c r="B14" s="194" t="str">
        <f ca="1">IF(ISNUMBER(A14),VLOOKUP(A14,Methuselahs!$A$7:$E$206,2,FALSE),"")</f>
        <v/>
      </c>
      <c r="C14" s="219" t="str">
        <f ca="1">IF(ISNUMBER(A14),VLOOKUP(A14,Methuselahs!$A$7:$E$206,3,FALSE),"")</f>
        <v/>
      </c>
      <c r="D14" s="220" t="str">
        <f t="shared" ca="1" si="0"/>
        <v/>
      </c>
      <c r="E14" s="221"/>
      <c r="F14" s="253">
        <f t="shared" si="1"/>
        <v>0</v>
      </c>
      <c r="G14" s="222" t="str">
        <f t="shared" ca="1" si="2"/>
        <v/>
      </c>
      <c r="H14" s="223" t="str">
        <f ca="1">IF(ISNUMBER(A14),IF(OR($S14=$U14,NOT(ISNA(MATCH($D14*5+$V$4,Override!$C$6:$C$125,0)))),$Q14,0),"")</f>
        <v/>
      </c>
      <c r="I14" s="97" t="str">
        <f t="shared" ca="1" si="3"/>
        <v/>
      </c>
      <c r="J14" s="224">
        <f ca="1">COUNT(A12:A16)</f>
        <v>0</v>
      </c>
      <c r="K14" s="225" t="str">
        <f ca="1">IF(ISNUMBER(A14),RANK(F14,F12:F16),"")</f>
        <v/>
      </c>
      <c r="L14" s="226">
        <f ca="1">IF(J14=5,VLOOKUP(K14,TPMatrix!$A$6:$B$10,2,FALSE),IF(J14=4,VLOOKUP(K14,TPMatrix!$D$6:$E$9,2,FALSE),0))</f>
        <v>0</v>
      </c>
      <c r="M14" s="226">
        <f ca="1">IF(COUNTIF(K12:K16,K14)&gt;=2,IF(J14=5,VLOOKUP(K14+1,TPMatrix!$A$6:$B$10,2,FALSE),IF(J14=4,VLOOKUP(K14+1,TPMatrix!$D$6:$E$9,2,FALSE),0)),"")</f>
        <v>0</v>
      </c>
      <c r="N14" s="226">
        <f ca="1">IF(COUNTIF(K12:K16,K14)&gt;=3,IF(J14=5,VLOOKUP(K14+2,TPMatrix!$A$6:$B$10,2,FALSE),IF(J14=4,VLOOKUP(K14+2,TPMatrix!$D$6:$E$9,2,FALSE),0)),"")</f>
        <v>0</v>
      </c>
      <c r="O14" s="226">
        <f ca="1">IF(COUNTIF(K12:K16,K14)&gt;=4,IF(J14=5,VLOOKUP(K14+3,TPMatrix!$A$6:$B$10,2,FALSE),IF(J14=4,VLOOKUP(K14+3,TPMatrix!$D$6:$E$9,2,FALSE),0)),"")</f>
        <v>0</v>
      </c>
      <c r="P14" s="226">
        <f ca="1">IF(COUNTIF(K12:K16,K14)&gt;=5,IF(J14=5,VLOOKUP(K14+4,TPMatrix!$A$6:$B$10,2,FALSE),IF(J14=4,VLOOKUP(K14+4,TPMatrix!$D$6:$E$9,2,FALSE),0)),"")</f>
        <v>0</v>
      </c>
      <c r="Q14" s="226">
        <f t="shared" ca="1" si="4"/>
        <v>0</v>
      </c>
      <c r="R14" s="227">
        <f t="shared" ca="1" si="5"/>
        <v>5</v>
      </c>
      <c r="S14" s="225">
        <f t="shared" ca="1" si="6"/>
        <v>0</v>
      </c>
      <c r="T14" s="226">
        <f t="shared" si="7"/>
        <v>0</v>
      </c>
      <c r="U14" s="227">
        <f t="shared" ca="1" si="8"/>
        <v>0</v>
      </c>
      <c r="W14" s="154" t="str">
        <f t="shared" ca="1" si="9"/>
        <v/>
      </c>
      <c r="X14" s="154" t="str">
        <f ca="1">IF(ISNUMBER($A14),$W14*(Methuselahs!$A$4+1)+$A14,"")</f>
        <v/>
      </c>
      <c r="Y14" s="154" t="str">
        <f t="shared" ca="1" si="10"/>
        <v/>
      </c>
      <c r="Z14" s="154" t="str">
        <f ca="1">IF(ISNUMBER($A14),VLOOKUP($A14,Methuselahs!$A$7:$X$206,5),"")</f>
        <v/>
      </c>
      <c r="AA14" s="154" t="str">
        <f t="shared" ca="1" si="11"/>
        <v/>
      </c>
    </row>
    <row r="15" spans="1:28" ht="12.95" customHeight="1" x14ac:dyDescent="0.2">
      <c r="A15" s="228" t="str">
        <f ca="1">IF(OR(ISBLANK('Tournament Info'!$B$11),'Tournament Info'!$B$11&lt;&gt;4),"",INDIRECT(ADDRESS(ROW(),3,1,1,"Optimal Seating "&amp;'Tournament Info'!$B$11-1&amp;"R+F")))</f>
        <v/>
      </c>
      <c r="B15" s="229" t="str">
        <f ca="1">IF(ISNUMBER(A15),VLOOKUP(A15,Methuselahs!$A$7:$E$206,2,FALSE),"")</f>
        <v/>
      </c>
      <c r="C15" s="230" t="str">
        <f ca="1">IF(ISNUMBER(A15),VLOOKUP(A15,Methuselahs!$A$7:$E$206,3,FALSE),"")</f>
        <v/>
      </c>
      <c r="D15" s="231" t="str">
        <f t="shared" ca="1" si="0"/>
        <v/>
      </c>
      <c r="E15" s="232"/>
      <c r="F15" s="255">
        <f t="shared" si="1"/>
        <v>0</v>
      </c>
      <c r="G15" s="212" t="str">
        <f t="shared" ca="1" si="2"/>
        <v/>
      </c>
      <c r="H15" s="213" t="str">
        <f ca="1">IF(ISNUMBER(A15),IF(OR($S15=$U15,NOT(ISNA(MATCH($D15*5+$V$4,Override!$C$6:$C$125,0)))),$Q15,0),"")</f>
        <v/>
      </c>
      <c r="I15" s="261" t="str">
        <f t="shared" ca="1" si="3"/>
        <v/>
      </c>
      <c r="J15" s="233">
        <f ca="1">COUNT(A12:A16)</f>
        <v>0</v>
      </c>
      <c r="K15" s="215" t="str">
        <f ca="1">IF(ISNUMBER(A15),RANK(F15,F12:F16),"")</f>
        <v/>
      </c>
      <c r="L15" s="216">
        <f ca="1">IF(J15=5,VLOOKUP(K15,TPMatrix!$A$6:$B$10,2,FALSE),IF(J15=4,VLOOKUP(K15,TPMatrix!$D$6:$E$9,2,FALSE),0))</f>
        <v>0</v>
      </c>
      <c r="M15" s="216">
        <f ca="1">IF(COUNTIF(K12:K16,K15)&gt;=2,IF(J15=5,VLOOKUP(K15+1,TPMatrix!$A$6:$B$10,2,FALSE),IF(J15=4,VLOOKUP(K15+1,TPMatrix!$D$6:$E$9,2,FALSE),0)),"")</f>
        <v>0</v>
      </c>
      <c r="N15" s="216">
        <f ca="1">IF(COUNTIF(K12:K16,K15)&gt;=3,IF(J15=5,VLOOKUP(K15+2,TPMatrix!$A$6:$B$10,2,FALSE),IF(J15=4,VLOOKUP(K15+2,TPMatrix!$D$6:$E$9,2,FALSE),0)),"")</f>
        <v>0</v>
      </c>
      <c r="O15" s="216">
        <f ca="1">IF(COUNTIF(K12:K16,K15)&gt;=4,IF(J15=5,VLOOKUP(K15+3,TPMatrix!$A$6:$B$10,2,FALSE),IF(J15=4,VLOOKUP(K15+3,TPMatrix!$D$6:$E$9,2,FALSE),0)),"")</f>
        <v>0</v>
      </c>
      <c r="P15" s="216">
        <f ca="1">IF(COUNTIF(K12:K16,K15)&gt;=5,IF(J15=5,VLOOKUP(K15+4,TPMatrix!$A$6:$B$10,2,FALSE),IF(J15=4,VLOOKUP(K15+4,TPMatrix!$D$6:$E$9,2,FALSE),0)),"")</f>
        <v>0</v>
      </c>
      <c r="Q15" s="216">
        <f t="shared" ca="1" si="4"/>
        <v>0</v>
      </c>
      <c r="R15" s="217">
        <f t="shared" ca="1" si="5"/>
        <v>5</v>
      </c>
      <c r="S15" s="215">
        <f t="shared" ca="1" si="6"/>
        <v>0</v>
      </c>
      <c r="T15" s="216">
        <f t="shared" si="7"/>
        <v>0</v>
      </c>
      <c r="U15" s="217">
        <f t="shared" ca="1" si="8"/>
        <v>0</v>
      </c>
      <c r="W15" s="154" t="str">
        <f t="shared" ca="1" si="9"/>
        <v/>
      </c>
      <c r="X15" s="154" t="str">
        <f ca="1">IF(ISNUMBER($A15),$W15*(Methuselahs!$A$4+1)+$A15,"")</f>
        <v/>
      </c>
      <c r="Y15" s="154" t="str">
        <f t="shared" ca="1" si="10"/>
        <v/>
      </c>
      <c r="Z15" s="154" t="str">
        <f ca="1">IF(ISNUMBER($A15),VLOOKUP($A15,Methuselahs!$A$7:$X$206,5),"")</f>
        <v/>
      </c>
      <c r="AA15" s="154" t="str">
        <f t="shared" ca="1" si="11"/>
        <v/>
      </c>
    </row>
    <row r="16" spans="1:28" ht="12.95" customHeight="1" thickBot="1" x14ac:dyDescent="0.25">
      <c r="A16" s="234" t="str">
        <f ca="1">IF(OR(ISBLANK('Tournament Info'!$B$11),'Tournament Info'!$B$11&lt;&gt;4),"",INDIRECT(ADDRESS(ROW(),3,1,1,"Optimal Seating "&amp;'Tournament Info'!$B$11-1&amp;"R+F")))</f>
        <v/>
      </c>
      <c r="B16" s="235" t="str">
        <f ca="1">IF(ISNUMBER(A16),VLOOKUP(A16,Methuselahs!$A$7:$E$206,2,FALSE),"")</f>
        <v/>
      </c>
      <c r="C16" s="236" t="str">
        <f ca="1">IF(ISNUMBER(A16),VLOOKUP(A16,Methuselahs!$A$7:$E$206,3,FALSE),"")</f>
        <v/>
      </c>
      <c r="D16" s="237" t="str">
        <f t="shared" ca="1" si="0"/>
        <v/>
      </c>
      <c r="E16" s="238"/>
      <c r="F16" s="256">
        <f t="shared" si="1"/>
        <v>0</v>
      </c>
      <c r="G16" s="222" t="str">
        <f t="shared" ca="1" si="2"/>
        <v/>
      </c>
      <c r="H16" s="223" t="str">
        <f ca="1">IF(ISNUMBER(A16),IF(OR($S16=$U16,NOT(ISNA(MATCH($D16*5+$V$4,Override!$C$6:$C$125,0)))),$Q16,0),"")</f>
        <v/>
      </c>
      <c r="I16" s="97" t="str">
        <f t="shared" ca="1" si="3"/>
        <v/>
      </c>
      <c r="J16" s="239">
        <f ca="1">COUNT(A12:A16)</f>
        <v>0</v>
      </c>
      <c r="K16" s="240" t="str">
        <f ca="1">IF(ISNUMBER(A16),RANK(F16,F12:F16),"")</f>
        <v/>
      </c>
      <c r="L16" s="241">
        <f ca="1">IF(J16=5,VLOOKUP(K16,TPMatrix!$A$6:$B$10,2,FALSE),IF(J16=4,VLOOKUP(K16,TPMatrix!$D$6:$E$9,2,FALSE),0))</f>
        <v>0</v>
      </c>
      <c r="M16" s="241">
        <f ca="1">IF(COUNTIF(K12:K16,K16)&gt;=2,IF(J16=5,VLOOKUP(K16+1,TPMatrix!$A$6:$B$10,2,FALSE),IF(J16=4,VLOOKUP(K16+1,TPMatrix!$D$6:$E$9,2,FALSE),0)),"")</f>
        <v>0</v>
      </c>
      <c r="N16" s="241">
        <f ca="1">IF(COUNTIF(K12:K16,K16)&gt;=3,IF(J16=5,VLOOKUP(K16+2,TPMatrix!$A$6:$B$10,2,FALSE),IF(J16=4,VLOOKUP(K16+2,TPMatrix!$D$6:$E$9,2,FALSE),0)),"")</f>
        <v>0</v>
      </c>
      <c r="O16" s="241">
        <f ca="1">IF(COUNTIF(K12:K16,K16)&gt;=4,IF(J16=5,VLOOKUP(K16+3,TPMatrix!$A$6:$B$10,2,FALSE),IF(J16=4,VLOOKUP(K16+3,TPMatrix!$D$6:$E$9,2,FALSE),0)),"")</f>
        <v>0</v>
      </c>
      <c r="P16" s="241">
        <f ca="1">IF(COUNTIF(K12:K16,K16)&gt;=5,IF(J16=5,VLOOKUP(K16+4,TPMatrix!$A$6:$B$10,2,FALSE),IF(J16=4,VLOOKUP(K16+4,TPMatrix!$D$6:$E$9,2,FALSE),0)),"")</f>
        <v>0</v>
      </c>
      <c r="Q16" s="241">
        <f t="shared" ca="1" si="4"/>
        <v>0</v>
      </c>
      <c r="R16" s="242">
        <f t="shared" ca="1" si="5"/>
        <v>5</v>
      </c>
      <c r="S16" s="240">
        <f t="shared" ca="1" si="6"/>
        <v>0</v>
      </c>
      <c r="T16" s="241">
        <f t="shared" si="7"/>
        <v>0</v>
      </c>
      <c r="U16" s="242">
        <f t="shared" ca="1" si="8"/>
        <v>0</v>
      </c>
      <c r="W16" s="154" t="str">
        <f t="shared" ca="1" si="9"/>
        <v/>
      </c>
      <c r="X16" s="154" t="str">
        <f ca="1">IF(ISNUMBER($A16),$W16*(Methuselahs!$A$4+1)+$A16,"")</f>
        <v/>
      </c>
      <c r="Y16" s="154" t="str">
        <f t="shared" ca="1" si="10"/>
        <v/>
      </c>
      <c r="Z16" s="154" t="str">
        <f ca="1">IF(ISNUMBER($A16),VLOOKUP($A16,Methuselahs!$A$7:$X$206,5),"")</f>
        <v/>
      </c>
      <c r="AA16" s="154" t="str">
        <f t="shared" ca="1" si="11"/>
        <v/>
      </c>
    </row>
    <row r="17" spans="1:27" ht="12.95" customHeight="1" thickTop="1" x14ac:dyDescent="0.2">
      <c r="A17" s="193" t="str">
        <f ca="1">IF(OR(ISBLANK('Tournament Info'!$B$11),'Tournament Info'!$B$11&lt;&gt;4),"",INDIRECT(ADDRESS(ROW(),3,1,1,"Optimal Seating "&amp;'Tournament Info'!$B$11-1&amp;"R+F")))</f>
        <v/>
      </c>
      <c r="B17" s="194" t="str">
        <f ca="1">IF(ISNUMBER(A17),VLOOKUP(A17,Methuselahs!$A$7:$E$206,2,FALSE),"")</f>
        <v/>
      </c>
      <c r="C17" s="195" t="str">
        <f ca="1">IF(ISNUMBER(A17),VLOOKUP(A17,Methuselahs!$A$7:$E$206,3,FALSE),"")</f>
        <v/>
      </c>
      <c r="D17" s="196" t="str">
        <f t="shared" ca="1" si="0"/>
        <v/>
      </c>
      <c r="E17" s="197"/>
      <c r="F17" s="249">
        <f t="shared" si="1"/>
        <v>0</v>
      </c>
      <c r="G17" s="198" t="str">
        <f t="shared" ca="1" si="2"/>
        <v/>
      </c>
      <c r="H17" s="199" t="str">
        <f ca="1">IF(ISNUMBER(A17),IF(OR($S17=$U17,NOT(ISNA(MATCH($D17*5+$V$4,Override!$C$6:$C$125,0)))),$Q17,0),"")</f>
        <v/>
      </c>
      <c r="I17" s="260" t="str">
        <f t="shared" ca="1" si="3"/>
        <v/>
      </c>
      <c r="J17" s="200">
        <f ca="1">COUNT(A17:A21)</f>
        <v>0</v>
      </c>
      <c r="K17" s="201" t="str">
        <f ca="1">IF(ISNUMBER(A17),RANK(F17,F17:F21),"")</f>
        <v/>
      </c>
      <c r="L17" s="202">
        <f ca="1">IF(J17=5,VLOOKUP(K17,TPMatrix!$A$6:$B$10,2,FALSE),IF(J17=4,VLOOKUP(K17,TPMatrix!$D$6:$E$9,2,FALSE),0))</f>
        <v>0</v>
      </c>
      <c r="M17" s="202">
        <f ca="1">IF(COUNTIF(K17:K21,K17)&gt;=2,IF(J17=5,VLOOKUP(K17+1,TPMatrix!$A$6:$B$10,2,FALSE),IF(J17=4,VLOOKUP(K17+1,TPMatrix!$D$6:$E$9,2,FALSE),0)),"")</f>
        <v>0</v>
      </c>
      <c r="N17" s="202">
        <f ca="1">IF(COUNTIF(K17:K21,K17)&gt;=3,IF(J17=5,VLOOKUP(K17+2,TPMatrix!$A$6:$B$10,2,FALSE),IF(J17=4,VLOOKUP(K17+2,TPMatrix!$D$6:$E$9,2,FALSE),0)),"")</f>
        <v>0</v>
      </c>
      <c r="O17" s="202">
        <f ca="1">IF(COUNTIF(K17:K21,K17)&gt;=4,IF(J17=5,VLOOKUP(K17+3,TPMatrix!$A$6:$B$10,2,FALSE),IF(J17=4,VLOOKUP(K17+3,TPMatrix!$D$6:$E$9,2,FALSE),0)),"")</f>
        <v>0</v>
      </c>
      <c r="P17" s="202">
        <f ca="1">IF(COUNTIF(K17:K21,K17)&gt;=5,IF(J17=5,VLOOKUP(K17+4,TPMatrix!$A$6:$B$10,2,FALSE),IF(J17=4,VLOOKUP(K17+4,TPMatrix!$D$6:$E$9,2,FALSE),0)),"")</f>
        <v>0</v>
      </c>
      <c r="Q17" s="202">
        <f t="shared" ca="1" si="4"/>
        <v>0</v>
      </c>
      <c r="R17" s="203">
        <f t="shared" ca="1" si="5"/>
        <v>5</v>
      </c>
      <c r="S17" s="204">
        <f t="shared" ca="1" si="6"/>
        <v>0</v>
      </c>
      <c r="T17" s="205">
        <f t="shared" si="7"/>
        <v>0</v>
      </c>
      <c r="U17" s="206">
        <f t="shared" ca="1" si="8"/>
        <v>0</v>
      </c>
      <c r="W17" s="154" t="str">
        <f t="shared" ca="1" si="9"/>
        <v/>
      </c>
      <c r="X17" s="154" t="str">
        <f ca="1">IF(ISNUMBER($A17),$W17*(Methuselahs!$A$4+1)+$A17,"")</f>
        <v/>
      </c>
      <c r="Y17" s="154" t="str">
        <f t="shared" ca="1" si="10"/>
        <v/>
      </c>
      <c r="Z17" s="154" t="str">
        <f ca="1">IF(ISNUMBER($A17),VLOOKUP($A17,Methuselahs!$A$7:$X$206,5),"")</f>
        <v/>
      </c>
      <c r="AA17" s="154" t="str">
        <f t="shared" ca="1" si="11"/>
        <v/>
      </c>
    </row>
    <row r="18" spans="1:27" ht="12.95" customHeight="1" x14ac:dyDescent="0.2">
      <c r="A18" s="207" t="str">
        <f ca="1">IF(OR(ISBLANK('Tournament Info'!$B$11),'Tournament Info'!$B$11&lt;&gt;4),"",INDIRECT(ADDRESS(ROW(),3,1,1,"Optimal Seating "&amp;'Tournament Info'!$B$11-1&amp;"R+F")))</f>
        <v/>
      </c>
      <c r="B18" s="208" t="str">
        <f ca="1">IF(ISNUMBER(A18),VLOOKUP(A18,Methuselahs!$A$7:$E$206,2,FALSE),"")</f>
        <v/>
      </c>
      <c r="C18" s="209" t="str">
        <f ca="1">IF(ISNUMBER(A18),VLOOKUP(A18,Methuselahs!$A$7:$E$206,3,FALSE),"")</f>
        <v/>
      </c>
      <c r="D18" s="210" t="str">
        <f t="shared" ca="1" si="0"/>
        <v/>
      </c>
      <c r="E18" s="211"/>
      <c r="F18" s="251">
        <f t="shared" si="1"/>
        <v>0</v>
      </c>
      <c r="G18" s="212" t="str">
        <f t="shared" ca="1" si="2"/>
        <v/>
      </c>
      <c r="H18" s="213" t="str">
        <f ca="1">IF(ISNUMBER(A18),IF(OR($S18=$U18,NOT(ISNA(MATCH($D18*5+$V$4,Override!$C$6:$C$125,0)))),$Q18,0),"")</f>
        <v/>
      </c>
      <c r="I18" s="261" t="str">
        <f t="shared" ca="1" si="3"/>
        <v/>
      </c>
      <c r="J18" s="214">
        <f ca="1">COUNT(A17:A21)</f>
        <v>0</v>
      </c>
      <c r="K18" s="215" t="str">
        <f ca="1">IF(ISNUMBER(A18),RANK(F18,F17:F21),"")</f>
        <v/>
      </c>
      <c r="L18" s="216">
        <f ca="1">IF(J18=5,VLOOKUP(K18,TPMatrix!$A$6:$B$10,2,FALSE),IF(J18=4,VLOOKUP(K18,TPMatrix!$D$6:$E$9,2,FALSE),0))</f>
        <v>0</v>
      </c>
      <c r="M18" s="216">
        <f ca="1">IF(COUNTIF(K17:K21,K18)&gt;=2,IF(J18=5,VLOOKUP(K18+1,TPMatrix!$A$6:$B$10,2,FALSE),IF(J18=4,VLOOKUP(K18+1,TPMatrix!$D$6:$E$9,2,FALSE),0)),"")</f>
        <v>0</v>
      </c>
      <c r="N18" s="216">
        <f ca="1">IF(COUNTIF(K17:K21,K18)&gt;=3,IF(J18=5,VLOOKUP(K18+2,TPMatrix!$A$6:$B$10,2,FALSE),IF(J18=4,VLOOKUP(K18+2,TPMatrix!$D$6:$E$9,2,FALSE),0)),"")</f>
        <v>0</v>
      </c>
      <c r="O18" s="216">
        <f ca="1">IF(COUNTIF(K17:K21,K18)&gt;=4,IF(J18=5,VLOOKUP(K18+3,TPMatrix!$A$6:$B$10,2,FALSE),IF(J18=4,VLOOKUP(K18+3,TPMatrix!$D$6:$E$9,2,FALSE),0)),"")</f>
        <v>0</v>
      </c>
      <c r="P18" s="216">
        <f ca="1">IF(COUNTIF(K17:K21,K18)&gt;=5,IF(J18=5,VLOOKUP(K18+4,TPMatrix!$A$6:$B$10,2,FALSE),IF(J18=4,VLOOKUP(K18+4,TPMatrix!$D$6:$E$9,2,FALSE),0)),"")</f>
        <v>0</v>
      </c>
      <c r="Q18" s="216">
        <f t="shared" ca="1" si="4"/>
        <v>0</v>
      </c>
      <c r="R18" s="217">
        <f t="shared" ca="1" si="5"/>
        <v>5</v>
      </c>
      <c r="S18" s="215">
        <f t="shared" ca="1" si="6"/>
        <v>0</v>
      </c>
      <c r="T18" s="216">
        <f t="shared" si="7"/>
        <v>0</v>
      </c>
      <c r="U18" s="217">
        <f t="shared" ca="1" si="8"/>
        <v>0</v>
      </c>
      <c r="W18" s="154" t="str">
        <f t="shared" ca="1" si="9"/>
        <v/>
      </c>
      <c r="X18" s="154" t="str">
        <f ca="1">IF(ISNUMBER($A18),$W18*(Methuselahs!$A$4+1)+$A18,"")</f>
        <v/>
      </c>
      <c r="Y18" s="154" t="str">
        <f t="shared" ca="1" si="10"/>
        <v/>
      </c>
      <c r="Z18" s="154" t="str">
        <f ca="1">IF(ISNUMBER($A18),VLOOKUP($A18,Methuselahs!$A$7:$X$206,5),"")</f>
        <v/>
      </c>
      <c r="AA18" s="154" t="str">
        <f t="shared" ca="1" si="11"/>
        <v/>
      </c>
    </row>
    <row r="19" spans="1:27" ht="12.95" customHeight="1" x14ac:dyDescent="0.2">
      <c r="A19" s="218" t="str">
        <f ca="1">IF(OR(ISBLANK('Tournament Info'!$B$11),'Tournament Info'!$B$11&lt;&gt;4),"",INDIRECT(ADDRESS(ROW(),3,1,1,"Optimal Seating "&amp;'Tournament Info'!$B$11-1&amp;"R+F")))</f>
        <v/>
      </c>
      <c r="B19" s="194" t="str">
        <f ca="1">IF(ISNUMBER(A19),VLOOKUP(A19,Methuselahs!$A$7:$E$206,2,FALSE),"")</f>
        <v/>
      </c>
      <c r="C19" s="219" t="str">
        <f ca="1">IF(ISNUMBER(A19),VLOOKUP(A19,Methuselahs!$A$7:$E$206,3,FALSE),"")</f>
        <v/>
      </c>
      <c r="D19" s="220" t="str">
        <f t="shared" ca="1" si="0"/>
        <v/>
      </c>
      <c r="E19" s="221"/>
      <c r="F19" s="253">
        <f t="shared" si="1"/>
        <v>0</v>
      </c>
      <c r="G19" s="222" t="str">
        <f t="shared" ca="1" si="2"/>
        <v/>
      </c>
      <c r="H19" s="223" t="str">
        <f ca="1">IF(ISNUMBER(A19),IF(OR($S19=$U19,NOT(ISNA(MATCH($D19*5+$V$4,Override!$C$6:$C$125,0)))),$Q19,0),"")</f>
        <v/>
      </c>
      <c r="I19" s="97" t="str">
        <f t="shared" ca="1" si="3"/>
        <v/>
      </c>
      <c r="J19" s="224">
        <f ca="1">COUNT(A17:A21)</f>
        <v>0</v>
      </c>
      <c r="K19" s="225" t="str">
        <f ca="1">IF(ISNUMBER(A19),RANK(F19,F17:F21),"")</f>
        <v/>
      </c>
      <c r="L19" s="226">
        <f ca="1">IF(J19=5,VLOOKUP(K19,TPMatrix!$A$6:$B$10,2,FALSE),IF(J19=4,VLOOKUP(K19,TPMatrix!$D$6:$E$9,2,FALSE),0))</f>
        <v>0</v>
      </c>
      <c r="M19" s="226">
        <f ca="1">IF(COUNTIF(K17:K21,K19)&gt;=2,IF(J19=5,VLOOKUP(K19+1,TPMatrix!$A$6:$B$10,2,FALSE),IF(J19=4,VLOOKUP(K19+1,TPMatrix!$D$6:$E$9,2,FALSE),0)),"")</f>
        <v>0</v>
      </c>
      <c r="N19" s="226">
        <f ca="1">IF(COUNTIF(K17:K21,K19)&gt;=3,IF(J19=5,VLOOKUP(K19+2,TPMatrix!$A$6:$B$10,2,FALSE),IF(J19=4,VLOOKUP(K19+2,TPMatrix!$D$6:$E$9,2,FALSE),0)),"")</f>
        <v>0</v>
      </c>
      <c r="O19" s="226">
        <f ca="1">IF(COUNTIF(K17:K21,K19)&gt;=4,IF(J19=5,VLOOKUP(K19+3,TPMatrix!$A$6:$B$10,2,FALSE),IF(J19=4,VLOOKUP(K19+3,TPMatrix!$D$6:$E$9,2,FALSE),0)),"")</f>
        <v>0</v>
      </c>
      <c r="P19" s="226">
        <f ca="1">IF(COUNTIF(K17:K21,K19)&gt;=5,IF(J19=5,VLOOKUP(K19+4,TPMatrix!$A$6:$B$10,2,FALSE),IF(J19=4,VLOOKUP(K19+4,TPMatrix!$D$6:$E$9,2,FALSE),0)),"")</f>
        <v>0</v>
      </c>
      <c r="Q19" s="226">
        <f t="shared" ca="1" si="4"/>
        <v>0</v>
      </c>
      <c r="R19" s="227">
        <f t="shared" ca="1" si="5"/>
        <v>5</v>
      </c>
      <c r="S19" s="225">
        <f t="shared" ca="1" si="6"/>
        <v>0</v>
      </c>
      <c r="T19" s="226">
        <f t="shared" si="7"/>
        <v>0</v>
      </c>
      <c r="U19" s="227">
        <f t="shared" ca="1" si="8"/>
        <v>0</v>
      </c>
      <c r="W19" s="154" t="str">
        <f t="shared" ca="1" si="9"/>
        <v/>
      </c>
      <c r="X19" s="154" t="str">
        <f ca="1">IF(ISNUMBER($A19),$W19*(Methuselahs!$A$4+1)+$A19,"")</f>
        <v/>
      </c>
      <c r="Y19" s="154" t="str">
        <f t="shared" ca="1" si="10"/>
        <v/>
      </c>
      <c r="Z19" s="154" t="str">
        <f ca="1">IF(ISNUMBER($A19),VLOOKUP($A19,Methuselahs!$A$7:$X$206,5),"")</f>
        <v/>
      </c>
      <c r="AA19" s="154" t="str">
        <f t="shared" ca="1" si="11"/>
        <v/>
      </c>
    </row>
    <row r="20" spans="1:27" ht="12.95" customHeight="1" x14ac:dyDescent="0.2">
      <c r="A20" s="228" t="str">
        <f ca="1">IF(OR(ISBLANK('Tournament Info'!$B$11),'Tournament Info'!$B$11&lt;&gt;4),"",INDIRECT(ADDRESS(ROW(),3,1,1,"Optimal Seating "&amp;'Tournament Info'!$B$11-1&amp;"R+F")))</f>
        <v/>
      </c>
      <c r="B20" s="229" t="str">
        <f ca="1">IF(ISNUMBER(A20),VLOOKUP(A20,Methuselahs!$A$7:$E$206,2,FALSE),"")</f>
        <v/>
      </c>
      <c r="C20" s="230" t="str">
        <f ca="1">IF(ISNUMBER(A20),VLOOKUP(A20,Methuselahs!$A$7:$E$206,3,FALSE),"")</f>
        <v/>
      </c>
      <c r="D20" s="231" t="str">
        <f t="shared" ca="1" si="0"/>
        <v/>
      </c>
      <c r="E20" s="232"/>
      <c r="F20" s="255">
        <f t="shared" si="1"/>
        <v>0</v>
      </c>
      <c r="G20" s="212" t="str">
        <f t="shared" ca="1" si="2"/>
        <v/>
      </c>
      <c r="H20" s="213" t="str">
        <f ca="1">IF(ISNUMBER(A20),IF(OR($S20=$U20,NOT(ISNA(MATCH($D20*5+$V$4,Override!$C$6:$C$125,0)))),$Q20,0),"")</f>
        <v/>
      </c>
      <c r="I20" s="261" t="str">
        <f t="shared" ca="1" si="3"/>
        <v/>
      </c>
      <c r="J20" s="233">
        <f ca="1">COUNT(A17:A21)</f>
        <v>0</v>
      </c>
      <c r="K20" s="215" t="str">
        <f ca="1">IF(ISNUMBER(A20),RANK(F20,F17:F21),"")</f>
        <v/>
      </c>
      <c r="L20" s="216">
        <f ca="1">IF(J20=5,VLOOKUP(K20,TPMatrix!$A$6:$B$10,2,FALSE),IF(J20=4,VLOOKUP(K20,TPMatrix!$D$6:$E$9,2,FALSE),0))</f>
        <v>0</v>
      </c>
      <c r="M20" s="216">
        <f ca="1">IF(COUNTIF(K17:K21,K20)&gt;=2,IF(J20=5,VLOOKUP(K20+1,TPMatrix!$A$6:$B$10,2,FALSE),IF(J20=4,VLOOKUP(K20+1,TPMatrix!$D$6:$E$9,2,FALSE),0)),"")</f>
        <v>0</v>
      </c>
      <c r="N20" s="216">
        <f ca="1">IF(COUNTIF(K17:K21,K20)&gt;=3,IF(J20=5,VLOOKUP(K20+2,TPMatrix!$A$6:$B$10,2,FALSE),IF(J20=4,VLOOKUP(K20+2,TPMatrix!$D$6:$E$9,2,FALSE),0)),"")</f>
        <v>0</v>
      </c>
      <c r="O20" s="216">
        <f ca="1">IF(COUNTIF(K17:K21,K20)&gt;=4,IF(J20=5,VLOOKUP(K20+3,TPMatrix!$A$6:$B$10,2,FALSE),IF(J20=4,VLOOKUP(K20+3,TPMatrix!$D$6:$E$9,2,FALSE),0)),"")</f>
        <v>0</v>
      </c>
      <c r="P20" s="216">
        <f ca="1">IF(COUNTIF(K17:K21,K20)&gt;=5,IF(J20=5,VLOOKUP(K20+4,TPMatrix!$A$6:$B$10,2,FALSE),IF(J20=4,VLOOKUP(K20+4,TPMatrix!$D$6:$E$9,2,FALSE),0)),"")</f>
        <v>0</v>
      </c>
      <c r="Q20" s="216">
        <f t="shared" ca="1" si="4"/>
        <v>0</v>
      </c>
      <c r="R20" s="217">
        <f t="shared" ca="1" si="5"/>
        <v>5</v>
      </c>
      <c r="S20" s="215">
        <f t="shared" ca="1" si="6"/>
        <v>0</v>
      </c>
      <c r="T20" s="216">
        <f t="shared" si="7"/>
        <v>0</v>
      </c>
      <c r="U20" s="217">
        <f t="shared" ca="1" si="8"/>
        <v>0</v>
      </c>
      <c r="W20" s="154" t="str">
        <f t="shared" ca="1" si="9"/>
        <v/>
      </c>
      <c r="X20" s="154" t="str">
        <f ca="1">IF(ISNUMBER($A20),$W20*(Methuselahs!$A$4+1)+$A20,"")</f>
        <v/>
      </c>
      <c r="Y20" s="154" t="str">
        <f t="shared" ca="1" si="10"/>
        <v/>
      </c>
      <c r="Z20" s="154" t="str">
        <f ca="1">IF(ISNUMBER($A20),VLOOKUP($A20,Methuselahs!$A$7:$X$206,5),"")</f>
        <v/>
      </c>
      <c r="AA20" s="154" t="str">
        <f t="shared" ca="1" si="11"/>
        <v/>
      </c>
    </row>
    <row r="21" spans="1:27" ht="12.95" customHeight="1" thickBot="1" x14ac:dyDescent="0.25">
      <c r="A21" s="234" t="str">
        <f ca="1">IF(OR(ISBLANK('Tournament Info'!$B$11),'Tournament Info'!$B$11&lt;&gt;4),"",INDIRECT(ADDRESS(ROW(),3,1,1,"Optimal Seating "&amp;'Tournament Info'!$B$11-1&amp;"R+F")))</f>
        <v/>
      </c>
      <c r="B21" s="235" t="str">
        <f ca="1">IF(ISNUMBER(A21),VLOOKUP(A21,Methuselahs!$A$7:$E$206,2,FALSE),"")</f>
        <v/>
      </c>
      <c r="C21" s="236" t="str">
        <f ca="1">IF(ISNUMBER(A21),VLOOKUP(A21,Methuselahs!$A$7:$E$206,3,FALSE),"")</f>
        <v/>
      </c>
      <c r="D21" s="237" t="str">
        <f t="shared" ca="1" si="0"/>
        <v/>
      </c>
      <c r="E21" s="238"/>
      <c r="F21" s="256">
        <f t="shared" si="1"/>
        <v>0</v>
      </c>
      <c r="G21" s="222" t="str">
        <f t="shared" ca="1" si="2"/>
        <v/>
      </c>
      <c r="H21" s="223" t="str">
        <f ca="1">IF(ISNUMBER(A21),IF(OR($S21=$U21,NOT(ISNA(MATCH($D21*5+$V$4,Override!$C$6:$C$125,0)))),$Q21,0),"")</f>
        <v/>
      </c>
      <c r="I21" s="97" t="str">
        <f t="shared" ca="1" si="3"/>
        <v/>
      </c>
      <c r="J21" s="239">
        <f ca="1">COUNT(A17:A21)</f>
        <v>0</v>
      </c>
      <c r="K21" s="240" t="str">
        <f ca="1">IF(ISNUMBER(A21),RANK(F21,F17:F21),"")</f>
        <v/>
      </c>
      <c r="L21" s="241">
        <f ca="1">IF(J21=5,VLOOKUP(K21,TPMatrix!$A$6:$B$10,2,FALSE),IF(J21=4,VLOOKUP(K21,TPMatrix!$D$6:$E$9,2,FALSE),0))</f>
        <v>0</v>
      </c>
      <c r="M21" s="241">
        <f ca="1">IF(COUNTIF(K17:K21,K21)&gt;=2,IF(J21=5,VLOOKUP(K21+1,TPMatrix!$A$6:$B$10,2,FALSE),IF(J21=4,VLOOKUP(K21+1,TPMatrix!$D$6:$E$9,2,FALSE),0)),"")</f>
        <v>0</v>
      </c>
      <c r="N21" s="241">
        <f ca="1">IF(COUNTIF(K17:K21,K21)&gt;=3,IF(J21=5,VLOOKUP(K21+2,TPMatrix!$A$6:$B$10,2,FALSE),IF(J21=4,VLOOKUP(K21+2,TPMatrix!$D$6:$E$9,2,FALSE),0)),"")</f>
        <v>0</v>
      </c>
      <c r="O21" s="241">
        <f ca="1">IF(COUNTIF(K17:K21,K21)&gt;=4,IF(J21=5,VLOOKUP(K21+3,TPMatrix!$A$6:$B$10,2,FALSE),IF(J21=4,VLOOKUP(K21+3,TPMatrix!$D$6:$E$9,2,FALSE),0)),"")</f>
        <v>0</v>
      </c>
      <c r="P21" s="241">
        <f ca="1">IF(COUNTIF(K17:K21,K21)&gt;=5,IF(J21=5,VLOOKUP(K21+4,TPMatrix!$A$6:$B$10,2,FALSE),IF(J21=4,VLOOKUP(K21+4,TPMatrix!$D$6:$E$9,2,FALSE),0)),"")</f>
        <v>0</v>
      </c>
      <c r="Q21" s="241">
        <f t="shared" ca="1" si="4"/>
        <v>0</v>
      </c>
      <c r="R21" s="242">
        <f t="shared" ca="1" si="5"/>
        <v>5</v>
      </c>
      <c r="S21" s="240">
        <f t="shared" ca="1" si="6"/>
        <v>0</v>
      </c>
      <c r="T21" s="241">
        <f t="shared" si="7"/>
        <v>0</v>
      </c>
      <c r="U21" s="242">
        <f t="shared" ca="1" si="8"/>
        <v>0</v>
      </c>
      <c r="W21" s="154" t="str">
        <f t="shared" ca="1" si="9"/>
        <v/>
      </c>
      <c r="X21" s="154" t="str">
        <f ca="1">IF(ISNUMBER($A21),$W21*(Methuselahs!$A$4+1)+$A21,"")</f>
        <v/>
      </c>
      <c r="Y21" s="154" t="str">
        <f t="shared" ca="1" si="10"/>
        <v/>
      </c>
      <c r="Z21" s="154" t="str">
        <f ca="1">IF(ISNUMBER($A21),VLOOKUP($A21,Methuselahs!$A$7:$X$206,5),"")</f>
        <v/>
      </c>
      <c r="AA21" s="154" t="str">
        <f t="shared" ca="1" si="11"/>
        <v/>
      </c>
    </row>
    <row r="22" spans="1:27" ht="12.95" customHeight="1" thickTop="1" x14ac:dyDescent="0.2">
      <c r="A22" s="193" t="str">
        <f ca="1">IF(OR(ISBLANK('Tournament Info'!$B$11),'Tournament Info'!$B$11&lt;&gt;4),"",INDIRECT(ADDRESS(ROW(),3,1,1,"Optimal Seating "&amp;'Tournament Info'!$B$11-1&amp;"R+F")))</f>
        <v/>
      </c>
      <c r="B22" s="194" t="str">
        <f ca="1">IF(ISNUMBER(A22),VLOOKUP(A22,Methuselahs!$A$7:$E$206,2,FALSE),"")</f>
        <v/>
      </c>
      <c r="C22" s="195" t="str">
        <f ca="1">IF(ISNUMBER(A22),VLOOKUP(A22,Methuselahs!$A$7:$E$206,3,FALSE),"")</f>
        <v/>
      </c>
      <c r="D22" s="196" t="str">
        <f t="shared" ca="1" si="0"/>
        <v/>
      </c>
      <c r="E22" s="197"/>
      <c r="F22" s="249">
        <f t="shared" si="1"/>
        <v>0</v>
      </c>
      <c r="G22" s="198" t="str">
        <f t="shared" ca="1" si="2"/>
        <v/>
      </c>
      <c r="H22" s="199" t="str">
        <f ca="1">IF(ISNUMBER(A22),IF(OR($S22=$U22,NOT(ISNA(MATCH($D22*5+$V$4,Override!$C$6:$C$125,0)))),$Q22,0),"")</f>
        <v/>
      </c>
      <c r="I22" s="260" t="str">
        <f t="shared" ca="1" si="3"/>
        <v/>
      </c>
      <c r="J22" s="200">
        <f ca="1">COUNT(A22:A26)</f>
        <v>0</v>
      </c>
      <c r="K22" s="201" t="str">
        <f ca="1">IF(ISNUMBER(A22),RANK(F22,F22:F26),"")</f>
        <v/>
      </c>
      <c r="L22" s="202">
        <f ca="1">IF(J22=5,VLOOKUP(K22,TPMatrix!$A$6:$B$10,2,FALSE),IF(J22=4,VLOOKUP(K22,TPMatrix!$D$6:$E$9,2,FALSE),0))</f>
        <v>0</v>
      </c>
      <c r="M22" s="202">
        <f ca="1">IF(COUNTIF(K22:K26,K22)&gt;=2,IF(J22=5,VLOOKUP(K22+1,TPMatrix!$A$6:$B$10,2,FALSE),IF(J22=4,VLOOKUP(K22+1,TPMatrix!$D$6:$E$9,2,FALSE),0)),"")</f>
        <v>0</v>
      </c>
      <c r="N22" s="202">
        <f ca="1">IF(COUNTIF(K22:K26,K22)&gt;=3,IF(J22=5,VLOOKUP(K22+2,TPMatrix!$A$6:$B$10,2,FALSE),IF(J22=4,VLOOKUP(K22+2,TPMatrix!$D$6:$E$9,2,FALSE),0)),"")</f>
        <v>0</v>
      </c>
      <c r="O22" s="202">
        <f ca="1">IF(COUNTIF(K22:K26,K22)&gt;=4,IF(J22=5,VLOOKUP(K22+3,TPMatrix!$A$6:$B$10,2,FALSE),IF(J22=4,VLOOKUP(K22+3,TPMatrix!$D$6:$E$9,2,FALSE),0)),"")</f>
        <v>0</v>
      </c>
      <c r="P22" s="202">
        <f ca="1">IF(COUNTIF(K22:K26,K22)&gt;=5,IF(J22=5,VLOOKUP(K22+4,TPMatrix!$A$6:$B$10,2,FALSE),IF(J22=4,VLOOKUP(K22+4,TPMatrix!$D$6:$E$9,2,FALSE),0)),"")</f>
        <v>0</v>
      </c>
      <c r="Q22" s="202">
        <f t="shared" ca="1" si="4"/>
        <v>0</v>
      </c>
      <c r="R22" s="203">
        <f t="shared" ca="1" si="5"/>
        <v>5</v>
      </c>
      <c r="S22" s="204">
        <f t="shared" ca="1" si="6"/>
        <v>0</v>
      </c>
      <c r="T22" s="205">
        <f t="shared" si="7"/>
        <v>0</v>
      </c>
      <c r="U22" s="206">
        <f t="shared" ca="1" si="8"/>
        <v>0</v>
      </c>
      <c r="W22" s="154" t="str">
        <f t="shared" ca="1" si="9"/>
        <v/>
      </c>
      <c r="X22" s="154" t="str">
        <f ca="1">IF(ISNUMBER($A22),$W22*(Methuselahs!$A$4+1)+$A22,"")</f>
        <v/>
      </c>
      <c r="Y22" s="154" t="str">
        <f t="shared" ca="1" si="10"/>
        <v/>
      </c>
      <c r="Z22" s="154" t="str">
        <f ca="1">IF(ISNUMBER($A22),VLOOKUP($A22,Methuselahs!$A$7:$X$206,5),"")</f>
        <v/>
      </c>
      <c r="AA22" s="154" t="str">
        <f t="shared" ca="1" si="11"/>
        <v/>
      </c>
    </row>
    <row r="23" spans="1:27" ht="12.95" customHeight="1" x14ac:dyDescent="0.2">
      <c r="A23" s="207" t="str">
        <f ca="1">IF(OR(ISBLANK('Tournament Info'!$B$11),'Tournament Info'!$B$11&lt;&gt;4),"",INDIRECT(ADDRESS(ROW(),3,1,1,"Optimal Seating "&amp;'Tournament Info'!$B$11-1&amp;"R+F")))</f>
        <v/>
      </c>
      <c r="B23" s="208" t="str">
        <f ca="1">IF(ISNUMBER(A23),VLOOKUP(A23,Methuselahs!$A$7:$E$206,2,FALSE),"")</f>
        <v/>
      </c>
      <c r="C23" s="209" t="str">
        <f ca="1">IF(ISNUMBER(A23),VLOOKUP(A23,Methuselahs!$A$7:$E$206,3,FALSE),"")</f>
        <v/>
      </c>
      <c r="D23" s="210" t="str">
        <f t="shared" ca="1" si="0"/>
        <v/>
      </c>
      <c r="E23" s="211"/>
      <c r="F23" s="251">
        <f t="shared" si="1"/>
        <v>0</v>
      </c>
      <c r="G23" s="212" t="str">
        <f t="shared" ca="1" si="2"/>
        <v/>
      </c>
      <c r="H23" s="213" t="str">
        <f ca="1">IF(ISNUMBER(A23),IF(OR($S23=$U23,NOT(ISNA(MATCH($D23*5+$V$4,Override!$C$6:$C$125,0)))),$Q23,0),"")</f>
        <v/>
      </c>
      <c r="I23" s="261" t="str">
        <f t="shared" ca="1" si="3"/>
        <v/>
      </c>
      <c r="J23" s="214">
        <f ca="1">COUNT(A22:A26)</f>
        <v>0</v>
      </c>
      <c r="K23" s="215" t="str">
        <f ca="1">IF(ISNUMBER(A23),RANK(F23,F22:F26),"")</f>
        <v/>
      </c>
      <c r="L23" s="216">
        <f ca="1">IF(J23=5,VLOOKUP(K23,TPMatrix!$A$6:$B$10,2,FALSE),IF(J23=4,VLOOKUP(K23,TPMatrix!$D$6:$E$9,2,FALSE),0))</f>
        <v>0</v>
      </c>
      <c r="M23" s="216">
        <f ca="1">IF(COUNTIF(K22:K26,K23)&gt;=2,IF(J23=5,VLOOKUP(K23+1,TPMatrix!$A$6:$B$10,2,FALSE),IF(J23=4,VLOOKUP(K23+1,TPMatrix!$D$6:$E$9,2,FALSE),0)),"")</f>
        <v>0</v>
      </c>
      <c r="N23" s="216">
        <f ca="1">IF(COUNTIF(K22:K26,K23)&gt;=3,IF(J23=5,VLOOKUP(K23+2,TPMatrix!$A$6:$B$10,2,FALSE),IF(J23=4,VLOOKUP(K23+2,TPMatrix!$D$6:$E$9,2,FALSE),0)),"")</f>
        <v>0</v>
      </c>
      <c r="O23" s="216">
        <f ca="1">IF(COUNTIF(K22:K26,K23)&gt;=4,IF(J23=5,VLOOKUP(K23+3,TPMatrix!$A$6:$B$10,2,FALSE),IF(J23=4,VLOOKUP(K23+3,TPMatrix!$D$6:$E$9,2,FALSE),0)),"")</f>
        <v>0</v>
      </c>
      <c r="P23" s="216">
        <f ca="1">IF(COUNTIF(K22:K26,K23)&gt;=5,IF(J23=5,VLOOKUP(K23+4,TPMatrix!$A$6:$B$10,2,FALSE),IF(J23=4,VLOOKUP(K23+4,TPMatrix!$D$6:$E$9,2,FALSE),0)),"")</f>
        <v>0</v>
      </c>
      <c r="Q23" s="216">
        <f t="shared" ca="1" si="4"/>
        <v>0</v>
      </c>
      <c r="R23" s="217">
        <f t="shared" ca="1" si="5"/>
        <v>5</v>
      </c>
      <c r="S23" s="215">
        <f t="shared" ca="1" si="6"/>
        <v>0</v>
      </c>
      <c r="T23" s="216">
        <f t="shared" si="7"/>
        <v>0</v>
      </c>
      <c r="U23" s="217">
        <f t="shared" ca="1" si="8"/>
        <v>0</v>
      </c>
      <c r="W23" s="154" t="str">
        <f t="shared" ca="1" si="9"/>
        <v/>
      </c>
      <c r="X23" s="154" t="str">
        <f ca="1">IF(ISNUMBER($A23),$W23*(Methuselahs!$A$4+1)+$A23,"")</f>
        <v/>
      </c>
      <c r="Y23" s="154" t="str">
        <f t="shared" ca="1" si="10"/>
        <v/>
      </c>
      <c r="Z23" s="154" t="str">
        <f ca="1">IF(ISNUMBER($A23),VLOOKUP($A23,Methuselahs!$A$7:$X$206,5),"")</f>
        <v/>
      </c>
      <c r="AA23" s="154" t="str">
        <f t="shared" ca="1" si="11"/>
        <v/>
      </c>
    </row>
    <row r="24" spans="1:27" ht="12.95" customHeight="1" x14ac:dyDescent="0.2">
      <c r="A24" s="218" t="str">
        <f ca="1">IF(OR(ISBLANK('Tournament Info'!$B$11),'Tournament Info'!$B$11&lt;&gt;4),"",INDIRECT(ADDRESS(ROW(),3,1,1,"Optimal Seating "&amp;'Tournament Info'!$B$11-1&amp;"R+F")))</f>
        <v/>
      </c>
      <c r="B24" s="194" t="str">
        <f ca="1">IF(ISNUMBER(A24),VLOOKUP(A24,Methuselahs!$A$7:$E$206,2,FALSE),"")</f>
        <v/>
      </c>
      <c r="C24" s="219" t="str">
        <f ca="1">IF(ISNUMBER(A24),VLOOKUP(A24,Methuselahs!$A$7:$E$206,3,FALSE),"")</f>
        <v/>
      </c>
      <c r="D24" s="220" t="str">
        <f t="shared" ca="1" si="0"/>
        <v/>
      </c>
      <c r="E24" s="221"/>
      <c r="F24" s="253">
        <f t="shared" si="1"/>
        <v>0</v>
      </c>
      <c r="G24" s="222" t="str">
        <f t="shared" ca="1" si="2"/>
        <v/>
      </c>
      <c r="H24" s="223" t="str">
        <f ca="1">IF(ISNUMBER(A24),IF(OR($S24=$U24,NOT(ISNA(MATCH($D24*5+$V$4,Override!$C$6:$C$125,0)))),$Q24,0),"")</f>
        <v/>
      </c>
      <c r="I24" s="97" t="str">
        <f t="shared" ca="1" si="3"/>
        <v/>
      </c>
      <c r="J24" s="224">
        <f ca="1">COUNT(A22:A26)</f>
        <v>0</v>
      </c>
      <c r="K24" s="225" t="str">
        <f ca="1">IF(ISNUMBER(A24),RANK(F24,F22:F26),"")</f>
        <v/>
      </c>
      <c r="L24" s="226">
        <f ca="1">IF(J24=5,VLOOKUP(K24,TPMatrix!$A$6:$B$10,2,FALSE),IF(J24=4,VLOOKUP(K24,TPMatrix!$D$6:$E$9,2,FALSE),0))</f>
        <v>0</v>
      </c>
      <c r="M24" s="226">
        <f ca="1">IF(COUNTIF(K22:K26,K24)&gt;=2,IF(J24=5,VLOOKUP(K24+1,TPMatrix!$A$6:$B$10,2,FALSE),IF(J24=4,VLOOKUP(K24+1,TPMatrix!$D$6:$E$9,2,FALSE),0)),"")</f>
        <v>0</v>
      </c>
      <c r="N24" s="226">
        <f ca="1">IF(COUNTIF(K22:K26,K24)&gt;=3,IF(J24=5,VLOOKUP(K24+2,TPMatrix!$A$6:$B$10,2,FALSE),IF(J24=4,VLOOKUP(K24+2,TPMatrix!$D$6:$E$9,2,FALSE),0)),"")</f>
        <v>0</v>
      </c>
      <c r="O24" s="226">
        <f ca="1">IF(COUNTIF(K22:K26,K24)&gt;=4,IF(J24=5,VLOOKUP(K24+3,TPMatrix!$A$6:$B$10,2,FALSE),IF(J24=4,VLOOKUP(K24+3,TPMatrix!$D$6:$E$9,2,FALSE),0)),"")</f>
        <v>0</v>
      </c>
      <c r="P24" s="226">
        <f ca="1">IF(COUNTIF(K22:K26,K24)&gt;=5,IF(J24=5,VLOOKUP(K24+4,TPMatrix!$A$6:$B$10,2,FALSE),IF(J24=4,VLOOKUP(K24+4,TPMatrix!$D$6:$E$9,2,FALSE),0)),"")</f>
        <v>0</v>
      </c>
      <c r="Q24" s="226">
        <f t="shared" ca="1" si="4"/>
        <v>0</v>
      </c>
      <c r="R24" s="227">
        <f t="shared" ca="1" si="5"/>
        <v>5</v>
      </c>
      <c r="S24" s="225">
        <f t="shared" ca="1" si="6"/>
        <v>0</v>
      </c>
      <c r="T24" s="226">
        <f t="shared" si="7"/>
        <v>0</v>
      </c>
      <c r="U24" s="227">
        <f t="shared" ca="1" si="8"/>
        <v>0</v>
      </c>
      <c r="W24" s="154" t="str">
        <f t="shared" ca="1" si="9"/>
        <v/>
      </c>
      <c r="X24" s="154" t="str">
        <f ca="1">IF(ISNUMBER($A24),$W24*(Methuselahs!$A$4+1)+$A24,"")</f>
        <v/>
      </c>
      <c r="Y24" s="154" t="str">
        <f t="shared" ca="1" si="10"/>
        <v/>
      </c>
      <c r="Z24" s="154" t="str">
        <f ca="1">IF(ISNUMBER($A24),VLOOKUP($A24,Methuselahs!$A$7:$X$206,5),"")</f>
        <v/>
      </c>
      <c r="AA24" s="154" t="str">
        <f t="shared" ca="1" si="11"/>
        <v/>
      </c>
    </row>
    <row r="25" spans="1:27" ht="12.95" customHeight="1" x14ac:dyDescent="0.2">
      <c r="A25" s="228" t="str">
        <f ca="1">IF(OR(ISBLANK('Tournament Info'!$B$11),'Tournament Info'!$B$11&lt;&gt;4),"",INDIRECT(ADDRESS(ROW(),3,1,1,"Optimal Seating "&amp;'Tournament Info'!$B$11-1&amp;"R+F")))</f>
        <v/>
      </c>
      <c r="B25" s="229" t="str">
        <f ca="1">IF(ISNUMBER(A25),VLOOKUP(A25,Methuselahs!$A$7:$E$206,2,FALSE),"")</f>
        <v/>
      </c>
      <c r="C25" s="230" t="str">
        <f ca="1">IF(ISNUMBER(A25),VLOOKUP(A25,Methuselahs!$A$7:$E$206,3,FALSE),"")</f>
        <v/>
      </c>
      <c r="D25" s="231" t="str">
        <f t="shared" ca="1" si="0"/>
        <v/>
      </c>
      <c r="E25" s="232"/>
      <c r="F25" s="255">
        <f t="shared" si="1"/>
        <v>0</v>
      </c>
      <c r="G25" s="212" t="str">
        <f t="shared" ca="1" si="2"/>
        <v/>
      </c>
      <c r="H25" s="213" t="str">
        <f ca="1">IF(ISNUMBER(A25),IF(OR($S25=$U25,NOT(ISNA(MATCH($D25*5+$V$4,Override!$C$6:$C$125,0)))),$Q25,0),"")</f>
        <v/>
      </c>
      <c r="I25" s="261" t="str">
        <f t="shared" ca="1" si="3"/>
        <v/>
      </c>
      <c r="J25" s="233">
        <f ca="1">COUNT(A22:A26)</f>
        <v>0</v>
      </c>
      <c r="K25" s="215" t="str">
        <f ca="1">IF(ISNUMBER(A25),RANK(F25,F22:F26),"")</f>
        <v/>
      </c>
      <c r="L25" s="216">
        <f ca="1">IF(J25=5,VLOOKUP(K25,TPMatrix!$A$6:$B$10,2,FALSE),IF(J25=4,VLOOKUP(K25,TPMatrix!$D$6:$E$9,2,FALSE),0))</f>
        <v>0</v>
      </c>
      <c r="M25" s="216">
        <f ca="1">IF(COUNTIF(K22:K26,K25)&gt;=2,IF(J25=5,VLOOKUP(K25+1,TPMatrix!$A$6:$B$10,2,FALSE),IF(J25=4,VLOOKUP(K25+1,TPMatrix!$D$6:$E$9,2,FALSE),0)),"")</f>
        <v>0</v>
      </c>
      <c r="N25" s="216">
        <f ca="1">IF(COUNTIF(K22:K26,K25)&gt;=3,IF(J25=5,VLOOKUP(K25+2,TPMatrix!$A$6:$B$10,2,FALSE),IF(J25=4,VLOOKUP(K25+2,TPMatrix!$D$6:$E$9,2,FALSE),0)),"")</f>
        <v>0</v>
      </c>
      <c r="O25" s="216">
        <f ca="1">IF(COUNTIF(K22:K26,K25)&gt;=4,IF(J25=5,VLOOKUP(K25+3,TPMatrix!$A$6:$B$10,2,FALSE),IF(J25=4,VLOOKUP(K25+3,TPMatrix!$D$6:$E$9,2,FALSE),0)),"")</f>
        <v>0</v>
      </c>
      <c r="P25" s="216">
        <f ca="1">IF(COUNTIF(K22:K26,K25)&gt;=5,IF(J25=5,VLOOKUP(K25+4,TPMatrix!$A$6:$B$10,2,FALSE),IF(J25=4,VLOOKUP(K25+4,TPMatrix!$D$6:$E$9,2,FALSE),0)),"")</f>
        <v>0</v>
      </c>
      <c r="Q25" s="216">
        <f t="shared" ca="1" si="4"/>
        <v>0</v>
      </c>
      <c r="R25" s="217">
        <f t="shared" ca="1" si="5"/>
        <v>5</v>
      </c>
      <c r="S25" s="215">
        <f t="shared" ca="1" si="6"/>
        <v>0</v>
      </c>
      <c r="T25" s="216">
        <f t="shared" si="7"/>
        <v>0</v>
      </c>
      <c r="U25" s="217">
        <f t="shared" ca="1" si="8"/>
        <v>0</v>
      </c>
      <c r="W25" s="154" t="str">
        <f t="shared" ca="1" si="9"/>
        <v/>
      </c>
      <c r="X25" s="154" t="str">
        <f ca="1">IF(ISNUMBER($A25),$W25*(Methuselahs!$A$4+1)+$A25,"")</f>
        <v/>
      </c>
      <c r="Y25" s="154" t="str">
        <f t="shared" ca="1" si="10"/>
        <v/>
      </c>
      <c r="Z25" s="154" t="str">
        <f ca="1">IF(ISNUMBER($A25),VLOOKUP($A25,Methuselahs!$A$7:$X$206,5),"")</f>
        <v/>
      </c>
      <c r="AA25" s="154" t="str">
        <f t="shared" ca="1" si="11"/>
        <v/>
      </c>
    </row>
    <row r="26" spans="1:27" ht="12.95" customHeight="1" x14ac:dyDescent="0.2">
      <c r="A26" s="234" t="str">
        <f ca="1">IF(OR(ISBLANK('Tournament Info'!$B$11),'Tournament Info'!$B$11&lt;&gt;4),"",INDIRECT(ADDRESS(ROW(),3,1,1,"Optimal Seating "&amp;'Tournament Info'!$B$11-1&amp;"R+F")))</f>
        <v/>
      </c>
      <c r="B26" s="235" t="str">
        <f ca="1">IF(ISNUMBER(A26),VLOOKUP(A26,Methuselahs!$A$7:$E$206,2,FALSE),"")</f>
        <v/>
      </c>
      <c r="C26" s="236" t="str">
        <f ca="1">IF(ISNUMBER(A26),VLOOKUP(A26,Methuselahs!$A$7:$E$206,3,FALSE),"")</f>
        <v/>
      </c>
      <c r="D26" s="237" t="str">
        <f t="shared" ca="1" si="0"/>
        <v/>
      </c>
      <c r="E26" s="238"/>
      <c r="F26" s="256">
        <f t="shared" si="1"/>
        <v>0</v>
      </c>
      <c r="G26" s="222" t="str">
        <f t="shared" ca="1" si="2"/>
        <v/>
      </c>
      <c r="H26" s="223" t="str">
        <f ca="1">IF(ISNUMBER(A26),IF(OR($S26=$U26,NOT(ISNA(MATCH($D26*5+$V$4,Override!$C$6:$C$125,0)))),$Q26,0),"")</f>
        <v/>
      </c>
      <c r="I26" s="97" t="str">
        <f t="shared" ca="1" si="3"/>
        <v/>
      </c>
      <c r="J26" s="239">
        <f ca="1">COUNT(A22:A26)</f>
        <v>0</v>
      </c>
      <c r="K26" s="240" t="str">
        <f ca="1">IF(ISNUMBER(A26),RANK(F26,F22:F26),"")</f>
        <v/>
      </c>
      <c r="L26" s="241">
        <f ca="1">IF(J26=5,VLOOKUP(K26,TPMatrix!$A$6:$B$10,2,FALSE),IF(J26=4,VLOOKUP(K26,TPMatrix!$D$6:$E$9,2,FALSE),0))</f>
        <v>0</v>
      </c>
      <c r="M26" s="241">
        <f ca="1">IF(COUNTIF(K22:K26,K26)&gt;=2,IF(J26=5,VLOOKUP(K26+1,TPMatrix!$A$6:$B$10,2,FALSE),IF(J26=4,VLOOKUP(K26+1,TPMatrix!$D$6:$E$9,2,FALSE),0)),"")</f>
        <v>0</v>
      </c>
      <c r="N26" s="241">
        <f ca="1">IF(COUNTIF(K22:K26,K26)&gt;=3,IF(J26=5,VLOOKUP(K26+2,TPMatrix!$A$6:$B$10,2,FALSE),IF(J26=4,VLOOKUP(K26+2,TPMatrix!$D$6:$E$9,2,FALSE),0)),"")</f>
        <v>0</v>
      </c>
      <c r="O26" s="241">
        <f ca="1">IF(COUNTIF(K22:K26,K26)&gt;=4,IF(J26=5,VLOOKUP(K26+3,TPMatrix!$A$6:$B$10,2,FALSE),IF(J26=4,VLOOKUP(K26+3,TPMatrix!$D$6:$E$9,2,FALSE),0)),"")</f>
        <v>0</v>
      </c>
      <c r="P26" s="241">
        <f ca="1">IF(COUNTIF(K22:K26,K26)&gt;=5,IF(J26=5,VLOOKUP(K26+4,TPMatrix!$A$6:$B$10,2,FALSE),IF(J26=4,VLOOKUP(K26+4,TPMatrix!$D$6:$E$9,2,FALSE),0)),"")</f>
        <v>0</v>
      </c>
      <c r="Q26" s="241">
        <f t="shared" ca="1" si="4"/>
        <v>0</v>
      </c>
      <c r="R26" s="242">
        <f t="shared" ca="1" si="5"/>
        <v>5</v>
      </c>
      <c r="S26" s="240">
        <f t="shared" ca="1" si="6"/>
        <v>0</v>
      </c>
      <c r="T26" s="241">
        <f t="shared" si="7"/>
        <v>0</v>
      </c>
      <c r="U26" s="242">
        <f t="shared" ca="1" si="8"/>
        <v>0</v>
      </c>
      <c r="W26" s="154" t="str">
        <f t="shared" ca="1" si="9"/>
        <v/>
      </c>
      <c r="X26" s="154" t="str">
        <f ca="1">IF(ISNUMBER($A26),$W26*(Methuselahs!$A$4+1)+$A26,"")</f>
        <v/>
      </c>
      <c r="Y26" s="154" t="str">
        <f t="shared" ca="1" si="10"/>
        <v/>
      </c>
      <c r="Z26" s="154" t="str">
        <f ca="1">IF(ISNUMBER($A26),VLOOKUP($A26,Methuselahs!$A$7:$X$206,5),"")</f>
        <v/>
      </c>
      <c r="AA26" s="154" t="str">
        <f t="shared" ca="1" si="11"/>
        <v/>
      </c>
    </row>
    <row r="27" spans="1:27" ht="12.95" customHeight="1" x14ac:dyDescent="0.2">
      <c r="A27" s="193" t="str">
        <f ca="1">IF(OR(ISBLANK('Tournament Info'!$B$11),'Tournament Info'!$B$11&lt;&gt;4),"",INDIRECT(ADDRESS(ROW(),3,1,1,"Optimal Seating "&amp;'Tournament Info'!$B$11-1&amp;"R+F")))</f>
        <v/>
      </c>
      <c r="B27" s="194" t="str">
        <f ca="1">IF(ISNUMBER(A27),VLOOKUP(A27,Methuselahs!$A$7:$E$206,2,FALSE),"")</f>
        <v/>
      </c>
      <c r="C27" s="195" t="str">
        <f ca="1">IF(ISNUMBER(A27),VLOOKUP(A27,Methuselahs!$A$7:$E$206,3,FALSE),"")</f>
        <v/>
      </c>
      <c r="D27" s="196" t="str">
        <f t="shared" ca="1" si="0"/>
        <v/>
      </c>
      <c r="E27" s="197"/>
      <c r="F27" s="249">
        <f t="shared" si="1"/>
        <v>0</v>
      </c>
      <c r="G27" s="198" t="str">
        <f t="shared" ca="1" si="2"/>
        <v/>
      </c>
      <c r="H27" s="199" t="str">
        <f ca="1">IF(ISNUMBER(A27),IF(OR($S27=$U27,NOT(ISNA(MATCH($D27*5+$V$4,Override!$C$6:$C$125,0)))),$Q27,0),"")</f>
        <v/>
      </c>
      <c r="I27" s="260" t="str">
        <f t="shared" ca="1" si="3"/>
        <v/>
      </c>
      <c r="J27" s="200">
        <f ca="1">COUNT(A27:A31)</f>
        <v>0</v>
      </c>
      <c r="K27" s="201" t="str">
        <f ca="1">IF(ISNUMBER(A27),RANK(F27,F27:F31),"")</f>
        <v/>
      </c>
      <c r="L27" s="202">
        <f ca="1">IF(J27=5,VLOOKUP(K27,TPMatrix!$A$6:$B$10,2,FALSE),IF(J27=4,VLOOKUP(K27,TPMatrix!$D$6:$E$9,2,FALSE),0))</f>
        <v>0</v>
      </c>
      <c r="M27" s="202">
        <f ca="1">IF(COUNTIF(K27:K31,K27)&gt;=2,IF(J27=5,VLOOKUP(K27+1,TPMatrix!$A$6:$B$10,2,FALSE),IF(J27=4,VLOOKUP(K27+1,TPMatrix!$D$6:$E$9,2,FALSE),0)),"")</f>
        <v>0</v>
      </c>
      <c r="N27" s="202">
        <f ca="1">IF(COUNTIF(K27:K31,K27)&gt;=3,IF(J27=5,VLOOKUP(K27+2,TPMatrix!$A$6:$B$10,2,FALSE),IF(J27=4,VLOOKUP(K27+2,TPMatrix!$D$6:$E$9,2,FALSE),0)),"")</f>
        <v>0</v>
      </c>
      <c r="O27" s="202">
        <f ca="1">IF(COUNTIF(K27:K31,K27)&gt;=4,IF(J27=5,VLOOKUP(K27+3,TPMatrix!$A$6:$B$10,2,FALSE),IF(J27=4,VLOOKUP(K27+3,TPMatrix!$D$6:$E$9,2,FALSE),0)),"")</f>
        <v>0</v>
      </c>
      <c r="P27" s="202">
        <f ca="1">IF(COUNTIF(K27:K31,K27)&gt;=5,IF(J27=5,VLOOKUP(K27+4,TPMatrix!$A$6:$B$10,2,FALSE),IF(J27=4,VLOOKUP(K27+4,TPMatrix!$D$6:$E$9,2,FALSE),0)),"")</f>
        <v>0</v>
      </c>
      <c r="Q27" s="202">
        <f t="shared" ca="1" si="4"/>
        <v>0</v>
      </c>
      <c r="R27" s="203">
        <f t="shared" ca="1" si="5"/>
        <v>5</v>
      </c>
      <c r="S27" s="204">
        <f t="shared" ca="1" si="6"/>
        <v>0</v>
      </c>
      <c r="T27" s="205">
        <f t="shared" si="7"/>
        <v>0</v>
      </c>
      <c r="U27" s="206">
        <f t="shared" ca="1" si="8"/>
        <v>0</v>
      </c>
      <c r="W27" s="154" t="str">
        <f t="shared" ca="1" si="9"/>
        <v/>
      </c>
      <c r="X27" s="154" t="str">
        <f ca="1">IF(ISNUMBER($A27),$W27*(Methuselahs!$A$4+1)+$A27,"")</f>
        <v/>
      </c>
      <c r="Y27" s="154" t="str">
        <f t="shared" ca="1" si="10"/>
        <v/>
      </c>
      <c r="Z27" s="154" t="str">
        <f ca="1">IF(ISNUMBER($A27),VLOOKUP($A27,Methuselahs!$A$7:$X$206,5),"")</f>
        <v/>
      </c>
      <c r="AA27" s="154" t="str">
        <f t="shared" ca="1" si="11"/>
        <v/>
      </c>
    </row>
    <row r="28" spans="1:27" ht="12.95" customHeight="1" x14ac:dyDescent="0.2">
      <c r="A28" s="207" t="str">
        <f ca="1">IF(OR(ISBLANK('Tournament Info'!$B$11),'Tournament Info'!$B$11&lt;&gt;4),"",INDIRECT(ADDRESS(ROW(),3,1,1,"Optimal Seating "&amp;'Tournament Info'!$B$11-1&amp;"R+F")))</f>
        <v/>
      </c>
      <c r="B28" s="208" t="str">
        <f ca="1">IF(ISNUMBER(A28),VLOOKUP(A28,Methuselahs!$A$7:$E$206,2,FALSE),"")</f>
        <v/>
      </c>
      <c r="C28" s="209" t="str">
        <f ca="1">IF(ISNUMBER(A28),VLOOKUP(A28,Methuselahs!$A$7:$E$206,3,FALSE),"")</f>
        <v/>
      </c>
      <c r="D28" s="210" t="str">
        <f t="shared" ca="1" si="0"/>
        <v/>
      </c>
      <c r="E28" s="211"/>
      <c r="F28" s="251">
        <f t="shared" si="1"/>
        <v>0</v>
      </c>
      <c r="G28" s="212" t="str">
        <f t="shared" ca="1" si="2"/>
        <v/>
      </c>
      <c r="H28" s="213" t="str">
        <f ca="1">IF(ISNUMBER(A28),IF(OR($S28=$U28,NOT(ISNA(MATCH($D28*5+$V$4,Override!$C$6:$C$125,0)))),$Q28,0),"")</f>
        <v/>
      </c>
      <c r="I28" s="261" t="str">
        <f t="shared" ca="1" si="3"/>
        <v/>
      </c>
      <c r="J28" s="214">
        <f ca="1">COUNT(A27:A31)</f>
        <v>0</v>
      </c>
      <c r="K28" s="215" t="str">
        <f ca="1">IF(ISNUMBER(A28),RANK(F28,F27:F31),"")</f>
        <v/>
      </c>
      <c r="L28" s="216">
        <f ca="1">IF(J28=5,VLOOKUP(K28,TPMatrix!$A$6:$B$10,2,FALSE),IF(J28=4,VLOOKUP(K28,TPMatrix!$D$6:$E$9,2,FALSE),0))</f>
        <v>0</v>
      </c>
      <c r="M28" s="216">
        <f ca="1">IF(COUNTIF(K27:K31,K28)&gt;=2,IF(J28=5,VLOOKUP(K28+1,TPMatrix!$A$6:$B$10,2,FALSE),IF(J28=4,VLOOKUP(K28+1,TPMatrix!$D$6:$E$9,2,FALSE),0)),"")</f>
        <v>0</v>
      </c>
      <c r="N28" s="216">
        <f ca="1">IF(COUNTIF(K27:K31,K28)&gt;=3,IF(J28=5,VLOOKUP(K28+2,TPMatrix!$A$6:$B$10,2,FALSE),IF(J28=4,VLOOKUP(K28+2,TPMatrix!$D$6:$E$9,2,FALSE),0)),"")</f>
        <v>0</v>
      </c>
      <c r="O28" s="216">
        <f ca="1">IF(COUNTIF(K27:K31,K28)&gt;=4,IF(J28=5,VLOOKUP(K28+3,TPMatrix!$A$6:$B$10,2,FALSE),IF(J28=4,VLOOKUP(K28+3,TPMatrix!$D$6:$E$9,2,FALSE),0)),"")</f>
        <v>0</v>
      </c>
      <c r="P28" s="216">
        <f ca="1">IF(COUNTIF(K27:K31,K28)&gt;=5,IF(J28=5,VLOOKUP(K28+4,TPMatrix!$A$6:$B$10,2,FALSE),IF(J28=4,VLOOKUP(K28+4,TPMatrix!$D$6:$E$9,2,FALSE),0)),"")</f>
        <v>0</v>
      </c>
      <c r="Q28" s="216">
        <f t="shared" ca="1" si="4"/>
        <v>0</v>
      </c>
      <c r="R28" s="217">
        <f t="shared" ca="1" si="5"/>
        <v>5</v>
      </c>
      <c r="S28" s="215">
        <f t="shared" ca="1" si="6"/>
        <v>0</v>
      </c>
      <c r="T28" s="216">
        <f t="shared" si="7"/>
        <v>0</v>
      </c>
      <c r="U28" s="217">
        <f t="shared" ca="1" si="8"/>
        <v>0</v>
      </c>
      <c r="W28" s="154" t="str">
        <f t="shared" ca="1" si="9"/>
        <v/>
      </c>
      <c r="X28" s="154" t="str">
        <f ca="1">IF(ISNUMBER($A28),$W28*(Methuselahs!$A$4+1)+$A28,"")</f>
        <v/>
      </c>
      <c r="Y28" s="154" t="str">
        <f t="shared" ca="1" si="10"/>
        <v/>
      </c>
      <c r="Z28" s="154" t="str">
        <f ca="1">IF(ISNUMBER($A28),VLOOKUP($A28,Methuselahs!$A$7:$X$206,5),"")</f>
        <v/>
      </c>
      <c r="AA28" s="154" t="str">
        <f t="shared" ca="1" si="11"/>
        <v/>
      </c>
    </row>
    <row r="29" spans="1:27" ht="12.95" customHeight="1" x14ac:dyDescent="0.2">
      <c r="A29" s="218" t="str">
        <f ca="1">IF(OR(ISBLANK('Tournament Info'!$B$11),'Tournament Info'!$B$11&lt;&gt;4),"",INDIRECT(ADDRESS(ROW(),3,1,1,"Optimal Seating "&amp;'Tournament Info'!$B$11-1&amp;"R+F")))</f>
        <v/>
      </c>
      <c r="B29" s="194" t="str">
        <f ca="1">IF(ISNUMBER(A29),VLOOKUP(A29,Methuselahs!$A$7:$E$206,2,FALSE),"")</f>
        <v/>
      </c>
      <c r="C29" s="219" t="str">
        <f ca="1">IF(ISNUMBER(A29),VLOOKUP(A29,Methuselahs!$A$7:$E$206,3,FALSE),"")</f>
        <v/>
      </c>
      <c r="D29" s="220" t="str">
        <f t="shared" ca="1" si="0"/>
        <v/>
      </c>
      <c r="E29" s="221"/>
      <c r="F29" s="253">
        <f t="shared" si="1"/>
        <v>0</v>
      </c>
      <c r="G29" s="222" t="str">
        <f t="shared" ca="1" si="2"/>
        <v/>
      </c>
      <c r="H29" s="223" t="str">
        <f ca="1">IF(ISNUMBER(A29),IF(OR($S29=$U29,NOT(ISNA(MATCH($D29*5+$V$4,Override!$C$6:$C$125,0)))),$Q29,0),"")</f>
        <v/>
      </c>
      <c r="I29" s="97" t="str">
        <f t="shared" ca="1" si="3"/>
        <v/>
      </c>
      <c r="J29" s="224">
        <f ca="1">COUNT(A27:A31)</f>
        <v>0</v>
      </c>
      <c r="K29" s="225" t="str">
        <f ca="1">IF(ISNUMBER(A29),RANK(F29,F27:F31),"")</f>
        <v/>
      </c>
      <c r="L29" s="226">
        <f ca="1">IF(J29=5,VLOOKUP(K29,TPMatrix!$A$6:$B$10,2,FALSE),IF(J29=4,VLOOKUP(K29,TPMatrix!$D$6:$E$9,2,FALSE),0))</f>
        <v>0</v>
      </c>
      <c r="M29" s="226">
        <f ca="1">IF(COUNTIF(K27:K31,K29)&gt;=2,IF(J29=5,VLOOKUP(K29+1,TPMatrix!$A$6:$B$10,2,FALSE),IF(J29=4,VLOOKUP(K29+1,TPMatrix!$D$6:$E$9,2,FALSE),0)),"")</f>
        <v>0</v>
      </c>
      <c r="N29" s="226">
        <f ca="1">IF(COUNTIF(K27:K31,K29)&gt;=3,IF(J29=5,VLOOKUP(K29+2,TPMatrix!$A$6:$B$10,2,FALSE),IF(J29=4,VLOOKUP(K29+2,TPMatrix!$D$6:$E$9,2,FALSE),0)),"")</f>
        <v>0</v>
      </c>
      <c r="O29" s="226">
        <f ca="1">IF(COUNTIF(K27:K31,K29)&gt;=4,IF(J29=5,VLOOKUP(K29+3,TPMatrix!$A$6:$B$10,2,FALSE),IF(J29=4,VLOOKUP(K29+3,TPMatrix!$D$6:$E$9,2,FALSE),0)),"")</f>
        <v>0</v>
      </c>
      <c r="P29" s="226">
        <f ca="1">IF(COUNTIF(K27:K31,K29)&gt;=5,IF(J29=5,VLOOKUP(K29+4,TPMatrix!$A$6:$B$10,2,FALSE),IF(J29=4,VLOOKUP(K29+4,TPMatrix!$D$6:$E$9,2,FALSE),0)),"")</f>
        <v>0</v>
      </c>
      <c r="Q29" s="226">
        <f t="shared" ca="1" si="4"/>
        <v>0</v>
      </c>
      <c r="R29" s="227">
        <f t="shared" ca="1" si="5"/>
        <v>5</v>
      </c>
      <c r="S29" s="225">
        <f t="shared" ca="1" si="6"/>
        <v>0</v>
      </c>
      <c r="T29" s="226">
        <f t="shared" si="7"/>
        <v>0</v>
      </c>
      <c r="U29" s="227">
        <f t="shared" ca="1" si="8"/>
        <v>0</v>
      </c>
      <c r="W29" s="154" t="str">
        <f t="shared" ca="1" si="9"/>
        <v/>
      </c>
      <c r="X29" s="154" t="str">
        <f ca="1">IF(ISNUMBER($A29),$W29*(Methuselahs!$A$4+1)+$A29,"")</f>
        <v/>
      </c>
      <c r="Y29" s="154" t="str">
        <f t="shared" ca="1" si="10"/>
        <v/>
      </c>
      <c r="Z29" s="154" t="str">
        <f ca="1">IF(ISNUMBER($A29),VLOOKUP($A29,Methuselahs!$A$7:$X$206,5),"")</f>
        <v/>
      </c>
      <c r="AA29" s="154" t="str">
        <f t="shared" ca="1" si="11"/>
        <v/>
      </c>
    </row>
    <row r="30" spans="1:27" ht="12.95" customHeight="1" x14ac:dyDescent="0.2">
      <c r="A30" s="228" t="str">
        <f ca="1">IF(OR(ISBLANK('Tournament Info'!$B$11),'Tournament Info'!$B$11&lt;&gt;4),"",INDIRECT(ADDRESS(ROW(),3,1,1,"Optimal Seating "&amp;'Tournament Info'!$B$11-1&amp;"R+F")))</f>
        <v/>
      </c>
      <c r="B30" s="229" t="str">
        <f ca="1">IF(ISNUMBER(A30),VLOOKUP(A30,Methuselahs!$A$7:$E$206,2,FALSE),"")</f>
        <v/>
      </c>
      <c r="C30" s="230" t="str">
        <f ca="1">IF(ISNUMBER(A30),VLOOKUP(A30,Methuselahs!$A$7:$E$206,3,FALSE),"")</f>
        <v/>
      </c>
      <c r="D30" s="231" t="str">
        <f t="shared" ca="1" si="0"/>
        <v/>
      </c>
      <c r="E30" s="232"/>
      <c r="F30" s="255">
        <f t="shared" si="1"/>
        <v>0</v>
      </c>
      <c r="G30" s="212" t="str">
        <f t="shared" ca="1" si="2"/>
        <v/>
      </c>
      <c r="H30" s="213" t="str">
        <f ca="1">IF(ISNUMBER(A30),IF(OR($S30=$U30,NOT(ISNA(MATCH($D30*5+$V$4,Override!$C$6:$C$125,0)))),$Q30,0),"")</f>
        <v/>
      </c>
      <c r="I30" s="261" t="str">
        <f t="shared" ca="1" si="3"/>
        <v/>
      </c>
      <c r="J30" s="233">
        <f ca="1">COUNT(A27:A31)</f>
        <v>0</v>
      </c>
      <c r="K30" s="215" t="str">
        <f ca="1">IF(ISNUMBER(A30),RANK(F30,F27:F31),"")</f>
        <v/>
      </c>
      <c r="L30" s="216">
        <f ca="1">IF(J30=5,VLOOKUP(K30,TPMatrix!$A$6:$B$10,2,FALSE),IF(J30=4,VLOOKUP(K30,TPMatrix!$D$6:$E$9,2,FALSE),0))</f>
        <v>0</v>
      </c>
      <c r="M30" s="216">
        <f ca="1">IF(COUNTIF(K27:K31,K30)&gt;=2,IF(J30=5,VLOOKUP(K30+1,TPMatrix!$A$6:$B$10,2,FALSE),IF(J30=4,VLOOKUP(K30+1,TPMatrix!$D$6:$E$9,2,FALSE),0)),"")</f>
        <v>0</v>
      </c>
      <c r="N30" s="216">
        <f ca="1">IF(COUNTIF(K27:K31,K30)&gt;=3,IF(J30=5,VLOOKUP(K30+2,TPMatrix!$A$6:$B$10,2,FALSE),IF(J30=4,VLOOKUP(K30+2,TPMatrix!$D$6:$E$9,2,FALSE),0)),"")</f>
        <v>0</v>
      </c>
      <c r="O30" s="216">
        <f ca="1">IF(COUNTIF(K27:K31,K30)&gt;=4,IF(J30=5,VLOOKUP(K30+3,TPMatrix!$A$6:$B$10,2,FALSE),IF(J30=4,VLOOKUP(K30+3,TPMatrix!$D$6:$E$9,2,FALSE),0)),"")</f>
        <v>0</v>
      </c>
      <c r="P30" s="216">
        <f ca="1">IF(COUNTIF(K27:K31,K30)&gt;=5,IF(J30=5,VLOOKUP(K30+4,TPMatrix!$A$6:$B$10,2,FALSE),IF(J30=4,VLOOKUP(K30+4,TPMatrix!$D$6:$E$9,2,FALSE),0)),"")</f>
        <v>0</v>
      </c>
      <c r="Q30" s="216">
        <f t="shared" ca="1" si="4"/>
        <v>0</v>
      </c>
      <c r="R30" s="217">
        <f t="shared" ca="1" si="5"/>
        <v>5</v>
      </c>
      <c r="S30" s="215">
        <f t="shared" ca="1" si="6"/>
        <v>0</v>
      </c>
      <c r="T30" s="216">
        <f t="shared" si="7"/>
        <v>0</v>
      </c>
      <c r="U30" s="217">
        <f t="shared" ca="1" si="8"/>
        <v>0</v>
      </c>
      <c r="W30" s="154" t="str">
        <f t="shared" ca="1" si="9"/>
        <v/>
      </c>
      <c r="X30" s="154" t="str">
        <f ca="1">IF(ISNUMBER($A30),$W30*(Methuselahs!$A$4+1)+$A30,"")</f>
        <v/>
      </c>
      <c r="Y30" s="154" t="str">
        <f t="shared" ca="1" si="10"/>
        <v/>
      </c>
      <c r="Z30" s="154" t="str">
        <f ca="1">IF(ISNUMBER($A30),VLOOKUP($A30,Methuselahs!$A$7:$X$206,5),"")</f>
        <v/>
      </c>
      <c r="AA30" s="154" t="str">
        <f t="shared" ca="1" si="11"/>
        <v/>
      </c>
    </row>
    <row r="31" spans="1:27" ht="12.95" customHeight="1" x14ac:dyDescent="0.2">
      <c r="A31" s="234" t="str">
        <f ca="1">IF(OR(ISBLANK('Tournament Info'!$B$11),'Tournament Info'!$B$11&lt;&gt;4),"",INDIRECT(ADDRESS(ROW(),3,1,1,"Optimal Seating "&amp;'Tournament Info'!$B$11-1&amp;"R+F")))</f>
        <v/>
      </c>
      <c r="B31" s="235" t="str">
        <f ca="1">IF(ISNUMBER(A31),VLOOKUP(A31,Methuselahs!$A$7:$E$206,2,FALSE),"")</f>
        <v/>
      </c>
      <c r="C31" s="236" t="str">
        <f ca="1">IF(ISNUMBER(A31),VLOOKUP(A31,Methuselahs!$A$7:$E$206,3,FALSE),"")</f>
        <v/>
      </c>
      <c r="D31" s="237" t="str">
        <f t="shared" ca="1" si="0"/>
        <v/>
      </c>
      <c r="E31" s="238"/>
      <c r="F31" s="256">
        <f t="shared" si="1"/>
        <v>0</v>
      </c>
      <c r="G31" s="222" t="str">
        <f t="shared" ca="1" si="2"/>
        <v/>
      </c>
      <c r="H31" s="223" t="str">
        <f ca="1">IF(ISNUMBER(A31),IF(OR($S31=$U31,NOT(ISNA(MATCH($D31*5+$V$4,Override!$C$6:$C$125,0)))),$Q31,0),"")</f>
        <v/>
      </c>
      <c r="I31" s="97" t="str">
        <f t="shared" ca="1" si="3"/>
        <v/>
      </c>
      <c r="J31" s="239">
        <f ca="1">COUNT(A27:A31)</f>
        <v>0</v>
      </c>
      <c r="K31" s="240" t="str">
        <f ca="1">IF(ISNUMBER(A31),RANK(F31,F27:F31),"")</f>
        <v/>
      </c>
      <c r="L31" s="241">
        <f ca="1">IF(J31=5,VLOOKUP(K31,TPMatrix!$A$6:$B$10,2,FALSE),IF(J31=4,VLOOKUP(K31,TPMatrix!$D$6:$E$9,2,FALSE),0))</f>
        <v>0</v>
      </c>
      <c r="M31" s="241">
        <f ca="1">IF(COUNTIF(K27:K31,K31)&gt;=2,IF(J31=5,VLOOKUP(K31+1,TPMatrix!$A$6:$B$10,2,FALSE),IF(J31=4,VLOOKUP(K31+1,TPMatrix!$D$6:$E$9,2,FALSE),0)),"")</f>
        <v>0</v>
      </c>
      <c r="N31" s="241">
        <f ca="1">IF(COUNTIF(K27:K31,K31)&gt;=3,IF(J31=5,VLOOKUP(K31+2,TPMatrix!$A$6:$B$10,2,FALSE),IF(J31=4,VLOOKUP(K31+2,TPMatrix!$D$6:$E$9,2,FALSE),0)),"")</f>
        <v>0</v>
      </c>
      <c r="O31" s="241">
        <f ca="1">IF(COUNTIF(K27:K31,K31)&gt;=4,IF(J31=5,VLOOKUP(K31+3,TPMatrix!$A$6:$B$10,2,FALSE),IF(J31=4,VLOOKUP(K31+3,TPMatrix!$D$6:$E$9,2,FALSE),0)),"")</f>
        <v>0</v>
      </c>
      <c r="P31" s="241">
        <f ca="1">IF(COUNTIF(K27:K31,K31)&gt;=5,IF(J31=5,VLOOKUP(K31+4,TPMatrix!$A$6:$B$10,2,FALSE),IF(J31=4,VLOOKUP(K31+4,TPMatrix!$D$6:$E$9,2,FALSE),0)),"")</f>
        <v>0</v>
      </c>
      <c r="Q31" s="241">
        <f t="shared" ca="1" si="4"/>
        <v>0</v>
      </c>
      <c r="R31" s="242">
        <f t="shared" ca="1" si="5"/>
        <v>5</v>
      </c>
      <c r="S31" s="240">
        <f t="shared" ca="1" si="6"/>
        <v>0</v>
      </c>
      <c r="T31" s="241">
        <f t="shared" si="7"/>
        <v>0</v>
      </c>
      <c r="U31" s="242">
        <f t="shared" ca="1" si="8"/>
        <v>0</v>
      </c>
      <c r="W31" s="154" t="str">
        <f t="shared" ca="1" si="9"/>
        <v/>
      </c>
      <c r="X31" s="154" t="str">
        <f ca="1">IF(ISNUMBER($A31),$W31*(Methuselahs!$A$4+1)+$A31,"")</f>
        <v/>
      </c>
      <c r="Y31" s="154" t="str">
        <f t="shared" ca="1" si="10"/>
        <v/>
      </c>
      <c r="Z31" s="154" t="str">
        <f ca="1">IF(ISNUMBER($A31),VLOOKUP($A31,Methuselahs!$A$7:$X$206,5),"")</f>
        <v/>
      </c>
      <c r="AA31" s="154" t="str">
        <f t="shared" ca="1" si="11"/>
        <v/>
      </c>
    </row>
    <row r="32" spans="1:27" ht="12.95" customHeight="1" x14ac:dyDescent="0.2">
      <c r="A32" s="193" t="str">
        <f ca="1">IF(OR(ISBLANK('Tournament Info'!$B$11),'Tournament Info'!$B$11&lt;&gt;4),"",INDIRECT(ADDRESS(ROW(),3,1,1,"Optimal Seating "&amp;'Tournament Info'!$B$11-1&amp;"R+F")))</f>
        <v/>
      </c>
      <c r="B32" s="194" t="str">
        <f ca="1">IF(ISNUMBER(A32),VLOOKUP(A32,Methuselahs!$A$7:$E$206,2,FALSE),"")</f>
        <v/>
      </c>
      <c r="C32" s="195" t="str">
        <f ca="1">IF(ISNUMBER(A32),VLOOKUP(A32,Methuselahs!$A$7:$E$206,3,FALSE),"")</f>
        <v/>
      </c>
      <c r="D32" s="196" t="str">
        <f t="shared" ca="1" si="0"/>
        <v/>
      </c>
      <c r="E32" s="197"/>
      <c r="F32" s="249">
        <f t="shared" si="1"/>
        <v>0</v>
      </c>
      <c r="G32" s="198" t="str">
        <f t="shared" ca="1" si="2"/>
        <v/>
      </c>
      <c r="H32" s="199" t="str">
        <f ca="1">IF(ISNUMBER(A32),IF(OR($S32=$U32,NOT(ISNA(MATCH($D32*5+$V$4,Override!$C$6:$C$125,0)))),$Q32,0),"")</f>
        <v/>
      </c>
      <c r="I32" s="260" t="str">
        <f t="shared" ca="1" si="3"/>
        <v/>
      </c>
      <c r="J32" s="200">
        <f ca="1">COUNT(A32:A36)</f>
        <v>0</v>
      </c>
      <c r="K32" s="201" t="str">
        <f ca="1">IF(ISNUMBER(A32),RANK(F32,F32:F36),"")</f>
        <v/>
      </c>
      <c r="L32" s="202">
        <f ca="1">IF(J32=5,VLOOKUP(K32,TPMatrix!$A$6:$B$10,2,FALSE),IF(J32=4,VLOOKUP(K32,TPMatrix!$D$6:$E$9,2,FALSE),0))</f>
        <v>0</v>
      </c>
      <c r="M32" s="202">
        <f ca="1">IF(COUNTIF(K32:K36,K32)&gt;=2,IF(J32=5,VLOOKUP(K32+1,TPMatrix!$A$6:$B$10,2,FALSE),IF(J32=4,VLOOKUP(K32+1,TPMatrix!$D$6:$E$9,2,FALSE),0)),"")</f>
        <v>0</v>
      </c>
      <c r="N32" s="202">
        <f ca="1">IF(COUNTIF(K32:K36,K32)&gt;=3,IF(J32=5,VLOOKUP(K32+2,TPMatrix!$A$6:$B$10,2,FALSE),IF(J32=4,VLOOKUP(K32+2,TPMatrix!$D$6:$E$9,2,FALSE),0)),"")</f>
        <v>0</v>
      </c>
      <c r="O32" s="202">
        <f ca="1">IF(COUNTIF(K32:K36,K32)&gt;=4,IF(J32=5,VLOOKUP(K32+3,TPMatrix!$A$6:$B$10,2,FALSE),IF(J32=4,VLOOKUP(K32+3,TPMatrix!$D$6:$E$9,2,FALSE),0)),"")</f>
        <v>0</v>
      </c>
      <c r="P32" s="202">
        <f ca="1">IF(COUNTIF(K32:K36,K32)&gt;=5,IF(J32=5,VLOOKUP(K32+4,TPMatrix!$A$6:$B$10,2,FALSE),IF(J32=4,VLOOKUP(K32+4,TPMatrix!$D$6:$E$9,2,FALSE),0)),"")</f>
        <v>0</v>
      </c>
      <c r="Q32" s="202">
        <f t="shared" ca="1" si="4"/>
        <v>0</v>
      </c>
      <c r="R32" s="203">
        <f t="shared" ca="1" si="5"/>
        <v>5</v>
      </c>
      <c r="S32" s="204">
        <f t="shared" ca="1" si="6"/>
        <v>0</v>
      </c>
      <c r="T32" s="205">
        <f t="shared" si="7"/>
        <v>0</v>
      </c>
      <c r="U32" s="206">
        <f t="shared" ca="1" si="8"/>
        <v>0</v>
      </c>
      <c r="W32" s="154" t="str">
        <f t="shared" ca="1" si="9"/>
        <v/>
      </c>
      <c r="X32" s="154" t="str">
        <f ca="1">IF(ISNUMBER($A32),$W32*(Methuselahs!$A$4+1)+$A32,"")</f>
        <v/>
      </c>
      <c r="Y32" s="154" t="str">
        <f t="shared" ca="1" si="10"/>
        <v/>
      </c>
      <c r="Z32" s="154" t="str">
        <f ca="1">IF(ISNUMBER($A32),VLOOKUP($A32,Methuselahs!$A$7:$X$206,5),"")</f>
        <v/>
      </c>
      <c r="AA32" s="154" t="str">
        <f t="shared" ca="1" si="11"/>
        <v/>
      </c>
    </row>
    <row r="33" spans="1:27" ht="12.95" customHeight="1" x14ac:dyDescent="0.2">
      <c r="A33" s="207" t="str">
        <f ca="1">IF(OR(ISBLANK('Tournament Info'!$B$11),'Tournament Info'!$B$11&lt;&gt;4),"",INDIRECT(ADDRESS(ROW(),3,1,1,"Optimal Seating "&amp;'Tournament Info'!$B$11-1&amp;"R+F")))</f>
        <v/>
      </c>
      <c r="B33" s="208" t="str">
        <f ca="1">IF(ISNUMBER(A33),VLOOKUP(A33,Methuselahs!$A$7:$E$206,2,FALSE),"")</f>
        <v/>
      </c>
      <c r="C33" s="209" t="str">
        <f ca="1">IF(ISNUMBER(A33),VLOOKUP(A33,Methuselahs!$A$7:$E$206,3,FALSE),"")</f>
        <v/>
      </c>
      <c r="D33" s="210" t="str">
        <f t="shared" ca="1" si="0"/>
        <v/>
      </c>
      <c r="E33" s="211"/>
      <c r="F33" s="251">
        <f t="shared" si="1"/>
        <v>0</v>
      </c>
      <c r="G33" s="212" t="str">
        <f t="shared" ca="1" si="2"/>
        <v/>
      </c>
      <c r="H33" s="213" t="str">
        <f ca="1">IF(ISNUMBER(A33),IF(OR($S33=$U33,NOT(ISNA(MATCH($D33*5+$V$4,Override!$C$6:$C$125,0)))),$Q33,0),"")</f>
        <v/>
      </c>
      <c r="I33" s="261" t="str">
        <f t="shared" ca="1" si="3"/>
        <v/>
      </c>
      <c r="J33" s="214">
        <f ca="1">COUNT(A32:A36)</f>
        <v>0</v>
      </c>
      <c r="K33" s="215" t="str">
        <f ca="1">IF(ISNUMBER(A33),RANK(F33,F32:F36),"")</f>
        <v/>
      </c>
      <c r="L33" s="216">
        <f ca="1">IF(J33=5,VLOOKUP(K33,TPMatrix!$A$6:$B$10,2,FALSE),IF(J33=4,VLOOKUP(K33,TPMatrix!$D$6:$E$9,2,FALSE),0))</f>
        <v>0</v>
      </c>
      <c r="M33" s="216">
        <f ca="1">IF(COUNTIF(K32:K36,K33)&gt;=2,IF(J33=5,VLOOKUP(K33+1,TPMatrix!$A$6:$B$10,2,FALSE),IF(J33=4,VLOOKUP(K33+1,TPMatrix!$D$6:$E$9,2,FALSE),0)),"")</f>
        <v>0</v>
      </c>
      <c r="N33" s="216">
        <f ca="1">IF(COUNTIF(K32:K36,K33)&gt;=3,IF(J33=5,VLOOKUP(K33+2,TPMatrix!$A$6:$B$10,2,FALSE),IF(J33=4,VLOOKUP(K33+2,TPMatrix!$D$6:$E$9,2,FALSE),0)),"")</f>
        <v>0</v>
      </c>
      <c r="O33" s="216">
        <f ca="1">IF(COUNTIF(K32:K36,K33)&gt;=4,IF(J33=5,VLOOKUP(K33+3,TPMatrix!$A$6:$B$10,2,FALSE),IF(J33=4,VLOOKUP(K33+3,TPMatrix!$D$6:$E$9,2,FALSE),0)),"")</f>
        <v>0</v>
      </c>
      <c r="P33" s="216">
        <f ca="1">IF(COUNTIF(K32:K36,K33)&gt;=5,IF(J33=5,VLOOKUP(K33+4,TPMatrix!$A$6:$B$10,2,FALSE),IF(J33=4,VLOOKUP(K33+4,TPMatrix!$D$6:$E$9,2,FALSE),0)),"")</f>
        <v>0</v>
      </c>
      <c r="Q33" s="216">
        <f t="shared" ca="1" si="4"/>
        <v>0</v>
      </c>
      <c r="R33" s="217">
        <f t="shared" ca="1" si="5"/>
        <v>5</v>
      </c>
      <c r="S33" s="215">
        <f t="shared" ca="1" si="6"/>
        <v>0</v>
      </c>
      <c r="T33" s="216">
        <f t="shared" si="7"/>
        <v>0</v>
      </c>
      <c r="U33" s="217">
        <f t="shared" ca="1" si="8"/>
        <v>0</v>
      </c>
      <c r="W33" s="154" t="str">
        <f t="shared" ca="1" si="9"/>
        <v/>
      </c>
      <c r="X33" s="154" t="str">
        <f ca="1">IF(ISNUMBER($A33),$W33*(Methuselahs!$A$4+1)+$A33,"")</f>
        <v/>
      </c>
      <c r="Y33" s="154" t="str">
        <f t="shared" ca="1" si="10"/>
        <v/>
      </c>
      <c r="Z33" s="154" t="str">
        <f ca="1">IF(ISNUMBER($A33),VLOOKUP($A33,Methuselahs!$A$7:$X$206,5),"")</f>
        <v/>
      </c>
      <c r="AA33" s="154" t="str">
        <f t="shared" ca="1" si="11"/>
        <v/>
      </c>
    </row>
    <row r="34" spans="1:27" ht="12.95" customHeight="1" x14ac:dyDescent="0.2">
      <c r="A34" s="218" t="str">
        <f ca="1">IF(OR(ISBLANK('Tournament Info'!$B$11),'Tournament Info'!$B$11&lt;&gt;4),"",INDIRECT(ADDRESS(ROW(),3,1,1,"Optimal Seating "&amp;'Tournament Info'!$B$11-1&amp;"R+F")))</f>
        <v/>
      </c>
      <c r="B34" s="194" t="str">
        <f ca="1">IF(ISNUMBER(A34),VLOOKUP(A34,Methuselahs!$A$7:$E$206,2,FALSE),"")</f>
        <v/>
      </c>
      <c r="C34" s="219" t="str">
        <f ca="1">IF(ISNUMBER(A34),VLOOKUP(A34,Methuselahs!$A$7:$E$206,3,FALSE),"")</f>
        <v/>
      </c>
      <c r="D34" s="220" t="str">
        <f t="shared" ca="1" si="0"/>
        <v/>
      </c>
      <c r="E34" s="221"/>
      <c r="F34" s="253">
        <f t="shared" si="1"/>
        <v>0</v>
      </c>
      <c r="G34" s="222" t="str">
        <f t="shared" ca="1" si="2"/>
        <v/>
      </c>
      <c r="H34" s="223" t="str">
        <f ca="1">IF(ISNUMBER(A34),IF(OR($S34=$U34,NOT(ISNA(MATCH($D34*5+$V$4,Override!$C$6:$C$125,0)))),$Q34,0),"")</f>
        <v/>
      </c>
      <c r="I34" s="97" t="str">
        <f t="shared" ca="1" si="3"/>
        <v/>
      </c>
      <c r="J34" s="224">
        <f ca="1">COUNT(A32:A36)</f>
        <v>0</v>
      </c>
      <c r="K34" s="225" t="str">
        <f ca="1">IF(ISNUMBER(A34),RANK(F34,F32:F36),"")</f>
        <v/>
      </c>
      <c r="L34" s="226">
        <f ca="1">IF(J34=5,VLOOKUP(K34,TPMatrix!$A$6:$B$10,2,FALSE),IF(J34=4,VLOOKUP(K34,TPMatrix!$D$6:$E$9,2,FALSE),0))</f>
        <v>0</v>
      </c>
      <c r="M34" s="226">
        <f ca="1">IF(COUNTIF(K32:K36,K34)&gt;=2,IF(J34=5,VLOOKUP(K34+1,TPMatrix!$A$6:$B$10,2,FALSE),IF(J34=4,VLOOKUP(K34+1,TPMatrix!$D$6:$E$9,2,FALSE),0)),"")</f>
        <v>0</v>
      </c>
      <c r="N34" s="226">
        <f ca="1">IF(COUNTIF(K32:K36,K34)&gt;=3,IF(J34=5,VLOOKUP(K34+2,TPMatrix!$A$6:$B$10,2,FALSE),IF(J34=4,VLOOKUP(K34+2,TPMatrix!$D$6:$E$9,2,FALSE),0)),"")</f>
        <v>0</v>
      </c>
      <c r="O34" s="226">
        <f ca="1">IF(COUNTIF(K32:K36,K34)&gt;=4,IF(J34=5,VLOOKUP(K34+3,TPMatrix!$A$6:$B$10,2,FALSE),IF(J34=4,VLOOKUP(K34+3,TPMatrix!$D$6:$E$9,2,FALSE),0)),"")</f>
        <v>0</v>
      </c>
      <c r="P34" s="226">
        <f ca="1">IF(COUNTIF(K32:K36,K34)&gt;=5,IF(J34=5,VLOOKUP(K34+4,TPMatrix!$A$6:$B$10,2,FALSE),IF(J34=4,VLOOKUP(K34+4,TPMatrix!$D$6:$E$9,2,FALSE),0)),"")</f>
        <v>0</v>
      </c>
      <c r="Q34" s="226">
        <f t="shared" ca="1" si="4"/>
        <v>0</v>
      </c>
      <c r="R34" s="227">
        <f t="shared" ca="1" si="5"/>
        <v>5</v>
      </c>
      <c r="S34" s="225">
        <f t="shared" ca="1" si="6"/>
        <v>0</v>
      </c>
      <c r="T34" s="226">
        <f t="shared" si="7"/>
        <v>0</v>
      </c>
      <c r="U34" s="227">
        <f t="shared" ca="1" si="8"/>
        <v>0</v>
      </c>
      <c r="W34" s="154" t="str">
        <f t="shared" ca="1" si="9"/>
        <v/>
      </c>
      <c r="X34" s="154" t="str">
        <f ca="1">IF(ISNUMBER($A34),$W34*(Methuselahs!$A$4+1)+$A34,"")</f>
        <v/>
      </c>
      <c r="Y34" s="154" t="str">
        <f t="shared" ca="1" si="10"/>
        <v/>
      </c>
      <c r="Z34" s="154" t="str">
        <f ca="1">IF(ISNUMBER($A34),VLOOKUP($A34,Methuselahs!$A$7:$X$206,5),"")</f>
        <v/>
      </c>
      <c r="AA34" s="154" t="str">
        <f t="shared" ca="1" si="11"/>
        <v/>
      </c>
    </row>
    <row r="35" spans="1:27" ht="12.95" customHeight="1" x14ac:dyDescent="0.2">
      <c r="A35" s="228" t="str">
        <f ca="1">IF(OR(ISBLANK('Tournament Info'!$B$11),'Tournament Info'!$B$11&lt;&gt;4),"",INDIRECT(ADDRESS(ROW(),3,1,1,"Optimal Seating "&amp;'Tournament Info'!$B$11-1&amp;"R+F")))</f>
        <v/>
      </c>
      <c r="B35" s="229" t="str">
        <f ca="1">IF(ISNUMBER(A35),VLOOKUP(A35,Methuselahs!$A$7:$E$206,2,FALSE),"")</f>
        <v/>
      </c>
      <c r="C35" s="230" t="str">
        <f ca="1">IF(ISNUMBER(A35),VLOOKUP(A35,Methuselahs!$A$7:$E$206,3,FALSE),"")</f>
        <v/>
      </c>
      <c r="D35" s="231" t="str">
        <f t="shared" ca="1" si="0"/>
        <v/>
      </c>
      <c r="E35" s="232"/>
      <c r="F35" s="255">
        <f t="shared" si="1"/>
        <v>0</v>
      </c>
      <c r="G35" s="212" t="str">
        <f t="shared" ca="1" si="2"/>
        <v/>
      </c>
      <c r="H35" s="213" t="str">
        <f ca="1">IF(ISNUMBER(A35),IF(OR($S35=$U35,NOT(ISNA(MATCH($D35*5+$V$4,Override!$C$6:$C$125,0)))),$Q35,0),"")</f>
        <v/>
      </c>
      <c r="I35" s="261" t="str">
        <f t="shared" ca="1" si="3"/>
        <v/>
      </c>
      <c r="J35" s="233">
        <f ca="1">COUNT(A32:A36)</f>
        <v>0</v>
      </c>
      <c r="K35" s="215" t="str">
        <f ca="1">IF(ISNUMBER(A35),RANK(F35,F32:F36),"")</f>
        <v/>
      </c>
      <c r="L35" s="216">
        <f ca="1">IF(J35=5,VLOOKUP(K35,TPMatrix!$A$6:$B$10,2,FALSE),IF(J35=4,VLOOKUP(K35,TPMatrix!$D$6:$E$9,2,FALSE),0))</f>
        <v>0</v>
      </c>
      <c r="M35" s="216">
        <f ca="1">IF(COUNTIF(K32:K36,K35)&gt;=2,IF(J35=5,VLOOKUP(K35+1,TPMatrix!$A$6:$B$10,2,FALSE),IF(J35=4,VLOOKUP(K35+1,TPMatrix!$D$6:$E$9,2,FALSE),0)),"")</f>
        <v>0</v>
      </c>
      <c r="N35" s="216">
        <f ca="1">IF(COUNTIF(K32:K36,K35)&gt;=3,IF(J35=5,VLOOKUP(K35+2,TPMatrix!$A$6:$B$10,2,FALSE),IF(J35=4,VLOOKUP(K35+2,TPMatrix!$D$6:$E$9,2,FALSE),0)),"")</f>
        <v>0</v>
      </c>
      <c r="O35" s="216">
        <f ca="1">IF(COUNTIF(K32:K36,K35)&gt;=4,IF(J35=5,VLOOKUP(K35+3,TPMatrix!$A$6:$B$10,2,FALSE),IF(J35=4,VLOOKUP(K35+3,TPMatrix!$D$6:$E$9,2,FALSE),0)),"")</f>
        <v>0</v>
      </c>
      <c r="P35" s="216">
        <f ca="1">IF(COUNTIF(K32:K36,K35)&gt;=5,IF(J35=5,VLOOKUP(K35+4,TPMatrix!$A$6:$B$10,2,FALSE),IF(J35=4,VLOOKUP(K35+4,TPMatrix!$D$6:$E$9,2,FALSE),0)),"")</f>
        <v>0</v>
      </c>
      <c r="Q35" s="216">
        <f t="shared" ca="1" si="4"/>
        <v>0</v>
      </c>
      <c r="R35" s="217">
        <f t="shared" ca="1" si="5"/>
        <v>5</v>
      </c>
      <c r="S35" s="215">
        <f t="shared" ca="1" si="6"/>
        <v>0</v>
      </c>
      <c r="T35" s="216">
        <f t="shared" si="7"/>
        <v>0</v>
      </c>
      <c r="U35" s="217">
        <f t="shared" ca="1" si="8"/>
        <v>0</v>
      </c>
      <c r="W35" s="154" t="str">
        <f t="shared" ca="1" si="9"/>
        <v/>
      </c>
      <c r="X35" s="154" t="str">
        <f ca="1">IF(ISNUMBER($A35),$W35*(Methuselahs!$A$4+1)+$A35,"")</f>
        <v/>
      </c>
      <c r="Y35" s="154" t="str">
        <f t="shared" ca="1" si="10"/>
        <v/>
      </c>
      <c r="Z35" s="154" t="str">
        <f ca="1">IF(ISNUMBER($A35),VLOOKUP($A35,Methuselahs!$A$7:$X$206,5),"")</f>
        <v/>
      </c>
      <c r="AA35" s="154" t="str">
        <f t="shared" ca="1" si="11"/>
        <v/>
      </c>
    </row>
    <row r="36" spans="1:27" ht="12.95" customHeight="1" x14ac:dyDescent="0.2">
      <c r="A36" s="234" t="str">
        <f ca="1">IF(OR(ISBLANK('Tournament Info'!$B$11),'Tournament Info'!$B$11&lt;&gt;4),"",INDIRECT(ADDRESS(ROW(),3,1,1,"Optimal Seating "&amp;'Tournament Info'!$B$11-1&amp;"R+F")))</f>
        <v/>
      </c>
      <c r="B36" s="235" t="str">
        <f ca="1">IF(ISNUMBER(A36),VLOOKUP(A36,Methuselahs!$A$7:$E$206,2,FALSE),"")</f>
        <v/>
      </c>
      <c r="C36" s="236" t="str">
        <f ca="1">IF(ISNUMBER(A36),VLOOKUP(A36,Methuselahs!$A$7:$E$206,3,FALSE),"")</f>
        <v/>
      </c>
      <c r="D36" s="237" t="str">
        <f t="shared" ca="1" si="0"/>
        <v/>
      </c>
      <c r="E36" s="238"/>
      <c r="F36" s="256">
        <f t="shared" si="1"/>
        <v>0</v>
      </c>
      <c r="G36" s="222" t="str">
        <f t="shared" ca="1" si="2"/>
        <v/>
      </c>
      <c r="H36" s="223" t="str">
        <f ca="1">IF(ISNUMBER(A36),IF(OR($S36=$U36,NOT(ISNA(MATCH($D36*5+$V$4,Override!$C$6:$C$125,0)))),$Q36,0),"")</f>
        <v/>
      </c>
      <c r="I36" s="97" t="str">
        <f t="shared" ca="1" si="3"/>
        <v/>
      </c>
      <c r="J36" s="239">
        <f ca="1">COUNT(A32:A36)</f>
        <v>0</v>
      </c>
      <c r="K36" s="240" t="str">
        <f ca="1">IF(ISNUMBER(A36),RANK(F36,F32:F36),"")</f>
        <v/>
      </c>
      <c r="L36" s="241">
        <f ca="1">IF(J36=5,VLOOKUP(K36,TPMatrix!$A$6:$B$10,2,FALSE),IF(J36=4,VLOOKUP(K36,TPMatrix!$D$6:$E$9,2,FALSE),0))</f>
        <v>0</v>
      </c>
      <c r="M36" s="241">
        <f ca="1">IF(COUNTIF(K32:K36,K36)&gt;=2,IF(J36=5,VLOOKUP(K36+1,TPMatrix!$A$6:$B$10,2,FALSE),IF(J36=4,VLOOKUP(K36+1,TPMatrix!$D$6:$E$9,2,FALSE),0)),"")</f>
        <v>0</v>
      </c>
      <c r="N36" s="241">
        <f ca="1">IF(COUNTIF(K32:K36,K36)&gt;=3,IF(J36=5,VLOOKUP(K36+2,TPMatrix!$A$6:$B$10,2,FALSE),IF(J36=4,VLOOKUP(K36+2,TPMatrix!$D$6:$E$9,2,FALSE),0)),"")</f>
        <v>0</v>
      </c>
      <c r="O36" s="241">
        <f ca="1">IF(COUNTIF(K32:K36,K36)&gt;=4,IF(J36=5,VLOOKUP(K36+3,TPMatrix!$A$6:$B$10,2,FALSE),IF(J36=4,VLOOKUP(K36+3,TPMatrix!$D$6:$E$9,2,FALSE),0)),"")</f>
        <v>0</v>
      </c>
      <c r="P36" s="241">
        <f ca="1">IF(COUNTIF(K32:K36,K36)&gt;=5,IF(J36=5,VLOOKUP(K36+4,TPMatrix!$A$6:$B$10,2,FALSE),IF(J36=4,VLOOKUP(K36+4,TPMatrix!$D$6:$E$9,2,FALSE),0)),"")</f>
        <v>0</v>
      </c>
      <c r="Q36" s="241">
        <f t="shared" ca="1" si="4"/>
        <v>0</v>
      </c>
      <c r="R36" s="242">
        <f t="shared" ca="1" si="5"/>
        <v>5</v>
      </c>
      <c r="S36" s="240">
        <f t="shared" ca="1" si="6"/>
        <v>0</v>
      </c>
      <c r="T36" s="241">
        <f t="shared" si="7"/>
        <v>0</v>
      </c>
      <c r="U36" s="242">
        <f t="shared" ca="1" si="8"/>
        <v>0</v>
      </c>
      <c r="W36" s="154" t="str">
        <f t="shared" ca="1" si="9"/>
        <v/>
      </c>
      <c r="X36" s="154" t="str">
        <f ca="1">IF(ISNUMBER($A36),$W36*(Methuselahs!$A$4+1)+$A36,"")</f>
        <v/>
      </c>
      <c r="Y36" s="154" t="str">
        <f t="shared" ca="1" si="10"/>
        <v/>
      </c>
      <c r="Z36" s="154" t="str">
        <f ca="1">IF(ISNUMBER($A36),VLOOKUP($A36,Methuselahs!$A$7:$X$206,5),"")</f>
        <v/>
      </c>
      <c r="AA36" s="154" t="str">
        <f t="shared" ca="1" si="11"/>
        <v/>
      </c>
    </row>
    <row r="37" spans="1:27" ht="12.95" customHeight="1" x14ac:dyDescent="0.2">
      <c r="A37" s="193" t="str">
        <f ca="1">IF(OR(ISBLANK('Tournament Info'!$B$11),'Tournament Info'!$B$11&lt;&gt;4),"",INDIRECT(ADDRESS(ROW(),3,1,1,"Optimal Seating "&amp;'Tournament Info'!$B$11-1&amp;"R+F")))</f>
        <v/>
      </c>
      <c r="B37" s="194" t="str">
        <f ca="1">IF(ISNUMBER(A37),VLOOKUP(A37,Methuselahs!$A$7:$E$206,2,FALSE),"")</f>
        <v/>
      </c>
      <c r="C37" s="195" t="str">
        <f ca="1">IF(ISNUMBER(A37),VLOOKUP(A37,Methuselahs!$A$7:$E$206,3,FALSE),"")</f>
        <v/>
      </c>
      <c r="D37" s="196" t="str">
        <f t="shared" ca="1" si="0"/>
        <v/>
      </c>
      <c r="E37" s="197"/>
      <c r="F37" s="249">
        <f t="shared" si="1"/>
        <v>0</v>
      </c>
      <c r="G37" s="198" t="str">
        <f t="shared" ca="1" si="2"/>
        <v/>
      </c>
      <c r="H37" s="199" t="str">
        <f ca="1">IF(ISNUMBER(A37),IF(OR($S37=$U37,NOT(ISNA(MATCH($D37*5+$V$4,Override!$C$6:$C$125,0)))),$Q37,0),"")</f>
        <v/>
      </c>
      <c r="I37" s="260" t="str">
        <f t="shared" ca="1" si="3"/>
        <v/>
      </c>
      <c r="J37" s="200">
        <f ca="1">COUNT(A37:A41)</f>
        <v>0</v>
      </c>
      <c r="K37" s="201" t="str">
        <f ca="1">IF(ISNUMBER(A37),RANK(F37,F37:F41),"")</f>
        <v/>
      </c>
      <c r="L37" s="202">
        <f ca="1">IF(J37=5,VLOOKUP(K37,TPMatrix!$A$6:$B$10,2,FALSE),IF(J37=4,VLOOKUP(K37,TPMatrix!$D$6:$E$9,2,FALSE),0))</f>
        <v>0</v>
      </c>
      <c r="M37" s="202">
        <f ca="1">IF(COUNTIF(K37:K41,K37)&gt;=2,IF(J37=5,VLOOKUP(K37+1,TPMatrix!$A$6:$B$10,2,FALSE),IF(J37=4,VLOOKUP(K37+1,TPMatrix!$D$6:$E$9,2,FALSE),0)),"")</f>
        <v>0</v>
      </c>
      <c r="N37" s="202">
        <f ca="1">IF(COUNTIF(K37:K41,K37)&gt;=3,IF(J37=5,VLOOKUP(K37+2,TPMatrix!$A$6:$B$10,2,FALSE),IF(J37=4,VLOOKUP(K37+2,TPMatrix!$D$6:$E$9,2,FALSE),0)),"")</f>
        <v>0</v>
      </c>
      <c r="O37" s="202">
        <f ca="1">IF(COUNTIF(K37:K41,K37)&gt;=4,IF(J37=5,VLOOKUP(K37+3,TPMatrix!$A$6:$B$10,2,FALSE),IF(J37=4,VLOOKUP(K37+3,TPMatrix!$D$6:$E$9,2,FALSE),0)),"")</f>
        <v>0</v>
      </c>
      <c r="P37" s="202">
        <f ca="1">IF(COUNTIF(K37:K41,K37)&gt;=5,IF(J37=5,VLOOKUP(K37+4,TPMatrix!$A$6:$B$10,2,FALSE),IF(J37=4,VLOOKUP(K37+4,TPMatrix!$D$6:$E$9,2,FALSE),0)),"")</f>
        <v>0</v>
      </c>
      <c r="Q37" s="202">
        <f t="shared" ca="1" si="4"/>
        <v>0</v>
      </c>
      <c r="R37" s="203">
        <f t="shared" ca="1" si="5"/>
        <v>5</v>
      </c>
      <c r="S37" s="204">
        <f t="shared" ca="1" si="6"/>
        <v>0</v>
      </c>
      <c r="T37" s="205">
        <f t="shared" si="7"/>
        <v>0</v>
      </c>
      <c r="U37" s="206">
        <f t="shared" ca="1" si="8"/>
        <v>0</v>
      </c>
      <c r="W37" s="154" t="str">
        <f t="shared" ca="1" si="9"/>
        <v/>
      </c>
      <c r="X37" s="154" t="str">
        <f ca="1">IF(ISNUMBER($A37),$W37*(Methuselahs!$A$4+1)+$A37,"")</f>
        <v/>
      </c>
      <c r="Y37" s="154" t="str">
        <f t="shared" ca="1" si="10"/>
        <v/>
      </c>
      <c r="Z37" s="154" t="str">
        <f ca="1">IF(ISNUMBER($A37),VLOOKUP($A37,Methuselahs!$A$7:$X$206,5),"")</f>
        <v/>
      </c>
      <c r="AA37" s="154" t="str">
        <f t="shared" ca="1" si="11"/>
        <v/>
      </c>
    </row>
    <row r="38" spans="1:27" ht="12.95" customHeight="1" x14ac:dyDescent="0.2">
      <c r="A38" s="207" t="str">
        <f ca="1">IF(OR(ISBLANK('Tournament Info'!$B$11),'Tournament Info'!$B$11&lt;&gt;4),"",INDIRECT(ADDRESS(ROW(),3,1,1,"Optimal Seating "&amp;'Tournament Info'!$B$11-1&amp;"R+F")))</f>
        <v/>
      </c>
      <c r="B38" s="208" t="str">
        <f ca="1">IF(ISNUMBER(A38),VLOOKUP(A38,Methuselahs!$A$7:$E$206,2,FALSE),"")</f>
        <v/>
      </c>
      <c r="C38" s="209" t="str">
        <f ca="1">IF(ISNUMBER(A38),VLOOKUP(A38,Methuselahs!$A$7:$E$206,3,FALSE),"")</f>
        <v/>
      </c>
      <c r="D38" s="210" t="str">
        <f t="shared" ca="1" si="0"/>
        <v/>
      </c>
      <c r="E38" s="211"/>
      <c r="F38" s="251">
        <f t="shared" si="1"/>
        <v>0</v>
      </c>
      <c r="G38" s="212" t="str">
        <f t="shared" ca="1" si="2"/>
        <v/>
      </c>
      <c r="H38" s="213" t="str">
        <f ca="1">IF(ISNUMBER(A38),IF(OR($S38=$U38,NOT(ISNA(MATCH($D38*5+$V$4,Override!$C$6:$C$125,0)))),$Q38,0),"")</f>
        <v/>
      </c>
      <c r="I38" s="261" t="str">
        <f t="shared" ca="1" si="3"/>
        <v/>
      </c>
      <c r="J38" s="214">
        <f ca="1">COUNT(A37:A41)</f>
        <v>0</v>
      </c>
      <c r="K38" s="215" t="str">
        <f ca="1">IF(ISNUMBER(A38),RANK(F38,F37:F41),"")</f>
        <v/>
      </c>
      <c r="L38" s="216">
        <f ca="1">IF(J38=5,VLOOKUP(K38,TPMatrix!$A$6:$B$10,2,FALSE),IF(J38=4,VLOOKUP(K38,TPMatrix!$D$6:$E$9,2,FALSE),0))</f>
        <v>0</v>
      </c>
      <c r="M38" s="216">
        <f ca="1">IF(COUNTIF(K37:K41,K38)&gt;=2,IF(J38=5,VLOOKUP(K38+1,TPMatrix!$A$6:$B$10,2,FALSE),IF(J38=4,VLOOKUP(K38+1,TPMatrix!$D$6:$E$9,2,FALSE),0)),"")</f>
        <v>0</v>
      </c>
      <c r="N38" s="216">
        <f ca="1">IF(COUNTIF(K37:K41,K38)&gt;=3,IF(J38=5,VLOOKUP(K38+2,TPMatrix!$A$6:$B$10,2,FALSE),IF(J38=4,VLOOKUP(K38+2,TPMatrix!$D$6:$E$9,2,FALSE),0)),"")</f>
        <v>0</v>
      </c>
      <c r="O38" s="216">
        <f ca="1">IF(COUNTIF(K37:K41,K38)&gt;=4,IF(J38=5,VLOOKUP(K38+3,TPMatrix!$A$6:$B$10,2,FALSE),IF(J38=4,VLOOKUP(K38+3,TPMatrix!$D$6:$E$9,2,FALSE),0)),"")</f>
        <v>0</v>
      </c>
      <c r="P38" s="216">
        <f ca="1">IF(COUNTIF(K37:K41,K38)&gt;=5,IF(J38=5,VLOOKUP(K38+4,TPMatrix!$A$6:$B$10,2,FALSE),IF(J38=4,VLOOKUP(K38+4,TPMatrix!$D$6:$E$9,2,FALSE),0)),"")</f>
        <v>0</v>
      </c>
      <c r="Q38" s="216">
        <f t="shared" ca="1" si="4"/>
        <v>0</v>
      </c>
      <c r="R38" s="217">
        <f t="shared" ca="1" si="5"/>
        <v>5</v>
      </c>
      <c r="S38" s="215">
        <f t="shared" ca="1" si="6"/>
        <v>0</v>
      </c>
      <c r="T38" s="216">
        <f t="shared" si="7"/>
        <v>0</v>
      </c>
      <c r="U38" s="217">
        <f t="shared" ca="1" si="8"/>
        <v>0</v>
      </c>
      <c r="W38" s="154" t="str">
        <f t="shared" ca="1" si="9"/>
        <v/>
      </c>
      <c r="X38" s="154" t="str">
        <f ca="1">IF(ISNUMBER($A38),$W38*(Methuselahs!$A$4+1)+$A38,"")</f>
        <v/>
      </c>
      <c r="Y38" s="154" t="str">
        <f t="shared" ca="1" si="10"/>
        <v/>
      </c>
      <c r="Z38" s="154" t="str">
        <f ca="1">IF(ISNUMBER($A38),VLOOKUP($A38,Methuselahs!$A$7:$X$206,5),"")</f>
        <v/>
      </c>
      <c r="AA38" s="154" t="str">
        <f t="shared" ca="1" si="11"/>
        <v/>
      </c>
    </row>
    <row r="39" spans="1:27" ht="12.95" customHeight="1" x14ac:dyDescent="0.2">
      <c r="A39" s="218" t="str">
        <f ca="1">IF(OR(ISBLANK('Tournament Info'!$B$11),'Tournament Info'!$B$11&lt;&gt;4),"",INDIRECT(ADDRESS(ROW(),3,1,1,"Optimal Seating "&amp;'Tournament Info'!$B$11-1&amp;"R+F")))</f>
        <v/>
      </c>
      <c r="B39" s="194" t="str">
        <f ca="1">IF(ISNUMBER(A39),VLOOKUP(A39,Methuselahs!$A$7:$E$206,2,FALSE),"")</f>
        <v/>
      </c>
      <c r="C39" s="219" t="str">
        <f ca="1">IF(ISNUMBER(A39),VLOOKUP(A39,Methuselahs!$A$7:$E$206,3,FALSE),"")</f>
        <v/>
      </c>
      <c r="D39" s="220" t="str">
        <f t="shared" ref="D39:D70" ca="1" si="12">IF(ISNUMBER(A39),FLOOR((ROW()-ROW($A$7))/5,1)+1,"")</f>
        <v/>
      </c>
      <c r="E39" s="221"/>
      <c r="F39" s="253">
        <f t="shared" ref="F39:F70" si="13">IF(ISNUMBER(E39),E39,0)</f>
        <v>0</v>
      </c>
      <c r="G39" s="222" t="str">
        <f t="shared" ref="G39:G70" ca="1" si="14">IF(ISNUMBER($A39),IF(AND($F39&gt;=2,$H39=60),1,0),"")</f>
        <v/>
      </c>
      <c r="H39" s="223" t="str">
        <f ca="1">IF(ISNUMBER(A39),IF(OR($S39=$U39,NOT(ISNA(MATCH($D39*5+$V$4,Override!$C$6:$C$125,0)))),$Q39,0),"")</f>
        <v/>
      </c>
      <c r="I39" s="97" t="str">
        <f t="shared" ref="I39:I70" ca="1" si="15">IF(ISNUMBER(A39),IF(J39=5,K39,IF(AND(J39=4,OR(K39=4,K39=3)),K39+1,K39)),"")</f>
        <v/>
      </c>
      <c r="J39" s="224">
        <f ca="1">COUNT(A37:A41)</f>
        <v>0</v>
      </c>
      <c r="K39" s="225" t="str">
        <f ca="1">IF(ISNUMBER(A39),RANK(F39,F37:F41),"")</f>
        <v/>
      </c>
      <c r="L39" s="226">
        <f ca="1">IF(J39=5,VLOOKUP(K39,TPMatrix!$A$6:$B$10,2,FALSE),IF(J39=4,VLOOKUP(K39,TPMatrix!$D$6:$E$9,2,FALSE),0))</f>
        <v>0</v>
      </c>
      <c r="M39" s="226">
        <f ca="1">IF(COUNTIF(K37:K41,K39)&gt;=2,IF(J39=5,VLOOKUP(K39+1,TPMatrix!$A$6:$B$10,2,FALSE),IF(J39=4,VLOOKUP(K39+1,TPMatrix!$D$6:$E$9,2,FALSE),0)),"")</f>
        <v>0</v>
      </c>
      <c r="N39" s="226">
        <f ca="1">IF(COUNTIF(K37:K41,K39)&gt;=3,IF(J39=5,VLOOKUP(K39+2,TPMatrix!$A$6:$B$10,2,FALSE),IF(J39=4,VLOOKUP(K39+2,TPMatrix!$D$6:$E$9,2,FALSE),0)),"")</f>
        <v>0</v>
      </c>
      <c r="O39" s="226">
        <f ca="1">IF(COUNTIF(K37:K41,K39)&gt;=4,IF(J39=5,VLOOKUP(K39+3,TPMatrix!$A$6:$B$10,2,FALSE),IF(J39=4,VLOOKUP(K39+3,TPMatrix!$D$6:$E$9,2,FALSE),0)),"")</f>
        <v>0</v>
      </c>
      <c r="P39" s="226">
        <f ca="1">IF(COUNTIF(K37:K41,K39)&gt;=5,IF(J39=5,VLOOKUP(K39+4,TPMatrix!$A$6:$B$10,2,FALSE),IF(J39=4,VLOOKUP(K39+4,TPMatrix!$D$6:$E$9,2,FALSE),0)),"")</f>
        <v>0</v>
      </c>
      <c r="Q39" s="226">
        <f t="shared" ref="Q39:Q70" ca="1" si="16">SUM(L39:P39)/COUNT(L39:P39)</f>
        <v>0</v>
      </c>
      <c r="R39" s="227">
        <f t="shared" ref="R39:R70" ca="1" si="17">COUNT(L39:P39)</f>
        <v>5</v>
      </c>
      <c r="S39" s="225">
        <f t="shared" ref="S39:S70" ca="1" si="18">IF(ISNUMBER($A39),COUNTIF($D$7:$D$206,$D39),0)</f>
        <v>0</v>
      </c>
      <c r="T39" s="226">
        <f t="shared" ref="T39:T70" si="19">CEILING($F39,1)</f>
        <v>0</v>
      </c>
      <c r="U39" s="227">
        <f t="shared" ref="U39:U70" ca="1" si="20">SUM(OFFSET(T39,-MOD(ROW()-ROW($U$7),5),0,5,1))</f>
        <v>0</v>
      </c>
      <c r="W39" s="154" t="str">
        <f t="shared" ref="W39:W70" ca="1" si="21">$I39</f>
        <v/>
      </c>
      <c r="X39" s="154" t="str">
        <f ca="1">IF(ISNUMBER($A39),$W39*(Methuselahs!$A$4+1)+$A39,"")</f>
        <v/>
      </c>
      <c r="Y39" s="154" t="str">
        <f t="shared" ref="Y39:Y70" ca="1" si="22">IF(ISNUMBER($A39),RANK($X39,$X39:$X43,1),"")</f>
        <v/>
      </c>
      <c r="Z39" s="154" t="str">
        <f ca="1">IF(ISNUMBER($A39),VLOOKUP($A39,Methuselahs!$A$7:$X$206,5),"")</f>
        <v/>
      </c>
      <c r="AA39" s="154" t="str">
        <f t="shared" ref="AA39:AA70" ca="1" si="23">$I39</f>
        <v/>
      </c>
    </row>
    <row r="40" spans="1:27" ht="12.95" customHeight="1" x14ac:dyDescent="0.2">
      <c r="A40" s="228" t="str">
        <f ca="1">IF(OR(ISBLANK('Tournament Info'!$B$11),'Tournament Info'!$B$11&lt;&gt;4),"",INDIRECT(ADDRESS(ROW(),3,1,1,"Optimal Seating "&amp;'Tournament Info'!$B$11-1&amp;"R+F")))</f>
        <v/>
      </c>
      <c r="B40" s="229" t="str">
        <f ca="1">IF(ISNUMBER(A40),VLOOKUP(A40,Methuselahs!$A$7:$E$206,2,FALSE),"")</f>
        <v/>
      </c>
      <c r="C40" s="230" t="str">
        <f ca="1">IF(ISNUMBER(A40),VLOOKUP(A40,Methuselahs!$A$7:$E$206,3,FALSE),"")</f>
        <v/>
      </c>
      <c r="D40" s="231" t="str">
        <f t="shared" ca="1" si="12"/>
        <v/>
      </c>
      <c r="E40" s="232"/>
      <c r="F40" s="255">
        <f t="shared" si="13"/>
        <v>0</v>
      </c>
      <c r="G40" s="212" t="str">
        <f t="shared" ca="1" si="14"/>
        <v/>
      </c>
      <c r="H40" s="213" t="str">
        <f ca="1">IF(ISNUMBER(A40),IF(OR($S40=$U40,NOT(ISNA(MATCH($D40*5+$V$4,Override!$C$6:$C$125,0)))),$Q40,0),"")</f>
        <v/>
      </c>
      <c r="I40" s="261" t="str">
        <f t="shared" ca="1" si="15"/>
        <v/>
      </c>
      <c r="J40" s="233">
        <f ca="1">COUNT(A37:A41)</f>
        <v>0</v>
      </c>
      <c r="K40" s="215" t="str">
        <f ca="1">IF(ISNUMBER(A40),RANK(F40,F37:F41),"")</f>
        <v/>
      </c>
      <c r="L40" s="216">
        <f ca="1">IF(J40=5,VLOOKUP(K40,TPMatrix!$A$6:$B$10,2,FALSE),IF(J40=4,VLOOKUP(K40,TPMatrix!$D$6:$E$9,2,FALSE),0))</f>
        <v>0</v>
      </c>
      <c r="M40" s="216">
        <f ca="1">IF(COUNTIF(K37:K41,K40)&gt;=2,IF(J40=5,VLOOKUP(K40+1,TPMatrix!$A$6:$B$10,2,FALSE),IF(J40=4,VLOOKUP(K40+1,TPMatrix!$D$6:$E$9,2,FALSE),0)),"")</f>
        <v>0</v>
      </c>
      <c r="N40" s="216">
        <f ca="1">IF(COUNTIF(K37:K41,K40)&gt;=3,IF(J40=5,VLOOKUP(K40+2,TPMatrix!$A$6:$B$10,2,FALSE),IF(J40=4,VLOOKUP(K40+2,TPMatrix!$D$6:$E$9,2,FALSE),0)),"")</f>
        <v>0</v>
      </c>
      <c r="O40" s="216">
        <f ca="1">IF(COUNTIF(K37:K41,K40)&gt;=4,IF(J40=5,VLOOKUP(K40+3,TPMatrix!$A$6:$B$10,2,FALSE),IF(J40=4,VLOOKUP(K40+3,TPMatrix!$D$6:$E$9,2,FALSE),0)),"")</f>
        <v>0</v>
      </c>
      <c r="P40" s="216">
        <f ca="1">IF(COUNTIF(K37:K41,K40)&gt;=5,IF(J40=5,VLOOKUP(K40+4,TPMatrix!$A$6:$B$10,2,FALSE),IF(J40=4,VLOOKUP(K40+4,TPMatrix!$D$6:$E$9,2,FALSE),0)),"")</f>
        <v>0</v>
      </c>
      <c r="Q40" s="216">
        <f t="shared" ca="1" si="16"/>
        <v>0</v>
      </c>
      <c r="R40" s="217">
        <f t="shared" ca="1" si="17"/>
        <v>5</v>
      </c>
      <c r="S40" s="215">
        <f t="shared" ca="1" si="18"/>
        <v>0</v>
      </c>
      <c r="T40" s="216">
        <f t="shared" si="19"/>
        <v>0</v>
      </c>
      <c r="U40" s="217">
        <f t="shared" ca="1" si="20"/>
        <v>0</v>
      </c>
      <c r="W40" s="154" t="str">
        <f t="shared" ca="1" si="21"/>
        <v/>
      </c>
      <c r="X40" s="154" t="str">
        <f ca="1">IF(ISNUMBER($A40),$W40*(Methuselahs!$A$4+1)+$A40,"")</f>
        <v/>
      </c>
      <c r="Y40" s="154" t="str">
        <f t="shared" ca="1" si="22"/>
        <v/>
      </c>
      <c r="Z40" s="154" t="str">
        <f ca="1">IF(ISNUMBER($A40),VLOOKUP($A40,Methuselahs!$A$7:$X$206,5),"")</f>
        <v/>
      </c>
      <c r="AA40" s="154" t="str">
        <f t="shared" ca="1" si="23"/>
        <v/>
      </c>
    </row>
    <row r="41" spans="1:27" ht="12.95" customHeight="1" x14ac:dyDescent="0.2">
      <c r="A41" s="234" t="str">
        <f ca="1">IF(OR(ISBLANK('Tournament Info'!$B$11),'Tournament Info'!$B$11&lt;&gt;4),"",INDIRECT(ADDRESS(ROW(),3,1,1,"Optimal Seating "&amp;'Tournament Info'!$B$11-1&amp;"R+F")))</f>
        <v/>
      </c>
      <c r="B41" s="235" t="str">
        <f ca="1">IF(ISNUMBER(A41),VLOOKUP(A41,Methuselahs!$A$7:$E$206,2,FALSE),"")</f>
        <v/>
      </c>
      <c r="C41" s="236" t="str">
        <f ca="1">IF(ISNUMBER(A41),VLOOKUP(A41,Methuselahs!$A$7:$E$206,3,FALSE),"")</f>
        <v/>
      </c>
      <c r="D41" s="237" t="str">
        <f t="shared" ca="1" si="12"/>
        <v/>
      </c>
      <c r="E41" s="238"/>
      <c r="F41" s="256">
        <f t="shared" si="13"/>
        <v>0</v>
      </c>
      <c r="G41" s="222" t="str">
        <f t="shared" ca="1" si="14"/>
        <v/>
      </c>
      <c r="H41" s="223" t="str">
        <f ca="1">IF(ISNUMBER(A41),IF(OR($S41=$U41,NOT(ISNA(MATCH($D41*5+$V$4,Override!$C$6:$C$125,0)))),$Q41,0),"")</f>
        <v/>
      </c>
      <c r="I41" s="97" t="str">
        <f t="shared" ca="1" si="15"/>
        <v/>
      </c>
      <c r="J41" s="239">
        <f ca="1">COUNT(A37:A41)</f>
        <v>0</v>
      </c>
      <c r="K41" s="240" t="str">
        <f ca="1">IF(ISNUMBER(A41),RANK(F41,F37:F41),"")</f>
        <v/>
      </c>
      <c r="L41" s="241">
        <f ca="1">IF(J41=5,VLOOKUP(K41,TPMatrix!$A$6:$B$10,2,FALSE),IF(J41=4,VLOOKUP(K41,TPMatrix!$D$6:$E$9,2,FALSE),0))</f>
        <v>0</v>
      </c>
      <c r="M41" s="241">
        <f ca="1">IF(COUNTIF(K37:K41,K41)&gt;=2,IF(J41=5,VLOOKUP(K41+1,TPMatrix!$A$6:$B$10,2,FALSE),IF(J41=4,VLOOKUP(K41+1,TPMatrix!$D$6:$E$9,2,FALSE),0)),"")</f>
        <v>0</v>
      </c>
      <c r="N41" s="241">
        <f ca="1">IF(COUNTIF(K37:K41,K41)&gt;=3,IF(J41=5,VLOOKUP(K41+2,TPMatrix!$A$6:$B$10,2,FALSE),IF(J41=4,VLOOKUP(K41+2,TPMatrix!$D$6:$E$9,2,FALSE),0)),"")</f>
        <v>0</v>
      </c>
      <c r="O41" s="241">
        <f ca="1">IF(COUNTIF(K37:K41,K41)&gt;=4,IF(J41=5,VLOOKUP(K41+3,TPMatrix!$A$6:$B$10,2,FALSE),IF(J41=4,VLOOKUP(K41+3,TPMatrix!$D$6:$E$9,2,FALSE),0)),"")</f>
        <v>0</v>
      </c>
      <c r="P41" s="241">
        <f ca="1">IF(COUNTIF(K37:K41,K41)&gt;=5,IF(J41=5,VLOOKUP(K41+4,TPMatrix!$A$6:$B$10,2,FALSE),IF(J41=4,VLOOKUP(K41+4,TPMatrix!$D$6:$E$9,2,FALSE),0)),"")</f>
        <v>0</v>
      </c>
      <c r="Q41" s="241">
        <f t="shared" ca="1" si="16"/>
        <v>0</v>
      </c>
      <c r="R41" s="242">
        <f t="shared" ca="1" si="17"/>
        <v>5</v>
      </c>
      <c r="S41" s="240">
        <f t="shared" ca="1" si="18"/>
        <v>0</v>
      </c>
      <c r="T41" s="241">
        <f t="shared" si="19"/>
        <v>0</v>
      </c>
      <c r="U41" s="242">
        <f t="shared" ca="1" si="20"/>
        <v>0</v>
      </c>
      <c r="W41" s="154" t="str">
        <f t="shared" ca="1" si="21"/>
        <v/>
      </c>
      <c r="X41" s="154" t="str">
        <f ca="1">IF(ISNUMBER($A41),$W41*(Methuselahs!$A$4+1)+$A41,"")</f>
        <v/>
      </c>
      <c r="Y41" s="154" t="str">
        <f t="shared" ca="1" si="22"/>
        <v/>
      </c>
      <c r="Z41" s="154" t="str">
        <f ca="1">IF(ISNUMBER($A41),VLOOKUP($A41,Methuselahs!$A$7:$X$206,5),"")</f>
        <v/>
      </c>
      <c r="AA41" s="154" t="str">
        <f t="shared" ca="1" si="23"/>
        <v/>
      </c>
    </row>
    <row r="42" spans="1:27" ht="12.95" customHeight="1" x14ac:dyDescent="0.2">
      <c r="A42" s="193" t="str">
        <f ca="1">IF(OR(ISBLANK('Tournament Info'!$B$11),'Tournament Info'!$B$11&lt;&gt;4),"",INDIRECT(ADDRESS(ROW(),3,1,1,"Optimal Seating "&amp;'Tournament Info'!$B$11-1&amp;"R+F")))</f>
        <v/>
      </c>
      <c r="B42" s="194" t="str">
        <f ca="1">IF(ISNUMBER(A42),VLOOKUP(A42,Methuselahs!$A$7:$E$206,2,FALSE),"")</f>
        <v/>
      </c>
      <c r="C42" s="195" t="str">
        <f ca="1">IF(ISNUMBER(A42),VLOOKUP(A42,Methuselahs!$A$7:$E$206,3,FALSE),"")</f>
        <v/>
      </c>
      <c r="D42" s="196" t="str">
        <f t="shared" ca="1" si="12"/>
        <v/>
      </c>
      <c r="E42" s="197"/>
      <c r="F42" s="249">
        <f t="shared" si="13"/>
        <v>0</v>
      </c>
      <c r="G42" s="198" t="str">
        <f t="shared" ca="1" si="14"/>
        <v/>
      </c>
      <c r="H42" s="199" t="str">
        <f ca="1">IF(ISNUMBER(A42),IF(OR($S42=$U42,NOT(ISNA(MATCH($D42*5+$V$4,Override!$C$6:$C$125,0)))),$Q42,0),"")</f>
        <v/>
      </c>
      <c r="I42" s="260" t="str">
        <f t="shared" ca="1" si="15"/>
        <v/>
      </c>
      <c r="J42" s="200">
        <f ca="1">COUNT(A42:A46)</f>
        <v>0</v>
      </c>
      <c r="K42" s="201" t="str">
        <f ca="1">IF(ISNUMBER(A42),RANK(F42,F42:F46),"")</f>
        <v/>
      </c>
      <c r="L42" s="202">
        <f ca="1">IF(J42=5,VLOOKUP(K42,TPMatrix!$A$6:$B$10,2,FALSE),IF(J42=4,VLOOKUP(K42,TPMatrix!$D$6:$E$9,2,FALSE),0))</f>
        <v>0</v>
      </c>
      <c r="M42" s="202">
        <f ca="1">IF(COUNTIF(K42:K46,K42)&gt;=2,IF(J42=5,VLOOKUP(K42+1,TPMatrix!$A$6:$B$10,2,FALSE),IF(J42=4,VLOOKUP(K42+1,TPMatrix!$D$6:$E$9,2,FALSE),0)),"")</f>
        <v>0</v>
      </c>
      <c r="N42" s="202">
        <f ca="1">IF(COUNTIF(K42:K46,K42)&gt;=3,IF(J42=5,VLOOKUP(K42+2,TPMatrix!$A$6:$B$10,2,FALSE),IF(J42=4,VLOOKUP(K42+2,TPMatrix!$D$6:$E$9,2,FALSE),0)),"")</f>
        <v>0</v>
      </c>
      <c r="O42" s="202">
        <f ca="1">IF(COUNTIF(K42:K46,K42)&gt;=4,IF(J42=5,VLOOKUP(K42+3,TPMatrix!$A$6:$B$10,2,FALSE),IF(J42=4,VLOOKUP(K42+3,TPMatrix!$D$6:$E$9,2,FALSE),0)),"")</f>
        <v>0</v>
      </c>
      <c r="P42" s="202">
        <f ca="1">IF(COUNTIF(K42:K46,K42)&gt;=5,IF(J42=5,VLOOKUP(K42+4,TPMatrix!$A$6:$B$10,2,FALSE),IF(J42=4,VLOOKUP(K42+4,TPMatrix!$D$6:$E$9,2,FALSE),0)),"")</f>
        <v>0</v>
      </c>
      <c r="Q42" s="202">
        <f t="shared" ca="1" si="16"/>
        <v>0</v>
      </c>
      <c r="R42" s="203">
        <f t="shared" ca="1" si="17"/>
        <v>5</v>
      </c>
      <c r="S42" s="204">
        <f t="shared" ca="1" si="18"/>
        <v>0</v>
      </c>
      <c r="T42" s="205">
        <f t="shared" si="19"/>
        <v>0</v>
      </c>
      <c r="U42" s="206">
        <f t="shared" ca="1" si="20"/>
        <v>0</v>
      </c>
      <c r="W42" s="154" t="str">
        <f t="shared" ca="1" si="21"/>
        <v/>
      </c>
      <c r="X42" s="154" t="str">
        <f ca="1">IF(ISNUMBER($A42),$W42*(Methuselahs!$A$4+1)+$A42,"")</f>
        <v/>
      </c>
      <c r="Y42" s="154" t="str">
        <f t="shared" ca="1" si="22"/>
        <v/>
      </c>
      <c r="Z42" s="154" t="str">
        <f ca="1">IF(ISNUMBER($A42),VLOOKUP($A42,Methuselahs!$A$7:$X$206,5),"")</f>
        <v/>
      </c>
      <c r="AA42" s="154" t="str">
        <f t="shared" ca="1" si="23"/>
        <v/>
      </c>
    </row>
    <row r="43" spans="1:27" ht="12.95" customHeight="1" x14ac:dyDescent="0.2">
      <c r="A43" s="207" t="str">
        <f ca="1">IF(OR(ISBLANK('Tournament Info'!$B$11),'Tournament Info'!$B$11&lt;&gt;4),"",INDIRECT(ADDRESS(ROW(),3,1,1,"Optimal Seating "&amp;'Tournament Info'!$B$11-1&amp;"R+F")))</f>
        <v/>
      </c>
      <c r="B43" s="208" t="str">
        <f ca="1">IF(ISNUMBER(A43),VLOOKUP(A43,Methuselahs!$A$7:$E$206,2,FALSE),"")</f>
        <v/>
      </c>
      <c r="C43" s="209" t="str">
        <f ca="1">IF(ISNUMBER(A43),VLOOKUP(A43,Methuselahs!$A$7:$E$206,3,FALSE),"")</f>
        <v/>
      </c>
      <c r="D43" s="210" t="str">
        <f t="shared" ca="1" si="12"/>
        <v/>
      </c>
      <c r="E43" s="211"/>
      <c r="F43" s="251">
        <f t="shared" si="13"/>
        <v>0</v>
      </c>
      <c r="G43" s="212" t="str">
        <f t="shared" ca="1" si="14"/>
        <v/>
      </c>
      <c r="H43" s="213" t="str">
        <f ca="1">IF(ISNUMBER(A43),IF(OR($S43=$U43,NOT(ISNA(MATCH($D43*5+$V$4,Override!$C$6:$C$125,0)))),$Q43,0),"")</f>
        <v/>
      </c>
      <c r="I43" s="261" t="str">
        <f t="shared" ca="1" si="15"/>
        <v/>
      </c>
      <c r="J43" s="214">
        <f ca="1">COUNT(A42:A46)</f>
        <v>0</v>
      </c>
      <c r="K43" s="215" t="str">
        <f ca="1">IF(ISNUMBER(A43),RANK(F43,F42:F46),"")</f>
        <v/>
      </c>
      <c r="L43" s="216">
        <f ca="1">IF(J43=5,VLOOKUP(K43,TPMatrix!$A$6:$B$10,2,FALSE),IF(J43=4,VLOOKUP(K43,TPMatrix!$D$6:$E$9,2,FALSE),0))</f>
        <v>0</v>
      </c>
      <c r="M43" s="216">
        <f ca="1">IF(COUNTIF(K42:K46,K43)&gt;=2,IF(J43=5,VLOOKUP(K43+1,TPMatrix!$A$6:$B$10,2,FALSE),IF(J43=4,VLOOKUP(K43+1,TPMatrix!$D$6:$E$9,2,FALSE),0)),"")</f>
        <v>0</v>
      </c>
      <c r="N43" s="216">
        <f ca="1">IF(COUNTIF(K42:K46,K43)&gt;=3,IF(J43=5,VLOOKUP(K43+2,TPMatrix!$A$6:$B$10,2,FALSE),IF(J43=4,VLOOKUP(K43+2,TPMatrix!$D$6:$E$9,2,FALSE),0)),"")</f>
        <v>0</v>
      </c>
      <c r="O43" s="216">
        <f ca="1">IF(COUNTIF(K42:K46,K43)&gt;=4,IF(J43=5,VLOOKUP(K43+3,TPMatrix!$A$6:$B$10,2,FALSE),IF(J43=4,VLOOKUP(K43+3,TPMatrix!$D$6:$E$9,2,FALSE),0)),"")</f>
        <v>0</v>
      </c>
      <c r="P43" s="216">
        <f ca="1">IF(COUNTIF(K42:K46,K43)&gt;=5,IF(J43=5,VLOOKUP(K43+4,TPMatrix!$A$6:$B$10,2,FALSE),IF(J43=4,VLOOKUP(K43+4,TPMatrix!$D$6:$E$9,2,FALSE),0)),"")</f>
        <v>0</v>
      </c>
      <c r="Q43" s="216">
        <f t="shared" ca="1" si="16"/>
        <v>0</v>
      </c>
      <c r="R43" s="217">
        <f t="shared" ca="1" si="17"/>
        <v>5</v>
      </c>
      <c r="S43" s="215">
        <f t="shared" ca="1" si="18"/>
        <v>0</v>
      </c>
      <c r="T43" s="216">
        <f t="shared" si="19"/>
        <v>0</v>
      </c>
      <c r="U43" s="217">
        <f t="shared" ca="1" si="20"/>
        <v>0</v>
      </c>
      <c r="W43" s="154" t="str">
        <f t="shared" ca="1" si="21"/>
        <v/>
      </c>
      <c r="X43" s="154" t="str">
        <f ca="1">IF(ISNUMBER($A43),$W43*(Methuselahs!$A$4+1)+$A43,"")</f>
        <v/>
      </c>
      <c r="Y43" s="154" t="str">
        <f t="shared" ca="1" si="22"/>
        <v/>
      </c>
      <c r="Z43" s="154" t="str">
        <f ca="1">IF(ISNUMBER($A43),VLOOKUP($A43,Methuselahs!$A$7:$X$206,5),"")</f>
        <v/>
      </c>
      <c r="AA43" s="154" t="str">
        <f t="shared" ca="1" si="23"/>
        <v/>
      </c>
    </row>
    <row r="44" spans="1:27" ht="12.95" customHeight="1" x14ac:dyDescent="0.2">
      <c r="A44" s="218" t="str">
        <f ca="1">IF(OR(ISBLANK('Tournament Info'!$B$11),'Tournament Info'!$B$11&lt;&gt;4),"",INDIRECT(ADDRESS(ROW(),3,1,1,"Optimal Seating "&amp;'Tournament Info'!$B$11-1&amp;"R+F")))</f>
        <v/>
      </c>
      <c r="B44" s="194" t="str">
        <f ca="1">IF(ISNUMBER(A44),VLOOKUP(A44,Methuselahs!$A$7:$E$206,2,FALSE),"")</f>
        <v/>
      </c>
      <c r="C44" s="219" t="str">
        <f ca="1">IF(ISNUMBER(A44),VLOOKUP(A44,Methuselahs!$A$7:$E$206,3,FALSE),"")</f>
        <v/>
      </c>
      <c r="D44" s="220" t="str">
        <f t="shared" ca="1" si="12"/>
        <v/>
      </c>
      <c r="E44" s="221"/>
      <c r="F44" s="253">
        <f t="shared" si="13"/>
        <v>0</v>
      </c>
      <c r="G44" s="222" t="str">
        <f t="shared" ca="1" si="14"/>
        <v/>
      </c>
      <c r="H44" s="223" t="str">
        <f ca="1">IF(ISNUMBER(A44),IF(OR($S44=$U44,NOT(ISNA(MATCH($D44*5+$V$4,Override!$C$6:$C$125,0)))),$Q44,0),"")</f>
        <v/>
      </c>
      <c r="I44" s="97" t="str">
        <f t="shared" ca="1" si="15"/>
        <v/>
      </c>
      <c r="J44" s="224">
        <f ca="1">COUNT(A42:A46)</f>
        <v>0</v>
      </c>
      <c r="K44" s="225" t="str">
        <f ca="1">IF(ISNUMBER(A44),RANK(F44,F42:F46),"")</f>
        <v/>
      </c>
      <c r="L44" s="226">
        <f ca="1">IF(J44=5,VLOOKUP(K44,TPMatrix!$A$6:$B$10,2,FALSE),IF(J44=4,VLOOKUP(K44,TPMatrix!$D$6:$E$9,2,FALSE),0))</f>
        <v>0</v>
      </c>
      <c r="M44" s="226">
        <f ca="1">IF(COUNTIF(K42:K46,K44)&gt;=2,IF(J44=5,VLOOKUP(K44+1,TPMatrix!$A$6:$B$10,2,FALSE),IF(J44=4,VLOOKUP(K44+1,TPMatrix!$D$6:$E$9,2,FALSE),0)),"")</f>
        <v>0</v>
      </c>
      <c r="N44" s="226">
        <f ca="1">IF(COUNTIF(K42:K46,K44)&gt;=3,IF(J44=5,VLOOKUP(K44+2,TPMatrix!$A$6:$B$10,2,FALSE),IF(J44=4,VLOOKUP(K44+2,TPMatrix!$D$6:$E$9,2,FALSE),0)),"")</f>
        <v>0</v>
      </c>
      <c r="O44" s="226">
        <f ca="1">IF(COUNTIF(K42:K46,K44)&gt;=4,IF(J44=5,VLOOKUP(K44+3,TPMatrix!$A$6:$B$10,2,FALSE),IF(J44=4,VLOOKUP(K44+3,TPMatrix!$D$6:$E$9,2,FALSE),0)),"")</f>
        <v>0</v>
      </c>
      <c r="P44" s="226">
        <f ca="1">IF(COUNTIF(K42:K46,K44)&gt;=5,IF(J44=5,VLOOKUP(K44+4,TPMatrix!$A$6:$B$10,2,FALSE),IF(J44=4,VLOOKUP(K44+4,TPMatrix!$D$6:$E$9,2,FALSE),0)),"")</f>
        <v>0</v>
      </c>
      <c r="Q44" s="226">
        <f t="shared" ca="1" si="16"/>
        <v>0</v>
      </c>
      <c r="R44" s="227">
        <f t="shared" ca="1" si="17"/>
        <v>5</v>
      </c>
      <c r="S44" s="225">
        <f t="shared" ca="1" si="18"/>
        <v>0</v>
      </c>
      <c r="T44" s="226">
        <f t="shared" si="19"/>
        <v>0</v>
      </c>
      <c r="U44" s="227">
        <f t="shared" ca="1" si="20"/>
        <v>0</v>
      </c>
      <c r="W44" s="154" t="str">
        <f t="shared" ca="1" si="21"/>
        <v/>
      </c>
      <c r="X44" s="154" t="str">
        <f ca="1">IF(ISNUMBER($A44),$W44*(Methuselahs!$A$4+1)+$A44,"")</f>
        <v/>
      </c>
      <c r="Y44" s="154" t="str">
        <f t="shared" ca="1" si="22"/>
        <v/>
      </c>
      <c r="Z44" s="154" t="str">
        <f ca="1">IF(ISNUMBER($A44),VLOOKUP($A44,Methuselahs!$A$7:$X$206,5),"")</f>
        <v/>
      </c>
      <c r="AA44" s="154" t="str">
        <f t="shared" ca="1" si="23"/>
        <v/>
      </c>
    </row>
    <row r="45" spans="1:27" ht="12.95" customHeight="1" x14ac:dyDescent="0.2">
      <c r="A45" s="228" t="str">
        <f ca="1">IF(OR(ISBLANK('Tournament Info'!$B$11),'Tournament Info'!$B$11&lt;&gt;4),"",INDIRECT(ADDRESS(ROW(),3,1,1,"Optimal Seating "&amp;'Tournament Info'!$B$11-1&amp;"R+F")))</f>
        <v/>
      </c>
      <c r="B45" s="229" t="str">
        <f ca="1">IF(ISNUMBER(A45),VLOOKUP(A45,Methuselahs!$A$7:$E$206,2,FALSE),"")</f>
        <v/>
      </c>
      <c r="C45" s="230" t="str">
        <f ca="1">IF(ISNUMBER(A45),VLOOKUP(A45,Methuselahs!$A$7:$E$206,3,FALSE),"")</f>
        <v/>
      </c>
      <c r="D45" s="231" t="str">
        <f t="shared" ca="1" si="12"/>
        <v/>
      </c>
      <c r="E45" s="232"/>
      <c r="F45" s="255">
        <f t="shared" si="13"/>
        <v>0</v>
      </c>
      <c r="G45" s="212" t="str">
        <f t="shared" ca="1" si="14"/>
        <v/>
      </c>
      <c r="H45" s="213" t="str">
        <f ca="1">IF(ISNUMBER(A45),IF(OR($S45=$U45,NOT(ISNA(MATCH($D45*5+$V$4,Override!$C$6:$C$125,0)))),$Q45,0),"")</f>
        <v/>
      </c>
      <c r="I45" s="261" t="str">
        <f t="shared" ca="1" si="15"/>
        <v/>
      </c>
      <c r="J45" s="233">
        <f ca="1">COUNT(A42:A46)</f>
        <v>0</v>
      </c>
      <c r="K45" s="215" t="str">
        <f ca="1">IF(ISNUMBER(A45),RANK(F45,F42:F46),"")</f>
        <v/>
      </c>
      <c r="L45" s="216">
        <f ca="1">IF(J45=5,VLOOKUP(K45,TPMatrix!$A$6:$B$10,2,FALSE),IF(J45=4,VLOOKUP(K45,TPMatrix!$D$6:$E$9,2,FALSE),0))</f>
        <v>0</v>
      </c>
      <c r="M45" s="216">
        <f ca="1">IF(COUNTIF(K42:K46,K45)&gt;=2,IF(J45=5,VLOOKUP(K45+1,TPMatrix!$A$6:$B$10,2,FALSE),IF(J45=4,VLOOKUP(K45+1,TPMatrix!$D$6:$E$9,2,FALSE),0)),"")</f>
        <v>0</v>
      </c>
      <c r="N45" s="216">
        <f ca="1">IF(COUNTIF(K42:K46,K45)&gt;=3,IF(J45=5,VLOOKUP(K45+2,TPMatrix!$A$6:$B$10,2,FALSE),IF(J45=4,VLOOKUP(K45+2,TPMatrix!$D$6:$E$9,2,FALSE),0)),"")</f>
        <v>0</v>
      </c>
      <c r="O45" s="216">
        <f ca="1">IF(COUNTIF(K42:K46,K45)&gt;=4,IF(J45=5,VLOOKUP(K45+3,TPMatrix!$A$6:$B$10,2,FALSE),IF(J45=4,VLOOKUP(K45+3,TPMatrix!$D$6:$E$9,2,FALSE),0)),"")</f>
        <v>0</v>
      </c>
      <c r="P45" s="216">
        <f ca="1">IF(COUNTIF(K42:K46,K45)&gt;=5,IF(J45=5,VLOOKUP(K45+4,TPMatrix!$A$6:$B$10,2,FALSE),IF(J45=4,VLOOKUP(K45+4,TPMatrix!$D$6:$E$9,2,FALSE),0)),"")</f>
        <v>0</v>
      </c>
      <c r="Q45" s="216">
        <f t="shared" ca="1" si="16"/>
        <v>0</v>
      </c>
      <c r="R45" s="217">
        <f t="shared" ca="1" si="17"/>
        <v>5</v>
      </c>
      <c r="S45" s="215">
        <f t="shared" ca="1" si="18"/>
        <v>0</v>
      </c>
      <c r="T45" s="216">
        <f t="shared" si="19"/>
        <v>0</v>
      </c>
      <c r="U45" s="217">
        <f t="shared" ca="1" si="20"/>
        <v>0</v>
      </c>
      <c r="W45" s="154" t="str">
        <f t="shared" ca="1" si="21"/>
        <v/>
      </c>
      <c r="X45" s="154" t="str">
        <f ca="1">IF(ISNUMBER($A45),$W45*(Methuselahs!$A$4+1)+$A45,"")</f>
        <v/>
      </c>
      <c r="Y45" s="154" t="str">
        <f t="shared" ca="1" si="22"/>
        <v/>
      </c>
      <c r="Z45" s="154" t="str">
        <f ca="1">IF(ISNUMBER($A45),VLOOKUP($A45,Methuselahs!$A$7:$X$206,5),"")</f>
        <v/>
      </c>
      <c r="AA45" s="154" t="str">
        <f t="shared" ca="1" si="23"/>
        <v/>
      </c>
    </row>
    <row r="46" spans="1:27" ht="12.95" customHeight="1" x14ac:dyDescent="0.2">
      <c r="A46" s="234" t="str">
        <f ca="1">IF(OR(ISBLANK('Tournament Info'!$B$11),'Tournament Info'!$B$11&lt;&gt;4),"",INDIRECT(ADDRESS(ROW(),3,1,1,"Optimal Seating "&amp;'Tournament Info'!$B$11-1&amp;"R+F")))</f>
        <v/>
      </c>
      <c r="B46" s="235" t="str">
        <f ca="1">IF(ISNUMBER(A46),VLOOKUP(A46,Methuselahs!$A$7:$E$206,2,FALSE),"")</f>
        <v/>
      </c>
      <c r="C46" s="236" t="str">
        <f ca="1">IF(ISNUMBER(A46),VLOOKUP(A46,Methuselahs!$A$7:$E$206,3,FALSE),"")</f>
        <v/>
      </c>
      <c r="D46" s="237" t="str">
        <f t="shared" ca="1" si="12"/>
        <v/>
      </c>
      <c r="E46" s="238"/>
      <c r="F46" s="256">
        <f t="shared" si="13"/>
        <v>0</v>
      </c>
      <c r="G46" s="222" t="str">
        <f t="shared" ca="1" si="14"/>
        <v/>
      </c>
      <c r="H46" s="223" t="str">
        <f ca="1">IF(ISNUMBER(A46),IF(OR($S46=$U46,NOT(ISNA(MATCH($D46*5+$V$4,Override!$C$6:$C$125,0)))),$Q46,0),"")</f>
        <v/>
      </c>
      <c r="I46" s="97" t="str">
        <f t="shared" ca="1" si="15"/>
        <v/>
      </c>
      <c r="J46" s="239">
        <f ca="1">COUNT(A42:A46)</f>
        <v>0</v>
      </c>
      <c r="K46" s="240" t="str">
        <f ca="1">IF(ISNUMBER(A46),RANK(F46,F42:F46),"")</f>
        <v/>
      </c>
      <c r="L46" s="241">
        <f ca="1">IF(J46=5,VLOOKUP(K46,TPMatrix!$A$6:$B$10,2,FALSE),IF(J46=4,VLOOKUP(K46,TPMatrix!$D$6:$E$9,2,FALSE),0))</f>
        <v>0</v>
      </c>
      <c r="M46" s="241">
        <f ca="1">IF(COUNTIF(K42:K46,K46)&gt;=2,IF(J46=5,VLOOKUP(K46+1,TPMatrix!$A$6:$B$10,2,FALSE),IF(J46=4,VLOOKUP(K46+1,TPMatrix!$D$6:$E$9,2,FALSE),0)),"")</f>
        <v>0</v>
      </c>
      <c r="N46" s="241">
        <f ca="1">IF(COUNTIF(K42:K46,K46)&gt;=3,IF(J46=5,VLOOKUP(K46+2,TPMatrix!$A$6:$B$10,2,FALSE),IF(J46=4,VLOOKUP(K46+2,TPMatrix!$D$6:$E$9,2,FALSE),0)),"")</f>
        <v>0</v>
      </c>
      <c r="O46" s="241">
        <f ca="1">IF(COUNTIF(K42:K46,K46)&gt;=4,IF(J46=5,VLOOKUP(K46+3,TPMatrix!$A$6:$B$10,2,FALSE),IF(J46=4,VLOOKUP(K46+3,TPMatrix!$D$6:$E$9,2,FALSE),0)),"")</f>
        <v>0</v>
      </c>
      <c r="P46" s="241">
        <f ca="1">IF(COUNTIF(K42:K46,K46)&gt;=5,IF(J46=5,VLOOKUP(K46+4,TPMatrix!$A$6:$B$10,2,FALSE),IF(J46=4,VLOOKUP(K46+4,TPMatrix!$D$6:$E$9,2,FALSE),0)),"")</f>
        <v>0</v>
      </c>
      <c r="Q46" s="241">
        <f t="shared" ca="1" si="16"/>
        <v>0</v>
      </c>
      <c r="R46" s="242">
        <f t="shared" ca="1" si="17"/>
        <v>5</v>
      </c>
      <c r="S46" s="240">
        <f t="shared" ca="1" si="18"/>
        <v>0</v>
      </c>
      <c r="T46" s="241">
        <f t="shared" si="19"/>
        <v>0</v>
      </c>
      <c r="U46" s="242">
        <f t="shared" ca="1" si="20"/>
        <v>0</v>
      </c>
      <c r="W46" s="154" t="str">
        <f t="shared" ca="1" si="21"/>
        <v/>
      </c>
      <c r="X46" s="154" t="str">
        <f ca="1">IF(ISNUMBER($A46),$W46*(Methuselahs!$A$4+1)+$A46,"")</f>
        <v/>
      </c>
      <c r="Y46" s="154" t="str">
        <f t="shared" ca="1" si="22"/>
        <v/>
      </c>
      <c r="Z46" s="154" t="str">
        <f ca="1">IF(ISNUMBER($A46),VLOOKUP($A46,Methuselahs!$A$7:$X$206,5),"")</f>
        <v/>
      </c>
      <c r="AA46" s="154" t="str">
        <f t="shared" ca="1" si="23"/>
        <v/>
      </c>
    </row>
    <row r="47" spans="1:27" ht="12.95" customHeight="1" x14ac:dyDescent="0.2">
      <c r="A47" s="193" t="str">
        <f ca="1">IF(OR(ISBLANK('Tournament Info'!$B$11),'Tournament Info'!$B$11&lt;&gt;4),"",INDIRECT(ADDRESS(ROW(),3,1,1,"Optimal Seating "&amp;'Tournament Info'!$B$11-1&amp;"R+F")))</f>
        <v/>
      </c>
      <c r="B47" s="194" t="str">
        <f ca="1">IF(ISNUMBER(A47),VLOOKUP(A47,Methuselahs!$A$7:$E$206,2,FALSE),"")</f>
        <v/>
      </c>
      <c r="C47" s="195" t="str">
        <f ca="1">IF(ISNUMBER(A47),VLOOKUP(A47,Methuselahs!$A$7:$E$206,3,FALSE),"")</f>
        <v/>
      </c>
      <c r="D47" s="196" t="str">
        <f t="shared" ca="1" si="12"/>
        <v/>
      </c>
      <c r="E47" s="197"/>
      <c r="F47" s="249">
        <f t="shared" si="13"/>
        <v>0</v>
      </c>
      <c r="G47" s="198" t="str">
        <f t="shared" ca="1" si="14"/>
        <v/>
      </c>
      <c r="H47" s="199" t="str">
        <f ca="1">IF(ISNUMBER(A47),IF(OR($S47=$U47,NOT(ISNA(MATCH($D47*5+$V$4,Override!$C$6:$C$125,0)))),$Q47,0),"")</f>
        <v/>
      </c>
      <c r="I47" s="260" t="str">
        <f t="shared" ca="1" si="15"/>
        <v/>
      </c>
      <c r="J47" s="200">
        <f ca="1">COUNT(A47:A51)</f>
        <v>0</v>
      </c>
      <c r="K47" s="201" t="str">
        <f ca="1">IF(ISNUMBER(A47),RANK(F47,F47:F51),"")</f>
        <v/>
      </c>
      <c r="L47" s="202">
        <f ca="1">IF(J47=5,VLOOKUP(K47,TPMatrix!$A$6:$B$10,2,FALSE),IF(J47=4,VLOOKUP(K47,TPMatrix!$D$6:$E$9,2,FALSE),0))</f>
        <v>0</v>
      </c>
      <c r="M47" s="202">
        <f ca="1">IF(COUNTIF(K47:K51,K47)&gt;=2,IF(J47=5,VLOOKUP(K47+1,TPMatrix!$A$6:$B$10,2,FALSE),IF(J47=4,VLOOKUP(K47+1,TPMatrix!$D$6:$E$9,2,FALSE),0)),"")</f>
        <v>0</v>
      </c>
      <c r="N47" s="202">
        <f ca="1">IF(COUNTIF(K47:K51,K47)&gt;=3,IF(J47=5,VLOOKUP(K47+2,TPMatrix!$A$6:$B$10,2,FALSE),IF(J47=4,VLOOKUP(K47+2,TPMatrix!$D$6:$E$9,2,FALSE),0)),"")</f>
        <v>0</v>
      </c>
      <c r="O47" s="202">
        <f ca="1">IF(COUNTIF(K47:K51,K47)&gt;=4,IF(J47=5,VLOOKUP(K47+3,TPMatrix!$A$6:$B$10,2,FALSE),IF(J47=4,VLOOKUP(K47+3,TPMatrix!$D$6:$E$9,2,FALSE),0)),"")</f>
        <v>0</v>
      </c>
      <c r="P47" s="202">
        <f ca="1">IF(COUNTIF(K47:K51,K47)&gt;=5,IF(J47=5,VLOOKUP(K47+4,TPMatrix!$A$6:$B$10,2,FALSE),IF(J47=4,VLOOKUP(K47+4,TPMatrix!$D$6:$E$9,2,FALSE),0)),"")</f>
        <v>0</v>
      </c>
      <c r="Q47" s="202">
        <f t="shared" ca="1" si="16"/>
        <v>0</v>
      </c>
      <c r="R47" s="203">
        <f t="shared" ca="1" si="17"/>
        <v>5</v>
      </c>
      <c r="S47" s="204">
        <f t="shared" ca="1" si="18"/>
        <v>0</v>
      </c>
      <c r="T47" s="205">
        <f t="shared" si="19"/>
        <v>0</v>
      </c>
      <c r="U47" s="206">
        <f t="shared" ca="1" si="20"/>
        <v>0</v>
      </c>
      <c r="W47" s="154" t="str">
        <f t="shared" ca="1" si="21"/>
        <v/>
      </c>
      <c r="X47" s="154" t="str">
        <f ca="1">IF(ISNUMBER($A47),$W47*(Methuselahs!$A$4+1)+$A47,"")</f>
        <v/>
      </c>
      <c r="Y47" s="154" t="str">
        <f t="shared" ca="1" si="22"/>
        <v/>
      </c>
      <c r="Z47" s="154" t="str">
        <f ca="1">IF(ISNUMBER($A47),VLOOKUP($A47,Methuselahs!$A$7:$X$206,5),"")</f>
        <v/>
      </c>
      <c r="AA47" s="154" t="str">
        <f t="shared" ca="1" si="23"/>
        <v/>
      </c>
    </row>
    <row r="48" spans="1:27" ht="12.95" customHeight="1" x14ac:dyDescent="0.2">
      <c r="A48" s="207" t="str">
        <f ca="1">IF(OR(ISBLANK('Tournament Info'!$B$11),'Tournament Info'!$B$11&lt;&gt;4),"",INDIRECT(ADDRESS(ROW(),3,1,1,"Optimal Seating "&amp;'Tournament Info'!$B$11-1&amp;"R+F")))</f>
        <v/>
      </c>
      <c r="B48" s="208" t="str">
        <f ca="1">IF(ISNUMBER(A48),VLOOKUP(A48,Methuselahs!$A$7:$E$206,2,FALSE),"")</f>
        <v/>
      </c>
      <c r="C48" s="209" t="str">
        <f ca="1">IF(ISNUMBER(A48),VLOOKUP(A48,Methuselahs!$A$7:$E$206,3,FALSE),"")</f>
        <v/>
      </c>
      <c r="D48" s="210" t="str">
        <f t="shared" ca="1" si="12"/>
        <v/>
      </c>
      <c r="E48" s="211"/>
      <c r="F48" s="251">
        <f t="shared" si="13"/>
        <v>0</v>
      </c>
      <c r="G48" s="212" t="str">
        <f t="shared" ca="1" si="14"/>
        <v/>
      </c>
      <c r="H48" s="213" t="str">
        <f ca="1">IF(ISNUMBER(A48),IF(OR($S48=$U48,NOT(ISNA(MATCH($D48*5+$V$4,Override!$C$6:$C$125,0)))),$Q48,0),"")</f>
        <v/>
      </c>
      <c r="I48" s="261" t="str">
        <f t="shared" ca="1" si="15"/>
        <v/>
      </c>
      <c r="J48" s="214">
        <f ca="1">COUNT(A47:A51)</f>
        <v>0</v>
      </c>
      <c r="K48" s="215" t="str">
        <f ca="1">IF(ISNUMBER(A48),RANK(F48,F47:F51),"")</f>
        <v/>
      </c>
      <c r="L48" s="216">
        <f ca="1">IF(J48=5,VLOOKUP(K48,TPMatrix!$A$6:$B$10,2,FALSE),IF(J48=4,VLOOKUP(K48,TPMatrix!$D$6:$E$9,2,FALSE),0))</f>
        <v>0</v>
      </c>
      <c r="M48" s="216">
        <f ca="1">IF(COUNTIF(K47:K51,K48)&gt;=2,IF(J48=5,VLOOKUP(K48+1,TPMatrix!$A$6:$B$10,2,FALSE),IF(J48=4,VLOOKUP(K48+1,TPMatrix!$D$6:$E$9,2,FALSE),0)),"")</f>
        <v>0</v>
      </c>
      <c r="N48" s="216">
        <f ca="1">IF(COUNTIF(K47:K51,K48)&gt;=3,IF(J48=5,VLOOKUP(K48+2,TPMatrix!$A$6:$B$10,2,FALSE),IF(J48=4,VLOOKUP(K48+2,TPMatrix!$D$6:$E$9,2,FALSE),0)),"")</f>
        <v>0</v>
      </c>
      <c r="O48" s="216">
        <f ca="1">IF(COUNTIF(K47:K51,K48)&gt;=4,IF(J48=5,VLOOKUP(K48+3,TPMatrix!$A$6:$B$10,2,FALSE),IF(J48=4,VLOOKUP(K48+3,TPMatrix!$D$6:$E$9,2,FALSE),0)),"")</f>
        <v>0</v>
      </c>
      <c r="P48" s="216">
        <f ca="1">IF(COUNTIF(K47:K51,K48)&gt;=5,IF(J48=5,VLOOKUP(K48+4,TPMatrix!$A$6:$B$10,2,FALSE),IF(J48=4,VLOOKUP(K48+4,TPMatrix!$D$6:$E$9,2,FALSE),0)),"")</f>
        <v>0</v>
      </c>
      <c r="Q48" s="216">
        <f t="shared" ca="1" si="16"/>
        <v>0</v>
      </c>
      <c r="R48" s="217">
        <f t="shared" ca="1" si="17"/>
        <v>5</v>
      </c>
      <c r="S48" s="215">
        <f t="shared" ca="1" si="18"/>
        <v>0</v>
      </c>
      <c r="T48" s="216">
        <f t="shared" si="19"/>
        <v>0</v>
      </c>
      <c r="U48" s="217">
        <f t="shared" ca="1" si="20"/>
        <v>0</v>
      </c>
      <c r="W48" s="154" t="str">
        <f t="shared" ca="1" si="21"/>
        <v/>
      </c>
      <c r="X48" s="154" t="str">
        <f ca="1">IF(ISNUMBER($A48),$W48*(Methuselahs!$A$4+1)+$A48,"")</f>
        <v/>
      </c>
      <c r="Y48" s="154" t="str">
        <f t="shared" ca="1" si="22"/>
        <v/>
      </c>
      <c r="Z48" s="154" t="str">
        <f ca="1">IF(ISNUMBER($A48),VLOOKUP($A48,Methuselahs!$A$7:$X$206,5),"")</f>
        <v/>
      </c>
      <c r="AA48" s="154" t="str">
        <f t="shared" ca="1" si="23"/>
        <v/>
      </c>
    </row>
    <row r="49" spans="1:27" ht="12.95" customHeight="1" x14ac:dyDescent="0.2">
      <c r="A49" s="218" t="str">
        <f ca="1">IF(OR(ISBLANK('Tournament Info'!$B$11),'Tournament Info'!$B$11&lt;&gt;4),"",INDIRECT(ADDRESS(ROW(),3,1,1,"Optimal Seating "&amp;'Tournament Info'!$B$11-1&amp;"R+F")))</f>
        <v/>
      </c>
      <c r="B49" s="194" t="str">
        <f ca="1">IF(ISNUMBER(A49),VLOOKUP(A49,Methuselahs!$A$7:$E$206,2,FALSE),"")</f>
        <v/>
      </c>
      <c r="C49" s="219" t="str">
        <f ca="1">IF(ISNUMBER(A49),VLOOKUP(A49,Methuselahs!$A$7:$E$206,3,FALSE),"")</f>
        <v/>
      </c>
      <c r="D49" s="220" t="str">
        <f t="shared" ca="1" si="12"/>
        <v/>
      </c>
      <c r="E49" s="221"/>
      <c r="F49" s="253">
        <f t="shared" si="13"/>
        <v>0</v>
      </c>
      <c r="G49" s="222" t="str">
        <f t="shared" ca="1" si="14"/>
        <v/>
      </c>
      <c r="H49" s="223" t="str">
        <f ca="1">IF(ISNUMBER(A49),IF(OR($S49=$U49,NOT(ISNA(MATCH($D49*5+$V$4,Override!$C$6:$C$125,0)))),$Q49,0),"")</f>
        <v/>
      </c>
      <c r="I49" s="97" t="str">
        <f t="shared" ca="1" si="15"/>
        <v/>
      </c>
      <c r="J49" s="224">
        <f ca="1">COUNT(A47:A51)</f>
        <v>0</v>
      </c>
      <c r="K49" s="225" t="str">
        <f ca="1">IF(ISNUMBER(A49),RANK(F49,F47:F51),"")</f>
        <v/>
      </c>
      <c r="L49" s="226">
        <f ca="1">IF(J49=5,VLOOKUP(K49,TPMatrix!$A$6:$B$10,2,FALSE),IF(J49=4,VLOOKUP(K49,TPMatrix!$D$6:$E$9,2,FALSE),0))</f>
        <v>0</v>
      </c>
      <c r="M49" s="226">
        <f ca="1">IF(COUNTIF(K47:K51,K49)&gt;=2,IF(J49=5,VLOOKUP(K49+1,TPMatrix!$A$6:$B$10,2,FALSE),IF(J49=4,VLOOKUP(K49+1,TPMatrix!$D$6:$E$9,2,FALSE),0)),"")</f>
        <v>0</v>
      </c>
      <c r="N49" s="226">
        <f ca="1">IF(COUNTIF(K47:K51,K49)&gt;=3,IF(J49=5,VLOOKUP(K49+2,TPMatrix!$A$6:$B$10,2,FALSE),IF(J49=4,VLOOKUP(K49+2,TPMatrix!$D$6:$E$9,2,FALSE),0)),"")</f>
        <v>0</v>
      </c>
      <c r="O49" s="226">
        <f ca="1">IF(COUNTIF(K47:K51,K49)&gt;=4,IF(J49=5,VLOOKUP(K49+3,TPMatrix!$A$6:$B$10,2,FALSE),IF(J49=4,VLOOKUP(K49+3,TPMatrix!$D$6:$E$9,2,FALSE),0)),"")</f>
        <v>0</v>
      </c>
      <c r="P49" s="226">
        <f ca="1">IF(COUNTIF(K47:K51,K49)&gt;=5,IF(J49=5,VLOOKUP(K49+4,TPMatrix!$A$6:$B$10,2,FALSE),IF(J49=4,VLOOKUP(K49+4,TPMatrix!$D$6:$E$9,2,FALSE),0)),"")</f>
        <v>0</v>
      </c>
      <c r="Q49" s="226">
        <f t="shared" ca="1" si="16"/>
        <v>0</v>
      </c>
      <c r="R49" s="227">
        <f t="shared" ca="1" si="17"/>
        <v>5</v>
      </c>
      <c r="S49" s="225">
        <f t="shared" ca="1" si="18"/>
        <v>0</v>
      </c>
      <c r="T49" s="226">
        <f t="shared" si="19"/>
        <v>0</v>
      </c>
      <c r="U49" s="227">
        <f t="shared" ca="1" si="20"/>
        <v>0</v>
      </c>
      <c r="W49" s="154" t="str">
        <f t="shared" ca="1" si="21"/>
        <v/>
      </c>
      <c r="X49" s="154" t="str">
        <f ca="1">IF(ISNUMBER($A49),$W49*(Methuselahs!$A$4+1)+$A49,"")</f>
        <v/>
      </c>
      <c r="Y49" s="154" t="str">
        <f t="shared" ca="1" si="22"/>
        <v/>
      </c>
      <c r="Z49" s="154" t="str">
        <f ca="1">IF(ISNUMBER($A49),VLOOKUP($A49,Methuselahs!$A$7:$X$206,5),"")</f>
        <v/>
      </c>
      <c r="AA49" s="154" t="str">
        <f t="shared" ca="1" si="23"/>
        <v/>
      </c>
    </row>
    <row r="50" spans="1:27" ht="12.95" customHeight="1" x14ac:dyDescent="0.2">
      <c r="A50" s="228" t="str">
        <f ca="1">IF(OR(ISBLANK('Tournament Info'!$B$11),'Tournament Info'!$B$11&lt;&gt;4),"",INDIRECT(ADDRESS(ROW(),3,1,1,"Optimal Seating "&amp;'Tournament Info'!$B$11-1&amp;"R+F")))</f>
        <v/>
      </c>
      <c r="B50" s="229" t="str">
        <f ca="1">IF(ISNUMBER(A50),VLOOKUP(A50,Methuselahs!$A$7:$E$206,2,FALSE),"")</f>
        <v/>
      </c>
      <c r="C50" s="230" t="str">
        <f ca="1">IF(ISNUMBER(A50),VLOOKUP(A50,Methuselahs!$A$7:$E$206,3,FALSE),"")</f>
        <v/>
      </c>
      <c r="D50" s="231" t="str">
        <f t="shared" ca="1" si="12"/>
        <v/>
      </c>
      <c r="E50" s="232"/>
      <c r="F50" s="255">
        <f t="shared" si="13"/>
        <v>0</v>
      </c>
      <c r="G50" s="212" t="str">
        <f t="shared" ca="1" si="14"/>
        <v/>
      </c>
      <c r="H50" s="213" t="str">
        <f ca="1">IF(ISNUMBER(A50),IF(OR($S50=$U50,NOT(ISNA(MATCH($D50*5+$V$4,Override!$C$6:$C$125,0)))),$Q50,0),"")</f>
        <v/>
      </c>
      <c r="I50" s="261" t="str">
        <f t="shared" ca="1" si="15"/>
        <v/>
      </c>
      <c r="J50" s="233">
        <f ca="1">COUNT(A47:A51)</f>
        <v>0</v>
      </c>
      <c r="K50" s="215" t="str">
        <f ca="1">IF(ISNUMBER(A50),RANK(F50,F47:F51),"")</f>
        <v/>
      </c>
      <c r="L50" s="216">
        <f ca="1">IF(J50=5,VLOOKUP(K50,TPMatrix!$A$6:$B$10,2,FALSE),IF(J50=4,VLOOKUP(K50,TPMatrix!$D$6:$E$9,2,FALSE),0))</f>
        <v>0</v>
      </c>
      <c r="M50" s="216">
        <f ca="1">IF(COUNTIF(K47:K51,K50)&gt;=2,IF(J50=5,VLOOKUP(K50+1,TPMatrix!$A$6:$B$10,2,FALSE),IF(J50=4,VLOOKUP(K50+1,TPMatrix!$D$6:$E$9,2,FALSE),0)),"")</f>
        <v>0</v>
      </c>
      <c r="N50" s="216">
        <f ca="1">IF(COUNTIF(K47:K51,K50)&gt;=3,IF(J50=5,VLOOKUP(K50+2,TPMatrix!$A$6:$B$10,2,FALSE),IF(J50=4,VLOOKUP(K50+2,TPMatrix!$D$6:$E$9,2,FALSE),0)),"")</f>
        <v>0</v>
      </c>
      <c r="O50" s="216">
        <f ca="1">IF(COUNTIF(K47:K51,K50)&gt;=4,IF(J50=5,VLOOKUP(K50+3,TPMatrix!$A$6:$B$10,2,FALSE),IF(J50=4,VLOOKUP(K50+3,TPMatrix!$D$6:$E$9,2,FALSE),0)),"")</f>
        <v>0</v>
      </c>
      <c r="P50" s="216">
        <f ca="1">IF(COUNTIF(K47:K51,K50)&gt;=5,IF(J50=5,VLOOKUP(K50+4,TPMatrix!$A$6:$B$10,2,FALSE),IF(J50=4,VLOOKUP(K50+4,TPMatrix!$D$6:$E$9,2,FALSE),0)),"")</f>
        <v>0</v>
      </c>
      <c r="Q50" s="216">
        <f t="shared" ca="1" si="16"/>
        <v>0</v>
      </c>
      <c r="R50" s="217">
        <f t="shared" ca="1" si="17"/>
        <v>5</v>
      </c>
      <c r="S50" s="215">
        <f t="shared" ca="1" si="18"/>
        <v>0</v>
      </c>
      <c r="T50" s="216">
        <f t="shared" si="19"/>
        <v>0</v>
      </c>
      <c r="U50" s="217">
        <f t="shared" ca="1" si="20"/>
        <v>0</v>
      </c>
      <c r="W50" s="154" t="str">
        <f t="shared" ca="1" si="21"/>
        <v/>
      </c>
      <c r="X50" s="154" t="str">
        <f ca="1">IF(ISNUMBER($A50),$W50*(Methuselahs!$A$4+1)+$A50,"")</f>
        <v/>
      </c>
      <c r="Y50" s="154" t="str">
        <f t="shared" ca="1" si="22"/>
        <v/>
      </c>
      <c r="Z50" s="154" t="str">
        <f ca="1">IF(ISNUMBER($A50),VLOOKUP($A50,Methuselahs!$A$7:$X$206,5),"")</f>
        <v/>
      </c>
      <c r="AA50" s="154" t="str">
        <f t="shared" ca="1" si="23"/>
        <v/>
      </c>
    </row>
    <row r="51" spans="1:27" ht="12.95" customHeight="1" x14ac:dyDescent="0.2">
      <c r="A51" s="234" t="str">
        <f ca="1">IF(OR(ISBLANK('Tournament Info'!$B$11),'Tournament Info'!$B$11&lt;&gt;4),"",INDIRECT(ADDRESS(ROW(),3,1,1,"Optimal Seating "&amp;'Tournament Info'!$B$11-1&amp;"R+F")))</f>
        <v/>
      </c>
      <c r="B51" s="235" t="str">
        <f ca="1">IF(ISNUMBER(A51),VLOOKUP(A51,Methuselahs!$A$7:$E$206,2,FALSE),"")</f>
        <v/>
      </c>
      <c r="C51" s="236" t="str">
        <f ca="1">IF(ISNUMBER(A51),VLOOKUP(A51,Methuselahs!$A$7:$E$206,3,FALSE),"")</f>
        <v/>
      </c>
      <c r="D51" s="237" t="str">
        <f t="shared" ca="1" si="12"/>
        <v/>
      </c>
      <c r="E51" s="238"/>
      <c r="F51" s="256">
        <f t="shared" si="13"/>
        <v>0</v>
      </c>
      <c r="G51" s="222" t="str">
        <f t="shared" ca="1" si="14"/>
        <v/>
      </c>
      <c r="H51" s="223" t="str">
        <f ca="1">IF(ISNUMBER(A51),IF(OR($S51=$U51,NOT(ISNA(MATCH($D51*5+$V$4,Override!$C$6:$C$125,0)))),$Q51,0),"")</f>
        <v/>
      </c>
      <c r="I51" s="97" t="str">
        <f t="shared" ca="1" si="15"/>
        <v/>
      </c>
      <c r="J51" s="239">
        <f ca="1">COUNT(A47:A51)</f>
        <v>0</v>
      </c>
      <c r="K51" s="240" t="str">
        <f ca="1">IF(ISNUMBER(A51),RANK(F51,F47:F51),"")</f>
        <v/>
      </c>
      <c r="L51" s="241">
        <f ca="1">IF(J51=5,VLOOKUP(K51,TPMatrix!$A$6:$B$10,2,FALSE),IF(J51=4,VLOOKUP(K51,TPMatrix!$D$6:$E$9,2,FALSE),0))</f>
        <v>0</v>
      </c>
      <c r="M51" s="241">
        <f ca="1">IF(COUNTIF(K47:K51,K51)&gt;=2,IF(J51=5,VLOOKUP(K51+1,TPMatrix!$A$6:$B$10,2,FALSE),IF(J51=4,VLOOKUP(K51+1,TPMatrix!$D$6:$E$9,2,FALSE),0)),"")</f>
        <v>0</v>
      </c>
      <c r="N51" s="241">
        <f ca="1">IF(COUNTIF(K47:K51,K51)&gt;=3,IF(J51=5,VLOOKUP(K51+2,TPMatrix!$A$6:$B$10,2,FALSE),IF(J51=4,VLOOKUP(K51+2,TPMatrix!$D$6:$E$9,2,FALSE),0)),"")</f>
        <v>0</v>
      </c>
      <c r="O51" s="241">
        <f ca="1">IF(COUNTIF(K47:K51,K51)&gt;=4,IF(J51=5,VLOOKUP(K51+3,TPMatrix!$A$6:$B$10,2,FALSE),IF(J51=4,VLOOKUP(K51+3,TPMatrix!$D$6:$E$9,2,FALSE),0)),"")</f>
        <v>0</v>
      </c>
      <c r="P51" s="241">
        <f ca="1">IF(COUNTIF(K47:K51,K51)&gt;=5,IF(J51=5,VLOOKUP(K51+4,TPMatrix!$A$6:$B$10,2,FALSE),IF(J51=4,VLOOKUP(K51+4,TPMatrix!$D$6:$E$9,2,FALSE),0)),"")</f>
        <v>0</v>
      </c>
      <c r="Q51" s="241">
        <f t="shared" ca="1" si="16"/>
        <v>0</v>
      </c>
      <c r="R51" s="242">
        <f t="shared" ca="1" si="17"/>
        <v>5</v>
      </c>
      <c r="S51" s="240">
        <f t="shared" ca="1" si="18"/>
        <v>0</v>
      </c>
      <c r="T51" s="241">
        <f t="shared" si="19"/>
        <v>0</v>
      </c>
      <c r="U51" s="242">
        <f t="shared" ca="1" si="20"/>
        <v>0</v>
      </c>
      <c r="W51" s="154" t="str">
        <f t="shared" ca="1" si="21"/>
        <v/>
      </c>
      <c r="X51" s="154" t="str">
        <f ca="1">IF(ISNUMBER($A51),$W51*(Methuselahs!$A$4+1)+$A51,"")</f>
        <v/>
      </c>
      <c r="Y51" s="154" t="str">
        <f t="shared" ca="1" si="22"/>
        <v/>
      </c>
      <c r="Z51" s="154" t="str">
        <f ca="1">IF(ISNUMBER($A51),VLOOKUP($A51,Methuselahs!$A$7:$X$206,5),"")</f>
        <v/>
      </c>
      <c r="AA51" s="154" t="str">
        <f t="shared" ca="1" si="23"/>
        <v/>
      </c>
    </row>
    <row r="52" spans="1:27" ht="12.95" customHeight="1" x14ac:dyDescent="0.2">
      <c r="A52" s="193" t="str">
        <f ca="1">IF(OR(ISBLANK('Tournament Info'!$B$11),'Tournament Info'!$B$11&lt;&gt;4),"",INDIRECT(ADDRESS(ROW(),3,1,1,"Optimal Seating "&amp;'Tournament Info'!$B$11-1&amp;"R+F")))</f>
        <v/>
      </c>
      <c r="B52" s="194" t="str">
        <f ca="1">IF(ISNUMBER(A52),VLOOKUP(A52,Methuselahs!$A$7:$E$206,2,FALSE),"")</f>
        <v/>
      </c>
      <c r="C52" s="195" t="str">
        <f ca="1">IF(ISNUMBER(A52),VLOOKUP(A52,Methuselahs!$A$7:$E$206,3,FALSE),"")</f>
        <v/>
      </c>
      <c r="D52" s="196" t="str">
        <f t="shared" ca="1" si="12"/>
        <v/>
      </c>
      <c r="E52" s="197"/>
      <c r="F52" s="249">
        <f t="shared" si="13"/>
        <v>0</v>
      </c>
      <c r="G52" s="198" t="str">
        <f t="shared" ca="1" si="14"/>
        <v/>
      </c>
      <c r="H52" s="199" t="str">
        <f ca="1">IF(ISNUMBER(A52),IF(OR($S52=$U52,NOT(ISNA(MATCH($D52*5+$V$4,Override!$C$6:$C$125,0)))),$Q52,0),"")</f>
        <v/>
      </c>
      <c r="I52" s="260" t="str">
        <f t="shared" ca="1" si="15"/>
        <v/>
      </c>
      <c r="J52" s="200">
        <f ca="1">COUNT(A52:A56)</f>
        <v>0</v>
      </c>
      <c r="K52" s="201" t="str">
        <f ca="1">IF(ISNUMBER(A52),RANK(F52,F52:F56),"")</f>
        <v/>
      </c>
      <c r="L52" s="202">
        <f ca="1">IF(J52=5,VLOOKUP(K52,TPMatrix!$A$6:$B$10,2,FALSE),IF(J52=4,VLOOKUP(K52,TPMatrix!$D$6:$E$9,2,FALSE),0))</f>
        <v>0</v>
      </c>
      <c r="M52" s="202">
        <f ca="1">IF(COUNTIF(K52:K56,K52)&gt;=2,IF(J52=5,VLOOKUP(K52+1,TPMatrix!$A$6:$B$10,2,FALSE),IF(J52=4,VLOOKUP(K52+1,TPMatrix!$D$6:$E$9,2,FALSE),0)),"")</f>
        <v>0</v>
      </c>
      <c r="N52" s="202">
        <f ca="1">IF(COUNTIF(K52:K56,K52)&gt;=3,IF(J52=5,VLOOKUP(K52+2,TPMatrix!$A$6:$B$10,2,FALSE),IF(J52=4,VLOOKUP(K52+2,TPMatrix!$D$6:$E$9,2,FALSE),0)),"")</f>
        <v>0</v>
      </c>
      <c r="O52" s="202">
        <f ca="1">IF(COUNTIF(K52:K56,K52)&gt;=4,IF(J52=5,VLOOKUP(K52+3,TPMatrix!$A$6:$B$10,2,FALSE),IF(J52=4,VLOOKUP(K52+3,TPMatrix!$D$6:$E$9,2,FALSE),0)),"")</f>
        <v>0</v>
      </c>
      <c r="P52" s="202">
        <f ca="1">IF(COUNTIF(K52:K56,K52)&gt;=5,IF(J52=5,VLOOKUP(K52+4,TPMatrix!$A$6:$B$10,2,FALSE),IF(J52=4,VLOOKUP(K52+4,TPMatrix!$D$6:$E$9,2,FALSE),0)),"")</f>
        <v>0</v>
      </c>
      <c r="Q52" s="202">
        <f t="shared" ca="1" si="16"/>
        <v>0</v>
      </c>
      <c r="R52" s="203">
        <f t="shared" ca="1" si="17"/>
        <v>5</v>
      </c>
      <c r="S52" s="204">
        <f t="shared" ca="1" si="18"/>
        <v>0</v>
      </c>
      <c r="T52" s="205">
        <f t="shared" si="19"/>
        <v>0</v>
      </c>
      <c r="U52" s="206">
        <f t="shared" ca="1" si="20"/>
        <v>0</v>
      </c>
      <c r="W52" s="154" t="str">
        <f t="shared" ca="1" si="21"/>
        <v/>
      </c>
      <c r="X52" s="154" t="str">
        <f ca="1">IF(ISNUMBER($A52),$W52*(Methuselahs!$A$4+1)+$A52,"")</f>
        <v/>
      </c>
      <c r="Y52" s="154" t="str">
        <f t="shared" ca="1" si="22"/>
        <v/>
      </c>
      <c r="Z52" s="154" t="str">
        <f ca="1">IF(ISNUMBER($A52),VLOOKUP($A52,Methuselahs!$A$7:$X$206,5),"")</f>
        <v/>
      </c>
      <c r="AA52" s="154" t="str">
        <f t="shared" ca="1" si="23"/>
        <v/>
      </c>
    </row>
    <row r="53" spans="1:27" ht="12.95" customHeight="1" x14ac:dyDescent="0.2">
      <c r="A53" s="207" t="str">
        <f ca="1">IF(OR(ISBLANK('Tournament Info'!$B$11),'Tournament Info'!$B$11&lt;&gt;4),"",INDIRECT(ADDRESS(ROW(),3,1,1,"Optimal Seating "&amp;'Tournament Info'!$B$11-1&amp;"R+F")))</f>
        <v/>
      </c>
      <c r="B53" s="208" t="str">
        <f ca="1">IF(ISNUMBER(A53),VLOOKUP(A53,Methuselahs!$A$7:$E$206,2,FALSE),"")</f>
        <v/>
      </c>
      <c r="C53" s="209" t="str">
        <f ca="1">IF(ISNUMBER(A53),VLOOKUP(A53,Methuselahs!$A$7:$E$206,3,FALSE),"")</f>
        <v/>
      </c>
      <c r="D53" s="210" t="str">
        <f t="shared" ca="1" si="12"/>
        <v/>
      </c>
      <c r="E53" s="211"/>
      <c r="F53" s="251">
        <f t="shared" si="13"/>
        <v>0</v>
      </c>
      <c r="G53" s="212" t="str">
        <f t="shared" ca="1" si="14"/>
        <v/>
      </c>
      <c r="H53" s="213" t="str">
        <f ca="1">IF(ISNUMBER(A53),IF(OR($S53=$U53,NOT(ISNA(MATCH($D53*5+$V$4,Override!$C$6:$C$125,0)))),$Q53,0),"")</f>
        <v/>
      </c>
      <c r="I53" s="261" t="str">
        <f t="shared" ca="1" si="15"/>
        <v/>
      </c>
      <c r="J53" s="214">
        <f ca="1">COUNT(A52:A56)</f>
        <v>0</v>
      </c>
      <c r="K53" s="215" t="str">
        <f ca="1">IF(ISNUMBER(A53),RANK(F53,F52:F56),"")</f>
        <v/>
      </c>
      <c r="L53" s="216">
        <f ca="1">IF(J53=5,VLOOKUP(K53,TPMatrix!$A$6:$B$10,2,FALSE),IF(J53=4,VLOOKUP(K53,TPMatrix!$D$6:$E$9,2,FALSE),0))</f>
        <v>0</v>
      </c>
      <c r="M53" s="216">
        <f ca="1">IF(COUNTIF(K52:K56,K53)&gt;=2,IF(J53=5,VLOOKUP(K53+1,TPMatrix!$A$6:$B$10,2,FALSE),IF(J53=4,VLOOKUP(K53+1,TPMatrix!$D$6:$E$9,2,FALSE),0)),"")</f>
        <v>0</v>
      </c>
      <c r="N53" s="216">
        <f ca="1">IF(COUNTIF(K52:K56,K53)&gt;=3,IF(J53=5,VLOOKUP(K53+2,TPMatrix!$A$6:$B$10,2,FALSE),IF(J53=4,VLOOKUP(K53+2,TPMatrix!$D$6:$E$9,2,FALSE),0)),"")</f>
        <v>0</v>
      </c>
      <c r="O53" s="216">
        <f ca="1">IF(COUNTIF(K52:K56,K53)&gt;=4,IF(J53=5,VLOOKUP(K53+3,TPMatrix!$A$6:$B$10,2,FALSE),IF(J53=4,VLOOKUP(K53+3,TPMatrix!$D$6:$E$9,2,FALSE),0)),"")</f>
        <v>0</v>
      </c>
      <c r="P53" s="216">
        <f ca="1">IF(COUNTIF(K52:K56,K53)&gt;=5,IF(J53=5,VLOOKUP(K53+4,TPMatrix!$A$6:$B$10,2,FALSE),IF(J53=4,VLOOKUP(K53+4,TPMatrix!$D$6:$E$9,2,FALSE),0)),"")</f>
        <v>0</v>
      </c>
      <c r="Q53" s="216">
        <f t="shared" ca="1" si="16"/>
        <v>0</v>
      </c>
      <c r="R53" s="217">
        <f t="shared" ca="1" si="17"/>
        <v>5</v>
      </c>
      <c r="S53" s="215">
        <f t="shared" ca="1" si="18"/>
        <v>0</v>
      </c>
      <c r="T53" s="216">
        <f t="shared" si="19"/>
        <v>0</v>
      </c>
      <c r="U53" s="217">
        <f t="shared" ca="1" si="20"/>
        <v>0</v>
      </c>
      <c r="W53" s="154" t="str">
        <f t="shared" ca="1" si="21"/>
        <v/>
      </c>
      <c r="X53" s="154" t="str">
        <f ca="1">IF(ISNUMBER($A53),$W53*(Methuselahs!$A$4+1)+$A53,"")</f>
        <v/>
      </c>
      <c r="Y53" s="154" t="str">
        <f t="shared" ca="1" si="22"/>
        <v/>
      </c>
      <c r="Z53" s="154" t="str">
        <f ca="1">IF(ISNUMBER($A53),VLOOKUP($A53,Methuselahs!$A$7:$X$206,5),"")</f>
        <v/>
      </c>
      <c r="AA53" s="154" t="str">
        <f t="shared" ca="1" si="23"/>
        <v/>
      </c>
    </row>
    <row r="54" spans="1:27" ht="12.95" customHeight="1" x14ac:dyDescent="0.2">
      <c r="A54" s="218" t="str">
        <f ca="1">IF(OR(ISBLANK('Tournament Info'!$B$11),'Tournament Info'!$B$11&lt;&gt;4),"",INDIRECT(ADDRESS(ROW(),3,1,1,"Optimal Seating "&amp;'Tournament Info'!$B$11-1&amp;"R+F")))</f>
        <v/>
      </c>
      <c r="B54" s="194" t="str">
        <f ca="1">IF(ISNUMBER(A54),VLOOKUP(A54,Methuselahs!$A$7:$E$206,2,FALSE),"")</f>
        <v/>
      </c>
      <c r="C54" s="219" t="str">
        <f ca="1">IF(ISNUMBER(A54),VLOOKUP(A54,Methuselahs!$A$7:$E$206,3,FALSE),"")</f>
        <v/>
      </c>
      <c r="D54" s="220" t="str">
        <f t="shared" ca="1" si="12"/>
        <v/>
      </c>
      <c r="E54" s="221"/>
      <c r="F54" s="253">
        <f t="shared" si="13"/>
        <v>0</v>
      </c>
      <c r="G54" s="222" t="str">
        <f t="shared" ca="1" si="14"/>
        <v/>
      </c>
      <c r="H54" s="223" t="str">
        <f ca="1">IF(ISNUMBER(A54),IF(OR($S54=$U54,NOT(ISNA(MATCH($D54*5+$V$4,Override!$C$6:$C$125,0)))),$Q54,0),"")</f>
        <v/>
      </c>
      <c r="I54" s="97" t="str">
        <f t="shared" ca="1" si="15"/>
        <v/>
      </c>
      <c r="J54" s="224">
        <f ca="1">COUNT(A52:A56)</f>
        <v>0</v>
      </c>
      <c r="K54" s="225" t="str">
        <f ca="1">IF(ISNUMBER(A54),RANK(F54,F52:F56),"")</f>
        <v/>
      </c>
      <c r="L54" s="226">
        <f ca="1">IF(J54=5,VLOOKUP(K54,TPMatrix!$A$6:$B$10,2,FALSE),IF(J54=4,VLOOKUP(K54,TPMatrix!$D$6:$E$9,2,FALSE),0))</f>
        <v>0</v>
      </c>
      <c r="M54" s="226">
        <f ca="1">IF(COUNTIF(K52:K56,K54)&gt;=2,IF(J54=5,VLOOKUP(K54+1,TPMatrix!$A$6:$B$10,2,FALSE),IF(J54=4,VLOOKUP(K54+1,TPMatrix!$D$6:$E$9,2,FALSE),0)),"")</f>
        <v>0</v>
      </c>
      <c r="N54" s="226">
        <f ca="1">IF(COUNTIF(K52:K56,K54)&gt;=3,IF(J54=5,VLOOKUP(K54+2,TPMatrix!$A$6:$B$10,2,FALSE),IF(J54=4,VLOOKUP(K54+2,TPMatrix!$D$6:$E$9,2,FALSE),0)),"")</f>
        <v>0</v>
      </c>
      <c r="O54" s="226">
        <f ca="1">IF(COUNTIF(K52:K56,K54)&gt;=4,IF(J54=5,VLOOKUP(K54+3,TPMatrix!$A$6:$B$10,2,FALSE),IF(J54=4,VLOOKUP(K54+3,TPMatrix!$D$6:$E$9,2,FALSE),0)),"")</f>
        <v>0</v>
      </c>
      <c r="P54" s="226">
        <f ca="1">IF(COUNTIF(K52:K56,K54)&gt;=5,IF(J54=5,VLOOKUP(K54+4,TPMatrix!$A$6:$B$10,2,FALSE),IF(J54=4,VLOOKUP(K54+4,TPMatrix!$D$6:$E$9,2,FALSE),0)),"")</f>
        <v>0</v>
      </c>
      <c r="Q54" s="226">
        <f t="shared" ca="1" si="16"/>
        <v>0</v>
      </c>
      <c r="R54" s="227">
        <f t="shared" ca="1" si="17"/>
        <v>5</v>
      </c>
      <c r="S54" s="225">
        <f t="shared" ca="1" si="18"/>
        <v>0</v>
      </c>
      <c r="T54" s="226">
        <f t="shared" si="19"/>
        <v>0</v>
      </c>
      <c r="U54" s="227">
        <f t="shared" ca="1" si="20"/>
        <v>0</v>
      </c>
      <c r="W54" s="154" t="str">
        <f t="shared" ca="1" si="21"/>
        <v/>
      </c>
      <c r="X54" s="154" t="str">
        <f ca="1">IF(ISNUMBER($A54),$W54*(Methuselahs!$A$4+1)+$A54,"")</f>
        <v/>
      </c>
      <c r="Y54" s="154" t="str">
        <f t="shared" ca="1" si="22"/>
        <v/>
      </c>
      <c r="Z54" s="154" t="str">
        <f ca="1">IF(ISNUMBER($A54),VLOOKUP($A54,Methuselahs!$A$7:$X$206,5),"")</f>
        <v/>
      </c>
      <c r="AA54" s="154" t="str">
        <f t="shared" ca="1" si="23"/>
        <v/>
      </c>
    </row>
    <row r="55" spans="1:27" ht="12.95" customHeight="1" x14ac:dyDescent="0.2">
      <c r="A55" s="228" t="str">
        <f ca="1">IF(OR(ISBLANK('Tournament Info'!$B$11),'Tournament Info'!$B$11&lt;&gt;4),"",INDIRECT(ADDRESS(ROW(),3,1,1,"Optimal Seating "&amp;'Tournament Info'!$B$11-1&amp;"R+F")))</f>
        <v/>
      </c>
      <c r="B55" s="229" t="str">
        <f ca="1">IF(ISNUMBER(A55),VLOOKUP(A55,Methuselahs!$A$7:$E$206,2,FALSE),"")</f>
        <v/>
      </c>
      <c r="C55" s="230" t="str">
        <f ca="1">IF(ISNUMBER(A55),VLOOKUP(A55,Methuselahs!$A$7:$E$206,3,FALSE),"")</f>
        <v/>
      </c>
      <c r="D55" s="231" t="str">
        <f t="shared" ca="1" si="12"/>
        <v/>
      </c>
      <c r="E55" s="232"/>
      <c r="F55" s="255">
        <f t="shared" si="13"/>
        <v>0</v>
      </c>
      <c r="G55" s="212" t="str">
        <f t="shared" ca="1" si="14"/>
        <v/>
      </c>
      <c r="H55" s="213" t="str">
        <f ca="1">IF(ISNUMBER(A55),IF(OR($S55=$U55,NOT(ISNA(MATCH($D55*5+$V$4,Override!$C$6:$C$125,0)))),$Q55,0),"")</f>
        <v/>
      </c>
      <c r="I55" s="261" t="str">
        <f t="shared" ca="1" si="15"/>
        <v/>
      </c>
      <c r="J55" s="233">
        <f ca="1">COUNT(A52:A56)</f>
        <v>0</v>
      </c>
      <c r="K55" s="215" t="str">
        <f ca="1">IF(ISNUMBER(A55),RANK(F55,F52:F56),"")</f>
        <v/>
      </c>
      <c r="L55" s="216">
        <f ca="1">IF(J55=5,VLOOKUP(K55,TPMatrix!$A$6:$B$10,2,FALSE),IF(J55=4,VLOOKUP(K55,TPMatrix!$D$6:$E$9,2,FALSE),0))</f>
        <v>0</v>
      </c>
      <c r="M55" s="216">
        <f ca="1">IF(COUNTIF(K52:K56,K55)&gt;=2,IF(J55=5,VLOOKUP(K55+1,TPMatrix!$A$6:$B$10,2,FALSE),IF(J55=4,VLOOKUP(K55+1,TPMatrix!$D$6:$E$9,2,FALSE),0)),"")</f>
        <v>0</v>
      </c>
      <c r="N55" s="216">
        <f ca="1">IF(COUNTIF(K52:K56,K55)&gt;=3,IF(J55=5,VLOOKUP(K55+2,TPMatrix!$A$6:$B$10,2,FALSE),IF(J55=4,VLOOKUP(K55+2,TPMatrix!$D$6:$E$9,2,FALSE),0)),"")</f>
        <v>0</v>
      </c>
      <c r="O55" s="216">
        <f ca="1">IF(COUNTIF(K52:K56,K55)&gt;=4,IF(J55=5,VLOOKUP(K55+3,TPMatrix!$A$6:$B$10,2,FALSE),IF(J55=4,VLOOKUP(K55+3,TPMatrix!$D$6:$E$9,2,FALSE),0)),"")</f>
        <v>0</v>
      </c>
      <c r="P55" s="216">
        <f ca="1">IF(COUNTIF(K52:K56,K55)&gt;=5,IF(J55=5,VLOOKUP(K55+4,TPMatrix!$A$6:$B$10,2,FALSE),IF(J55=4,VLOOKUP(K55+4,TPMatrix!$D$6:$E$9,2,FALSE),0)),"")</f>
        <v>0</v>
      </c>
      <c r="Q55" s="216">
        <f t="shared" ca="1" si="16"/>
        <v>0</v>
      </c>
      <c r="R55" s="217">
        <f t="shared" ca="1" si="17"/>
        <v>5</v>
      </c>
      <c r="S55" s="215">
        <f t="shared" ca="1" si="18"/>
        <v>0</v>
      </c>
      <c r="T55" s="216">
        <f t="shared" si="19"/>
        <v>0</v>
      </c>
      <c r="U55" s="217">
        <f t="shared" ca="1" si="20"/>
        <v>0</v>
      </c>
      <c r="W55" s="154" t="str">
        <f t="shared" ca="1" si="21"/>
        <v/>
      </c>
      <c r="X55" s="154" t="str">
        <f ca="1">IF(ISNUMBER($A55),$W55*(Methuselahs!$A$4+1)+$A55,"")</f>
        <v/>
      </c>
      <c r="Y55" s="154" t="str">
        <f t="shared" ca="1" si="22"/>
        <v/>
      </c>
      <c r="Z55" s="154" t="str">
        <f ca="1">IF(ISNUMBER($A55),VLOOKUP($A55,Methuselahs!$A$7:$X$206,5),"")</f>
        <v/>
      </c>
      <c r="AA55" s="154" t="str">
        <f t="shared" ca="1" si="23"/>
        <v/>
      </c>
    </row>
    <row r="56" spans="1:27" ht="12.95" customHeight="1" x14ac:dyDescent="0.2">
      <c r="A56" s="234" t="str">
        <f ca="1">IF(OR(ISBLANK('Tournament Info'!$B$11),'Tournament Info'!$B$11&lt;&gt;4),"",INDIRECT(ADDRESS(ROW(),3,1,1,"Optimal Seating "&amp;'Tournament Info'!$B$11-1&amp;"R+F")))</f>
        <v/>
      </c>
      <c r="B56" s="235" t="str">
        <f ca="1">IF(ISNUMBER(A56),VLOOKUP(A56,Methuselahs!$A$7:$E$206,2,FALSE),"")</f>
        <v/>
      </c>
      <c r="C56" s="236" t="str">
        <f ca="1">IF(ISNUMBER(A56),VLOOKUP(A56,Methuselahs!$A$7:$E$206,3,FALSE),"")</f>
        <v/>
      </c>
      <c r="D56" s="237" t="str">
        <f t="shared" ca="1" si="12"/>
        <v/>
      </c>
      <c r="E56" s="238"/>
      <c r="F56" s="256">
        <f t="shared" si="13"/>
        <v>0</v>
      </c>
      <c r="G56" s="222" t="str">
        <f t="shared" ca="1" si="14"/>
        <v/>
      </c>
      <c r="H56" s="223" t="str">
        <f ca="1">IF(ISNUMBER(A56),IF(OR($S56=$U56,NOT(ISNA(MATCH($D56*5+$V$4,Override!$C$6:$C$125,0)))),$Q56,0),"")</f>
        <v/>
      </c>
      <c r="I56" s="97" t="str">
        <f t="shared" ca="1" si="15"/>
        <v/>
      </c>
      <c r="J56" s="239">
        <f ca="1">COUNT(A52:A56)</f>
        <v>0</v>
      </c>
      <c r="K56" s="240" t="str">
        <f ca="1">IF(ISNUMBER(A56),RANK(F56,F52:F56),"")</f>
        <v/>
      </c>
      <c r="L56" s="241">
        <f ca="1">IF(J56=5,VLOOKUP(K56,TPMatrix!$A$6:$B$10,2,FALSE),IF(J56=4,VLOOKUP(K56,TPMatrix!$D$6:$E$9,2,FALSE),0))</f>
        <v>0</v>
      </c>
      <c r="M56" s="241">
        <f ca="1">IF(COUNTIF(K52:K56,K56)&gt;=2,IF(J56=5,VLOOKUP(K56+1,TPMatrix!$A$6:$B$10,2,FALSE),IF(J56=4,VLOOKUP(K56+1,TPMatrix!$D$6:$E$9,2,FALSE),0)),"")</f>
        <v>0</v>
      </c>
      <c r="N56" s="241">
        <f ca="1">IF(COUNTIF(K52:K56,K56)&gt;=3,IF(J56=5,VLOOKUP(K56+2,TPMatrix!$A$6:$B$10,2,FALSE),IF(J56=4,VLOOKUP(K56+2,TPMatrix!$D$6:$E$9,2,FALSE),0)),"")</f>
        <v>0</v>
      </c>
      <c r="O56" s="241">
        <f ca="1">IF(COUNTIF(K52:K56,K56)&gt;=4,IF(J56=5,VLOOKUP(K56+3,TPMatrix!$A$6:$B$10,2,FALSE),IF(J56=4,VLOOKUP(K56+3,TPMatrix!$D$6:$E$9,2,FALSE),0)),"")</f>
        <v>0</v>
      </c>
      <c r="P56" s="241">
        <f ca="1">IF(COUNTIF(K52:K56,K56)&gt;=5,IF(J56=5,VLOOKUP(K56+4,TPMatrix!$A$6:$B$10,2,FALSE),IF(J56=4,VLOOKUP(K56+4,TPMatrix!$D$6:$E$9,2,FALSE),0)),"")</f>
        <v>0</v>
      </c>
      <c r="Q56" s="241">
        <f t="shared" ca="1" si="16"/>
        <v>0</v>
      </c>
      <c r="R56" s="242">
        <f t="shared" ca="1" si="17"/>
        <v>5</v>
      </c>
      <c r="S56" s="240">
        <f t="shared" ca="1" si="18"/>
        <v>0</v>
      </c>
      <c r="T56" s="241">
        <f t="shared" si="19"/>
        <v>0</v>
      </c>
      <c r="U56" s="242">
        <f t="shared" ca="1" si="20"/>
        <v>0</v>
      </c>
      <c r="W56" s="154" t="str">
        <f t="shared" ca="1" si="21"/>
        <v/>
      </c>
      <c r="X56" s="154" t="str">
        <f ca="1">IF(ISNUMBER($A56),$W56*(Methuselahs!$A$4+1)+$A56,"")</f>
        <v/>
      </c>
      <c r="Y56" s="154" t="str">
        <f t="shared" ca="1" si="22"/>
        <v/>
      </c>
      <c r="Z56" s="154" t="str">
        <f ca="1">IF(ISNUMBER($A56),VLOOKUP($A56,Methuselahs!$A$7:$X$206,5),"")</f>
        <v/>
      </c>
      <c r="AA56" s="154" t="str">
        <f t="shared" ca="1" si="23"/>
        <v/>
      </c>
    </row>
    <row r="57" spans="1:27" ht="12.95" customHeight="1" x14ac:dyDescent="0.2">
      <c r="A57" s="193" t="str">
        <f ca="1">IF(OR(ISBLANK('Tournament Info'!$B$11),'Tournament Info'!$B$11&lt;&gt;4),"",INDIRECT(ADDRESS(ROW(),3,1,1,"Optimal Seating "&amp;'Tournament Info'!$B$11-1&amp;"R+F")))</f>
        <v/>
      </c>
      <c r="B57" s="194" t="str">
        <f ca="1">IF(ISNUMBER(A57),VLOOKUP(A57,Methuselahs!$A$7:$E$206,2,FALSE),"")</f>
        <v/>
      </c>
      <c r="C57" s="195" t="str">
        <f ca="1">IF(ISNUMBER(A57),VLOOKUP(A57,Methuselahs!$A$7:$E$206,3,FALSE),"")</f>
        <v/>
      </c>
      <c r="D57" s="196" t="str">
        <f t="shared" ca="1" si="12"/>
        <v/>
      </c>
      <c r="E57" s="197"/>
      <c r="F57" s="249">
        <f t="shared" si="13"/>
        <v>0</v>
      </c>
      <c r="G57" s="198" t="str">
        <f t="shared" ca="1" si="14"/>
        <v/>
      </c>
      <c r="H57" s="199" t="str">
        <f ca="1">IF(ISNUMBER(A57),IF(OR($S57=$U57,NOT(ISNA(MATCH($D57*5+$V$4,Override!$C$6:$C$125,0)))),$Q57,0),"")</f>
        <v/>
      </c>
      <c r="I57" s="260" t="str">
        <f t="shared" ca="1" si="15"/>
        <v/>
      </c>
      <c r="J57" s="200">
        <f ca="1">COUNT(A57:A61)</f>
        <v>0</v>
      </c>
      <c r="K57" s="201" t="str">
        <f ca="1">IF(ISNUMBER(A57),RANK(F57,F57:F61),"")</f>
        <v/>
      </c>
      <c r="L57" s="202">
        <f ca="1">IF(J57=5,VLOOKUP(K57,TPMatrix!$A$6:$B$10,2,FALSE),IF(J57=4,VLOOKUP(K57,TPMatrix!$D$6:$E$9,2,FALSE),0))</f>
        <v>0</v>
      </c>
      <c r="M57" s="202">
        <f ca="1">IF(COUNTIF(K57:K61,K57)&gt;=2,IF(J57=5,VLOOKUP(K57+1,TPMatrix!$A$6:$B$10,2,FALSE),IF(J57=4,VLOOKUP(K57+1,TPMatrix!$D$6:$E$9,2,FALSE),0)),"")</f>
        <v>0</v>
      </c>
      <c r="N57" s="202">
        <f ca="1">IF(COUNTIF(K57:K61,K57)&gt;=3,IF(J57=5,VLOOKUP(K57+2,TPMatrix!$A$6:$B$10,2,FALSE),IF(J57=4,VLOOKUP(K57+2,TPMatrix!$D$6:$E$9,2,FALSE),0)),"")</f>
        <v>0</v>
      </c>
      <c r="O57" s="202">
        <f ca="1">IF(COUNTIF(K57:K61,K57)&gt;=4,IF(J57=5,VLOOKUP(K57+3,TPMatrix!$A$6:$B$10,2,FALSE),IF(J57=4,VLOOKUP(K57+3,TPMatrix!$D$6:$E$9,2,FALSE),0)),"")</f>
        <v>0</v>
      </c>
      <c r="P57" s="202">
        <f ca="1">IF(COUNTIF(K57:K61,K57)&gt;=5,IF(J57=5,VLOOKUP(K57+4,TPMatrix!$A$6:$B$10,2,FALSE),IF(J57=4,VLOOKUP(K57+4,TPMatrix!$D$6:$E$9,2,FALSE),0)),"")</f>
        <v>0</v>
      </c>
      <c r="Q57" s="202">
        <f t="shared" ca="1" si="16"/>
        <v>0</v>
      </c>
      <c r="R57" s="203">
        <f t="shared" ca="1" si="17"/>
        <v>5</v>
      </c>
      <c r="S57" s="204">
        <f t="shared" ca="1" si="18"/>
        <v>0</v>
      </c>
      <c r="T57" s="205">
        <f t="shared" si="19"/>
        <v>0</v>
      </c>
      <c r="U57" s="206">
        <f t="shared" ca="1" si="20"/>
        <v>0</v>
      </c>
      <c r="W57" s="154" t="str">
        <f t="shared" ca="1" si="21"/>
        <v/>
      </c>
      <c r="X57" s="154" t="str">
        <f ca="1">IF(ISNUMBER($A57),$W57*(Methuselahs!$A$4+1)+$A57,"")</f>
        <v/>
      </c>
      <c r="Y57" s="154" t="str">
        <f t="shared" ca="1" si="22"/>
        <v/>
      </c>
      <c r="Z57" s="154" t="str">
        <f ca="1">IF(ISNUMBER($A57),VLOOKUP($A57,Methuselahs!$A$7:$X$206,5),"")</f>
        <v/>
      </c>
      <c r="AA57" s="154" t="str">
        <f t="shared" ca="1" si="23"/>
        <v/>
      </c>
    </row>
    <row r="58" spans="1:27" ht="12.95" customHeight="1" x14ac:dyDescent="0.2">
      <c r="A58" s="207" t="str">
        <f ca="1">IF(OR(ISBLANK('Tournament Info'!$B$11),'Tournament Info'!$B$11&lt;&gt;4),"",INDIRECT(ADDRESS(ROW(),3,1,1,"Optimal Seating "&amp;'Tournament Info'!$B$11-1&amp;"R+F")))</f>
        <v/>
      </c>
      <c r="B58" s="208" t="str">
        <f ca="1">IF(ISNUMBER(A58),VLOOKUP(A58,Methuselahs!$A$7:$E$206,2,FALSE),"")</f>
        <v/>
      </c>
      <c r="C58" s="209" t="str">
        <f ca="1">IF(ISNUMBER(A58),VLOOKUP(A58,Methuselahs!$A$7:$E$206,3,FALSE),"")</f>
        <v/>
      </c>
      <c r="D58" s="210" t="str">
        <f t="shared" ca="1" si="12"/>
        <v/>
      </c>
      <c r="E58" s="211"/>
      <c r="F58" s="251">
        <f t="shared" si="13"/>
        <v>0</v>
      </c>
      <c r="G58" s="212" t="str">
        <f t="shared" ca="1" si="14"/>
        <v/>
      </c>
      <c r="H58" s="213" t="str">
        <f ca="1">IF(ISNUMBER(A58),IF(OR($S58=$U58,NOT(ISNA(MATCH($D58*5+$V$4,Override!$C$6:$C$125,0)))),$Q58,0),"")</f>
        <v/>
      </c>
      <c r="I58" s="261" t="str">
        <f t="shared" ca="1" si="15"/>
        <v/>
      </c>
      <c r="J58" s="214">
        <f ca="1">COUNT(A57:A61)</f>
        <v>0</v>
      </c>
      <c r="K58" s="215" t="str">
        <f ca="1">IF(ISNUMBER(A58),RANK(F58,F57:F61),"")</f>
        <v/>
      </c>
      <c r="L58" s="216">
        <f ca="1">IF(J58=5,VLOOKUP(K58,TPMatrix!$A$6:$B$10,2,FALSE),IF(J58=4,VLOOKUP(K58,TPMatrix!$D$6:$E$9,2,FALSE),0))</f>
        <v>0</v>
      </c>
      <c r="M58" s="216">
        <f ca="1">IF(COUNTIF(K57:K61,K58)&gt;=2,IF(J58=5,VLOOKUP(K58+1,TPMatrix!$A$6:$B$10,2,FALSE),IF(J58=4,VLOOKUP(K58+1,TPMatrix!$D$6:$E$9,2,FALSE),0)),"")</f>
        <v>0</v>
      </c>
      <c r="N58" s="216">
        <f ca="1">IF(COUNTIF(K57:K61,K58)&gt;=3,IF(J58=5,VLOOKUP(K58+2,TPMatrix!$A$6:$B$10,2,FALSE),IF(J58=4,VLOOKUP(K58+2,TPMatrix!$D$6:$E$9,2,FALSE),0)),"")</f>
        <v>0</v>
      </c>
      <c r="O58" s="216">
        <f ca="1">IF(COUNTIF(K57:K61,K58)&gt;=4,IF(J58=5,VLOOKUP(K58+3,TPMatrix!$A$6:$B$10,2,FALSE),IF(J58=4,VLOOKUP(K58+3,TPMatrix!$D$6:$E$9,2,FALSE),0)),"")</f>
        <v>0</v>
      </c>
      <c r="P58" s="216">
        <f ca="1">IF(COUNTIF(K57:K61,K58)&gt;=5,IF(J58=5,VLOOKUP(K58+4,TPMatrix!$A$6:$B$10,2,FALSE),IF(J58=4,VLOOKUP(K58+4,TPMatrix!$D$6:$E$9,2,FALSE),0)),"")</f>
        <v>0</v>
      </c>
      <c r="Q58" s="216">
        <f t="shared" ca="1" si="16"/>
        <v>0</v>
      </c>
      <c r="R58" s="217">
        <f t="shared" ca="1" si="17"/>
        <v>5</v>
      </c>
      <c r="S58" s="215">
        <f t="shared" ca="1" si="18"/>
        <v>0</v>
      </c>
      <c r="T58" s="216">
        <f t="shared" si="19"/>
        <v>0</v>
      </c>
      <c r="U58" s="217">
        <f t="shared" ca="1" si="20"/>
        <v>0</v>
      </c>
      <c r="W58" s="154" t="str">
        <f t="shared" ca="1" si="21"/>
        <v/>
      </c>
      <c r="X58" s="154" t="str">
        <f ca="1">IF(ISNUMBER($A58),$W58*(Methuselahs!$A$4+1)+$A58,"")</f>
        <v/>
      </c>
      <c r="Y58" s="154" t="str">
        <f t="shared" ca="1" si="22"/>
        <v/>
      </c>
      <c r="Z58" s="154" t="str">
        <f ca="1">IF(ISNUMBER($A58),VLOOKUP($A58,Methuselahs!$A$7:$X$206,5),"")</f>
        <v/>
      </c>
      <c r="AA58" s="154" t="str">
        <f t="shared" ca="1" si="23"/>
        <v/>
      </c>
    </row>
    <row r="59" spans="1:27" ht="12.95" customHeight="1" x14ac:dyDescent="0.2">
      <c r="A59" s="218" t="str">
        <f ca="1">IF(OR(ISBLANK('Tournament Info'!$B$11),'Tournament Info'!$B$11&lt;&gt;4),"",INDIRECT(ADDRESS(ROW(),3,1,1,"Optimal Seating "&amp;'Tournament Info'!$B$11-1&amp;"R+F")))</f>
        <v/>
      </c>
      <c r="B59" s="194" t="str">
        <f ca="1">IF(ISNUMBER(A59),VLOOKUP(A59,Methuselahs!$A$7:$E$206,2,FALSE),"")</f>
        <v/>
      </c>
      <c r="C59" s="219" t="str">
        <f ca="1">IF(ISNUMBER(A59),VLOOKUP(A59,Methuselahs!$A$7:$E$206,3,FALSE),"")</f>
        <v/>
      </c>
      <c r="D59" s="220" t="str">
        <f t="shared" ca="1" si="12"/>
        <v/>
      </c>
      <c r="E59" s="221"/>
      <c r="F59" s="253">
        <f t="shared" si="13"/>
        <v>0</v>
      </c>
      <c r="G59" s="222" t="str">
        <f t="shared" ca="1" si="14"/>
        <v/>
      </c>
      <c r="H59" s="223" t="str">
        <f ca="1">IF(ISNUMBER(A59),IF(OR($S59=$U59,NOT(ISNA(MATCH($D59*5+$V$4,Override!$C$6:$C$125,0)))),$Q59,0),"")</f>
        <v/>
      </c>
      <c r="I59" s="97" t="str">
        <f t="shared" ca="1" si="15"/>
        <v/>
      </c>
      <c r="J59" s="224">
        <f ca="1">COUNT(A57:A61)</f>
        <v>0</v>
      </c>
      <c r="K59" s="225" t="str">
        <f ca="1">IF(ISNUMBER(A59),RANK(F59,F57:F61),"")</f>
        <v/>
      </c>
      <c r="L59" s="226">
        <f ca="1">IF(J59=5,VLOOKUP(K59,TPMatrix!$A$6:$B$10,2,FALSE),IF(J59=4,VLOOKUP(K59,TPMatrix!$D$6:$E$9,2,FALSE),0))</f>
        <v>0</v>
      </c>
      <c r="M59" s="226">
        <f ca="1">IF(COUNTIF(K57:K61,K59)&gt;=2,IF(J59=5,VLOOKUP(K59+1,TPMatrix!$A$6:$B$10,2,FALSE),IF(J59=4,VLOOKUP(K59+1,TPMatrix!$D$6:$E$9,2,FALSE),0)),"")</f>
        <v>0</v>
      </c>
      <c r="N59" s="226">
        <f ca="1">IF(COUNTIF(K57:K61,K59)&gt;=3,IF(J59=5,VLOOKUP(K59+2,TPMatrix!$A$6:$B$10,2,FALSE),IF(J59=4,VLOOKUP(K59+2,TPMatrix!$D$6:$E$9,2,FALSE),0)),"")</f>
        <v>0</v>
      </c>
      <c r="O59" s="226">
        <f ca="1">IF(COUNTIF(K57:K61,K59)&gt;=4,IF(J59=5,VLOOKUP(K59+3,TPMatrix!$A$6:$B$10,2,FALSE),IF(J59=4,VLOOKUP(K59+3,TPMatrix!$D$6:$E$9,2,FALSE),0)),"")</f>
        <v>0</v>
      </c>
      <c r="P59" s="226">
        <f ca="1">IF(COUNTIF(K57:K61,K59)&gt;=5,IF(J59=5,VLOOKUP(K59+4,TPMatrix!$A$6:$B$10,2,FALSE),IF(J59=4,VLOOKUP(K59+4,TPMatrix!$D$6:$E$9,2,FALSE),0)),"")</f>
        <v>0</v>
      </c>
      <c r="Q59" s="226">
        <f t="shared" ca="1" si="16"/>
        <v>0</v>
      </c>
      <c r="R59" s="227">
        <f t="shared" ca="1" si="17"/>
        <v>5</v>
      </c>
      <c r="S59" s="225">
        <f t="shared" ca="1" si="18"/>
        <v>0</v>
      </c>
      <c r="T59" s="226">
        <f t="shared" si="19"/>
        <v>0</v>
      </c>
      <c r="U59" s="227">
        <f t="shared" ca="1" si="20"/>
        <v>0</v>
      </c>
      <c r="W59" s="154" t="str">
        <f t="shared" ca="1" si="21"/>
        <v/>
      </c>
      <c r="X59" s="154" t="str">
        <f ca="1">IF(ISNUMBER($A59),$W59*(Methuselahs!$A$4+1)+$A59,"")</f>
        <v/>
      </c>
      <c r="Y59" s="154" t="str">
        <f t="shared" ca="1" si="22"/>
        <v/>
      </c>
      <c r="Z59" s="154" t="str">
        <f ca="1">IF(ISNUMBER($A59),VLOOKUP($A59,Methuselahs!$A$7:$X$206,5),"")</f>
        <v/>
      </c>
      <c r="AA59" s="154" t="str">
        <f t="shared" ca="1" si="23"/>
        <v/>
      </c>
    </row>
    <row r="60" spans="1:27" ht="12.95" customHeight="1" x14ac:dyDescent="0.2">
      <c r="A60" s="228" t="str">
        <f ca="1">IF(OR(ISBLANK('Tournament Info'!$B$11),'Tournament Info'!$B$11&lt;&gt;4),"",INDIRECT(ADDRESS(ROW(),3,1,1,"Optimal Seating "&amp;'Tournament Info'!$B$11-1&amp;"R+F")))</f>
        <v/>
      </c>
      <c r="B60" s="229" t="str">
        <f ca="1">IF(ISNUMBER(A60),VLOOKUP(A60,Methuselahs!$A$7:$E$206,2,FALSE),"")</f>
        <v/>
      </c>
      <c r="C60" s="230" t="str">
        <f ca="1">IF(ISNUMBER(A60),VLOOKUP(A60,Methuselahs!$A$7:$E$206,3,FALSE),"")</f>
        <v/>
      </c>
      <c r="D60" s="231" t="str">
        <f t="shared" ca="1" si="12"/>
        <v/>
      </c>
      <c r="E60" s="232"/>
      <c r="F60" s="255">
        <f t="shared" si="13"/>
        <v>0</v>
      </c>
      <c r="G60" s="212" t="str">
        <f t="shared" ca="1" si="14"/>
        <v/>
      </c>
      <c r="H60" s="213" t="str">
        <f ca="1">IF(ISNUMBER(A60),IF(OR($S60=$U60,NOT(ISNA(MATCH($D60*5+$V$4,Override!$C$6:$C$125,0)))),$Q60,0),"")</f>
        <v/>
      </c>
      <c r="I60" s="261" t="str">
        <f t="shared" ca="1" si="15"/>
        <v/>
      </c>
      <c r="J60" s="233">
        <f ca="1">COUNT(A57:A61)</f>
        <v>0</v>
      </c>
      <c r="K60" s="215" t="str">
        <f ca="1">IF(ISNUMBER(A60),RANK(F60,F57:F61),"")</f>
        <v/>
      </c>
      <c r="L60" s="216">
        <f ca="1">IF(J60=5,VLOOKUP(K60,TPMatrix!$A$6:$B$10,2,FALSE),IF(J60=4,VLOOKUP(K60,TPMatrix!$D$6:$E$9,2,FALSE),0))</f>
        <v>0</v>
      </c>
      <c r="M60" s="216">
        <f ca="1">IF(COUNTIF(K57:K61,K60)&gt;=2,IF(J60=5,VLOOKUP(K60+1,TPMatrix!$A$6:$B$10,2,FALSE),IF(J60=4,VLOOKUP(K60+1,TPMatrix!$D$6:$E$9,2,FALSE),0)),"")</f>
        <v>0</v>
      </c>
      <c r="N60" s="216">
        <f ca="1">IF(COUNTIF(K57:K61,K60)&gt;=3,IF(J60=5,VLOOKUP(K60+2,TPMatrix!$A$6:$B$10,2,FALSE),IF(J60=4,VLOOKUP(K60+2,TPMatrix!$D$6:$E$9,2,FALSE),0)),"")</f>
        <v>0</v>
      </c>
      <c r="O60" s="216">
        <f ca="1">IF(COUNTIF(K57:K61,K60)&gt;=4,IF(J60=5,VLOOKUP(K60+3,TPMatrix!$A$6:$B$10,2,FALSE),IF(J60=4,VLOOKUP(K60+3,TPMatrix!$D$6:$E$9,2,FALSE),0)),"")</f>
        <v>0</v>
      </c>
      <c r="P60" s="216">
        <f ca="1">IF(COUNTIF(K57:K61,K60)&gt;=5,IF(J60=5,VLOOKUP(K60+4,TPMatrix!$A$6:$B$10,2,FALSE),IF(J60=4,VLOOKUP(K60+4,TPMatrix!$D$6:$E$9,2,FALSE),0)),"")</f>
        <v>0</v>
      </c>
      <c r="Q60" s="216">
        <f t="shared" ca="1" si="16"/>
        <v>0</v>
      </c>
      <c r="R60" s="217">
        <f t="shared" ca="1" si="17"/>
        <v>5</v>
      </c>
      <c r="S60" s="215">
        <f t="shared" ca="1" si="18"/>
        <v>0</v>
      </c>
      <c r="T60" s="216">
        <f t="shared" si="19"/>
        <v>0</v>
      </c>
      <c r="U60" s="217">
        <f t="shared" ca="1" si="20"/>
        <v>0</v>
      </c>
      <c r="W60" s="154" t="str">
        <f t="shared" ca="1" si="21"/>
        <v/>
      </c>
      <c r="X60" s="154" t="str">
        <f ca="1">IF(ISNUMBER($A60),$W60*(Methuselahs!$A$4+1)+$A60,"")</f>
        <v/>
      </c>
      <c r="Y60" s="154" t="str">
        <f t="shared" ca="1" si="22"/>
        <v/>
      </c>
      <c r="Z60" s="154" t="str">
        <f ca="1">IF(ISNUMBER($A60),VLOOKUP($A60,Methuselahs!$A$7:$X$206,5),"")</f>
        <v/>
      </c>
      <c r="AA60" s="154" t="str">
        <f t="shared" ca="1" si="23"/>
        <v/>
      </c>
    </row>
    <row r="61" spans="1:27" ht="12.95" customHeight="1" x14ac:dyDescent="0.2">
      <c r="A61" s="234" t="str">
        <f ca="1">IF(OR(ISBLANK('Tournament Info'!$B$11),'Tournament Info'!$B$11&lt;&gt;4),"",INDIRECT(ADDRESS(ROW(),3,1,1,"Optimal Seating "&amp;'Tournament Info'!$B$11-1&amp;"R+F")))</f>
        <v/>
      </c>
      <c r="B61" s="235" t="str">
        <f ca="1">IF(ISNUMBER(A61),VLOOKUP(A61,Methuselahs!$A$7:$E$206,2,FALSE),"")</f>
        <v/>
      </c>
      <c r="C61" s="236" t="str">
        <f ca="1">IF(ISNUMBER(A61),VLOOKUP(A61,Methuselahs!$A$7:$E$206,3,FALSE),"")</f>
        <v/>
      </c>
      <c r="D61" s="237" t="str">
        <f t="shared" ca="1" si="12"/>
        <v/>
      </c>
      <c r="E61" s="238"/>
      <c r="F61" s="256">
        <f t="shared" si="13"/>
        <v>0</v>
      </c>
      <c r="G61" s="222" t="str">
        <f t="shared" ca="1" si="14"/>
        <v/>
      </c>
      <c r="H61" s="223" t="str">
        <f ca="1">IF(ISNUMBER(A61),IF(OR($S61=$U61,NOT(ISNA(MATCH($D61*5+$V$4,Override!$C$6:$C$125,0)))),$Q61,0),"")</f>
        <v/>
      </c>
      <c r="I61" s="97" t="str">
        <f t="shared" ca="1" si="15"/>
        <v/>
      </c>
      <c r="J61" s="239">
        <f ca="1">COUNT(A57:A61)</f>
        <v>0</v>
      </c>
      <c r="K61" s="240" t="str">
        <f ca="1">IF(ISNUMBER(A61),RANK(F61,F57:F61),"")</f>
        <v/>
      </c>
      <c r="L61" s="241">
        <f ca="1">IF(J61=5,VLOOKUP(K61,TPMatrix!$A$6:$B$10,2,FALSE),IF(J61=4,VLOOKUP(K61,TPMatrix!$D$6:$E$9,2,FALSE),0))</f>
        <v>0</v>
      </c>
      <c r="M61" s="241">
        <f ca="1">IF(COUNTIF(K57:K61,K61)&gt;=2,IF(J61=5,VLOOKUP(K61+1,TPMatrix!$A$6:$B$10,2,FALSE),IF(J61=4,VLOOKUP(K61+1,TPMatrix!$D$6:$E$9,2,FALSE),0)),"")</f>
        <v>0</v>
      </c>
      <c r="N61" s="241">
        <f ca="1">IF(COUNTIF(K57:K61,K61)&gt;=3,IF(J61=5,VLOOKUP(K61+2,TPMatrix!$A$6:$B$10,2,FALSE),IF(J61=4,VLOOKUP(K61+2,TPMatrix!$D$6:$E$9,2,FALSE),0)),"")</f>
        <v>0</v>
      </c>
      <c r="O61" s="241">
        <f ca="1">IF(COUNTIF(K57:K61,K61)&gt;=4,IF(J61=5,VLOOKUP(K61+3,TPMatrix!$A$6:$B$10,2,FALSE),IF(J61=4,VLOOKUP(K61+3,TPMatrix!$D$6:$E$9,2,FALSE),0)),"")</f>
        <v>0</v>
      </c>
      <c r="P61" s="241">
        <f ca="1">IF(COUNTIF(K57:K61,K61)&gt;=5,IF(J61=5,VLOOKUP(K61+4,TPMatrix!$A$6:$B$10,2,FALSE),IF(J61=4,VLOOKUP(K61+4,TPMatrix!$D$6:$E$9,2,FALSE),0)),"")</f>
        <v>0</v>
      </c>
      <c r="Q61" s="241">
        <f t="shared" ca="1" si="16"/>
        <v>0</v>
      </c>
      <c r="R61" s="242">
        <f t="shared" ca="1" si="17"/>
        <v>5</v>
      </c>
      <c r="S61" s="240">
        <f t="shared" ca="1" si="18"/>
        <v>0</v>
      </c>
      <c r="T61" s="241">
        <f t="shared" si="19"/>
        <v>0</v>
      </c>
      <c r="U61" s="242">
        <f t="shared" ca="1" si="20"/>
        <v>0</v>
      </c>
      <c r="W61" s="154" t="str">
        <f t="shared" ca="1" si="21"/>
        <v/>
      </c>
      <c r="X61" s="154" t="str">
        <f ca="1">IF(ISNUMBER($A61),$W61*(Methuselahs!$A$4+1)+$A61,"")</f>
        <v/>
      </c>
      <c r="Y61" s="154" t="str">
        <f t="shared" ca="1" si="22"/>
        <v/>
      </c>
      <c r="Z61" s="154" t="str">
        <f ca="1">IF(ISNUMBER($A61),VLOOKUP($A61,Methuselahs!$A$7:$X$206,5),"")</f>
        <v/>
      </c>
      <c r="AA61" s="154" t="str">
        <f t="shared" ca="1" si="23"/>
        <v/>
      </c>
    </row>
    <row r="62" spans="1:27" ht="12.95" customHeight="1" x14ac:dyDescent="0.2">
      <c r="A62" s="193" t="str">
        <f ca="1">IF(OR(ISBLANK('Tournament Info'!$B$11),'Tournament Info'!$B$11&lt;&gt;4),"",INDIRECT(ADDRESS(ROW(),3,1,1,"Optimal Seating "&amp;'Tournament Info'!$B$11-1&amp;"R+F")))</f>
        <v/>
      </c>
      <c r="B62" s="194" t="str">
        <f ca="1">IF(ISNUMBER(A62),VLOOKUP(A62,Methuselahs!$A$7:$E$206,2,FALSE),"")</f>
        <v/>
      </c>
      <c r="C62" s="195" t="str">
        <f ca="1">IF(ISNUMBER(A62),VLOOKUP(A62,Methuselahs!$A$7:$E$206,3,FALSE),"")</f>
        <v/>
      </c>
      <c r="D62" s="196" t="str">
        <f t="shared" ca="1" si="12"/>
        <v/>
      </c>
      <c r="E62" s="197"/>
      <c r="F62" s="249">
        <f t="shared" si="13"/>
        <v>0</v>
      </c>
      <c r="G62" s="198" t="str">
        <f t="shared" ca="1" si="14"/>
        <v/>
      </c>
      <c r="H62" s="199" t="str">
        <f ca="1">IF(ISNUMBER(A62),IF(OR($S62=$U62,NOT(ISNA(MATCH($D62*5+$V$4,Override!$C$6:$C$125,0)))),$Q62,0),"")</f>
        <v/>
      </c>
      <c r="I62" s="260" t="str">
        <f t="shared" ca="1" si="15"/>
        <v/>
      </c>
      <c r="J62" s="200">
        <f ca="1">COUNT(A62:A66)</f>
        <v>0</v>
      </c>
      <c r="K62" s="201" t="str">
        <f ca="1">IF(ISNUMBER(A62),RANK(F62,F62:F66),"")</f>
        <v/>
      </c>
      <c r="L62" s="202">
        <f ca="1">IF(J62=5,VLOOKUP(K62,TPMatrix!$A$6:$B$10,2,FALSE),IF(J62=4,VLOOKUP(K62,TPMatrix!$D$6:$E$9,2,FALSE),0))</f>
        <v>0</v>
      </c>
      <c r="M62" s="202">
        <f ca="1">IF(COUNTIF(K62:K66,K62)&gt;=2,IF(J62=5,VLOOKUP(K62+1,TPMatrix!$A$6:$B$10,2,FALSE),IF(J62=4,VLOOKUP(K62+1,TPMatrix!$D$6:$E$9,2,FALSE),0)),"")</f>
        <v>0</v>
      </c>
      <c r="N62" s="202">
        <f ca="1">IF(COUNTIF(K62:K66,K62)&gt;=3,IF(J62=5,VLOOKUP(K62+2,TPMatrix!$A$6:$B$10,2,FALSE),IF(J62=4,VLOOKUP(K62+2,TPMatrix!$D$6:$E$9,2,FALSE),0)),"")</f>
        <v>0</v>
      </c>
      <c r="O62" s="202">
        <f ca="1">IF(COUNTIF(K62:K66,K62)&gt;=4,IF(J62=5,VLOOKUP(K62+3,TPMatrix!$A$6:$B$10,2,FALSE),IF(J62=4,VLOOKUP(K62+3,TPMatrix!$D$6:$E$9,2,FALSE),0)),"")</f>
        <v>0</v>
      </c>
      <c r="P62" s="202">
        <f ca="1">IF(COUNTIF(K62:K66,K62)&gt;=5,IF(J62=5,VLOOKUP(K62+4,TPMatrix!$A$6:$B$10,2,FALSE),IF(J62=4,VLOOKUP(K62+4,TPMatrix!$D$6:$E$9,2,FALSE),0)),"")</f>
        <v>0</v>
      </c>
      <c r="Q62" s="202">
        <f t="shared" ca="1" si="16"/>
        <v>0</v>
      </c>
      <c r="R62" s="203">
        <f t="shared" ca="1" si="17"/>
        <v>5</v>
      </c>
      <c r="S62" s="204">
        <f t="shared" ca="1" si="18"/>
        <v>0</v>
      </c>
      <c r="T62" s="205">
        <f t="shared" si="19"/>
        <v>0</v>
      </c>
      <c r="U62" s="206">
        <f t="shared" ca="1" si="20"/>
        <v>0</v>
      </c>
      <c r="W62" s="154" t="str">
        <f t="shared" ca="1" si="21"/>
        <v/>
      </c>
      <c r="X62" s="154" t="str">
        <f ca="1">IF(ISNUMBER($A62),$W62*(Methuselahs!$A$4+1)+$A62,"")</f>
        <v/>
      </c>
      <c r="Y62" s="154" t="str">
        <f t="shared" ca="1" si="22"/>
        <v/>
      </c>
      <c r="Z62" s="154" t="str">
        <f ca="1">IF(ISNUMBER($A62),VLOOKUP($A62,Methuselahs!$A$7:$X$206,5),"")</f>
        <v/>
      </c>
      <c r="AA62" s="154" t="str">
        <f t="shared" ca="1" si="23"/>
        <v/>
      </c>
    </row>
    <row r="63" spans="1:27" ht="12.95" customHeight="1" x14ac:dyDescent="0.2">
      <c r="A63" s="207" t="str">
        <f ca="1">IF(OR(ISBLANK('Tournament Info'!$B$11),'Tournament Info'!$B$11&lt;&gt;4),"",INDIRECT(ADDRESS(ROW(),3,1,1,"Optimal Seating "&amp;'Tournament Info'!$B$11-1&amp;"R+F")))</f>
        <v/>
      </c>
      <c r="B63" s="208" t="str">
        <f ca="1">IF(ISNUMBER(A63),VLOOKUP(A63,Methuselahs!$A$7:$E$206,2,FALSE),"")</f>
        <v/>
      </c>
      <c r="C63" s="209" t="str">
        <f ca="1">IF(ISNUMBER(A63),VLOOKUP(A63,Methuselahs!$A$7:$E$206,3,FALSE),"")</f>
        <v/>
      </c>
      <c r="D63" s="210" t="str">
        <f t="shared" ca="1" si="12"/>
        <v/>
      </c>
      <c r="E63" s="211"/>
      <c r="F63" s="251">
        <f t="shared" si="13"/>
        <v>0</v>
      </c>
      <c r="G63" s="212" t="str">
        <f t="shared" ca="1" si="14"/>
        <v/>
      </c>
      <c r="H63" s="213" t="str">
        <f ca="1">IF(ISNUMBER(A63),IF(OR($S63=$U63,NOT(ISNA(MATCH($D63*5+$V$4,Override!$C$6:$C$125,0)))),$Q63,0),"")</f>
        <v/>
      </c>
      <c r="I63" s="261" t="str">
        <f t="shared" ca="1" si="15"/>
        <v/>
      </c>
      <c r="J63" s="214">
        <f ca="1">COUNT(A62:A66)</f>
        <v>0</v>
      </c>
      <c r="K63" s="215" t="str">
        <f ca="1">IF(ISNUMBER(A63),RANK(F63,F62:F66),"")</f>
        <v/>
      </c>
      <c r="L63" s="216">
        <f ca="1">IF(J63=5,VLOOKUP(K63,TPMatrix!$A$6:$B$10,2,FALSE),IF(J63=4,VLOOKUP(K63,TPMatrix!$D$6:$E$9,2,FALSE),0))</f>
        <v>0</v>
      </c>
      <c r="M63" s="216">
        <f ca="1">IF(COUNTIF(K62:K66,K63)&gt;=2,IF(J63=5,VLOOKUP(K63+1,TPMatrix!$A$6:$B$10,2,FALSE),IF(J63=4,VLOOKUP(K63+1,TPMatrix!$D$6:$E$9,2,FALSE),0)),"")</f>
        <v>0</v>
      </c>
      <c r="N63" s="216">
        <f ca="1">IF(COUNTIF(K62:K66,K63)&gt;=3,IF(J63=5,VLOOKUP(K63+2,TPMatrix!$A$6:$B$10,2,FALSE),IF(J63=4,VLOOKUP(K63+2,TPMatrix!$D$6:$E$9,2,FALSE),0)),"")</f>
        <v>0</v>
      </c>
      <c r="O63" s="216">
        <f ca="1">IF(COUNTIF(K62:K66,K63)&gt;=4,IF(J63=5,VLOOKUP(K63+3,TPMatrix!$A$6:$B$10,2,FALSE),IF(J63=4,VLOOKUP(K63+3,TPMatrix!$D$6:$E$9,2,FALSE),0)),"")</f>
        <v>0</v>
      </c>
      <c r="P63" s="216">
        <f ca="1">IF(COUNTIF(K62:K66,K63)&gt;=5,IF(J63=5,VLOOKUP(K63+4,TPMatrix!$A$6:$B$10,2,FALSE),IF(J63=4,VLOOKUP(K63+4,TPMatrix!$D$6:$E$9,2,FALSE),0)),"")</f>
        <v>0</v>
      </c>
      <c r="Q63" s="216">
        <f t="shared" ca="1" si="16"/>
        <v>0</v>
      </c>
      <c r="R63" s="217">
        <f t="shared" ca="1" si="17"/>
        <v>5</v>
      </c>
      <c r="S63" s="215">
        <f t="shared" ca="1" si="18"/>
        <v>0</v>
      </c>
      <c r="T63" s="216">
        <f t="shared" si="19"/>
        <v>0</v>
      </c>
      <c r="U63" s="217">
        <f t="shared" ca="1" si="20"/>
        <v>0</v>
      </c>
      <c r="W63" s="154" t="str">
        <f t="shared" ca="1" si="21"/>
        <v/>
      </c>
      <c r="X63" s="154" t="str">
        <f ca="1">IF(ISNUMBER($A63),$W63*(Methuselahs!$A$4+1)+$A63,"")</f>
        <v/>
      </c>
      <c r="Y63" s="154" t="str">
        <f t="shared" ca="1" si="22"/>
        <v/>
      </c>
      <c r="Z63" s="154" t="str">
        <f ca="1">IF(ISNUMBER($A63),VLOOKUP($A63,Methuselahs!$A$7:$X$206,5),"")</f>
        <v/>
      </c>
      <c r="AA63" s="154" t="str">
        <f t="shared" ca="1" si="23"/>
        <v/>
      </c>
    </row>
    <row r="64" spans="1:27" ht="12.95" customHeight="1" x14ac:dyDescent="0.2">
      <c r="A64" s="218" t="str">
        <f ca="1">IF(OR(ISBLANK('Tournament Info'!$B$11),'Tournament Info'!$B$11&lt;&gt;4),"",INDIRECT(ADDRESS(ROW(),3,1,1,"Optimal Seating "&amp;'Tournament Info'!$B$11-1&amp;"R+F")))</f>
        <v/>
      </c>
      <c r="B64" s="194" t="str">
        <f ca="1">IF(ISNUMBER(A64),VLOOKUP(A64,Methuselahs!$A$7:$E$206,2,FALSE),"")</f>
        <v/>
      </c>
      <c r="C64" s="219" t="str">
        <f ca="1">IF(ISNUMBER(A64),VLOOKUP(A64,Methuselahs!$A$7:$E$206,3,FALSE),"")</f>
        <v/>
      </c>
      <c r="D64" s="220" t="str">
        <f t="shared" ca="1" si="12"/>
        <v/>
      </c>
      <c r="E64" s="221"/>
      <c r="F64" s="253">
        <f t="shared" si="13"/>
        <v>0</v>
      </c>
      <c r="G64" s="222" t="str">
        <f t="shared" ca="1" si="14"/>
        <v/>
      </c>
      <c r="H64" s="223" t="str">
        <f ca="1">IF(ISNUMBER(A64),IF(OR($S64=$U64,NOT(ISNA(MATCH($D64*5+$V$4,Override!$C$6:$C$125,0)))),$Q64,0),"")</f>
        <v/>
      </c>
      <c r="I64" s="97" t="str">
        <f t="shared" ca="1" si="15"/>
        <v/>
      </c>
      <c r="J64" s="224">
        <f ca="1">COUNT(A62:A66)</f>
        <v>0</v>
      </c>
      <c r="K64" s="225" t="str">
        <f ca="1">IF(ISNUMBER(A64),RANK(F64,F62:F66),"")</f>
        <v/>
      </c>
      <c r="L64" s="226">
        <f ca="1">IF(J64=5,VLOOKUP(K64,TPMatrix!$A$6:$B$10,2,FALSE),IF(J64=4,VLOOKUP(K64,TPMatrix!$D$6:$E$9,2,FALSE),0))</f>
        <v>0</v>
      </c>
      <c r="M64" s="226">
        <f ca="1">IF(COUNTIF(K62:K66,K64)&gt;=2,IF(J64=5,VLOOKUP(K64+1,TPMatrix!$A$6:$B$10,2,FALSE),IF(J64=4,VLOOKUP(K64+1,TPMatrix!$D$6:$E$9,2,FALSE),0)),"")</f>
        <v>0</v>
      </c>
      <c r="N64" s="226">
        <f ca="1">IF(COUNTIF(K62:K66,K64)&gt;=3,IF(J64=5,VLOOKUP(K64+2,TPMatrix!$A$6:$B$10,2,FALSE),IF(J64=4,VLOOKUP(K64+2,TPMatrix!$D$6:$E$9,2,FALSE),0)),"")</f>
        <v>0</v>
      </c>
      <c r="O64" s="226">
        <f ca="1">IF(COUNTIF(K62:K66,K64)&gt;=4,IF(J64=5,VLOOKUP(K64+3,TPMatrix!$A$6:$B$10,2,FALSE),IF(J64=4,VLOOKUP(K64+3,TPMatrix!$D$6:$E$9,2,FALSE),0)),"")</f>
        <v>0</v>
      </c>
      <c r="P64" s="226">
        <f ca="1">IF(COUNTIF(K62:K66,K64)&gt;=5,IF(J64=5,VLOOKUP(K64+4,TPMatrix!$A$6:$B$10,2,FALSE),IF(J64=4,VLOOKUP(K64+4,TPMatrix!$D$6:$E$9,2,FALSE),0)),"")</f>
        <v>0</v>
      </c>
      <c r="Q64" s="226">
        <f t="shared" ca="1" si="16"/>
        <v>0</v>
      </c>
      <c r="R64" s="227">
        <f t="shared" ca="1" si="17"/>
        <v>5</v>
      </c>
      <c r="S64" s="225">
        <f t="shared" ca="1" si="18"/>
        <v>0</v>
      </c>
      <c r="T64" s="226">
        <f t="shared" si="19"/>
        <v>0</v>
      </c>
      <c r="U64" s="227">
        <f t="shared" ca="1" si="20"/>
        <v>0</v>
      </c>
      <c r="W64" s="154" t="str">
        <f t="shared" ca="1" si="21"/>
        <v/>
      </c>
      <c r="X64" s="154" t="str">
        <f ca="1">IF(ISNUMBER($A64),$W64*(Methuselahs!$A$4+1)+$A64,"")</f>
        <v/>
      </c>
      <c r="Y64" s="154" t="str">
        <f t="shared" ca="1" si="22"/>
        <v/>
      </c>
      <c r="Z64" s="154" t="str">
        <f ca="1">IF(ISNUMBER($A64),VLOOKUP($A64,Methuselahs!$A$7:$X$206,5),"")</f>
        <v/>
      </c>
      <c r="AA64" s="154" t="str">
        <f t="shared" ca="1" si="23"/>
        <v/>
      </c>
    </row>
    <row r="65" spans="1:27" ht="12.95" customHeight="1" x14ac:dyDescent="0.2">
      <c r="A65" s="228" t="str">
        <f ca="1">IF(OR(ISBLANK('Tournament Info'!$B$11),'Tournament Info'!$B$11&lt;&gt;4),"",INDIRECT(ADDRESS(ROW(),3,1,1,"Optimal Seating "&amp;'Tournament Info'!$B$11-1&amp;"R+F")))</f>
        <v/>
      </c>
      <c r="B65" s="229" t="str">
        <f ca="1">IF(ISNUMBER(A65),VLOOKUP(A65,Methuselahs!$A$7:$E$206,2,FALSE),"")</f>
        <v/>
      </c>
      <c r="C65" s="230" t="str">
        <f ca="1">IF(ISNUMBER(A65),VLOOKUP(A65,Methuselahs!$A$7:$E$206,3,FALSE),"")</f>
        <v/>
      </c>
      <c r="D65" s="231" t="str">
        <f t="shared" ca="1" si="12"/>
        <v/>
      </c>
      <c r="E65" s="232"/>
      <c r="F65" s="255">
        <f t="shared" si="13"/>
        <v>0</v>
      </c>
      <c r="G65" s="212" t="str">
        <f t="shared" ca="1" si="14"/>
        <v/>
      </c>
      <c r="H65" s="213" t="str">
        <f ca="1">IF(ISNUMBER(A65),IF(OR($S65=$U65,NOT(ISNA(MATCH($D65*5+$V$4,Override!$C$6:$C$125,0)))),$Q65,0),"")</f>
        <v/>
      </c>
      <c r="I65" s="261" t="str">
        <f t="shared" ca="1" si="15"/>
        <v/>
      </c>
      <c r="J65" s="233">
        <f ca="1">COUNT(A62:A66)</f>
        <v>0</v>
      </c>
      <c r="K65" s="215" t="str">
        <f ca="1">IF(ISNUMBER(A65),RANK(F65,F62:F66),"")</f>
        <v/>
      </c>
      <c r="L65" s="216">
        <f ca="1">IF(J65=5,VLOOKUP(K65,TPMatrix!$A$6:$B$10,2,FALSE),IF(J65=4,VLOOKUP(K65,TPMatrix!$D$6:$E$9,2,FALSE),0))</f>
        <v>0</v>
      </c>
      <c r="M65" s="216">
        <f ca="1">IF(COUNTIF(K62:K66,K65)&gt;=2,IF(J65=5,VLOOKUP(K65+1,TPMatrix!$A$6:$B$10,2,FALSE),IF(J65=4,VLOOKUP(K65+1,TPMatrix!$D$6:$E$9,2,FALSE),0)),"")</f>
        <v>0</v>
      </c>
      <c r="N65" s="216">
        <f ca="1">IF(COUNTIF(K62:K66,K65)&gt;=3,IF(J65=5,VLOOKUP(K65+2,TPMatrix!$A$6:$B$10,2,FALSE),IF(J65=4,VLOOKUP(K65+2,TPMatrix!$D$6:$E$9,2,FALSE),0)),"")</f>
        <v>0</v>
      </c>
      <c r="O65" s="216">
        <f ca="1">IF(COUNTIF(K62:K66,K65)&gt;=4,IF(J65=5,VLOOKUP(K65+3,TPMatrix!$A$6:$B$10,2,FALSE),IF(J65=4,VLOOKUP(K65+3,TPMatrix!$D$6:$E$9,2,FALSE),0)),"")</f>
        <v>0</v>
      </c>
      <c r="P65" s="216">
        <f ca="1">IF(COUNTIF(K62:K66,K65)&gt;=5,IF(J65=5,VLOOKUP(K65+4,TPMatrix!$A$6:$B$10,2,FALSE),IF(J65=4,VLOOKUP(K65+4,TPMatrix!$D$6:$E$9,2,FALSE),0)),"")</f>
        <v>0</v>
      </c>
      <c r="Q65" s="216">
        <f t="shared" ca="1" si="16"/>
        <v>0</v>
      </c>
      <c r="R65" s="217">
        <f t="shared" ca="1" si="17"/>
        <v>5</v>
      </c>
      <c r="S65" s="215">
        <f t="shared" ca="1" si="18"/>
        <v>0</v>
      </c>
      <c r="T65" s="216">
        <f t="shared" si="19"/>
        <v>0</v>
      </c>
      <c r="U65" s="217">
        <f t="shared" ca="1" si="20"/>
        <v>0</v>
      </c>
      <c r="W65" s="154" t="str">
        <f t="shared" ca="1" si="21"/>
        <v/>
      </c>
      <c r="X65" s="154" t="str">
        <f ca="1">IF(ISNUMBER($A65),$W65*(Methuselahs!$A$4+1)+$A65,"")</f>
        <v/>
      </c>
      <c r="Y65" s="154" t="str">
        <f t="shared" ca="1" si="22"/>
        <v/>
      </c>
      <c r="Z65" s="154" t="str">
        <f ca="1">IF(ISNUMBER($A65),VLOOKUP($A65,Methuselahs!$A$7:$X$206,5),"")</f>
        <v/>
      </c>
      <c r="AA65" s="154" t="str">
        <f t="shared" ca="1" si="23"/>
        <v/>
      </c>
    </row>
    <row r="66" spans="1:27" ht="12.95" customHeight="1" x14ac:dyDescent="0.2">
      <c r="A66" s="234" t="str">
        <f ca="1">IF(OR(ISBLANK('Tournament Info'!$B$11),'Tournament Info'!$B$11&lt;&gt;4),"",INDIRECT(ADDRESS(ROW(),3,1,1,"Optimal Seating "&amp;'Tournament Info'!$B$11-1&amp;"R+F")))</f>
        <v/>
      </c>
      <c r="B66" s="235" t="str">
        <f ca="1">IF(ISNUMBER(A66),VLOOKUP(A66,Methuselahs!$A$7:$E$206,2,FALSE),"")</f>
        <v/>
      </c>
      <c r="C66" s="236" t="str">
        <f ca="1">IF(ISNUMBER(A66),VLOOKUP(A66,Methuselahs!$A$7:$E$206,3,FALSE),"")</f>
        <v/>
      </c>
      <c r="D66" s="237" t="str">
        <f t="shared" ca="1" si="12"/>
        <v/>
      </c>
      <c r="E66" s="238"/>
      <c r="F66" s="256">
        <f t="shared" si="13"/>
        <v>0</v>
      </c>
      <c r="G66" s="222" t="str">
        <f t="shared" ca="1" si="14"/>
        <v/>
      </c>
      <c r="H66" s="223" t="str">
        <f ca="1">IF(ISNUMBER(A66),IF(OR($S66=$U66,NOT(ISNA(MATCH($D66*5+$V$4,Override!$C$6:$C$125,0)))),$Q66,0),"")</f>
        <v/>
      </c>
      <c r="I66" s="97" t="str">
        <f t="shared" ca="1" si="15"/>
        <v/>
      </c>
      <c r="J66" s="239">
        <f ca="1">COUNT(A62:A66)</f>
        <v>0</v>
      </c>
      <c r="K66" s="240" t="str">
        <f ca="1">IF(ISNUMBER(A66),RANK(F66,F62:F66),"")</f>
        <v/>
      </c>
      <c r="L66" s="241">
        <f ca="1">IF(J66=5,VLOOKUP(K66,TPMatrix!$A$6:$B$10,2,FALSE),IF(J66=4,VLOOKUP(K66,TPMatrix!$D$6:$E$9,2,FALSE),0))</f>
        <v>0</v>
      </c>
      <c r="M66" s="241">
        <f ca="1">IF(COUNTIF(K62:K66,K66)&gt;=2,IF(J66=5,VLOOKUP(K66+1,TPMatrix!$A$6:$B$10,2,FALSE),IF(J66=4,VLOOKUP(K66+1,TPMatrix!$D$6:$E$9,2,FALSE),0)),"")</f>
        <v>0</v>
      </c>
      <c r="N66" s="241">
        <f ca="1">IF(COUNTIF(K62:K66,K66)&gt;=3,IF(J66=5,VLOOKUP(K66+2,TPMatrix!$A$6:$B$10,2,FALSE),IF(J66=4,VLOOKUP(K66+2,TPMatrix!$D$6:$E$9,2,FALSE),0)),"")</f>
        <v>0</v>
      </c>
      <c r="O66" s="241">
        <f ca="1">IF(COUNTIF(K62:K66,K66)&gt;=4,IF(J66=5,VLOOKUP(K66+3,TPMatrix!$A$6:$B$10,2,FALSE),IF(J66=4,VLOOKUP(K66+3,TPMatrix!$D$6:$E$9,2,FALSE),0)),"")</f>
        <v>0</v>
      </c>
      <c r="P66" s="241">
        <f ca="1">IF(COUNTIF(K62:K66,K66)&gt;=5,IF(J66=5,VLOOKUP(K66+4,TPMatrix!$A$6:$B$10,2,FALSE),IF(J66=4,VLOOKUP(K66+4,TPMatrix!$D$6:$E$9,2,FALSE),0)),"")</f>
        <v>0</v>
      </c>
      <c r="Q66" s="241">
        <f t="shared" ca="1" si="16"/>
        <v>0</v>
      </c>
      <c r="R66" s="242">
        <f t="shared" ca="1" si="17"/>
        <v>5</v>
      </c>
      <c r="S66" s="240">
        <f t="shared" ca="1" si="18"/>
        <v>0</v>
      </c>
      <c r="T66" s="241">
        <f t="shared" si="19"/>
        <v>0</v>
      </c>
      <c r="U66" s="242">
        <f t="shared" ca="1" si="20"/>
        <v>0</v>
      </c>
      <c r="W66" s="154" t="str">
        <f t="shared" ca="1" si="21"/>
        <v/>
      </c>
      <c r="X66" s="154" t="str">
        <f ca="1">IF(ISNUMBER($A66),$W66*(Methuselahs!$A$4+1)+$A66,"")</f>
        <v/>
      </c>
      <c r="Y66" s="154" t="str">
        <f t="shared" ca="1" si="22"/>
        <v/>
      </c>
      <c r="Z66" s="154" t="str">
        <f ca="1">IF(ISNUMBER($A66),VLOOKUP($A66,Methuselahs!$A$7:$X$206,5),"")</f>
        <v/>
      </c>
      <c r="AA66" s="154" t="str">
        <f t="shared" ca="1" si="23"/>
        <v/>
      </c>
    </row>
    <row r="67" spans="1:27" ht="12.95" customHeight="1" x14ac:dyDescent="0.2">
      <c r="A67" s="193" t="str">
        <f ca="1">IF(OR(ISBLANK('Tournament Info'!$B$11),'Tournament Info'!$B$11&lt;&gt;4),"",INDIRECT(ADDRESS(ROW(),3,1,1,"Optimal Seating "&amp;'Tournament Info'!$B$11-1&amp;"R+F")))</f>
        <v/>
      </c>
      <c r="B67" s="194" t="str">
        <f ca="1">IF(ISNUMBER(A67),VLOOKUP(A67,Methuselahs!$A$7:$E$206,2,FALSE),"")</f>
        <v/>
      </c>
      <c r="C67" s="195" t="str">
        <f ca="1">IF(ISNUMBER(A67),VLOOKUP(A67,Methuselahs!$A$7:$E$206,3,FALSE),"")</f>
        <v/>
      </c>
      <c r="D67" s="196" t="str">
        <f t="shared" ca="1" si="12"/>
        <v/>
      </c>
      <c r="E67" s="197"/>
      <c r="F67" s="249">
        <f t="shared" si="13"/>
        <v>0</v>
      </c>
      <c r="G67" s="198" t="str">
        <f t="shared" ca="1" si="14"/>
        <v/>
      </c>
      <c r="H67" s="199" t="str">
        <f ca="1">IF(ISNUMBER(A67),IF(OR($S67=$U67,NOT(ISNA(MATCH($D67*5+$V$4,Override!$C$6:$C$125,0)))),$Q67,0),"")</f>
        <v/>
      </c>
      <c r="I67" s="260" t="str">
        <f t="shared" ca="1" si="15"/>
        <v/>
      </c>
      <c r="J67" s="200">
        <f ca="1">COUNT(A67:A71)</f>
        <v>0</v>
      </c>
      <c r="K67" s="201" t="str">
        <f ca="1">IF(ISNUMBER(A67),RANK(F67,F67:F71),"")</f>
        <v/>
      </c>
      <c r="L67" s="202">
        <f ca="1">IF(J67=5,VLOOKUP(K67,TPMatrix!$A$6:$B$10,2,FALSE),IF(J67=4,VLOOKUP(K67,TPMatrix!$D$6:$E$9,2,FALSE),0))</f>
        <v>0</v>
      </c>
      <c r="M67" s="202">
        <f ca="1">IF(COUNTIF(K67:K71,K67)&gt;=2,IF(J67=5,VLOOKUP(K67+1,TPMatrix!$A$6:$B$10,2,FALSE),IF(J67=4,VLOOKUP(K67+1,TPMatrix!$D$6:$E$9,2,FALSE),0)),"")</f>
        <v>0</v>
      </c>
      <c r="N67" s="202">
        <f ca="1">IF(COUNTIF(K67:K71,K67)&gt;=3,IF(J67=5,VLOOKUP(K67+2,TPMatrix!$A$6:$B$10,2,FALSE),IF(J67=4,VLOOKUP(K67+2,TPMatrix!$D$6:$E$9,2,FALSE),0)),"")</f>
        <v>0</v>
      </c>
      <c r="O67" s="202">
        <f ca="1">IF(COUNTIF(K67:K71,K67)&gt;=4,IF(J67=5,VLOOKUP(K67+3,TPMatrix!$A$6:$B$10,2,FALSE),IF(J67=4,VLOOKUP(K67+3,TPMatrix!$D$6:$E$9,2,FALSE),0)),"")</f>
        <v>0</v>
      </c>
      <c r="P67" s="202">
        <f ca="1">IF(COUNTIF(K67:K71,K67)&gt;=5,IF(J67=5,VLOOKUP(K67+4,TPMatrix!$A$6:$B$10,2,FALSE),IF(J67=4,VLOOKUP(K67+4,TPMatrix!$D$6:$E$9,2,FALSE),0)),"")</f>
        <v>0</v>
      </c>
      <c r="Q67" s="202">
        <f t="shared" ca="1" si="16"/>
        <v>0</v>
      </c>
      <c r="R67" s="203">
        <f t="shared" ca="1" si="17"/>
        <v>5</v>
      </c>
      <c r="S67" s="204">
        <f t="shared" ca="1" si="18"/>
        <v>0</v>
      </c>
      <c r="T67" s="205">
        <f t="shared" si="19"/>
        <v>0</v>
      </c>
      <c r="U67" s="206">
        <f t="shared" ca="1" si="20"/>
        <v>0</v>
      </c>
      <c r="W67" s="154" t="str">
        <f t="shared" ca="1" si="21"/>
        <v/>
      </c>
      <c r="X67" s="154" t="str">
        <f ca="1">IF(ISNUMBER($A67),$W67*(Methuselahs!$A$4+1)+$A67,"")</f>
        <v/>
      </c>
      <c r="Y67" s="154" t="str">
        <f t="shared" ca="1" si="22"/>
        <v/>
      </c>
      <c r="Z67" s="154" t="str">
        <f ca="1">IF(ISNUMBER($A67),VLOOKUP($A67,Methuselahs!$A$7:$X$206,5),"")</f>
        <v/>
      </c>
      <c r="AA67" s="154" t="str">
        <f t="shared" ca="1" si="23"/>
        <v/>
      </c>
    </row>
    <row r="68" spans="1:27" ht="12.95" customHeight="1" x14ac:dyDescent="0.2">
      <c r="A68" s="207" t="str">
        <f ca="1">IF(OR(ISBLANK('Tournament Info'!$B$11),'Tournament Info'!$B$11&lt;&gt;4),"",INDIRECT(ADDRESS(ROW(),3,1,1,"Optimal Seating "&amp;'Tournament Info'!$B$11-1&amp;"R+F")))</f>
        <v/>
      </c>
      <c r="B68" s="208" t="str">
        <f ca="1">IF(ISNUMBER(A68),VLOOKUP(A68,Methuselahs!$A$7:$E$206,2,FALSE),"")</f>
        <v/>
      </c>
      <c r="C68" s="209" t="str">
        <f ca="1">IF(ISNUMBER(A68),VLOOKUP(A68,Methuselahs!$A$7:$E$206,3,FALSE),"")</f>
        <v/>
      </c>
      <c r="D68" s="210" t="str">
        <f t="shared" ca="1" si="12"/>
        <v/>
      </c>
      <c r="E68" s="211"/>
      <c r="F68" s="251">
        <f t="shared" si="13"/>
        <v>0</v>
      </c>
      <c r="G68" s="212" t="str">
        <f t="shared" ca="1" si="14"/>
        <v/>
      </c>
      <c r="H68" s="213" t="str">
        <f ca="1">IF(ISNUMBER(A68),IF(OR($S68=$U68,NOT(ISNA(MATCH($D68*5+$V$4,Override!$C$6:$C$125,0)))),$Q68,0),"")</f>
        <v/>
      </c>
      <c r="I68" s="261" t="str">
        <f t="shared" ca="1" si="15"/>
        <v/>
      </c>
      <c r="J68" s="214">
        <f ca="1">COUNT(A67:A71)</f>
        <v>0</v>
      </c>
      <c r="K68" s="215" t="str">
        <f ca="1">IF(ISNUMBER(A68),RANK(F68,F67:F71),"")</f>
        <v/>
      </c>
      <c r="L68" s="216">
        <f ca="1">IF(J68=5,VLOOKUP(K68,TPMatrix!$A$6:$B$10,2,FALSE),IF(J68=4,VLOOKUP(K68,TPMatrix!$D$6:$E$9,2,FALSE),0))</f>
        <v>0</v>
      </c>
      <c r="M68" s="216">
        <f ca="1">IF(COUNTIF(K67:K71,K68)&gt;=2,IF(J68=5,VLOOKUP(K68+1,TPMatrix!$A$6:$B$10,2,FALSE),IF(J68=4,VLOOKUP(K68+1,TPMatrix!$D$6:$E$9,2,FALSE),0)),"")</f>
        <v>0</v>
      </c>
      <c r="N68" s="216">
        <f ca="1">IF(COUNTIF(K67:K71,K68)&gt;=3,IF(J68=5,VLOOKUP(K68+2,TPMatrix!$A$6:$B$10,2,FALSE),IF(J68=4,VLOOKUP(K68+2,TPMatrix!$D$6:$E$9,2,FALSE),0)),"")</f>
        <v>0</v>
      </c>
      <c r="O68" s="216">
        <f ca="1">IF(COUNTIF(K67:K71,K68)&gt;=4,IF(J68=5,VLOOKUP(K68+3,TPMatrix!$A$6:$B$10,2,FALSE),IF(J68=4,VLOOKUP(K68+3,TPMatrix!$D$6:$E$9,2,FALSE),0)),"")</f>
        <v>0</v>
      </c>
      <c r="P68" s="216">
        <f ca="1">IF(COUNTIF(K67:K71,K68)&gt;=5,IF(J68=5,VLOOKUP(K68+4,TPMatrix!$A$6:$B$10,2,FALSE),IF(J68=4,VLOOKUP(K68+4,TPMatrix!$D$6:$E$9,2,FALSE),0)),"")</f>
        <v>0</v>
      </c>
      <c r="Q68" s="216">
        <f t="shared" ca="1" si="16"/>
        <v>0</v>
      </c>
      <c r="R68" s="217">
        <f t="shared" ca="1" si="17"/>
        <v>5</v>
      </c>
      <c r="S68" s="215">
        <f t="shared" ca="1" si="18"/>
        <v>0</v>
      </c>
      <c r="T68" s="216">
        <f t="shared" si="19"/>
        <v>0</v>
      </c>
      <c r="U68" s="217">
        <f t="shared" ca="1" si="20"/>
        <v>0</v>
      </c>
      <c r="W68" s="154" t="str">
        <f t="shared" ca="1" si="21"/>
        <v/>
      </c>
      <c r="X68" s="154" t="str">
        <f ca="1">IF(ISNUMBER($A68),$W68*(Methuselahs!$A$4+1)+$A68,"")</f>
        <v/>
      </c>
      <c r="Y68" s="154" t="str">
        <f t="shared" ca="1" si="22"/>
        <v/>
      </c>
      <c r="Z68" s="154" t="str">
        <f ca="1">IF(ISNUMBER($A68),VLOOKUP($A68,Methuselahs!$A$7:$X$206,5),"")</f>
        <v/>
      </c>
      <c r="AA68" s="154" t="str">
        <f t="shared" ca="1" si="23"/>
        <v/>
      </c>
    </row>
    <row r="69" spans="1:27" ht="12.95" customHeight="1" x14ac:dyDescent="0.2">
      <c r="A69" s="218" t="str">
        <f ca="1">IF(OR(ISBLANK('Tournament Info'!$B$11),'Tournament Info'!$B$11&lt;&gt;4),"",INDIRECT(ADDRESS(ROW(),3,1,1,"Optimal Seating "&amp;'Tournament Info'!$B$11-1&amp;"R+F")))</f>
        <v/>
      </c>
      <c r="B69" s="194" t="str">
        <f ca="1">IF(ISNUMBER(A69),VLOOKUP(A69,Methuselahs!$A$7:$E$206,2,FALSE),"")</f>
        <v/>
      </c>
      <c r="C69" s="219" t="str">
        <f ca="1">IF(ISNUMBER(A69),VLOOKUP(A69,Methuselahs!$A$7:$E$206,3,FALSE),"")</f>
        <v/>
      </c>
      <c r="D69" s="220" t="str">
        <f t="shared" ca="1" si="12"/>
        <v/>
      </c>
      <c r="E69" s="221"/>
      <c r="F69" s="253">
        <f t="shared" si="13"/>
        <v>0</v>
      </c>
      <c r="G69" s="222" t="str">
        <f t="shared" ca="1" si="14"/>
        <v/>
      </c>
      <c r="H69" s="223" t="str">
        <f ca="1">IF(ISNUMBER(A69),IF(OR($S69=$U69,NOT(ISNA(MATCH($D69*5+$V$4,Override!$C$6:$C$125,0)))),$Q69,0),"")</f>
        <v/>
      </c>
      <c r="I69" s="97" t="str">
        <f t="shared" ca="1" si="15"/>
        <v/>
      </c>
      <c r="J69" s="224">
        <f ca="1">COUNT(A67:A71)</f>
        <v>0</v>
      </c>
      <c r="K69" s="225" t="str">
        <f ca="1">IF(ISNUMBER(A69),RANK(F69,F67:F71),"")</f>
        <v/>
      </c>
      <c r="L69" s="226">
        <f ca="1">IF(J69=5,VLOOKUP(K69,TPMatrix!$A$6:$B$10,2,FALSE),IF(J69=4,VLOOKUP(K69,TPMatrix!$D$6:$E$9,2,FALSE),0))</f>
        <v>0</v>
      </c>
      <c r="M69" s="226">
        <f ca="1">IF(COUNTIF(K67:K71,K69)&gt;=2,IF(J69=5,VLOOKUP(K69+1,TPMatrix!$A$6:$B$10,2,FALSE),IF(J69=4,VLOOKUP(K69+1,TPMatrix!$D$6:$E$9,2,FALSE),0)),"")</f>
        <v>0</v>
      </c>
      <c r="N69" s="226">
        <f ca="1">IF(COUNTIF(K67:K71,K69)&gt;=3,IF(J69=5,VLOOKUP(K69+2,TPMatrix!$A$6:$B$10,2,FALSE),IF(J69=4,VLOOKUP(K69+2,TPMatrix!$D$6:$E$9,2,FALSE),0)),"")</f>
        <v>0</v>
      </c>
      <c r="O69" s="226">
        <f ca="1">IF(COUNTIF(K67:K71,K69)&gt;=4,IF(J69=5,VLOOKUP(K69+3,TPMatrix!$A$6:$B$10,2,FALSE),IF(J69=4,VLOOKUP(K69+3,TPMatrix!$D$6:$E$9,2,FALSE),0)),"")</f>
        <v>0</v>
      </c>
      <c r="P69" s="226">
        <f ca="1">IF(COUNTIF(K67:K71,K69)&gt;=5,IF(J69=5,VLOOKUP(K69+4,TPMatrix!$A$6:$B$10,2,FALSE),IF(J69=4,VLOOKUP(K69+4,TPMatrix!$D$6:$E$9,2,FALSE),0)),"")</f>
        <v>0</v>
      </c>
      <c r="Q69" s="226">
        <f t="shared" ca="1" si="16"/>
        <v>0</v>
      </c>
      <c r="R69" s="227">
        <f t="shared" ca="1" si="17"/>
        <v>5</v>
      </c>
      <c r="S69" s="225">
        <f t="shared" ca="1" si="18"/>
        <v>0</v>
      </c>
      <c r="T69" s="226">
        <f t="shared" si="19"/>
        <v>0</v>
      </c>
      <c r="U69" s="227">
        <f t="shared" ca="1" si="20"/>
        <v>0</v>
      </c>
      <c r="W69" s="154" t="str">
        <f t="shared" ca="1" si="21"/>
        <v/>
      </c>
      <c r="X69" s="154" t="str">
        <f ca="1">IF(ISNUMBER($A69),$W69*(Methuselahs!$A$4+1)+$A69,"")</f>
        <v/>
      </c>
      <c r="Y69" s="154" t="str">
        <f t="shared" ca="1" si="22"/>
        <v/>
      </c>
      <c r="Z69" s="154" t="str">
        <f ca="1">IF(ISNUMBER($A69),VLOOKUP($A69,Methuselahs!$A$7:$X$206,5),"")</f>
        <v/>
      </c>
      <c r="AA69" s="154" t="str">
        <f t="shared" ca="1" si="23"/>
        <v/>
      </c>
    </row>
    <row r="70" spans="1:27" ht="12.95" customHeight="1" x14ac:dyDescent="0.2">
      <c r="A70" s="228" t="str">
        <f ca="1">IF(OR(ISBLANK('Tournament Info'!$B$11),'Tournament Info'!$B$11&lt;&gt;4),"",INDIRECT(ADDRESS(ROW(),3,1,1,"Optimal Seating "&amp;'Tournament Info'!$B$11-1&amp;"R+F")))</f>
        <v/>
      </c>
      <c r="B70" s="229" t="str">
        <f ca="1">IF(ISNUMBER(A70),VLOOKUP(A70,Methuselahs!$A$7:$E$206,2,FALSE),"")</f>
        <v/>
      </c>
      <c r="C70" s="230" t="str">
        <f ca="1">IF(ISNUMBER(A70),VLOOKUP(A70,Methuselahs!$A$7:$E$206,3,FALSE),"")</f>
        <v/>
      </c>
      <c r="D70" s="231" t="str">
        <f t="shared" ca="1" si="12"/>
        <v/>
      </c>
      <c r="E70" s="232"/>
      <c r="F70" s="255">
        <f t="shared" si="13"/>
        <v>0</v>
      </c>
      <c r="G70" s="212" t="str">
        <f t="shared" ca="1" si="14"/>
        <v/>
      </c>
      <c r="H70" s="213" t="str">
        <f ca="1">IF(ISNUMBER(A70),IF(OR($S70=$U70,NOT(ISNA(MATCH($D70*5+$V$4,Override!$C$6:$C$125,0)))),$Q70,0),"")</f>
        <v/>
      </c>
      <c r="I70" s="261" t="str">
        <f t="shared" ca="1" si="15"/>
        <v/>
      </c>
      <c r="J70" s="233">
        <f ca="1">COUNT(A67:A71)</f>
        <v>0</v>
      </c>
      <c r="K70" s="215" t="str">
        <f ca="1">IF(ISNUMBER(A70),RANK(F70,F67:F71),"")</f>
        <v/>
      </c>
      <c r="L70" s="216">
        <f ca="1">IF(J70=5,VLOOKUP(K70,TPMatrix!$A$6:$B$10,2,FALSE),IF(J70=4,VLOOKUP(K70,TPMatrix!$D$6:$E$9,2,FALSE),0))</f>
        <v>0</v>
      </c>
      <c r="M70" s="216">
        <f ca="1">IF(COUNTIF(K67:K71,K70)&gt;=2,IF(J70=5,VLOOKUP(K70+1,TPMatrix!$A$6:$B$10,2,FALSE),IF(J70=4,VLOOKUP(K70+1,TPMatrix!$D$6:$E$9,2,FALSE),0)),"")</f>
        <v>0</v>
      </c>
      <c r="N70" s="216">
        <f ca="1">IF(COUNTIF(K67:K71,K70)&gt;=3,IF(J70=5,VLOOKUP(K70+2,TPMatrix!$A$6:$B$10,2,FALSE),IF(J70=4,VLOOKUP(K70+2,TPMatrix!$D$6:$E$9,2,FALSE),0)),"")</f>
        <v>0</v>
      </c>
      <c r="O70" s="216">
        <f ca="1">IF(COUNTIF(K67:K71,K70)&gt;=4,IF(J70=5,VLOOKUP(K70+3,TPMatrix!$A$6:$B$10,2,FALSE),IF(J70=4,VLOOKUP(K70+3,TPMatrix!$D$6:$E$9,2,FALSE),0)),"")</f>
        <v>0</v>
      </c>
      <c r="P70" s="216">
        <f ca="1">IF(COUNTIF(K67:K71,K70)&gt;=5,IF(J70=5,VLOOKUP(K70+4,TPMatrix!$A$6:$B$10,2,FALSE),IF(J70=4,VLOOKUP(K70+4,TPMatrix!$D$6:$E$9,2,FALSE),0)),"")</f>
        <v>0</v>
      </c>
      <c r="Q70" s="216">
        <f t="shared" ca="1" si="16"/>
        <v>0</v>
      </c>
      <c r="R70" s="217">
        <f t="shared" ca="1" si="17"/>
        <v>5</v>
      </c>
      <c r="S70" s="215">
        <f t="shared" ca="1" si="18"/>
        <v>0</v>
      </c>
      <c r="T70" s="216">
        <f t="shared" si="19"/>
        <v>0</v>
      </c>
      <c r="U70" s="217">
        <f t="shared" ca="1" si="20"/>
        <v>0</v>
      </c>
      <c r="W70" s="154" t="str">
        <f t="shared" ca="1" si="21"/>
        <v/>
      </c>
      <c r="X70" s="154" t="str">
        <f ca="1">IF(ISNUMBER($A70),$W70*(Methuselahs!$A$4+1)+$A70,"")</f>
        <v/>
      </c>
      <c r="Y70" s="154" t="str">
        <f t="shared" ca="1" si="22"/>
        <v/>
      </c>
      <c r="Z70" s="154" t="str">
        <f ca="1">IF(ISNUMBER($A70),VLOOKUP($A70,Methuselahs!$A$7:$X$206,5),"")</f>
        <v/>
      </c>
      <c r="AA70" s="154" t="str">
        <f t="shared" ca="1" si="23"/>
        <v/>
      </c>
    </row>
    <row r="71" spans="1:27" ht="12.95" customHeight="1" x14ac:dyDescent="0.2">
      <c r="A71" s="234" t="str">
        <f ca="1">IF(OR(ISBLANK('Tournament Info'!$B$11),'Tournament Info'!$B$11&lt;&gt;4),"",INDIRECT(ADDRESS(ROW(),3,1,1,"Optimal Seating "&amp;'Tournament Info'!$B$11-1&amp;"R+F")))</f>
        <v/>
      </c>
      <c r="B71" s="235" t="str">
        <f ca="1">IF(ISNUMBER(A71),VLOOKUP(A71,Methuselahs!$A$7:$E$206,2,FALSE),"")</f>
        <v/>
      </c>
      <c r="C71" s="236" t="str">
        <f ca="1">IF(ISNUMBER(A71),VLOOKUP(A71,Methuselahs!$A$7:$E$206,3,FALSE),"")</f>
        <v/>
      </c>
      <c r="D71" s="237" t="str">
        <f t="shared" ref="D71:D102" ca="1" si="24">IF(ISNUMBER(A71),FLOOR((ROW()-ROW($A$7))/5,1)+1,"")</f>
        <v/>
      </c>
      <c r="E71" s="238"/>
      <c r="F71" s="256">
        <f t="shared" ref="F71:F102" si="25">IF(ISNUMBER(E71),E71,0)</f>
        <v>0</v>
      </c>
      <c r="G71" s="222" t="str">
        <f t="shared" ref="G71:G102" ca="1" si="26">IF(ISNUMBER($A71),IF(AND($F71&gt;=2,$H71=60),1,0),"")</f>
        <v/>
      </c>
      <c r="H71" s="223" t="str">
        <f ca="1">IF(ISNUMBER(A71),IF(OR($S71=$U71,NOT(ISNA(MATCH($D71*5+$V$4,Override!$C$6:$C$125,0)))),$Q71,0),"")</f>
        <v/>
      </c>
      <c r="I71" s="97" t="str">
        <f t="shared" ref="I71:I102" ca="1" si="27">IF(ISNUMBER(A71),IF(J71=5,K71,IF(AND(J71=4,OR(K71=4,K71=3)),K71+1,K71)),"")</f>
        <v/>
      </c>
      <c r="J71" s="239">
        <f ca="1">COUNT(A67:A71)</f>
        <v>0</v>
      </c>
      <c r="K71" s="240" t="str">
        <f ca="1">IF(ISNUMBER(A71),RANK(F71,F67:F71),"")</f>
        <v/>
      </c>
      <c r="L71" s="241">
        <f ca="1">IF(J71=5,VLOOKUP(K71,TPMatrix!$A$6:$B$10,2,FALSE),IF(J71=4,VLOOKUP(K71,TPMatrix!$D$6:$E$9,2,FALSE),0))</f>
        <v>0</v>
      </c>
      <c r="M71" s="241">
        <f ca="1">IF(COUNTIF(K67:K71,K71)&gt;=2,IF(J71=5,VLOOKUP(K71+1,TPMatrix!$A$6:$B$10,2,FALSE),IF(J71=4,VLOOKUP(K71+1,TPMatrix!$D$6:$E$9,2,FALSE),0)),"")</f>
        <v>0</v>
      </c>
      <c r="N71" s="241">
        <f ca="1">IF(COUNTIF(K67:K71,K71)&gt;=3,IF(J71=5,VLOOKUP(K71+2,TPMatrix!$A$6:$B$10,2,FALSE),IF(J71=4,VLOOKUP(K71+2,TPMatrix!$D$6:$E$9,2,FALSE),0)),"")</f>
        <v>0</v>
      </c>
      <c r="O71" s="241">
        <f ca="1">IF(COUNTIF(K67:K71,K71)&gt;=4,IF(J71=5,VLOOKUP(K71+3,TPMatrix!$A$6:$B$10,2,FALSE),IF(J71=4,VLOOKUP(K71+3,TPMatrix!$D$6:$E$9,2,FALSE),0)),"")</f>
        <v>0</v>
      </c>
      <c r="P71" s="241">
        <f ca="1">IF(COUNTIF(K67:K71,K71)&gt;=5,IF(J71=5,VLOOKUP(K71+4,TPMatrix!$A$6:$B$10,2,FALSE),IF(J71=4,VLOOKUP(K71+4,TPMatrix!$D$6:$E$9,2,FALSE),0)),"")</f>
        <v>0</v>
      </c>
      <c r="Q71" s="241">
        <f t="shared" ref="Q71:Q102" ca="1" si="28">SUM(L71:P71)/COUNT(L71:P71)</f>
        <v>0</v>
      </c>
      <c r="R71" s="242">
        <f t="shared" ref="R71:R102" ca="1" si="29">COUNT(L71:P71)</f>
        <v>5</v>
      </c>
      <c r="S71" s="240">
        <f t="shared" ref="S71:S102" ca="1" si="30">IF(ISNUMBER($A71),COUNTIF($D$7:$D$206,$D71),0)</f>
        <v>0</v>
      </c>
      <c r="T71" s="241">
        <f t="shared" ref="T71:T102" si="31">CEILING($F71,1)</f>
        <v>0</v>
      </c>
      <c r="U71" s="242">
        <f t="shared" ref="U71:U102" ca="1" si="32">SUM(OFFSET(T71,-MOD(ROW()-ROW($U$7),5),0,5,1))</f>
        <v>0</v>
      </c>
      <c r="W71" s="154" t="str">
        <f t="shared" ref="W71:W102" ca="1" si="33">$I71</f>
        <v/>
      </c>
      <c r="X71" s="154" t="str">
        <f ca="1">IF(ISNUMBER($A71),$W71*(Methuselahs!$A$4+1)+$A71,"")</f>
        <v/>
      </c>
      <c r="Y71" s="154" t="str">
        <f t="shared" ref="Y71:Y102" ca="1" si="34">IF(ISNUMBER($A71),RANK($X71,$X71:$X75,1),"")</f>
        <v/>
      </c>
      <c r="Z71" s="154" t="str">
        <f ca="1">IF(ISNUMBER($A71),VLOOKUP($A71,Methuselahs!$A$7:$X$206,5),"")</f>
        <v/>
      </c>
      <c r="AA71" s="154" t="str">
        <f t="shared" ref="AA71:AA102" ca="1" si="35">$I71</f>
        <v/>
      </c>
    </row>
    <row r="72" spans="1:27" ht="12.95" customHeight="1" x14ac:dyDescent="0.2">
      <c r="A72" s="193" t="str">
        <f ca="1">IF(OR(ISBLANK('Tournament Info'!$B$11),'Tournament Info'!$B$11&lt;&gt;4),"",INDIRECT(ADDRESS(ROW(),3,1,1,"Optimal Seating "&amp;'Tournament Info'!$B$11-1&amp;"R+F")))</f>
        <v/>
      </c>
      <c r="B72" s="194" t="str">
        <f ca="1">IF(ISNUMBER(A72),VLOOKUP(A72,Methuselahs!$A$7:$E$206,2,FALSE),"")</f>
        <v/>
      </c>
      <c r="C72" s="195" t="str">
        <f ca="1">IF(ISNUMBER(A72),VLOOKUP(A72,Methuselahs!$A$7:$E$206,3,FALSE),"")</f>
        <v/>
      </c>
      <c r="D72" s="196" t="str">
        <f t="shared" ca="1" si="24"/>
        <v/>
      </c>
      <c r="E72" s="197"/>
      <c r="F72" s="249">
        <f t="shared" si="25"/>
        <v>0</v>
      </c>
      <c r="G72" s="198" t="str">
        <f t="shared" ca="1" si="26"/>
        <v/>
      </c>
      <c r="H72" s="199" t="str">
        <f ca="1">IF(ISNUMBER(A72),IF(OR($S72=$U72,NOT(ISNA(MATCH($D72*5+$V$4,Override!$C$6:$C$125,0)))),$Q72,0),"")</f>
        <v/>
      </c>
      <c r="I72" s="260" t="str">
        <f t="shared" ca="1" si="27"/>
        <v/>
      </c>
      <c r="J72" s="200">
        <f ca="1">COUNT(A72:A76)</f>
        <v>0</v>
      </c>
      <c r="K72" s="201" t="str">
        <f ca="1">IF(ISNUMBER(A72),RANK(F72,F72:F76),"")</f>
        <v/>
      </c>
      <c r="L72" s="202">
        <f ca="1">IF(J72=5,VLOOKUP(K72,TPMatrix!$A$6:$B$10,2,FALSE),IF(J72=4,VLOOKUP(K72,TPMatrix!$D$6:$E$9,2,FALSE),0))</f>
        <v>0</v>
      </c>
      <c r="M72" s="202">
        <f ca="1">IF(COUNTIF(K72:K76,K72)&gt;=2,IF(J72=5,VLOOKUP(K72+1,TPMatrix!$A$6:$B$10,2,FALSE),IF(J72=4,VLOOKUP(K72+1,TPMatrix!$D$6:$E$9,2,FALSE),0)),"")</f>
        <v>0</v>
      </c>
      <c r="N72" s="202">
        <f ca="1">IF(COUNTIF(K72:K76,K72)&gt;=3,IF(J72=5,VLOOKUP(K72+2,TPMatrix!$A$6:$B$10,2,FALSE),IF(J72=4,VLOOKUP(K72+2,TPMatrix!$D$6:$E$9,2,FALSE),0)),"")</f>
        <v>0</v>
      </c>
      <c r="O72" s="202">
        <f ca="1">IF(COUNTIF(K72:K76,K72)&gt;=4,IF(J72=5,VLOOKUP(K72+3,TPMatrix!$A$6:$B$10,2,FALSE),IF(J72=4,VLOOKUP(K72+3,TPMatrix!$D$6:$E$9,2,FALSE),0)),"")</f>
        <v>0</v>
      </c>
      <c r="P72" s="202">
        <f ca="1">IF(COUNTIF(K72:K76,K72)&gt;=5,IF(J72=5,VLOOKUP(K72+4,TPMatrix!$A$6:$B$10,2,FALSE),IF(J72=4,VLOOKUP(K72+4,TPMatrix!$D$6:$E$9,2,FALSE),0)),"")</f>
        <v>0</v>
      </c>
      <c r="Q72" s="202">
        <f t="shared" ca="1" si="28"/>
        <v>0</v>
      </c>
      <c r="R72" s="203">
        <f t="shared" ca="1" si="29"/>
        <v>5</v>
      </c>
      <c r="S72" s="204">
        <f t="shared" ca="1" si="30"/>
        <v>0</v>
      </c>
      <c r="T72" s="205">
        <f t="shared" si="31"/>
        <v>0</v>
      </c>
      <c r="U72" s="206">
        <f t="shared" ca="1" si="32"/>
        <v>0</v>
      </c>
      <c r="W72" s="154" t="str">
        <f t="shared" ca="1" si="33"/>
        <v/>
      </c>
      <c r="X72" s="154" t="str">
        <f ca="1">IF(ISNUMBER($A72),$W72*(Methuselahs!$A$4+1)+$A72,"")</f>
        <v/>
      </c>
      <c r="Y72" s="154" t="str">
        <f t="shared" ca="1" si="34"/>
        <v/>
      </c>
      <c r="Z72" s="154" t="str">
        <f ca="1">IF(ISNUMBER($A72),VLOOKUP($A72,Methuselahs!$A$7:$X$206,5),"")</f>
        <v/>
      </c>
      <c r="AA72" s="154" t="str">
        <f t="shared" ca="1" si="35"/>
        <v/>
      </c>
    </row>
    <row r="73" spans="1:27" ht="12.95" customHeight="1" x14ac:dyDescent="0.2">
      <c r="A73" s="207" t="str">
        <f ca="1">IF(OR(ISBLANK('Tournament Info'!$B$11),'Tournament Info'!$B$11&lt;&gt;4),"",INDIRECT(ADDRESS(ROW(),3,1,1,"Optimal Seating "&amp;'Tournament Info'!$B$11-1&amp;"R+F")))</f>
        <v/>
      </c>
      <c r="B73" s="208" t="str">
        <f ca="1">IF(ISNUMBER(A73),VLOOKUP(A73,Methuselahs!$A$7:$E$206,2,FALSE),"")</f>
        <v/>
      </c>
      <c r="C73" s="209" t="str">
        <f ca="1">IF(ISNUMBER(A73),VLOOKUP(A73,Methuselahs!$A$7:$E$206,3,FALSE),"")</f>
        <v/>
      </c>
      <c r="D73" s="210" t="str">
        <f t="shared" ca="1" si="24"/>
        <v/>
      </c>
      <c r="E73" s="211"/>
      <c r="F73" s="251">
        <f t="shared" si="25"/>
        <v>0</v>
      </c>
      <c r="G73" s="212" t="str">
        <f t="shared" ca="1" si="26"/>
        <v/>
      </c>
      <c r="H73" s="213" t="str">
        <f ca="1">IF(ISNUMBER(A73),IF(OR($S73=$U73,NOT(ISNA(MATCH($D73*5+$V$4,Override!$C$6:$C$125,0)))),$Q73,0),"")</f>
        <v/>
      </c>
      <c r="I73" s="261" t="str">
        <f t="shared" ca="1" si="27"/>
        <v/>
      </c>
      <c r="J73" s="214">
        <f ca="1">COUNT(A72:A76)</f>
        <v>0</v>
      </c>
      <c r="K73" s="215" t="str">
        <f ca="1">IF(ISNUMBER(A73),RANK(F73,F72:F76),"")</f>
        <v/>
      </c>
      <c r="L73" s="216">
        <f ca="1">IF(J73=5,VLOOKUP(K73,TPMatrix!$A$6:$B$10,2,FALSE),IF(J73=4,VLOOKUP(K73,TPMatrix!$D$6:$E$9,2,FALSE),0))</f>
        <v>0</v>
      </c>
      <c r="M73" s="216">
        <f ca="1">IF(COUNTIF(K72:K76,K73)&gt;=2,IF(J73=5,VLOOKUP(K73+1,TPMatrix!$A$6:$B$10,2,FALSE),IF(J73=4,VLOOKUP(K73+1,TPMatrix!$D$6:$E$9,2,FALSE),0)),"")</f>
        <v>0</v>
      </c>
      <c r="N73" s="216">
        <f ca="1">IF(COUNTIF(K72:K76,K73)&gt;=3,IF(J73=5,VLOOKUP(K73+2,TPMatrix!$A$6:$B$10,2,FALSE),IF(J73=4,VLOOKUP(K73+2,TPMatrix!$D$6:$E$9,2,FALSE),0)),"")</f>
        <v>0</v>
      </c>
      <c r="O73" s="216">
        <f ca="1">IF(COUNTIF(K72:K76,K73)&gt;=4,IF(J73=5,VLOOKUP(K73+3,TPMatrix!$A$6:$B$10,2,FALSE),IF(J73=4,VLOOKUP(K73+3,TPMatrix!$D$6:$E$9,2,FALSE),0)),"")</f>
        <v>0</v>
      </c>
      <c r="P73" s="216">
        <f ca="1">IF(COUNTIF(K72:K76,K73)&gt;=5,IF(J73=5,VLOOKUP(K73+4,TPMatrix!$A$6:$B$10,2,FALSE),IF(J73=4,VLOOKUP(K73+4,TPMatrix!$D$6:$E$9,2,FALSE),0)),"")</f>
        <v>0</v>
      </c>
      <c r="Q73" s="216">
        <f t="shared" ca="1" si="28"/>
        <v>0</v>
      </c>
      <c r="R73" s="217">
        <f t="shared" ca="1" si="29"/>
        <v>5</v>
      </c>
      <c r="S73" s="215">
        <f t="shared" ca="1" si="30"/>
        <v>0</v>
      </c>
      <c r="T73" s="216">
        <f t="shared" si="31"/>
        <v>0</v>
      </c>
      <c r="U73" s="217">
        <f t="shared" ca="1" si="32"/>
        <v>0</v>
      </c>
      <c r="W73" s="154" t="str">
        <f t="shared" ca="1" si="33"/>
        <v/>
      </c>
      <c r="X73" s="154" t="str">
        <f ca="1">IF(ISNUMBER($A73),$W73*(Methuselahs!$A$4+1)+$A73,"")</f>
        <v/>
      </c>
      <c r="Y73" s="154" t="str">
        <f t="shared" ca="1" si="34"/>
        <v/>
      </c>
      <c r="Z73" s="154" t="str">
        <f ca="1">IF(ISNUMBER($A73),VLOOKUP($A73,Methuselahs!$A$7:$X$206,5),"")</f>
        <v/>
      </c>
      <c r="AA73" s="154" t="str">
        <f t="shared" ca="1" si="35"/>
        <v/>
      </c>
    </row>
    <row r="74" spans="1:27" ht="12.95" customHeight="1" x14ac:dyDescent="0.2">
      <c r="A74" s="218" t="str">
        <f ca="1">IF(OR(ISBLANK('Tournament Info'!$B$11),'Tournament Info'!$B$11&lt;&gt;4),"",INDIRECT(ADDRESS(ROW(),3,1,1,"Optimal Seating "&amp;'Tournament Info'!$B$11-1&amp;"R+F")))</f>
        <v/>
      </c>
      <c r="B74" s="194" t="str">
        <f ca="1">IF(ISNUMBER(A74),VLOOKUP(A74,Methuselahs!$A$7:$E$206,2,FALSE),"")</f>
        <v/>
      </c>
      <c r="C74" s="219" t="str">
        <f ca="1">IF(ISNUMBER(A74),VLOOKUP(A74,Methuselahs!$A$7:$E$206,3,FALSE),"")</f>
        <v/>
      </c>
      <c r="D74" s="220" t="str">
        <f t="shared" ca="1" si="24"/>
        <v/>
      </c>
      <c r="E74" s="221"/>
      <c r="F74" s="253">
        <f t="shared" si="25"/>
        <v>0</v>
      </c>
      <c r="G74" s="222" t="str">
        <f t="shared" ca="1" si="26"/>
        <v/>
      </c>
      <c r="H74" s="223" t="str">
        <f ca="1">IF(ISNUMBER(A74),IF(OR($S74=$U74,NOT(ISNA(MATCH($D74*5+$V$4,Override!$C$6:$C$125,0)))),$Q74,0),"")</f>
        <v/>
      </c>
      <c r="I74" s="97" t="str">
        <f t="shared" ca="1" si="27"/>
        <v/>
      </c>
      <c r="J74" s="224">
        <f ca="1">COUNT(A72:A76)</f>
        <v>0</v>
      </c>
      <c r="K74" s="225" t="str">
        <f ca="1">IF(ISNUMBER(A74),RANK(F74,F72:F76),"")</f>
        <v/>
      </c>
      <c r="L74" s="226">
        <f ca="1">IF(J74=5,VLOOKUP(K74,TPMatrix!$A$6:$B$10,2,FALSE),IF(J74=4,VLOOKUP(K74,TPMatrix!$D$6:$E$9,2,FALSE),0))</f>
        <v>0</v>
      </c>
      <c r="M74" s="226">
        <f ca="1">IF(COUNTIF(K72:K76,K74)&gt;=2,IF(J74=5,VLOOKUP(K74+1,TPMatrix!$A$6:$B$10,2,FALSE),IF(J74=4,VLOOKUP(K74+1,TPMatrix!$D$6:$E$9,2,FALSE),0)),"")</f>
        <v>0</v>
      </c>
      <c r="N74" s="226">
        <f ca="1">IF(COUNTIF(K72:K76,K74)&gt;=3,IF(J74=5,VLOOKUP(K74+2,TPMatrix!$A$6:$B$10,2,FALSE),IF(J74=4,VLOOKUP(K74+2,TPMatrix!$D$6:$E$9,2,FALSE),0)),"")</f>
        <v>0</v>
      </c>
      <c r="O74" s="226">
        <f ca="1">IF(COUNTIF(K72:K76,K74)&gt;=4,IF(J74=5,VLOOKUP(K74+3,TPMatrix!$A$6:$B$10,2,FALSE),IF(J74=4,VLOOKUP(K74+3,TPMatrix!$D$6:$E$9,2,FALSE),0)),"")</f>
        <v>0</v>
      </c>
      <c r="P74" s="226">
        <f ca="1">IF(COUNTIF(K72:K76,K74)&gt;=5,IF(J74=5,VLOOKUP(K74+4,TPMatrix!$A$6:$B$10,2,FALSE),IF(J74=4,VLOOKUP(K74+4,TPMatrix!$D$6:$E$9,2,FALSE),0)),"")</f>
        <v>0</v>
      </c>
      <c r="Q74" s="226">
        <f t="shared" ca="1" si="28"/>
        <v>0</v>
      </c>
      <c r="R74" s="227">
        <f t="shared" ca="1" si="29"/>
        <v>5</v>
      </c>
      <c r="S74" s="225">
        <f t="shared" ca="1" si="30"/>
        <v>0</v>
      </c>
      <c r="T74" s="226">
        <f t="shared" si="31"/>
        <v>0</v>
      </c>
      <c r="U74" s="227">
        <f t="shared" ca="1" si="32"/>
        <v>0</v>
      </c>
      <c r="W74" s="154" t="str">
        <f t="shared" ca="1" si="33"/>
        <v/>
      </c>
      <c r="X74" s="154" t="str">
        <f ca="1">IF(ISNUMBER($A74),$W74*(Methuselahs!$A$4+1)+$A74,"")</f>
        <v/>
      </c>
      <c r="Y74" s="154" t="str">
        <f t="shared" ca="1" si="34"/>
        <v/>
      </c>
      <c r="Z74" s="154" t="str">
        <f ca="1">IF(ISNUMBER($A74),VLOOKUP($A74,Methuselahs!$A$7:$X$206,5),"")</f>
        <v/>
      </c>
      <c r="AA74" s="154" t="str">
        <f t="shared" ca="1" si="35"/>
        <v/>
      </c>
    </row>
    <row r="75" spans="1:27" ht="12.95" customHeight="1" x14ac:dyDescent="0.2">
      <c r="A75" s="228" t="str">
        <f ca="1">IF(OR(ISBLANK('Tournament Info'!$B$11),'Tournament Info'!$B$11&lt;&gt;4),"",INDIRECT(ADDRESS(ROW(),3,1,1,"Optimal Seating "&amp;'Tournament Info'!$B$11-1&amp;"R+F")))</f>
        <v/>
      </c>
      <c r="B75" s="229" t="str">
        <f ca="1">IF(ISNUMBER(A75),VLOOKUP(A75,Methuselahs!$A$7:$E$206,2,FALSE),"")</f>
        <v/>
      </c>
      <c r="C75" s="230" t="str">
        <f ca="1">IF(ISNUMBER(A75),VLOOKUP(A75,Methuselahs!$A$7:$E$206,3,FALSE),"")</f>
        <v/>
      </c>
      <c r="D75" s="231" t="str">
        <f t="shared" ca="1" si="24"/>
        <v/>
      </c>
      <c r="E75" s="232"/>
      <c r="F75" s="255">
        <f t="shared" si="25"/>
        <v>0</v>
      </c>
      <c r="G75" s="212" t="str">
        <f t="shared" ca="1" si="26"/>
        <v/>
      </c>
      <c r="H75" s="213" t="str">
        <f ca="1">IF(ISNUMBER(A75),IF(OR($S75=$U75,NOT(ISNA(MATCH($D75*5+$V$4,Override!$C$6:$C$125,0)))),$Q75,0),"")</f>
        <v/>
      </c>
      <c r="I75" s="261" t="str">
        <f t="shared" ca="1" si="27"/>
        <v/>
      </c>
      <c r="J75" s="233">
        <f ca="1">COUNT(A72:A76)</f>
        <v>0</v>
      </c>
      <c r="K75" s="215" t="str">
        <f ca="1">IF(ISNUMBER(A75),RANK(F75,F72:F76),"")</f>
        <v/>
      </c>
      <c r="L75" s="216">
        <f ca="1">IF(J75=5,VLOOKUP(K75,TPMatrix!$A$6:$B$10,2,FALSE),IF(J75=4,VLOOKUP(K75,TPMatrix!$D$6:$E$9,2,FALSE),0))</f>
        <v>0</v>
      </c>
      <c r="M75" s="216">
        <f ca="1">IF(COUNTIF(K72:K76,K75)&gt;=2,IF(J75=5,VLOOKUP(K75+1,TPMatrix!$A$6:$B$10,2,FALSE),IF(J75=4,VLOOKUP(K75+1,TPMatrix!$D$6:$E$9,2,FALSE),0)),"")</f>
        <v>0</v>
      </c>
      <c r="N75" s="216">
        <f ca="1">IF(COUNTIF(K72:K76,K75)&gt;=3,IF(J75=5,VLOOKUP(K75+2,TPMatrix!$A$6:$B$10,2,FALSE),IF(J75=4,VLOOKUP(K75+2,TPMatrix!$D$6:$E$9,2,FALSE),0)),"")</f>
        <v>0</v>
      </c>
      <c r="O75" s="216">
        <f ca="1">IF(COUNTIF(K72:K76,K75)&gt;=4,IF(J75=5,VLOOKUP(K75+3,TPMatrix!$A$6:$B$10,2,FALSE),IF(J75=4,VLOOKUP(K75+3,TPMatrix!$D$6:$E$9,2,FALSE),0)),"")</f>
        <v>0</v>
      </c>
      <c r="P75" s="216">
        <f ca="1">IF(COUNTIF(K72:K76,K75)&gt;=5,IF(J75=5,VLOOKUP(K75+4,TPMatrix!$A$6:$B$10,2,FALSE),IF(J75=4,VLOOKUP(K75+4,TPMatrix!$D$6:$E$9,2,FALSE),0)),"")</f>
        <v>0</v>
      </c>
      <c r="Q75" s="216">
        <f t="shared" ca="1" si="28"/>
        <v>0</v>
      </c>
      <c r="R75" s="217">
        <f t="shared" ca="1" si="29"/>
        <v>5</v>
      </c>
      <c r="S75" s="215">
        <f t="shared" ca="1" si="30"/>
        <v>0</v>
      </c>
      <c r="T75" s="216">
        <f t="shared" si="31"/>
        <v>0</v>
      </c>
      <c r="U75" s="217">
        <f t="shared" ca="1" si="32"/>
        <v>0</v>
      </c>
      <c r="W75" s="154" t="str">
        <f t="shared" ca="1" si="33"/>
        <v/>
      </c>
      <c r="X75" s="154" t="str">
        <f ca="1">IF(ISNUMBER($A75),$W75*(Methuselahs!$A$4+1)+$A75,"")</f>
        <v/>
      </c>
      <c r="Y75" s="154" t="str">
        <f t="shared" ca="1" si="34"/>
        <v/>
      </c>
      <c r="Z75" s="154" t="str">
        <f ca="1">IF(ISNUMBER($A75),VLOOKUP($A75,Methuselahs!$A$7:$X$206,5),"")</f>
        <v/>
      </c>
      <c r="AA75" s="154" t="str">
        <f t="shared" ca="1" si="35"/>
        <v/>
      </c>
    </row>
    <row r="76" spans="1:27" ht="12.95" customHeight="1" x14ac:dyDescent="0.2">
      <c r="A76" s="234" t="str">
        <f ca="1">IF(OR(ISBLANK('Tournament Info'!$B$11),'Tournament Info'!$B$11&lt;&gt;4),"",INDIRECT(ADDRESS(ROW(),3,1,1,"Optimal Seating "&amp;'Tournament Info'!$B$11-1&amp;"R+F")))</f>
        <v/>
      </c>
      <c r="B76" s="235" t="str">
        <f ca="1">IF(ISNUMBER(A76),VLOOKUP(A76,Methuselahs!$A$7:$E$206,2,FALSE),"")</f>
        <v/>
      </c>
      <c r="C76" s="236" t="str">
        <f ca="1">IF(ISNUMBER(A76),VLOOKUP(A76,Methuselahs!$A$7:$E$206,3,FALSE),"")</f>
        <v/>
      </c>
      <c r="D76" s="237" t="str">
        <f t="shared" ca="1" si="24"/>
        <v/>
      </c>
      <c r="E76" s="238"/>
      <c r="F76" s="256">
        <f t="shared" si="25"/>
        <v>0</v>
      </c>
      <c r="G76" s="222" t="str">
        <f t="shared" ca="1" si="26"/>
        <v/>
      </c>
      <c r="H76" s="223" t="str">
        <f ca="1">IF(ISNUMBER(A76),IF(OR($S76=$U76,NOT(ISNA(MATCH($D76*5+$V$4,Override!$C$6:$C$125,0)))),$Q76,0),"")</f>
        <v/>
      </c>
      <c r="I76" s="97" t="str">
        <f t="shared" ca="1" si="27"/>
        <v/>
      </c>
      <c r="J76" s="239">
        <f ca="1">COUNT(A72:A76)</f>
        <v>0</v>
      </c>
      <c r="K76" s="240" t="str">
        <f ca="1">IF(ISNUMBER(A76),RANK(F76,F72:F76),"")</f>
        <v/>
      </c>
      <c r="L76" s="241">
        <f ca="1">IF(J76=5,VLOOKUP(K76,TPMatrix!$A$6:$B$10,2,FALSE),IF(J76=4,VLOOKUP(K76,TPMatrix!$D$6:$E$9,2,FALSE),0))</f>
        <v>0</v>
      </c>
      <c r="M76" s="241">
        <f ca="1">IF(COUNTIF(K72:K76,K76)&gt;=2,IF(J76=5,VLOOKUP(K76+1,TPMatrix!$A$6:$B$10,2,FALSE),IF(J76=4,VLOOKUP(K76+1,TPMatrix!$D$6:$E$9,2,FALSE),0)),"")</f>
        <v>0</v>
      </c>
      <c r="N76" s="241">
        <f ca="1">IF(COUNTIF(K72:K76,K76)&gt;=3,IF(J76=5,VLOOKUP(K76+2,TPMatrix!$A$6:$B$10,2,FALSE),IF(J76=4,VLOOKUP(K76+2,TPMatrix!$D$6:$E$9,2,FALSE),0)),"")</f>
        <v>0</v>
      </c>
      <c r="O76" s="241">
        <f ca="1">IF(COUNTIF(K72:K76,K76)&gt;=4,IF(J76=5,VLOOKUP(K76+3,TPMatrix!$A$6:$B$10,2,FALSE),IF(J76=4,VLOOKUP(K76+3,TPMatrix!$D$6:$E$9,2,FALSE),0)),"")</f>
        <v>0</v>
      </c>
      <c r="P76" s="241">
        <f ca="1">IF(COUNTIF(K72:K76,K76)&gt;=5,IF(J76=5,VLOOKUP(K76+4,TPMatrix!$A$6:$B$10,2,FALSE),IF(J76=4,VLOOKUP(K76+4,TPMatrix!$D$6:$E$9,2,FALSE),0)),"")</f>
        <v>0</v>
      </c>
      <c r="Q76" s="241">
        <f t="shared" ca="1" si="28"/>
        <v>0</v>
      </c>
      <c r="R76" s="242">
        <f t="shared" ca="1" si="29"/>
        <v>5</v>
      </c>
      <c r="S76" s="240">
        <f t="shared" ca="1" si="30"/>
        <v>0</v>
      </c>
      <c r="T76" s="241">
        <f t="shared" si="31"/>
        <v>0</v>
      </c>
      <c r="U76" s="242">
        <f t="shared" ca="1" si="32"/>
        <v>0</v>
      </c>
      <c r="W76" s="154" t="str">
        <f t="shared" ca="1" si="33"/>
        <v/>
      </c>
      <c r="X76" s="154" t="str">
        <f ca="1">IF(ISNUMBER($A76),$W76*(Methuselahs!$A$4+1)+$A76,"")</f>
        <v/>
      </c>
      <c r="Y76" s="154" t="str">
        <f t="shared" ca="1" si="34"/>
        <v/>
      </c>
      <c r="Z76" s="154" t="str">
        <f ca="1">IF(ISNUMBER($A76),VLOOKUP($A76,Methuselahs!$A$7:$X$206,5),"")</f>
        <v/>
      </c>
      <c r="AA76" s="154" t="str">
        <f t="shared" ca="1" si="35"/>
        <v/>
      </c>
    </row>
    <row r="77" spans="1:27" ht="12.95" customHeight="1" x14ac:dyDescent="0.2">
      <c r="A77" s="193" t="str">
        <f ca="1">IF(OR(ISBLANK('Tournament Info'!$B$11),'Tournament Info'!$B$11&lt;&gt;4),"",INDIRECT(ADDRESS(ROW(),3,1,1,"Optimal Seating "&amp;'Tournament Info'!$B$11-1&amp;"R+F")))</f>
        <v/>
      </c>
      <c r="B77" s="194" t="str">
        <f ca="1">IF(ISNUMBER(A77),VLOOKUP(A77,Methuselahs!$A$7:$E$206,2,FALSE),"")</f>
        <v/>
      </c>
      <c r="C77" s="195" t="str">
        <f ca="1">IF(ISNUMBER(A77),VLOOKUP(A77,Methuselahs!$A$7:$E$206,3,FALSE),"")</f>
        <v/>
      </c>
      <c r="D77" s="196" t="str">
        <f t="shared" ca="1" si="24"/>
        <v/>
      </c>
      <c r="E77" s="197"/>
      <c r="F77" s="249">
        <f t="shared" si="25"/>
        <v>0</v>
      </c>
      <c r="G77" s="198" t="str">
        <f t="shared" ca="1" si="26"/>
        <v/>
      </c>
      <c r="H77" s="199" t="str">
        <f ca="1">IF(ISNUMBER(A77),IF(OR($S77=$U77,NOT(ISNA(MATCH($D77*5+$V$4,Override!$C$6:$C$125,0)))),$Q77,0),"")</f>
        <v/>
      </c>
      <c r="I77" s="260" t="str">
        <f t="shared" ca="1" si="27"/>
        <v/>
      </c>
      <c r="J77" s="200">
        <f ca="1">COUNT(A77:A81)</f>
        <v>0</v>
      </c>
      <c r="K77" s="201" t="str">
        <f ca="1">IF(ISNUMBER(A77),RANK(F77,F77:F81),"")</f>
        <v/>
      </c>
      <c r="L77" s="202">
        <f ca="1">IF(J77=5,VLOOKUP(K77,TPMatrix!$A$6:$B$10,2,FALSE),IF(J77=4,VLOOKUP(K77,TPMatrix!$D$6:$E$9,2,FALSE),0))</f>
        <v>0</v>
      </c>
      <c r="M77" s="202">
        <f ca="1">IF(COUNTIF(K77:K81,K77)&gt;=2,IF(J77=5,VLOOKUP(K77+1,TPMatrix!$A$6:$B$10,2,FALSE),IF(J77=4,VLOOKUP(K77+1,TPMatrix!$D$6:$E$9,2,FALSE),0)),"")</f>
        <v>0</v>
      </c>
      <c r="N77" s="202">
        <f ca="1">IF(COUNTIF(K77:K81,K77)&gt;=3,IF(J77=5,VLOOKUP(K77+2,TPMatrix!$A$6:$B$10,2,FALSE),IF(J77=4,VLOOKUP(K77+2,TPMatrix!$D$6:$E$9,2,FALSE),0)),"")</f>
        <v>0</v>
      </c>
      <c r="O77" s="202">
        <f ca="1">IF(COUNTIF(K77:K81,K77)&gt;=4,IF(J77=5,VLOOKUP(K77+3,TPMatrix!$A$6:$B$10,2,FALSE),IF(J77=4,VLOOKUP(K77+3,TPMatrix!$D$6:$E$9,2,FALSE),0)),"")</f>
        <v>0</v>
      </c>
      <c r="P77" s="202">
        <f ca="1">IF(COUNTIF(K77:K81,K77)&gt;=5,IF(J77=5,VLOOKUP(K77+4,TPMatrix!$A$6:$B$10,2,FALSE),IF(J77=4,VLOOKUP(K77+4,TPMatrix!$D$6:$E$9,2,FALSE),0)),"")</f>
        <v>0</v>
      </c>
      <c r="Q77" s="202">
        <f t="shared" ca="1" si="28"/>
        <v>0</v>
      </c>
      <c r="R77" s="203">
        <f t="shared" ca="1" si="29"/>
        <v>5</v>
      </c>
      <c r="S77" s="204">
        <f t="shared" ca="1" si="30"/>
        <v>0</v>
      </c>
      <c r="T77" s="205">
        <f t="shared" si="31"/>
        <v>0</v>
      </c>
      <c r="U77" s="206">
        <f t="shared" ca="1" si="32"/>
        <v>0</v>
      </c>
      <c r="W77" s="154" t="str">
        <f t="shared" ca="1" si="33"/>
        <v/>
      </c>
      <c r="X77" s="154" t="str">
        <f ca="1">IF(ISNUMBER($A77),$W77*(Methuselahs!$A$4+1)+$A77,"")</f>
        <v/>
      </c>
      <c r="Y77" s="154" t="str">
        <f t="shared" ca="1" si="34"/>
        <v/>
      </c>
      <c r="Z77" s="154" t="str">
        <f ca="1">IF(ISNUMBER($A77),VLOOKUP($A77,Methuselahs!$A$7:$X$206,5),"")</f>
        <v/>
      </c>
      <c r="AA77" s="154" t="str">
        <f t="shared" ca="1" si="35"/>
        <v/>
      </c>
    </row>
    <row r="78" spans="1:27" ht="12.95" customHeight="1" x14ac:dyDescent="0.2">
      <c r="A78" s="207" t="str">
        <f ca="1">IF(OR(ISBLANK('Tournament Info'!$B$11),'Tournament Info'!$B$11&lt;&gt;4),"",INDIRECT(ADDRESS(ROW(),3,1,1,"Optimal Seating "&amp;'Tournament Info'!$B$11-1&amp;"R+F")))</f>
        <v/>
      </c>
      <c r="B78" s="208" t="str">
        <f ca="1">IF(ISNUMBER(A78),VLOOKUP(A78,Methuselahs!$A$7:$E$206,2,FALSE),"")</f>
        <v/>
      </c>
      <c r="C78" s="209" t="str">
        <f ca="1">IF(ISNUMBER(A78),VLOOKUP(A78,Methuselahs!$A$7:$E$206,3,FALSE),"")</f>
        <v/>
      </c>
      <c r="D78" s="210" t="str">
        <f t="shared" ca="1" si="24"/>
        <v/>
      </c>
      <c r="E78" s="211"/>
      <c r="F78" s="251">
        <f t="shared" si="25"/>
        <v>0</v>
      </c>
      <c r="G78" s="212" t="str">
        <f t="shared" ca="1" si="26"/>
        <v/>
      </c>
      <c r="H78" s="213" t="str">
        <f ca="1">IF(ISNUMBER(A78),IF(OR($S78=$U78,NOT(ISNA(MATCH($D78*5+$V$4,Override!$C$6:$C$125,0)))),$Q78,0),"")</f>
        <v/>
      </c>
      <c r="I78" s="261" t="str">
        <f t="shared" ca="1" si="27"/>
        <v/>
      </c>
      <c r="J78" s="214">
        <f ca="1">COUNT(A77:A81)</f>
        <v>0</v>
      </c>
      <c r="K78" s="215" t="str">
        <f ca="1">IF(ISNUMBER(A78),RANK(F78,F77:F81),"")</f>
        <v/>
      </c>
      <c r="L78" s="216">
        <f ca="1">IF(J78=5,VLOOKUP(K78,TPMatrix!$A$6:$B$10,2,FALSE),IF(J78=4,VLOOKUP(K78,TPMatrix!$D$6:$E$9,2,FALSE),0))</f>
        <v>0</v>
      </c>
      <c r="M78" s="216">
        <f ca="1">IF(COUNTIF(K77:K81,K78)&gt;=2,IF(J78=5,VLOOKUP(K78+1,TPMatrix!$A$6:$B$10,2,FALSE),IF(J78=4,VLOOKUP(K78+1,TPMatrix!$D$6:$E$9,2,FALSE),0)),"")</f>
        <v>0</v>
      </c>
      <c r="N78" s="216">
        <f ca="1">IF(COUNTIF(K77:K81,K78)&gt;=3,IF(J78=5,VLOOKUP(K78+2,TPMatrix!$A$6:$B$10,2,FALSE),IF(J78=4,VLOOKUP(K78+2,TPMatrix!$D$6:$E$9,2,FALSE),0)),"")</f>
        <v>0</v>
      </c>
      <c r="O78" s="216">
        <f ca="1">IF(COUNTIF(K77:K81,K78)&gt;=4,IF(J78=5,VLOOKUP(K78+3,TPMatrix!$A$6:$B$10,2,FALSE),IF(J78=4,VLOOKUP(K78+3,TPMatrix!$D$6:$E$9,2,FALSE),0)),"")</f>
        <v>0</v>
      </c>
      <c r="P78" s="216">
        <f ca="1">IF(COUNTIF(K77:K81,K78)&gt;=5,IF(J78=5,VLOOKUP(K78+4,TPMatrix!$A$6:$B$10,2,FALSE),IF(J78=4,VLOOKUP(K78+4,TPMatrix!$D$6:$E$9,2,FALSE),0)),"")</f>
        <v>0</v>
      </c>
      <c r="Q78" s="216">
        <f t="shared" ca="1" si="28"/>
        <v>0</v>
      </c>
      <c r="R78" s="217">
        <f t="shared" ca="1" si="29"/>
        <v>5</v>
      </c>
      <c r="S78" s="215">
        <f t="shared" ca="1" si="30"/>
        <v>0</v>
      </c>
      <c r="T78" s="216">
        <f t="shared" si="31"/>
        <v>0</v>
      </c>
      <c r="U78" s="217">
        <f t="shared" ca="1" si="32"/>
        <v>0</v>
      </c>
      <c r="W78" s="154" t="str">
        <f t="shared" ca="1" si="33"/>
        <v/>
      </c>
      <c r="X78" s="154" t="str">
        <f ca="1">IF(ISNUMBER($A78),$W78*(Methuselahs!$A$4+1)+$A78,"")</f>
        <v/>
      </c>
      <c r="Y78" s="154" t="str">
        <f t="shared" ca="1" si="34"/>
        <v/>
      </c>
      <c r="Z78" s="154" t="str">
        <f ca="1">IF(ISNUMBER($A78),VLOOKUP($A78,Methuselahs!$A$7:$X$206,5),"")</f>
        <v/>
      </c>
      <c r="AA78" s="154" t="str">
        <f t="shared" ca="1" si="35"/>
        <v/>
      </c>
    </row>
    <row r="79" spans="1:27" ht="12.95" customHeight="1" x14ac:dyDescent="0.2">
      <c r="A79" s="218" t="str">
        <f ca="1">IF(OR(ISBLANK('Tournament Info'!$B$11),'Tournament Info'!$B$11&lt;&gt;4),"",INDIRECT(ADDRESS(ROW(),3,1,1,"Optimal Seating "&amp;'Tournament Info'!$B$11-1&amp;"R+F")))</f>
        <v/>
      </c>
      <c r="B79" s="194" t="str">
        <f ca="1">IF(ISNUMBER(A79),VLOOKUP(A79,Methuselahs!$A$7:$E$206,2,FALSE),"")</f>
        <v/>
      </c>
      <c r="C79" s="219" t="str">
        <f ca="1">IF(ISNUMBER(A79),VLOOKUP(A79,Methuselahs!$A$7:$E$206,3,FALSE),"")</f>
        <v/>
      </c>
      <c r="D79" s="220" t="str">
        <f t="shared" ca="1" si="24"/>
        <v/>
      </c>
      <c r="E79" s="221"/>
      <c r="F79" s="253">
        <f t="shared" si="25"/>
        <v>0</v>
      </c>
      <c r="G79" s="222" t="str">
        <f t="shared" ca="1" si="26"/>
        <v/>
      </c>
      <c r="H79" s="223" t="str">
        <f ca="1">IF(ISNUMBER(A79),IF(OR($S79=$U79,NOT(ISNA(MATCH($D79*5+$V$4,Override!$C$6:$C$125,0)))),$Q79,0),"")</f>
        <v/>
      </c>
      <c r="I79" s="97" t="str">
        <f t="shared" ca="1" si="27"/>
        <v/>
      </c>
      <c r="J79" s="224">
        <f ca="1">COUNT(A77:A81)</f>
        <v>0</v>
      </c>
      <c r="K79" s="225" t="str">
        <f ca="1">IF(ISNUMBER(A79),RANK(F79,F77:F81),"")</f>
        <v/>
      </c>
      <c r="L79" s="226">
        <f ca="1">IF(J79=5,VLOOKUP(K79,TPMatrix!$A$6:$B$10,2,FALSE),IF(J79=4,VLOOKUP(K79,TPMatrix!$D$6:$E$9,2,FALSE),0))</f>
        <v>0</v>
      </c>
      <c r="M79" s="226">
        <f ca="1">IF(COUNTIF(K77:K81,K79)&gt;=2,IF(J79=5,VLOOKUP(K79+1,TPMatrix!$A$6:$B$10,2,FALSE),IF(J79=4,VLOOKUP(K79+1,TPMatrix!$D$6:$E$9,2,FALSE),0)),"")</f>
        <v>0</v>
      </c>
      <c r="N79" s="226">
        <f ca="1">IF(COUNTIF(K77:K81,K79)&gt;=3,IF(J79=5,VLOOKUP(K79+2,TPMatrix!$A$6:$B$10,2,FALSE),IF(J79=4,VLOOKUP(K79+2,TPMatrix!$D$6:$E$9,2,FALSE),0)),"")</f>
        <v>0</v>
      </c>
      <c r="O79" s="226">
        <f ca="1">IF(COUNTIF(K77:K81,K79)&gt;=4,IF(J79=5,VLOOKUP(K79+3,TPMatrix!$A$6:$B$10,2,FALSE),IF(J79=4,VLOOKUP(K79+3,TPMatrix!$D$6:$E$9,2,FALSE),0)),"")</f>
        <v>0</v>
      </c>
      <c r="P79" s="226">
        <f ca="1">IF(COUNTIF(K77:K81,K79)&gt;=5,IF(J79=5,VLOOKUP(K79+4,TPMatrix!$A$6:$B$10,2,FALSE),IF(J79=4,VLOOKUP(K79+4,TPMatrix!$D$6:$E$9,2,FALSE),0)),"")</f>
        <v>0</v>
      </c>
      <c r="Q79" s="226">
        <f t="shared" ca="1" si="28"/>
        <v>0</v>
      </c>
      <c r="R79" s="227">
        <f t="shared" ca="1" si="29"/>
        <v>5</v>
      </c>
      <c r="S79" s="225">
        <f t="shared" ca="1" si="30"/>
        <v>0</v>
      </c>
      <c r="T79" s="226">
        <f t="shared" si="31"/>
        <v>0</v>
      </c>
      <c r="U79" s="227">
        <f t="shared" ca="1" si="32"/>
        <v>0</v>
      </c>
      <c r="W79" s="154" t="str">
        <f t="shared" ca="1" si="33"/>
        <v/>
      </c>
      <c r="X79" s="154" t="str">
        <f ca="1">IF(ISNUMBER($A79),$W79*(Methuselahs!$A$4+1)+$A79,"")</f>
        <v/>
      </c>
      <c r="Y79" s="154" t="str">
        <f t="shared" ca="1" si="34"/>
        <v/>
      </c>
      <c r="Z79" s="154" t="str">
        <f ca="1">IF(ISNUMBER($A79),VLOOKUP($A79,Methuselahs!$A$7:$X$206,5),"")</f>
        <v/>
      </c>
      <c r="AA79" s="154" t="str">
        <f t="shared" ca="1" si="35"/>
        <v/>
      </c>
    </row>
    <row r="80" spans="1:27" ht="12.95" customHeight="1" x14ac:dyDescent="0.2">
      <c r="A80" s="228" t="str">
        <f ca="1">IF(OR(ISBLANK('Tournament Info'!$B$11),'Tournament Info'!$B$11&lt;&gt;4),"",INDIRECT(ADDRESS(ROW(),3,1,1,"Optimal Seating "&amp;'Tournament Info'!$B$11-1&amp;"R+F")))</f>
        <v/>
      </c>
      <c r="B80" s="229" t="str">
        <f ca="1">IF(ISNUMBER(A80),VLOOKUP(A80,Methuselahs!$A$7:$E$206,2,FALSE),"")</f>
        <v/>
      </c>
      <c r="C80" s="230" t="str">
        <f ca="1">IF(ISNUMBER(A80),VLOOKUP(A80,Methuselahs!$A$7:$E$206,3,FALSE),"")</f>
        <v/>
      </c>
      <c r="D80" s="231" t="str">
        <f t="shared" ca="1" si="24"/>
        <v/>
      </c>
      <c r="E80" s="232"/>
      <c r="F80" s="255">
        <f t="shared" si="25"/>
        <v>0</v>
      </c>
      <c r="G80" s="212" t="str">
        <f t="shared" ca="1" si="26"/>
        <v/>
      </c>
      <c r="H80" s="213" t="str">
        <f ca="1">IF(ISNUMBER(A80),IF(OR($S80=$U80,NOT(ISNA(MATCH($D80*5+$V$4,Override!$C$6:$C$125,0)))),$Q80,0),"")</f>
        <v/>
      </c>
      <c r="I80" s="261" t="str">
        <f t="shared" ca="1" si="27"/>
        <v/>
      </c>
      <c r="J80" s="233">
        <f ca="1">COUNT(A77:A81)</f>
        <v>0</v>
      </c>
      <c r="K80" s="215" t="str">
        <f ca="1">IF(ISNUMBER(A80),RANK(F80,F77:F81),"")</f>
        <v/>
      </c>
      <c r="L80" s="216">
        <f ca="1">IF(J80=5,VLOOKUP(K80,TPMatrix!$A$6:$B$10,2,FALSE),IF(J80=4,VLOOKUP(K80,TPMatrix!$D$6:$E$9,2,FALSE),0))</f>
        <v>0</v>
      </c>
      <c r="M80" s="216">
        <f ca="1">IF(COUNTIF(K77:K81,K80)&gt;=2,IF(J80=5,VLOOKUP(K80+1,TPMatrix!$A$6:$B$10,2,FALSE),IF(J80=4,VLOOKUP(K80+1,TPMatrix!$D$6:$E$9,2,FALSE),0)),"")</f>
        <v>0</v>
      </c>
      <c r="N80" s="216">
        <f ca="1">IF(COUNTIF(K77:K81,K80)&gt;=3,IF(J80=5,VLOOKUP(K80+2,TPMatrix!$A$6:$B$10,2,FALSE),IF(J80=4,VLOOKUP(K80+2,TPMatrix!$D$6:$E$9,2,FALSE),0)),"")</f>
        <v>0</v>
      </c>
      <c r="O80" s="216">
        <f ca="1">IF(COUNTIF(K77:K81,K80)&gt;=4,IF(J80=5,VLOOKUP(K80+3,TPMatrix!$A$6:$B$10,2,FALSE),IF(J80=4,VLOOKUP(K80+3,TPMatrix!$D$6:$E$9,2,FALSE),0)),"")</f>
        <v>0</v>
      </c>
      <c r="P80" s="216">
        <f ca="1">IF(COUNTIF(K77:K81,K80)&gt;=5,IF(J80=5,VLOOKUP(K80+4,TPMatrix!$A$6:$B$10,2,FALSE),IF(J80=4,VLOOKUP(K80+4,TPMatrix!$D$6:$E$9,2,FALSE),0)),"")</f>
        <v>0</v>
      </c>
      <c r="Q80" s="216">
        <f t="shared" ca="1" si="28"/>
        <v>0</v>
      </c>
      <c r="R80" s="217">
        <f t="shared" ca="1" si="29"/>
        <v>5</v>
      </c>
      <c r="S80" s="215">
        <f t="shared" ca="1" si="30"/>
        <v>0</v>
      </c>
      <c r="T80" s="216">
        <f t="shared" si="31"/>
        <v>0</v>
      </c>
      <c r="U80" s="217">
        <f t="shared" ca="1" si="32"/>
        <v>0</v>
      </c>
      <c r="W80" s="154" t="str">
        <f t="shared" ca="1" si="33"/>
        <v/>
      </c>
      <c r="X80" s="154" t="str">
        <f ca="1">IF(ISNUMBER($A80),$W80*(Methuselahs!$A$4+1)+$A80,"")</f>
        <v/>
      </c>
      <c r="Y80" s="154" t="str">
        <f t="shared" ca="1" si="34"/>
        <v/>
      </c>
      <c r="Z80" s="154" t="str">
        <f ca="1">IF(ISNUMBER($A80),VLOOKUP($A80,Methuselahs!$A$7:$X$206,5),"")</f>
        <v/>
      </c>
      <c r="AA80" s="154" t="str">
        <f t="shared" ca="1" si="35"/>
        <v/>
      </c>
    </row>
    <row r="81" spans="1:27" ht="12.95" customHeight="1" x14ac:dyDescent="0.2">
      <c r="A81" s="234" t="str">
        <f ca="1">IF(OR(ISBLANK('Tournament Info'!$B$11),'Tournament Info'!$B$11&lt;&gt;4),"",INDIRECT(ADDRESS(ROW(),3,1,1,"Optimal Seating "&amp;'Tournament Info'!$B$11-1&amp;"R+F")))</f>
        <v/>
      </c>
      <c r="B81" s="235" t="str">
        <f ca="1">IF(ISNUMBER(A81),VLOOKUP(A81,Methuselahs!$A$7:$E$206,2,FALSE),"")</f>
        <v/>
      </c>
      <c r="C81" s="236" t="str">
        <f ca="1">IF(ISNUMBER(A81),VLOOKUP(A81,Methuselahs!$A$7:$E$206,3,FALSE),"")</f>
        <v/>
      </c>
      <c r="D81" s="237" t="str">
        <f t="shared" ca="1" si="24"/>
        <v/>
      </c>
      <c r="E81" s="238"/>
      <c r="F81" s="256">
        <f t="shared" si="25"/>
        <v>0</v>
      </c>
      <c r="G81" s="222" t="str">
        <f t="shared" ca="1" si="26"/>
        <v/>
      </c>
      <c r="H81" s="223" t="str">
        <f ca="1">IF(ISNUMBER(A81),IF(OR($S81=$U81,NOT(ISNA(MATCH($D81*5+$V$4,Override!$C$6:$C$125,0)))),$Q81,0),"")</f>
        <v/>
      </c>
      <c r="I81" s="97" t="str">
        <f t="shared" ca="1" si="27"/>
        <v/>
      </c>
      <c r="J81" s="239">
        <f ca="1">COUNT(A77:A81)</f>
        <v>0</v>
      </c>
      <c r="K81" s="240" t="str">
        <f ca="1">IF(ISNUMBER(A81),RANK(F81,F77:F81),"")</f>
        <v/>
      </c>
      <c r="L81" s="241">
        <f ca="1">IF(J81=5,VLOOKUP(K81,TPMatrix!$A$6:$B$10,2,FALSE),IF(J81=4,VLOOKUP(K81,TPMatrix!$D$6:$E$9,2,FALSE),0))</f>
        <v>0</v>
      </c>
      <c r="M81" s="241">
        <f ca="1">IF(COUNTIF(K77:K81,K81)&gt;=2,IF(J81=5,VLOOKUP(K81+1,TPMatrix!$A$6:$B$10,2,FALSE),IF(J81=4,VLOOKUP(K81+1,TPMatrix!$D$6:$E$9,2,FALSE),0)),"")</f>
        <v>0</v>
      </c>
      <c r="N81" s="241">
        <f ca="1">IF(COUNTIF(K77:K81,K81)&gt;=3,IF(J81=5,VLOOKUP(K81+2,TPMatrix!$A$6:$B$10,2,FALSE),IF(J81=4,VLOOKUP(K81+2,TPMatrix!$D$6:$E$9,2,FALSE),0)),"")</f>
        <v>0</v>
      </c>
      <c r="O81" s="241">
        <f ca="1">IF(COUNTIF(K77:K81,K81)&gt;=4,IF(J81=5,VLOOKUP(K81+3,TPMatrix!$A$6:$B$10,2,FALSE),IF(J81=4,VLOOKUP(K81+3,TPMatrix!$D$6:$E$9,2,FALSE),0)),"")</f>
        <v>0</v>
      </c>
      <c r="P81" s="241">
        <f ca="1">IF(COUNTIF(K77:K81,K81)&gt;=5,IF(J81=5,VLOOKUP(K81+4,TPMatrix!$A$6:$B$10,2,FALSE),IF(J81=4,VLOOKUP(K81+4,TPMatrix!$D$6:$E$9,2,FALSE),0)),"")</f>
        <v>0</v>
      </c>
      <c r="Q81" s="241">
        <f t="shared" ca="1" si="28"/>
        <v>0</v>
      </c>
      <c r="R81" s="242">
        <f t="shared" ca="1" si="29"/>
        <v>5</v>
      </c>
      <c r="S81" s="240">
        <f t="shared" ca="1" si="30"/>
        <v>0</v>
      </c>
      <c r="T81" s="241">
        <f t="shared" si="31"/>
        <v>0</v>
      </c>
      <c r="U81" s="242">
        <f t="shared" ca="1" si="32"/>
        <v>0</v>
      </c>
      <c r="W81" s="154" t="str">
        <f t="shared" ca="1" si="33"/>
        <v/>
      </c>
      <c r="X81" s="154" t="str">
        <f ca="1">IF(ISNUMBER($A81),$W81*(Methuselahs!$A$4+1)+$A81,"")</f>
        <v/>
      </c>
      <c r="Y81" s="154" t="str">
        <f t="shared" ca="1" si="34"/>
        <v/>
      </c>
      <c r="Z81" s="154" t="str">
        <f ca="1">IF(ISNUMBER($A81),VLOOKUP($A81,Methuselahs!$A$7:$X$206,5),"")</f>
        <v/>
      </c>
      <c r="AA81" s="154" t="str">
        <f t="shared" ca="1" si="35"/>
        <v/>
      </c>
    </row>
    <row r="82" spans="1:27" ht="12.95" customHeight="1" x14ac:dyDescent="0.2">
      <c r="A82" s="193" t="str">
        <f ca="1">IF(OR(ISBLANK('Tournament Info'!$B$11),'Tournament Info'!$B$11&lt;&gt;4),"",INDIRECT(ADDRESS(ROW(),3,1,1,"Optimal Seating "&amp;'Tournament Info'!$B$11-1&amp;"R+F")))</f>
        <v/>
      </c>
      <c r="B82" s="194" t="str">
        <f ca="1">IF(ISNUMBER(A82),VLOOKUP(A82,Methuselahs!$A$7:$E$206,2,FALSE),"")</f>
        <v/>
      </c>
      <c r="C82" s="195" t="str">
        <f ca="1">IF(ISNUMBER(A82),VLOOKUP(A82,Methuselahs!$A$7:$E$206,3,FALSE),"")</f>
        <v/>
      </c>
      <c r="D82" s="196" t="str">
        <f t="shared" ca="1" si="24"/>
        <v/>
      </c>
      <c r="E82" s="197"/>
      <c r="F82" s="249">
        <f t="shared" si="25"/>
        <v>0</v>
      </c>
      <c r="G82" s="198" t="str">
        <f t="shared" ca="1" si="26"/>
        <v/>
      </c>
      <c r="H82" s="199" t="str">
        <f ca="1">IF(ISNUMBER(A82),IF(OR($S82=$U82,NOT(ISNA(MATCH($D82*5+$V$4,Override!$C$6:$C$125,0)))),$Q82,0),"")</f>
        <v/>
      </c>
      <c r="I82" s="260" t="str">
        <f t="shared" ca="1" si="27"/>
        <v/>
      </c>
      <c r="J82" s="200">
        <f ca="1">COUNT(A82:A86)</f>
        <v>0</v>
      </c>
      <c r="K82" s="201" t="str">
        <f ca="1">IF(ISNUMBER(A82),RANK(F82,F82:F86),"")</f>
        <v/>
      </c>
      <c r="L82" s="202">
        <f ca="1">IF(J82=5,VLOOKUP(K82,TPMatrix!$A$6:$B$10,2,FALSE),IF(J82=4,VLOOKUP(K82,TPMatrix!$D$6:$E$9,2,FALSE),0))</f>
        <v>0</v>
      </c>
      <c r="M82" s="202">
        <f ca="1">IF(COUNTIF(K82:K86,K82)&gt;=2,IF(J82=5,VLOOKUP(K82+1,TPMatrix!$A$6:$B$10,2,FALSE),IF(J82=4,VLOOKUP(K82+1,TPMatrix!$D$6:$E$9,2,FALSE),0)),"")</f>
        <v>0</v>
      </c>
      <c r="N82" s="202">
        <f ca="1">IF(COUNTIF(K82:K86,K82)&gt;=3,IF(J82=5,VLOOKUP(K82+2,TPMatrix!$A$6:$B$10,2,FALSE),IF(J82=4,VLOOKUP(K82+2,TPMatrix!$D$6:$E$9,2,FALSE),0)),"")</f>
        <v>0</v>
      </c>
      <c r="O82" s="202">
        <f ca="1">IF(COUNTIF(K82:K86,K82)&gt;=4,IF(J82=5,VLOOKUP(K82+3,TPMatrix!$A$6:$B$10,2,FALSE),IF(J82=4,VLOOKUP(K82+3,TPMatrix!$D$6:$E$9,2,FALSE),0)),"")</f>
        <v>0</v>
      </c>
      <c r="P82" s="202">
        <f ca="1">IF(COUNTIF(K82:K86,K82)&gt;=5,IF(J82=5,VLOOKUP(K82+4,TPMatrix!$A$6:$B$10,2,FALSE),IF(J82=4,VLOOKUP(K82+4,TPMatrix!$D$6:$E$9,2,FALSE),0)),"")</f>
        <v>0</v>
      </c>
      <c r="Q82" s="202">
        <f t="shared" ca="1" si="28"/>
        <v>0</v>
      </c>
      <c r="R82" s="203">
        <f t="shared" ca="1" si="29"/>
        <v>5</v>
      </c>
      <c r="S82" s="204">
        <f t="shared" ca="1" si="30"/>
        <v>0</v>
      </c>
      <c r="T82" s="205">
        <f t="shared" si="31"/>
        <v>0</v>
      </c>
      <c r="U82" s="206">
        <f t="shared" ca="1" si="32"/>
        <v>0</v>
      </c>
      <c r="W82" s="154" t="str">
        <f t="shared" ca="1" si="33"/>
        <v/>
      </c>
      <c r="X82" s="154" t="str">
        <f ca="1">IF(ISNUMBER($A82),$W82*(Methuselahs!$A$4+1)+$A82,"")</f>
        <v/>
      </c>
      <c r="Y82" s="154" t="str">
        <f t="shared" ca="1" si="34"/>
        <v/>
      </c>
      <c r="Z82" s="154" t="str">
        <f ca="1">IF(ISNUMBER($A82),VLOOKUP($A82,Methuselahs!$A$7:$X$206,5),"")</f>
        <v/>
      </c>
      <c r="AA82" s="154" t="str">
        <f t="shared" ca="1" si="35"/>
        <v/>
      </c>
    </row>
    <row r="83" spans="1:27" ht="12.95" customHeight="1" x14ac:dyDescent="0.2">
      <c r="A83" s="207" t="str">
        <f ca="1">IF(OR(ISBLANK('Tournament Info'!$B$11),'Tournament Info'!$B$11&lt;&gt;4),"",INDIRECT(ADDRESS(ROW(),3,1,1,"Optimal Seating "&amp;'Tournament Info'!$B$11-1&amp;"R+F")))</f>
        <v/>
      </c>
      <c r="B83" s="208" t="str">
        <f ca="1">IF(ISNUMBER(A83),VLOOKUP(A83,Methuselahs!$A$7:$E$206,2,FALSE),"")</f>
        <v/>
      </c>
      <c r="C83" s="209" t="str">
        <f ca="1">IF(ISNUMBER(A83),VLOOKUP(A83,Methuselahs!$A$7:$E$206,3,FALSE),"")</f>
        <v/>
      </c>
      <c r="D83" s="210" t="str">
        <f t="shared" ca="1" si="24"/>
        <v/>
      </c>
      <c r="E83" s="211"/>
      <c r="F83" s="251">
        <f t="shared" si="25"/>
        <v>0</v>
      </c>
      <c r="G83" s="212" t="str">
        <f t="shared" ca="1" si="26"/>
        <v/>
      </c>
      <c r="H83" s="213" t="str">
        <f ca="1">IF(ISNUMBER(A83),IF(OR($S83=$U83,NOT(ISNA(MATCH($D83*5+$V$4,Override!$C$6:$C$125,0)))),$Q83,0),"")</f>
        <v/>
      </c>
      <c r="I83" s="261" t="str">
        <f t="shared" ca="1" si="27"/>
        <v/>
      </c>
      <c r="J83" s="214">
        <f ca="1">COUNT(A82:A86)</f>
        <v>0</v>
      </c>
      <c r="K83" s="215" t="str">
        <f ca="1">IF(ISNUMBER(A83),RANK(F83,F82:F86),"")</f>
        <v/>
      </c>
      <c r="L83" s="216">
        <f ca="1">IF(J83=5,VLOOKUP(K83,TPMatrix!$A$6:$B$10,2,FALSE),IF(J83=4,VLOOKUP(K83,TPMatrix!$D$6:$E$9,2,FALSE),0))</f>
        <v>0</v>
      </c>
      <c r="M83" s="216">
        <f ca="1">IF(COUNTIF(K82:K86,K83)&gt;=2,IF(J83=5,VLOOKUP(K83+1,TPMatrix!$A$6:$B$10,2,FALSE),IF(J83=4,VLOOKUP(K83+1,TPMatrix!$D$6:$E$9,2,FALSE),0)),"")</f>
        <v>0</v>
      </c>
      <c r="N83" s="216">
        <f ca="1">IF(COUNTIF(K82:K86,K83)&gt;=3,IF(J83=5,VLOOKUP(K83+2,TPMatrix!$A$6:$B$10,2,FALSE),IF(J83=4,VLOOKUP(K83+2,TPMatrix!$D$6:$E$9,2,FALSE),0)),"")</f>
        <v>0</v>
      </c>
      <c r="O83" s="216">
        <f ca="1">IF(COUNTIF(K82:K86,K83)&gt;=4,IF(J83=5,VLOOKUP(K83+3,TPMatrix!$A$6:$B$10,2,FALSE),IF(J83=4,VLOOKUP(K83+3,TPMatrix!$D$6:$E$9,2,FALSE),0)),"")</f>
        <v>0</v>
      </c>
      <c r="P83" s="216">
        <f ca="1">IF(COUNTIF(K82:K86,K83)&gt;=5,IF(J83=5,VLOOKUP(K83+4,TPMatrix!$A$6:$B$10,2,FALSE),IF(J83=4,VLOOKUP(K83+4,TPMatrix!$D$6:$E$9,2,FALSE),0)),"")</f>
        <v>0</v>
      </c>
      <c r="Q83" s="216">
        <f t="shared" ca="1" si="28"/>
        <v>0</v>
      </c>
      <c r="R83" s="217">
        <f t="shared" ca="1" si="29"/>
        <v>5</v>
      </c>
      <c r="S83" s="215">
        <f t="shared" ca="1" si="30"/>
        <v>0</v>
      </c>
      <c r="T83" s="216">
        <f t="shared" si="31"/>
        <v>0</v>
      </c>
      <c r="U83" s="217">
        <f t="shared" ca="1" si="32"/>
        <v>0</v>
      </c>
      <c r="W83" s="154" t="str">
        <f t="shared" ca="1" si="33"/>
        <v/>
      </c>
      <c r="X83" s="154" t="str">
        <f ca="1">IF(ISNUMBER($A83),$W83*(Methuselahs!$A$4+1)+$A83,"")</f>
        <v/>
      </c>
      <c r="Y83" s="154" t="str">
        <f t="shared" ca="1" si="34"/>
        <v/>
      </c>
      <c r="Z83" s="154" t="str">
        <f ca="1">IF(ISNUMBER($A83),VLOOKUP($A83,Methuselahs!$A$7:$X$206,5),"")</f>
        <v/>
      </c>
      <c r="AA83" s="154" t="str">
        <f t="shared" ca="1" si="35"/>
        <v/>
      </c>
    </row>
    <row r="84" spans="1:27" ht="12.95" customHeight="1" x14ac:dyDescent="0.2">
      <c r="A84" s="218" t="str">
        <f ca="1">IF(OR(ISBLANK('Tournament Info'!$B$11),'Tournament Info'!$B$11&lt;&gt;4),"",INDIRECT(ADDRESS(ROW(),3,1,1,"Optimal Seating "&amp;'Tournament Info'!$B$11-1&amp;"R+F")))</f>
        <v/>
      </c>
      <c r="B84" s="194" t="str">
        <f ca="1">IF(ISNUMBER(A84),VLOOKUP(A84,Methuselahs!$A$7:$E$206,2,FALSE),"")</f>
        <v/>
      </c>
      <c r="C84" s="219" t="str">
        <f ca="1">IF(ISNUMBER(A84),VLOOKUP(A84,Methuselahs!$A$7:$E$206,3,FALSE),"")</f>
        <v/>
      </c>
      <c r="D84" s="220" t="str">
        <f t="shared" ca="1" si="24"/>
        <v/>
      </c>
      <c r="E84" s="221"/>
      <c r="F84" s="253">
        <f t="shared" si="25"/>
        <v>0</v>
      </c>
      <c r="G84" s="222" t="str">
        <f t="shared" ca="1" si="26"/>
        <v/>
      </c>
      <c r="H84" s="223" t="str">
        <f ca="1">IF(ISNUMBER(A84),IF(OR($S84=$U84,NOT(ISNA(MATCH($D84*5+$V$4,Override!$C$6:$C$125,0)))),$Q84,0),"")</f>
        <v/>
      </c>
      <c r="I84" s="97" t="str">
        <f t="shared" ca="1" si="27"/>
        <v/>
      </c>
      <c r="J84" s="224">
        <f ca="1">COUNT(A82:A86)</f>
        <v>0</v>
      </c>
      <c r="K84" s="225" t="str">
        <f ca="1">IF(ISNUMBER(A84),RANK(F84,F82:F86),"")</f>
        <v/>
      </c>
      <c r="L84" s="226">
        <f ca="1">IF(J84=5,VLOOKUP(K84,TPMatrix!$A$6:$B$10,2,FALSE),IF(J84=4,VLOOKUP(K84,TPMatrix!$D$6:$E$9,2,FALSE),0))</f>
        <v>0</v>
      </c>
      <c r="M84" s="226">
        <f ca="1">IF(COUNTIF(K82:K86,K84)&gt;=2,IF(J84=5,VLOOKUP(K84+1,TPMatrix!$A$6:$B$10,2,FALSE),IF(J84=4,VLOOKUP(K84+1,TPMatrix!$D$6:$E$9,2,FALSE),0)),"")</f>
        <v>0</v>
      </c>
      <c r="N84" s="226">
        <f ca="1">IF(COUNTIF(K82:K86,K84)&gt;=3,IF(J84=5,VLOOKUP(K84+2,TPMatrix!$A$6:$B$10,2,FALSE),IF(J84=4,VLOOKUP(K84+2,TPMatrix!$D$6:$E$9,2,FALSE),0)),"")</f>
        <v>0</v>
      </c>
      <c r="O84" s="226">
        <f ca="1">IF(COUNTIF(K82:K86,K84)&gt;=4,IF(J84=5,VLOOKUP(K84+3,TPMatrix!$A$6:$B$10,2,FALSE),IF(J84=4,VLOOKUP(K84+3,TPMatrix!$D$6:$E$9,2,FALSE),0)),"")</f>
        <v>0</v>
      </c>
      <c r="P84" s="226">
        <f ca="1">IF(COUNTIF(K82:K86,K84)&gt;=5,IF(J84=5,VLOOKUP(K84+4,TPMatrix!$A$6:$B$10,2,FALSE),IF(J84=4,VLOOKUP(K84+4,TPMatrix!$D$6:$E$9,2,FALSE),0)),"")</f>
        <v>0</v>
      </c>
      <c r="Q84" s="226">
        <f t="shared" ca="1" si="28"/>
        <v>0</v>
      </c>
      <c r="R84" s="227">
        <f t="shared" ca="1" si="29"/>
        <v>5</v>
      </c>
      <c r="S84" s="225">
        <f t="shared" ca="1" si="30"/>
        <v>0</v>
      </c>
      <c r="T84" s="226">
        <f t="shared" si="31"/>
        <v>0</v>
      </c>
      <c r="U84" s="227">
        <f t="shared" ca="1" si="32"/>
        <v>0</v>
      </c>
      <c r="W84" s="154" t="str">
        <f t="shared" ca="1" si="33"/>
        <v/>
      </c>
      <c r="X84" s="154" t="str">
        <f ca="1">IF(ISNUMBER($A84),$W84*(Methuselahs!$A$4+1)+$A84,"")</f>
        <v/>
      </c>
      <c r="Y84" s="154" t="str">
        <f t="shared" ca="1" si="34"/>
        <v/>
      </c>
      <c r="Z84" s="154" t="str">
        <f ca="1">IF(ISNUMBER($A84),VLOOKUP($A84,Methuselahs!$A$7:$X$206,5),"")</f>
        <v/>
      </c>
      <c r="AA84" s="154" t="str">
        <f t="shared" ca="1" si="35"/>
        <v/>
      </c>
    </row>
    <row r="85" spans="1:27" ht="12.95" customHeight="1" x14ac:dyDescent="0.2">
      <c r="A85" s="228" t="str">
        <f ca="1">IF(OR(ISBLANK('Tournament Info'!$B$11),'Tournament Info'!$B$11&lt;&gt;4),"",INDIRECT(ADDRESS(ROW(),3,1,1,"Optimal Seating "&amp;'Tournament Info'!$B$11-1&amp;"R+F")))</f>
        <v/>
      </c>
      <c r="B85" s="229" t="str">
        <f ca="1">IF(ISNUMBER(A85),VLOOKUP(A85,Methuselahs!$A$7:$E$206,2,FALSE),"")</f>
        <v/>
      </c>
      <c r="C85" s="230" t="str">
        <f ca="1">IF(ISNUMBER(A85),VLOOKUP(A85,Methuselahs!$A$7:$E$206,3,FALSE),"")</f>
        <v/>
      </c>
      <c r="D85" s="231" t="str">
        <f t="shared" ca="1" si="24"/>
        <v/>
      </c>
      <c r="E85" s="232"/>
      <c r="F85" s="255">
        <f t="shared" si="25"/>
        <v>0</v>
      </c>
      <c r="G85" s="212" t="str">
        <f t="shared" ca="1" si="26"/>
        <v/>
      </c>
      <c r="H85" s="213" t="str">
        <f ca="1">IF(ISNUMBER(A85),IF(OR($S85=$U85,NOT(ISNA(MATCH($D85*5+$V$4,Override!$C$6:$C$125,0)))),$Q85,0),"")</f>
        <v/>
      </c>
      <c r="I85" s="261" t="str">
        <f t="shared" ca="1" si="27"/>
        <v/>
      </c>
      <c r="J85" s="233">
        <f ca="1">COUNT(A82:A86)</f>
        <v>0</v>
      </c>
      <c r="K85" s="215" t="str">
        <f ca="1">IF(ISNUMBER(A85),RANK(F85,F82:F86),"")</f>
        <v/>
      </c>
      <c r="L85" s="216">
        <f ca="1">IF(J85=5,VLOOKUP(K85,TPMatrix!$A$6:$B$10,2,FALSE),IF(J85=4,VLOOKUP(K85,TPMatrix!$D$6:$E$9,2,FALSE),0))</f>
        <v>0</v>
      </c>
      <c r="M85" s="216">
        <f ca="1">IF(COUNTIF(K82:K86,K85)&gt;=2,IF(J85=5,VLOOKUP(K85+1,TPMatrix!$A$6:$B$10,2,FALSE),IF(J85=4,VLOOKUP(K85+1,TPMatrix!$D$6:$E$9,2,FALSE),0)),"")</f>
        <v>0</v>
      </c>
      <c r="N85" s="216">
        <f ca="1">IF(COUNTIF(K82:K86,K85)&gt;=3,IF(J85=5,VLOOKUP(K85+2,TPMatrix!$A$6:$B$10,2,FALSE),IF(J85=4,VLOOKUP(K85+2,TPMatrix!$D$6:$E$9,2,FALSE),0)),"")</f>
        <v>0</v>
      </c>
      <c r="O85" s="216">
        <f ca="1">IF(COUNTIF(K82:K86,K85)&gt;=4,IF(J85=5,VLOOKUP(K85+3,TPMatrix!$A$6:$B$10,2,FALSE),IF(J85=4,VLOOKUP(K85+3,TPMatrix!$D$6:$E$9,2,FALSE),0)),"")</f>
        <v>0</v>
      </c>
      <c r="P85" s="216">
        <f ca="1">IF(COUNTIF(K82:K86,K85)&gt;=5,IF(J85=5,VLOOKUP(K85+4,TPMatrix!$A$6:$B$10,2,FALSE),IF(J85=4,VLOOKUP(K85+4,TPMatrix!$D$6:$E$9,2,FALSE),0)),"")</f>
        <v>0</v>
      </c>
      <c r="Q85" s="216">
        <f t="shared" ca="1" si="28"/>
        <v>0</v>
      </c>
      <c r="R85" s="217">
        <f t="shared" ca="1" si="29"/>
        <v>5</v>
      </c>
      <c r="S85" s="215">
        <f t="shared" ca="1" si="30"/>
        <v>0</v>
      </c>
      <c r="T85" s="216">
        <f t="shared" si="31"/>
        <v>0</v>
      </c>
      <c r="U85" s="217">
        <f t="shared" ca="1" si="32"/>
        <v>0</v>
      </c>
      <c r="W85" s="154" t="str">
        <f t="shared" ca="1" si="33"/>
        <v/>
      </c>
      <c r="X85" s="154" t="str">
        <f ca="1">IF(ISNUMBER($A85),$W85*(Methuselahs!$A$4+1)+$A85,"")</f>
        <v/>
      </c>
      <c r="Y85" s="154" t="str">
        <f t="shared" ca="1" si="34"/>
        <v/>
      </c>
      <c r="Z85" s="154" t="str">
        <f ca="1">IF(ISNUMBER($A85),VLOOKUP($A85,Methuselahs!$A$7:$X$206,5),"")</f>
        <v/>
      </c>
      <c r="AA85" s="154" t="str">
        <f t="shared" ca="1" si="35"/>
        <v/>
      </c>
    </row>
    <row r="86" spans="1:27" ht="12.95" customHeight="1" x14ac:dyDescent="0.2">
      <c r="A86" s="234" t="str">
        <f ca="1">IF(OR(ISBLANK('Tournament Info'!$B$11),'Tournament Info'!$B$11&lt;&gt;4),"",INDIRECT(ADDRESS(ROW(),3,1,1,"Optimal Seating "&amp;'Tournament Info'!$B$11-1&amp;"R+F")))</f>
        <v/>
      </c>
      <c r="B86" s="235" t="str">
        <f ca="1">IF(ISNUMBER(A86),VLOOKUP(A86,Methuselahs!$A$7:$E$206,2,FALSE),"")</f>
        <v/>
      </c>
      <c r="C86" s="236" t="str">
        <f ca="1">IF(ISNUMBER(A86),VLOOKUP(A86,Methuselahs!$A$7:$E$206,3,FALSE),"")</f>
        <v/>
      </c>
      <c r="D86" s="237" t="str">
        <f t="shared" ca="1" si="24"/>
        <v/>
      </c>
      <c r="E86" s="238"/>
      <c r="F86" s="256">
        <f t="shared" si="25"/>
        <v>0</v>
      </c>
      <c r="G86" s="222" t="str">
        <f t="shared" ca="1" si="26"/>
        <v/>
      </c>
      <c r="H86" s="223" t="str">
        <f ca="1">IF(ISNUMBER(A86),IF(OR($S86=$U86,NOT(ISNA(MATCH($D86*5+$V$4,Override!$C$6:$C$125,0)))),$Q86,0),"")</f>
        <v/>
      </c>
      <c r="I86" s="97" t="str">
        <f t="shared" ca="1" si="27"/>
        <v/>
      </c>
      <c r="J86" s="239">
        <f ca="1">COUNT(A82:A86)</f>
        <v>0</v>
      </c>
      <c r="K86" s="240" t="str">
        <f ca="1">IF(ISNUMBER(A86),RANK(F86,F82:F86),"")</f>
        <v/>
      </c>
      <c r="L86" s="241">
        <f ca="1">IF(J86=5,VLOOKUP(K86,TPMatrix!$A$6:$B$10,2,FALSE),IF(J86=4,VLOOKUP(K86,TPMatrix!$D$6:$E$9,2,FALSE),0))</f>
        <v>0</v>
      </c>
      <c r="M86" s="241">
        <f ca="1">IF(COUNTIF(K82:K86,K86)&gt;=2,IF(J86=5,VLOOKUP(K86+1,TPMatrix!$A$6:$B$10,2,FALSE),IF(J86=4,VLOOKUP(K86+1,TPMatrix!$D$6:$E$9,2,FALSE),0)),"")</f>
        <v>0</v>
      </c>
      <c r="N86" s="241">
        <f ca="1">IF(COUNTIF(K82:K86,K86)&gt;=3,IF(J86=5,VLOOKUP(K86+2,TPMatrix!$A$6:$B$10,2,FALSE),IF(J86=4,VLOOKUP(K86+2,TPMatrix!$D$6:$E$9,2,FALSE),0)),"")</f>
        <v>0</v>
      </c>
      <c r="O86" s="241">
        <f ca="1">IF(COUNTIF(K82:K86,K86)&gt;=4,IF(J86=5,VLOOKUP(K86+3,TPMatrix!$A$6:$B$10,2,FALSE),IF(J86=4,VLOOKUP(K86+3,TPMatrix!$D$6:$E$9,2,FALSE),0)),"")</f>
        <v>0</v>
      </c>
      <c r="P86" s="241">
        <f ca="1">IF(COUNTIF(K82:K86,K86)&gt;=5,IF(J86=5,VLOOKUP(K86+4,TPMatrix!$A$6:$B$10,2,FALSE),IF(J86=4,VLOOKUP(K86+4,TPMatrix!$D$6:$E$9,2,FALSE),0)),"")</f>
        <v>0</v>
      </c>
      <c r="Q86" s="241">
        <f t="shared" ca="1" si="28"/>
        <v>0</v>
      </c>
      <c r="R86" s="242">
        <f t="shared" ca="1" si="29"/>
        <v>5</v>
      </c>
      <c r="S86" s="240">
        <f t="shared" ca="1" si="30"/>
        <v>0</v>
      </c>
      <c r="T86" s="241">
        <f t="shared" si="31"/>
        <v>0</v>
      </c>
      <c r="U86" s="242">
        <f t="shared" ca="1" si="32"/>
        <v>0</v>
      </c>
      <c r="W86" s="154" t="str">
        <f t="shared" ca="1" si="33"/>
        <v/>
      </c>
      <c r="X86" s="154" t="str">
        <f ca="1">IF(ISNUMBER($A86),$W86*(Methuselahs!$A$4+1)+$A86,"")</f>
        <v/>
      </c>
      <c r="Y86" s="154" t="str">
        <f t="shared" ca="1" si="34"/>
        <v/>
      </c>
      <c r="Z86" s="154" t="str">
        <f ca="1">IF(ISNUMBER($A86),VLOOKUP($A86,Methuselahs!$A$7:$X$206,5),"")</f>
        <v/>
      </c>
      <c r="AA86" s="154" t="str">
        <f t="shared" ca="1" si="35"/>
        <v/>
      </c>
    </row>
    <row r="87" spans="1:27" ht="12.95" customHeight="1" x14ac:dyDescent="0.2">
      <c r="A87" s="193" t="str">
        <f ca="1">IF(OR(ISBLANK('Tournament Info'!$B$11),'Tournament Info'!$B$11&lt;&gt;4),"",INDIRECT(ADDRESS(ROW(),3,1,1,"Optimal Seating "&amp;'Tournament Info'!$B$11-1&amp;"R+F")))</f>
        <v/>
      </c>
      <c r="B87" s="194" t="str">
        <f ca="1">IF(ISNUMBER(A87),VLOOKUP(A87,Methuselahs!$A$7:$E$206,2,FALSE),"")</f>
        <v/>
      </c>
      <c r="C87" s="195" t="str">
        <f ca="1">IF(ISNUMBER(A87),VLOOKUP(A87,Methuselahs!$A$7:$E$206,3,FALSE),"")</f>
        <v/>
      </c>
      <c r="D87" s="196" t="str">
        <f t="shared" ca="1" si="24"/>
        <v/>
      </c>
      <c r="E87" s="197"/>
      <c r="F87" s="249">
        <f t="shared" si="25"/>
        <v>0</v>
      </c>
      <c r="G87" s="198" t="str">
        <f t="shared" ca="1" si="26"/>
        <v/>
      </c>
      <c r="H87" s="199" t="str">
        <f ca="1">IF(ISNUMBER(A87),IF(OR($S87=$U87,NOT(ISNA(MATCH($D87*5+$V$4,Override!$C$6:$C$125,0)))),$Q87,0),"")</f>
        <v/>
      </c>
      <c r="I87" s="260" t="str">
        <f t="shared" ca="1" si="27"/>
        <v/>
      </c>
      <c r="J87" s="200">
        <f ca="1">COUNT(A87:A91)</f>
        <v>0</v>
      </c>
      <c r="K87" s="201" t="str">
        <f ca="1">IF(ISNUMBER(A87),RANK(F87,F87:F91),"")</f>
        <v/>
      </c>
      <c r="L87" s="202">
        <f ca="1">IF(J87=5,VLOOKUP(K87,TPMatrix!$A$6:$B$10,2,FALSE),IF(J87=4,VLOOKUP(K87,TPMatrix!$D$6:$E$9,2,FALSE),0))</f>
        <v>0</v>
      </c>
      <c r="M87" s="202">
        <f ca="1">IF(COUNTIF(K87:K91,K87)&gt;=2,IF(J87=5,VLOOKUP(K87+1,TPMatrix!$A$6:$B$10,2,FALSE),IF(J87=4,VLOOKUP(K87+1,TPMatrix!$D$6:$E$9,2,FALSE),0)),"")</f>
        <v>0</v>
      </c>
      <c r="N87" s="202">
        <f ca="1">IF(COUNTIF(K87:K91,K87)&gt;=3,IF(J87=5,VLOOKUP(K87+2,TPMatrix!$A$6:$B$10,2,FALSE),IF(J87=4,VLOOKUP(K87+2,TPMatrix!$D$6:$E$9,2,FALSE),0)),"")</f>
        <v>0</v>
      </c>
      <c r="O87" s="202">
        <f ca="1">IF(COUNTIF(K87:K91,K87)&gt;=4,IF(J87=5,VLOOKUP(K87+3,TPMatrix!$A$6:$B$10,2,FALSE),IF(J87=4,VLOOKUP(K87+3,TPMatrix!$D$6:$E$9,2,FALSE),0)),"")</f>
        <v>0</v>
      </c>
      <c r="P87" s="202">
        <f ca="1">IF(COUNTIF(K87:K91,K87)&gt;=5,IF(J87=5,VLOOKUP(K87+4,TPMatrix!$A$6:$B$10,2,FALSE),IF(J87=4,VLOOKUP(K87+4,TPMatrix!$D$6:$E$9,2,FALSE),0)),"")</f>
        <v>0</v>
      </c>
      <c r="Q87" s="202">
        <f t="shared" ca="1" si="28"/>
        <v>0</v>
      </c>
      <c r="R87" s="203">
        <f t="shared" ca="1" si="29"/>
        <v>5</v>
      </c>
      <c r="S87" s="204">
        <f t="shared" ca="1" si="30"/>
        <v>0</v>
      </c>
      <c r="T87" s="205">
        <f t="shared" si="31"/>
        <v>0</v>
      </c>
      <c r="U87" s="206">
        <f t="shared" ca="1" si="32"/>
        <v>0</v>
      </c>
      <c r="W87" s="154" t="str">
        <f t="shared" ca="1" si="33"/>
        <v/>
      </c>
      <c r="X87" s="154" t="str">
        <f ca="1">IF(ISNUMBER($A87),$W87*(Methuselahs!$A$4+1)+$A87,"")</f>
        <v/>
      </c>
      <c r="Y87" s="154" t="str">
        <f t="shared" ca="1" si="34"/>
        <v/>
      </c>
      <c r="Z87" s="154" t="str">
        <f ca="1">IF(ISNUMBER($A87),VLOOKUP($A87,Methuselahs!$A$7:$X$206,5),"")</f>
        <v/>
      </c>
      <c r="AA87" s="154" t="str">
        <f t="shared" ca="1" si="35"/>
        <v/>
      </c>
    </row>
    <row r="88" spans="1:27" ht="12.95" customHeight="1" x14ac:dyDescent="0.2">
      <c r="A88" s="207" t="str">
        <f ca="1">IF(OR(ISBLANK('Tournament Info'!$B$11),'Tournament Info'!$B$11&lt;&gt;4),"",INDIRECT(ADDRESS(ROW(),3,1,1,"Optimal Seating "&amp;'Tournament Info'!$B$11-1&amp;"R+F")))</f>
        <v/>
      </c>
      <c r="B88" s="208" t="str">
        <f ca="1">IF(ISNUMBER(A88),VLOOKUP(A88,Methuselahs!$A$7:$E$206,2,FALSE),"")</f>
        <v/>
      </c>
      <c r="C88" s="209" t="str">
        <f ca="1">IF(ISNUMBER(A88),VLOOKUP(A88,Methuselahs!$A$7:$E$206,3,FALSE),"")</f>
        <v/>
      </c>
      <c r="D88" s="210" t="str">
        <f t="shared" ca="1" si="24"/>
        <v/>
      </c>
      <c r="E88" s="211"/>
      <c r="F88" s="251">
        <f t="shared" si="25"/>
        <v>0</v>
      </c>
      <c r="G88" s="212" t="str">
        <f t="shared" ca="1" si="26"/>
        <v/>
      </c>
      <c r="H88" s="213" t="str">
        <f ca="1">IF(ISNUMBER(A88),IF(OR($S88=$U88,NOT(ISNA(MATCH($D88*5+$V$4,Override!$C$6:$C$125,0)))),$Q88,0),"")</f>
        <v/>
      </c>
      <c r="I88" s="261" t="str">
        <f t="shared" ca="1" si="27"/>
        <v/>
      </c>
      <c r="J88" s="214">
        <f ca="1">COUNT(A87:A91)</f>
        <v>0</v>
      </c>
      <c r="K88" s="215" t="str">
        <f ca="1">IF(ISNUMBER(A88),RANK(F88,F87:F91),"")</f>
        <v/>
      </c>
      <c r="L88" s="216">
        <f ca="1">IF(J88=5,VLOOKUP(K88,TPMatrix!$A$6:$B$10,2,FALSE),IF(J88=4,VLOOKUP(K88,TPMatrix!$D$6:$E$9,2,FALSE),0))</f>
        <v>0</v>
      </c>
      <c r="M88" s="216">
        <f ca="1">IF(COUNTIF(K87:K91,K88)&gt;=2,IF(J88=5,VLOOKUP(K88+1,TPMatrix!$A$6:$B$10,2,FALSE),IF(J88=4,VLOOKUP(K88+1,TPMatrix!$D$6:$E$9,2,FALSE),0)),"")</f>
        <v>0</v>
      </c>
      <c r="N88" s="216">
        <f ca="1">IF(COUNTIF(K87:K91,K88)&gt;=3,IF(J88=5,VLOOKUP(K88+2,TPMatrix!$A$6:$B$10,2,FALSE),IF(J88=4,VLOOKUP(K88+2,TPMatrix!$D$6:$E$9,2,FALSE),0)),"")</f>
        <v>0</v>
      </c>
      <c r="O88" s="216">
        <f ca="1">IF(COUNTIF(K87:K91,K88)&gt;=4,IF(J88=5,VLOOKUP(K88+3,TPMatrix!$A$6:$B$10,2,FALSE),IF(J88=4,VLOOKUP(K88+3,TPMatrix!$D$6:$E$9,2,FALSE),0)),"")</f>
        <v>0</v>
      </c>
      <c r="P88" s="216">
        <f ca="1">IF(COUNTIF(K87:K91,K88)&gt;=5,IF(J88=5,VLOOKUP(K88+4,TPMatrix!$A$6:$B$10,2,FALSE),IF(J88=4,VLOOKUP(K88+4,TPMatrix!$D$6:$E$9,2,FALSE),0)),"")</f>
        <v>0</v>
      </c>
      <c r="Q88" s="216">
        <f t="shared" ca="1" si="28"/>
        <v>0</v>
      </c>
      <c r="R88" s="217">
        <f t="shared" ca="1" si="29"/>
        <v>5</v>
      </c>
      <c r="S88" s="215">
        <f t="shared" ca="1" si="30"/>
        <v>0</v>
      </c>
      <c r="T88" s="216">
        <f t="shared" si="31"/>
        <v>0</v>
      </c>
      <c r="U88" s="217">
        <f t="shared" ca="1" si="32"/>
        <v>0</v>
      </c>
      <c r="W88" s="154" t="str">
        <f t="shared" ca="1" si="33"/>
        <v/>
      </c>
      <c r="X88" s="154" t="str">
        <f ca="1">IF(ISNUMBER($A88),$W88*(Methuselahs!$A$4+1)+$A88,"")</f>
        <v/>
      </c>
      <c r="Y88" s="154" t="str">
        <f t="shared" ca="1" si="34"/>
        <v/>
      </c>
      <c r="Z88" s="154" t="str">
        <f ca="1">IF(ISNUMBER($A88),VLOOKUP($A88,Methuselahs!$A$7:$X$206,5),"")</f>
        <v/>
      </c>
      <c r="AA88" s="154" t="str">
        <f t="shared" ca="1" si="35"/>
        <v/>
      </c>
    </row>
    <row r="89" spans="1:27" ht="12.95" customHeight="1" x14ac:dyDescent="0.2">
      <c r="A89" s="218" t="str">
        <f ca="1">IF(OR(ISBLANK('Tournament Info'!$B$11),'Tournament Info'!$B$11&lt;&gt;4),"",INDIRECT(ADDRESS(ROW(),3,1,1,"Optimal Seating "&amp;'Tournament Info'!$B$11-1&amp;"R+F")))</f>
        <v/>
      </c>
      <c r="B89" s="194" t="str">
        <f ca="1">IF(ISNUMBER(A89),VLOOKUP(A89,Methuselahs!$A$7:$E$206,2,FALSE),"")</f>
        <v/>
      </c>
      <c r="C89" s="219" t="str">
        <f ca="1">IF(ISNUMBER(A89),VLOOKUP(A89,Methuselahs!$A$7:$E$206,3,FALSE),"")</f>
        <v/>
      </c>
      <c r="D89" s="220" t="str">
        <f t="shared" ca="1" si="24"/>
        <v/>
      </c>
      <c r="E89" s="221"/>
      <c r="F89" s="253">
        <f t="shared" si="25"/>
        <v>0</v>
      </c>
      <c r="G89" s="222" t="str">
        <f t="shared" ca="1" si="26"/>
        <v/>
      </c>
      <c r="H89" s="223" t="str">
        <f ca="1">IF(ISNUMBER(A89),IF(OR($S89=$U89,NOT(ISNA(MATCH($D89*5+$V$4,Override!$C$6:$C$125,0)))),$Q89,0),"")</f>
        <v/>
      </c>
      <c r="I89" s="97" t="str">
        <f t="shared" ca="1" si="27"/>
        <v/>
      </c>
      <c r="J89" s="224">
        <f ca="1">COUNT(A87:A91)</f>
        <v>0</v>
      </c>
      <c r="K89" s="225" t="str">
        <f ca="1">IF(ISNUMBER(A89),RANK(F89,F87:F91),"")</f>
        <v/>
      </c>
      <c r="L89" s="226">
        <f ca="1">IF(J89=5,VLOOKUP(K89,TPMatrix!$A$6:$B$10,2,FALSE),IF(J89=4,VLOOKUP(K89,TPMatrix!$D$6:$E$9,2,FALSE),0))</f>
        <v>0</v>
      </c>
      <c r="M89" s="226">
        <f ca="1">IF(COUNTIF(K87:K91,K89)&gt;=2,IF(J89=5,VLOOKUP(K89+1,TPMatrix!$A$6:$B$10,2,FALSE),IF(J89=4,VLOOKUP(K89+1,TPMatrix!$D$6:$E$9,2,FALSE),0)),"")</f>
        <v>0</v>
      </c>
      <c r="N89" s="226">
        <f ca="1">IF(COUNTIF(K87:K91,K89)&gt;=3,IF(J89=5,VLOOKUP(K89+2,TPMatrix!$A$6:$B$10,2,FALSE),IF(J89=4,VLOOKUP(K89+2,TPMatrix!$D$6:$E$9,2,FALSE),0)),"")</f>
        <v>0</v>
      </c>
      <c r="O89" s="226">
        <f ca="1">IF(COUNTIF(K87:K91,K89)&gt;=4,IF(J89=5,VLOOKUP(K89+3,TPMatrix!$A$6:$B$10,2,FALSE),IF(J89=4,VLOOKUP(K89+3,TPMatrix!$D$6:$E$9,2,FALSE),0)),"")</f>
        <v>0</v>
      </c>
      <c r="P89" s="226">
        <f ca="1">IF(COUNTIF(K87:K91,K89)&gt;=5,IF(J89=5,VLOOKUP(K89+4,TPMatrix!$A$6:$B$10,2,FALSE),IF(J89=4,VLOOKUP(K89+4,TPMatrix!$D$6:$E$9,2,FALSE),0)),"")</f>
        <v>0</v>
      </c>
      <c r="Q89" s="226">
        <f t="shared" ca="1" si="28"/>
        <v>0</v>
      </c>
      <c r="R89" s="227">
        <f t="shared" ca="1" si="29"/>
        <v>5</v>
      </c>
      <c r="S89" s="225">
        <f t="shared" ca="1" si="30"/>
        <v>0</v>
      </c>
      <c r="T89" s="226">
        <f t="shared" si="31"/>
        <v>0</v>
      </c>
      <c r="U89" s="227">
        <f t="shared" ca="1" si="32"/>
        <v>0</v>
      </c>
      <c r="W89" s="154" t="str">
        <f t="shared" ca="1" si="33"/>
        <v/>
      </c>
      <c r="X89" s="154" t="str">
        <f ca="1">IF(ISNUMBER($A89),$W89*(Methuselahs!$A$4+1)+$A89,"")</f>
        <v/>
      </c>
      <c r="Y89" s="154" t="str">
        <f t="shared" ca="1" si="34"/>
        <v/>
      </c>
      <c r="Z89" s="154" t="str">
        <f ca="1">IF(ISNUMBER($A89),VLOOKUP($A89,Methuselahs!$A$7:$X$206,5),"")</f>
        <v/>
      </c>
      <c r="AA89" s="154" t="str">
        <f t="shared" ca="1" si="35"/>
        <v/>
      </c>
    </row>
    <row r="90" spans="1:27" ht="12.95" customHeight="1" x14ac:dyDescent="0.2">
      <c r="A90" s="228" t="str">
        <f ca="1">IF(OR(ISBLANK('Tournament Info'!$B$11),'Tournament Info'!$B$11&lt;&gt;4),"",INDIRECT(ADDRESS(ROW(),3,1,1,"Optimal Seating "&amp;'Tournament Info'!$B$11-1&amp;"R+F")))</f>
        <v/>
      </c>
      <c r="B90" s="229" t="str">
        <f ca="1">IF(ISNUMBER(A90),VLOOKUP(A90,Methuselahs!$A$7:$E$206,2,FALSE),"")</f>
        <v/>
      </c>
      <c r="C90" s="230" t="str">
        <f ca="1">IF(ISNUMBER(A90),VLOOKUP(A90,Methuselahs!$A$7:$E$206,3,FALSE),"")</f>
        <v/>
      </c>
      <c r="D90" s="231" t="str">
        <f t="shared" ca="1" si="24"/>
        <v/>
      </c>
      <c r="E90" s="232"/>
      <c r="F90" s="255">
        <f t="shared" si="25"/>
        <v>0</v>
      </c>
      <c r="G90" s="212" t="str">
        <f t="shared" ca="1" si="26"/>
        <v/>
      </c>
      <c r="H90" s="213" t="str">
        <f ca="1">IF(ISNUMBER(A90),IF(OR($S90=$U90,NOT(ISNA(MATCH($D90*5+$V$4,Override!$C$6:$C$125,0)))),$Q90,0),"")</f>
        <v/>
      </c>
      <c r="I90" s="261" t="str">
        <f t="shared" ca="1" si="27"/>
        <v/>
      </c>
      <c r="J90" s="233">
        <f ca="1">COUNT(A87:A91)</f>
        <v>0</v>
      </c>
      <c r="K90" s="215" t="str">
        <f ca="1">IF(ISNUMBER(A90),RANK(F90,F87:F91),"")</f>
        <v/>
      </c>
      <c r="L90" s="216">
        <f ca="1">IF(J90=5,VLOOKUP(K90,TPMatrix!$A$6:$B$10,2,FALSE),IF(J90=4,VLOOKUP(K90,TPMatrix!$D$6:$E$9,2,FALSE),0))</f>
        <v>0</v>
      </c>
      <c r="M90" s="216">
        <f ca="1">IF(COUNTIF(K87:K91,K90)&gt;=2,IF(J90=5,VLOOKUP(K90+1,TPMatrix!$A$6:$B$10,2,FALSE),IF(J90=4,VLOOKUP(K90+1,TPMatrix!$D$6:$E$9,2,FALSE),0)),"")</f>
        <v>0</v>
      </c>
      <c r="N90" s="216">
        <f ca="1">IF(COUNTIF(K87:K91,K90)&gt;=3,IF(J90=5,VLOOKUP(K90+2,TPMatrix!$A$6:$B$10,2,FALSE),IF(J90=4,VLOOKUP(K90+2,TPMatrix!$D$6:$E$9,2,FALSE),0)),"")</f>
        <v>0</v>
      </c>
      <c r="O90" s="216">
        <f ca="1">IF(COUNTIF(K87:K91,K90)&gt;=4,IF(J90=5,VLOOKUP(K90+3,TPMatrix!$A$6:$B$10,2,FALSE),IF(J90=4,VLOOKUP(K90+3,TPMatrix!$D$6:$E$9,2,FALSE),0)),"")</f>
        <v>0</v>
      </c>
      <c r="P90" s="216">
        <f ca="1">IF(COUNTIF(K87:K91,K90)&gt;=5,IF(J90=5,VLOOKUP(K90+4,TPMatrix!$A$6:$B$10,2,FALSE),IF(J90=4,VLOOKUP(K90+4,TPMatrix!$D$6:$E$9,2,FALSE),0)),"")</f>
        <v>0</v>
      </c>
      <c r="Q90" s="216">
        <f t="shared" ca="1" si="28"/>
        <v>0</v>
      </c>
      <c r="R90" s="217">
        <f t="shared" ca="1" si="29"/>
        <v>5</v>
      </c>
      <c r="S90" s="215">
        <f t="shared" ca="1" si="30"/>
        <v>0</v>
      </c>
      <c r="T90" s="216">
        <f t="shared" si="31"/>
        <v>0</v>
      </c>
      <c r="U90" s="217">
        <f t="shared" ca="1" si="32"/>
        <v>0</v>
      </c>
      <c r="W90" s="154" t="str">
        <f t="shared" ca="1" si="33"/>
        <v/>
      </c>
      <c r="X90" s="154" t="str">
        <f ca="1">IF(ISNUMBER($A90),$W90*(Methuselahs!$A$4+1)+$A90,"")</f>
        <v/>
      </c>
      <c r="Y90" s="154" t="str">
        <f t="shared" ca="1" si="34"/>
        <v/>
      </c>
      <c r="Z90" s="154" t="str">
        <f ca="1">IF(ISNUMBER($A90),VLOOKUP($A90,Methuselahs!$A$7:$X$206,5),"")</f>
        <v/>
      </c>
      <c r="AA90" s="154" t="str">
        <f t="shared" ca="1" si="35"/>
        <v/>
      </c>
    </row>
    <row r="91" spans="1:27" ht="12.95" customHeight="1" x14ac:dyDescent="0.2">
      <c r="A91" s="234" t="str">
        <f ca="1">IF(OR(ISBLANK('Tournament Info'!$B$11),'Tournament Info'!$B$11&lt;&gt;4),"",INDIRECT(ADDRESS(ROW(),3,1,1,"Optimal Seating "&amp;'Tournament Info'!$B$11-1&amp;"R+F")))</f>
        <v/>
      </c>
      <c r="B91" s="235" t="str">
        <f ca="1">IF(ISNUMBER(A91),VLOOKUP(A91,Methuselahs!$A$7:$E$206,2,FALSE),"")</f>
        <v/>
      </c>
      <c r="C91" s="236" t="str">
        <f ca="1">IF(ISNUMBER(A91),VLOOKUP(A91,Methuselahs!$A$7:$E$206,3,FALSE),"")</f>
        <v/>
      </c>
      <c r="D91" s="237" t="str">
        <f t="shared" ca="1" si="24"/>
        <v/>
      </c>
      <c r="E91" s="238"/>
      <c r="F91" s="256">
        <f t="shared" si="25"/>
        <v>0</v>
      </c>
      <c r="G91" s="222" t="str">
        <f t="shared" ca="1" si="26"/>
        <v/>
      </c>
      <c r="H91" s="223" t="str">
        <f ca="1">IF(ISNUMBER(A91),IF(OR($S91=$U91,NOT(ISNA(MATCH($D91*5+$V$4,Override!$C$6:$C$125,0)))),$Q91,0),"")</f>
        <v/>
      </c>
      <c r="I91" s="97" t="str">
        <f t="shared" ca="1" si="27"/>
        <v/>
      </c>
      <c r="J91" s="239">
        <f ca="1">COUNT(A87:A91)</f>
        <v>0</v>
      </c>
      <c r="K91" s="240" t="str">
        <f ca="1">IF(ISNUMBER(A91),RANK(F91,F87:F91),"")</f>
        <v/>
      </c>
      <c r="L91" s="241">
        <f ca="1">IF(J91=5,VLOOKUP(K91,TPMatrix!$A$6:$B$10,2,FALSE),IF(J91=4,VLOOKUP(K91,TPMatrix!$D$6:$E$9,2,FALSE),0))</f>
        <v>0</v>
      </c>
      <c r="M91" s="241">
        <f ca="1">IF(COUNTIF(K87:K91,K91)&gt;=2,IF(J91=5,VLOOKUP(K91+1,TPMatrix!$A$6:$B$10,2,FALSE),IF(J91=4,VLOOKUP(K91+1,TPMatrix!$D$6:$E$9,2,FALSE),0)),"")</f>
        <v>0</v>
      </c>
      <c r="N91" s="241">
        <f ca="1">IF(COUNTIF(K87:K91,K91)&gt;=3,IF(J91=5,VLOOKUP(K91+2,TPMatrix!$A$6:$B$10,2,FALSE),IF(J91=4,VLOOKUP(K91+2,TPMatrix!$D$6:$E$9,2,FALSE),0)),"")</f>
        <v>0</v>
      </c>
      <c r="O91" s="241">
        <f ca="1">IF(COUNTIF(K87:K91,K91)&gt;=4,IF(J91=5,VLOOKUP(K91+3,TPMatrix!$A$6:$B$10,2,FALSE),IF(J91=4,VLOOKUP(K91+3,TPMatrix!$D$6:$E$9,2,FALSE),0)),"")</f>
        <v>0</v>
      </c>
      <c r="P91" s="241">
        <f ca="1">IF(COUNTIF(K87:K91,K91)&gt;=5,IF(J91=5,VLOOKUP(K91+4,TPMatrix!$A$6:$B$10,2,FALSE),IF(J91=4,VLOOKUP(K91+4,TPMatrix!$D$6:$E$9,2,FALSE),0)),"")</f>
        <v>0</v>
      </c>
      <c r="Q91" s="241">
        <f t="shared" ca="1" si="28"/>
        <v>0</v>
      </c>
      <c r="R91" s="242">
        <f t="shared" ca="1" si="29"/>
        <v>5</v>
      </c>
      <c r="S91" s="240">
        <f t="shared" ca="1" si="30"/>
        <v>0</v>
      </c>
      <c r="T91" s="241">
        <f t="shared" si="31"/>
        <v>0</v>
      </c>
      <c r="U91" s="242">
        <f t="shared" ca="1" si="32"/>
        <v>0</v>
      </c>
      <c r="W91" s="154" t="str">
        <f t="shared" ca="1" si="33"/>
        <v/>
      </c>
      <c r="X91" s="154" t="str">
        <f ca="1">IF(ISNUMBER($A91),$W91*(Methuselahs!$A$4+1)+$A91,"")</f>
        <v/>
      </c>
      <c r="Y91" s="154" t="str">
        <f t="shared" ca="1" si="34"/>
        <v/>
      </c>
      <c r="Z91" s="154" t="str">
        <f ca="1">IF(ISNUMBER($A91),VLOOKUP($A91,Methuselahs!$A$7:$X$206,5),"")</f>
        <v/>
      </c>
      <c r="AA91" s="154" t="str">
        <f t="shared" ca="1" si="35"/>
        <v/>
      </c>
    </row>
    <row r="92" spans="1:27" ht="12.95" customHeight="1" x14ac:dyDescent="0.2">
      <c r="A92" s="193" t="str">
        <f ca="1">IF(OR(ISBLANK('Tournament Info'!$B$11),'Tournament Info'!$B$11&lt;&gt;4),"",INDIRECT(ADDRESS(ROW(),3,1,1,"Optimal Seating "&amp;'Tournament Info'!$B$11-1&amp;"R+F")))</f>
        <v/>
      </c>
      <c r="B92" s="194" t="str">
        <f ca="1">IF(ISNUMBER(A92),VLOOKUP(A92,Methuselahs!$A$7:$E$206,2,FALSE),"")</f>
        <v/>
      </c>
      <c r="C92" s="195" t="str">
        <f ca="1">IF(ISNUMBER(A92),VLOOKUP(A92,Methuselahs!$A$7:$E$206,3,FALSE),"")</f>
        <v/>
      </c>
      <c r="D92" s="196" t="str">
        <f t="shared" ca="1" si="24"/>
        <v/>
      </c>
      <c r="E92" s="197"/>
      <c r="F92" s="249">
        <f t="shared" si="25"/>
        <v>0</v>
      </c>
      <c r="G92" s="198" t="str">
        <f t="shared" ca="1" si="26"/>
        <v/>
      </c>
      <c r="H92" s="199" t="str">
        <f ca="1">IF(ISNUMBER(A92),IF(OR($S92=$U92,NOT(ISNA(MATCH($D92*5+$V$4,Override!$C$6:$C$125,0)))),$Q92,0),"")</f>
        <v/>
      </c>
      <c r="I92" s="260" t="str">
        <f t="shared" ca="1" si="27"/>
        <v/>
      </c>
      <c r="J92" s="200">
        <f ca="1">COUNT(A92:A96)</f>
        <v>0</v>
      </c>
      <c r="K92" s="201" t="str">
        <f ca="1">IF(ISNUMBER(A92),RANK(F92,F92:F96),"")</f>
        <v/>
      </c>
      <c r="L92" s="202">
        <f ca="1">IF(J92=5,VLOOKUP(K92,TPMatrix!$A$6:$B$10,2,FALSE),IF(J92=4,VLOOKUP(K92,TPMatrix!$D$6:$E$9,2,FALSE),0))</f>
        <v>0</v>
      </c>
      <c r="M92" s="202">
        <f ca="1">IF(COUNTIF(K92:K96,K92)&gt;=2,IF(J92=5,VLOOKUP(K92+1,TPMatrix!$A$6:$B$10,2,FALSE),IF(J92=4,VLOOKUP(K92+1,TPMatrix!$D$6:$E$9,2,FALSE),0)),"")</f>
        <v>0</v>
      </c>
      <c r="N92" s="202">
        <f ca="1">IF(COUNTIF(K92:K96,K92)&gt;=3,IF(J92=5,VLOOKUP(K92+2,TPMatrix!$A$6:$B$10,2,FALSE),IF(J92=4,VLOOKUP(K92+2,TPMatrix!$D$6:$E$9,2,FALSE),0)),"")</f>
        <v>0</v>
      </c>
      <c r="O92" s="202">
        <f ca="1">IF(COUNTIF(K92:K96,K92)&gt;=4,IF(J92=5,VLOOKUP(K92+3,TPMatrix!$A$6:$B$10,2,FALSE),IF(J92=4,VLOOKUP(K92+3,TPMatrix!$D$6:$E$9,2,FALSE),0)),"")</f>
        <v>0</v>
      </c>
      <c r="P92" s="202">
        <f ca="1">IF(COUNTIF(K92:K96,K92)&gt;=5,IF(J92=5,VLOOKUP(K92+4,TPMatrix!$A$6:$B$10,2,FALSE),IF(J92=4,VLOOKUP(K92+4,TPMatrix!$D$6:$E$9,2,FALSE),0)),"")</f>
        <v>0</v>
      </c>
      <c r="Q92" s="202">
        <f t="shared" ca="1" si="28"/>
        <v>0</v>
      </c>
      <c r="R92" s="203">
        <f t="shared" ca="1" si="29"/>
        <v>5</v>
      </c>
      <c r="S92" s="204">
        <f t="shared" ca="1" si="30"/>
        <v>0</v>
      </c>
      <c r="T92" s="205">
        <f t="shared" si="31"/>
        <v>0</v>
      </c>
      <c r="U92" s="206">
        <f t="shared" ca="1" si="32"/>
        <v>0</v>
      </c>
      <c r="W92" s="154" t="str">
        <f t="shared" ca="1" si="33"/>
        <v/>
      </c>
      <c r="X92" s="154" t="str">
        <f ca="1">IF(ISNUMBER($A92),$W92*(Methuselahs!$A$4+1)+$A92,"")</f>
        <v/>
      </c>
      <c r="Y92" s="154" t="str">
        <f t="shared" ca="1" si="34"/>
        <v/>
      </c>
      <c r="Z92" s="154" t="str">
        <f ca="1">IF(ISNUMBER($A92),VLOOKUP($A92,Methuselahs!$A$7:$X$206,5),"")</f>
        <v/>
      </c>
      <c r="AA92" s="154" t="str">
        <f t="shared" ca="1" si="35"/>
        <v/>
      </c>
    </row>
    <row r="93" spans="1:27" ht="12.95" customHeight="1" x14ac:dyDescent="0.2">
      <c r="A93" s="207" t="str">
        <f ca="1">IF(OR(ISBLANK('Tournament Info'!$B$11),'Tournament Info'!$B$11&lt;&gt;4),"",INDIRECT(ADDRESS(ROW(),3,1,1,"Optimal Seating "&amp;'Tournament Info'!$B$11-1&amp;"R+F")))</f>
        <v/>
      </c>
      <c r="B93" s="208" t="str">
        <f ca="1">IF(ISNUMBER(A93),VLOOKUP(A93,Methuselahs!$A$7:$E$206,2,FALSE),"")</f>
        <v/>
      </c>
      <c r="C93" s="209" t="str">
        <f ca="1">IF(ISNUMBER(A93),VLOOKUP(A93,Methuselahs!$A$7:$E$206,3,FALSE),"")</f>
        <v/>
      </c>
      <c r="D93" s="210" t="str">
        <f t="shared" ca="1" si="24"/>
        <v/>
      </c>
      <c r="E93" s="211"/>
      <c r="F93" s="251">
        <f t="shared" si="25"/>
        <v>0</v>
      </c>
      <c r="G93" s="212" t="str">
        <f t="shared" ca="1" si="26"/>
        <v/>
      </c>
      <c r="H93" s="213" t="str">
        <f ca="1">IF(ISNUMBER(A93),IF(OR($S93=$U93,NOT(ISNA(MATCH($D93*5+$V$4,Override!$C$6:$C$125,0)))),$Q93,0),"")</f>
        <v/>
      </c>
      <c r="I93" s="261" t="str">
        <f t="shared" ca="1" si="27"/>
        <v/>
      </c>
      <c r="J93" s="214">
        <f ca="1">COUNT(A92:A96)</f>
        <v>0</v>
      </c>
      <c r="K93" s="215" t="str">
        <f ca="1">IF(ISNUMBER(A93),RANK(F93,F92:F96),"")</f>
        <v/>
      </c>
      <c r="L93" s="216">
        <f ca="1">IF(J93=5,VLOOKUP(K93,TPMatrix!$A$6:$B$10,2,FALSE),IF(J93=4,VLOOKUP(K93,TPMatrix!$D$6:$E$9,2,FALSE),0))</f>
        <v>0</v>
      </c>
      <c r="M93" s="216">
        <f ca="1">IF(COUNTIF(K92:K96,K93)&gt;=2,IF(J93=5,VLOOKUP(K93+1,TPMatrix!$A$6:$B$10,2,FALSE),IF(J93=4,VLOOKUP(K93+1,TPMatrix!$D$6:$E$9,2,FALSE),0)),"")</f>
        <v>0</v>
      </c>
      <c r="N93" s="216">
        <f ca="1">IF(COUNTIF(K92:K96,K93)&gt;=3,IF(J93=5,VLOOKUP(K93+2,TPMatrix!$A$6:$B$10,2,FALSE),IF(J93=4,VLOOKUP(K93+2,TPMatrix!$D$6:$E$9,2,FALSE),0)),"")</f>
        <v>0</v>
      </c>
      <c r="O93" s="216">
        <f ca="1">IF(COUNTIF(K92:K96,K93)&gt;=4,IF(J93=5,VLOOKUP(K93+3,TPMatrix!$A$6:$B$10,2,FALSE),IF(J93=4,VLOOKUP(K93+3,TPMatrix!$D$6:$E$9,2,FALSE),0)),"")</f>
        <v>0</v>
      </c>
      <c r="P93" s="216">
        <f ca="1">IF(COUNTIF(K92:K96,K93)&gt;=5,IF(J93=5,VLOOKUP(K93+4,TPMatrix!$A$6:$B$10,2,FALSE),IF(J93=4,VLOOKUP(K93+4,TPMatrix!$D$6:$E$9,2,FALSE),0)),"")</f>
        <v>0</v>
      </c>
      <c r="Q93" s="216">
        <f t="shared" ca="1" si="28"/>
        <v>0</v>
      </c>
      <c r="R93" s="217">
        <f t="shared" ca="1" si="29"/>
        <v>5</v>
      </c>
      <c r="S93" s="215">
        <f t="shared" ca="1" si="30"/>
        <v>0</v>
      </c>
      <c r="T93" s="216">
        <f t="shared" si="31"/>
        <v>0</v>
      </c>
      <c r="U93" s="217">
        <f t="shared" ca="1" si="32"/>
        <v>0</v>
      </c>
      <c r="W93" s="154" t="str">
        <f t="shared" ca="1" si="33"/>
        <v/>
      </c>
      <c r="X93" s="154" t="str">
        <f ca="1">IF(ISNUMBER($A93),$W93*(Methuselahs!$A$4+1)+$A93,"")</f>
        <v/>
      </c>
      <c r="Y93" s="154" t="str">
        <f t="shared" ca="1" si="34"/>
        <v/>
      </c>
      <c r="Z93" s="154" t="str">
        <f ca="1">IF(ISNUMBER($A93),VLOOKUP($A93,Methuselahs!$A$7:$X$206,5),"")</f>
        <v/>
      </c>
      <c r="AA93" s="154" t="str">
        <f t="shared" ca="1" si="35"/>
        <v/>
      </c>
    </row>
    <row r="94" spans="1:27" ht="12.95" customHeight="1" x14ac:dyDescent="0.2">
      <c r="A94" s="218" t="str">
        <f ca="1">IF(OR(ISBLANK('Tournament Info'!$B$11),'Tournament Info'!$B$11&lt;&gt;4),"",INDIRECT(ADDRESS(ROW(),3,1,1,"Optimal Seating "&amp;'Tournament Info'!$B$11-1&amp;"R+F")))</f>
        <v/>
      </c>
      <c r="B94" s="194" t="str">
        <f ca="1">IF(ISNUMBER(A94),VLOOKUP(A94,Methuselahs!$A$7:$E$206,2,FALSE),"")</f>
        <v/>
      </c>
      <c r="C94" s="219" t="str">
        <f ca="1">IF(ISNUMBER(A94),VLOOKUP(A94,Methuselahs!$A$7:$E$206,3,FALSE),"")</f>
        <v/>
      </c>
      <c r="D94" s="220" t="str">
        <f t="shared" ca="1" si="24"/>
        <v/>
      </c>
      <c r="E94" s="221"/>
      <c r="F94" s="253">
        <f t="shared" si="25"/>
        <v>0</v>
      </c>
      <c r="G94" s="222" t="str">
        <f t="shared" ca="1" si="26"/>
        <v/>
      </c>
      <c r="H94" s="223" t="str">
        <f ca="1">IF(ISNUMBER(A94),IF(OR($S94=$U94,NOT(ISNA(MATCH($D94*5+$V$4,Override!$C$6:$C$125,0)))),$Q94,0),"")</f>
        <v/>
      </c>
      <c r="I94" s="97" t="str">
        <f t="shared" ca="1" si="27"/>
        <v/>
      </c>
      <c r="J94" s="224">
        <f ca="1">COUNT(A92:A96)</f>
        <v>0</v>
      </c>
      <c r="K94" s="225" t="str">
        <f ca="1">IF(ISNUMBER(A94),RANK(F94,F92:F96),"")</f>
        <v/>
      </c>
      <c r="L94" s="226">
        <f ca="1">IF(J94=5,VLOOKUP(K94,TPMatrix!$A$6:$B$10,2,FALSE),IF(J94=4,VLOOKUP(K94,TPMatrix!$D$6:$E$9,2,FALSE),0))</f>
        <v>0</v>
      </c>
      <c r="M94" s="226">
        <f ca="1">IF(COUNTIF(K92:K96,K94)&gt;=2,IF(J94=5,VLOOKUP(K94+1,TPMatrix!$A$6:$B$10,2,FALSE),IF(J94=4,VLOOKUP(K94+1,TPMatrix!$D$6:$E$9,2,FALSE),0)),"")</f>
        <v>0</v>
      </c>
      <c r="N94" s="226">
        <f ca="1">IF(COUNTIF(K92:K96,K94)&gt;=3,IF(J94=5,VLOOKUP(K94+2,TPMatrix!$A$6:$B$10,2,FALSE),IF(J94=4,VLOOKUP(K94+2,TPMatrix!$D$6:$E$9,2,FALSE),0)),"")</f>
        <v>0</v>
      </c>
      <c r="O94" s="226">
        <f ca="1">IF(COUNTIF(K92:K96,K94)&gt;=4,IF(J94=5,VLOOKUP(K94+3,TPMatrix!$A$6:$B$10,2,FALSE),IF(J94=4,VLOOKUP(K94+3,TPMatrix!$D$6:$E$9,2,FALSE),0)),"")</f>
        <v>0</v>
      </c>
      <c r="P94" s="226">
        <f ca="1">IF(COUNTIF(K92:K96,K94)&gt;=5,IF(J94=5,VLOOKUP(K94+4,TPMatrix!$A$6:$B$10,2,FALSE),IF(J94=4,VLOOKUP(K94+4,TPMatrix!$D$6:$E$9,2,FALSE),0)),"")</f>
        <v>0</v>
      </c>
      <c r="Q94" s="226">
        <f t="shared" ca="1" si="28"/>
        <v>0</v>
      </c>
      <c r="R94" s="227">
        <f t="shared" ca="1" si="29"/>
        <v>5</v>
      </c>
      <c r="S94" s="225">
        <f t="shared" ca="1" si="30"/>
        <v>0</v>
      </c>
      <c r="T94" s="226">
        <f t="shared" si="31"/>
        <v>0</v>
      </c>
      <c r="U94" s="227">
        <f t="shared" ca="1" si="32"/>
        <v>0</v>
      </c>
      <c r="W94" s="154" t="str">
        <f t="shared" ca="1" si="33"/>
        <v/>
      </c>
      <c r="X94" s="154" t="str">
        <f ca="1">IF(ISNUMBER($A94),$W94*(Methuselahs!$A$4+1)+$A94,"")</f>
        <v/>
      </c>
      <c r="Y94" s="154" t="str">
        <f t="shared" ca="1" si="34"/>
        <v/>
      </c>
      <c r="Z94" s="154" t="str">
        <f ca="1">IF(ISNUMBER($A94),VLOOKUP($A94,Methuselahs!$A$7:$X$206,5),"")</f>
        <v/>
      </c>
      <c r="AA94" s="154" t="str">
        <f t="shared" ca="1" si="35"/>
        <v/>
      </c>
    </row>
    <row r="95" spans="1:27" ht="12.95" customHeight="1" x14ac:dyDescent="0.2">
      <c r="A95" s="228" t="str">
        <f ca="1">IF(OR(ISBLANK('Tournament Info'!$B$11),'Tournament Info'!$B$11&lt;&gt;4),"",INDIRECT(ADDRESS(ROW(),3,1,1,"Optimal Seating "&amp;'Tournament Info'!$B$11-1&amp;"R+F")))</f>
        <v/>
      </c>
      <c r="B95" s="229" t="str">
        <f ca="1">IF(ISNUMBER(A95),VLOOKUP(A95,Methuselahs!$A$7:$E$206,2,FALSE),"")</f>
        <v/>
      </c>
      <c r="C95" s="230" t="str">
        <f ca="1">IF(ISNUMBER(A95),VLOOKUP(A95,Methuselahs!$A$7:$E$206,3,FALSE),"")</f>
        <v/>
      </c>
      <c r="D95" s="231" t="str">
        <f t="shared" ca="1" si="24"/>
        <v/>
      </c>
      <c r="E95" s="232"/>
      <c r="F95" s="255">
        <f t="shared" si="25"/>
        <v>0</v>
      </c>
      <c r="G95" s="212" t="str">
        <f t="shared" ca="1" si="26"/>
        <v/>
      </c>
      <c r="H95" s="213" t="str">
        <f ca="1">IF(ISNUMBER(A95),IF(OR($S95=$U95,NOT(ISNA(MATCH($D95*5+$V$4,Override!$C$6:$C$125,0)))),$Q95,0),"")</f>
        <v/>
      </c>
      <c r="I95" s="261" t="str">
        <f t="shared" ca="1" si="27"/>
        <v/>
      </c>
      <c r="J95" s="233">
        <f ca="1">COUNT(A92:A96)</f>
        <v>0</v>
      </c>
      <c r="K95" s="215" t="str">
        <f ca="1">IF(ISNUMBER(A95),RANK(F95,F92:F96),"")</f>
        <v/>
      </c>
      <c r="L95" s="216">
        <f ca="1">IF(J95=5,VLOOKUP(K95,TPMatrix!$A$6:$B$10,2,FALSE),IF(J95=4,VLOOKUP(K95,TPMatrix!$D$6:$E$9,2,FALSE),0))</f>
        <v>0</v>
      </c>
      <c r="M95" s="216">
        <f ca="1">IF(COUNTIF(K92:K96,K95)&gt;=2,IF(J95=5,VLOOKUP(K95+1,TPMatrix!$A$6:$B$10,2,FALSE),IF(J95=4,VLOOKUP(K95+1,TPMatrix!$D$6:$E$9,2,FALSE),0)),"")</f>
        <v>0</v>
      </c>
      <c r="N95" s="216">
        <f ca="1">IF(COUNTIF(K92:K96,K95)&gt;=3,IF(J95=5,VLOOKUP(K95+2,TPMatrix!$A$6:$B$10,2,FALSE),IF(J95=4,VLOOKUP(K95+2,TPMatrix!$D$6:$E$9,2,FALSE),0)),"")</f>
        <v>0</v>
      </c>
      <c r="O95" s="216">
        <f ca="1">IF(COUNTIF(K92:K96,K95)&gt;=4,IF(J95=5,VLOOKUP(K95+3,TPMatrix!$A$6:$B$10,2,FALSE),IF(J95=4,VLOOKUP(K95+3,TPMatrix!$D$6:$E$9,2,FALSE),0)),"")</f>
        <v>0</v>
      </c>
      <c r="P95" s="216">
        <f ca="1">IF(COUNTIF(K92:K96,K95)&gt;=5,IF(J95=5,VLOOKUP(K95+4,TPMatrix!$A$6:$B$10,2,FALSE),IF(J95=4,VLOOKUP(K95+4,TPMatrix!$D$6:$E$9,2,FALSE),0)),"")</f>
        <v>0</v>
      </c>
      <c r="Q95" s="216">
        <f t="shared" ca="1" si="28"/>
        <v>0</v>
      </c>
      <c r="R95" s="217">
        <f t="shared" ca="1" si="29"/>
        <v>5</v>
      </c>
      <c r="S95" s="215">
        <f t="shared" ca="1" si="30"/>
        <v>0</v>
      </c>
      <c r="T95" s="216">
        <f t="shared" si="31"/>
        <v>0</v>
      </c>
      <c r="U95" s="217">
        <f t="shared" ca="1" si="32"/>
        <v>0</v>
      </c>
      <c r="W95" s="154" t="str">
        <f t="shared" ca="1" si="33"/>
        <v/>
      </c>
      <c r="X95" s="154" t="str">
        <f ca="1">IF(ISNUMBER($A95),$W95*(Methuselahs!$A$4+1)+$A95,"")</f>
        <v/>
      </c>
      <c r="Y95" s="154" t="str">
        <f t="shared" ca="1" si="34"/>
        <v/>
      </c>
      <c r="Z95" s="154" t="str">
        <f ca="1">IF(ISNUMBER($A95),VLOOKUP($A95,Methuselahs!$A$7:$X$206,5),"")</f>
        <v/>
      </c>
      <c r="AA95" s="154" t="str">
        <f t="shared" ca="1" si="35"/>
        <v/>
      </c>
    </row>
    <row r="96" spans="1:27" ht="12.95" customHeight="1" x14ac:dyDescent="0.2">
      <c r="A96" s="234" t="str">
        <f ca="1">IF(OR(ISBLANK('Tournament Info'!$B$11),'Tournament Info'!$B$11&lt;&gt;4),"",INDIRECT(ADDRESS(ROW(),3,1,1,"Optimal Seating "&amp;'Tournament Info'!$B$11-1&amp;"R+F")))</f>
        <v/>
      </c>
      <c r="B96" s="235" t="str">
        <f ca="1">IF(ISNUMBER(A96),VLOOKUP(A96,Methuselahs!$A$7:$E$206,2,FALSE),"")</f>
        <v/>
      </c>
      <c r="C96" s="236" t="str">
        <f ca="1">IF(ISNUMBER(A96),VLOOKUP(A96,Methuselahs!$A$7:$E$206,3,FALSE),"")</f>
        <v/>
      </c>
      <c r="D96" s="237" t="str">
        <f t="shared" ca="1" si="24"/>
        <v/>
      </c>
      <c r="E96" s="238"/>
      <c r="F96" s="256">
        <f t="shared" si="25"/>
        <v>0</v>
      </c>
      <c r="G96" s="222" t="str">
        <f t="shared" ca="1" si="26"/>
        <v/>
      </c>
      <c r="H96" s="223" t="str">
        <f ca="1">IF(ISNUMBER(A96),IF(OR($S96=$U96,NOT(ISNA(MATCH($D96*5+$V$4,Override!$C$6:$C$125,0)))),$Q96,0),"")</f>
        <v/>
      </c>
      <c r="I96" s="97" t="str">
        <f t="shared" ca="1" si="27"/>
        <v/>
      </c>
      <c r="J96" s="239">
        <f ca="1">COUNT(A92:A96)</f>
        <v>0</v>
      </c>
      <c r="K96" s="240" t="str">
        <f ca="1">IF(ISNUMBER(A96),RANK(F96,F92:F96),"")</f>
        <v/>
      </c>
      <c r="L96" s="241">
        <f ca="1">IF(J96=5,VLOOKUP(K96,TPMatrix!$A$6:$B$10,2,FALSE),IF(J96=4,VLOOKUP(K96,TPMatrix!$D$6:$E$9,2,FALSE),0))</f>
        <v>0</v>
      </c>
      <c r="M96" s="241">
        <f ca="1">IF(COUNTIF(K92:K96,K96)&gt;=2,IF(J96=5,VLOOKUP(K96+1,TPMatrix!$A$6:$B$10,2,FALSE),IF(J96=4,VLOOKUP(K96+1,TPMatrix!$D$6:$E$9,2,FALSE),0)),"")</f>
        <v>0</v>
      </c>
      <c r="N96" s="241">
        <f ca="1">IF(COUNTIF(K92:K96,K96)&gt;=3,IF(J96=5,VLOOKUP(K96+2,TPMatrix!$A$6:$B$10,2,FALSE),IF(J96=4,VLOOKUP(K96+2,TPMatrix!$D$6:$E$9,2,FALSE),0)),"")</f>
        <v>0</v>
      </c>
      <c r="O96" s="241">
        <f ca="1">IF(COUNTIF(K92:K96,K96)&gt;=4,IF(J96=5,VLOOKUP(K96+3,TPMatrix!$A$6:$B$10,2,FALSE),IF(J96=4,VLOOKUP(K96+3,TPMatrix!$D$6:$E$9,2,FALSE),0)),"")</f>
        <v>0</v>
      </c>
      <c r="P96" s="241">
        <f ca="1">IF(COUNTIF(K92:K96,K96)&gt;=5,IF(J96=5,VLOOKUP(K96+4,TPMatrix!$A$6:$B$10,2,FALSE),IF(J96=4,VLOOKUP(K96+4,TPMatrix!$D$6:$E$9,2,FALSE),0)),"")</f>
        <v>0</v>
      </c>
      <c r="Q96" s="241">
        <f t="shared" ca="1" si="28"/>
        <v>0</v>
      </c>
      <c r="R96" s="242">
        <f t="shared" ca="1" si="29"/>
        <v>5</v>
      </c>
      <c r="S96" s="240">
        <f t="shared" ca="1" si="30"/>
        <v>0</v>
      </c>
      <c r="T96" s="241">
        <f t="shared" si="31"/>
        <v>0</v>
      </c>
      <c r="U96" s="242">
        <f t="shared" ca="1" si="32"/>
        <v>0</v>
      </c>
      <c r="W96" s="154" t="str">
        <f t="shared" ca="1" si="33"/>
        <v/>
      </c>
      <c r="X96" s="154" t="str">
        <f ca="1">IF(ISNUMBER($A96),$W96*(Methuselahs!$A$4+1)+$A96,"")</f>
        <v/>
      </c>
      <c r="Y96" s="154" t="str">
        <f t="shared" ca="1" si="34"/>
        <v/>
      </c>
      <c r="Z96" s="154" t="str">
        <f ca="1">IF(ISNUMBER($A96),VLOOKUP($A96,Methuselahs!$A$7:$X$206,5),"")</f>
        <v/>
      </c>
      <c r="AA96" s="154" t="str">
        <f t="shared" ca="1" si="35"/>
        <v/>
      </c>
    </row>
    <row r="97" spans="1:27" ht="12.95" customHeight="1" x14ac:dyDescent="0.2">
      <c r="A97" s="193" t="str">
        <f ca="1">IF(OR(ISBLANK('Tournament Info'!$B$11),'Tournament Info'!$B$11&lt;&gt;4),"",INDIRECT(ADDRESS(ROW(),3,1,1,"Optimal Seating "&amp;'Tournament Info'!$B$11-1&amp;"R+F")))</f>
        <v/>
      </c>
      <c r="B97" s="194" t="str">
        <f ca="1">IF(ISNUMBER(A97),VLOOKUP(A97,Methuselahs!$A$7:$E$206,2,FALSE),"")</f>
        <v/>
      </c>
      <c r="C97" s="195" t="str">
        <f ca="1">IF(ISNUMBER(A97),VLOOKUP(A97,Methuselahs!$A$7:$E$206,3,FALSE),"")</f>
        <v/>
      </c>
      <c r="D97" s="196" t="str">
        <f t="shared" ca="1" si="24"/>
        <v/>
      </c>
      <c r="E97" s="197"/>
      <c r="F97" s="249">
        <f t="shared" si="25"/>
        <v>0</v>
      </c>
      <c r="G97" s="198" t="str">
        <f t="shared" ca="1" si="26"/>
        <v/>
      </c>
      <c r="H97" s="199" t="str">
        <f ca="1">IF(ISNUMBER(A97),IF(OR($S97=$U97,NOT(ISNA(MATCH($D97*5+$V$4,Override!$C$6:$C$125,0)))),$Q97,0),"")</f>
        <v/>
      </c>
      <c r="I97" s="260" t="str">
        <f t="shared" ca="1" si="27"/>
        <v/>
      </c>
      <c r="J97" s="200">
        <f ca="1">COUNT(A97:A101)</f>
        <v>0</v>
      </c>
      <c r="K97" s="201" t="str">
        <f ca="1">IF(ISNUMBER(A97),RANK(F97,F97:F101),"")</f>
        <v/>
      </c>
      <c r="L97" s="202">
        <f ca="1">IF(J97=5,VLOOKUP(K97,TPMatrix!$A$6:$B$10,2,FALSE),IF(J97=4,VLOOKUP(K97,TPMatrix!$D$6:$E$9,2,FALSE),0))</f>
        <v>0</v>
      </c>
      <c r="M97" s="202">
        <f ca="1">IF(COUNTIF(K97:K101,K97)&gt;=2,IF(J97=5,VLOOKUP(K97+1,TPMatrix!$A$6:$B$10,2,FALSE),IF(J97=4,VLOOKUP(K97+1,TPMatrix!$D$6:$E$9,2,FALSE),0)),"")</f>
        <v>0</v>
      </c>
      <c r="N97" s="202">
        <f ca="1">IF(COUNTIF(K97:K101,K97)&gt;=3,IF(J97=5,VLOOKUP(K97+2,TPMatrix!$A$6:$B$10,2,FALSE),IF(J97=4,VLOOKUP(K97+2,TPMatrix!$D$6:$E$9,2,FALSE),0)),"")</f>
        <v>0</v>
      </c>
      <c r="O97" s="202">
        <f ca="1">IF(COUNTIF(K97:K101,K97)&gt;=4,IF(J97=5,VLOOKUP(K97+3,TPMatrix!$A$6:$B$10,2,FALSE),IF(J97=4,VLOOKUP(K97+3,TPMatrix!$D$6:$E$9,2,FALSE),0)),"")</f>
        <v>0</v>
      </c>
      <c r="P97" s="202">
        <f ca="1">IF(COUNTIF(K97:K101,K97)&gt;=5,IF(J97=5,VLOOKUP(K97+4,TPMatrix!$A$6:$B$10,2,FALSE),IF(J97=4,VLOOKUP(K97+4,TPMatrix!$D$6:$E$9,2,FALSE),0)),"")</f>
        <v>0</v>
      </c>
      <c r="Q97" s="202">
        <f t="shared" ca="1" si="28"/>
        <v>0</v>
      </c>
      <c r="R97" s="203">
        <f t="shared" ca="1" si="29"/>
        <v>5</v>
      </c>
      <c r="S97" s="204">
        <f t="shared" ca="1" si="30"/>
        <v>0</v>
      </c>
      <c r="T97" s="205">
        <f t="shared" si="31"/>
        <v>0</v>
      </c>
      <c r="U97" s="206">
        <f t="shared" ca="1" si="32"/>
        <v>0</v>
      </c>
      <c r="W97" s="154" t="str">
        <f t="shared" ca="1" si="33"/>
        <v/>
      </c>
      <c r="X97" s="154" t="str">
        <f ca="1">IF(ISNUMBER($A97),$W97*(Methuselahs!$A$4+1)+$A97,"")</f>
        <v/>
      </c>
      <c r="Y97" s="154" t="str">
        <f t="shared" ca="1" si="34"/>
        <v/>
      </c>
      <c r="Z97" s="154" t="str">
        <f ca="1">IF(ISNUMBER($A97),VLOOKUP($A97,Methuselahs!$A$7:$X$206,5),"")</f>
        <v/>
      </c>
      <c r="AA97" s="154" t="str">
        <f t="shared" ca="1" si="35"/>
        <v/>
      </c>
    </row>
    <row r="98" spans="1:27" ht="12.95" customHeight="1" x14ac:dyDescent="0.2">
      <c r="A98" s="207" t="str">
        <f ca="1">IF(OR(ISBLANK('Tournament Info'!$B$11),'Tournament Info'!$B$11&lt;&gt;4),"",INDIRECT(ADDRESS(ROW(),3,1,1,"Optimal Seating "&amp;'Tournament Info'!$B$11-1&amp;"R+F")))</f>
        <v/>
      </c>
      <c r="B98" s="208" t="str">
        <f ca="1">IF(ISNUMBER(A98),VLOOKUP(A98,Methuselahs!$A$7:$E$206,2,FALSE),"")</f>
        <v/>
      </c>
      <c r="C98" s="209" t="str">
        <f ca="1">IF(ISNUMBER(A98),VLOOKUP(A98,Methuselahs!$A$7:$E$206,3,FALSE),"")</f>
        <v/>
      </c>
      <c r="D98" s="210" t="str">
        <f t="shared" ca="1" si="24"/>
        <v/>
      </c>
      <c r="E98" s="211"/>
      <c r="F98" s="251">
        <f t="shared" si="25"/>
        <v>0</v>
      </c>
      <c r="G98" s="212" t="str">
        <f t="shared" ca="1" si="26"/>
        <v/>
      </c>
      <c r="H98" s="213" t="str">
        <f ca="1">IF(ISNUMBER(A98),IF(OR($S98=$U98,NOT(ISNA(MATCH($D98*5+$V$4,Override!$C$6:$C$125,0)))),$Q98,0),"")</f>
        <v/>
      </c>
      <c r="I98" s="261" t="str">
        <f t="shared" ca="1" si="27"/>
        <v/>
      </c>
      <c r="J98" s="214">
        <f ca="1">COUNT(A97:A101)</f>
        <v>0</v>
      </c>
      <c r="K98" s="215" t="str">
        <f ca="1">IF(ISNUMBER(A98),RANK(F98,F97:F101),"")</f>
        <v/>
      </c>
      <c r="L98" s="216">
        <f ca="1">IF(J98=5,VLOOKUP(K98,TPMatrix!$A$6:$B$10,2,FALSE),IF(J98=4,VLOOKUP(K98,TPMatrix!$D$6:$E$9,2,FALSE),0))</f>
        <v>0</v>
      </c>
      <c r="M98" s="216">
        <f ca="1">IF(COUNTIF(K97:K101,K98)&gt;=2,IF(J98=5,VLOOKUP(K98+1,TPMatrix!$A$6:$B$10,2,FALSE),IF(J98=4,VLOOKUP(K98+1,TPMatrix!$D$6:$E$9,2,FALSE),0)),"")</f>
        <v>0</v>
      </c>
      <c r="N98" s="216">
        <f ca="1">IF(COUNTIF(K97:K101,K98)&gt;=3,IF(J98=5,VLOOKUP(K98+2,TPMatrix!$A$6:$B$10,2,FALSE),IF(J98=4,VLOOKUP(K98+2,TPMatrix!$D$6:$E$9,2,FALSE),0)),"")</f>
        <v>0</v>
      </c>
      <c r="O98" s="216">
        <f ca="1">IF(COUNTIF(K97:K101,K98)&gt;=4,IF(J98=5,VLOOKUP(K98+3,TPMatrix!$A$6:$B$10,2,FALSE),IF(J98=4,VLOOKUP(K98+3,TPMatrix!$D$6:$E$9,2,FALSE),0)),"")</f>
        <v>0</v>
      </c>
      <c r="P98" s="216">
        <f ca="1">IF(COUNTIF(K97:K101,K98)&gt;=5,IF(J98=5,VLOOKUP(K98+4,TPMatrix!$A$6:$B$10,2,FALSE),IF(J98=4,VLOOKUP(K98+4,TPMatrix!$D$6:$E$9,2,FALSE),0)),"")</f>
        <v>0</v>
      </c>
      <c r="Q98" s="216">
        <f t="shared" ca="1" si="28"/>
        <v>0</v>
      </c>
      <c r="R98" s="217">
        <f t="shared" ca="1" si="29"/>
        <v>5</v>
      </c>
      <c r="S98" s="215">
        <f t="shared" ca="1" si="30"/>
        <v>0</v>
      </c>
      <c r="T98" s="216">
        <f t="shared" si="31"/>
        <v>0</v>
      </c>
      <c r="U98" s="217">
        <f t="shared" ca="1" si="32"/>
        <v>0</v>
      </c>
      <c r="W98" s="154" t="str">
        <f t="shared" ca="1" si="33"/>
        <v/>
      </c>
      <c r="X98" s="154" t="str">
        <f ca="1">IF(ISNUMBER($A98),$W98*(Methuselahs!$A$4+1)+$A98,"")</f>
        <v/>
      </c>
      <c r="Y98" s="154" t="str">
        <f t="shared" ca="1" si="34"/>
        <v/>
      </c>
      <c r="Z98" s="154" t="str">
        <f ca="1">IF(ISNUMBER($A98),VLOOKUP($A98,Methuselahs!$A$7:$X$206,5),"")</f>
        <v/>
      </c>
      <c r="AA98" s="154" t="str">
        <f t="shared" ca="1" si="35"/>
        <v/>
      </c>
    </row>
    <row r="99" spans="1:27" ht="12.95" customHeight="1" x14ac:dyDescent="0.2">
      <c r="A99" s="218" t="str">
        <f ca="1">IF(OR(ISBLANK('Tournament Info'!$B$11),'Tournament Info'!$B$11&lt;&gt;4),"",INDIRECT(ADDRESS(ROW(),3,1,1,"Optimal Seating "&amp;'Tournament Info'!$B$11-1&amp;"R+F")))</f>
        <v/>
      </c>
      <c r="B99" s="194" t="str">
        <f ca="1">IF(ISNUMBER(A99),VLOOKUP(A99,Methuselahs!$A$7:$E$206,2,FALSE),"")</f>
        <v/>
      </c>
      <c r="C99" s="219" t="str">
        <f ca="1">IF(ISNUMBER(A99),VLOOKUP(A99,Methuselahs!$A$7:$E$206,3,FALSE),"")</f>
        <v/>
      </c>
      <c r="D99" s="220" t="str">
        <f t="shared" ca="1" si="24"/>
        <v/>
      </c>
      <c r="E99" s="221"/>
      <c r="F99" s="253">
        <f t="shared" si="25"/>
        <v>0</v>
      </c>
      <c r="G99" s="222" t="str">
        <f t="shared" ca="1" si="26"/>
        <v/>
      </c>
      <c r="H99" s="223" t="str">
        <f ca="1">IF(ISNUMBER(A99),IF(OR($S99=$U99,NOT(ISNA(MATCH($D99*5+$V$4,Override!$C$6:$C$125,0)))),$Q99,0),"")</f>
        <v/>
      </c>
      <c r="I99" s="97" t="str">
        <f t="shared" ca="1" si="27"/>
        <v/>
      </c>
      <c r="J99" s="224">
        <f ca="1">COUNT(A97:A101)</f>
        <v>0</v>
      </c>
      <c r="K99" s="225" t="str">
        <f ca="1">IF(ISNUMBER(A99),RANK(F99,F97:F101),"")</f>
        <v/>
      </c>
      <c r="L99" s="226">
        <f ca="1">IF(J99=5,VLOOKUP(K99,TPMatrix!$A$6:$B$10,2,FALSE),IF(J99=4,VLOOKUP(K99,TPMatrix!$D$6:$E$9,2,FALSE),0))</f>
        <v>0</v>
      </c>
      <c r="M99" s="226">
        <f ca="1">IF(COUNTIF(K97:K101,K99)&gt;=2,IF(J99=5,VLOOKUP(K99+1,TPMatrix!$A$6:$B$10,2,FALSE),IF(J99=4,VLOOKUP(K99+1,TPMatrix!$D$6:$E$9,2,FALSE),0)),"")</f>
        <v>0</v>
      </c>
      <c r="N99" s="226">
        <f ca="1">IF(COUNTIF(K97:K101,K99)&gt;=3,IF(J99=5,VLOOKUP(K99+2,TPMatrix!$A$6:$B$10,2,FALSE),IF(J99=4,VLOOKUP(K99+2,TPMatrix!$D$6:$E$9,2,FALSE),0)),"")</f>
        <v>0</v>
      </c>
      <c r="O99" s="226">
        <f ca="1">IF(COUNTIF(K97:K101,K99)&gt;=4,IF(J99=5,VLOOKUP(K99+3,TPMatrix!$A$6:$B$10,2,FALSE),IF(J99=4,VLOOKUP(K99+3,TPMatrix!$D$6:$E$9,2,FALSE),0)),"")</f>
        <v>0</v>
      </c>
      <c r="P99" s="226">
        <f ca="1">IF(COUNTIF(K97:K101,K99)&gt;=5,IF(J99=5,VLOOKUP(K99+4,TPMatrix!$A$6:$B$10,2,FALSE),IF(J99=4,VLOOKUP(K99+4,TPMatrix!$D$6:$E$9,2,FALSE),0)),"")</f>
        <v>0</v>
      </c>
      <c r="Q99" s="226">
        <f t="shared" ca="1" si="28"/>
        <v>0</v>
      </c>
      <c r="R99" s="227">
        <f t="shared" ca="1" si="29"/>
        <v>5</v>
      </c>
      <c r="S99" s="225">
        <f t="shared" ca="1" si="30"/>
        <v>0</v>
      </c>
      <c r="T99" s="226">
        <f t="shared" si="31"/>
        <v>0</v>
      </c>
      <c r="U99" s="227">
        <f t="shared" ca="1" si="32"/>
        <v>0</v>
      </c>
      <c r="W99" s="154" t="str">
        <f t="shared" ca="1" si="33"/>
        <v/>
      </c>
      <c r="X99" s="154" t="str">
        <f ca="1">IF(ISNUMBER($A99),$W99*(Methuselahs!$A$4+1)+$A99,"")</f>
        <v/>
      </c>
      <c r="Y99" s="154" t="str">
        <f t="shared" ca="1" si="34"/>
        <v/>
      </c>
      <c r="Z99" s="154" t="str">
        <f ca="1">IF(ISNUMBER($A99),VLOOKUP($A99,Methuselahs!$A$7:$X$206,5),"")</f>
        <v/>
      </c>
      <c r="AA99" s="154" t="str">
        <f t="shared" ca="1" si="35"/>
        <v/>
      </c>
    </row>
    <row r="100" spans="1:27" ht="12.95" customHeight="1" x14ac:dyDescent="0.2">
      <c r="A100" s="228" t="str">
        <f ca="1">IF(OR(ISBLANK('Tournament Info'!$B$11),'Tournament Info'!$B$11&lt;&gt;4),"",INDIRECT(ADDRESS(ROW(),3,1,1,"Optimal Seating "&amp;'Tournament Info'!$B$11-1&amp;"R+F")))</f>
        <v/>
      </c>
      <c r="B100" s="229" t="str">
        <f ca="1">IF(ISNUMBER(A100),VLOOKUP(A100,Methuselahs!$A$7:$E$206,2,FALSE),"")</f>
        <v/>
      </c>
      <c r="C100" s="230" t="str">
        <f ca="1">IF(ISNUMBER(A100),VLOOKUP(A100,Methuselahs!$A$7:$E$206,3,FALSE),"")</f>
        <v/>
      </c>
      <c r="D100" s="231" t="str">
        <f t="shared" ca="1" si="24"/>
        <v/>
      </c>
      <c r="E100" s="232"/>
      <c r="F100" s="255">
        <f t="shared" si="25"/>
        <v>0</v>
      </c>
      <c r="G100" s="212" t="str">
        <f t="shared" ca="1" si="26"/>
        <v/>
      </c>
      <c r="H100" s="213" t="str">
        <f ca="1">IF(ISNUMBER(A100),IF(OR($S100=$U100,NOT(ISNA(MATCH($D100*5+$V$4,Override!$C$6:$C$125,0)))),$Q100,0),"")</f>
        <v/>
      </c>
      <c r="I100" s="261" t="str">
        <f t="shared" ca="1" si="27"/>
        <v/>
      </c>
      <c r="J100" s="233">
        <f ca="1">COUNT(A97:A101)</f>
        <v>0</v>
      </c>
      <c r="K100" s="215" t="str">
        <f ca="1">IF(ISNUMBER(A100),RANK(F100,F97:F101),"")</f>
        <v/>
      </c>
      <c r="L100" s="216">
        <f ca="1">IF(J100=5,VLOOKUP(K100,TPMatrix!$A$6:$B$10,2,FALSE),IF(J100=4,VLOOKUP(K100,TPMatrix!$D$6:$E$9,2,FALSE),0))</f>
        <v>0</v>
      </c>
      <c r="M100" s="216">
        <f ca="1">IF(COUNTIF(K97:K101,K100)&gt;=2,IF(J100=5,VLOOKUP(K100+1,TPMatrix!$A$6:$B$10,2,FALSE),IF(J100=4,VLOOKUP(K100+1,TPMatrix!$D$6:$E$9,2,FALSE),0)),"")</f>
        <v>0</v>
      </c>
      <c r="N100" s="216">
        <f ca="1">IF(COUNTIF(K97:K101,K100)&gt;=3,IF(J100=5,VLOOKUP(K100+2,TPMatrix!$A$6:$B$10,2,FALSE),IF(J100=4,VLOOKUP(K100+2,TPMatrix!$D$6:$E$9,2,FALSE),0)),"")</f>
        <v>0</v>
      </c>
      <c r="O100" s="216">
        <f ca="1">IF(COUNTIF(K97:K101,K100)&gt;=4,IF(J100=5,VLOOKUP(K100+3,TPMatrix!$A$6:$B$10,2,FALSE),IF(J100=4,VLOOKUP(K100+3,TPMatrix!$D$6:$E$9,2,FALSE),0)),"")</f>
        <v>0</v>
      </c>
      <c r="P100" s="216">
        <f ca="1">IF(COUNTIF(K97:K101,K100)&gt;=5,IF(J100=5,VLOOKUP(K100+4,TPMatrix!$A$6:$B$10,2,FALSE),IF(J100=4,VLOOKUP(K100+4,TPMatrix!$D$6:$E$9,2,FALSE),0)),"")</f>
        <v>0</v>
      </c>
      <c r="Q100" s="216">
        <f t="shared" ca="1" si="28"/>
        <v>0</v>
      </c>
      <c r="R100" s="217">
        <f t="shared" ca="1" si="29"/>
        <v>5</v>
      </c>
      <c r="S100" s="215">
        <f t="shared" ca="1" si="30"/>
        <v>0</v>
      </c>
      <c r="T100" s="216">
        <f t="shared" si="31"/>
        <v>0</v>
      </c>
      <c r="U100" s="217">
        <f t="shared" ca="1" si="32"/>
        <v>0</v>
      </c>
      <c r="W100" s="154" t="str">
        <f t="shared" ca="1" si="33"/>
        <v/>
      </c>
      <c r="X100" s="154" t="str">
        <f ca="1">IF(ISNUMBER($A100),$W100*(Methuselahs!$A$4+1)+$A100,"")</f>
        <v/>
      </c>
      <c r="Y100" s="154" t="str">
        <f t="shared" ca="1" si="34"/>
        <v/>
      </c>
      <c r="Z100" s="154" t="str">
        <f ca="1">IF(ISNUMBER($A100),VLOOKUP($A100,Methuselahs!$A$7:$X$206,5),"")</f>
        <v/>
      </c>
      <c r="AA100" s="154" t="str">
        <f t="shared" ca="1" si="35"/>
        <v/>
      </c>
    </row>
    <row r="101" spans="1:27" ht="12.95" customHeight="1" x14ac:dyDescent="0.2">
      <c r="A101" s="234" t="str">
        <f ca="1">IF(OR(ISBLANK('Tournament Info'!$B$11),'Tournament Info'!$B$11&lt;&gt;4),"",INDIRECT(ADDRESS(ROW(),3,1,1,"Optimal Seating "&amp;'Tournament Info'!$B$11-1&amp;"R+F")))</f>
        <v/>
      </c>
      <c r="B101" s="235" t="str">
        <f ca="1">IF(ISNUMBER(A101),VLOOKUP(A101,Methuselahs!$A$7:$E$206,2,FALSE),"")</f>
        <v/>
      </c>
      <c r="C101" s="236" t="str">
        <f ca="1">IF(ISNUMBER(A101),VLOOKUP(A101,Methuselahs!$A$7:$E$206,3,FALSE),"")</f>
        <v/>
      </c>
      <c r="D101" s="237" t="str">
        <f t="shared" ca="1" si="24"/>
        <v/>
      </c>
      <c r="E101" s="238"/>
      <c r="F101" s="256">
        <f t="shared" si="25"/>
        <v>0</v>
      </c>
      <c r="G101" s="222" t="str">
        <f t="shared" ca="1" si="26"/>
        <v/>
      </c>
      <c r="H101" s="223" t="str">
        <f ca="1">IF(ISNUMBER(A101),IF(OR($S101=$U101,NOT(ISNA(MATCH($D101*5+$V$4,Override!$C$6:$C$125,0)))),$Q101,0),"")</f>
        <v/>
      </c>
      <c r="I101" s="97" t="str">
        <f t="shared" ca="1" si="27"/>
        <v/>
      </c>
      <c r="J101" s="239">
        <f ca="1">COUNT(A97:A101)</f>
        <v>0</v>
      </c>
      <c r="K101" s="240" t="str">
        <f ca="1">IF(ISNUMBER(A101),RANK(F101,F97:F101),"")</f>
        <v/>
      </c>
      <c r="L101" s="241">
        <f ca="1">IF(J101=5,VLOOKUP(K101,TPMatrix!$A$6:$B$10,2,FALSE),IF(J101=4,VLOOKUP(K101,TPMatrix!$D$6:$E$9,2,FALSE),0))</f>
        <v>0</v>
      </c>
      <c r="M101" s="241">
        <f ca="1">IF(COUNTIF(K97:K101,K101)&gt;=2,IF(J101=5,VLOOKUP(K101+1,TPMatrix!$A$6:$B$10,2,FALSE),IF(J101=4,VLOOKUP(K101+1,TPMatrix!$D$6:$E$9,2,FALSE),0)),"")</f>
        <v>0</v>
      </c>
      <c r="N101" s="241">
        <f ca="1">IF(COUNTIF(K97:K101,K101)&gt;=3,IF(J101=5,VLOOKUP(K101+2,TPMatrix!$A$6:$B$10,2,FALSE),IF(J101=4,VLOOKUP(K101+2,TPMatrix!$D$6:$E$9,2,FALSE),0)),"")</f>
        <v>0</v>
      </c>
      <c r="O101" s="241">
        <f ca="1">IF(COUNTIF(K97:K101,K101)&gt;=4,IF(J101=5,VLOOKUP(K101+3,TPMatrix!$A$6:$B$10,2,FALSE),IF(J101=4,VLOOKUP(K101+3,TPMatrix!$D$6:$E$9,2,FALSE),0)),"")</f>
        <v>0</v>
      </c>
      <c r="P101" s="241">
        <f ca="1">IF(COUNTIF(K97:K101,K101)&gt;=5,IF(J101=5,VLOOKUP(K101+4,TPMatrix!$A$6:$B$10,2,FALSE),IF(J101=4,VLOOKUP(K101+4,TPMatrix!$D$6:$E$9,2,FALSE),0)),"")</f>
        <v>0</v>
      </c>
      <c r="Q101" s="241">
        <f t="shared" ca="1" si="28"/>
        <v>0</v>
      </c>
      <c r="R101" s="242">
        <f t="shared" ca="1" si="29"/>
        <v>5</v>
      </c>
      <c r="S101" s="240">
        <f t="shared" ca="1" si="30"/>
        <v>0</v>
      </c>
      <c r="T101" s="241">
        <f t="shared" si="31"/>
        <v>0</v>
      </c>
      <c r="U101" s="242">
        <f t="shared" ca="1" si="32"/>
        <v>0</v>
      </c>
      <c r="W101" s="154" t="str">
        <f t="shared" ca="1" si="33"/>
        <v/>
      </c>
      <c r="X101" s="154" t="str">
        <f ca="1">IF(ISNUMBER($A101),$W101*(Methuselahs!$A$4+1)+$A101,"")</f>
        <v/>
      </c>
      <c r="Y101" s="154" t="str">
        <f t="shared" ca="1" si="34"/>
        <v/>
      </c>
      <c r="Z101" s="154" t="str">
        <f ca="1">IF(ISNUMBER($A101),VLOOKUP($A101,Methuselahs!$A$7:$X$206,5),"")</f>
        <v/>
      </c>
      <c r="AA101" s="154" t="str">
        <f t="shared" ca="1" si="35"/>
        <v/>
      </c>
    </row>
    <row r="102" spans="1:27" ht="12.95" customHeight="1" x14ac:dyDescent="0.2">
      <c r="A102" s="193" t="str">
        <f ca="1">IF(OR(ISBLANK('Tournament Info'!$B$11),'Tournament Info'!$B$11&lt;&gt;4),"",INDIRECT(ADDRESS(ROW(),3,1,1,"Optimal Seating "&amp;'Tournament Info'!$B$11-1&amp;"R+F")))</f>
        <v/>
      </c>
      <c r="B102" s="194" t="str">
        <f ca="1">IF(ISNUMBER(A102),VLOOKUP(A102,Methuselahs!$A$7:$E$206,2,FALSE),"")</f>
        <v/>
      </c>
      <c r="C102" s="195" t="str">
        <f ca="1">IF(ISNUMBER(A102),VLOOKUP(A102,Methuselahs!$A$7:$E$206,3,FALSE),"")</f>
        <v/>
      </c>
      <c r="D102" s="196" t="str">
        <f t="shared" ca="1" si="24"/>
        <v/>
      </c>
      <c r="E102" s="197"/>
      <c r="F102" s="249">
        <f t="shared" si="25"/>
        <v>0</v>
      </c>
      <c r="G102" s="198" t="str">
        <f t="shared" ca="1" si="26"/>
        <v/>
      </c>
      <c r="H102" s="199" t="str">
        <f ca="1">IF(ISNUMBER(A102),IF(OR($S102=$U102,NOT(ISNA(MATCH($D102*5+$V$4,Override!$C$6:$C$125,0)))),$Q102,0),"")</f>
        <v/>
      </c>
      <c r="I102" s="260" t="str">
        <f t="shared" ca="1" si="27"/>
        <v/>
      </c>
      <c r="J102" s="200">
        <f ca="1">COUNT(A102:A106)</f>
        <v>0</v>
      </c>
      <c r="K102" s="201" t="str">
        <f ca="1">IF(ISNUMBER(A102),RANK(F102,F102:F106),"")</f>
        <v/>
      </c>
      <c r="L102" s="202">
        <f ca="1">IF(J102=5,VLOOKUP(K102,TPMatrix!$A$6:$B$10,2,FALSE),IF(J102=4,VLOOKUP(K102,TPMatrix!$D$6:$E$9,2,FALSE),0))</f>
        <v>0</v>
      </c>
      <c r="M102" s="202">
        <f ca="1">IF(COUNTIF(K102:K106,K102)&gt;=2,IF(J102=5,VLOOKUP(K102+1,TPMatrix!$A$6:$B$10,2,FALSE),IF(J102=4,VLOOKUP(K102+1,TPMatrix!$D$6:$E$9,2,FALSE),0)),"")</f>
        <v>0</v>
      </c>
      <c r="N102" s="202">
        <f ca="1">IF(COUNTIF(K102:K106,K102)&gt;=3,IF(J102=5,VLOOKUP(K102+2,TPMatrix!$A$6:$B$10,2,FALSE),IF(J102=4,VLOOKUP(K102+2,TPMatrix!$D$6:$E$9,2,FALSE),0)),"")</f>
        <v>0</v>
      </c>
      <c r="O102" s="202">
        <f ca="1">IF(COUNTIF(K102:K106,K102)&gt;=4,IF(J102=5,VLOOKUP(K102+3,TPMatrix!$A$6:$B$10,2,FALSE),IF(J102=4,VLOOKUP(K102+3,TPMatrix!$D$6:$E$9,2,FALSE),0)),"")</f>
        <v>0</v>
      </c>
      <c r="P102" s="202">
        <f ca="1">IF(COUNTIF(K102:K106,K102)&gt;=5,IF(J102=5,VLOOKUP(K102+4,TPMatrix!$A$6:$B$10,2,FALSE),IF(J102=4,VLOOKUP(K102+4,TPMatrix!$D$6:$E$9,2,FALSE),0)),"")</f>
        <v>0</v>
      </c>
      <c r="Q102" s="202">
        <f t="shared" ca="1" si="28"/>
        <v>0</v>
      </c>
      <c r="R102" s="203">
        <f t="shared" ca="1" si="29"/>
        <v>5</v>
      </c>
      <c r="S102" s="204">
        <f t="shared" ca="1" si="30"/>
        <v>0</v>
      </c>
      <c r="T102" s="205">
        <f t="shared" si="31"/>
        <v>0</v>
      </c>
      <c r="U102" s="206">
        <f t="shared" ca="1" si="32"/>
        <v>0</v>
      </c>
      <c r="W102" s="154" t="str">
        <f t="shared" ca="1" si="33"/>
        <v/>
      </c>
      <c r="X102" s="154" t="str">
        <f ca="1">IF(ISNUMBER($A102),$W102*(Methuselahs!$A$4+1)+$A102,"")</f>
        <v/>
      </c>
      <c r="Y102" s="154" t="str">
        <f t="shared" ca="1" si="34"/>
        <v/>
      </c>
      <c r="Z102" s="154" t="str">
        <f ca="1">IF(ISNUMBER($A102),VLOOKUP($A102,Methuselahs!$A$7:$X$206,5),"")</f>
        <v/>
      </c>
      <c r="AA102" s="154" t="str">
        <f t="shared" ca="1" si="35"/>
        <v/>
      </c>
    </row>
    <row r="103" spans="1:27" ht="12.95" customHeight="1" x14ac:dyDescent="0.2">
      <c r="A103" s="207" t="str">
        <f ca="1">IF(OR(ISBLANK('Tournament Info'!$B$11),'Tournament Info'!$B$11&lt;&gt;4),"",INDIRECT(ADDRESS(ROW(),3,1,1,"Optimal Seating "&amp;'Tournament Info'!$B$11-1&amp;"R+F")))</f>
        <v/>
      </c>
      <c r="B103" s="208" t="str">
        <f ca="1">IF(ISNUMBER(A103),VLOOKUP(A103,Methuselahs!$A$7:$E$206,2,FALSE),"")</f>
        <v/>
      </c>
      <c r="C103" s="209" t="str">
        <f ca="1">IF(ISNUMBER(A103),VLOOKUP(A103,Methuselahs!$A$7:$E$206,3,FALSE),"")</f>
        <v/>
      </c>
      <c r="D103" s="210" t="str">
        <f t="shared" ref="D103:D134" ca="1" si="36">IF(ISNUMBER(A103),FLOOR((ROW()-ROW($A$7))/5,1)+1,"")</f>
        <v/>
      </c>
      <c r="E103" s="211"/>
      <c r="F103" s="251">
        <f t="shared" ref="F103:F134" si="37">IF(ISNUMBER(E103),E103,0)</f>
        <v>0</v>
      </c>
      <c r="G103" s="212" t="str">
        <f t="shared" ref="G103:G134" ca="1" si="38">IF(ISNUMBER($A103),IF(AND($F103&gt;=2,$H103=60),1,0),"")</f>
        <v/>
      </c>
      <c r="H103" s="213" t="str">
        <f ca="1">IF(ISNUMBER(A103),IF(OR($S103=$U103,NOT(ISNA(MATCH($D103*5+$V$4,Override!$C$6:$C$125,0)))),$Q103,0),"")</f>
        <v/>
      </c>
      <c r="I103" s="261" t="str">
        <f t="shared" ref="I103:I134" ca="1" si="39">IF(ISNUMBER(A103),IF(J103=5,K103,IF(AND(J103=4,OR(K103=4,K103=3)),K103+1,K103)),"")</f>
        <v/>
      </c>
      <c r="J103" s="214">
        <f ca="1">COUNT(A102:A106)</f>
        <v>0</v>
      </c>
      <c r="K103" s="215" t="str">
        <f ca="1">IF(ISNUMBER(A103),RANK(F103,F102:F106),"")</f>
        <v/>
      </c>
      <c r="L103" s="216">
        <f ca="1">IF(J103=5,VLOOKUP(K103,TPMatrix!$A$6:$B$10,2,FALSE),IF(J103=4,VLOOKUP(K103,TPMatrix!$D$6:$E$9,2,FALSE),0))</f>
        <v>0</v>
      </c>
      <c r="M103" s="216">
        <f ca="1">IF(COUNTIF(K102:K106,K103)&gt;=2,IF(J103=5,VLOOKUP(K103+1,TPMatrix!$A$6:$B$10,2,FALSE),IF(J103=4,VLOOKUP(K103+1,TPMatrix!$D$6:$E$9,2,FALSE),0)),"")</f>
        <v>0</v>
      </c>
      <c r="N103" s="216">
        <f ca="1">IF(COUNTIF(K102:K106,K103)&gt;=3,IF(J103=5,VLOOKUP(K103+2,TPMatrix!$A$6:$B$10,2,FALSE),IF(J103=4,VLOOKUP(K103+2,TPMatrix!$D$6:$E$9,2,FALSE),0)),"")</f>
        <v>0</v>
      </c>
      <c r="O103" s="216">
        <f ca="1">IF(COUNTIF(K102:K106,K103)&gt;=4,IF(J103=5,VLOOKUP(K103+3,TPMatrix!$A$6:$B$10,2,FALSE),IF(J103=4,VLOOKUP(K103+3,TPMatrix!$D$6:$E$9,2,FALSE),0)),"")</f>
        <v>0</v>
      </c>
      <c r="P103" s="216">
        <f ca="1">IF(COUNTIF(K102:K106,K103)&gt;=5,IF(J103=5,VLOOKUP(K103+4,TPMatrix!$A$6:$B$10,2,FALSE),IF(J103=4,VLOOKUP(K103+4,TPMatrix!$D$6:$E$9,2,FALSE),0)),"")</f>
        <v>0</v>
      </c>
      <c r="Q103" s="216">
        <f t="shared" ref="Q103:Q134" ca="1" si="40">SUM(L103:P103)/COUNT(L103:P103)</f>
        <v>0</v>
      </c>
      <c r="R103" s="217">
        <f t="shared" ref="R103:R134" ca="1" si="41">COUNT(L103:P103)</f>
        <v>5</v>
      </c>
      <c r="S103" s="215">
        <f t="shared" ref="S103:S134" ca="1" si="42">IF(ISNUMBER($A103),COUNTIF($D$7:$D$206,$D103),0)</f>
        <v>0</v>
      </c>
      <c r="T103" s="216">
        <f t="shared" ref="T103:T134" si="43">CEILING($F103,1)</f>
        <v>0</v>
      </c>
      <c r="U103" s="217">
        <f t="shared" ref="U103:U134" ca="1" si="44">SUM(OFFSET(T103,-MOD(ROW()-ROW($U$7),5),0,5,1))</f>
        <v>0</v>
      </c>
      <c r="W103" s="154" t="str">
        <f t="shared" ref="W103:W134" ca="1" si="45">$I103</f>
        <v/>
      </c>
      <c r="X103" s="154" t="str">
        <f ca="1">IF(ISNUMBER($A103),$W103*(Methuselahs!$A$4+1)+$A103,"")</f>
        <v/>
      </c>
      <c r="Y103" s="154" t="str">
        <f t="shared" ref="Y103:Y134" ca="1" si="46">IF(ISNUMBER($A103),RANK($X103,$X103:$X107,1),"")</f>
        <v/>
      </c>
      <c r="Z103" s="154" t="str">
        <f ca="1">IF(ISNUMBER($A103),VLOOKUP($A103,Methuselahs!$A$7:$X$206,5),"")</f>
        <v/>
      </c>
      <c r="AA103" s="154" t="str">
        <f t="shared" ref="AA103:AA134" ca="1" si="47">$I103</f>
        <v/>
      </c>
    </row>
    <row r="104" spans="1:27" ht="12.95" customHeight="1" x14ac:dyDescent="0.2">
      <c r="A104" s="218" t="str">
        <f ca="1">IF(OR(ISBLANK('Tournament Info'!$B$11),'Tournament Info'!$B$11&lt;&gt;4),"",INDIRECT(ADDRESS(ROW(),3,1,1,"Optimal Seating "&amp;'Tournament Info'!$B$11-1&amp;"R+F")))</f>
        <v/>
      </c>
      <c r="B104" s="194" t="str">
        <f ca="1">IF(ISNUMBER(A104),VLOOKUP(A104,Methuselahs!$A$7:$E$206,2,FALSE),"")</f>
        <v/>
      </c>
      <c r="C104" s="219" t="str">
        <f ca="1">IF(ISNUMBER(A104),VLOOKUP(A104,Methuselahs!$A$7:$E$206,3,FALSE),"")</f>
        <v/>
      </c>
      <c r="D104" s="220" t="str">
        <f t="shared" ca="1" si="36"/>
        <v/>
      </c>
      <c r="E104" s="221"/>
      <c r="F104" s="253">
        <f t="shared" si="37"/>
        <v>0</v>
      </c>
      <c r="G104" s="222" t="str">
        <f t="shared" ca="1" si="38"/>
        <v/>
      </c>
      <c r="H104" s="223" t="str">
        <f ca="1">IF(ISNUMBER(A104),IF(OR($S104=$U104,NOT(ISNA(MATCH($D104*5+$V$4,Override!$C$6:$C$125,0)))),$Q104,0),"")</f>
        <v/>
      </c>
      <c r="I104" s="97" t="str">
        <f t="shared" ca="1" si="39"/>
        <v/>
      </c>
      <c r="J104" s="224">
        <f ca="1">COUNT(A102:A106)</f>
        <v>0</v>
      </c>
      <c r="K104" s="225" t="str">
        <f ca="1">IF(ISNUMBER(A104),RANK(F104,F102:F106),"")</f>
        <v/>
      </c>
      <c r="L104" s="226">
        <f ca="1">IF(J104=5,VLOOKUP(K104,TPMatrix!$A$6:$B$10,2,FALSE),IF(J104=4,VLOOKUP(K104,TPMatrix!$D$6:$E$9,2,FALSE),0))</f>
        <v>0</v>
      </c>
      <c r="M104" s="226">
        <f ca="1">IF(COUNTIF(K102:K106,K104)&gt;=2,IF(J104=5,VLOOKUP(K104+1,TPMatrix!$A$6:$B$10,2,FALSE),IF(J104=4,VLOOKUP(K104+1,TPMatrix!$D$6:$E$9,2,FALSE),0)),"")</f>
        <v>0</v>
      </c>
      <c r="N104" s="226">
        <f ca="1">IF(COUNTIF(K102:K106,K104)&gt;=3,IF(J104=5,VLOOKUP(K104+2,TPMatrix!$A$6:$B$10,2,FALSE),IF(J104=4,VLOOKUP(K104+2,TPMatrix!$D$6:$E$9,2,FALSE),0)),"")</f>
        <v>0</v>
      </c>
      <c r="O104" s="226">
        <f ca="1">IF(COUNTIF(K102:K106,K104)&gt;=4,IF(J104=5,VLOOKUP(K104+3,TPMatrix!$A$6:$B$10,2,FALSE),IF(J104=4,VLOOKUP(K104+3,TPMatrix!$D$6:$E$9,2,FALSE),0)),"")</f>
        <v>0</v>
      </c>
      <c r="P104" s="226">
        <f ca="1">IF(COUNTIF(K102:K106,K104)&gt;=5,IF(J104=5,VLOOKUP(K104+4,TPMatrix!$A$6:$B$10,2,FALSE),IF(J104=4,VLOOKUP(K104+4,TPMatrix!$D$6:$E$9,2,FALSE),0)),"")</f>
        <v>0</v>
      </c>
      <c r="Q104" s="226">
        <f t="shared" ca="1" si="40"/>
        <v>0</v>
      </c>
      <c r="R104" s="227">
        <f t="shared" ca="1" si="41"/>
        <v>5</v>
      </c>
      <c r="S104" s="225">
        <f t="shared" ca="1" si="42"/>
        <v>0</v>
      </c>
      <c r="T104" s="226">
        <f t="shared" si="43"/>
        <v>0</v>
      </c>
      <c r="U104" s="227">
        <f t="shared" ca="1" si="44"/>
        <v>0</v>
      </c>
      <c r="W104" s="154" t="str">
        <f t="shared" ca="1" si="45"/>
        <v/>
      </c>
      <c r="X104" s="154" t="str">
        <f ca="1">IF(ISNUMBER($A104),$W104*(Methuselahs!$A$4+1)+$A104,"")</f>
        <v/>
      </c>
      <c r="Y104" s="154" t="str">
        <f t="shared" ca="1" si="46"/>
        <v/>
      </c>
      <c r="Z104" s="154" t="str">
        <f ca="1">IF(ISNUMBER($A104),VLOOKUP($A104,Methuselahs!$A$7:$X$206,5),"")</f>
        <v/>
      </c>
      <c r="AA104" s="154" t="str">
        <f t="shared" ca="1" si="47"/>
        <v/>
      </c>
    </row>
    <row r="105" spans="1:27" ht="12.95" customHeight="1" x14ac:dyDescent="0.2">
      <c r="A105" s="228" t="str">
        <f ca="1">IF(OR(ISBLANK('Tournament Info'!$B$11),'Tournament Info'!$B$11&lt;&gt;4),"",INDIRECT(ADDRESS(ROW(),3,1,1,"Optimal Seating "&amp;'Tournament Info'!$B$11-1&amp;"R+F")))</f>
        <v/>
      </c>
      <c r="B105" s="229" t="str">
        <f ca="1">IF(ISNUMBER(A105),VLOOKUP(A105,Methuselahs!$A$7:$E$206,2,FALSE),"")</f>
        <v/>
      </c>
      <c r="C105" s="230" t="str">
        <f ca="1">IF(ISNUMBER(A105),VLOOKUP(A105,Methuselahs!$A$7:$E$206,3,FALSE),"")</f>
        <v/>
      </c>
      <c r="D105" s="231" t="str">
        <f t="shared" ca="1" si="36"/>
        <v/>
      </c>
      <c r="E105" s="232"/>
      <c r="F105" s="255">
        <f t="shared" si="37"/>
        <v>0</v>
      </c>
      <c r="G105" s="212" t="str">
        <f t="shared" ca="1" si="38"/>
        <v/>
      </c>
      <c r="H105" s="213" t="str">
        <f ca="1">IF(ISNUMBER(A105),IF(OR($S105=$U105,NOT(ISNA(MATCH($D105*5+$V$4,Override!$C$6:$C$125,0)))),$Q105,0),"")</f>
        <v/>
      </c>
      <c r="I105" s="261" t="str">
        <f t="shared" ca="1" si="39"/>
        <v/>
      </c>
      <c r="J105" s="233">
        <f ca="1">COUNT(A102:A106)</f>
        <v>0</v>
      </c>
      <c r="K105" s="215" t="str">
        <f ca="1">IF(ISNUMBER(A105),RANK(F105,F102:F106),"")</f>
        <v/>
      </c>
      <c r="L105" s="216">
        <f ca="1">IF(J105=5,VLOOKUP(K105,TPMatrix!$A$6:$B$10,2,FALSE),IF(J105=4,VLOOKUP(K105,TPMatrix!$D$6:$E$9,2,FALSE),0))</f>
        <v>0</v>
      </c>
      <c r="M105" s="216">
        <f ca="1">IF(COUNTIF(K102:K106,K105)&gt;=2,IF(J105=5,VLOOKUP(K105+1,TPMatrix!$A$6:$B$10,2,FALSE),IF(J105=4,VLOOKUP(K105+1,TPMatrix!$D$6:$E$9,2,FALSE),0)),"")</f>
        <v>0</v>
      </c>
      <c r="N105" s="216">
        <f ca="1">IF(COUNTIF(K102:K106,K105)&gt;=3,IF(J105=5,VLOOKUP(K105+2,TPMatrix!$A$6:$B$10,2,FALSE),IF(J105=4,VLOOKUP(K105+2,TPMatrix!$D$6:$E$9,2,FALSE),0)),"")</f>
        <v>0</v>
      </c>
      <c r="O105" s="216">
        <f ca="1">IF(COUNTIF(K102:K106,K105)&gt;=4,IF(J105=5,VLOOKUP(K105+3,TPMatrix!$A$6:$B$10,2,FALSE),IF(J105=4,VLOOKUP(K105+3,TPMatrix!$D$6:$E$9,2,FALSE),0)),"")</f>
        <v>0</v>
      </c>
      <c r="P105" s="216">
        <f ca="1">IF(COUNTIF(K102:K106,K105)&gt;=5,IF(J105=5,VLOOKUP(K105+4,TPMatrix!$A$6:$B$10,2,FALSE),IF(J105=4,VLOOKUP(K105+4,TPMatrix!$D$6:$E$9,2,FALSE),0)),"")</f>
        <v>0</v>
      </c>
      <c r="Q105" s="216">
        <f t="shared" ca="1" si="40"/>
        <v>0</v>
      </c>
      <c r="R105" s="217">
        <f t="shared" ca="1" si="41"/>
        <v>5</v>
      </c>
      <c r="S105" s="215">
        <f t="shared" ca="1" si="42"/>
        <v>0</v>
      </c>
      <c r="T105" s="216">
        <f t="shared" si="43"/>
        <v>0</v>
      </c>
      <c r="U105" s="217">
        <f t="shared" ca="1" si="44"/>
        <v>0</v>
      </c>
      <c r="W105" s="154" t="str">
        <f t="shared" ca="1" si="45"/>
        <v/>
      </c>
      <c r="X105" s="154" t="str">
        <f ca="1">IF(ISNUMBER($A105),$W105*(Methuselahs!$A$4+1)+$A105,"")</f>
        <v/>
      </c>
      <c r="Y105" s="154" t="str">
        <f t="shared" ca="1" si="46"/>
        <v/>
      </c>
      <c r="Z105" s="154" t="str">
        <f ca="1">IF(ISNUMBER($A105),VLOOKUP($A105,Methuselahs!$A$7:$X$206,5),"")</f>
        <v/>
      </c>
      <c r="AA105" s="154" t="str">
        <f t="shared" ca="1" si="47"/>
        <v/>
      </c>
    </row>
    <row r="106" spans="1:27" ht="12.95" customHeight="1" x14ac:dyDescent="0.2">
      <c r="A106" s="234" t="str">
        <f ca="1">IF(OR(ISBLANK('Tournament Info'!$B$11),'Tournament Info'!$B$11&lt;&gt;4),"",INDIRECT(ADDRESS(ROW(),3,1,1,"Optimal Seating "&amp;'Tournament Info'!$B$11-1&amp;"R+F")))</f>
        <v/>
      </c>
      <c r="B106" s="235" t="str">
        <f ca="1">IF(ISNUMBER(A106),VLOOKUP(A106,Methuselahs!$A$7:$E$206,2,FALSE),"")</f>
        <v/>
      </c>
      <c r="C106" s="236" t="str">
        <f ca="1">IF(ISNUMBER(A106),VLOOKUP(A106,Methuselahs!$A$7:$E$206,3,FALSE),"")</f>
        <v/>
      </c>
      <c r="D106" s="237" t="str">
        <f t="shared" ca="1" si="36"/>
        <v/>
      </c>
      <c r="E106" s="238"/>
      <c r="F106" s="256">
        <f t="shared" si="37"/>
        <v>0</v>
      </c>
      <c r="G106" s="222" t="str">
        <f t="shared" ca="1" si="38"/>
        <v/>
      </c>
      <c r="H106" s="223" t="str">
        <f ca="1">IF(ISNUMBER(A106),IF(OR($S106=$U106,NOT(ISNA(MATCH($D106*5+$V$4,Override!$C$6:$C$125,0)))),$Q106,0),"")</f>
        <v/>
      </c>
      <c r="I106" s="97" t="str">
        <f t="shared" ca="1" si="39"/>
        <v/>
      </c>
      <c r="J106" s="239">
        <f ca="1">COUNT(A102:A106)</f>
        <v>0</v>
      </c>
      <c r="K106" s="240" t="str">
        <f ca="1">IF(ISNUMBER(A106),RANK(F106,F102:F106),"")</f>
        <v/>
      </c>
      <c r="L106" s="241">
        <f ca="1">IF(J106=5,VLOOKUP(K106,TPMatrix!$A$6:$B$10,2,FALSE),IF(J106=4,VLOOKUP(K106,TPMatrix!$D$6:$E$9,2,FALSE),0))</f>
        <v>0</v>
      </c>
      <c r="M106" s="241">
        <f ca="1">IF(COUNTIF(K102:K106,K106)&gt;=2,IF(J106=5,VLOOKUP(K106+1,TPMatrix!$A$6:$B$10,2,FALSE),IF(J106=4,VLOOKUP(K106+1,TPMatrix!$D$6:$E$9,2,FALSE),0)),"")</f>
        <v>0</v>
      </c>
      <c r="N106" s="241">
        <f ca="1">IF(COUNTIF(K102:K106,K106)&gt;=3,IF(J106=5,VLOOKUP(K106+2,TPMatrix!$A$6:$B$10,2,FALSE),IF(J106=4,VLOOKUP(K106+2,TPMatrix!$D$6:$E$9,2,FALSE),0)),"")</f>
        <v>0</v>
      </c>
      <c r="O106" s="241">
        <f ca="1">IF(COUNTIF(K102:K106,K106)&gt;=4,IF(J106=5,VLOOKUP(K106+3,TPMatrix!$A$6:$B$10,2,FALSE),IF(J106=4,VLOOKUP(K106+3,TPMatrix!$D$6:$E$9,2,FALSE),0)),"")</f>
        <v>0</v>
      </c>
      <c r="P106" s="241">
        <f ca="1">IF(COUNTIF(K102:K106,K106)&gt;=5,IF(J106=5,VLOOKUP(K106+4,TPMatrix!$A$6:$B$10,2,FALSE),IF(J106=4,VLOOKUP(K106+4,TPMatrix!$D$6:$E$9,2,FALSE),0)),"")</f>
        <v>0</v>
      </c>
      <c r="Q106" s="241">
        <f t="shared" ca="1" si="40"/>
        <v>0</v>
      </c>
      <c r="R106" s="242">
        <f t="shared" ca="1" si="41"/>
        <v>5</v>
      </c>
      <c r="S106" s="240">
        <f t="shared" ca="1" si="42"/>
        <v>0</v>
      </c>
      <c r="T106" s="241">
        <f t="shared" si="43"/>
        <v>0</v>
      </c>
      <c r="U106" s="242">
        <f t="shared" ca="1" si="44"/>
        <v>0</v>
      </c>
      <c r="W106" s="154" t="str">
        <f t="shared" ca="1" si="45"/>
        <v/>
      </c>
      <c r="X106" s="154" t="str">
        <f ca="1">IF(ISNUMBER($A106),$W106*(Methuselahs!$A$4+1)+$A106,"")</f>
        <v/>
      </c>
      <c r="Y106" s="154" t="str">
        <f t="shared" ca="1" si="46"/>
        <v/>
      </c>
      <c r="Z106" s="154" t="str">
        <f ca="1">IF(ISNUMBER($A106),VLOOKUP($A106,Methuselahs!$A$7:$X$206,5),"")</f>
        <v/>
      </c>
      <c r="AA106" s="154" t="str">
        <f t="shared" ca="1" si="47"/>
        <v/>
      </c>
    </row>
    <row r="107" spans="1:27" ht="12.95" customHeight="1" x14ac:dyDescent="0.2">
      <c r="A107" s="193" t="str">
        <f ca="1">IF(OR(ISBLANK('Tournament Info'!$B$11),'Tournament Info'!$B$11&lt;&gt;4),"",INDIRECT(ADDRESS(ROW(),3,1,1,"Optimal Seating "&amp;'Tournament Info'!$B$11-1&amp;"R+F")))</f>
        <v/>
      </c>
      <c r="B107" s="194" t="str">
        <f ca="1">IF(ISNUMBER(A107),VLOOKUP(A107,Methuselahs!$A$7:$E$206,2,FALSE),"")</f>
        <v/>
      </c>
      <c r="C107" s="195" t="str">
        <f ca="1">IF(ISNUMBER(A107),VLOOKUP(A107,Methuselahs!$A$7:$E$206,3,FALSE),"")</f>
        <v/>
      </c>
      <c r="D107" s="196" t="str">
        <f t="shared" ca="1" si="36"/>
        <v/>
      </c>
      <c r="E107" s="197"/>
      <c r="F107" s="249">
        <f t="shared" si="37"/>
        <v>0</v>
      </c>
      <c r="G107" s="198" t="str">
        <f t="shared" ca="1" si="38"/>
        <v/>
      </c>
      <c r="H107" s="199" t="str">
        <f ca="1">IF(ISNUMBER(A107),IF(OR($S107=$U107,NOT(ISNA(MATCH($D107*5+$V$4,Override!$C$6:$C$125,0)))),$Q107,0),"")</f>
        <v/>
      </c>
      <c r="I107" s="260" t="str">
        <f t="shared" ca="1" si="39"/>
        <v/>
      </c>
      <c r="J107" s="200">
        <f ca="1">COUNT(A107:A111)</f>
        <v>0</v>
      </c>
      <c r="K107" s="201" t="str">
        <f ca="1">IF(ISNUMBER(A107),RANK(F107,F107:F111),"")</f>
        <v/>
      </c>
      <c r="L107" s="202">
        <f ca="1">IF(J107=5,VLOOKUP(K107,TPMatrix!$A$6:$B$10,2,FALSE),IF(J107=4,VLOOKUP(K107,TPMatrix!$D$6:$E$9,2,FALSE),0))</f>
        <v>0</v>
      </c>
      <c r="M107" s="202">
        <f ca="1">IF(COUNTIF(K107:K111,K107)&gt;=2,IF(J107=5,VLOOKUP(K107+1,TPMatrix!$A$6:$B$10,2,FALSE),IF(J107=4,VLOOKUP(K107+1,TPMatrix!$D$6:$E$9,2,FALSE),0)),"")</f>
        <v>0</v>
      </c>
      <c r="N107" s="202">
        <f ca="1">IF(COUNTIF(K107:K111,K107)&gt;=3,IF(J107=5,VLOOKUP(K107+2,TPMatrix!$A$6:$B$10,2,FALSE),IF(J107=4,VLOOKUP(K107+2,TPMatrix!$D$6:$E$9,2,FALSE),0)),"")</f>
        <v>0</v>
      </c>
      <c r="O107" s="202">
        <f ca="1">IF(COUNTIF(K107:K111,K107)&gt;=4,IF(J107=5,VLOOKUP(K107+3,TPMatrix!$A$6:$B$10,2,FALSE),IF(J107=4,VLOOKUP(K107+3,TPMatrix!$D$6:$E$9,2,FALSE),0)),"")</f>
        <v>0</v>
      </c>
      <c r="P107" s="202">
        <f ca="1">IF(COUNTIF(K107:K111,K107)&gt;=5,IF(J107=5,VLOOKUP(K107+4,TPMatrix!$A$6:$B$10,2,FALSE),IF(J107=4,VLOOKUP(K107+4,TPMatrix!$D$6:$E$9,2,FALSE),0)),"")</f>
        <v>0</v>
      </c>
      <c r="Q107" s="202">
        <f t="shared" ca="1" si="40"/>
        <v>0</v>
      </c>
      <c r="R107" s="203">
        <f t="shared" ca="1" si="41"/>
        <v>5</v>
      </c>
      <c r="S107" s="204">
        <f t="shared" ca="1" si="42"/>
        <v>0</v>
      </c>
      <c r="T107" s="205">
        <f t="shared" si="43"/>
        <v>0</v>
      </c>
      <c r="U107" s="206">
        <f t="shared" ca="1" si="44"/>
        <v>0</v>
      </c>
      <c r="W107" s="154" t="str">
        <f t="shared" ca="1" si="45"/>
        <v/>
      </c>
      <c r="X107" s="154" t="str">
        <f ca="1">IF(ISNUMBER($A107),$W107*(Methuselahs!$A$4+1)+$A107,"")</f>
        <v/>
      </c>
      <c r="Y107" s="154" t="str">
        <f t="shared" ca="1" si="46"/>
        <v/>
      </c>
      <c r="Z107" s="154" t="str">
        <f ca="1">IF(ISNUMBER($A107),VLOOKUP($A107,Methuselahs!$A$7:$X$206,5),"")</f>
        <v/>
      </c>
      <c r="AA107" s="154" t="str">
        <f t="shared" ca="1" si="47"/>
        <v/>
      </c>
    </row>
    <row r="108" spans="1:27" ht="12.95" customHeight="1" x14ac:dyDescent="0.2">
      <c r="A108" s="207" t="str">
        <f ca="1">IF(OR(ISBLANK('Tournament Info'!$B$11),'Tournament Info'!$B$11&lt;&gt;4),"",INDIRECT(ADDRESS(ROW(),3,1,1,"Optimal Seating "&amp;'Tournament Info'!$B$11-1&amp;"R+F")))</f>
        <v/>
      </c>
      <c r="B108" s="208" t="str">
        <f ca="1">IF(ISNUMBER(A108),VLOOKUP(A108,Methuselahs!$A$7:$E$206,2,FALSE),"")</f>
        <v/>
      </c>
      <c r="C108" s="209" t="str">
        <f ca="1">IF(ISNUMBER(A108),VLOOKUP(A108,Methuselahs!$A$7:$E$206,3,FALSE),"")</f>
        <v/>
      </c>
      <c r="D108" s="210" t="str">
        <f t="shared" ca="1" si="36"/>
        <v/>
      </c>
      <c r="E108" s="211"/>
      <c r="F108" s="251">
        <f t="shared" si="37"/>
        <v>0</v>
      </c>
      <c r="G108" s="212" t="str">
        <f t="shared" ca="1" si="38"/>
        <v/>
      </c>
      <c r="H108" s="213" t="str">
        <f ca="1">IF(ISNUMBER(A108),IF(OR($S108=$U108,NOT(ISNA(MATCH($D108*5+$V$4,Override!$C$6:$C$125,0)))),$Q108,0),"")</f>
        <v/>
      </c>
      <c r="I108" s="261" t="str">
        <f t="shared" ca="1" si="39"/>
        <v/>
      </c>
      <c r="J108" s="214">
        <f ca="1">COUNT(A107:A111)</f>
        <v>0</v>
      </c>
      <c r="K108" s="215" t="str">
        <f ca="1">IF(ISNUMBER(A108),RANK(F108,F107:F111),"")</f>
        <v/>
      </c>
      <c r="L108" s="216">
        <f ca="1">IF(J108=5,VLOOKUP(K108,TPMatrix!$A$6:$B$10,2,FALSE),IF(J108=4,VLOOKUP(K108,TPMatrix!$D$6:$E$9,2,FALSE),0))</f>
        <v>0</v>
      </c>
      <c r="M108" s="216">
        <f ca="1">IF(COUNTIF(K107:K111,K108)&gt;=2,IF(J108=5,VLOOKUP(K108+1,TPMatrix!$A$6:$B$10,2,FALSE),IF(J108=4,VLOOKUP(K108+1,TPMatrix!$D$6:$E$9,2,FALSE),0)),"")</f>
        <v>0</v>
      </c>
      <c r="N108" s="216">
        <f ca="1">IF(COUNTIF(K107:K111,K108)&gt;=3,IF(J108=5,VLOOKUP(K108+2,TPMatrix!$A$6:$B$10,2,FALSE),IF(J108=4,VLOOKUP(K108+2,TPMatrix!$D$6:$E$9,2,FALSE),0)),"")</f>
        <v>0</v>
      </c>
      <c r="O108" s="216">
        <f ca="1">IF(COUNTIF(K107:K111,K108)&gt;=4,IF(J108=5,VLOOKUP(K108+3,TPMatrix!$A$6:$B$10,2,FALSE),IF(J108=4,VLOOKUP(K108+3,TPMatrix!$D$6:$E$9,2,FALSE),0)),"")</f>
        <v>0</v>
      </c>
      <c r="P108" s="216">
        <f ca="1">IF(COUNTIF(K107:K111,K108)&gt;=5,IF(J108=5,VLOOKUP(K108+4,TPMatrix!$A$6:$B$10,2,FALSE),IF(J108=4,VLOOKUP(K108+4,TPMatrix!$D$6:$E$9,2,FALSE),0)),"")</f>
        <v>0</v>
      </c>
      <c r="Q108" s="216">
        <f t="shared" ca="1" si="40"/>
        <v>0</v>
      </c>
      <c r="R108" s="217">
        <f t="shared" ca="1" si="41"/>
        <v>5</v>
      </c>
      <c r="S108" s="215">
        <f t="shared" ca="1" si="42"/>
        <v>0</v>
      </c>
      <c r="T108" s="216">
        <f t="shared" si="43"/>
        <v>0</v>
      </c>
      <c r="U108" s="217">
        <f t="shared" ca="1" si="44"/>
        <v>0</v>
      </c>
      <c r="W108" s="154" t="str">
        <f t="shared" ca="1" si="45"/>
        <v/>
      </c>
      <c r="X108" s="154" t="str">
        <f ca="1">IF(ISNUMBER($A108),$W108*(Methuselahs!$A$4+1)+$A108,"")</f>
        <v/>
      </c>
      <c r="Y108" s="154" t="str">
        <f t="shared" ca="1" si="46"/>
        <v/>
      </c>
      <c r="Z108" s="154" t="str">
        <f ca="1">IF(ISNUMBER($A108),VLOOKUP($A108,Methuselahs!$A$7:$X$206,5),"")</f>
        <v/>
      </c>
      <c r="AA108" s="154" t="str">
        <f t="shared" ca="1" si="47"/>
        <v/>
      </c>
    </row>
    <row r="109" spans="1:27" ht="12.95" customHeight="1" x14ac:dyDescent="0.2">
      <c r="A109" s="218" t="str">
        <f ca="1">IF(OR(ISBLANK('Tournament Info'!$B$11),'Tournament Info'!$B$11&lt;&gt;4),"",INDIRECT(ADDRESS(ROW(),3,1,1,"Optimal Seating "&amp;'Tournament Info'!$B$11-1&amp;"R+F")))</f>
        <v/>
      </c>
      <c r="B109" s="194" t="str">
        <f ca="1">IF(ISNUMBER(A109),VLOOKUP(A109,Methuselahs!$A$7:$E$206,2,FALSE),"")</f>
        <v/>
      </c>
      <c r="C109" s="219" t="str">
        <f ca="1">IF(ISNUMBER(A109),VLOOKUP(A109,Methuselahs!$A$7:$E$206,3,FALSE),"")</f>
        <v/>
      </c>
      <c r="D109" s="220" t="str">
        <f t="shared" ca="1" si="36"/>
        <v/>
      </c>
      <c r="E109" s="221"/>
      <c r="F109" s="253">
        <f t="shared" si="37"/>
        <v>0</v>
      </c>
      <c r="G109" s="222" t="str">
        <f t="shared" ca="1" si="38"/>
        <v/>
      </c>
      <c r="H109" s="223" t="str">
        <f ca="1">IF(ISNUMBER(A109),IF(OR($S109=$U109,NOT(ISNA(MATCH($D109*5+$V$4,Override!$C$6:$C$125,0)))),$Q109,0),"")</f>
        <v/>
      </c>
      <c r="I109" s="97" t="str">
        <f t="shared" ca="1" si="39"/>
        <v/>
      </c>
      <c r="J109" s="224">
        <f ca="1">COUNT(A107:A111)</f>
        <v>0</v>
      </c>
      <c r="K109" s="225" t="str">
        <f ca="1">IF(ISNUMBER(A109),RANK(F109,F107:F111),"")</f>
        <v/>
      </c>
      <c r="L109" s="226">
        <f ca="1">IF(J109=5,VLOOKUP(K109,TPMatrix!$A$6:$B$10,2,FALSE),IF(J109=4,VLOOKUP(K109,TPMatrix!$D$6:$E$9,2,FALSE),0))</f>
        <v>0</v>
      </c>
      <c r="M109" s="226">
        <f ca="1">IF(COUNTIF(K107:K111,K109)&gt;=2,IF(J109=5,VLOOKUP(K109+1,TPMatrix!$A$6:$B$10,2,FALSE),IF(J109=4,VLOOKUP(K109+1,TPMatrix!$D$6:$E$9,2,FALSE),0)),"")</f>
        <v>0</v>
      </c>
      <c r="N109" s="226">
        <f ca="1">IF(COUNTIF(K107:K111,K109)&gt;=3,IF(J109=5,VLOOKUP(K109+2,TPMatrix!$A$6:$B$10,2,FALSE),IF(J109=4,VLOOKUP(K109+2,TPMatrix!$D$6:$E$9,2,FALSE),0)),"")</f>
        <v>0</v>
      </c>
      <c r="O109" s="226">
        <f ca="1">IF(COUNTIF(K107:K111,K109)&gt;=4,IF(J109=5,VLOOKUP(K109+3,TPMatrix!$A$6:$B$10,2,FALSE),IF(J109=4,VLOOKUP(K109+3,TPMatrix!$D$6:$E$9,2,FALSE),0)),"")</f>
        <v>0</v>
      </c>
      <c r="P109" s="226">
        <f ca="1">IF(COUNTIF(K107:K111,K109)&gt;=5,IF(J109=5,VLOOKUP(K109+4,TPMatrix!$A$6:$B$10,2,FALSE),IF(J109=4,VLOOKUP(K109+4,TPMatrix!$D$6:$E$9,2,FALSE),0)),"")</f>
        <v>0</v>
      </c>
      <c r="Q109" s="226">
        <f t="shared" ca="1" si="40"/>
        <v>0</v>
      </c>
      <c r="R109" s="227">
        <f t="shared" ca="1" si="41"/>
        <v>5</v>
      </c>
      <c r="S109" s="225">
        <f t="shared" ca="1" si="42"/>
        <v>0</v>
      </c>
      <c r="T109" s="226">
        <f t="shared" si="43"/>
        <v>0</v>
      </c>
      <c r="U109" s="227">
        <f t="shared" ca="1" si="44"/>
        <v>0</v>
      </c>
      <c r="W109" s="154" t="str">
        <f t="shared" ca="1" si="45"/>
        <v/>
      </c>
      <c r="X109" s="154" t="str">
        <f ca="1">IF(ISNUMBER($A109),$W109*(Methuselahs!$A$4+1)+$A109,"")</f>
        <v/>
      </c>
      <c r="Y109" s="154" t="str">
        <f t="shared" ca="1" si="46"/>
        <v/>
      </c>
      <c r="Z109" s="154" t="str">
        <f ca="1">IF(ISNUMBER($A109),VLOOKUP($A109,Methuselahs!$A$7:$X$206,5),"")</f>
        <v/>
      </c>
      <c r="AA109" s="154" t="str">
        <f t="shared" ca="1" si="47"/>
        <v/>
      </c>
    </row>
    <row r="110" spans="1:27" ht="12.95" customHeight="1" x14ac:dyDescent="0.2">
      <c r="A110" s="228" t="str">
        <f ca="1">IF(OR(ISBLANK('Tournament Info'!$B$11),'Tournament Info'!$B$11&lt;&gt;4),"",INDIRECT(ADDRESS(ROW(),3,1,1,"Optimal Seating "&amp;'Tournament Info'!$B$11-1&amp;"R+F")))</f>
        <v/>
      </c>
      <c r="B110" s="229" t="str">
        <f ca="1">IF(ISNUMBER(A110),VLOOKUP(A110,Methuselahs!$A$7:$E$206,2,FALSE),"")</f>
        <v/>
      </c>
      <c r="C110" s="230" t="str">
        <f ca="1">IF(ISNUMBER(A110),VLOOKUP(A110,Methuselahs!$A$7:$E$206,3,FALSE),"")</f>
        <v/>
      </c>
      <c r="D110" s="231" t="str">
        <f t="shared" ca="1" si="36"/>
        <v/>
      </c>
      <c r="E110" s="232"/>
      <c r="F110" s="255">
        <f t="shared" si="37"/>
        <v>0</v>
      </c>
      <c r="G110" s="212" t="str">
        <f t="shared" ca="1" si="38"/>
        <v/>
      </c>
      <c r="H110" s="213" t="str">
        <f ca="1">IF(ISNUMBER(A110),IF(OR($S110=$U110,NOT(ISNA(MATCH($D110*5+$V$4,Override!$C$6:$C$125,0)))),$Q110,0),"")</f>
        <v/>
      </c>
      <c r="I110" s="261" t="str">
        <f t="shared" ca="1" si="39"/>
        <v/>
      </c>
      <c r="J110" s="233">
        <f ca="1">COUNT(A107:A111)</f>
        <v>0</v>
      </c>
      <c r="K110" s="215" t="str">
        <f ca="1">IF(ISNUMBER(A110),RANK(F110,F107:F111),"")</f>
        <v/>
      </c>
      <c r="L110" s="216">
        <f ca="1">IF(J110=5,VLOOKUP(K110,TPMatrix!$A$6:$B$10,2,FALSE),IF(J110=4,VLOOKUP(K110,TPMatrix!$D$6:$E$9,2,FALSE),0))</f>
        <v>0</v>
      </c>
      <c r="M110" s="216">
        <f ca="1">IF(COUNTIF(K107:K111,K110)&gt;=2,IF(J110=5,VLOOKUP(K110+1,TPMatrix!$A$6:$B$10,2,FALSE),IF(J110=4,VLOOKUP(K110+1,TPMatrix!$D$6:$E$9,2,FALSE),0)),"")</f>
        <v>0</v>
      </c>
      <c r="N110" s="216">
        <f ca="1">IF(COUNTIF(K107:K111,K110)&gt;=3,IF(J110=5,VLOOKUP(K110+2,TPMatrix!$A$6:$B$10,2,FALSE),IF(J110=4,VLOOKUP(K110+2,TPMatrix!$D$6:$E$9,2,FALSE),0)),"")</f>
        <v>0</v>
      </c>
      <c r="O110" s="216">
        <f ca="1">IF(COUNTIF(K107:K111,K110)&gt;=4,IF(J110=5,VLOOKUP(K110+3,TPMatrix!$A$6:$B$10,2,FALSE),IF(J110=4,VLOOKUP(K110+3,TPMatrix!$D$6:$E$9,2,FALSE),0)),"")</f>
        <v>0</v>
      </c>
      <c r="P110" s="216">
        <f ca="1">IF(COUNTIF(K107:K111,K110)&gt;=5,IF(J110=5,VLOOKUP(K110+4,TPMatrix!$A$6:$B$10,2,FALSE),IF(J110=4,VLOOKUP(K110+4,TPMatrix!$D$6:$E$9,2,FALSE),0)),"")</f>
        <v>0</v>
      </c>
      <c r="Q110" s="216">
        <f t="shared" ca="1" si="40"/>
        <v>0</v>
      </c>
      <c r="R110" s="217">
        <f t="shared" ca="1" si="41"/>
        <v>5</v>
      </c>
      <c r="S110" s="215">
        <f t="shared" ca="1" si="42"/>
        <v>0</v>
      </c>
      <c r="T110" s="216">
        <f t="shared" si="43"/>
        <v>0</v>
      </c>
      <c r="U110" s="217">
        <f t="shared" ca="1" si="44"/>
        <v>0</v>
      </c>
      <c r="W110" s="154" t="str">
        <f t="shared" ca="1" si="45"/>
        <v/>
      </c>
      <c r="X110" s="154" t="str">
        <f ca="1">IF(ISNUMBER($A110),$W110*(Methuselahs!$A$4+1)+$A110,"")</f>
        <v/>
      </c>
      <c r="Y110" s="154" t="str">
        <f t="shared" ca="1" si="46"/>
        <v/>
      </c>
      <c r="Z110" s="154" t="str">
        <f ca="1">IF(ISNUMBER($A110),VLOOKUP($A110,Methuselahs!$A$7:$X$206,5),"")</f>
        <v/>
      </c>
      <c r="AA110" s="154" t="str">
        <f t="shared" ca="1" si="47"/>
        <v/>
      </c>
    </row>
    <row r="111" spans="1:27" ht="12.95" customHeight="1" x14ac:dyDescent="0.2">
      <c r="A111" s="234" t="str">
        <f ca="1">IF(OR(ISBLANK('Tournament Info'!$B$11),'Tournament Info'!$B$11&lt;&gt;4),"",INDIRECT(ADDRESS(ROW(),3,1,1,"Optimal Seating "&amp;'Tournament Info'!$B$11-1&amp;"R+F")))</f>
        <v/>
      </c>
      <c r="B111" s="235" t="str">
        <f ca="1">IF(ISNUMBER(A111),VLOOKUP(A111,Methuselahs!$A$7:$E$206,2,FALSE),"")</f>
        <v/>
      </c>
      <c r="C111" s="236" t="str">
        <f ca="1">IF(ISNUMBER(A111),VLOOKUP(A111,Methuselahs!$A$7:$E$206,3,FALSE),"")</f>
        <v/>
      </c>
      <c r="D111" s="237" t="str">
        <f t="shared" ca="1" si="36"/>
        <v/>
      </c>
      <c r="E111" s="238"/>
      <c r="F111" s="256">
        <f t="shared" si="37"/>
        <v>0</v>
      </c>
      <c r="G111" s="222" t="str">
        <f t="shared" ca="1" si="38"/>
        <v/>
      </c>
      <c r="H111" s="223" t="str">
        <f ca="1">IF(ISNUMBER(A111),IF(OR($S111=$U111,NOT(ISNA(MATCH($D111*5+$V$4,Override!$C$6:$C$125,0)))),$Q111,0),"")</f>
        <v/>
      </c>
      <c r="I111" s="97" t="str">
        <f t="shared" ca="1" si="39"/>
        <v/>
      </c>
      <c r="J111" s="239">
        <f ca="1">COUNT(A107:A111)</f>
        <v>0</v>
      </c>
      <c r="K111" s="240" t="str">
        <f ca="1">IF(ISNUMBER(A111),RANK(F111,F107:F111),"")</f>
        <v/>
      </c>
      <c r="L111" s="241">
        <f ca="1">IF(J111=5,VLOOKUP(K111,TPMatrix!$A$6:$B$10,2,FALSE),IF(J111=4,VLOOKUP(K111,TPMatrix!$D$6:$E$9,2,FALSE),0))</f>
        <v>0</v>
      </c>
      <c r="M111" s="241">
        <f ca="1">IF(COUNTIF(K107:K111,K111)&gt;=2,IF(J111=5,VLOOKUP(K111+1,TPMatrix!$A$6:$B$10,2,FALSE),IF(J111=4,VLOOKUP(K111+1,TPMatrix!$D$6:$E$9,2,FALSE),0)),"")</f>
        <v>0</v>
      </c>
      <c r="N111" s="241">
        <f ca="1">IF(COUNTIF(K107:K111,K111)&gt;=3,IF(J111=5,VLOOKUP(K111+2,TPMatrix!$A$6:$B$10,2,FALSE),IF(J111=4,VLOOKUP(K111+2,TPMatrix!$D$6:$E$9,2,FALSE),0)),"")</f>
        <v>0</v>
      </c>
      <c r="O111" s="241">
        <f ca="1">IF(COUNTIF(K107:K111,K111)&gt;=4,IF(J111=5,VLOOKUP(K111+3,TPMatrix!$A$6:$B$10,2,FALSE),IF(J111=4,VLOOKUP(K111+3,TPMatrix!$D$6:$E$9,2,FALSE),0)),"")</f>
        <v>0</v>
      </c>
      <c r="P111" s="241">
        <f ca="1">IF(COUNTIF(K107:K111,K111)&gt;=5,IF(J111=5,VLOOKUP(K111+4,TPMatrix!$A$6:$B$10,2,FALSE),IF(J111=4,VLOOKUP(K111+4,TPMatrix!$D$6:$E$9,2,FALSE),0)),"")</f>
        <v>0</v>
      </c>
      <c r="Q111" s="241">
        <f t="shared" ca="1" si="40"/>
        <v>0</v>
      </c>
      <c r="R111" s="242">
        <f t="shared" ca="1" si="41"/>
        <v>5</v>
      </c>
      <c r="S111" s="240">
        <f t="shared" ca="1" si="42"/>
        <v>0</v>
      </c>
      <c r="T111" s="241">
        <f t="shared" si="43"/>
        <v>0</v>
      </c>
      <c r="U111" s="242">
        <f t="shared" ca="1" si="44"/>
        <v>0</v>
      </c>
      <c r="W111" s="154" t="str">
        <f t="shared" ca="1" si="45"/>
        <v/>
      </c>
      <c r="X111" s="154" t="str">
        <f ca="1">IF(ISNUMBER($A111),$W111*(Methuselahs!$A$4+1)+$A111,"")</f>
        <v/>
      </c>
      <c r="Y111" s="154" t="str">
        <f t="shared" ca="1" si="46"/>
        <v/>
      </c>
      <c r="Z111" s="154" t="str">
        <f ca="1">IF(ISNUMBER($A111),VLOOKUP($A111,Methuselahs!$A$7:$X$206,5),"")</f>
        <v/>
      </c>
      <c r="AA111" s="154" t="str">
        <f t="shared" ca="1" si="47"/>
        <v/>
      </c>
    </row>
    <row r="112" spans="1:27" ht="12.95" customHeight="1" x14ac:dyDescent="0.2">
      <c r="A112" s="193" t="str">
        <f ca="1">IF(OR(ISBLANK('Tournament Info'!$B$11),'Tournament Info'!$B$11&lt;&gt;4),"",INDIRECT(ADDRESS(ROW(),3,1,1,"Optimal Seating "&amp;'Tournament Info'!$B$11-1&amp;"R+F")))</f>
        <v/>
      </c>
      <c r="B112" s="194" t="str">
        <f ca="1">IF(ISNUMBER(A112),VLOOKUP(A112,Methuselahs!$A$7:$E$206,2,FALSE),"")</f>
        <v/>
      </c>
      <c r="C112" s="195" t="str">
        <f ca="1">IF(ISNUMBER(A112),VLOOKUP(A112,Methuselahs!$A$7:$E$206,3,FALSE),"")</f>
        <v/>
      </c>
      <c r="D112" s="196" t="str">
        <f t="shared" ca="1" si="36"/>
        <v/>
      </c>
      <c r="E112" s="197"/>
      <c r="F112" s="249">
        <f t="shared" si="37"/>
        <v>0</v>
      </c>
      <c r="G112" s="198" t="str">
        <f t="shared" ca="1" si="38"/>
        <v/>
      </c>
      <c r="H112" s="199" t="str">
        <f ca="1">IF(ISNUMBER(A112),IF(OR($S112=$U112,NOT(ISNA(MATCH($D112*5+$V$4,Override!$C$6:$C$125,0)))),$Q112,0),"")</f>
        <v/>
      </c>
      <c r="I112" s="260" t="str">
        <f t="shared" ca="1" si="39"/>
        <v/>
      </c>
      <c r="J112" s="200">
        <f ca="1">COUNT(A112:A116)</f>
        <v>0</v>
      </c>
      <c r="K112" s="201" t="str">
        <f ca="1">IF(ISNUMBER(A112),RANK(F112,F112:F116),"")</f>
        <v/>
      </c>
      <c r="L112" s="202">
        <f ca="1">IF(J112=5,VLOOKUP(K112,TPMatrix!$A$6:$B$10,2,FALSE),IF(J112=4,VLOOKUP(K112,TPMatrix!$D$6:$E$9,2,FALSE),0))</f>
        <v>0</v>
      </c>
      <c r="M112" s="202">
        <f ca="1">IF(COUNTIF(K112:K116,K112)&gt;=2,IF(J112=5,VLOOKUP(K112+1,TPMatrix!$A$6:$B$10,2,FALSE),IF(J112=4,VLOOKUP(K112+1,TPMatrix!$D$6:$E$9,2,FALSE),0)),"")</f>
        <v>0</v>
      </c>
      <c r="N112" s="202">
        <f ca="1">IF(COUNTIF(K112:K116,K112)&gt;=3,IF(J112=5,VLOOKUP(K112+2,TPMatrix!$A$6:$B$10,2,FALSE),IF(J112=4,VLOOKUP(K112+2,TPMatrix!$D$6:$E$9,2,FALSE),0)),"")</f>
        <v>0</v>
      </c>
      <c r="O112" s="202">
        <f ca="1">IF(COUNTIF(K112:K116,K112)&gt;=4,IF(J112=5,VLOOKUP(K112+3,TPMatrix!$A$6:$B$10,2,FALSE),IF(J112=4,VLOOKUP(K112+3,TPMatrix!$D$6:$E$9,2,FALSE),0)),"")</f>
        <v>0</v>
      </c>
      <c r="P112" s="202">
        <f ca="1">IF(COUNTIF(K112:K116,K112)&gt;=5,IF(J112=5,VLOOKUP(K112+4,TPMatrix!$A$6:$B$10,2,FALSE),IF(J112=4,VLOOKUP(K112+4,TPMatrix!$D$6:$E$9,2,FALSE),0)),"")</f>
        <v>0</v>
      </c>
      <c r="Q112" s="202">
        <f t="shared" ca="1" si="40"/>
        <v>0</v>
      </c>
      <c r="R112" s="203">
        <f t="shared" ca="1" si="41"/>
        <v>5</v>
      </c>
      <c r="S112" s="204">
        <f t="shared" ca="1" si="42"/>
        <v>0</v>
      </c>
      <c r="T112" s="205">
        <f t="shared" si="43"/>
        <v>0</v>
      </c>
      <c r="U112" s="206">
        <f t="shared" ca="1" si="44"/>
        <v>0</v>
      </c>
      <c r="W112" s="154" t="str">
        <f t="shared" ca="1" si="45"/>
        <v/>
      </c>
      <c r="X112" s="154" t="str">
        <f ca="1">IF(ISNUMBER($A112),$W112*(Methuselahs!$A$4+1)+$A112,"")</f>
        <v/>
      </c>
      <c r="Y112" s="154" t="str">
        <f t="shared" ca="1" si="46"/>
        <v/>
      </c>
      <c r="Z112" s="154" t="str">
        <f ca="1">IF(ISNUMBER($A112),VLOOKUP($A112,Methuselahs!$A$7:$X$206,5),"")</f>
        <v/>
      </c>
      <c r="AA112" s="154" t="str">
        <f t="shared" ca="1" si="47"/>
        <v/>
      </c>
    </row>
    <row r="113" spans="1:27" ht="12.95" customHeight="1" x14ac:dyDescent="0.2">
      <c r="A113" s="207" t="str">
        <f ca="1">IF(OR(ISBLANK('Tournament Info'!$B$11),'Tournament Info'!$B$11&lt;&gt;4),"",INDIRECT(ADDRESS(ROW(),3,1,1,"Optimal Seating "&amp;'Tournament Info'!$B$11-1&amp;"R+F")))</f>
        <v/>
      </c>
      <c r="B113" s="208" t="str">
        <f ca="1">IF(ISNUMBER(A113),VLOOKUP(A113,Methuselahs!$A$7:$E$206,2,FALSE),"")</f>
        <v/>
      </c>
      <c r="C113" s="209" t="str">
        <f ca="1">IF(ISNUMBER(A113),VLOOKUP(A113,Methuselahs!$A$7:$E$206,3,FALSE),"")</f>
        <v/>
      </c>
      <c r="D113" s="210" t="str">
        <f t="shared" ca="1" si="36"/>
        <v/>
      </c>
      <c r="E113" s="211"/>
      <c r="F113" s="251">
        <f t="shared" si="37"/>
        <v>0</v>
      </c>
      <c r="G113" s="212" t="str">
        <f t="shared" ca="1" si="38"/>
        <v/>
      </c>
      <c r="H113" s="213" t="str">
        <f ca="1">IF(ISNUMBER(A113),IF(OR($S113=$U113,NOT(ISNA(MATCH($D113*5+$V$4,Override!$C$6:$C$125,0)))),$Q113,0),"")</f>
        <v/>
      </c>
      <c r="I113" s="261" t="str">
        <f t="shared" ca="1" si="39"/>
        <v/>
      </c>
      <c r="J113" s="214">
        <f ca="1">COUNT(A112:A116)</f>
        <v>0</v>
      </c>
      <c r="K113" s="215" t="str">
        <f ca="1">IF(ISNUMBER(A113),RANK(F113,F112:F116),"")</f>
        <v/>
      </c>
      <c r="L113" s="216">
        <f ca="1">IF(J113=5,VLOOKUP(K113,TPMatrix!$A$6:$B$10,2,FALSE),IF(J113=4,VLOOKUP(K113,TPMatrix!$D$6:$E$9,2,FALSE),0))</f>
        <v>0</v>
      </c>
      <c r="M113" s="216">
        <f ca="1">IF(COUNTIF(K112:K116,K113)&gt;=2,IF(J113=5,VLOOKUP(K113+1,TPMatrix!$A$6:$B$10,2,FALSE),IF(J113=4,VLOOKUP(K113+1,TPMatrix!$D$6:$E$9,2,FALSE),0)),"")</f>
        <v>0</v>
      </c>
      <c r="N113" s="216">
        <f ca="1">IF(COUNTIF(K112:K116,K113)&gt;=3,IF(J113=5,VLOOKUP(K113+2,TPMatrix!$A$6:$B$10,2,FALSE),IF(J113=4,VLOOKUP(K113+2,TPMatrix!$D$6:$E$9,2,FALSE),0)),"")</f>
        <v>0</v>
      </c>
      <c r="O113" s="216">
        <f ca="1">IF(COUNTIF(K112:K116,K113)&gt;=4,IF(J113=5,VLOOKUP(K113+3,TPMatrix!$A$6:$B$10,2,FALSE),IF(J113=4,VLOOKUP(K113+3,TPMatrix!$D$6:$E$9,2,FALSE),0)),"")</f>
        <v>0</v>
      </c>
      <c r="P113" s="216">
        <f ca="1">IF(COUNTIF(K112:K116,K113)&gt;=5,IF(J113=5,VLOOKUP(K113+4,TPMatrix!$A$6:$B$10,2,FALSE),IF(J113=4,VLOOKUP(K113+4,TPMatrix!$D$6:$E$9,2,FALSE),0)),"")</f>
        <v>0</v>
      </c>
      <c r="Q113" s="216">
        <f t="shared" ca="1" si="40"/>
        <v>0</v>
      </c>
      <c r="R113" s="217">
        <f t="shared" ca="1" si="41"/>
        <v>5</v>
      </c>
      <c r="S113" s="215">
        <f t="shared" ca="1" si="42"/>
        <v>0</v>
      </c>
      <c r="T113" s="216">
        <f t="shared" si="43"/>
        <v>0</v>
      </c>
      <c r="U113" s="217">
        <f t="shared" ca="1" si="44"/>
        <v>0</v>
      </c>
      <c r="W113" s="154" t="str">
        <f t="shared" ca="1" si="45"/>
        <v/>
      </c>
      <c r="X113" s="154" t="str">
        <f ca="1">IF(ISNUMBER($A113),$W113*(Methuselahs!$A$4+1)+$A113,"")</f>
        <v/>
      </c>
      <c r="Y113" s="154" t="str">
        <f t="shared" ca="1" si="46"/>
        <v/>
      </c>
      <c r="Z113" s="154" t="str">
        <f ca="1">IF(ISNUMBER($A113),VLOOKUP($A113,Methuselahs!$A$7:$X$206,5),"")</f>
        <v/>
      </c>
      <c r="AA113" s="154" t="str">
        <f t="shared" ca="1" si="47"/>
        <v/>
      </c>
    </row>
    <row r="114" spans="1:27" ht="12.95" customHeight="1" x14ac:dyDescent="0.2">
      <c r="A114" s="218" t="str">
        <f ca="1">IF(OR(ISBLANK('Tournament Info'!$B$11),'Tournament Info'!$B$11&lt;&gt;4),"",INDIRECT(ADDRESS(ROW(),3,1,1,"Optimal Seating "&amp;'Tournament Info'!$B$11-1&amp;"R+F")))</f>
        <v/>
      </c>
      <c r="B114" s="194" t="str">
        <f ca="1">IF(ISNUMBER(A114),VLOOKUP(A114,Methuselahs!$A$7:$E$206,2,FALSE),"")</f>
        <v/>
      </c>
      <c r="C114" s="219" t="str">
        <f ca="1">IF(ISNUMBER(A114),VLOOKUP(A114,Methuselahs!$A$7:$E$206,3,FALSE),"")</f>
        <v/>
      </c>
      <c r="D114" s="220" t="str">
        <f t="shared" ca="1" si="36"/>
        <v/>
      </c>
      <c r="E114" s="221"/>
      <c r="F114" s="253">
        <f t="shared" si="37"/>
        <v>0</v>
      </c>
      <c r="G114" s="222" t="str">
        <f t="shared" ca="1" si="38"/>
        <v/>
      </c>
      <c r="H114" s="223" t="str">
        <f ca="1">IF(ISNUMBER(A114),IF(OR($S114=$U114,NOT(ISNA(MATCH($D114*5+$V$4,Override!$C$6:$C$125,0)))),$Q114,0),"")</f>
        <v/>
      </c>
      <c r="I114" s="97" t="str">
        <f t="shared" ca="1" si="39"/>
        <v/>
      </c>
      <c r="J114" s="224">
        <f ca="1">COUNT(A112:A116)</f>
        <v>0</v>
      </c>
      <c r="K114" s="225" t="str">
        <f ca="1">IF(ISNUMBER(A114),RANK(F114,F112:F116),"")</f>
        <v/>
      </c>
      <c r="L114" s="226">
        <f ca="1">IF(J114=5,VLOOKUP(K114,TPMatrix!$A$6:$B$10,2,FALSE),IF(J114=4,VLOOKUP(K114,TPMatrix!$D$6:$E$9,2,FALSE),0))</f>
        <v>0</v>
      </c>
      <c r="M114" s="226">
        <f ca="1">IF(COUNTIF(K112:K116,K114)&gt;=2,IF(J114=5,VLOOKUP(K114+1,TPMatrix!$A$6:$B$10,2,FALSE),IF(J114=4,VLOOKUP(K114+1,TPMatrix!$D$6:$E$9,2,FALSE),0)),"")</f>
        <v>0</v>
      </c>
      <c r="N114" s="226">
        <f ca="1">IF(COUNTIF(K112:K116,K114)&gt;=3,IF(J114=5,VLOOKUP(K114+2,TPMatrix!$A$6:$B$10,2,FALSE),IF(J114=4,VLOOKUP(K114+2,TPMatrix!$D$6:$E$9,2,FALSE),0)),"")</f>
        <v>0</v>
      </c>
      <c r="O114" s="226">
        <f ca="1">IF(COUNTIF(K112:K116,K114)&gt;=4,IF(J114=5,VLOOKUP(K114+3,TPMatrix!$A$6:$B$10,2,FALSE),IF(J114=4,VLOOKUP(K114+3,TPMatrix!$D$6:$E$9,2,FALSE),0)),"")</f>
        <v>0</v>
      </c>
      <c r="P114" s="226">
        <f ca="1">IF(COUNTIF(K112:K116,K114)&gt;=5,IF(J114=5,VLOOKUP(K114+4,TPMatrix!$A$6:$B$10,2,FALSE),IF(J114=4,VLOOKUP(K114+4,TPMatrix!$D$6:$E$9,2,FALSE),0)),"")</f>
        <v>0</v>
      </c>
      <c r="Q114" s="226">
        <f t="shared" ca="1" si="40"/>
        <v>0</v>
      </c>
      <c r="R114" s="227">
        <f t="shared" ca="1" si="41"/>
        <v>5</v>
      </c>
      <c r="S114" s="225">
        <f t="shared" ca="1" si="42"/>
        <v>0</v>
      </c>
      <c r="T114" s="226">
        <f t="shared" si="43"/>
        <v>0</v>
      </c>
      <c r="U114" s="227">
        <f t="shared" ca="1" si="44"/>
        <v>0</v>
      </c>
      <c r="W114" s="154" t="str">
        <f t="shared" ca="1" si="45"/>
        <v/>
      </c>
      <c r="X114" s="154" t="str">
        <f ca="1">IF(ISNUMBER($A114),$W114*(Methuselahs!$A$4+1)+$A114,"")</f>
        <v/>
      </c>
      <c r="Y114" s="154" t="str">
        <f t="shared" ca="1" si="46"/>
        <v/>
      </c>
      <c r="Z114" s="154" t="str">
        <f ca="1">IF(ISNUMBER($A114),VLOOKUP($A114,Methuselahs!$A$7:$X$206,5),"")</f>
        <v/>
      </c>
      <c r="AA114" s="154" t="str">
        <f t="shared" ca="1" si="47"/>
        <v/>
      </c>
    </row>
    <row r="115" spans="1:27" ht="12.95" customHeight="1" x14ac:dyDescent="0.2">
      <c r="A115" s="228" t="str">
        <f ca="1">IF(OR(ISBLANK('Tournament Info'!$B$11),'Tournament Info'!$B$11&lt;&gt;4),"",INDIRECT(ADDRESS(ROW(),3,1,1,"Optimal Seating "&amp;'Tournament Info'!$B$11-1&amp;"R+F")))</f>
        <v/>
      </c>
      <c r="B115" s="229" t="str">
        <f ca="1">IF(ISNUMBER(A115),VLOOKUP(A115,Methuselahs!$A$7:$E$206,2,FALSE),"")</f>
        <v/>
      </c>
      <c r="C115" s="230" t="str">
        <f ca="1">IF(ISNUMBER(A115),VLOOKUP(A115,Methuselahs!$A$7:$E$206,3,FALSE),"")</f>
        <v/>
      </c>
      <c r="D115" s="231" t="str">
        <f t="shared" ca="1" si="36"/>
        <v/>
      </c>
      <c r="E115" s="232"/>
      <c r="F115" s="255">
        <f t="shared" si="37"/>
        <v>0</v>
      </c>
      <c r="G115" s="212" t="str">
        <f t="shared" ca="1" si="38"/>
        <v/>
      </c>
      <c r="H115" s="213" t="str">
        <f ca="1">IF(ISNUMBER(A115),IF(OR($S115=$U115,NOT(ISNA(MATCH($D115*5+$V$4,Override!$C$6:$C$125,0)))),$Q115,0),"")</f>
        <v/>
      </c>
      <c r="I115" s="261" t="str">
        <f t="shared" ca="1" si="39"/>
        <v/>
      </c>
      <c r="J115" s="233">
        <f ca="1">COUNT(A112:A116)</f>
        <v>0</v>
      </c>
      <c r="K115" s="215" t="str">
        <f ca="1">IF(ISNUMBER(A115),RANK(F115,F112:F116),"")</f>
        <v/>
      </c>
      <c r="L115" s="216">
        <f ca="1">IF(J115=5,VLOOKUP(K115,TPMatrix!$A$6:$B$10,2,FALSE),IF(J115=4,VLOOKUP(K115,TPMatrix!$D$6:$E$9,2,FALSE),0))</f>
        <v>0</v>
      </c>
      <c r="M115" s="216">
        <f ca="1">IF(COUNTIF(K112:K116,K115)&gt;=2,IF(J115=5,VLOOKUP(K115+1,TPMatrix!$A$6:$B$10,2,FALSE),IF(J115=4,VLOOKUP(K115+1,TPMatrix!$D$6:$E$9,2,FALSE),0)),"")</f>
        <v>0</v>
      </c>
      <c r="N115" s="216">
        <f ca="1">IF(COUNTIF(K112:K116,K115)&gt;=3,IF(J115=5,VLOOKUP(K115+2,TPMatrix!$A$6:$B$10,2,FALSE),IF(J115=4,VLOOKUP(K115+2,TPMatrix!$D$6:$E$9,2,FALSE),0)),"")</f>
        <v>0</v>
      </c>
      <c r="O115" s="216">
        <f ca="1">IF(COUNTIF(K112:K116,K115)&gt;=4,IF(J115=5,VLOOKUP(K115+3,TPMatrix!$A$6:$B$10,2,FALSE),IF(J115=4,VLOOKUP(K115+3,TPMatrix!$D$6:$E$9,2,FALSE),0)),"")</f>
        <v>0</v>
      </c>
      <c r="P115" s="216">
        <f ca="1">IF(COUNTIF(K112:K116,K115)&gt;=5,IF(J115=5,VLOOKUP(K115+4,TPMatrix!$A$6:$B$10,2,FALSE),IF(J115=4,VLOOKUP(K115+4,TPMatrix!$D$6:$E$9,2,FALSE),0)),"")</f>
        <v>0</v>
      </c>
      <c r="Q115" s="216">
        <f t="shared" ca="1" si="40"/>
        <v>0</v>
      </c>
      <c r="R115" s="217">
        <f t="shared" ca="1" si="41"/>
        <v>5</v>
      </c>
      <c r="S115" s="215">
        <f t="shared" ca="1" si="42"/>
        <v>0</v>
      </c>
      <c r="T115" s="216">
        <f t="shared" si="43"/>
        <v>0</v>
      </c>
      <c r="U115" s="217">
        <f t="shared" ca="1" si="44"/>
        <v>0</v>
      </c>
      <c r="W115" s="154" t="str">
        <f t="shared" ca="1" si="45"/>
        <v/>
      </c>
      <c r="X115" s="154" t="str">
        <f ca="1">IF(ISNUMBER($A115),$W115*(Methuselahs!$A$4+1)+$A115,"")</f>
        <v/>
      </c>
      <c r="Y115" s="154" t="str">
        <f t="shared" ca="1" si="46"/>
        <v/>
      </c>
      <c r="Z115" s="154" t="str">
        <f ca="1">IF(ISNUMBER($A115),VLOOKUP($A115,Methuselahs!$A$7:$X$206,5),"")</f>
        <v/>
      </c>
      <c r="AA115" s="154" t="str">
        <f t="shared" ca="1" si="47"/>
        <v/>
      </c>
    </row>
    <row r="116" spans="1:27" ht="12.95" customHeight="1" x14ac:dyDescent="0.2">
      <c r="A116" s="234" t="str">
        <f ca="1">IF(OR(ISBLANK('Tournament Info'!$B$11),'Tournament Info'!$B$11&lt;&gt;4),"",INDIRECT(ADDRESS(ROW(),3,1,1,"Optimal Seating "&amp;'Tournament Info'!$B$11-1&amp;"R+F")))</f>
        <v/>
      </c>
      <c r="B116" s="235" t="str">
        <f ca="1">IF(ISNUMBER(A116),VLOOKUP(A116,Methuselahs!$A$7:$E$206,2,FALSE),"")</f>
        <v/>
      </c>
      <c r="C116" s="236" t="str">
        <f ca="1">IF(ISNUMBER(A116),VLOOKUP(A116,Methuselahs!$A$7:$E$206,3,FALSE),"")</f>
        <v/>
      </c>
      <c r="D116" s="237" t="str">
        <f t="shared" ca="1" si="36"/>
        <v/>
      </c>
      <c r="E116" s="238"/>
      <c r="F116" s="256">
        <f t="shared" si="37"/>
        <v>0</v>
      </c>
      <c r="G116" s="222" t="str">
        <f t="shared" ca="1" si="38"/>
        <v/>
      </c>
      <c r="H116" s="223" t="str">
        <f ca="1">IF(ISNUMBER(A116),IF(OR($S116=$U116,NOT(ISNA(MATCH($D116*5+$V$4,Override!$C$6:$C$125,0)))),$Q116,0),"")</f>
        <v/>
      </c>
      <c r="I116" s="97" t="str">
        <f t="shared" ca="1" si="39"/>
        <v/>
      </c>
      <c r="J116" s="239">
        <f ca="1">COUNT(A112:A116)</f>
        <v>0</v>
      </c>
      <c r="K116" s="240" t="str">
        <f ca="1">IF(ISNUMBER(A116),RANK(F116,F112:F116),"")</f>
        <v/>
      </c>
      <c r="L116" s="241">
        <f ca="1">IF(J116=5,VLOOKUP(K116,TPMatrix!$A$6:$B$10,2,FALSE),IF(J116=4,VLOOKUP(K116,TPMatrix!$D$6:$E$9,2,FALSE),0))</f>
        <v>0</v>
      </c>
      <c r="M116" s="241">
        <f ca="1">IF(COUNTIF(K112:K116,K116)&gt;=2,IF(J116=5,VLOOKUP(K116+1,TPMatrix!$A$6:$B$10,2,FALSE),IF(J116=4,VLOOKUP(K116+1,TPMatrix!$D$6:$E$9,2,FALSE),0)),"")</f>
        <v>0</v>
      </c>
      <c r="N116" s="241">
        <f ca="1">IF(COUNTIF(K112:K116,K116)&gt;=3,IF(J116=5,VLOOKUP(K116+2,TPMatrix!$A$6:$B$10,2,FALSE),IF(J116=4,VLOOKUP(K116+2,TPMatrix!$D$6:$E$9,2,FALSE),0)),"")</f>
        <v>0</v>
      </c>
      <c r="O116" s="241">
        <f ca="1">IF(COUNTIF(K112:K116,K116)&gt;=4,IF(J116=5,VLOOKUP(K116+3,TPMatrix!$A$6:$B$10,2,FALSE),IF(J116=4,VLOOKUP(K116+3,TPMatrix!$D$6:$E$9,2,FALSE),0)),"")</f>
        <v>0</v>
      </c>
      <c r="P116" s="241">
        <f ca="1">IF(COUNTIF(K112:K116,K116)&gt;=5,IF(J116=5,VLOOKUP(K116+4,TPMatrix!$A$6:$B$10,2,FALSE),IF(J116=4,VLOOKUP(K116+4,TPMatrix!$D$6:$E$9,2,FALSE),0)),"")</f>
        <v>0</v>
      </c>
      <c r="Q116" s="241">
        <f t="shared" ca="1" si="40"/>
        <v>0</v>
      </c>
      <c r="R116" s="242">
        <f t="shared" ca="1" si="41"/>
        <v>5</v>
      </c>
      <c r="S116" s="240">
        <f t="shared" ca="1" si="42"/>
        <v>0</v>
      </c>
      <c r="T116" s="241">
        <f t="shared" si="43"/>
        <v>0</v>
      </c>
      <c r="U116" s="242">
        <f t="shared" ca="1" si="44"/>
        <v>0</v>
      </c>
      <c r="W116" s="154" t="str">
        <f t="shared" ca="1" si="45"/>
        <v/>
      </c>
      <c r="X116" s="154" t="str">
        <f ca="1">IF(ISNUMBER($A116),$W116*(Methuselahs!$A$4+1)+$A116,"")</f>
        <v/>
      </c>
      <c r="Y116" s="154" t="str">
        <f t="shared" ca="1" si="46"/>
        <v/>
      </c>
      <c r="Z116" s="154" t="str">
        <f ca="1">IF(ISNUMBER($A116),VLOOKUP($A116,Methuselahs!$A$7:$X$206,5),"")</f>
        <v/>
      </c>
      <c r="AA116" s="154" t="str">
        <f t="shared" ca="1" si="47"/>
        <v/>
      </c>
    </row>
    <row r="117" spans="1:27" ht="12.95" customHeight="1" x14ac:dyDescent="0.2">
      <c r="A117" s="193" t="str">
        <f ca="1">IF(OR(ISBLANK('Tournament Info'!$B$11),'Tournament Info'!$B$11&lt;&gt;4),"",INDIRECT(ADDRESS(ROW(),3,1,1,"Optimal Seating "&amp;'Tournament Info'!$B$11-1&amp;"R+F")))</f>
        <v/>
      </c>
      <c r="B117" s="194" t="str">
        <f ca="1">IF(ISNUMBER(A117),VLOOKUP(A117,Methuselahs!$A$7:$E$206,2,FALSE),"")</f>
        <v/>
      </c>
      <c r="C117" s="195" t="str">
        <f ca="1">IF(ISNUMBER(A117),VLOOKUP(A117,Methuselahs!$A$7:$E$206,3,FALSE),"")</f>
        <v/>
      </c>
      <c r="D117" s="196" t="str">
        <f t="shared" ca="1" si="36"/>
        <v/>
      </c>
      <c r="E117" s="197"/>
      <c r="F117" s="249">
        <f t="shared" si="37"/>
        <v>0</v>
      </c>
      <c r="G117" s="198" t="str">
        <f t="shared" ca="1" si="38"/>
        <v/>
      </c>
      <c r="H117" s="199" t="str">
        <f ca="1">IF(ISNUMBER(A117),IF(OR($S117=$U117,NOT(ISNA(MATCH($D117*5+$V$4,Override!$C$6:$C$125,0)))),$Q117,0),"")</f>
        <v/>
      </c>
      <c r="I117" s="260" t="str">
        <f t="shared" ca="1" si="39"/>
        <v/>
      </c>
      <c r="J117" s="200">
        <f ca="1">COUNT(A117:A121)</f>
        <v>0</v>
      </c>
      <c r="K117" s="201" t="str">
        <f ca="1">IF(ISNUMBER(A117),RANK(F117,F117:F121),"")</f>
        <v/>
      </c>
      <c r="L117" s="202">
        <f ca="1">IF(J117=5,VLOOKUP(K117,TPMatrix!$A$6:$B$10,2,FALSE),IF(J117=4,VLOOKUP(K117,TPMatrix!$D$6:$E$9,2,FALSE),0))</f>
        <v>0</v>
      </c>
      <c r="M117" s="202">
        <f ca="1">IF(COUNTIF(K117:K121,K117)&gt;=2,IF(J117=5,VLOOKUP(K117+1,TPMatrix!$A$6:$B$10,2,FALSE),IF(J117=4,VLOOKUP(K117+1,TPMatrix!$D$6:$E$9,2,FALSE),0)),"")</f>
        <v>0</v>
      </c>
      <c r="N117" s="202">
        <f ca="1">IF(COUNTIF(K117:K121,K117)&gt;=3,IF(J117=5,VLOOKUP(K117+2,TPMatrix!$A$6:$B$10,2,FALSE),IF(J117=4,VLOOKUP(K117+2,TPMatrix!$D$6:$E$9,2,FALSE),0)),"")</f>
        <v>0</v>
      </c>
      <c r="O117" s="202">
        <f ca="1">IF(COUNTIF(K117:K121,K117)&gt;=4,IF(J117=5,VLOOKUP(K117+3,TPMatrix!$A$6:$B$10,2,FALSE),IF(J117=4,VLOOKUP(K117+3,TPMatrix!$D$6:$E$9,2,FALSE),0)),"")</f>
        <v>0</v>
      </c>
      <c r="P117" s="202">
        <f ca="1">IF(COUNTIF(K117:K121,K117)&gt;=5,IF(J117=5,VLOOKUP(K117+4,TPMatrix!$A$6:$B$10,2,FALSE),IF(J117=4,VLOOKUP(K117+4,TPMatrix!$D$6:$E$9,2,FALSE),0)),"")</f>
        <v>0</v>
      </c>
      <c r="Q117" s="202">
        <f t="shared" ca="1" si="40"/>
        <v>0</v>
      </c>
      <c r="R117" s="203">
        <f t="shared" ca="1" si="41"/>
        <v>5</v>
      </c>
      <c r="S117" s="204">
        <f t="shared" ca="1" si="42"/>
        <v>0</v>
      </c>
      <c r="T117" s="205">
        <f t="shared" si="43"/>
        <v>0</v>
      </c>
      <c r="U117" s="206">
        <f t="shared" ca="1" si="44"/>
        <v>0</v>
      </c>
      <c r="W117" s="154" t="str">
        <f t="shared" ca="1" si="45"/>
        <v/>
      </c>
      <c r="X117" s="154" t="str">
        <f ca="1">IF(ISNUMBER($A117),$W117*(Methuselahs!$A$4+1)+$A117,"")</f>
        <v/>
      </c>
      <c r="Y117" s="154" t="str">
        <f t="shared" ca="1" si="46"/>
        <v/>
      </c>
      <c r="Z117" s="154" t="str">
        <f ca="1">IF(ISNUMBER($A117),VLOOKUP($A117,Methuselahs!$A$7:$X$206,5),"")</f>
        <v/>
      </c>
      <c r="AA117" s="154" t="str">
        <f t="shared" ca="1" si="47"/>
        <v/>
      </c>
    </row>
    <row r="118" spans="1:27" ht="12.95" customHeight="1" x14ac:dyDescent="0.2">
      <c r="A118" s="207" t="str">
        <f ca="1">IF(OR(ISBLANK('Tournament Info'!$B$11),'Tournament Info'!$B$11&lt;&gt;4),"",INDIRECT(ADDRESS(ROW(),3,1,1,"Optimal Seating "&amp;'Tournament Info'!$B$11-1&amp;"R+F")))</f>
        <v/>
      </c>
      <c r="B118" s="208" t="str">
        <f ca="1">IF(ISNUMBER(A118),VLOOKUP(A118,Methuselahs!$A$7:$E$206,2,FALSE),"")</f>
        <v/>
      </c>
      <c r="C118" s="209" t="str">
        <f ca="1">IF(ISNUMBER(A118),VLOOKUP(A118,Methuselahs!$A$7:$E$206,3,FALSE),"")</f>
        <v/>
      </c>
      <c r="D118" s="210" t="str">
        <f t="shared" ca="1" si="36"/>
        <v/>
      </c>
      <c r="E118" s="211"/>
      <c r="F118" s="251">
        <f t="shared" si="37"/>
        <v>0</v>
      </c>
      <c r="G118" s="212" t="str">
        <f t="shared" ca="1" si="38"/>
        <v/>
      </c>
      <c r="H118" s="213" t="str">
        <f ca="1">IF(ISNUMBER(A118),IF(OR($S118=$U118,NOT(ISNA(MATCH($D118*5+$V$4,Override!$C$6:$C$125,0)))),$Q118,0),"")</f>
        <v/>
      </c>
      <c r="I118" s="261" t="str">
        <f t="shared" ca="1" si="39"/>
        <v/>
      </c>
      <c r="J118" s="214">
        <f ca="1">COUNT(A117:A121)</f>
        <v>0</v>
      </c>
      <c r="K118" s="215" t="str">
        <f ca="1">IF(ISNUMBER(A118),RANK(F118,F117:F121),"")</f>
        <v/>
      </c>
      <c r="L118" s="216">
        <f ca="1">IF(J118=5,VLOOKUP(K118,TPMatrix!$A$6:$B$10,2,FALSE),IF(J118=4,VLOOKUP(K118,TPMatrix!$D$6:$E$9,2,FALSE),0))</f>
        <v>0</v>
      </c>
      <c r="M118" s="216">
        <f ca="1">IF(COUNTIF(K117:K121,K118)&gt;=2,IF(J118=5,VLOOKUP(K118+1,TPMatrix!$A$6:$B$10,2,FALSE),IF(J118=4,VLOOKUP(K118+1,TPMatrix!$D$6:$E$9,2,FALSE),0)),"")</f>
        <v>0</v>
      </c>
      <c r="N118" s="216">
        <f ca="1">IF(COUNTIF(K117:K121,K118)&gt;=3,IF(J118=5,VLOOKUP(K118+2,TPMatrix!$A$6:$B$10,2,FALSE),IF(J118=4,VLOOKUP(K118+2,TPMatrix!$D$6:$E$9,2,FALSE),0)),"")</f>
        <v>0</v>
      </c>
      <c r="O118" s="216">
        <f ca="1">IF(COUNTIF(K117:K121,K118)&gt;=4,IF(J118=5,VLOOKUP(K118+3,TPMatrix!$A$6:$B$10,2,FALSE),IF(J118=4,VLOOKUP(K118+3,TPMatrix!$D$6:$E$9,2,FALSE),0)),"")</f>
        <v>0</v>
      </c>
      <c r="P118" s="216">
        <f ca="1">IF(COUNTIF(K117:K121,K118)&gt;=5,IF(J118=5,VLOOKUP(K118+4,TPMatrix!$A$6:$B$10,2,FALSE),IF(J118=4,VLOOKUP(K118+4,TPMatrix!$D$6:$E$9,2,FALSE),0)),"")</f>
        <v>0</v>
      </c>
      <c r="Q118" s="216">
        <f t="shared" ca="1" si="40"/>
        <v>0</v>
      </c>
      <c r="R118" s="217">
        <f t="shared" ca="1" si="41"/>
        <v>5</v>
      </c>
      <c r="S118" s="215">
        <f t="shared" ca="1" si="42"/>
        <v>0</v>
      </c>
      <c r="T118" s="216">
        <f t="shared" si="43"/>
        <v>0</v>
      </c>
      <c r="U118" s="217">
        <f t="shared" ca="1" si="44"/>
        <v>0</v>
      </c>
      <c r="W118" s="154" t="str">
        <f t="shared" ca="1" si="45"/>
        <v/>
      </c>
      <c r="X118" s="154" t="str">
        <f ca="1">IF(ISNUMBER($A118),$W118*(Methuselahs!$A$4+1)+$A118,"")</f>
        <v/>
      </c>
      <c r="Y118" s="154" t="str">
        <f t="shared" ca="1" si="46"/>
        <v/>
      </c>
      <c r="Z118" s="154" t="str">
        <f ca="1">IF(ISNUMBER($A118),VLOOKUP($A118,Methuselahs!$A$7:$X$206,5),"")</f>
        <v/>
      </c>
      <c r="AA118" s="154" t="str">
        <f t="shared" ca="1" si="47"/>
        <v/>
      </c>
    </row>
    <row r="119" spans="1:27" ht="12.95" customHeight="1" x14ac:dyDescent="0.2">
      <c r="A119" s="218" t="str">
        <f ca="1">IF(OR(ISBLANK('Tournament Info'!$B$11),'Tournament Info'!$B$11&lt;&gt;4),"",INDIRECT(ADDRESS(ROW(),3,1,1,"Optimal Seating "&amp;'Tournament Info'!$B$11-1&amp;"R+F")))</f>
        <v/>
      </c>
      <c r="B119" s="194" t="str">
        <f ca="1">IF(ISNUMBER(A119),VLOOKUP(A119,Methuselahs!$A$7:$E$206,2,FALSE),"")</f>
        <v/>
      </c>
      <c r="C119" s="219" t="str">
        <f ca="1">IF(ISNUMBER(A119),VLOOKUP(A119,Methuselahs!$A$7:$E$206,3,FALSE),"")</f>
        <v/>
      </c>
      <c r="D119" s="220" t="str">
        <f t="shared" ca="1" si="36"/>
        <v/>
      </c>
      <c r="E119" s="221"/>
      <c r="F119" s="253">
        <f t="shared" si="37"/>
        <v>0</v>
      </c>
      <c r="G119" s="222" t="str">
        <f t="shared" ca="1" si="38"/>
        <v/>
      </c>
      <c r="H119" s="223" t="str">
        <f ca="1">IF(ISNUMBER(A119),IF(OR($S119=$U119,NOT(ISNA(MATCH($D119*5+$V$4,Override!$C$6:$C$125,0)))),$Q119,0),"")</f>
        <v/>
      </c>
      <c r="I119" s="97" t="str">
        <f t="shared" ca="1" si="39"/>
        <v/>
      </c>
      <c r="J119" s="224">
        <f ca="1">COUNT(A117:A121)</f>
        <v>0</v>
      </c>
      <c r="K119" s="225" t="str">
        <f ca="1">IF(ISNUMBER(A119),RANK(F119,F117:F121),"")</f>
        <v/>
      </c>
      <c r="L119" s="226">
        <f ca="1">IF(J119=5,VLOOKUP(K119,TPMatrix!$A$6:$B$10,2,FALSE),IF(J119=4,VLOOKUP(K119,TPMatrix!$D$6:$E$9,2,FALSE),0))</f>
        <v>0</v>
      </c>
      <c r="M119" s="226">
        <f ca="1">IF(COUNTIF(K117:K121,K119)&gt;=2,IF(J119=5,VLOOKUP(K119+1,TPMatrix!$A$6:$B$10,2,FALSE),IF(J119=4,VLOOKUP(K119+1,TPMatrix!$D$6:$E$9,2,FALSE),0)),"")</f>
        <v>0</v>
      </c>
      <c r="N119" s="226">
        <f ca="1">IF(COUNTIF(K117:K121,K119)&gt;=3,IF(J119=5,VLOOKUP(K119+2,TPMatrix!$A$6:$B$10,2,FALSE),IF(J119=4,VLOOKUP(K119+2,TPMatrix!$D$6:$E$9,2,FALSE),0)),"")</f>
        <v>0</v>
      </c>
      <c r="O119" s="226">
        <f ca="1">IF(COUNTIF(K117:K121,K119)&gt;=4,IF(J119=5,VLOOKUP(K119+3,TPMatrix!$A$6:$B$10,2,FALSE),IF(J119=4,VLOOKUP(K119+3,TPMatrix!$D$6:$E$9,2,FALSE),0)),"")</f>
        <v>0</v>
      </c>
      <c r="P119" s="226">
        <f ca="1">IF(COUNTIF(K117:K121,K119)&gt;=5,IF(J119=5,VLOOKUP(K119+4,TPMatrix!$A$6:$B$10,2,FALSE),IF(J119=4,VLOOKUP(K119+4,TPMatrix!$D$6:$E$9,2,FALSE),0)),"")</f>
        <v>0</v>
      </c>
      <c r="Q119" s="226">
        <f t="shared" ca="1" si="40"/>
        <v>0</v>
      </c>
      <c r="R119" s="227">
        <f t="shared" ca="1" si="41"/>
        <v>5</v>
      </c>
      <c r="S119" s="225">
        <f t="shared" ca="1" si="42"/>
        <v>0</v>
      </c>
      <c r="T119" s="226">
        <f t="shared" si="43"/>
        <v>0</v>
      </c>
      <c r="U119" s="227">
        <f t="shared" ca="1" si="44"/>
        <v>0</v>
      </c>
      <c r="W119" s="154" t="str">
        <f t="shared" ca="1" si="45"/>
        <v/>
      </c>
      <c r="X119" s="154" t="str">
        <f ca="1">IF(ISNUMBER($A119),$W119*(Methuselahs!$A$4+1)+$A119,"")</f>
        <v/>
      </c>
      <c r="Y119" s="154" t="str">
        <f t="shared" ca="1" si="46"/>
        <v/>
      </c>
      <c r="Z119" s="154" t="str">
        <f ca="1">IF(ISNUMBER($A119),VLOOKUP($A119,Methuselahs!$A$7:$X$206,5),"")</f>
        <v/>
      </c>
      <c r="AA119" s="154" t="str">
        <f t="shared" ca="1" si="47"/>
        <v/>
      </c>
    </row>
    <row r="120" spans="1:27" ht="12.95" customHeight="1" x14ac:dyDescent="0.2">
      <c r="A120" s="228" t="str">
        <f ca="1">IF(OR(ISBLANK('Tournament Info'!$B$11),'Tournament Info'!$B$11&lt;&gt;4),"",INDIRECT(ADDRESS(ROW(),3,1,1,"Optimal Seating "&amp;'Tournament Info'!$B$11-1&amp;"R+F")))</f>
        <v/>
      </c>
      <c r="B120" s="229" t="str">
        <f ca="1">IF(ISNUMBER(A120),VLOOKUP(A120,Methuselahs!$A$7:$E$206,2,FALSE),"")</f>
        <v/>
      </c>
      <c r="C120" s="230" t="str">
        <f ca="1">IF(ISNUMBER(A120),VLOOKUP(A120,Methuselahs!$A$7:$E$206,3,FALSE),"")</f>
        <v/>
      </c>
      <c r="D120" s="231" t="str">
        <f t="shared" ca="1" si="36"/>
        <v/>
      </c>
      <c r="E120" s="232"/>
      <c r="F120" s="255">
        <f t="shared" si="37"/>
        <v>0</v>
      </c>
      <c r="G120" s="212" t="str">
        <f t="shared" ca="1" si="38"/>
        <v/>
      </c>
      <c r="H120" s="213" t="str">
        <f ca="1">IF(ISNUMBER(A120),IF(OR($S120=$U120,NOT(ISNA(MATCH($D120*5+$V$4,Override!$C$6:$C$125,0)))),$Q120,0),"")</f>
        <v/>
      </c>
      <c r="I120" s="261" t="str">
        <f t="shared" ca="1" si="39"/>
        <v/>
      </c>
      <c r="J120" s="233">
        <f ca="1">COUNT(A117:A121)</f>
        <v>0</v>
      </c>
      <c r="K120" s="215" t="str">
        <f ca="1">IF(ISNUMBER(A120),RANK(F120,F117:F121),"")</f>
        <v/>
      </c>
      <c r="L120" s="216">
        <f ca="1">IF(J120=5,VLOOKUP(K120,TPMatrix!$A$6:$B$10,2,FALSE),IF(J120=4,VLOOKUP(K120,TPMatrix!$D$6:$E$9,2,FALSE),0))</f>
        <v>0</v>
      </c>
      <c r="M120" s="216">
        <f ca="1">IF(COUNTIF(K117:K121,K120)&gt;=2,IF(J120=5,VLOOKUP(K120+1,TPMatrix!$A$6:$B$10,2,FALSE),IF(J120=4,VLOOKUP(K120+1,TPMatrix!$D$6:$E$9,2,FALSE),0)),"")</f>
        <v>0</v>
      </c>
      <c r="N120" s="216">
        <f ca="1">IF(COUNTIF(K117:K121,K120)&gt;=3,IF(J120=5,VLOOKUP(K120+2,TPMatrix!$A$6:$B$10,2,FALSE),IF(J120=4,VLOOKUP(K120+2,TPMatrix!$D$6:$E$9,2,FALSE),0)),"")</f>
        <v>0</v>
      </c>
      <c r="O120" s="216">
        <f ca="1">IF(COUNTIF(K117:K121,K120)&gt;=4,IF(J120=5,VLOOKUP(K120+3,TPMatrix!$A$6:$B$10,2,FALSE),IF(J120=4,VLOOKUP(K120+3,TPMatrix!$D$6:$E$9,2,FALSE),0)),"")</f>
        <v>0</v>
      </c>
      <c r="P120" s="216">
        <f ca="1">IF(COUNTIF(K117:K121,K120)&gt;=5,IF(J120=5,VLOOKUP(K120+4,TPMatrix!$A$6:$B$10,2,FALSE),IF(J120=4,VLOOKUP(K120+4,TPMatrix!$D$6:$E$9,2,FALSE),0)),"")</f>
        <v>0</v>
      </c>
      <c r="Q120" s="216">
        <f t="shared" ca="1" si="40"/>
        <v>0</v>
      </c>
      <c r="R120" s="217">
        <f t="shared" ca="1" si="41"/>
        <v>5</v>
      </c>
      <c r="S120" s="215">
        <f t="shared" ca="1" si="42"/>
        <v>0</v>
      </c>
      <c r="T120" s="216">
        <f t="shared" si="43"/>
        <v>0</v>
      </c>
      <c r="U120" s="217">
        <f t="shared" ca="1" si="44"/>
        <v>0</v>
      </c>
      <c r="W120" s="154" t="str">
        <f t="shared" ca="1" si="45"/>
        <v/>
      </c>
      <c r="X120" s="154" t="str">
        <f ca="1">IF(ISNUMBER($A120),$W120*(Methuselahs!$A$4+1)+$A120,"")</f>
        <v/>
      </c>
      <c r="Y120" s="154" t="str">
        <f t="shared" ca="1" si="46"/>
        <v/>
      </c>
      <c r="Z120" s="154" t="str">
        <f ca="1">IF(ISNUMBER($A120),VLOOKUP($A120,Methuselahs!$A$7:$X$206,5),"")</f>
        <v/>
      </c>
      <c r="AA120" s="154" t="str">
        <f t="shared" ca="1" si="47"/>
        <v/>
      </c>
    </row>
    <row r="121" spans="1:27" ht="12.95" customHeight="1" x14ac:dyDescent="0.2">
      <c r="A121" s="234" t="str">
        <f ca="1">IF(OR(ISBLANK('Tournament Info'!$B$11),'Tournament Info'!$B$11&lt;&gt;4),"",INDIRECT(ADDRESS(ROW(),3,1,1,"Optimal Seating "&amp;'Tournament Info'!$B$11-1&amp;"R+F")))</f>
        <v/>
      </c>
      <c r="B121" s="235" t="str">
        <f ca="1">IF(ISNUMBER(A121),VLOOKUP(A121,Methuselahs!$A$7:$E$206,2,FALSE),"")</f>
        <v/>
      </c>
      <c r="C121" s="236" t="str">
        <f ca="1">IF(ISNUMBER(A121),VLOOKUP(A121,Methuselahs!$A$7:$E$206,3,FALSE),"")</f>
        <v/>
      </c>
      <c r="D121" s="237" t="str">
        <f t="shared" ca="1" si="36"/>
        <v/>
      </c>
      <c r="E121" s="238"/>
      <c r="F121" s="256">
        <f t="shared" si="37"/>
        <v>0</v>
      </c>
      <c r="G121" s="222" t="str">
        <f t="shared" ca="1" si="38"/>
        <v/>
      </c>
      <c r="H121" s="223" t="str">
        <f ca="1">IF(ISNUMBER(A121),IF(OR($S121=$U121,NOT(ISNA(MATCH($D121*5+$V$4,Override!$C$6:$C$125,0)))),$Q121,0),"")</f>
        <v/>
      </c>
      <c r="I121" s="97" t="str">
        <f t="shared" ca="1" si="39"/>
        <v/>
      </c>
      <c r="J121" s="239">
        <f ca="1">COUNT(A117:A121)</f>
        <v>0</v>
      </c>
      <c r="K121" s="240" t="str">
        <f ca="1">IF(ISNUMBER(A121),RANK(F121,F117:F121),"")</f>
        <v/>
      </c>
      <c r="L121" s="241">
        <f ca="1">IF(J121=5,VLOOKUP(K121,TPMatrix!$A$6:$B$10,2,FALSE),IF(J121=4,VLOOKUP(K121,TPMatrix!$D$6:$E$9,2,FALSE),0))</f>
        <v>0</v>
      </c>
      <c r="M121" s="241">
        <f ca="1">IF(COUNTIF(K117:K121,K121)&gt;=2,IF(J121=5,VLOOKUP(K121+1,TPMatrix!$A$6:$B$10,2,FALSE),IF(J121=4,VLOOKUP(K121+1,TPMatrix!$D$6:$E$9,2,FALSE),0)),"")</f>
        <v>0</v>
      </c>
      <c r="N121" s="241">
        <f ca="1">IF(COUNTIF(K117:K121,K121)&gt;=3,IF(J121=5,VLOOKUP(K121+2,TPMatrix!$A$6:$B$10,2,FALSE),IF(J121=4,VLOOKUP(K121+2,TPMatrix!$D$6:$E$9,2,FALSE),0)),"")</f>
        <v>0</v>
      </c>
      <c r="O121" s="241">
        <f ca="1">IF(COUNTIF(K117:K121,K121)&gt;=4,IF(J121=5,VLOOKUP(K121+3,TPMatrix!$A$6:$B$10,2,FALSE),IF(J121=4,VLOOKUP(K121+3,TPMatrix!$D$6:$E$9,2,FALSE),0)),"")</f>
        <v>0</v>
      </c>
      <c r="P121" s="241">
        <f ca="1">IF(COUNTIF(K117:K121,K121)&gt;=5,IF(J121=5,VLOOKUP(K121+4,TPMatrix!$A$6:$B$10,2,FALSE),IF(J121=4,VLOOKUP(K121+4,TPMatrix!$D$6:$E$9,2,FALSE),0)),"")</f>
        <v>0</v>
      </c>
      <c r="Q121" s="241">
        <f t="shared" ca="1" si="40"/>
        <v>0</v>
      </c>
      <c r="R121" s="242">
        <f t="shared" ca="1" si="41"/>
        <v>5</v>
      </c>
      <c r="S121" s="240">
        <f t="shared" ca="1" si="42"/>
        <v>0</v>
      </c>
      <c r="T121" s="241">
        <f t="shared" si="43"/>
        <v>0</v>
      </c>
      <c r="U121" s="242">
        <f t="shared" ca="1" si="44"/>
        <v>0</v>
      </c>
      <c r="W121" s="154" t="str">
        <f t="shared" ca="1" si="45"/>
        <v/>
      </c>
      <c r="X121" s="154" t="str">
        <f ca="1">IF(ISNUMBER($A121),$W121*(Methuselahs!$A$4+1)+$A121,"")</f>
        <v/>
      </c>
      <c r="Y121" s="154" t="str">
        <f t="shared" ca="1" si="46"/>
        <v/>
      </c>
      <c r="Z121" s="154" t="str">
        <f ca="1">IF(ISNUMBER($A121),VLOOKUP($A121,Methuselahs!$A$7:$X$206,5),"")</f>
        <v/>
      </c>
      <c r="AA121" s="154" t="str">
        <f t="shared" ca="1" si="47"/>
        <v/>
      </c>
    </row>
    <row r="122" spans="1:27" ht="12.95" customHeight="1" x14ac:dyDescent="0.2">
      <c r="A122" s="193" t="str">
        <f ca="1">IF(OR(ISBLANK('Tournament Info'!$B$11),'Tournament Info'!$B$11&lt;&gt;4),"",INDIRECT(ADDRESS(ROW(),3,1,1,"Optimal Seating "&amp;'Tournament Info'!$B$11-1&amp;"R+F")))</f>
        <v/>
      </c>
      <c r="B122" s="194" t="str">
        <f ca="1">IF(ISNUMBER(A122),VLOOKUP(A122,Methuselahs!$A$7:$E$206,2,FALSE),"")</f>
        <v/>
      </c>
      <c r="C122" s="195" t="str">
        <f ca="1">IF(ISNUMBER(A122),VLOOKUP(A122,Methuselahs!$A$7:$E$206,3,FALSE),"")</f>
        <v/>
      </c>
      <c r="D122" s="196" t="str">
        <f t="shared" ca="1" si="36"/>
        <v/>
      </c>
      <c r="E122" s="197"/>
      <c r="F122" s="249">
        <f t="shared" si="37"/>
        <v>0</v>
      </c>
      <c r="G122" s="198" t="str">
        <f t="shared" ca="1" si="38"/>
        <v/>
      </c>
      <c r="H122" s="199" t="str">
        <f ca="1">IF(ISNUMBER(A122),IF(OR($S122=$U122,NOT(ISNA(MATCH($D122*5+$V$4,Override!$C$6:$C$125,0)))),$Q122,0),"")</f>
        <v/>
      </c>
      <c r="I122" s="260" t="str">
        <f t="shared" ca="1" si="39"/>
        <v/>
      </c>
      <c r="J122" s="200">
        <f ca="1">COUNT(A122:A126)</f>
        <v>0</v>
      </c>
      <c r="K122" s="201" t="str">
        <f ca="1">IF(ISNUMBER(A122),RANK(F122,F122:F126),"")</f>
        <v/>
      </c>
      <c r="L122" s="202">
        <f ca="1">IF(J122=5,VLOOKUP(K122,TPMatrix!$A$6:$B$10,2,FALSE),IF(J122=4,VLOOKUP(K122,TPMatrix!$D$6:$E$9,2,FALSE),0))</f>
        <v>0</v>
      </c>
      <c r="M122" s="202">
        <f ca="1">IF(COUNTIF(K122:K126,K122)&gt;=2,IF(J122=5,VLOOKUP(K122+1,TPMatrix!$A$6:$B$10,2,FALSE),IF(J122=4,VLOOKUP(K122+1,TPMatrix!$D$6:$E$9,2,FALSE),0)),"")</f>
        <v>0</v>
      </c>
      <c r="N122" s="202">
        <f ca="1">IF(COUNTIF(K122:K126,K122)&gt;=3,IF(J122=5,VLOOKUP(K122+2,TPMatrix!$A$6:$B$10,2,FALSE),IF(J122=4,VLOOKUP(K122+2,TPMatrix!$D$6:$E$9,2,FALSE),0)),"")</f>
        <v>0</v>
      </c>
      <c r="O122" s="202">
        <f ca="1">IF(COUNTIF(K122:K126,K122)&gt;=4,IF(J122=5,VLOOKUP(K122+3,TPMatrix!$A$6:$B$10,2,FALSE),IF(J122=4,VLOOKUP(K122+3,TPMatrix!$D$6:$E$9,2,FALSE),0)),"")</f>
        <v>0</v>
      </c>
      <c r="P122" s="202">
        <f ca="1">IF(COUNTIF(K122:K126,K122)&gt;=5,IF(J122=5,VLOOKUP(K122+4,TPMatrix!$A$6:$B$10,2,FALSE),IF(J122=4,VLOOKUP(K122+4,TPMatrix!$D$6:$E$9,2,FALSE),0)),"")</f>
        <v>0</v>
      </c>
      <c r="Q122" s="202">
        <f t="shared" ca="1" si="40"/>
        <v>0</v>
      </c>
      <c r="R122" s="203">
        <f t="shared" ca="1" si="41"/>
        <v>5</v>
      </c>
      <c r="S122" s="204">
        <f t="shared" ca="1" si="42"/>
        <v>0</v>
      </c>
      <c r="T122" s="205">
        <f t="shared" si="43"/>
        <v>0</v>
      </c>
      <c r="U122" s="206">
        <f t="shared" ca="1" si="44"/>
        <v>0</v>
      </c>
      <c r="W122" s="154" t="str">
        <f t="shared" ca="1" si="45"/>
        <v/>
      </c>
      <c r="X122" s="154" t="str">
        <f ca="1">IF(ISNUMBER($A122),$W122*(Methuselahs!$A$4+1)+$A122,"")</f>
        <v/>
      </c>
      <c r="Y122" s="154" t="str">
        <f t="shared" ca="1" si="46"/>
        <v/>
      </c>
      <c r="Z122" s="154" t="str">
        <f ca="1">IF(ISNUMBER($A122),VLOOKUP($A122,Methuselahs!$A$7:$X$206,5),"")</f>
        <v/>
      </c>
      <c r="AA122" s="154" t="str">
        <f t="shared" ca="1" si="47"/>
        <v/>
      </c>
    </row>
    <row r="123" spans="1:27" ht="12.95" customHeight="1" x14ac:dyDescent="0.2">
      <c r="A123" s="207" t="str">
        <f ca="1">IF(OR(ISBLANK('Tournament Info'!$B$11),'Tournament Info'!$B$11&lt;&gt;4),"",INDIRECT(ADDRESS(ROW(),3,1,1,"Optimal Seating "&amp;'Tournament Info'!$B$11-1&amp;"R+F")))</f>
        <v/>
      </c>
      <c r="B123" s="208" t="str">
        <f ca="1">IF(ISNUMBER(A123),VLOOKUP(A123,Methuselahs!$A$7:$E$206,2,FALSE),"")</f>
        <v/>
      </c>
      <c r="C123" s="209" t="str">
        <f ca="1">IF(ISNUMBER(A123),VLOOKUP(A123,Methuselahs!$A$7:$E$206,3,FALSE),"")</f>
        <v/>
      </c>
      <c r="D123" s="210" t="str">
        <f t="shared" ca="1" si="36"/>
        <v/>
      </c>
      <c r="E123" s="211"/>
      <c r="F123" s="251">
        <f t="shared" si="37"/>
        <v>0</v>
      </c>
      <c r="G123" s="212" t="str">
        <f t="shared" ca="1" si="38"/>
        <v/>
      </c>
      <c r="H123" s="213" t="str">
        <f ca="1">IF(ISNUMBER(A123),IF(OR($S123=$U123,NOT(ISNA(MATCH($D123*5+$V$4,Override!$C$6:$C$125,0)))),$Q123,0),"")</f>
        <v/>
      </c>
      <c r="I123" s="261" t="str">
        <f t="shared" ca="1" si="39"/>
        <v/>
      </c>
      <c r="J123" s="214">
        <f ca="1">COUNT(A122:A126)</f>
        <v>0</v>
      </c>
      <c r="K123" s="215" t="str">
        <f ca="1">IF(ISNUMBER(A123),RANK(F123,F122:F126),"")</f>
        <v/>
      </c>
      <c r="L123" s="216">
        <f ca="1">IF(J123=5,VLOOKUP(K123,TPMatrix!$A$6:$B$10,2,FALSE),IF(J123=4,VLOOKUP(K123,TPMatrix!$D$6:$E$9,2,FALSE),0))</f>
        <v>0</v>
      </c>
      <c r="M123" s="216">
        <f ca="1">IF(COUNTIF(K122:K126,K123)&gt;=2,IF(J123=5,VLOOKUP(K123+1,TPMatrix!$A$6:$B$10,2,FALSE),IF(J123=4,VLOOKUP(K123+1,TPMatrix!$D$6:$E$9,2,FALSE),0)),"")</f>
        <v>0</v>
      </c>
      <c r="N123" s="216">
        <f ca="1">IF(COUNTIF(K122:K126,K123)&gt;=3,IF(J123=5,VLOOKUP(K123+2,TPMatrix!$A$6:$B$10,2,FALSE),IF(J123=4,VLOOKUP(K123+2,TPMatrix!$D$6:$E$9,2,FALSE),0)),"")</f>
        <v>0</v>
      </c>
      <c r="O123" s="216">
        <f ca="1">IF(COUNTIF(K122:K126,K123)&gt;=4,IF(J123=5,VLOOKUP(K123+3,TPMatrix!$A$6:$B$10,2,FALSE),IF(J123=4,VLOOKUP(K123+3,TPMatrix!$D$6:$E$9,2,FALSE),0)),"")</f>
        <v>0</v>
      </c>
      <c r="P123" s="216">
        <f ca="1">IF(COUNTIF(K122:K126,K123)&gt;=5,IF(J123=5,VLOOKUP(K123+4,TPMatrix!$A$6:$B$10,2,FALSE),IF(J123=4,VLOOKUP(K123+4,TPMatrix!$D$6:$E$9,2,FALSE),0)),"")</f>
        <v>0</v>
      </c>
      <c r="Q123" s="216">
        <f t="shared" ca="1" si="40"/>
        <v>0</v>
      </c>
      <c r="R123" s="217">
        <f t="shared" ca="1" si="41"/>
        <v>5</v>
      </c>
      <c r="S123" s="215">
        <f t="shared" ca="1" si="42"/>
        <v>0</v>
      </c>
      <c r="T123" s="216">
        <f t="shared" si="43"/>
        <v>0</v>
      </c>
      <c r="U123" s="217">
        <f t="shared" ca="1" si="44"/>
        <v>0</v>
      </c>
      <c r="W123" s="154" t="str">
        <f t="shared" ca="1" si="45"/>
        <v/>
      </c>
      <c r="X123" s="154" t="str">
        <f ca="1">IF(ISNUMBER($A123),$W123*(Methuselahs!$A$4+1)+$A123,"")</f>
        <v/>
      </c>
      <c r="Y123" s="154" t="str">
        <f t="shared" ca="1" si="46"/>
        <v/>
      </c>
      <c r="Z123" s="154" t="str">
        <f ca="1">IF(ISNUMBER($A123),VLOOKUP($A123,Methuselahs!$A$7:$X$206,5),"")</f>
        <v/>
      </c>
      <c r="AA123" s="154" t="str">
        <f t="shared" ca="1" si="47"/>
        <v/>
      </c>
    </row>
    <row r="124" spans="1:27" ht="12.95" customHeight="1" x14ac:dyDescent="0.2">
      <c r="A124" s="218" t="str">
        <f ca="1">IF(OR(ISBLANK('Tournament Info'!$B$11),'Tournament Info'!$B$11&lt;&gt;4),"",INDIRECT(ADDRESS(ROW(),3,1,1,"Optimal Seating "&amp;'Tournament Info'!$B$11-1&amp;"R+F")))</f>
        <v/>
      </c>
      <c r="B124" s="194" t="str">
        <f ca="1">IF(ISNUMBER(A124),VLOOKUP(A124,Methuselahs!$A$7:$E$206,2,FALSE),"")</f>
        <v/>
      </c>
      <c r="C124" s="219" t="str">
        <f ca="1">IF(ISNUMBER(A124),VLOOKUP(A124,Methuselahs!$A$7:$E$206,3,FALSE),"")</f>
        <v/>
      </c>
      <c r="D124" s="220" t="str">
        <f t="shared" ca="1" si="36"/>
        <v/>
      </c>
      <c r="E124" s="221"/>
      <c r="F124" s="253">
        <f t="shared" si="37"/>
        <v>0</v>
      </c>
      <c r="G124" s="222" t="str">
        <f t="shared" ca="1" si="38"/>
        <v/>
      </c>
      <c r="H124" s="223" t="str">
        <f ca="1">IF(ISNUMBER(A124),IF(OR($S124=$U124,NOT(ISNA(MATCH($D124*5+$V$4,Override!$C$6:$C$125,0)))),$Q124,0),"")</f>
        <v/>
      </c>
      <c r="I124" s="97" t="str">
        <f t="shared" ca="1" si="39"/>
        <v/>
      </c>
      <c r="J124" s="224">
        <f ca="1">COUNT(A122:A126)</f>
        <v>0</v>
      </c>
      <c r="K124" s="225" t="str">
        <f ca="1">IF(ISNUMBER(A124),RANK(F124,F122:F126),"")</f>
        <v/>
      </c>
      <c r="L124" s="226">
        <f ca="1">IF(J124=5,VLOOKUP(K124,TPMatrix!$A$6:$B$10,2,FALSE),IF(J124=4,VLOOKUP(K124,TPMatrix!$D$6:$E$9,2,FALSE),0))</f>
        <v>0</v>
      </c>
      <c r="M124" s="226">
        <f ca="1">IF(COUNTIF(K122:K126,K124)&gt;=2,IF(J124=5,VLOOKUP(K124+1,TPMatrix!$A$6:$B$10,2,FALSE),IF(J124=4,VLOOKUP(K124+1,TPMatrix!$D$6:$E$9,2,FALSE),0)),"")</f>
        <v>0</v>
      </c>
      <c r="N124" s="226">
        <f ca="1">IF(COUNTIF(K122:K126,K124)&gt;=3,IF(J124=5,VLOOKUP(K124+2,TPMatrix!$A$6:$B$10,2,FALSE),IF(J124=4,VLOOKUP(K124+2,TPMatrix!$D$6:$E$9,2,FALSE),0)),"")</f>
        <v>0</v>
      </c>
      <c r="O124" s="226">
        <f ca="1">IF(COUNTIF(K122:K126,K124)&gt;=4,IF(J124=5,VLOOKUP(K124+3,TPMatrix!$A$6:$B$10,2,FALSE),IF(J124=4,VLOOKUP(K124+3,TPMatrix!$D$6:$E$9,2,FALSE),0)),"")</f>
        <v>0</v>
      </c>
      <c r="P124" s="226">
        <f ca="1">IF(COUNTIF(K122:K126,K124)&gt;=5,IF(J124=5,VLOOKUP(K124+4,TPMatrix!$A$6:$B$10,2,FALSE),IF(J124=4,VLOOKUP(K124+4,TPMatrix!$D$6:$E$9,2,FALSE),0)),"")</f>
        <v>0</v>
      </c>
      <c r="Q124" s="226">
        <f t="shared" ca="1" si="40"/>
        <v>0</v>
      </c>
      <c r="R124" s="227">
        <f t="shared" ca="1" si="41"/>
        <v>5</v>
      </c>
      <c r="S124" s="225">
        <f t="shared" ca="1" si="42"/>
        <v>0</v>
      </c>
      <c r="T124" s="226">
        <f t="shared" si="43"/>
        <v>0</v>
      </c>
      <c r="U124" s="227">
        <f t="shared" ca="1" si="44"/>
        <v>0</v>
      </c>
      <c r="W124" s="154" t="str">
        <f t="shared" ca="1" si="45"/>
        <v/>
      </c>
      <c r="X124" s="154" t="str">
        <f ca="1">IF(ISNUMBER($A124),$W124*(Methuselahs!$A$4+1)+$A124,"")</f>
        <v/>
      </c>
      <c r="Y124" s="154" t="str">
        <f t="shared" ca="1" si="46"/>
        <v/>
      </c>
      <c r="Z124" s="154" t="str">
        <f ca="1">IF(ISNUMBER($A124),VLOOKUP($A124,Methuselahs!$A$7:$X$206,5),"")</f>
        <v/>
      </c>
      <c r="AA124" s="154" t="str">
        <f t="shared" ca="1" si="47"/>
        <v/>
      </c>
    </row>
    <row r="125" spans="1:27" ht="12.95" customHeight="1" x14ac:dyDescent="0.2">
      <c r="A125" s="228" t="str">
        <f ca="1">IF(OR(ISBLANK('Tournament Info'!$B$11),'Tournament Info'!$B$11&lt;&gt;4),"",INDIRECT(ADDRESS(ROW(),3,1,1,"Optimal Seating "&amp;'Tournament Info'!$B$11-1&amp;"R+F")))</f>
        <v/>
      </c>
      <c r="B125" s="229" t="str">
        <f ca="1">IF(ISNUMBER(A125),VLOOKUP(A125,Methuselahs!$A$7:$E$206,2,FALSE),"")</f>
        <v/>
      </c>
      <c r="C125" s="230" t="str">
        <f ca="1">IF(ISNUMBER(A125),VLOOKUP(A125,Methuselahs!$A$7:$E$206,3,FALSE),"")</f>
        <v/>
      </c>
      <c r="D125" s="231" t="str">
        <f t="shared" ca="1" si="36"/>
        <v/>
      </c>
      <c r="E125" s="232"/>
      <c r="F125" s="255">
        <f t="shared" si="37"/>
        <v>0</v>
      </c>
      <c r="G125" s="212" t="str">
        <f t="shared" ca="1" si="38"/>
        <v/>
      </c>
      <c r="H125" s="213" t="str">
        <f ca="1">IF(ISNUMBER(A125),IF(OR($S125=$U125,NOT(ISNA(MATCH($D125*5+$V$4,Override!$C$6:$C$125,0)))),$Q125,0),"")</f>
        <v/>
      </c>
      <c r="I125" s="261" t="str">
        <f t="shared" ca="1" si="39"/>
        <v/>
      </c>
      <c r="J125" s="233">
        <f ca="1">COUNT(A122:A126)</f>
        <v>0</v>
      </c>
      <c r="K125" s="215" t="str">
        <f ca="1">IF(ISNUMBER(A125),RANK(F125,F122:F126),"")</f>
        <v/>
      </c>
      <c r="L125" s="216">
        <f ca="1">IF(J125=5,VLOOKUP(K125,TPMatrix!$A$6:$B$10,2,FALSE),IF(J125=4,VLOOKUP(K125,TPMatrix!$D$6:$E$9,2,FALSE),0))</f>
        <v>0</v>
      </c>
      <c r="M125" s="216">
        <f ca="1">IF(COUNTIF(K122:K126,K125)&gt;=2,IF(J125=5,VLOOKUP(K125+1,TPMatrix!$A$6:$B$10,2,FALSE),IF(J125=4,VLOOKUP(K125+1,TPMatrix!$D$6:$E$9,2,FALSE),0)),"")</f>
        <v>0</v>
      </c>
      <c r="N125" s="216">
        <f ca="1">IF(COUNTIF(K122:K126,K125)&gt;=3,IF(J125=5,VLOOKUP(K125+2,TPMatrix!$A$6:$B$10,2,FALSE),IF(J125=4,VLOOKUP(K125+2,TPMatrix!$D$6:$E$9,2,FALSE),0)),"")</f>
        <v>0</v>
      </c>
      <c r="O125" s="216">
        <f ca="1">IF(COUNTIF(K122:K126,K125)&gt;=4,IF(J125=5,VLOOKUP(K125+3,TPMatrix!$A$6:$B$10,2,FALSE),IF(J125=4,VLOOKUP(K125+3,TPMatrix!$D$6:$E$9,2,FALSE),0)),"")</f>
        <v>0</v>
      </c>
      <c r="P125" s="216">
        <f ca="1">IF(COUNTIF(K122:K126,K125)&gt;=5,IF(J125=5,VLOOKUP(K125+4,TPMatrix!$A$6:$B$10,2,FALSE),IF(J125=4,VLOOKUP(K125+4,TPMatrix!$D$6:$E$9,2,FALSE),0)),"")</f>
        <v>0</v>
      </c>
      <c r="Q125" s="216">
        <f t="shared" ca="1" si="40"/>
        <v>0</v>
      </c>
      <c r="R125" s="217">
        <f t="shared" ca="1" si="41"/>
        <v>5</v>
      </c>
      <c r="S125" s="215">
        <f t="shared" ca="1" si="42"/>
        <v>0</v>
      </c>
      <c r="T125" s="216">
        <f t="shared" si="43"/>
        <v>0</v>
      </c>
      <c r="U125" s="217">
        <f t="shared" ca="1" si="44"/>
        <v>0</v>
      </c>
      <c r="W125" s="154" t="str">
        <f t="shared" ca="1" si="45"/>
        <v/>
      </c>
      <c r="X125" s="154" t="str">
        <f ca="1">IF(ISNUMBER($A125),$W125*(Methuselahs!$A$4+1)+$A125,"")</f>
        <v/>
      </c>
      <c r="Y125" s="154" t="str">
        <f t="shared" ca="1" si="46"/>
        <v/>
      </c>
      <c r="Z125" s="154" t="str">
        <f ca="1">IF(ISNUMBER($A125),VLOOKUP($A125,Methuselahs!$A$7:$X$206,5),"")</f>
        <v/>
      </c>
      <c r="AA125" s="154" t="str">
        <f t="shared" ca="1" si="47"/>
        <v/>
      </c>
    </row>
    <row r="126" spans="1:27" ht="12.95" customHeight="1" x14ac:dyDescent="0.2">
      <c r="A126" s="234" t="str">
        <f ca="1">IF(OR(ISBLANK('Tournament Info'!$B$11),'Tournament Info'!$B$11&lt;&gt;4),"",INDIRECT(ADDRESS(ROW(),3,1,1,"Optimal Seating "&amp;'Tournament Info'!$B$11-1&amp;"R+F")))</f>
        <v/>
      </c>
      <c r="B126" s="235" t="str">
        <f ca="1">IF(ISNUMBER(A126),VLOOKUP(A126,Methuselahs!$A$7:$E$206,2,FALSE),"")</f>
        <v/>
      </c>
      <c r="C126" s="236" t="str">
        <f ca="1">IF(ISNUMBER(A126),VLOOKUP(A126,Methuselahs!$A$7:$E$206,3,FALSE),"")</f>
        <v/>
      </c>
      <c r="D126" s="237" t="str">
        <f t="shared" ca="1" si="36"/>
        <v/>
      </c>
      <c r="E126" s="238"/>
      <c r="F126" s="256">
        <f t="shared" si="37"/>
        <v>0</v>
      </c>
      <c r="G126" s="222" t="str">
        <f t="shared" ca="1" si="38"/>
        <v/>
      </c>
      <c r="H126" s="223" t="str">
        <f ca="1">IF(ISNUMBER(A126),IF(OR($S126=$U126,NOT(ISNA(MATCH($D126*5+$V$4,Override!$C$6:$C$125,0)))),$Q126,0),"")</f>
        <v/>
      </c>
      <c r="I126" s="97" t="str">
        <f t="shared" ca="1" si="39"/>
        <v/>
      </c>
      <c r="J126" s="239">
        <f ca="1">COUNT(A122:A126)</f>
        <v>0</v>
      </c>
      <c r="K126" s="240" t="str">
        <f ca="1">IF(ISNUMBER(A126),RANK(F126,F122:F126),"")</f>
        <v/>
      </c>
      <c r="L126" s="241">
        <f ca="1">IF(J126=5,VLOOKUP(K126,TPMatrix!$A$6:$B$10,2,FALSE),IF(J126=4,VLOOKUP(K126,TPMatrix!$D$6:$E$9,2,FALSE),0))</f>
        <v>0</v>
      </c>
      <c r="M126" s="241">
        <f ca="1">IF(COUNTIF(K122:K126,K126)&gt;=2,IF(J126=5,VLOOKUP(K126+1,TPMatrix!$A$6:$B$10,2,FALSE),IF(J126=4,VLOOKUP(K126+1,TPMatrix!$D$6:$E$9,2,FALSE),0)),"")</f>
        <v>0</v>
      </c>
      <c r="N126" s="241">
        <f ca="1">IF(COUNTIF(K122:K126,K126)&gt;=3,IF(J126=5,VLOOKUP(K126+2,TPMatrix!$A$6:$B$10,2,FALSE),IF(J126=4,VLOOKUP(K126+2,TPMatrix!$D$6:$E$9,2,FALSE),0)),"")</f>
        <v>0</v>
      </c>
      <c r="O126" s="241">
        <f ca="1">IF(COUNTIF(K122:K126,K126)&gt;=4,IF(J126=5,VLOOKUP(K126+3,TPMatrix!$A$6:$B$10,2,FALSE),IF(J126=4,VLOOKUP(K126+3,TPMatrix!$D$6:$E$9,2,FALSE),0)),"")</f>
        <v>0</v>
      </c>
      <c r="P126" s="241">
        <f ca="1">IF(COUNTIF(K122:K126,K126)&gt;=5,IF(J126=5,VLOOKUP(K126+4,TPMatrix!$A$6:$B$10,2,FALSE),IF(J126=4,VLOOKUP(K126+4,TPMatrix!$D$6:$E$9,2,FALSE),0)),"")</f>
        <v>0</v>
      </c>
      <c r="Q126" s="241">
        <f t="shared" ca="1" si="40"/>
        <v>0</v>
      </c>
      <c r="R126" s="242">
        <f t="shared" ca="1" si="41"/>
        <v>5</v>
      </c>
      <c r="S126" s="240">
        <f t="shared" ca="1" si="42"/>
        <v>0</v>
      </c>
      <c r="T126" s="241">
        <f t="shared" si="43"/>
        <v>0</v>
      </c>
      <c r="U126" s="242">
        <f t="shared" ca="1" si="44"/>
        <v>0</v>
      </c>
      <c r="W126" s="154" t="str">
        <f t="shared" ca="1" si="45"/>
        <v/>
      </c>
      <c r="X126" s="154" t="str">
        <f ca="1">IF(ISNUMBER($A126),$W126*(Methuselahs!$A$4+1)+$A126,"")</f>
        <v/>
      </c>
      <c r="Y126" s="154" t="str">
        <f t="shared" ca="1" si="46"/>
        <v/>
      </c>
      <c r="Z126" s="154" t="str">
        <f ca="1">IF(ISNUMBER($A126),VLOOKUP($A126,Methuselahs!$A$7:$X$206,5),"")</f>
        <v/>
      </c>
      <c r="AA126" s="154" t="str">
        <f t="shared" ca="1" si="47"/>
        <v/>
      </c>
    </row>
    <row r="127" spans="1:27" ht="12.95" customHeight="1" x14ac:dyDescent="0.2">
      <c r="A127" s="193" t="str">
        <f ca="1">IF(OR(ISBLANK('Tournament Info'!$B$11),'Tournament Info'!$B$11&lt;&gt;4),"",INDIRECT(ADDRESS(ROW(),3,1,1,"Optimal Seating "&amp;'Tournament Info'!$B$11-1&amp;"R+F")))</f>
        <v/>
      </c>
      <c r="B127" s="194" t="str">
        <f ca="1">IF(ISNUMBER(A127),VLOOKUP(A127,Methuselahs!$A$7:$E$206,2,FALSE),"")</f>
        <v/>
      </c>
      <c r="C127" s="195" t="str">
        <f ca="1">IF(ISNUMBER(A127),VLOOKUP(A127,Methuselahs!$A$7:$E$206,3,FALSE),"")</f>
        <v/>
      </c>
      <c r="D127" s="196" t="str">
        <f t="shared" ca="1" si="36"/>
        <v/>
      </c>
      <c r="E127" s="197"/>
      <c r="F127" s="249">
        <f t="shared" si="37"/>
        <v>0</v>
      </c>
      <c r="G127" s="198" t="str">
        <f t="shared" ca="1" si="38"/>
        <v/>
      </c>
      <c r="H127" s="199" t="str">
        <f ca="1">IF(ISNUMBER(A127),IF(OR($S127=$U127,NOT(ISNA(MATCH($D127*5+$V$4,Override!$C$6:$C$125,0)))),$Q127,0),"")</f>
        <v/>
      </c>
      <c r="I127" s="260" t="str">
        <f t="shared" ca="1" si="39"/>
        <v/>
      </c>
      <c r="J127" s="200">
        <f ca="1">COUNT(A127:A131)</f>
        <v>0</v>
      </c>
      <c r="K127" s="201" t="str">
        <f ca="1">IF(ISNUMBER(A127),RANK(F127,F127:F131),"")</f>
        <v/>
      </c>
      <c r="L127" s="202">
        <f ca="1">IF(J127=5,VLOOKUP(K127,TPMatrix!$A$6:$B$10,2,FALSE),IF(J127=4,VLOOKUP(K127,TPMatrix!$D$6:$E$9,2,FALSE),0))</f>
        <v>0</v>
      </c>
      <c r="M127" s="202">
        <f ca="1">IF(COUNTIF(K127:K131,K127)&gt;=2,IF(J127=5,VLOOKUP(K127+1,TPMatrix!$A$6:$B$10,2,FALSE),IF(J127=4,VLOOKUP(K127+1,TPMatrix!$D$6:$E$9,2,FALSE),0)),"")</f>
        <v>0</v>
      </c>
      <c r="N127" s="202">
        <f ca="1">IF(COUNTIF(K127:K131,K127)&gt;=3,IF(J127=5,VLOOKUP(K127+2,TPMatrix!$A$6:$B$10,2,FALSE),IF(J127=4,VLOOKUP(K127+2,TPMatrix!$D$6:$E$9,2,FALSE),0)),"")</f>
        <v>0</v>
      </c>
      <c r="O127" s="202">
        <f ca="1">IF(COUNTIF(K127:K131,K127)&gt;=4,IF(J127=5,VLOOKUP(K127+3,TPMatrix!$A$6:$B$10,2,FALSE),IF(J127=4,VLOOKUP(K127+3,TPMatrix!$D$6:$E$9,2,FALSE),0)),"")</f>
        <v>0</v>
      </c>
      <c r="P127" s="202">
        <f ca="1">IF(COUNTIF(K127:K131,K127)&gt;=5,IF(J127=5,VLOOKUP(K127+4,TPMatrix!$A$6:$B$10,2,FALSE),IF(J127=4,VLOOKUP(K127+4,TPMatrix!$D$6:$E$9,2,FALSE),0)),"")</f>
        <v>0</v>
      </c>
      <c r="Q127" s="202">
        <f t="shared" ca="1" si="40"/>
        <v>0</v>
      </c>
      <c r="R127" s="203">
        <f t="shared" ca="1" si="41"/>
        <v>5</v>
      </c>
      <c r="S127" s="204">
        <f t="shared" ca="1" si="42"/>
        <v>0</v>
      </c>
      <c r="T127" s="205">
        <f t="shared" si="43"/>
        <v>0</v>
      </c>
      <c r="U127" s="206">
        <f t="shared" ca="1" si="44"/>
        <v>0</v>
      </c>
      <c r="W127" s="154" t="str">
        <f t="shared" ca="1" si="45"/>
        <v/>
      </c>
      <c r="X127" s="154" t="str">
        <f ca="1">IF(ISNUMBER($A127),$W127*(Methuselahs!$A$4+1)+$A127,"")</f>
        <v/>
      </c>
      <c r="Y127" s="154" t="str">
        <f t="shared" ca="1" si="46"/>
        <v/>
      </c>
      <c r="Z127" s="154" t="str">
        <f ca="1">IF(ISNUMBER($A127),VLOOKUP($A127,Methuselahs!$A$7:$X$206,5),"")</f>
        <v/>
      </c>
      <c r="AA127" s="154" t="str">
        <f t="shared" ca="1" si="47"/>
        <v/>
      </c>
    </row>
    <row r="128" spans="1:27" ht="12.95" customHeight="1" x14ac:dyDescent="0.2">
      <c r="A128" s="207" t="str">
        <f ca="1">IF(OR(ISBLANK('Tournament Info'!$B$11),'Tournament Info'!$B$11&lt;&gt;4),"",INDIRECT(ADDRESS(ROW(),3,1,1,"Optimal Seating "&amp;'Tournament Info'!$B$11-1&amp;"R+F")))</f>
        <v/>
      </c>
      <c r="B128" s="208" t="str">
        <f ca="1">IF(ISNUMBER(A128),VLOOKUP(A128,Methuselahs!$A$7:$E$206,2,FALSE),"")</f>
        <v/>
      </c>
      <c r="C128" s="209" t="str">
        <f ca="1">IF(ISNUMBER(A128),VLOOKUP(A128,Methuselahs!$A$7:$E$206,3,FALSE),"")</f>
        <v/>
      </c>
      <c r="D128" s="210" t="str">
        <f t="shared" ca="1" si="36"/>
        <v/>
      </c>
      <c r="E128" s="211"/>
      <c r="F128" s="251">
        <f t="shared" si="37"/>
        <v>0</v>
      </c>
      <c r="G128" s="212" t="str">
        <f t="shared" ca="1" si="38"/>
        <v/>
      </c>
      <c r="H128" s="213" t="str">
        <f ca="1">IF(ISNUMBER(A128),IF(OR($S128=$U128,NOT(ISNA(MATCH($D128*5+$V$4,Override!$C$6:$C$125,0)))),$Q128,0),"")</f>
        <v/>
      </c>
      <c r="I128" s="261" t="str">
        <f t="shared" ca="1" si="39"/>
        <v/>
      </c>
      <c r="J128" s="214">
        <f ca="1">COUNT(A127:A131)</f>
        <v>0</v>
      </c>
      <c r="K128" s="215" t="str">
        <f ca="1">IF(ISNUMBER(A128),RANK(F128,F127:F131),"")</f>
        <v/>
      </c>
      <c r="L128" s="216">
        <f ca="1">IF(J128=5,VLOOKUP(K128,TPMatrix!$A$6:$B$10,2,FALSE),IF(J128=4,VLOOKUP(K128,TPMatrix!$D$6:$E$9,2,FALSE),0))</f>
        <v>0</v>
      </c>
      <c r="M128" s="216">
        <f ca="1">IF(COUNTIF(K127:K131,K128)&gt;=2,IF(J128=5,VLOOKUP(K128+1,TPMatrix!$A$6:$B$10,2,FALSE),IF(J128=4,VLOOKUP(K128+1,TPMatrix!$D$6:$E$9,2,FALSE),0)),"")</f>
        <v>0</v>
      </c>
      <c r="N128" s="216">
        <f ca="1">IF(COUNTIF(K127:K131,K128)&gt;=3,IF(J128=5,VLOOKUP(K128+2,TPMatrix!$A$6:$B$10,2,FALSE),IF(J128=4,VLOOKUP(K128+2,TPMatrix!$D$6:$E$9,2,FALSE),0)),"")</f>
        <v>0</v>
      </c>
      <c r="O128" s="216">
        <f ca="1">IF(COUNTIF(K127:K131,K128)&gt;=4,IF(J128=5,VLOOKUP(K128+3,TPMatrix!$A$6:$B$10,2,FALSE),IF(J128=4,VLOOKUP(K128+3,TPMatrix!$D$6:$E$9,2,FALSE),0)),"")</f>
        <v>0</v>
      </c>
      <c r="P128" s="216">
        <f ca="1">IF(COUNTIF(K127:K131,K128)&gt;=5,IF(J128=5,VLOOKUP(K128+4,TPMatrix!$A$6:$B$10,2,FALSE),IF(J128=4,VLOOKUP(K128+4,TPMatrix!$D$6:$E$9,2,FALSE),0)),"")</f>
        <v>0</v>
      </c>
      <c r="Q128" s="216">
        <f t="shared" ca="1" si="40"/>
        <v>0</v>
      </c>
      <c r="R128" s="217">
        <f t="shared" ca="1" si="41"/>
        <v>5</v>
      </c>
      <c r="S128" s="215">
        <f t="shared" ca="1" si="42"/>
        <v>0</v>
      </c>
      <c r="T128" s="216">
        <f t="shared" si="43"/>
        <v>0</v>
      </c>
      <c r="U128" s="217">
        <f t="shared" ca="1" si="44"/>
        <v>0</v>
      </c>
      <c r="W128" s="154" t="str">
        <f t="shared" ca="1" si="45"/>
        <v/>
      </c>
      <c r="X128" s="154" t="str">
        <f ca="1">IF(ISNUMBER($A128),$W128*(Methuselahs!$A$4+1)+$A128,"")</f>
        <v/>
      </c>
      <c r="Y128" s="154" t="str">
        <f t="shared" ca="1" si="46"/>
        <v/>
      </c>
      <c r="Z128" s="154" t="str">
        <f ca="1">IF(ISNUMBER($A128),VLOOKUP($A128,Methuselahs!$A$7:$X$206,5),"")</f>
        <v/>
      </c>
      <c r="AA128" s="154" t="str">
        <f t="shared" ca="1" si="47"/>
        <v/>
      </c>
    </row>
    <row r="129" spans="1:27" ht="12.95" customHeight="1" x14ac:dyDescent="0.2">
      <c r="A129" s="218" t="str">
        <f ca="1">IF(OR(ISBLANK('Tournament Info'!$B$11),'Tournament Info'!$B$11&lt;&gt;4),"",INDIRECT(ADDRESS(ROW(),3,1,1,"Optimal Seating "&amp;'Tournament Info'!$B$11-1&amp;"R+F")))</f>
        <v/>
      </c>
      <c r="B129" s="194" t="str">
        <f ca="1">IF(ISNUMBER(A129),VLOOKUP(A129,Methuselahs!$A$7:$E$206,2,FALSE),"")</f>
        <v/>
      </c>
      <c r="C129" s="219" t="str">
        <f ca="1">IF(ISNUMBER(A129),VLOOKUP(A129,Methuselahs!$A$7:$E$206,3,FALSE),"")</f>
        <v/>
      </c>
      <c r="D129" s="220" t="str">
        <f t="shared" ca="1" si="36"/>
        <v/>
      </c>
      <c r="E129" s="221"/>
      <c r="F129" s="253">
        <f t="shared" si="37"/>
        <v>0</v>
      </c>
      <c r="G129" s="222" t="str">
        <f t="shared" ca="1" si="38"/>
        <v/>
      </c>
      <c r="H129" s="223" t="str">
        <f ca="1">IF(ISNUMBER(A129),IF(OR($S129=$U129,NOT(ISNA(MATCH($D129*5+$V$4,Override!$C$6:$C$125,0)))),$Q129,0),"")</f>
        <v/>
      </c>
      <c r="I129" s="97" t="str">
        <f t="shared" ca="1" si="39"/>
        <v/>
      </c>
      <c r="J129" s="224">
        <f ca="1">COUNT(A127:A131)</f>
        <v>0</v>
      </c>
      <c r="K129" s="225" t="str">
        <f ca="1">IF(ISNUMBER(A129),RANK(F129,F127:F131),"")</f>
        <v/>
      </c>
      <c r="L129" s="226">
        <f ca="1">IF(J129=5,VLOOKUP(K129,TPMatrix!$A$6:$B$10,2,FALSE),IF(J129=4,VLOOKUP(K129,TPMatrix!$D$6:$E$9,2,FALSE),0))</f>
        <v>0</v>
      </c>
      <c r="M129" s="226">
        <f ca="1">IF(COUNTIF(K127:K131,K129)&gt;=2,IF(J129=5,VLOOKUP(K129+1,TPMatrix!$A$6:$B$10,2,FALSE),IF(J129=4,VLOOKUP(K129+1,TPMatrix!$D$6:$E$9,2,FALSE),0)),"")</f>
        <v>0</v>
      </c>
      <c r="N129" s="226">
        <f ca="1">IF(COUNTIF(K127:K131,K129)&gt;=3,IF(J129=5,VLOOKUP(K129+2,TPMatrix!$A$6:$B$10,2,FALSE),IF(J129=4,VLOOKUP(K129+2,TPMatrix!$D$6:$E$9,2,FALSE),0)),"")</f>
        <v>0</v>
      </c>
      <c r="O129" s="226">
        <f ca="1">IF(COUNTIF(K127:K131,K129)&gt;=4,IF(J129=5,VLOOKUP(K129+3,TPMatrix!$A$6:$B$10,2,FALSE),IF(J129=4,VLOOKUP(K129+3,TPMatrix!$D$6:$E$9,2,FALSE),0)),"")</f>
        <v>0</v>
      </c>
      <c r="P129" s="226">
        <f ca="1">IF(COUNTIF(K127:K131,K129)&gt;=5,IF(J129=5,VLOOKUP(K129+4,TPMatrix!$A$6:$B$10,2,FALSE),IF(J129=4,VLOOKUP(K129+4,TPMatrix!$D$6:$E$9,2,FALSE),0)),"")</f>
        <v>0</v>
      </c>
      <c r="Q129" s="226">
        <f t="shared" ca="1" si="40"/>
        <v>0</v>
      </c>
      <c r="R129" s="227">
        <f t="shared" ca="1" si="41"/>
        <v>5</v>
      </c>
      <c r="S129" s="225">
        <f t="shared" ca="1" si="42"/>
        <v>0</v>
      </c>
      <c r="T129" s="226">
        <f t="shared" si="43"/>
        <v>0</v>
      </c>
      <c r="U129" s="227">
        <f t="shared" ca="1" si="44"/>
        <v>0</v>
      </c>
      <c r="W129" s="154" t="str">
        <f t="shared" ca="1" si="45"/>
        <v/>
      </c>
      <c r="X129" s="154" t="str">
        <f ca="1">IF(ISNUMBER($A129),$W129*(Methuselahs!$A$4+1)+$A129,"")</f>
        <v/>
      </c>
      <c r="Y129" s="154" t="str">
        <f t="shared" ca="1" si="46"/>
        <v/>
      </c>
      <c r="Z129" s="154" t="str">
        <f ca="1">IF(ISNUMBER($A129),VLOOKUP($A129,Methuselahs!$A$7:$X$206,5),"")</f>
        <v/>
      </c>
      <c r="AA129" s="154" t="str">
        <f t="shared" ca="1" si="47"/>
        <v/>
      </c>
    </row>
    <row r="130" spans="1:27" ht="12.95" customHeight="1" x14ac:dyDescent="0.2">
      <c r="A130" s="228" t="str">
        <f ca="1">IF(OR(ISBLANK('Tournament Info'!$B$11),'Tournament Info'!$B$11&lt;&gt;4),"",INDIRECT(ADDRESS(ROW(),3,1,1,"Optimal Seating "&amp;'Tournament Info'!$B$11-1&amp;"R+F")))</f>
        <v/>
      </c>
      <c r="B130" s="229" t="str">
        <f ca="1">IF(ISNUMBER(A130),VLOOKUP(A130,Methuselahs!$A$7:$E$206,2,FALSE),"")</f>
        <v/>
      </c>
      <c r="C130" s="230" t="str">
        <f ca="1">IF(ISNUMBER(A130),VLOOKUP(A130,Methuselahs!$A$7:$E$206,3,FALSE),"")</f>
        <v/>
      </c>
      <c r="D130" s="231" t="str">
        <f t="shared" ca="1" si="36"/>
        <v/>
      </c>
      <c r="E130" s="232"/>
      <c r="F130" s="255">
        <f t="shared" si="37"/>
        <v>0</v>
      </c>
      <c r="G130" s="212" t="str">
        <f t="shared" ca="1" si="38"/>
        <v/>
      </c>
      <c r="H130" s="213" t="str">
        <f ca="1">IF(ISNUMBER(A130),IF(OR($S130=$U130,NOT(ISNA(MATCH($D130*5+$V$4,Override!$C$6:$C$125,0)))),$Q130,0),"")</f>
        <v/>
      </c>
      <c r="I130" s="261" t="str">
        <f t="shared" ca="1" si="39"/>
        <v/>
      </c>
      <c r="J130" s="233">
        <f ca="1">COUNT(A127:A131)</f>
        <v>0</v>
      </c>
      <c r="K130" s="215" t="str">
        <f ca="1">IF(ISNUMBER(A130),RANK(F130,F127:F131),"")</f>
        <v/>
      </c>
      <c r="L130" s="216">
        <f ca="1">IF(J130=5,VLOOKUP(K130,TPMatrix!$A$6:$B$10,2,FALSE),IF(J130=4,VLOOKUP(K130,TPMatrix!$D$6:$E$9,2,FALSE),0))</f>
        <v>0</v>
      </c>
      <c r="M130" s="216">
        <f ca="1">IF(COUNTIF(K127:K131,K130)&gt;=2,IF(J130=5,VLOOKUP(K130+1,TPMatrix!$A$6:$B$10,2,FALSE),IF(J130=4,VLOOKUP(K130+1,TPMatrix!$D$6:$E$9,2,FALSE),0)),"")</f>
        <v>0</v>
      </c>
      <c r="N130" s="216">
        <f ca="1">IF(COUNTIF(K127:K131,K130)&gt;=3,IF(J130=5,VLOOKUP(K130+2,TPMatrix!$A$6:$B$10,2,FALSE),IF(J130=4,VLOOKUP(K130+2,TPMatrix!$D$6:$E$9,2,FALSE),0)),"")</f>
        <v>0</v>
      </c>
      <c r="O130" s="216">
        <f ca="1">IF(COUNTIF(K127:K131,K130)&gt;=4,IF(J130=5,VLOOKUP(K130+3,TPMatrix!$A$6:$B$10,2,FALSE),IF(J130=4,VLOOKUP(K130+3,TPMatrix!$D$6:$E$9,2,FALSE),0)),"")</f>
        <v>0</v>
      </c>
      <c r="P130" s="216">
        <f ca="1">IF(COUNTIF(K127:K131,K130)&gt;=5,IF(J130=5,VLOOKUP(K130+4,TPMatrix!$A$6:$B$10,2,FALSE),IF(J130=4,VLOOKUP(K130+4,TPMatrix!$D$6:$E$9,2,FALSE),0)),"")</f>
        <v>0</v>
      </c>
      <c r="Q130" s="216">
        <f t="shared" ca="1" si="40"/>
        <v>0</v>
      </c>
      <c r="R130" s="217">
        <f t="shared" ca="1" si="41"/>
        <v>5</v>
      </c>
      <c r="S130" s="215">
        <f t="shared" ca="1" si="42"/>
        <v>0</v>
      </c>
      <c r="T130" s="216">
        <f t="shared" si="43"/>
        <v>0</v>
      </c>
      <c r="U130" s="217">
        <f t="shared" ca="1" si="44"/>
        <v>0</v>
      </c>
      <c r="W130" s="154" t="str">
        <f t="shared" ca="1" si="45"/>
        <v/>
      </c>
      <c r="X130" s="154" t="str">
        <f ca="1">IF(ISNUMBER($A130),$W130*(Methuselahs!$A$4+1)+$A130,"")</f>
        <v/>
      </c>
      <c r="Y130" s="154" t="str">
        <f t="shared" ca="1" si="46"/>
        <v/>
      </c>
      <c r="Z130" s="154" t="str">
        <f ca="1">IF(ISNUMBER($A130),VLOOKUP($A130,Methuselahs!$A$7:$X$206,5),"")</f>
        <v/>
      </c>
      <c r="AA130" s="154" t="str">
        <f t="shared" ca="1" si="47"/>
        <v/>
      </c>
    </row>
    <row r="131" spans="1:27" ht="12.95" customHeight="1" x14ac:dyDescent="0.2">
      <c r="A131" s="234" t="str">
        <f ca="1">IF(OR(ISBLANK('Tournament Info'!$B$11),'Tournament Info'!$B$11&lt;&gt;4),"",INDIRECT(ADDRESS(ROW(),3,1,1,"Optimal Seating "&amp;'Tournament Info'!$B$11-1&amp;"R+F")))</f>
        <v/>
      </c>
      <c r="B131" s="235" t="str">
        <f ca="1">IF(ISNUMBER(A131),VLOOKUP(A131,Methuselahs!$A$7:$E$206,2,FALSE),"")</f>
        <v/>
      </c>
      <c r="C131" s="236" t="str">
        <f ca="1">IF(ISNUMBER(A131),VLOOKUP(A131,Methuselahs!$A$7:$E$206,3,FALSE),"")</f>
        <v/>
      </c>
      <c r="D131" s="237" t="str">
        <f t="shared" ca="1" si="36"/>
        <v/>
      </c>
      <c r="E131" s="238"/>
      <c r="F131" s="256">
        <f t="shared" si="37"/>
        <v>0</v>
      </c>
      <c r="G131" s="222" t="str">
        <f t="shared" ca="1" si="38"/>
        <v/>
      </c>
      <c r="H131" s="223" t="str">
        <f ca="1">IF(ISNUMBER(A131),IF(OR($S131=$U131,NOT(ISNA(MATCH($D131*5+$V$4,Override!$C$6:$C$125,0)))),$Q131,0),"")</f>
        <v/>
      </c>
      <c r="I131" s="97" t="str">
        <f t="shared" ca="1" si="39"/>
        <v/>
      </c>
      <c r="J131" s="239">
        <f ca="1">COUNT(A127:A131)</f>
        <v>0</v>
      </c>
      <c r="K131" s="240" t="str">
        <f ca="1">IF(ISNUMBER(A131),RANK(F131,F127:F131),"")</f>
        <v/>
      </c>
      <c r="L131" s="241">
        <f ca="1">IF(J131=5,VLOOKUP(K131,TPMatrix!$A$6:$B$10,2,FALSE),IF(J131=4,VLOOKUP(K131,TPMatrix!$D$6:$E$9,2,FALSE),0))</f>
        <v>0</v>
      </c>
      <c r="M131" s="241">
        <f ca="1">IF(COUNTIF(K127:K131,K131)&gt;=2,IF(J131=5,VLOOKUP(K131+1,TPMatrix!$A$6:$B$10,2,FALSE),IF(J131=4,VLOOKUP(K131+1,TPMatrix!$D$6:$E$9,2,FALSE),0)),"")</f>
        <v>0</v>
      </c>
      <c r="N131" s="241">
        <f ca="1">IF(COUNTIF(K127:K131,K131)&gt;=3,IF(J131=5,VLOOKUP(K131+2,TPMatrix!$A$6:$B$10,2,FALSE),IF(J131=4,VLOOKUP(K131+2,TPMatrix!$D$6:$E$9,2,FALSE),0)),"")</f>
        <v>0</v>
      </c>
      <c r="O131" s="241">
        <f ca="1">IF(COUNTIF(K127:K131,K131)&gt;=4,IF(J131=5,VLOOKUP(K131+3,TPMatrix!$A$6:$B$10,2,FALSE),IF(J131=4,VLOOKUP(K131+3,TPMatrix!$D$6:$E$9,2,FALSE),0)),"")</f>
        <v>0</v>
      </c>
      <c r="P131" s="241">
        <f ca="1">IF(COUNTIF(K127:K131,K131)&gt;=5,IF(J131=5,VLOOKUP(K131+4,TPMatrix!$A$6:$B$10,2,FALSE),IF(J131=4,VLOOKUP(K131+4,TPMatrix!$D$6:$E$9,2,FALSE),0)),"")</f>
        <v>0</v>
      </c>
      <c r="Q131" s="241">
        <f t="shared" ca="1" si="40"/>
        <v>0</v>
      </c>
      <c r="R131" s="242">
        <f t="shared" ca="1" si="41"/>
        <v>5</v>
      </c>
      <c r="S131" s="240">
        <f t="shared" ca="1" si="42"/>
        <v>0</v>
      </c>
      <c r="T131" s="241">
        <f t="shared" si="43"/>
        <v>0</v>
      </c>
      <c r="U131" s="242">
        <f t="shared" ca="1" si="44"/>
        <v>0</v>
      </c>
      <c r="W131" s="154" t="str">
        <f t="shared" ca="1" si="45"/>
        <v/>
      </c>
      <c r="X131" s="154" t="str">
        <f ca="1">IF(ISNUMBER($A131),$W131*(Methuselahs!$A$4+1)+$A131,"")</f>
        <v/>
      </c>
      <c r="Y131" s="154" t="str">
        <f t="shared" ca="1" si="46"/>
        <v/>
      </c>
      <c r="Z131" s="154" t="str">
        <f ca="1">IF(ISNUMBER($A131),VLOOKUP($A131,Methuselahs!$A$7:$X$206,5),"")</f>
        <v/>
      </c>
      <c r="AA131" s="154" t="str">
        <f t="shared" ca="1" si="47"/>
        <v/>
      </c>
    </row>
    <row r="132" spans="1:27" ht="12.95" customHeight="1" x14ac:dyDescent="0.2">
      <c r="A132" s="193" t="str">
        <f ca="1">IF(OR(ISBLANK('Tournament Info'!$B$11),'Tournament Info'!$B$11&lt;&gt;4),"",INDIRECT(ADDRESS(ROW(),3,1,1,"Optimal Seating "&amp;'Tournament Info'!$B$11-1&amp;"R+F")))</f>
        <v/>
      </c>
      <c r="B132" s="194" t="str">
        <f ca="1">IF(ISNUMBER(A132),VLOOKUP(A132,Methuselahs!$A$7:$E$206,2,FALSE),"")</f>
        <v/>
      </c>
      <c r="C132" s="195" t="str">
        <f ca="1">IF(ISNUMBER(A132),VLOOKUP(A132,Methuselahs!$A$7:$E$206,3,FALSE),"")</f>
        <v/>
      </c>
      <c r="D132" s="196" t="str">
        <f t="shared" ca="1" si="36"/>
        <v/>
      </c>
      <c r="E132" s="197"/>
      <c r="F132" s="249">
        <f t="shared" si="37"/>
        <v>0</v>
      </c>
      <c r="G132" s="198" t="str">
        <f t="shared" ca="1" si="38"/>
        <v/>
      </c>
      <c r="H132" s="199" t="str">
        <f ca="1">IF(ISNUMBER(A132),IF(OR($S132=$U132,NOT(ISNA(MATCH($D132*5+$V$4,Override!$C$6:$C$125,0)))),$Q132,0),"")</f>
        <v/>
      </c>
      <c r="I132" s="260" t="str">
        <f t="shared" ca="1" si="39"/>
        <v/>
      </c>
      <c r="J132" s="200">
        <f ca="1">COUNT(A132:A136)</f>
        <v>0</v>
      </c>
      <c r="K132" s="201" t="str">
        <f ca="1">IF(ISNUMBER(A132),RANK(F132,F132:F136),"")</f>
        <v/>
      </c>
      <c r="L132" s="202">
        <f ca="1">IF(J132=5,VLOOKUP(K132,TPMatrix!$A$6:$B$10,2,FALSE),IF(J132=4,VLOOKUP(K132,TPMatrix!$D$6:$E$9,2,FALSE),0))</f>
        <v>0</v>
      </c>
      <c r="M132" s="202">
        <f ca="1">IF(COUNTIF(K132:K136,K132)&gt;=2,IF(J132=5,VLOOKUP(K132+1,TPMatrix!$A$6:$B$10,2,FALSE),IF(J132=4,VLOOKUP(K132+1,TPMatrix!$D$6:$E$9,2,FALSE),0)),"")</f>
        <v>0</v>
      </c>
      <c r="N132" s="202">
        <f ca="1">IF(COUNTIF(K132:K136,K132)&gt;=3,IF(J132=5,VLOOKUP(K132+2,TPMatrix!$A$6:$B$10,2,FALSE),IF(J132=4,VLOOKUP(K132+2,TPMatrix!$D$6:$E$9,2,FALSE),0)),"")</f>
        <v>0</v>
      </c>
      <c r="O132" s="202">
        <f ca="1">IF(COUNTIF(K132:K136,K132)&gt;=4,IF(J132=5,VLOOKUP(K132+3,TPMatrix!$A$6:$B$10,2,FALSE),IF(J132=4,VLOOKUP(K132+3,TPMatrix!$D$6:$E$9,2,FALSE),0)),"")</f>
        <v>0</v>
      </c>
      <c r="P132" s="202">
        <f ca="1">IF(COUNTIF(K132:K136,K132)&gt;=5,IF(J132=5,VLOOKUP(K132+4,TPMatrix!$A$6:$B$10,2,FALSE),IF(J132=4,VLOOKUP(K132+4,TPMatrix!$D$6:$E$9,2,FALSE),0)),"")</f>
        <v>0</v>
      </c>
      <c r="Q132" s="202">
        <f t="shared" ca="1" si="40"/>
        <v>0</v>
      </c>
      <c r="R132" s="203">
        <f t="shared" ca="1" si="41"/>
        <v>5</v>
      </c>
      <c r="S132" s="204">
        <f t="shared" ca="1" si="42"/>
        <v>0</v>
      </c>
      <c r="T132" s="205">
        <f t="shared" si="43"/>
        <v>0</v>
      </c>
      <c r="U132" s="206">
        <f t="shared" ca="1" si="44"/>
        <v>0</v>
      </c>
      <c r="W132" s="154" t="str">
        <f t="shared" ca="1" si="45"/>
        <v/>
      </c>
      <c r="X132" s="154" t="str">
        <f ca="1">IF(ISNUMBER($A132),$W132*(Methuselahs!$A$4+1)+$A132,"")</f>
        <v/>
      </c>
      <c r="Y132" s="154" t="str">
        <f t="shared" ca="1" si="46"/>
        <v/>
      </c>
      <c r="Z132" s="154" t="str">
        <f ca="1">IF(ISNUMBER($A132),VLOOKUP($A132,Methuselahs!$A$7:$X$206,5),"")</f>
        <v/>
      </c>
      <c r="AA132" s="154" t="str">
        <f t="shared" ca="1" si="47"/>
        <v/>
      </c>
    </row>
    <row r="133" spans="1:27" ht="12.95" customHeight="1" x14ac:dyDescent="0.2">
      <c r="A133" s="207" t="str">
        <f ca="1">IF(OR(ISBLANK('Tournament Info'!$B$11),'Tournament Info'!$B$11&lt;&gt;4),"",INDIRECT(ADDRESS(ROW(),3,1,1,"Optimal Seating "&amp;'Tournament Info'!$B$11-1&amp;"R+F")))</f>
        <v/>
      </c>
      <c r="B133" s="208" t="str">
        <f ca="1">IF(ISNUMBER(A133),VLOOKUP(A133,Methuselahs!$A$7:$E$206,2,FALSE),"")</f>
        <v/>
      </c>
      <c r="C133" s="209" t="str">
        <f ca="1">IF(ISNUMBER(A133),VLOOKUP(A133,Methuselahs!$A$7:$E$206,3,FALSE),"")</f>
        <v/>
      </c>
      <c r="D133" s="210" t="str">
        <f t="shared" ca="1" si="36"/>
        <v/>
      </c>
      <c r="E133" s="211"/>
      <c r="F133" s="251">
        <f t="shared" si="37"/>
        <v>0</v>
      </c>
      <c r="G133" s="212" t="str">
        <f t="shared" ca="1" si="38"/>
        <v/>
      </c>
      <c r="H133" s="213" t="str">
        <f ca="1">IF(ISNUMBER(A133),IF(OR($S133=$U133,NOT(ISNA(MATCH($D133*5+$V$4,Override!$C$6:$C$125,0)))),$Q133,0),"")</f>
        <v/>
      </c>
      <c r="I133" s="261" t="str">
        <f t="shared" ca="1" si="39"/>
        <v/>
      </c>
      <c r="J133" s="214">
        <f ca="1">COUNT(A132:A136)</f>
        <v>0</v>
      </c>
      <c r="K133" s="215" t="str">
        <f ca="1">IF(ISNUMBER(A133),RANK(F133,F132:F136),"")</f>
        <v/>
      </c>
      <c r="L133" s="216">
        <f ca="1">IF(J133=5,VLOOKUP(K133,TPMatrix!$A$6:$B$10,2,FALSE),IF(J133=4,VLOOKUP(K133,TPMatrix!$D$6:$E$9,2,FALSE),0))</f>
        <v>0</v>
      </c>
      <c r="M133" s="216">
        <f ca="1">IF(COUNTIF(K132:K136,K133)&gt;=2,IF(J133=5,VLOOKUP(K133+1,TPMatrix!$A$6:$B$10,2,FALSE),IF(J133=4,VLOOKUP(K133+1,TPMatrix!$D$6:$E$9,2,FALSE),0)),"")</f>
        <v>0</v>
      </c>
      <c r="N133" s="216">
        <f ca="1">IF(COUNTIF(K132:K136,K133)&gt;=3,IF(J133=5,VLOOKUP(K133+2,TPMatrix!$A$6:$B$10,2,FALSE),IF(J133=4,VLOOKUP(K133+2,TPMatrix!$D$6:$E$9,2,FALSE),0)),"")</f>
        <v>0</v>
      </c>
      <c r="O133" s="216">
        <f ca="1">IF(COUNTIF(K132:K136,K133)&gt;=4,IF(J133=5,VLOOKUP(K133+3,TPMatrix!$A$6:$B$10,2,FALSE),IF(J133=4,VLOOKUP(K133+3,TPMatrix!$D$6:$E$9,2,FALSE),0)),"")</f>
        <v>0</v>
      </c>
      <c r="P133" s="216">
        <f ca="1">IF(COUNTIF(K132:K136,K133)&gt;=5,IF(J133=5,VLOOKUP(K133+4,TPMatrix!$A$6:$B$10,2,FALSE),IF(J133=4,VLOOKUP(K133+4,TPMatrix!$D$6:$E$9,2,FALSE),0)),"")</f>
        <v>0</v>
      </c>
      <c r="Q133" s="216">
        <f t="shared" ca="1" si="40"/>
        <v>0</v>
      </c>
      <c r="R133" s="217">
        <f t="shared" ca="1" si="41"/>
        <v>5</v>
      </c>
      <c r="S133" s="215">
        <f t="shared" ca="1" si="42"/>
        <v>0</v>
      </c>
      <c r="T133" s="216">
        <f t="shared" si="43"/>
        <v>0</v>
      </c>
      <c r="U133" s="217">
        <f t="shared" ca="1" si="44"/>
        <v>0</v>
      </c>
      <c r="W133" s="154" t="str">
        <f t="shared" ca="1" si="45"/>
        <v/>
      </c>
      <c r="X133" s="154" t="str">
        <f ca="1">IF(ISNUMBER($A133),$W133*(Methuselahs!$A$4+1)+$A133,"")</f>
        <v/>
      </c>
      <c r="Y133" s="154" t="str">
        <f t="shared" ca="1" si="46"/>
        <v/>
      </c>
      <c r="Z133" s="154" t="str">
        <f ca="1">IF(ISNUMBER($A133),VLOOKUP($A133,Methuselahs!$A$7:$X$206,5),"")</f>
        <v/>
      </c>
      <c r="AA133" s="154" t="str">
        <f t="shared" ca="1" si="47"/>
        <v/>
      </c>
    </row>
    <row r="134" spans="1:27" ht="12.95" customHeight="1" x14ac:dyDescent="0.2">
      <c r="A134" s="218" t="str">
        <f ca="1">IF(OR(ISBLANK('Tournament Info'!$B$11),'Tournament Info'!$B$11&lt;&gt;4),"",INDIRECT(ADDRESS(ROW(),3,1,1,"Optimal Seating "&amp;'Tournament Info'!$B$11-1&amp;"R+F")))</f>
        <v/>
      </c>
      <c r="B134" s="194" t="str">
        <f ca="1">IF(ISNUMBER(A134),VLOOKUP(A134,Methuselahs!$A$7:$E$206,2,FALSE),"")</f>
        <v/>
      </c>
      <c r="C134" s="219" t="str">
        <f ca="1">IF(ISNUMBER(A134),VLOOKUP(A134,Methuselahs!$A$7:$E$206,3,FALSE),"")</f>
        <v/>
      </c>
      <c r="D134" s="220" t="str">
        <f t="shared" ca="1" si="36"/>
        <v/>
      </c>
      <c r="E134" s="221"/>
      <c r="F134" s="253">
        <f t="shared" si="37"/>
        <v>0</v>
      </c>
      <c r="G134" s="222" t="str">
        <f t="shared" ca="1" si="38"/>
        <v/>
      </c>
      <c r="H134" s="223" t="str">
        <f ca="1">IF(ISNUMBER(A134),IF(OR($S134=$U134,NOT(ISNA(MATCH($D134*5+$V$4,Override!$C$6:$C$125,0)))),$Q134,0),"")</f>
        <v/>
      </c>
      <c r="I134" s="97" t="str">
        <f t="shared" ca="1" si="39"/>
        <v/>
      </c>
      <c r="J134" s="224">
        <f ca="1">COUNT(A132:A136)</f>
        <v>0</v>
      </c>
      <c r="K134" s="225" t="str">
        <f ca="1">IF(ISNUMBER(A134),RANK(F134,F132:F136),"")</f>
        <v/>
      </c>
      <c r="L134" s="226">
        <f ca="1">IF(J134=5,VLOOKUP(K134,TPMatrix!$A$6:$B$10,2,FALSE),IF(J134=4,VLOOKUP(K134,TPMatrix!$D$6:$E$9,2,FALSE),0))</f>
        <v>0</v>
      </c>
      <c r="M134" s="226">
        <f ca="1">IF(COUNTIF(K132:K136,K134)&gt;=2,IF(J134=5,VLOOKUP(K134+1,TPMatrix!$A$6:$B$10,2,FALSE),IF(J134=4,VLOOKUP(K134+1,TPMatrix!$D$6:$E$9,2,FALSE),0)),"")</f>
        <v>0</v>
      </c>
      <c r="N134" s="226">
        <f ca="1">IF(COUNTIF(K132:K136,K134)&gt;=3,IF(J134=5,VLOOKUP(K134+2,TPMatrix!$A$6:$B$10,2,FALSE),IF(J134=4,VLOOKUP(K134+2,TPMatrix!$D$6:$E$9,2,FALSE),0)),"")</f>
        <v>0</v>
      </c>
      <c r="O134" s="226">
        <f ca="1">IF(COUNTIF(K132:K136,K134)&gt;=4,IF(J134=5,VLOOKUP(K134+3,TPMatrix!$A$6:$B$10,2,FALSE),IF(J134=4,VLOOKUP(K134+3,TPMatrix!$D$6:$E$9,2,FALSE),0)),"")</f>
        <v>0</v>
      </c>
      <c r="P134" s="226">
        <f ca="1">IF(COUNTIF(K132:K136,K134)&gt;=5,IF(J134=5,VLOOKUP(K134+4,TPMatrix!$A$6:$B$10,2,FALSE),IF(J134=4,VLOOKUP(K134+4,TPMatrix!$D$6:$E$9,2,FALSE),0)),"")</f>
        <v>0</v>
      </c>
      <c r="Q134" s="226">
        <f t="shared" ca="1" si="40"/>
        <v>0</v>
      </c>
      <c r="R134" s="227">
        <f t="shared" ca="1" si="41"/>
        <v>5</v>
      </c>
      <c r="S134" s="225">
        <f t="shared" ca="1" si="42"/>
        <v>0</v>
      </c>
      <c r="T134" s="226">
        <f t="shared" si="43"/>
        <v>0</v>
      </c>
      <c r="U134" s="227">
        <f t="shared" ca="1" si="44"/>
        <v>0</v>
      </c>
      <c r="W134" s="154" t="str">
        <f t="shared" ca="1" si="45"/>
        <v/>
      </c>
      <c r="X134" s="154" t="str">
        <f ca="1">IF(ISNUMBER($A134),$W134*(Methuselahs!$A$4+1)+$A134,"")</f>
        <v/>
      </c>
      <c r="Y134" s="154" t="str">
        <f t="shared" ca="1" si="46"/>
        <v/>
      </c>
      <c r="Z134" s="154" t="str">
        <f ca="1">IF(ISNUMBER($A134),VLOOKUP($A134,Methuselahs!$A$7:$X$206,5),"")</f>
        <v/>
      </c>
      <c r="AA134" s="154" t="str">
        <f t="shared" ca="1" si="47"/>
        <v/>
      </c>
    </row>
    <row r="135" spans="1:27" ht="12.95" customHeight="1" x14ac:dyDescent="0.2">
      <c r="A135" s="228" t="str">
        <f ca="1">IF(OR(ISBLANK('Tournament Info'!$B$11),'Tournament Info'!$B$11&lt;&gt;4),"",INDIRECT(ADDRESS(ROW(),3,1,1,"Optimal Seating "&amp;'Tournament Info'!$B$11-1&amp;"R+F")))</f>
        <v/>
      </c>
      <c r="B135" s="229" t="str">
        <f ca="1">IF(ISNUMBER(A135),VLOOKUP(A135,Methuselahs!$A$7:$E$206,2,FALSE),"")</f>
        <v/>
      </c>
      <c r="C135" s="230" t="str">
        <f ca="1">IF(ISNUMBER(A135),VLOOKUP(A135,Methuselahs!$A$7:$E$206,3,FALSE),"")</f>
        <v/>
      </c>
      <c r="D135" s="231" t="str">
        <f t="shared" ref="D135:D166" ca="1" si="48">IF(ISNUMBER(A135),FLOOR((ROW()-ROW($A$7))/5,1)+1,"")</f>
        <v/>
      </c>
      <c r="E135" s="232"/>
      <c r="F135" s="255">
        <f t="shared" ref="F135:F166" si="49">IF(ISNUMBER(E135),E135,0)</f>
        <v>0</v>
      </c>
      <c r="G135" s="212" t="str">
        <f t="shared" ref="G135:G166" ca="1" si="50">IF(ISNUMBER($A135),IF(AND($F135&gt;=2,$H135=60),1,0),"")</f>
        <v/>
      </c>
      <c r="H135" s="213" t="str">
        <f ca="1">IF(ISNUMBER(A135),IF(OR($S135=$U135,NOT(ISNA(MATCH($D135*5+$V$4,Override!$C$6:$C$125,0)))),$Q135,0),"")</f>
        <v/>
      </c>
      <c r="I135" s="261" t="str">
        <f t="shared" ref="I135:I166" ca="1" si="51">IF(ISNUMBER(A135),IF(J135=5,K135,IF(AND(J135=4,OR(K135=4,K135=3)),K135+1,K135)),"")</f>
        <v/>
      </c>
      <c r="J135" s="233">
        <f ca="1">COUNT(A132:A136)</f>
        <v>0</v>
      </c>
      <c r="K135" s="215" t="str">
        <f ca="1">IF(ISNUMBER(A135),RANK(F135,F132:F136),"")</f>
        <v/>
      </c>
      <c r="L135" s="216">
        <f ca="1">IF(J135=5,VLOOKUP(K135,TPMatrix!$A$6:$B$10,2,FALSE),IF(J135=4,VLOOKUP(K135,TPMatrix!$D$6:$E$9,2,FALSE),0))</f>
        <v>0</v>
      </c>
      <c r="M135" s="216">
        <f ca="1">IF(COUNTIF(K132:K136,K135)&gt;=2,IF(J135=5,VLOOKUP(K135+1,TPMatrix!$A$6:$B$10,2,FALSE),IF(J135=4,VLOOKUP(K135+1,TPMatrix!$D$6:$E$9,2,FALSE),0)),"")</f>
        <v>0</v>
      </c>
      <c r="N135" s="216">
        <f ca="1">IF(COUNTIF(K132:K136,K135)&gt;=3,IF(J135=5,VLOOKUP(K135+2,TPMatrix!$A$6:$B$10,2,FALSE),IF(J135=4,VLOOKUP(K135+2,TPMatrix!$D$6:$E$9,2,FALSE),0)),"")</f>
        <v>0</v>
      </c>
      <c r="O135" s="216">
        <f ca="1">IF(COUNTIF(K132:K136,K135)&gt;=4,IF(J135=5,VLOOKUP(K135+3,TPMatrix!$A$6:$B$10,2,FALSE),IF(J135=4,VLOOKUP(K135+3,TPMatrix!$D$6:$E$9,2,FALSE),0)),"")</f>
        <v>0</v>
      </c>
      <c r="P135" s="216">
        <f ca="1">IF(COUNTIF(K132:K136,K135)&gt;=5,IF(J135=5,VLOOKUP(K135+4,TPMatrix!$A$6:$B$10,2,FALSE),IF(J135=4,VLOOKUP(K135+4,TPMatrix!$D$6:$E$9,2,FALSE),0)),"")</f>
        <v>0</v>
      </c>
      <c r="Q135" s="216">
        <f t="shared" ref="Q135:Q166" ca="1" si="52">SUM(L135:P135)/COUNT(L135:P135)</f>
        <v>0</v>
      </c>
      <c r="R135" s="217">
        <f t="shared" ref="R135:R166" ca="1" si="53">COUNT(L135:P135)</f>
        <v>5</v>
      </c>
      <c r="S135" s="215">
        <f t="shared" ref="S135:S166" ca="1" si="54">IF(ISNUMBER($A135),COUNTIF($D$7:$D$206,$D135),0)</f>
        <v>0</v>
      </c>
      <c r="T135" s="216">
        <f t="shared" ref="T135:T166" si="55">CEILING($F135,1)</f>
        <v>0</v>
      </c>
      <c r="U135" s="217">
        <f t="shared" ref="U135:U166" ca="1" si="56">SUM(OFFSET(T135,-MOD(ROW()-ROW($U$7),5),0,5,1))</f>
        <v>0</v>
      </c>
      <c r="W135" s="154" t="str">
        <f t="shared" ref="W135:W166" ca="1" si="57">$I135</f>
        <v/>
      </c>
      <c r="X135" s="154" t="str">
        <f ca="1">IF(ISNUMBER($A135),$W135*(Methuselahs!$A$4+1)+$A135,"")</f>
        <v/>
      </c>
      <c r="Y135" s="154" t="str">
        <f t="shared" ref="Y135:Y166" ca="1" si="58">IF(ISNUMBER($A135),RANK($X135,$X135:$X139,1),"")</f>
        <v/>
      </c>
      <c r="Z135" s="154" t="str">
        <f ca="1">IF(ISNUMBER($A135),VLOOKUP($A135,Methuselahs!$A$7:$X$206,5),"")</f>
        <v/>
      </c>
      <c r="AA135" s="154" t="str">
        <f t="shared" ref="AA135:AA166" ca="1" si="59">$I135</f>
        <v/>
      </c>
    </row>
    <row r="136" spans="1:27" ht="12.95" customHeight="1" x14ac:dyDescent="0.2">
      <c r="A136" s="234" t="str">
        <f ca="1">IF(OR(ISBLANK('Tournament Info'!$B$11),'Tournament Info'!$B$11&lt;&gt;4),"",INDIRECT(ADDRESS(ROW(),3,1,1,"Optimal Seating "&amp;'Tournament Info'!$B$11-1&amp;"R+F")))</f>
        <v/>
      </c>
      <c r="B136" s="235" t="str">
        <f ca="1">IF(ISNUMBER(A136),VLOOKUP(A136,Methuselahs!$A$7:$E$206,2,FALSE),"")</f>
        <v/>
      </c>
      <c r="C136" s="236" t="str">
        <f ca="1">IF(ISNUMBER(A136),VLOOKUP(A136,Methuselahs!$A$7:$E$206,3,FALSE),"")</f>
        <v/>
      </c>
      <c r="D136" s="237" t="str">
        <f t="shared" ca="1" si="48"/>
        <v/>
      </c>
      <c r="E136" s="238"/>
      <c r="F136" s="256">
        <f t="shared" si="49"/>
        <v>0</v>
      </c>
      <c r="G136" s="222" t="str">
        <f t="shared" ca="1" si="50"/>
        <v/>
      </c>
      <c r="H136" s="223" t="str">
        <f ca="1">IF(ISNUMBER(A136),IF(OR($S136=$U136,NOT(ISNA(MATCH($D136*5+$V$4,Override!$C$6:$C$125,0)))),$Q136,0),"")</f>
        <v/>
      </c>
      <c r="I136" s="97" t="str">
        <f t="shared" ca="1" si="51"/>
        <v/>
      </c>
      <c r="J136" s="239">
        <f ca="1">COUNT(A132:A136)</f>
        <v>0</v>
      </c>
      <c r="K136" s="240" t="str">
        <f ca="1">IF(ISNUMBER(A136),RANK(F136,F132:F136),"")</f>
        <v/>
      </c>
      <c r="L136" s="241">
        <f ca="1">IF(J136=5,VLOOKUP(K136,TPMatrix!$A$6:$B$10,2,FALSE),IF(J136=4,VLOOKUP(K136,TPMatrix!$D$6:$E$9,2,FALSE),0))</f>
        <v>0</v>
      </c>
      <c r="M136" s="241">
        <f ca="1">IF(COUNTIF(K132:K136,K136)&gt;=2,IF(J136=5,VLOOKUP(K136+1,TPMatrix!$A$6:$B$10,2,FALSE),IF(J136=4,VLOOKUP(K136+1,TPMatrix!$D$6:$E$9,2,FALSE),0)),"")</f>
        <v>0</v>
      </c>
      <c r="N136" s="241">
        <f ca="1">IF(COUNTIF(K132:K136,K136)&gt;=3,IF(J136=5,VLOOKUP(K136+2,TPMatrix!$A$6:$B$10,2,FALSE),IF(J136=4,VLOOKUP(K136+2,TPMatrix!$D$6:$E$9,2,FALSE),0)),"")</f>
        <v>0</v>
      </c>
      <c r="O136" s="241">
        <f ca="1">IF(COUNTIF(K132:K136,K136)&gt;=4,IF(J136=5,VLOOKUP(K136+3,TPMatrix!$A$6:$B$10,2,FALSE),IF(J136=4,VLOOKUP(K136+3,TPMatrix!$D$6:$E$9,2,FALSE),0)),"")</f>
        <v>0</v>
      </c>
      <c r="P136" s="241">
        <f ca="1">IF(COUNTIF(K132:K136,K136)&gt;=5,IF(J136=5,VLOOKUP(K136+4,TPMatrix!$A$6:$B$10,2,FALSE),IF(J136=4,VLOOKUP(K136+4,TPMatrix!$D$6:$E$9,2,FALSE),0)),"")</f>
        <v>0</v>
      </c>
      <c r="Q136" s="241">
        <f t="shared" ca="1" si="52"/>
        <v>0</v>
      </c>
      <c r="R136" s="242">
        <f t="shared" ca="1" si="53"/>
        <v>5</v>
      </c>
      <c r="S136" s="240">
        <f t="shared" ca="1" si="54"/>
        <v>0</v>
      </c>
      <c r="T136" s="241">
        <f t="shared" si="55"/>
        <v>0</v>
      </c>
      <c r="U136" s="242">
        <f t="shared" ca="1" si="56"/>
        <v>0</v>
      </c>
      <c r="W136" s="154" t="str">
        <f t="shared" ca="1" si="57"/>
        <v/>
      </c>
      <c r="X136" s="154" t="str">
        <f ca="1">IF(ISNUMBER($A136),$W136*(Methuselahs!$A$4+1)+$A136,"")</f>
        <v/>
      </c>
      <c r="Y136" s="154" t="str">
        <f t="shared" ca="1" si="58"/>
        <v/>
      </c>
      <c r="Z136" s="154" t="str">
        <f ca="1">IF(ISNUMBER($A136),VLOOKUP($A136,Methuselahs!$A$7:$X$206,5),"")</f>
        <v/>
      </c>
      <c r="AA136" s="154" t="str">
        <f t="shared" ca="1" si="59"/>
        <v/>
      </c>
    </row>
    <row r="137" spans="1:27" ht="12.95" customHeight="1" x14ac:dyDescent="0.2">
      <c r="A137" s="193" t="str">
        <f ca="1">IF(OR(ISBLANK('Tournament Info'!$B$11),'Tournament Info'!$B$11&lt;&gt;4),"",INDIRECT(ADDRESS(ROW(),3,1,1,"Optimal Seating "&amp;'Tournament Info'!$B$11-1&amp;"R+F")))</f>
        <v/>
      </c>
      <c r="B137" s="194" t="str">
        <f ca="1">IF(ISNUMBER(A137),VLOOKUP(A137,Methuselahs!$A$7:$E$206,2,FALSE),"")</f>
        <v/>
      </c>
      <c r="C137" s="195" t="str">
        <f ca="1">IF(ISNUMBER(A137),VLOOKUP(A137,Methuselahs!$A$7:$E$206,3,FALSE),"")</f>
        <v/>
      </c>
      <c r="D137" s="196" t="str">
        <f t="shared" ca="1" si="48"/>
        <v/>
      </c>
      <c r="E137" s="197"/>
      <c r="F137" s="249">
        <f t="shared" si="49"/>
        <v>0</v>
      </c>
      <c r="G137" s="198" t="str">
        <f t="shared" ca="1" si="50"/>
        <v/>
      </c>
      <c r="H137" s="199" t="str">
        <f ca="1">IF(ISNUMBER(A137),IF(OR($S137=$U137,NOT(ISNA(MATCH($D137*5+$V$4,Override!$C$6:$C$125,0)))),$Q137,0),"")</f>
        <v/>
      </c>
      <c r="I137" s="260" t="str">
        <f t="shared" ca="1" si="51"/>
        <v/>
      </c>
      <c r="J137" s="200">
        <f ca="1">COUNT(A137:A141)</f>
        <v>0</v>
      </c>
      <c r="K137" s="201" t="str">
        <f ca="1">IF(ISNUMBER(A137),RANK(F137,F137:F141),"")</f>
        <v/>
      </c>
      <c r="L137" s="202">
        <f ca="1">IF(J137=5,VLOOKUP(K137,TPMatrix!$A$6:$B$10,2,FALSE),IF(J137=4,VLOOKUP(K137,TPMatrix!$D$6:$E$9,2,FALSE),0))</f>
        <v>0</v>
      </c>
      <c r="M137" s="202">
        <f ca="1">IF(COUNTIF(K137:K141,K137)&gt;=2,IF(J137=5,VLOOKUP(K137+1,TPMatrix!$A$6:$B$10,2,FALSE),IF(J137=4,VLOOKUP(K137+1,TPMatrix!$D$6:$E$9,2,FALSE),0)),"")</f>
        <v>0</v>
      </c>
      <c r="N137" s="202">
        <f ca="1">IF(COUNTIF(K137:K141,K137)&gt;=3,IF(J137=5,VLOOKUP(K137+2,TPMatrix!$A$6:$B$10,2,FALSE),IF(J137=4,VLOOKUP(K137+2,TPMatrix!$D$6:$E$9,2,FALSE),0)),"")</f>
        <v>0</v>
      </c>
      <c r="O137" s="202">
        <f ca="1">IF(COUNTIF(K137:K141,K137)&gt;=4,IF(J137=5,VLOOKUP(K137+3,TPMatrix!$A$6:$B$10,2,FALSE),IF(J137=4,VLOOKUP(K137+3,TPMatrix!$D$6:$E$9,2,FALSE),0)),"")</f>
        <v>0</v>
      </c>
      <c r="P137" s="202">
        <f ca="1">IF(COUNTIF(K137:K141,K137)&gt;=5,IF(J137=5,VLOOKUP(K137+4,TPMatrix!$A$6:$B$10,2,FALSE),IF(J137=4,VLOOKUP(K137+4,TPMatrix!$D$6:$E$9,2,FALSE),0)),"")</f>
        <v>0</v>
      </c>
      <c r="Q137" s="202">
        <f t="shared" ca="1" si="52"/>
        <v>0</v>
      </c>
      <c r="R137" s="203">
        <f t="shared" ca="1" si="53"/>
        <v>5</v>
      </c>
      <c r="S137" s="204">
        <f t="shared" ca="1" si="54"/>
        <v>0</v>
      </c>
      <c r="T137" s="205">
        <f t="shared" si="55"/>
        <v>0</v>
      </c>
      <c r="U137" s="206">
        <f t="shared" ca="1" si="56"/>
        <v>0</v>
      </c>
      <c r="W137" s="154" t="str">
        <f t="shared" ca="1" si="57"/>
        <v/>
      </c>
      <c r="X137" s="154" t="str">
        <f ca="1">IF(ISNUMBER($A137),$W137*(Methuselahs!$A$4+1)+$A137,"")</f>
        <v/>
      </c>
      <c r="Y137" s="154" t="str">
        <f t="shared" ca="1" si="58"/>
        <v/>
      </c>
      <c r="Z137" s="154" t="str">
        <f ca="1">IF(ISNUMBER($A137),VLOOKUP($A137,Methuselahs!$A$7:$X$206,5),"")</f>
        <v/>
      </c>
      <c r="AA137" s="154" t="str">
        <f t="shared" ca="1" si="59"/>
        <v/>
      </c>
    </row>
    <row r="138" spans="1:27" ht="12.95" customHeight="1" x14ac:dyDescent="0.2">
      <c r="A138" s="207" t="str">
        <f ca="1">IF(OR(ISBLANK('Tournament Info'!$B$11),'Tournament Info'!$B$11&lt;&gt;4),"",INDIRECT(ADDRESS(ROW(),3,1,1,"Optimal Seating "&amp;'Tournament Info'!$B$11-1&amp;"R+F")))</f>
        <v/>
      </c>
      <c r="B138" s="208" t="str">
        <f ca="1">IF(ISNUMBER(A138),VLOOKUP(A138,Methuselahs!$A$7:$E$206,2,FALSE),"")</f>
        <v/>
      </c>
      <c r="C138" s="209" t="str">
        <f ca="1">IF(ISNUMBER(A138),VLOOKUP(A138,Methuselahs!$A$7:$E$206,3,FALSE),"")</f>
        <v/>
      </c>
      <c r="D138" s="210" t="str">
        <f t="shared" ca="1" si="48"/>
        <v/>
      </c>
      <c r="E138" s="211"/>
      <c r="F138" s="251">
        <f t="shared" si="49"/>
        <v>0</v>
      </c>
      <c r="G138" s="212" t="str">
        <f t="shared" ca="1" si="50"/>
        <v/>
      </c>
      <c r="H138" s="213" t="str">
        <f ca="1">IF(ISNUMBER(A138),IF(OR($S138=$U138,NOT(ISNA(MATCH($D138*5+$V$4,Override!$C$6:$C$125,0)))),$Q138,0),"")</f>
        <v/>
      </c>
      <c r="I138" s="261" t="str">
        <f t="shared" ca="1" si="51"/>
        <v/>
      </c>
      <c r="J138" s="214">
        <f ca="1">COUNT(A137:A141)</f>
        <v>0</v>
      </c>
      <c r="K138" s="215" t="str">
        <f ca="1">IF(ISNUMBER(A138),RANK(F138,F137:F141),"")</f>
        <v/>
      </c>
      <c r="L138" s="216">
        <f ca="1">IF(J138=5,VLOOKUP(K138,TPMatrix!$A$6:$B$10,2,FALSE),IF(J138=4,VLOOKUP(K138,TPMatrix!$D$6:$E$9,2,FALSE),0))</f>
        <v>0</v>
      </c>
      <c r="M138" s="216">
        <f ca="1">IF(COUNTIF(K137:K141,K138)&gt;=2,IF(J138=5,VLOOKUP(K138+1,TPMatrix!$A$6:$B$10,2,FALSE),IF(J138=4,VLOOKUP(K138+1,TPMatrix!$D$6:$E$9,2,FALSE),0)),"")</f>
        <v>0</v>
      </c>
      <c r="N138" s="216">
        <f ca="1">IF(COUNTIF(K137:K141,K138)&gt;=3,IF(J138=5,VLOOKUP(K138+2,TPMatrix!$A$6:$B$10,2,FALSE),IF(J138=4,VLOOKUP(K138+2,TPMatrix!$D$6:$E$9,2,FALSE),0)),"")</f>
        <v>0</v>
      </c>
      <c r="O138" s="216">
        <f ca="1">IF(COUNTIF(K137:K141,K138)&gt;=4,IF(J138=5,VLOOKUP(K138+3,TPMatrix!$A$6:$B$10,2,FALSE),IF(J138=4,VLOOKUP(K138+3,TPMatrix!$D$6:$E$9,2,FALSE),0)),"")</f>
        <v>0</v>
      </c>
      <c r="P138" s="216">
        <f ca="1">IF(COUNTIF(K137:K141,K138)&gt;=5,IF(J138=5,VLOOKUP(K138+4,TPMatrix!$A$6:$B$10,2,FALSE),IF(J138=4,VLOOKUP(K138+4,TPMatrix!$D$6:$E$9,2,FALSE),0)),"")</f>
        <v>0</v>
      </c>
      <c r="Q138" s="216">
        <f t="shared" ca="1" si="52"/>
        <v>0</v>
      </c>
      <c r="R138" s="217">
        <f t="shared" ca="1" si="53"/>
        <v>5</v>
      </c>
      <c r="S138" s="215">
        <f t="shared" ca="1" si="54"/>
        <v>0</v>
      </c>
      <c r="T138" s="216">
        <f t="shared" si="55"/>
        <v>0</v>
      </c>
      <c r="U138" s="217">
        <f t="shared" ca="1" si="56"/>
        <v>0</v>
      </c>
      <c r="W138" s="154" t="str">
        <f t="shared" ca="1" si="57"/>
        <v/>
      </c>
      <c r="X138" s="154" t="str">
        <f ca="1">IF(ISNUMBER($A138),$W138*(Methuselahs!$A$4+1)+$A138,"")</f>
        <v/>
      </c>
      <c r="Y138" s="154" t="str">
        <f t="shared" ca="1" si="58"/>
        <v/>
      </c>
      <c r="Z138" s="154" t="str">
        <f ca="1">IF(ISNUMBER($A138),VLOOKUP($A138,Methuselahs!$A$7:$X$206,5),"")</f>
        <v/>
      </c>
      <c r="AA138" s="154" t="str">
        <f t="shared" ca="1" si="59"/>
        <v/>
      </c>
    </row>
    <row r="139" spans="1:27" ht="12.95" customHeight="1" x14ac:dyDescent="0.2">
      <c r="A139" s="218" t="str">
        <f ca="1">IF(OR(ISBLANK('Tournament Info'!$B$11),'Tournament Info'!$B$11&lt;&gt;4),"",INDIRECT(ADDRESS(ROW(),3,1,1,"Optimal Seating "&amp;'Tournament Info'!$B$11-1&amp;"R+F")))</f>
        <v/>
      </c>
      <c r="B139" s="194" t="str">
        <f ca="1">IF(ISNUMBER(A139),VLOOKUP(A139,Methuselahs!$A$7:$E$206,2,FALSE),"")</f>
        <v/>
      </c>
      <c r="C139" s="219" t="str">
        <f ca="1">IF(ISNUMBER(A139),VLOOKUP(A139,Methuselahs!$A$7:$E$206,3,FALSE),"")</f>
        <v/>
      </c>
      <c r="D139" s="220" t="str">
        <f t="shared" ca="1" si="48"/>
        <v/>
      </c>
      <c r="E139" s="221"/>
      <c r="F139" s="253">
        <f t="shared" si="49"/>
        <v>0</v>
      </c>
      <c r="G139" s="222" t="str">
        <f t="shared" ca="1" si="50"/>
        <v/>
      </c>
      <c r="H139" s="223" t="str">
        <f ca="1">IF(ISNUMBER(A139),IF(OR($S139=$U139,NOT(ISNA(MATCH($D139*5+$V$4,Override!$C$6:$C$125,0)))),$Q139,0),"")</f>
        <v/>
      </c>
      <c r="I139" s="97" t="str">
        <f t="shared" ca="1" si="51"/>
        <v/>
      </c>
      <c r="J139" s="224">
        <f ca="1">COUNT(A137:A141)</f>
        <v>0</v>
      </c>
      <c r="K139" s="225" t="str">
        <f ca="1">IF(ISNUMBER(A139),RANK(F139,F137:F141),"")</f>
        <v/>
      </c>
      <c r="L139" s="226">
        <f ca="1">IF(J139=5,VLOOKUP(K139,TPMatrix!$A$6:$B$10,2,FALSE),IF(J139=4,VLOOKUP(K139,TPMatrix!$D$6:$E$9,2,FALSE),0))</f>
        <v>0</v>
      </c>
      <c r="M139" s="226">
        <f ca="1">IF(COUNTIF(K137:K141,K139)&gt;=2,IF(J139=5,VLOOKUP(K139+1,TPMatrix!$A$6:$B$10,2,FALSE),IF(J139=4,VLOOKUP(K139+1,TPMatrix!$D$6:$E$9,2,FALSE),0)),"")</f>
        <v>0</v>
      </c>
      <c r="N139" s="226">
        <f ca="1">IF(COUNTIF(K137:K141,K139)&gt;=3,IF(J139=5,VLOOKUP(K139+2,TPMatrix!$A$6:$B$10,2,FALSE),IF(J139=4,VLOOKUP(K139+2,TPMatrix!$D$6:$E$9,2,FALSE),0)),"")</f>
        <v>0</v>
      </c>
      <c r="O139" s="226">
        <f ca="1">IF(COUNTIF(K137:K141,K139)&gt;=4,IF(J139=5,VLOOKUP(K139+3,TPMatrix!$A$6:$B$10,2,FALSE),IF(J139=4,VLOOKUP(K139+3,TPMatrix!$D$6:$E$9,2,FALSE),0)),"")</f>
        <v>0</v>
      </c>
      <c r="P139" s="226">
        <f ca="1">IF(COUNTIF(K137:K141,K139)&gt;=5,IF(J139=5,VLOOKUP(K139+4,TPMatrix!$A$6:$B$10,2,FALSE),IF(J139=4,VLOOKUP(K139+4,TPMatrix!$D$6:$E$9,2,FALSE),0)),"")</f>
        <v>0</v>
      </c>
      <c r="Q139" s="226">
        <f t="shared" ca="1" si="52"/>
        <v>0</v>
      </c>
      <c r="R139" s="227">
        <f t="shared" ca="1" si="53"/>
        <v>5</v>
      </c>
      <c r="S139" s="225">
        <f t="shared" ca="1" si="54"/>
        <v>0</v>
      </c>
      <c r="T139" s="226">
        <f t="shared" si="55"/>
        <v>0</v>
      </c>
      <c r="U139" s="227">
        <f t="shared" ca="1" si="56"/>
        <v>0</v>
      </c>
      <c r="W139" s="154" t="str">
        <f t="shared" ca="1" si="57"/>
        <v/>
      </c>
      <c r="X139" s="154" t="str">
        <f ca="1">IF(ISNUMBER($A139),$W139*(Methuselahs!$A$4+1)+$A139,"")</f>
        <v/>
      </c>
      <c r="Y139" s="154" t="str">
        <f t="shared" ca="1" si="58"/>
        <v/>
      </c>
      <c r="Z139" s="154" t="str">
        <f ca="1">IF(ISNUMBER($A139),VLOOKUP($A139,Methuselahs!$A$7:$X$206,5),"")</f>
        <v/>
      </c>
      <c r="AA139" s="154" t="str">
        <f t="shared" ca="1" si="59"/>
        <v/>
      </c>
    </row>
    <row r="140" spans="1:27" ht="12.95" customHeight="1" x14ac:dyDescent="0.2">
      <c r="A140" s="228" t="str">
        <f ca="1">IF(OR(ISBLANK('Tournament Info'!$B$11),'Tournament Info'!$B$11&lt;&gt;4),"",INDIRECT(ADDRESS(ROW(),3,1,1,"Optimal Seating "&amp;'Tournament Info'!$B$11-1&amp;"R+F")))</f>
        <v/>
      </c>
      <c r="B140" s="229" t="str">
        <f ca="1">IF(ISNUMBER(A140),VLOOKUP(A140,Methuselahs!$A$7:$E$206,2,FALSE),"")</f>
        <v/>
      </c>
      <c r="C140" s="230" t="str">
        <f ca="1">IF(ISNUMBER(A140),VLOOKUP(A140,Methuselahs!$A$7:$E$206,3,FALSE),"")</f>
        <v/>
      </c>
      <c r="D140" s="231" t="str">
        <f t="shared" ca="1" si="48"/>
        <v/>
      </c>
      <c r="E140" s="232"/>
      <c r="F140" s="255">
        <f t="shared" si="49"/>
        <v>0</v>
      </c>
      <c r="G140" s="212" t="str">
        <f t="shared" ca="1" si="50"/>
        <v/>
      </c>
      <c r="H140" s="213" t="str">
        <f ca="1">IF(ISNUMBER(A140),IF(OR($S140=$U140,NOT(ISNA(MATCH($D140*5+$V$4,Override!$C$6:$C$125,0)))),$Q140,0),"")</f>
        <v/>
      </c>
      <c r="I140" s="261" t="str">
        <f t="shared" ca="1" si="51"/>
        <v/>
      </c>
      <c r="J140" s="233">
        <f ca="1">COUNT(A137:A141)</f>
        <v>0</v>
      </c>
      <c r="K140" s="215" t="str">
        <f ca="1">IF(ISNUMBER(A140),RANK(F140,F137:F141),"")</f>
        <v/>
      </c>
      <c r="L140" s="216">
        <f ca="1">IF(J140=5,VLOOKUP(K140,TPMatrix!$A$6:$B$10,2,FALSE),IF(J140=4,VLOOKUP(K140,TPMatrix!$D$6:$E$9,2,FALSE),0))</f>
        <v>0</v>
      </c>
      <c r="M140" s="216">
        <f ca="1">IF(COUNTIF(K137:K141,K140)&gt;=2,IF(J140=5,VLOOKUP(K140+1,TPMatrix!$A$6:$B$10,2,FALSE),IF(J140=4,VLOOKUP(K140+1,TPMatrix!$D$6:$E$9,2,FALSE),0)),"")</f>
        <v>0</v>
      </c>
      <c r="N140" s="216">
        <f ca="1">IF(COUNTIF(K137:K141,K140)&gt;=3,IF(J140=5,VLOOKUP(K140+2,TPMatrix!$A$6:$B$10,2,FALSE),IF(J140=4,VLOOKUP(K140+2,TPMatrix!$D$6:$E$9,2,FALSE),0)),"")</f>
        <v>0</v>
      </c>
      <c r="O140" s="216">
        <f ca="1">IF(COUNTIF(K137:K141,K140)&gt;=4,IF(J140=5,VLOOKUP(K140+3,TPMatrix!$A$6:$B$10,2,FALSE),IF(J140=4,VLOOKUP(K140+3,TPMatrix!$D$6:$E$9,2,FALSE),0)),"")</f>
        <v>0</v>
      </c>
      <c r="P140" s="216">
        <f ca="1">IF(COUNTIF(K137:K141,K140)&gt;=5,IF(J140=5,VLOOKUP(K140+4,TPMatrix!$A$6:$B$10,2,FALSE),IF(J140=4,VLOOKUP(K140+4,TPMatrix!$D$6:$E$9,2,FALSE),0)),"")</f>
        <v>0</v>
      </c>
      <c r="Q140" s="216">
        <f t="shared" ca="1" si="52"/>
        <v>0</v>
      </c>
      <c r="R140" s="217">
        <f t="shared" ca="1" si="53"/>
        <v>5</v>
      </c>
      <c r="S140" s="215">
        <f t="shared" ca="1" si="54"/>
        <v>0</v>
      </c>
      <c r="T140" s="216">
        <f t="shared" si="55"/>
        <v>0</v>
      </c>
      <c r="U140" s="217">
        <f t="shared" ca="1" si="56"/>
        <v>0</v>
      </c>
      <c r="W140" s="154" t="str">
        <f t="shared" ca="1" si="57"/>
        <v/>
      </c>
      <c r="X140" s="154" t="str">
        <f ca="1">IF(ISNUMBER($A140),$W140*(Methuselahs!$A$4+1)+$A140,"")</f>
        <v/>
      </c>
      <c r="Y140" s="154" t="str">
        <f t="shared" ca="1" si="58"/>
        <v/>
      </c>
      <c r="Z140" s="154" t="str">
        <f ca="1">IF(ISNUMBER($A140),VLOOKUP($A140,Methuselahs!$A$7:$X$206,5),"")</f>
        <v/>
      </c>
      <c r="AA140" s="154" t="str">
        <f t="shared" ca="1" si="59"/>
        <v/>
      </c>
    </row>
    <row r="141" spans="1:27" ht="12.95" customHeight="1" x14ac:dyDescent="0.2">
      <c r="A141" s="234" t="str">
        <f ca="1">IF(OR(ISBLANK('Tournament Info'!$B$11),'Tournament Info'!$B$11&lt;&gt;4),"",INDIRECT(ADDRESS(ROW(),3,1,1,"Optimal Seating "&amp;'Tournament Info'!$B$11-1&amp;"R+F")))</f>
        <v/>
      </c>
      <c r="B141" s="235" t="str">
        <f ca="1">IF(ISNUMBER(A141),VLOOKUP(A141,Methuselahs!$A$7:$E$206,2,FALSE),"")</f>
        <v/>
      </c>
      <c r="C141" s="236" t="str">
        <f ca="1">IF(ISNUMBER(A141),VLOOKUP(A141,Methuselahs!$A$7:$E$206,3,FALSE),"")</f>
        <v/>
      </c>
      <c r="D141" s="237" t="str">
        <f t="shared" ca="1" si="48"/>
        <v/>
      </c>
      <c r="E141" s="238"/>
      <c r="F141" s="256">
        <f t="shared" si="49"/>
        <v>0</v>
      </c>
      <c r="G141" s="222" t="str">
        <f t="shared" ca="1" si="50"/>
        <v/>
      </c>
      <c r="H141" s="223" t="str">
        <f ca="1">IF(ISNUMBER(A141),IF(OR($S141=$U141,NOT(ISNA(MATCH($D141*5+$V$4,Override!$C$6:$C$125,0)))),$Q141,0),"")</f>
        <v/>
      </c>
      <c r="I141" s="97" t="str">
        <f t="shared" ca="1" si="51"/>
        <v/>
      </c>
      <c r="J141" s="239">
        <f ca="1">COUNT(A137:A141)</f>
        <v>0</v>
      </c>
      <c r="K141" s="240" t="str">
        <f ca="1">IF(ISNUMBER(A141),RANK(F141,F137:F141),"")</f>
        <v/>
      </c>
      <c r="L141" s="241">
        <f ca="1">IF(J141=5,VLOOKUP(K141,TPMatrix!$A$6:$B$10,2,FALSE),IF(J141=4,VLOOKUP(K141,TPMatrix!$D$6:$E$9,2,FALSE),0))</f>
        <v>0</v>
      </c>
      <c r="M141" s="241">
        <f ca="1">IF(COUNTIF(K137:K141,K141)&gt;=2,IF(J141=5,VLOOKUP(K141+1,TPMatrix!$A$6:$B$10,2,FALSE),IF(J141=4,VLOOKUP(K141+1,TPMatrix!$D$6:$E$9,2,FALSE),0)),"")</f>
        <v>0</v>
      </c>
      <c r="N141" s="241">
        <f ca="1">IF(COUNTIF(K137:K141,K141)&gt;=3,IF(J141=5,VLOOKUP(K141+2,TPMatrix!$A$6:$B$10,2,FALSE),IF(J141=4,VLOOKUP(K141+2,TPMatrix!$D$6:$E$9,2,FALSE),0)),"")</f>
        <v>0</v>
      </c>
      <c r="O141" s="241">
        <f ca="1">IF(COUNTIF(K137:K141,K141)&gt;=4,IF(J141=5,VLOOKUP(K141+3,TPMatrix!$A$6:$B$10,2,FALSE),IF(J141=4,VLOOKUP(K141+3,TPMatrix!$D$6:$E$9,2,FALSE),0)),"")</f>
        <v>0</v>
      </c>
      <c r="P141" s="241">
        <f ca="1">IF(COUNTIF(K137:K141,K141)&gt;=5,IF(J141=5,VLOOKUP(K141+4,TPMatrix!$A$6:$B$10,2,FALSE),IF(J141=4,VLOOKUP(K141+4,TPMatrix!$D$6:$E$9,2,FALSE),0)),"")</f>
        <v>0</v>
      </c>
      <c r="Q141" s="241">
        <f t="shared" ca="1" si="52"/>
        <v>0</v>
      </c>
      <c r="R141" s="242">
        <f t="shared" ca="1" si="53"/>
        <v>5</v>
      </c>
      <c r="S141" s="240">
        <f t="shared" ca="1" si="54"/>
        <v>0</v>
      </c>
      <c r="T141" s="241">
        <f t="shared" si="55"/>
        <v>0</v>
      </c>
      <c r="U141" s="242">
        <f t="shared" ca="1" si="56"/>
        <v>0</v>
      </c>
      <c r="W141" s="154" t="str">
        <f t="shared" ca="1" si="57"/>
        <v/>
      </c>
      <c r="X141" s="154" t="str">
        <f ca="1">IF(ISNUMBER($A141),$W141*(Methuselahs!$A$4+1)+$A141,"")</f>
        <v/>
      </c>
      <c r="Y141" s="154" t="str">
        <f t="shared" ca="1" si="58"/>
        <v/>
      </c>
      <c r="Z141" s="154" t="str">
        <f ca="1">IF(ISNUMBER($A141),VLOOKUP($A141,Methuselahs!$A$7:$X$206,5),"")</f>
        <v/>
      </c>
      <c r="AA141" s="154" t="str">
        <f t="shared" ca="1" si="59"/>
        <v/>
      </c>
    </row>
    <row r="142" spans="1:27" ht="12.95" customHeight="1" x14ac:dyDescent="0.2">
      <c r="A142" s="193" t="str">
        <f ca="1">IF(OR(ISBLANK('Tournament Info'!$B$11),'Tournament Info'!$B$11&lt;&gt;4),"",INDIRECT(ADDRESS(ROW(),3,1,1,"Optimal Seating "&amp;'Tournament Info'!$B$11-1&amp;"R+F")))</f>
        <v/>
      </c>
      <c r="B142" s="194" t="str">
        <f ca="1">IF(ISNUMBER(A142),VLOOKUP(A142,Methuselahs!$A$7:$E$206,2,FALSE),"")</f>
        <v/>
      </c>
      <c r="C142" s="195" t="str">
        <f ca="1">IF(ISNUMBER(A142),VLOOKUP(A142,Methuselahs!$A$7:$E$206,3,FALSE),"")</f>
        <v/>
      </c>
      <c r="D142" s="196" t="str">
        <f t="shared" ca="1" si="48"/>
        <v/>
      </c>
      <c r="E142" s="197"/>
      <c r="F142" s="249">
        <f t="shared" si="49"/>
        <v>0</v>
      </c>
      <c r="G142" s="198" t="str">
        <f t="shared" ca="1" si="50"/>
        <v/>
      </c>
      <c r="H142" s="199" t="str">
        <f ca="1">IF(ISNUMBER(A142),IF(OR($S142=$U142,NOT(ISNA(MATCH($D142*5+$V$4,Override!$C$6:$C$125,0)))),$Q142,0),"")</f>
        <v/>
      </c>
      <c r="I142" s="260" t="str">
        <f t="shared" ca="1" si="51"/>
        <v/>
      </c>
      <c r="J142" s="200">
        <f ca="1">COUNT(A142:A146)</f>
        <v>0</v>
      </c>
      <c r="K142" s="201" t="str">
        <f ca="1">IF(ISNUMBER(A142),RANK(F142,F142:F146),"")</f>
        <v/>
      </c>
      <c r="L142" s="202">
        <f ca="1">IF(J142=5,VLOOKUP(K142,TPMatrix!$A$6:$B$10,2,FALSE),IF(J142=4,VLOOKUP(K142,TPMatrix!$D$6:$E$9,2,FALSE),0))</f>
        <v>0</v>
      </c>
      <c r="M142" s="202">
        <f ca="1">IF(COUNTIF(K142:K146,K142)&gt;=2,IF(J142=5,VLOOKUP(K142+1,TPMatrix!$A$6:$B$10,2,FALSE),IF(J142=4,VLOOKUP(K142+1,TPMatrix!$D$6:$E$9,2,FALSE),0)),"")</f>
        <v>0</v>
      </c>
      <c r="N142" s="202">
        <f ca="1">IF(COUNTIF(K142:K146,K142)&gt;=3,IF(J142=5,VLOOKUP(K142+2,TPMatrix!$A$6:$B$10,2,FALSE),IF(J142=4,VLOOKUP(K142+2,TPMatrix!$D$6:$E$9,2,FALSE),0)),"")</f>
        <v>0</v>
      </c>
      <c r="O142" s="202">
        <f ca="1">IF(COUNTIF(K142:K146,K142)&gt;=4,IF(J142=5,VLOOKUP(K142+3,TPMatrix!$A$6:$B$10,2,FALSE),IF(J142=4,VLOOKUP(K142+3,TPMatrix!$D$6:$E$9,2,FALSE),0)),"")</f>
        <v>0</v>
      </c>
      <c r="P142" s="202">
        <f ca="1">IF(COUNTIF(K142:K146,K142)&gt;=5,IF(J142=5,VLOOKUP(K142+4,TPMatrix!$A$6:$B$10,2,FALSE),IF(J142=4,VLOOKUP(K142+4,TPMatrix!$D$6:$E$9,2,FALSE),0)),"")</f>
        <v>0</v>
      </c>
      <c r="Q142" s="202">
        <f t="shared" ca="1" si="52"/>
        <v>0</v>
      </c>
      <c r="R142" s="203">
        <f t="shared" ca="1" si="53"/>
        <v>5</v>
      </c>
      <c r="S142" s="204">
        <f t="shared" ca="1" si="54"/>
        <v>0</v>
      </c>
      <c r="T142" s="205">
        <f t="shared" si="55"/>
        <v>0</v>
      </c>
      <c r="U142" s="206">
        <f t="shared" ca="1" si="56"/>
        <v>0</v>
      </c>
      <c r="W142" s="154" t="str">
        <f t="shared" ca="1" si="57"/>
        <v/>
      </c>
      <c r="X142" s="154" t="str">
        <f ca="1">IF(ISNUMBER($A142),$W142*(Methuselahs!$A$4+1)+$A142,"")</f>
        <v/>
      </c>
      <c r="Y142" s="154" t="str">
        <f t="shared" ca="1" si="58"/>
        <v/>
      </c>
      <c r="Z142" s="154" t="str">
        <f ca="1">IF(ISNUMBER($A142),VLOOKUP($A142,Methuselahs!$A$7:$X$206,5),"")</f>
        <v/>
      </c>
      <c r="AA142" s="154" t="str">
        <f t="shared" ca="1" si="59"/>
        <v/>
      </c>
    </row>
    <row r="143" spans="1:27" ht="12.95" customHeight="1" x14ac:dyDescent="0.2">
      <c r="A143" s="207" t="str">
        <f ca="1">IF(OR(ISBLANK('Tournament Info'!$B$11),'Tournament Info'!$B$11&lt;&gt;4),"",INDIRECT(ADDRESS(ROW(),3,1,1,"Optimal Seating "&amp;'Tournament Info'!$B$11-1&amp;"R+F")))</f>
        <v/>
      </c>
      <c r="B143" s="208" t="str">
        <f ca="1">IF(ISNUMBER(A143),VLOOKUP(A143,Methuselahs!$A$7:$E$206,2,FALSE),"")</f>
        <v/>
      </c>
      <c r="C143" s="209" t="str">
        <f ca="1">IF(ISNUMBER(A143),VLOOKUP(A143,Methuselahs!$A$7:$E$206,3,FALSE),"")</f>
        <v/>
      </c>
      <c r="D143" s="210" t="str">
        <f t="shared" ca="1" si="48"/>
        <v/>
      </c>
      <c r="E143" s="211"/>
      <c r="F143" s="251">
        <f t="shared" si="49"/>
        <v>0</v>
      </c>
      <c r="G143" s="212" t="str">
        <f t="shared" ca="1" si="50"/>
        <v/>
      </c>
      <c r="H143" s="213" t="str">
        <f ca="1">IF(ISNUMBER(A143),IF(OR($S143=$U143,NOT(ISNA(MATCH($D143*5+$V$4,Override!$C$6:$C$125,0)))),$Q143,0),"")</f>
        <v/>
      </c>
      <c r="I143" s="261" t="str">
        <f t="shared" ca="1" si="51"/>
        <v/>
      </c>
      <c r="J143" s="214">
        <f ca="1">COUNT(A142:A146)</f>
        <v>0</v>
      </c>
      <c r="K143" s="215" t="str">
        <f ca="1">IF(ISNUMBER(A143),RANK(F143,F142:F146),"")</f>
        <v/>
      </c>
      <c r="L143" s="216">
        <f ca="1">IF(J143=5,VLOOKUP(K143,TPMatrix!$A$6:$B$10,2,FALSE),IF(J143=4,VLOOKUP(K143,TPMatrix!$D$6:$E$9,2,FALSE),0))</f>
        <v>0</v>
      </c>
      <c r="M143" s="216">
        <f ca="1">IF(COUNTIF(K142:K146,K143)&gt;=2,IF(J143=5,VLOOKUP(K143+1,TPMatrix!$A$6:$B$10,2,FALSE),IF(J143=4,VLOOKUP(K143+1,TPMatrix!$D$6:$E$9,2,FALSE),0)),"")</f>
        <v>0</v>
      </c>
      <c r="N143" s="216">
        <f ca="1">IF(COUNTIF(K142:K146,K143)&gt;=3,IF(J143=5,VLOOKUP(K143+2,TPMatrix!$A$6:$B$10,2,FALSE),IF(J143=4,VLOOKUP(K143+2,TPMatrix!$D$6:$E$9,2,FALSE),0)),"")</f>
        <v>0</v>
      </c>
      <c r="O143" s="216">
        <f ca="1">IF(COUNTIF(K142:K146,K143)&gt;=4,IF(J143=5,VLOOKUP(K143+3,TPMatrix!$A$6:$B$10,2,FALSE),IF(J143=4,VLOOKUP(K143+3,TPMatrix!$D$6:$E$9,2,FALSE),0)),"")</f>
        <v>0</v>
      </c>
      <c r="P143" s="216">
        <f ca="1">IF(COUNTIF(K142:K146,K143)&gt;=5,IF(J143=5,VLOOKUP(K143+4,TPMatrix!$A$6:$B$10,2,FALSE),IF(J143=4,VLOOKUP(K143+4,TPMatrix!$D$6:$E$9,2,FALSE),0)),"")</f>
        <v>0</v>
      </c>
      <c r="Q143" s="216">
        <f t="shared" ca="1" si="52"/>
        <v>0</v>
      </c>
      <c r="R143" s="217">
        <f t="shared" ca="1" si="53"/>
        <v>5</v>
      </c>
      <c r="S143" s="215">
        <f t="shared" ca="1" si="54"/>
        <v>0</v>
      </c>
      <c r="T143" s="216">
        <f t="shared" si="55"/>
        <v>0</v>
      </c>
      <c r="U143" s="217">
        <f t="shared" ca="1" si="56"/>
        <v>0</v>
      </c>
      <c r="W143" s="154" t="str">
        <f t="shared" ca="1" si="57"/>
        <v/>
      </c>
      <c r="X143" s="154" t="str">
        <f ca="1">IF(ISNUMBER($A143),$W143*(Methuselahs!$A$4+1)+$A143,"")</f>
        <v/>
      </c>
      <c r="Y143" s="154" t="str">
        <f t="shared" ca="1" si="58"/>
        <v/>
      </c>
      <c r="Z143" s="154" t="str">
        <f ca="1">IF(ISNUMBER($A143),VLOOKUP($A143,Methuselahs!$A$7:$X$206,5),"")</f>
        <v/>
      </c>
      <c r="AA143" s="154" t="str">
        <f t="shared" ca="1" si="59"/>
        <v/>
      </c>
    </row>
    <row r="144" spans="1:27" ht="12.95" customHeight="1" x14ac:dyDescent="0.2">
      <c r="A144" s="218" t="str">
        <f ca="1">IF(OR(ISBLANK('Tournament Info'!$B$11),'Tournament Info'!$B$11&lt;&gt;4),"",INDIRECT(ADDRESS(ROW(),3,1,1,"Optimal Seating "&amp;'Tournament Info'!$B$11-1&amp;"R+F")))</f>
        <v/>
      </c>
      <c r="B144" s="194" t="str">
        <f ca="1">IF(ISNUMBER(A144),VLOOKUP(A144,Methuselahs!$A$7:$E$206,2,FALSE),"")</f>
        <v/>
      </c>
      <c r="C144" s="219" t="str">
        <f ca="1">IF(ISNUMBER(A144),VLOOKUP(A144,Methuselahs!$A$7:$E$206,3,FALSE),"")</f>
        <v/>
      </c>
      <c r="D144" s="220" t="str">
        <f t="shared" ca="1" si="48"/>
        <v/>
      </c>
      <c r="E144" s="221"/>
      <c r="F144" s="253">
        <f t="shared" si="49"/>
        <v>0</v>
      </c>
      <c r="G144" s="222" t="str">
        <f t="shared" ca="1" si="50"/>
        <v/>
      </c>
      <c r="H144" s="223" t="str">
        <f ca="1">IF(ISNUMBER(A144),IF(OR($S144=$U144,NOT(ISNA(MATCH($D144*5+$V$4,Override!$C$6:$C$125,0)))),$Q144,0),"")</f>
        <v/>
      </c>
      <c r="I144" s="97" t="str">
        <f t="shared" ca="1" si="51"/>
        <v/>
      </c>
      <c r="J144" s="224">
        <f ca="1">COUNT(A142:A146)</f>
        <v>0</v>
      </c>
      <c r="K144" s="225" t="str">
        <f ca="1">IF(ISNUMBER(A144),RANK(F144,F142:F146),"")</f>
        <v/>
      </c>
      <c r="L144" s="226">
        <f ca="1">IF(J144=5,VLOOKUP(K144,TPMatrix!$A$6:$B$10,2,FALSE),IF(J144=4,VLOOKUP(K144,TPMatrix!$D$6:$E$9,2,FALSE),0))</f>
        <v>0</v>
      </c>
      <c r="M144" s="226">
        <f ca="1">IF(COUNTIF(K142:K146,K144)&gt;=2,IF(J144=5,VLOOKUP(K144+1,TPMatrix!$A$6:$B$10,2,FALSE),IF(J144=4,VLOOKUP(K144+1,TPMatrix!$D$6:$E$9,2,FALSE),0)),"")</f>
        <v>0</v>
      </c>
      <c r="N144" s="226">
        <f ca="1">IF(COUNTIF(K142:K146,K144)&gt;=3,IF(J144=5,VLOOKUP(K144+2,TPMatrix!$A$6:$B$10,2,FALSE),IF(J144=4,VLOOKUP(K144+2,TPMatrix!$D$6:$E$9,2,FALSE),0)),"")</f>
        <v>0</v>
      </c>
      <c r="O144" s="226">
        <f ca="1">IF(COUNTIF(K142:K146,K144)&gt;=4,IF(J144=5,VLOOKUP(K144+3,TPMatrix!$A$6:$B$10,2,FALSE),IF(J144=4,VLOOKUP(K144+3,TPMatrix!$D$6:$E$9,2,FALSE),0)),"")</f>
        <v>0</v>
      </c>
      <c r="P144" s="226">
        <f ca="1">IF(COUNTIF(K142:K146,K144)&gt;=5,IF(J144=5,VLOOKUP(K144+4,TPMatrix!$A$6:$B$10,2,FALSE),IF(J144=4,VLOOKUP(K144+4,TPMatrix!$D$6:$E$9,2,FALSE),0)),"")</f>
        <v>0</v>
      </c>
      <c r="Q144" s="226">
        <f t="shared" ca="1" si="52"/>
        <v>0</v>
      </c>
      <c r="R144" s="227">
        <f t="shared" ca="1" si="53"/>
        <v>5</v>
      </c>
      <c r="S144" s="225">
        <f t="shared" ca="1" si="54"/>
        <v>0</v>
      </c>
      <c r="T144" s="226">
        <f t="shared" si="55"/>
        <v>0</v>
      </c>
      <c r="U144" s="227">
        <f t="shared" ca="1" si="56"/>
        <v>0</v>
      </c>
      <c r="W144" s="154" t="str">
        <f t="shared" ca="1" si="57"/>
        <v/>
      </c>
      <c r="X144" s="154" t="str">
        <f ca="1">IF(ISNUMBER($A144),$W144*(Methuselahs!$A$4+1)+$A144,"")</f>
        <v/>
      </c>
      <c r="Y144" s="154" t="str">
        <f t="shared" ca="1" si="58"/>
        <v/>
      </c>
      <c r="Z144" s="154" t="str">
        <f ca="1">IF(ISNUMBER($A144),VLOOKUP($A144,Methuselahs!$A$7:$X$206,5),"")</f>
        <v/>
      </c>
      <c r="AA144" s="154" t="str">
        <f t="shared" ca="1" si="59"/>
        <v/>
      </c>
    </row>
    <row r="145" spans="1:27" ht="12.95" customHeight="1" x14ac:dyDescent="0.2">
      <c r="A145" s="228" t="str">
        <f ca="1">IF(OR(ISBLANK('Tournament Info'!$B$11),'Tournament Info'!$B$11&lt;&gt;4),"",INDIRECT(ADDRESS(ROW(),3,1,1,"Optimal Seating "&amp;'Tournament Info'!$B$11-1&amp;"R+F")))</f>
        <v/>
      </c>
      <c r="B145" s="229" t="str">
        <f ca="1">IF(ISNUMBER(A145),VLOOKUP(A145,Methuselahs!$A$7:$E$206,2,FALSE),"")</f>
        <v/>
      </c>
      <c r="C145" s="230" t="str">
        <f ca="1">IF(ISNUMBER(A145),VLOOKUP(A145,Methuselahs!$A$7:$E$206,3,FALSE),"")</f>
        <v/>
      </c>
      <c r="D145" s="231" t="str">
        <f t="shared" ca="1" si="48"/>
        <v/>
      </c>
      <c r="E145" s="232"/>
      <c r="F145" s="255">
        <f t="shared" si="49"/>
        <v>0</v>
      </c>
      <c r="G145" s="212" t="str">
        <f t="shared" ca="1" si="50"/>
        <v/>
      </c>
      <c r="H145" s="213" t="str">
        <f ca="1">IF(ISNUMBER(A145),IF(OR($S145=$U145,NOT(ISNA(MATCH($D145*5+$V$4,Override!$C$6:$C$125,0)))),$Q145,0),"")</f>
        <v/>
      </c>
      <c r="I145" s="261" t="str">
        <f t="shared" ca="1" si="51"/>
        <v/>
      </c>
      <c r="J145" s="233">
        <f ca="1">COUNT(A142:A146)</f>
        <v>0</v>
      </c>
      <c r="K145" s="215" t="str">
        <f ca="1">IF(ISNUMBER(A145),RANK(F145,F142:F146),"")</f>
        <v/>
      </c>
      <c r="L145" s="216">
        <f ca="1">IF(J145=5,VLOOKUP(K145,TPMatrix!$A$6:$B$10,2,FALSE),IF(J145=4,VLOOKUP(K145,TPMatrix!$D$6:$E$9,2,FALSE),0))</f>
        <v>0</v>
      </c>
      <c r="M145" s="216">
        <f ca="1">IF(COUNTIF(K142:K146,K145)&gt;=2,IF(J145=5,VLOOKUP(K145+1,TPMatrix!$A$6:$B$10,2,FALSE),IF(J145=4,VLOOKUP(K145+1,TPMatrix!$D$6:$E$9,2,FALSE),0)),"")</f>
        <v>0</v>
      </c>
      <c r="N145" s="216">
        <f ca="1">IF(COUNTIF(K142:K146,K145)&gt;=3,IF(J145=5,VLOOKUP(K145+2,TPMatrix!$A$6:$B$10,2,FALSE),IF(J145=4,VLOOKUP(K145+2,TPMatrix!$D$6:$E$9,2,FALSE),0)),"")</f>
        <v>0</v>
      </c>
      <c r="O145" s="216">
        <f ca="1">IF(COUNTIF(K142:K146,K145)&gt;=4,IF(J145=5,VLOOKUP(K145+3,TPMatrix!$A$6:$B$10,2,FALSE),IF(J145=4,VLOOKUP(K145+3,TPMatrix!$D$6:$E$9,2,FALSE),0)),"")</f>
        <v>0</v>
      </c>
      <c r="P145" s="216">
        <f ca="1">IF(COUNTIF(K142:K146,K145)&gt;=5,IF(J145=5,VLOOKUP(K145+4,TPMatrix!$A$6:$B$10,2,FALSE),IF(J145=4,VLOOKUP(K145+4,TPMatrix!$D$6:$E$9,2,FALSE),0)),"")</f>
        <v>0</v>
      </c>
      <c r="Q145" s="216">
        <f t="shared" ca="1" si="52"/>
        <v>0</v>
      </c>
      <c r="R145" s="217">
        <f t="shared" ca="1" si="53"/>
        <v>5</v>
      </c>
      <c r="S145" s="215">
        <f t="shared" ca="1" si="54"/>
        <v>0</v>
      </c>
      <c r="T145" s="216">
        <f t="shared" si="55"/>
        <v>0</v>
      </c>
      <c r="U145" s="217">
        <f t="shared" ca="1" si="56"/>
        <v>0</v>
      </c>
      <c r="W145" s="154" t="str">
        <f t="shared" ca="1" si="57"/>
        <v/>
      </c>
      <c r="X145" s="154" t="str">
        <f ca="1">IF(ISNUMBER($A145),$W145*(Methuselahs!$A$4+1)+$A145,"")</f>
        <v/>
      </c>
      <c r="Y145" s="154" t="str">
        <f t="shared" ca="1" si="58"/>
        <v/>
      </c>
      <c r="Z145" s="154" t="str">
        <f ca="1">IF(ISNUMBER($A145),VLOOKUP($A145,Methuselahs!$A$7:$X$206,5),"")</f>
        <v/>
      </c>
      <c r="AA145" s="154" t="str">
        <f t="shared" ca="1" si="59"/>
        <v/>
      </c>
    </row>
    <row r="146" spans="1:27" ht="12.95" customHeight="1" x14ac:dyDescent="0.2">
      <c r="A146" s="234" t="str">
        <f ca="1">IF(OR(ISBLANK('Tournament Info'!$B$11),'Tournament Info'!$B$11&lt;&gt;4),"",INDIRECT(ADDRESS(ROW(),3,1,1,"Optimal Seating "&amp;'Tournament Info'!$B$11-1&amp;"R+F")))</f>
        <v/>
      </c>
      <c r="B146" s="235" t="str">
        <f ca="1">IF(ISNUMBER(A146),VLOOKUP(A146,Methuselahs!$A$7:$E$206,2,FALSE),"")</f>
        <v/>
      </c>
      <c r="C146" s="236" t="str">
        <f ca="1">IF(ISNUMBER(A146),VLOOKUP(A146,Methuselahs!$A$7:$E$206,3,FALSE),"")</f>
        <v/>
      </c>
      <c r="D146" s="237" t="str">
        <f t="shared" ca="1" si="48"/>
        <v/>
      </c>
      <c r="E146" s="238"/>
      <c r="F146" s="256">
        <f t="shared" si="49"/>
        <v>0</v>
      </c>
      <c r="G146" s="222" t="str">
        <f t="shared" ca="1" si="50"/>
        <v/>
      </c>
      <c r="H146" s="223" t="str">
        <f ca="1">IF(ISNUMBER(A146),IF(OR($S146=$U146,NOT(ISNA(MATCH($D146*5+$V$4,Override!$C$6:$C$125,0)))),$Q146,0),"")</f>
        <v/>
      </c>
      <c r="I146" s="97" t="str">
        <f t="shared" ca="1" si="51"/>
        <v/>
      </c>
      <c r="J146" s="239">
        <f ca="1">COUNT(A142:A146)</f>
        <v>0</v>
      </c>
      <c r="K146" s="240" t="str">
        <f ca="1">IF(ISNUMBER(A146),RANK(F146,F142:F146),"")</f>
        <v/>
      </c>
      <c r="L146" s="241">
        <f ca="1">IF(J146=5,VLOOKUP(K146,TPMatrix!$A$6:$B$10,2,FALSE),IF(J146=4,VLOOKUP(K146,TPMatrix!$D$6:$E$9,2,FALSE),0))</f>
        <v>0</v>
      </c>
      <c r="M146" s="241">
        <f ca="1">IF(COUNTIF(K142:K146,K146)&gt;=2,IF(J146=5,VLOOKUP(K146+1,TPMatrix!$A$6:$B$10,2,FALSE),IF(J146=4,VLOOKUP(K146+1,TPMatrix!$D$6:$E$9,2,FALSE),0)),"")</f>
        <v>0</v>
      </c>
      <c r="N146" s="241">
        <f ca="1">IF(COUNTIF(K142:K146,K146)&gt;=3,IF(J146=5,VLOOKUP(K146+2,TPMatrix!$A$6:$B$10,2,FALSE),IF(J146=4,VLOOKUP(K146+2,TPMatrix!$D$6:$E$9,2,FALSE),0)),"")</f>
        <v>0</v>
      </c>
      <c r="O146" s="241">
        <f ca="1">IF(COUNTIF(K142:K146,K146)&gt;=4,IF(J146=5,VLOOKUP(K146+3,TPMatrix!$A$6:$B$10,2,FALSE),IF(J146=4,VLOOKUP(K146+3,TPMatrix!$D$6:$E$9,2,FALSE),0)),"")</f>
        <v>0</v>
      </c>
      <c r="P146" s="241">
        <f ca="1">IF(COUNTIF(K142:K146,K146)&gt;=5,IF(J146=5,VLOOKUP(K146+4,TPMatrix!$A$6:$B$10,2,FALSE),IF(J146=4,VLOOKUP(K146+4,TPMatrix!$D$6:$E$9,2,FALSE),0)),"")</f>
        <v>0</v>
      </c>
      <c r="Q146" s="241">
        <f t="shared" ca="1" si="52"/>
        <v>0</v>
      </c>
      <c r="R146" s="242">
        <f t="shared" ca="1" si="53"/>
        <v>5</v>
      </c>
      <c r="S146" s="240">
        <f t="shared" ca="1" si="54"/>
        <v>0</v>
      </c>
      <c r="T146" s="241">
        <f t="shared" si="55"/>
        <v>0</v>
      </c>
      <c r="U146" s="242">
        <f t="shared" ca="1" si="56"/>
        <v>0</v>
      </c>
      <c r="W146" s="154" t="str">
        <f t="shared" ca="1" si="57"/>
        <v/>
      </c>
      <c r="X146" s="154" t="str">
        <f ca="1">IF(ISNUMBER($A146),$W146*(Methuselahs!$A$4+1)+$A146,"")</f>
        <v/>
      </c>
      <c r="Y146" s="154" t="str">
        <f t="shared" ca="1" si="58"/>
        <v/>
      </c>
      <c r="Z146" s="154" t="str">
        <f ca="1">IF(ISNUMBER($A146),VLOOKUP($A146,Methuselahs!$A$7:$X$206,5),"")</f>
        <v/>
      </c>
      <c r="AA146" s="154" t="str">
        <f t="shared" ca="1" si="59"/>
        <v/>
      </c>
    </row>
    <row r="147" spans="1:27" ht="12.95" customHeight="1" x14ac:dyDescent="0.2">
      <c r="A147" s="193" t="str">
        <f ca="1">IF(OR(ISBLANK('Tournament Info'!$B$11),'Tournament Info'!$B$11&lt;&gt;4),"",INDIRECT(ADDRESS(ROW(),3,1,1,"Optimal Seating "&amp;'Tournament Info'!$B$11-1&amp;"R+F")))</f>
        <v/>
      </c>
      <c r="B147" s="194" t="str">
        <f ca="1">IF(ISNUMBER(A147),VLOOKUP(A147,Methuselahs!$A$7:$E$206,2,FALSE),"")</f>
        <v/>
      </c>
      <c r="C147" s="195" t="str">
        <f ca="1">IF(ISNUMBER(A147),VLOOKUP(A147,Methuselahs!$A$7:$E$206,3,FALSE),"")</f>
        <v/>
      </c>
      <c r="D147" s="196" t="str">
        <f t="shared" ca="1" si="48"/>
        <v/>
      </c>
      <c r="E147" s="197"/>
      <c r="F147" s="249">
        <f t="shared" si="49"/>
        <v>0</v>
      </c>
      <c r="G147" s="198" t="str">
        <f t="shared" ca="1" si="50"/>
        <v/>
      </c>
      <c r="H147" s="199" t="str">
        <f ca="1">IF(ISNUMBER(A147),IF(OR($S147=$U147,NOT(ISNA(MATCH($D147*5+$V$4,Override!$C$6:$C$125,0)))),$Q147,0),"")</f>
        <v/>
      </c>
      <c r="I147" s="260" t="str">
        <f t="shared" ca="1" si="51"/>
        <v/>
      </c>
      <c r="J147" s="200">
        <f ca="1">COUNT(A147:A151)</f>
        <v>0</v>
      </c>
      <c r="K147" s="201" t="str">
        <f ca="1">IF(ISNUMBER(A147),RANK(F147,F147:F151),"")</f>
        <v/>
      </c>
      <c r="L147" s="202">
        <f ca="1">IF(J147=5,VLOOKUP(K147,TPMatrix!$A$6:$B$10,2,FALSE),IF(J147=4,VLOOKUP(K147,TPMatrix!$D$6:$E$9,2,FALSE),0))</f>
        <v>0</v>
      </c>
      <c r="M147" s="202">
        <f ca="1">IF(COUNTIF(K147:K151,K147)&gt;=2,IF(J147=5,VLOOKUP(K147+1,TPMatrix!$A$6:$B$10,2,FALSE),IF(J147=4,VLOOKUP(K147+1,TPMatrix!$D$6:$E$9,2,FALSE),0)),"")</f>
        <v>0</v>
      </c>
      <c r="N147" s="202">
        <f ca="1">IF(COUNTIF(K147:K151,K147)&gt;=3,IF(J147=5,VLOOKUP(K147+2,TPMatrix!$A$6:$B$10,2,FALSE),IF(J147=4,VLOOKUP(K147+2,TPMatrix!$D$6:$E$9,2,FALSE),0)),"")</f>
        <v>0</v>
      </c>
      <c r="O147" s="202">
        <f ca="1">IF(COUNTIF(K147:K151,K147)&gt;=4,IF(J147=5,VLOOKUP(K147+3,TPMatrix!$A$6:$B$10,2,FALSE),IF(J147=4,VLOOKUP(K147+3,TPMatrix!$D$6:$E$9,2,FALSE),0)),"")</f>
        <v>0</v>
      </c>
      <c r="P147" s="202">
        <f ca="1">IF(COUNTIF(K147:K151,K147)&gt;=5,IF(J147=5,VLOOKUP(K147+4,TPMatrix!$A$6:$B$10,2,FALSE),IF(J147=4,VLOOKUP(K147+4,TPMatrix!$D$6:$E$9,2,FALSE),0)),"")</f>
        <v>0</v>
      </c>
      <c r="Q147" s="202">
        <f t="shared" ca="1" si="52"/>
        <v>0</v>
      </c>
      <c r="R147" s="203">
        <f t="shared" ca="1" si="53"/>
        <v>5</v>
      </c>
      <c r="S147" s="204">
        <f t="shared" ca="1" si="54"/>
        <v>0</v>
      </c>
      <c r="T147" s="205">
        <f t="shared" si="55"/>
        <v>0</v>
      </c>
      <c r="U147" s="206">
        <f t="shared" ca="1" si="56"/>
        <v>0</v>
      </c>
      <c r="W147" s="154" t="str">
        <f t="shared" ca="1" si="57"/>
        <v/>
      </c>
      <c r="X147" s="154" t="str">
        <f ca="1">IF(ISNUMBER($A147),$W147*(Methuselahs!$A$4+1)+$A147,"")</f>
        <v/>
      </c>
      <c r="Y147" s="154" t="str">
        <f t="shared" ca="1" si="58"/>
        <v/>
      </c>
      <c r="Z147" s="154" t="str">
        <f ca="1">IF(ISNUMBER($A147),VLOOKUP($A147,Methuselahs!$A$7:$X$206,5),"")</f>
        <v/>
      </c>
      <c r="AA147" s="154" t="str">
        <f t="shared" ca="1" si="59"/>
        <v/>
      </c>
    </row>
    <row r="148" spans="1:27" ht="12.95" customHeight="1" x14ac:dyDescent="0.2">
      <c r="A148" s="207" t="str">
        <f ca="1">IF(OR(ISBLANK('Tournament Info'!$B$11),'Tournament Info'!$B$11&lt;&gt;4),"",INDIRECT(ADDRESS(ROW(),3,1,1,"Optimal Seating "&amp;'Tournament Info'!$B$11-1&amp;"R+F")))</f>
        <v/>
      </c>
      <c r="B148" s="208" t="str">
        <f ca="1">IF(ISNUMBER(A148),VLOOKUP(A148,Methuselahs!$A$7:$E$206,2,FALSE),"")</f>
        <v/>
      </c>
      <c r="C148" s="209" t="str">
        <f ca="1">IF(ISNUMBER(A148),VLOOKUP(A148,Methuselahs!$A$7:$E$206,3,FALSE),"")</f>
        <v/>
      </c>
      <c r="D148" s="210" t="str">
        <f t="shared" ca="1" si="48"/>
        <v/>
      </c>
      <c r="E148" s="211"/>
      <c r="F148" s="251">
        <f t="shared" si="49"/>
        <v>0</v>
      </c>
      <c r="G148" s="212" t="str">
        <f t="shared" ca="1" si="50"/>
        <v/>
      </c>
      <c r="H148" s="213" t="str">
        <f ca="1">IF(ISNUMBER(A148),IF(OR($S148=$U148,NOT(ISNA(MATCH($D148*5+$V$4,Override!$C$6:$C$125,0)))),$Q148,0),"")</f>
        <v/>
      </c>
      <c r="I148" s="261" t="str">
        <f t="shared" ca="1" si="51"/>
        <v/>
      </c>
      <c r="J148" s="214">
        <f ca="1">COUNT(A147:A151)</f>
        <v>0</v>
      </c>
      <c r="K148" s="215" t="str">
        <f ca="1">IF(ISNUMBER(A148),RANK(F148,F147:F151),"")</f>
        <v/>
      </c>
      <c r="L148" s="216">
        <f ca="1">IF(J148=5,VLOOKUP(K148,TPMatrix!$A$6:$B$10,2,FALSE),IF(J148=4,VLOOKUP(K148,TPMatrix!$D$6:$E$9,2,FALSE),0))</f>
        <v>0</v>
      </c>
      <c r="M148" s="216">
        <f ca="1">IF(COUNTIF(K147:K151,K148)&gt;=2,IF(J148=5,VLOOKUP(K148+1,TPMatrix!$A$6:$B$10,2,FALSE),IF(J148=4,VLOOKUP(K148+1,TPMatrix!$D$6:$E$9,2,FALSE),0)),"")</f>
        <v>0</v>
      </c>
      <c r="N148" s="216">
        <f ca="1">IF(COUNTIF(K147:K151,K148)&gt;=3,IF(J148=5,VLOOKUP(K148+2,TPMatrix!$A$6:$B$10,2,FALSE),IF(J148=4,VLOOKUP(K148+2,TPMatrix!$D$6:$E$9,2,FALSE),0)),"")</f>
        <v>0</v>
      </c>
      <c r="O148" s="216">
        <f ca="1">IF(COUNTIF(K147:K151,K148)&gt;=4,IF(J148=5,VLOOKUP(K148+3,TPMatrix!$A$6:$B$10,2,FALSE),IF(J148=4,VLOOKUP(K148+3,TPMatrix!$D$6:$E$9,2,FALSE),0)),"")</f>
        <v>0</v>
      </c>
      <c r="P148" s="216">
        <f ca="1">IF(COUNTIF(K147:K151,K148)&gt;=5,IF(J148=5,VLOOKUP(K148+4,TPMatrix!$A$6:$B$10,2,FALSE),IF(J148=4,VLOOKUP(K148+4,TPMatrix!$D$6:$E$9,2,FALSE),0)),"")</f>
        <v>0</v>
      </c>
      <c r="Q148" s="216">
        <f t="shared" ca="1" si="52"/>
        <v>0</v>
      </c>
      <c r="R148" s="217">
        <f t="shared" ca="1" si="53"/>
        <v>5</v>
      </c>
      <c r="S148" s="215">
        <f t="shared" ca="1" si="54"/>
        <v>0</v>
      </c>
      <c r="T148" s="216">
        <f t="shared" si="55"/>
        <v>0</v>
      </c>
      <c r="U148" s="217">
        <f t="shared" ca="1" si="56"/>
        <v>0</v>
      </c>
      <c r="W148" s="154" t="str">
        <f t="shared" ca="1" si="57"/>
        <v/>
      </c>
      <c r="X148" s="154" t="str">
        <f ca="1">IF(ISNUMBER($A148),$W148*(Methuselahs!$A$4+1)+$A148,"")</f>
        <v/>
      </c>
      <c r="Y148" s="154" t="str">
        <f t="shared" ca="1" si="58"/>
        <v/>
      </c>
      <c r="Z148" s="154" t="str">
        <f ca="1">IF(ISNUMBER($A148),VLOOKUP($A148,Methuselahs!$A$7:$X$206,5),"")</f>
        <v/>
      </c>
      <c r="AA148" s="154" t="str">
        <f t="shared" ca="1" si="59"/>
        <v/>
      </c>
    </row>
    <row r="149" spans="1:27" ht="12.95" customHeight="1" x14ac:dyDescent="0.2">
      <c r="A149" s="218" t="str">
        <f ca="1">IF(OR(ISBLANK('Tournament Info'!$B$11),'Tournament Info'!$B$11&lt;&gt;4),"",INDIRECT(ADDRESS(ROW(),3,1,1,"Optimal Seating "&amp;'Tournament Info'!$B$11-1&amp;"R+F")))</f>
        <v/>
      </c>
      <c r="B149" s="194" t="str">
        <f ca="1">IF(ISNUMBER(A149),VLOOKUP(A149,Methuselahs!$A$7:$E$206,2,FALSE),"")</f>
        <v/>
      </c>
      <c r="C149" s="219" t="str">
        <f ca="1">IF(ISNUMBER(A149),VLOOKUP(A149,Methuselahs!$A$7:$E$206,3,FALSE),"")</f>
        <v/>
      </c>
      <c r="D149" s="220" t="str">
        <f t="shared" ca="1" si="48"/>
        <v/>
      </c>
      <c r="E149" s="221"/>
      <c r="F149" s="253">
        <f t="shared" si="49"/>
        <v>0</v>
      </c>
      <c r="G149" s="222" t="str">
        <f t="shared" ca="1" si="50"/>
        <v/>
      </c>
      <c r="H149" s="223" t="str">
        <f ca="1">IF(ISNUMBER(A149),IF(OR($S149=$U149,NOT(ISNA(MATCH($D149*5+$V$4,Override!$C$6:$C$125,0)))),$Q149,0),"")</f>
        <v/>
      </c>
      <c r="I149" s="97" t="str">
        <f t="shared" ca="1" si="51"/>
        <v/>
      </c>
      <c r="J149" s="224">
        <f ca="1">COUNT(A147:A151)</f>
        <v>0</v>
      </c>
      <c r="K149" s="225" t="str">
        <f ca="1">IF(ISNUMBER(A149),RANK(F149,F147:F151),"")</f>
        <v/>
      </c>
      <c r="L149" s="226">
        <f ca="1">IF(J149=5,VLOOKUP(K149,TPMatrix!$A$6:$B$10,2,FALSE),IF(J149=4,VLOOKUP(K149,TPMatrix!$D$6:$E$9,2,FALSE),0))</f>
        <v>0</v>
      </c>
      <c r="M149" s="226">
        <f ca="1">IF(COUNTIF(K147:K151,K149)&gt;=2,IF(J149=5,VLOOKUP(K149+1,TPMatrix!$A$6:$B$10,2,FALSE),IF(J149=4,VLOOKUP(K149+1,TPMatrix!$D$6:$E$9,2,FALSE),0)),"")</f>
        <v>0</v>
      </c>
      <c r="N149" s="226">
        <f ca="1">IF(COUNTIF(K147:K151,K149)&gt;=3,IF(J149=5,VLOOKUP(K149+2,TPMatrix!$A$6:$B$10,2,FALSE),IF(J149=4,VLOOKUP(K149+2,TPMatrix!$D$6:$E$9,2,FALSE),0)),"")</f>
        <v>0</v>
      </c>
      <c r="O149" s="226">
        <f ca="1">IF(COUNTIF(K147:K151,K149)&gt;=4,IF(J149=5,VLOOKUP(K149+3,TPMatrix!$A$6:$B$10,2,FALSE),IF(J149=4,VLOOKUP(K149+3,TPMatrix!$D$6:$E$9,2,FALSE),0)),"")</f>
        <v>0</v>
      </c>
      <c r="P149" s="226">
        <f ca="1">IF(COUNTIF(K147:K151,K149)&gt;=5,IF(J149=5,VLOOKUP(K149+4,TPMatrix!$A$6:$B$10,2,FALSE),IF(J149=4,VLOOKUP(K149+4,TPMatrix!$D$6:$E$9,2,FALSE),0)),"")</f>
        <v>0</v>
      </c>
      <c r="Q149" s="226">
        <f t="shared" ca="1" si="52"/>
        <v>0</v>
      </c>
      <c r="R149" s="227">
        <f t="shared" ca="1" si="53"/>
        <v>5</v>
      </c>
      <c r="S149" s="225">
        <f t="shared" ca="1" si="54"/>
        <v>0</v>
      </c>
      <c r="T149" s="226">
        <f t="shared" si="55"/>
        <v>0</v>
      </c>
      <c r="U149" s="227">
        <f t="shared" ca="1" si="56"/>
        <v>0</v>
      </c>
      <c r="W149" s="154" t="str">
        <f t="shared" ca="1" si="57"/>
        <v/>
      </c>
      <c r="X149" s="154" t="str">
        <f ca="1">IF(ISNUMBER($A149),$W149*(Methuselahs!$A$4+1)+$A149,"")</f>
        <v/>
      </c>
      <c r="Y149" s="154" t="str">
        <f t="shared" ca="1" si="58"/>
        <v/>
      </c>
      <c r="Z149" s="154" t="str">
        <f ca="1">IF(ISNUMBER($A149),VLOOKUP($A149,Methuselahs!$A$7:$X$206,5),"")</f>
        <v/>
      </c>
      <c r="AA149" s="154" t="str">
        <f t="shared" ca="1" si="59"/>
        <v/>
      </c>
    </row>
    <row r="150" spans="1:27" ht="12.95" customHeight="1" x14ac:dyDescent="0.2">
      <c r="A150" s="228" t="str">
        <f ca="1">IF(OR(ISBLANK('Tournament Info'!$B$11),'Tournament Info'!$B$11&lt;&gt;4),"",INDIRECT(ADDRESS(ROW(),3,1,1,"Optimal Seating "&amp;'Tournament Info'!$B$11-1&amp;"R+F")))</f>
        <v/>
      </c>
      <c r="B150" s="229" t="str">
        <f ca="1">IF(ISNUMBER(A150),VLOOKUP(A150,Methuselahs!$A$7:$E$206,2,FALSE),"")</f>
        <v/>
      </c>
      <c r="C150" s="230" t="str">
        <f ca="1">IF(ISNUMBER(A150),VLOOKUP(A150,Methuselahs!$A$7:$E$206,3,FALSE),"")</f>
        <v/>
      </c>
      <c r="D150" s="231" t="str">
        <f t="shared" ca="1" si="48"/>
        <v/>
      </c>
      <c r="E150" s="232"/>
      <c r="F150" s="255">
        <f t="shared" si="49"/>
        <v>0</v>
      </c>
      <c r="G150" s="212" t="str">
        <f t="shared" ca="1" si="50"/>
        <v/>
      </c>
      <c r="H150" s="213" t="str">
        <f ca="1">IF(ISNUMBER(A150),IF(OR($S150=$U150,NOT(ISNA(MATCH($D150*5+$V$4,Override!$C$6:$C$125,0)))),$Q150,0),"")</f>
        <v/>
      </c>
      <c r="I150" s="261" t="str">
        <f t="shared" ca="1" si="51"/>
        <v/>
      </c>
      <c r="J150" s="233">
        <f ca="1">COUNT(A147:A151)</f>
        <v>0</v>
      </c>
      <c r="K150" s="215" t="str">
        <f ca="1">IF(ISNUMBER(A150),RANK(F150,F147:F151),"")</f>
        <v/>
      </c>
      <c r="L150" s="216">
        <f ca="1">IF(J150=5,VLOOKUP(K150,TPMatrix!$A$6:$B$10,2,FALSE),IF(J150=4,VLOOKUP(K150,TPMatrix!$D$6:$E$9,2,FALSE),0))</f>
        <v>0</v>
      </c>
      <c r="M150" s="216">
        <f ca="1">IF(COUNTIF(K147:K151,K150)&gt;=2,IF(J150=5,VLOOKUP(K150+1,TPMatrix!$A$6:$B$10,2,FALSE),IF(J150=4,VLOOKUP(K150+1,TPMatrix!$D$6:$E$9,2,FALSE),0)),"")</f>
        <v>0</v>
      </c>
      <c r="N150" s="216">
        <f ca="1">IF(COUNTIF(K147:K151,K150)&gt;=3,IF(J150=5,VLOOKUP(K150+2,TPMatrix!$A$6:$B$10,2,FALSE),IF(J150=4,VLOOKUP(K150+2,TPMatrix!$D$6:$E$9,2,FALSE),0)),"")</f>
        <v>0</v>
      </c>
      <c r="O150" s="216">
        <f ca="1">IF(COUNTIF(K147:K151,K150)&gt;=4,IF(J150=5,VLOOKUP(K150+3,TPMatrix!$A$6:$B$10,2,FALSE),IF(J150=4,VLOOKUP(K150+3,TPMatrix!$D$6:$E$9,2,FALSE),0)),"")</f>
        <v>0</v>
      </c>
      <c r="P150" s="216">
        <f ca="1">IF(COUNTIF(K147:K151,K150)&gt;=5,IF(J150=5,VLOOKUP(K150+4,TPMatrix!$A$6:$B$10,2,FALSE),IF(J150=4,VLOOKUP(K150+4,TPMatrix!$D$6:$E$9,2,FALSE),0)),"")</f>
        <v>0</v>
      </c>
      <c r="Q150" s="216">
        <f t="shared" ca="1" si="52"/>
        <v>0</v>
      </c>
      <c r="R150" s="217">
        <f t="shared" ca="1" si="53"/>
        <v>5</v>
      </c>
      <c r="S150" s="215">
        <f t="shared" ca="1" si="54"/>
        <v>0</v>
      </c>
      <c r="T150" s="216">
        <f t="shared" si="55"/>
        <v>0</v>
      </c>
      <c r="U150" s="217">
        <f t="shared" ca="1" si="56"/>
        <v>0</v>
      </c>
      <c r="W150" s="154" t="str">
        <f t="shared" ca="1" si="57"/>
        <v/>
      </c>
      <c r="X150" s="154" t="str">
        <f ca="1">IF(ISNUMBER($A150),$W150*(Methuselahs!$A$4+1)+$A150,"")</f>
        <v/>
      </c>
      <c r="Y150" s="154" t="str">
        <f t="shared" ca="1" si="58"/>
        <v/>
      </c>
      <c r="Z150" s="154" t="str">
        <f ca="1">IF(ISNUMBER($A150),VLOOKUP($A150,Methuselahs!$A$7:$X$206,5),"")</f>
        <v/>
      </c>
      <c r="AA150" s="154" t="str">
        <f t="shared" ca="1" si="59"/>
        <v/>
      </c>
    </row>
    <row r="151" spans="1:27" ht="12.95" customHeight="1" x14ac:dyDescent="0.2">
      <c r="A151" s="234" t="str">
        <f ca="1">IF(OR(ISBLANK('Tournament Info'!$B$11),'Tournament Info'!$B$11&lt;&gt;4),"",INDIRECT(ADDRESS(ROW(),3,1,1,"Optimal Seating "&amp;'Tournament Info'!$B$11-1&amp;"R+F")))</f>
        <v/>
      </c>
      <c r="B151" s="235" t="str">
        <f ca="1">IF(ISNUMBER(A151),VLOOKUP(A151,Methuselahs!$A$7:$E$206,2,FALSE),"")</f>
        <v/>
      </c>
      <c r="C151" s="236" t="str">
        <f ca="1">IF(ISNUMBER(A151),VLOOKUP(A151,Methuselahs!$A$7:$E$206,3,FALSE),"")</f>
        <v/>
      </c>
      <c r="D151" s="237" t="str">
        <f t="shared" ca="1" si="48"/>
        <v/>
      </c>
      <c r="E151" s="238"/>
      <c r="F151" s="256">
        <f t="shared" si="49"/>
        <v>0</v>
      </c>
      <c r="G151" s="222" t="str">
        <f t="shared" ca="1" si="50"/>
        <v/>
      </c>
      <c r="H151" s="223" t="str">
        <f ca="1">IF(ISNUMBER(A151),IF(OR($S151=$U151,NOT(ISNA(MATCH($D151*5+$V$4,Override!$C$6:$C$125,0)))),$Q151,0),"")</f>
        <v/>
      </c>
      <c r="I151" s="97" t="str">
        <f t="shared" ca="1" si="51"/>
        <v/>
      </c>
      <c r="J151" s="239">
        <f ca="1">COUNT(A147:A151)</f>
        <v>0</v>
      </c>
      <c r="K151" s="240" t="str">
        <f ca="1">IF(ISNUMBER(A151),RANK(F151,F147:F151),"")</f>
        <v/>
      </c>
      <c r="L151" s="241">
        <f ca="1">IF(J151=5,VLOOKUP(K151,TPMatrix!$A$6:$B$10,2,FALSE),IF(J151=4,VLOOKUP(K151,TPMatrix!$D$6:$E$9,2,FALSE),0))</f>
        <v>0</v>
      </c>
      <c r="M151" s="241">
        <f ca="1">IF(COUNTIF(K147:K151,K151)&gt;=2,IF(J151=5,VLOOKUP(K151+1,TPMatrix!$A$6:$B$10,2,FALSE),IF(J151=4,VLOOKUP(K151+1,TPMatrix!$D$6:$E$9,2,FALSE),0)),"")</f>
        <v>0</v>
      </c>
      <c r="N151" s="241">
        <f ca="1">IF(COUNTIF(K147:K151,K151)&gt;=3,IF(J151=5,VLOOKUP(K151+2,TPMatrix!$A$6:$B$10,2,FALSE),IF(J151=4,VLOOKUP(K151+2,TPMatrix!$D$6:$E$9,2,FALSE),0)),"")</f>
        <v>0</v>
      </c>
      <c r="O151" s="241">
        <f ca="1">IF(COUNTIF(K147:K151,K151)&gt;=4,IF(J151=5,VLOOKUP(K151+3,TPMatrix!$A$6:$B$10,2,FALSE),IF(J151=4,VLOOKUP(K151+3,TPMatrix!$D$6:$E$9,2,FALSE),0)),"")</f>
        <v>0</v>
      </c>
      <c r="P151" s="241">
        <f ca="1">IF(COUNTIF(K147:K151,K151)&gt;=5,IF(J151=5,VLOOKUP(K151+4,TPMatrix!$A$6:$B$10,2,FALSE),IF(J151=4,VLOOKUP(K151+4,TPMatrix!$D$6:$E$9,2,FALSE),0)),"")</f>
        <v>0</v>
      </c>
      <c r="Q151" s="241">
        <f t="shared" ca="1" si="52"/>
        <v>0</v>
      </c>
      <c r="R151" s="242">
        <f t="shared" ca="1" si="53"/>
        <v>5</v>
      </c>
      <c r="S151" s="240">
        <f t="shared" ca="1" si="54"/>
        <v>0</v>
      </c>
      <c r="T151" s="241">
        <f t="shared" si="55"/>
        <v>0</v>
      </c>
      <c r="U151" s="242">
        <f t="shared" ca="1" si="56"/>
        <v>0</v>
      </c>
      <c r="W151" s="154" t="str">
        <f t="shared" ca="1" si="57"/>
        <v/>
      </c>
      <c r="X151" s="154" t="str">
        <f ca="1">IF(ISNUMBER($A151),$W151*(Methuselahs!$A$4+1)+$A151,"")</f>
        <v/>
      </c>
      <c r="Y151" s="154" t="str">
        <f t="shared" ca="1" si="58"/>
        <v/>
      </c>
      <c r="Z151" s="154" t="str">
        <f ca="1">IF(ISNUMBER($A151),VLOOKUP($A151,Methuselahs!$A$7:$X$206,5),"")</f>
        <v/>
      </c>
      <c r="AA151" s="154" t="str">
        <f t="shared" ca="1" si="59"/>
        <v/>
      </c>
    </row>
    <row r="152" spans="1:27" ht="12.95" customHeight="1" x14ac:dyDescent="0.2">
      <c r="A152" s="193" t="str">
        <f ca="1">IF(OR(ISBLANK('Tournament Info'!$B$11),'Tournament Info'!$B$11&lt;&gt;4),"",INDIRECT(ADDRESS(ROW(),3,1,1,"Optimal Seating "&amp;'Tournament Info'!$B$11-1&amp;"R+F")))</f>
        <v/>
      </c>
      <c r="B152" s="194" t="str">
        <f ca="1">IF(ISNUMBER(A152),VLOOKUP(A152,Methuselahs!$A$7:$E$206,2,FALSE),"")</f>
        <v/>
      </c>
      <c r="C152" s="195" t="str">
        <f ca="1">IF(ISNUMBER(A152),VLOOKUP(A152,Methuselahs!$A$7:$E$206,3,FALSE),"")</f>
        <v/>
      </c>
      <c r="D152" s="196" t="str">
        <f t="shared" ca="1" si="48"/>
        <v/>
      </c>
      <c r="E152" s="197"/>
      <c r="F152" s="249">
        <f t="shared" si="49"/>
        <v>0</v>
      </c>
      <c r="G152" s="198" t="str">
        <f t="shared" ca="1" si="50"/>
        <v/>
      </c>
      <c r="H152" s="199" t="str">
        <f ca="1">IF(ISNUMBER(A152),IF(OR($S152=$U152,NOT(ISNA(MATCH($D152*5+$V$4,Override!$C$6:$C$125,0)))),$Q152,0),"")</f>
        <v/>
      </c>
      <c r="I152" s="260" t="str">
        <f t="shared" ca="1" si="51"/>
        <v/>
      </c>
      <c r="J152" s="200">
        <f ca="1">COUNT(A152:A156)</f>
        <v>0</v>
      </c>
      <c r="K152" s="201" t="str">
        <f ca="1">IF(ISNUMBER(A152),RANK(F152,F152:F156),"")</f>
        <v/>
      </c>
      <c r="L152" s="202">
        <f ca="1">IF(J152=5,VLOOKUP(K152,TPMatrix!$A$6:$B$10,2,FALSE),IF(J152=4,VLOOKUP(K152,TPMatrix!$D$6:$E$9,2,FALSE),0))</f>
        <v>0</v>
      </c>
      <c r="M152" s="202">
        <f ca="1">IF(COUNTIF(K152:K156,K152)&gt;=2,IF(J152=5,VLOOKUP(K152+1,TPMatrix!$A$6:$B$10,2,FALSE),IF(J152=4,VLOOKUP(K152+1,TPMatrix!$D$6:$E$9,2,FALSE),0)),"")</f>
        <v>0</v>
      </c>
      <c r="N152" s="202">
        <f ca="1">IF(COUNTIF(K152:K156,K152)&gt;=3,IF(J152=5,VLOOKUP(K152+2,TPMatrix!$A$6:$B$10,2,FALSE),IF(J152=4,VLOOKUP(K152+2,TPMatrix!$D$6:$E$9,2,FALSE),0)),"")</f>
        <v>0</v>
      </c>
      <c r="O152" s="202">
        <f ca="1">IF(COUNTIF(K152:K156,K152)&gt;=4,IF(J152=5,VLOOKUP(K152+3,TPMatrix!$A$6:$B$10,2,FALSE),IF(J152=4,VLOOKUP(K152+3,TPMatrix!$D$6:$E$9,2,FALSE),0)),"")</f>
        <v>0</v>
      </c>
      <c r="P152" s="202">
        <f ca="1">IF(COUNTIF(K152:K156,K152)&gt;=5,IF(J152=5,VLOOKUP(K152+4,TPMatrix!$A$6:$B$10,2,FALSE),IF(J152=4,VLOOKUP(K152+4,TPMatrix!$D$6:$E$9,2,FALSE),0)),"")</f>
        <v>0</v>
      </c>
      <c r="Q152" s="202">
        <f t="shared" ca="1" si="52"/>
        <v>0</v>
      </c>
      <c r="R152" s="203">
        <f t="shared" ca="1" si="53"/>
        <v>5</v>
      </c>
      <c r="S152" s="204">
        <f t="shared" ca="1" si="54"/>
        <v>0</v>
      </c>
      <c r="T152" s="205">
        <f t="shared" si="55"/>
        <v>0</v>
      </c>
      <c r="U152" s="206">
        <f t="shared" ca="1" si="56"/>
        <v>0</v>
      </c>
      <c r="W152" s="154" t="str">
        <f t="shared" ca="1" si="57"/>
        <v/>
      </c>
      <c r="X152" s="154" t="str">
        <f ca="1">IF(ISNUMBER($A152),$W152*(Methuselahs!$A$4+1)+$A152,"")</f>
        <v/>
      </c>
      <c r="Y152" s="154" t="str">
        <f t="shared" ca="1" si="58"/>
        <v/>
      </c>
      <c r="Z152" s="154" t="str">
        <f ca="1">IF(ISNUMBER($A152),VLOOKUP($A152,Methuselahs!$A$7:$X$206,5),"")</f>
        <v/>
      </c>
      <c r="AA152" s="154" t="str">
        <f t="shared" ca="1" si="59"/>
        <v/>
      </c>
    </row>
    <row r="153" spans="1:27" ht="12.95" customHeight="1" x14ac:dyDescent="0.2">
      <c r="A153" s="207" t="str">
        <f ca="1">IF(OR(ISBLANK('Tournament Info'!$B$11),'Tournament Info'!$B$11&lt;&gt;4),"",INDIRECT(ADDRESS(ROW(),3,1,1,"Optimal Seating "&amp;'Tournament Info'!$B$11-1&amp;"R+F")))</f>
        <v/>
      </c>
      <c r="B153" s="208" t="str">
        <f ca="1">IF(ISNUMBER(A153),VLOOKUP(A153,Methuselahs!$A$7:$E$206,2,FALSE),"")</f>
        <v/>
      </c>
      <c r="C153" s="209" t="str">
        <f ca="1">IF(ISNUMBER(A153),VLOOKUP(A153,Methuselahs!$A$7:$E$206,3,FALSE),"")</f>
        <v/>
      </c>
      <c r="D153" s="210" t="str">
        <f t="shared" ca="1" si="48"/>
        <v/>
      </c>
      <c r="E153" s="211"/>
      <c r="F153" s="251">
        <f t="shared" si="49"/>
        <v>0</v>
      </c>
      <c r="G153" s="212" t="str">
        <f t="shared" ca="1" si="50"/>
        <v/>
      </c>
      <c r="H153" s="213" t="str">
        <f ca="1">IF(ISNUMBER(A153),IF(OR($S153=$U153,NOT(ISNA(MATCH($D153*5+$V$4,Override!$C$6:$C$125,0)))),$Q153,0),"")</f>
        <v/>
      </c>
      <c r="I153" s="261" t="str">
        <f t="shared" ca="1" si="51"/>
        <v/>
      </c>
      <c r="J153" s="214">
        <f ca="1">COUNT(A152:A156)</f>
        <v>0</v>
      </c>
      <c r="K153" s="215" t="str">
        <f ca="1">IF(ISNUMBER(A153),RANK(F153,F152:F156),"")</f>
        <v/>
      </c>
      <c r="L153" s="216">
        <f ca="1">IF(J153=5,VLOOKUP(K153,TPMatrix!$A$6:$B$10,2,FALSE),IF(J153=4,VLOOKUP(K153,TPMatrix!$D$6:$E$9,2,FALSE),0))</f>
        <v>0</v>
      </c>
      <c r="M153" s="216">
        <f ca="1">IF(COUNTIF(K152:K156,K153)&gt;=2,IF(J153=5,VLOOKUP(K153+1,TPMatrix!$A$6:$B$10,2,FALSE),IF(J153=4,VLOOKUP(K153+1,TPMatrix!$D$6:$E$9,2,FALSE),0)),"")</f>
        <v>0</v>
      </c>
      <c r="N153" s="216">
        <f ca="1">IF(COUNTIF(K152:K156,K153)&gt;=3,IF(J153=5,VLOOKUP(K153+2,TPMatrix!$A$6:$B$10,2,FALSE),IF(J153=4,VLOOKUP(K153+2,TPMatrix!$D$6:$E$9,2,FALSE),0)),"")</f>
        <v>0</v>
      </c>
      <c r="O153" s="216">
        <f ca="1">IF(COUNTIF(K152:K156,K153)&gt;=4,IF(J153=5,VLOOKUP(K153+3,TPMatrix!$A$6:$B$10,2,FALSE),IF(J153=4,VLOOKUP(K153+3,TPMatrix!$D$6:$E$9,2,FALSE),0)),"")</f>
        <v>0</v>
      </c>
      <c r="P153" s="216">
        <f ca="1">IF(COUNTIF(K152:K156,K153)&gt;=5,IF(J153=5,VLOOKUP(K153+4,TPMatrix!$A$6:$B$10,2,FALSE),IF(J153=4,VLOOKUP(K153+4,TPMatrix!$D$6:$E$9,2,FALSE),0)),"")</f>
        <v>0</v>
      </c>
      <c r="Q153" s="216">
        <f t="shared" ca="1" si="52"/>
        <v>0</v>
      </c>
      <c r="R153" s="217">
        <f t="shared" ca="1" si="53"/>
        <v>5</v>
      </c>
      <c r="S153" s="215">
        <f t="shared" ca="1" si="54"/>
        <v>0</v>
      </c>
      <c r="T153" s="216">
        <f t="shared" si="55"/>
        <v>0</v>
      </c>
      <c r="U153" s="217">
        <f t="shared" ca="1" si="56"/>
        <v>0</v>
      </c>
      <c r="W153" s="154" t="str">
        <f t="shared" ca="1" si="57"/>
        <v/>
      </c>
      <c r="X153" s="154" t="str">
        <f ca="1">IF(ISNUMBER($A153),$W153*(Methuselahs!$A$4+1)+$A153,"")</f>
        <v/>
      </c>
      <c r="Y153" s="154" t="str">
        <f t="shared" ca="1" si="58"/>
        <v/>
      </c>
      <c r="Z153" s="154" t="str">
        <f ca="1">IF(ISNUMBER($A153),VLOOKUP($A153,Methuselahs!$A$7:$X$206,5),"")</f>
        <v/>
      </c>
      <c r="AA153" s="154" t="str">
        <f t="shared" ca="1" si="59"/>
        <v/>
      </c>
    </row>
    <row r="154" spans="1:27" ht="12.95" customHeight="1" x14ac:dyDescent="0.2">
      <c r="A154" s="218" t="str">
        <f ca="1">IF(OR(ISBLANK('Tournament Info'!$B$11),'Tournament Info'!$B$11&lt;&gt;4),"",INDIRECT(ADDRESS(ROW(),3,1,1,"Optimal Seating "&amp;'Tournament Info'!$B$11-1&amp;"R+F")))</f>
        <v/>
      </c>
      <c r="B154" s="194" t="str">
        <f ca="1">IF(ISNUMBER(A154),VLOOKUP(A154,Methuselahs!$A$7:$E$206,2,FALSE),"")</f>
        <v/>
      </c>
      <c r="C154" s="219" t="str">
        <f ca="1">IF(ISNUMBER(A154),VLOOKUP(A154,Methuselahs!$A$7:$E$206,3,FALSE),"")</f>
        <v/>
      </c>
      <c r="D154" s="220" t="str">
        <f t="shared" ca="1" si="48"/>
        <v/>
      </c>
      <c r="E154" s="221"/>
      <c r="F154" s="253">
        <f t="shared" si="49"/>
        <v>0</v>
      </c>
      <c r="G154" s="222" t="str">
        <f t="shared" ca="1" si="50"/>
        <v/>
      </c>
      <c r="H154" s="223" t="str">
        <f ca="1">IF(ISNUMBER(A154),IF(OR($S154=$U154,NOT(ISNA(MATCH($D154*5+$V$4,Override!$C$6:$C$125,0)))),$Q154,0),"")</f>
        <v/>
      </c>
      <c r="I154" s="97" t="str">
        <f t="shared" ca="1" si="51"/>
        <v/>
      </c>
      <c r="J154" s="224">
        <f ca="1">COUNT(A152:A156)</f>
        <v>0</v>
      </c>
      <c r="K154" s="225" t="str">
        <f ca="1">IF(ISNUMBER(A154),RANK(F154,F152:F156),"")</f>
        <v/>
      </c>
      <c r="L154" s="226">
        <f ca="1">IF(J154=5,VLOOKUP(K154,TPMatrix!$A$6:$B$10,2,FALSE),IF(J154=4,VLOOKUP(K154,TPMatrix!$D$6:$E$9,2,FALSE),0))</f>
        <v>0</v>
      </c>
      <c r="M154" s="226">
        <f ca="1">IF(COUNTIF(K152:K156,K154)&gt;=2,IF(J154=5,VLOOKUP(K154+1,TPMatrix!$A$6:$B$10,2,FALSE),IF(J154=4,VLOOKUP(K154+1,TPMatrix!$D$6:$E$9,2,FALSE),0)),"")</f>
        <v>0</v>
      </c>
      <c r="N154" s="226">
        <f ca="1">IF(COUNTIF(K152:K156,K154)&gt;=3,IF(J154=5,VLOOKUP(K154+2,TPMatrix!$A$6:$B$10,2,FALSE),IF(J154=4,VLOOKUP(K154+2,TPMatrix!$D$6:$E$9,2,FALSE),0)),"")</f>
        <v>0</v>
      </c>
      <c r="O154" s="226">
        <f ca="1">IF(COUNTIF(K152:K156,K154)&gt;=4,IF(J154=5,VLOOKUP(K154+3,TPMatrix!$A$6:$B$10,2,FALSE),IF(J154=4,VLOOKUP(K154+3,TPMatrix!$D$6:$E$9,2,FALSE),0)),"")</f>
        <v>0</v>
      </c>
      <c r="P154" s="226">
        <f ca="1">IF(COUNTIF(K152:K156,K154)&gt;=5,IF(J154=5,VLOOKUP(K154+4,TPMatrix!$A$6:$B$10,2,FALSE),IF(J154=4,VLOOKUP(K154+4,TPMatrix!$D$6:$E$9,2,FALSE),0)),"")</f>
        <v>0</v>
      </c>
      <c r="Q154" s="226">
        <f t="shared" ca="1" si="52"/>
        <v>0</v>
      </c>
      <c r="R154" s="227">
        <f t="shared" ca="1" si="53"/>
        <v>5</v>
      </c>
      <c r="S154" s="225">
        <f t="shared" ca="1" si="54"/>
        <v>0</v>
      </c>
      <c r="T154" s="226">
        <f t="shared" si="55"/>
        <v>0</v>
      </c>
      <c r="U154" s="227">
        <f t="shared" ca="1" si="56"/>
        <v>0</v>
      </c>
      <c r="W154" s="154" t="str">
        <f t="shared" ca="1" si="57"/>
        <v/>
      </c>
      <c r="X154" s="154" t="str">
        <f ca="1">IF(ISNUMBER($A154),$W154*(Methuselahs!$A$4+1)+$A154,"")</f>
        <v/>
      </c>
      <c r="Y154" s="154" t="str">
        <f t="shared" ca="1" si="58"/>
        <v/>
      </c>
      <c r="Z154" s="154" t="str">
        <f ca="1">IF(ISNUMBER($A154),VLOOKUP($A154,Methuselahs!$A$7:$X$206,5),"")</f>
        <v/>
      </c>
      <c r="AA154" s="154" t="str">
        <f t="shared" ca="1" si="59"/>
        <v/>
      </c>
    </row>
    <row r="155" spans="1:27" ht="12.95" customHeight="1" x14ac:dyDescent="0.2">
      <c r="A155" s="228" t="str">
        <f ca="1">IF(OR(ISBLANK('Tournament Info'!$B$11),'Tournament Info'!$B$11&lt;&gt;4),"",INDIRECT(ADDRESS(ROW(),3,1,1,"Optimal Seating "&amp;'Tournament Info'!$B$11-1&amp;"R+F")))</f>
        <v/>
      </c>
      <c r="B155" s="229" t="str">
        <f ca="1">IF(ISNUMBER(A155),VLOOKUP(A155,Methuselahs!$A$7:$E$206,2,FALSE),"")</f>
        <v/>
      </c>
      <c r="C155" s="230" t="str">
        <f ca="1">IF(ISNUMBER(A155),VLOOKUP(A155,Methuselahs!$A$7:$E$206,3,FALSE),"")</f>
        <v/>
      </c>
      <c r="D155" s="231" t="str">
        <f t="shared" ca="1" si="48"/>
        <v/>
      </c>
      <c r="E155" s="232"/>
      <c r="F155" s="255">
        <f t="shared" si="49"/>
        <v>0</v>
      </c>
      <c r="G155" s="212" t="str">
        <f t="shared" ca="1" si="50"/>
        <v/>
      </c>
      <c r="H155" s="213" t="str">
        <f ca="1">IF(ISNUMBER(A155),IF(OR($S155=$U155,NOT(ISNA(MATCH($D155*5+$V$4,Override!$C$6:$C$125,0)))),$Q155,0),"")</f>
        <v/>
      </c>
      <c r="I155" s="261" t="str">
        <f t="shared" ca="1" si="51"/>
        <v/>
      </c>
      <c r="J155" s="233">
        <f ca="1">COUNT(A152:A156)</f>
        <v>0</v>
      </c>
      <c r="K155" s="215" t="str">
        <f ca="1">IF(ISNUMBER(A155),RANK(F155,F152:F156),"")</f>
        <v/>
      </c>
      <c r="L155" s="216">
        <f ca="1">IF(J155=5,VLOOKUP(K155,TPMatrix!$A$6:$B$10,2,FALSE),IF(J155=4,VLOOKUP(K155,TPMatrix!$D$6:$E$9,2,FALSE),0))</f>
        <v>0</v>
      </c>
      <c r="M155" s="216">
        <f ca="1">IF(COUNTIF(K152:K156,K155)&gt;=2,IF(J155=5,VLOOKUP(K155+1,TPMatrix!$A$6:$B$10,2,FALSE),IF(J155=4,VLOOKUP(K155+1,TPMatrix!$D$6:$E$9,2,FALSE),0)),"")</f>
        <v>0</v>
      </c>
      <c r="N155" s="216">
        <f ca="1">IF(COUNTIF(K152:K156,K155)&gt;=3,IF(J155=5,VLOOKUP(K155+2,TPMatrix!$A$6:$B$10,2,FALSE),IF(J155=4,VLOOKUP(K155+2,TPMatrix!$D$6:$E$9,2,FALSE),0)),"")</f>
        <v>0</v>
      </c>
      <c r="O155" s="216">
        <f ca="1">IF(COUNTIF(K152:K156,K155)&gt;=4,IF(J155=5,VLOOKUP(K155+3,TPMatrix!$A$6:$B$10,2,FALSE),IF(J155=4,VLOOKUP(K155+3,TPMatrix!$D$6:$E$9,2,FALSE),0)),"")</f>
        <v>0</v>
      </c>
      <c r="P155" s="216">
        <f ca="1">IF(COUNTIF(K152:K156,K155)&gt;=5,IF(J155=5,VLOOKUP(K155+4,TPMatrix!$A$6:$B$10,2,FALSE),IF(J155=4,VLOOKUP(K155+4,TPMatrix!$D$6:$E$9,2,FALSE),0)),"")</f>
        <v>0</v>
      </c>
      <c r="Q155" s="216">
        <f t="shared" ca="1" si="52"/>
        <v>0</v>
      </c>
      <c r="R155" s="217">
        <f t="shared" ca="1" si="53"/>
        <v>5</v>
      </c>
      <c r="S155" s="215">
        <f t="shared" ca="1" si="54"/>
        <v>0</v>
      </c>
      <c r="T155" s="216">
        <f t="shared" si="55"/>
        <v>0</v>
      </c>
      <c r="U155" s="217">
        <f t="shared" ca="1" si="56"/>
        <v>0</v>
      </c>
      <c r="W155" s="154" t="str">
        <f t="shared" ca="1" si="57"/>
        <v/>
      </c>
      <c r="X155" s="154" t="str">
        <f ca="1">IF(ISNUMBER($A155),$W155*(Methuselahs!$A$4+1)+$A155,"")</f>
        <v/>
      </c>
      <c r="Y155" s="154" t="str">
        <f t="shared" ca="1" si="58"/>
        <v/>
      </c>
      <c r="Z155" s="154" t="str">
        <f ca="1">IF(ISNUMBER($A155),VLOOKUP($A155,Methuselahs!$A$7:$X$206,5),"")</f>
        <v/>
      </c>
      <c r="AA155" s="154" t="str">
        <f t="shared" ca="1" si="59"/>
        <v/>
      </c>
    </row>
    <row r="156" spans="1:27" ht="12.95" customHeight="1" x14ac:dyDescent="0.2">
      <c r="A156" s="234" t="str">
        <f ca="1">IF(OR(ISBLANK('Tournament Info'!$B$11),'Tournament Info'!$B$11&lt;&gt;4),"",INDIRECT(ADDRESS(ROW(),3,1,1,"Optimal Seating "&amp;'Tournament Info'!$B$11-1&amp;"R+F")))</f>
        <v/>
      </c>
      <c r="B156" s="235" t="str">
        <f ca="1">IF(ISNUMBER(A156),VLOOKUP(A156,Methuselahs!$A$7:$E$206,2,FALSE),"")</f>
        <v/>
      </c>
      <c r="C156" s="236" t="str">
        <f ca="1">IF(ISNUMBER(A156),VLOOKUP(A156,Methuselahs!$A$7:$E$206,3,FALSE),"")</f>
        <v/>
      </c>
      <c r="D156" s="237" t="str">
        <f t="shared" ca="1" si="48"/>
        <v/>
      </c>
      <c r="E156" s="238"/>
      <c r="F156" s="256">
        <f t="shared" si="49"/>
        <v>0</v>
      </c>
      <c r="G156" s="222" t="str">
        <f t="shared" ca="1" si="50"/>
        <v/>
      </c>
      <c r="H156" s="223" t="str">
        <f ca="1">IF(ISNUMBER(A156),IF(OR($S156=$U156,NOT(ISNA(MATCH($D156*5+$V$4,Override!$C$6:$C$125,0)))),$Q156,0),"")</f>
        <v/>
      </c>
      <c r="I156" s="97" t="str">
        <f t="shared" ca="1" si="51"/>
        <v/>
      </c>
      <c r="J156" s="239">
        <f ca="1">COUNT(A152:A156)</f>
        <v>0</v>
      </c>
      <c r="K156" s="240" t="str">
        <f ca="1">IF(ISNUMBER(A156),RANK(F156,F152:F156),"")</f>
        <v/>
      </c>
      <c r="L156" s="241">
        <f ca="1">IF(J156=5,VLOOKUP(K156,TPMatrix!$A$6:$B$10,2,FALSE),IF(J156=4,VLOOKUP(K156,TPMatrix!$D$6:$E$9,2,FALSE),0))</f>
        <v>0</v>
      </c>
      <c r="M156" s="241">
        <f ca="1">IF(COUNTIF(K152:K156,K156)&gt;=2,IF(J156=5,VLOOKUP(K156+1,TPMatrix!$A$6:$B$10,2,FALSE),IF(J156=4,VLOOKUP(K156+1,TPMatrix!$D$6:$E$9,2,FALSE),0)),"")</f>
        <v>0</v>
      </c>
      <c r="N156" s="241">
        <f ca="1">IF(COUNTIF(K152:K156,K156)&gt;=3,IF(J156=5,VLOOKUP(K156+2,TPMatrix!$A$6:$B$10,2,FALSE),IF(J156=4,VLOOKUP(K156+2,TPMatrix!$D$6:$E$9,2,FALSE),0)),"")</f>
        <v>0</v>
      </c>
      <c r="O156" s="241">
        <f ca="1">IF(COUNTIF(K152:K156,K156)&gt;=4,IF(J156=5,VLOOKUP(K156+3,TPMatrix!$A$6:$B$10,2,FALSE),IF(J156=4,VLOOKUP(K156+3,TPMatrix!$D$6:$E$9,2,FALSE),0)),"")</f>
        <v>0</v>
      </c>
      <c r="P156" s="241">
        <f ca="1">IF(COUNTIF(K152:K156,K156)&gt;=5,IF(J156=5,VLOOKUP(K156+4,TPMatrix!$A$6:$B$10,2,FALSE),IF(J156=4,VLOOKUP(K156+4,TPMatrix!$D$6:$E$9,2,FALSE),0)),"")</f>
        <v>0</v>
      </c>
      <c r="Q156" s="241">
        <f t="shared" ca="1" si="52"/>
        <v>0</v>
      </c>
      <c r="R156" s="242">
        <f t="shared" ca="1" si="53"/>
        <v>5</v>
      </c>
      <c r="S156" s="240">
        <f t="shared" ca="1" si="54"/>
        <v>0</v>
      </c>
      <c r="T156" s="241">
        <f t="shared" si="55"/>
        <v>0</v>
      </c>
      <c r="U156" s="242">
        <f t="shared" ca="1" si="56"/>
        <v>0</v>
      </c>
      <c r="W156" s="154" t="str">
        <f t="shared" ca="1" si="57"/>
        <v/>
      </c>
      <c r="X156" s="154" t="str">
        <f ca="1">IF(ISNUMBER($A156),$W156*(Methuselahs!$A$4+1)+$A156,"")</f>
        <v/>
      </c>
      <c r="Y156" s="154" t="str">
        <f t="shared" ca="1" si="58"/>
        <v/>
      </c>
      <c r="Z156" s="154" t="str">
        <f ca="1">IF(ISNUMBER($A156),VLOOKUP($A156,Methuselahs!$A$7:$X$206,5),"")</f>
        <v/>
      </c>
      <c r="AA156" s="154" t="str">
        <f t="shared" ca="1" si="59"/>
        <v/>
      </c>
    </row>
    <row r="157" spans="1:27" ht="12.95" customHeight="1" x14ac:dyDescent="0.2">
      <c r="A157" s="193" t="str">
        <f ca="1">IF(OR(ISBLANK('Tournament Info'!$B$11),'Tournament Info'!$B$11&lt;&gt;4),"",INDIRECT(ADDRESS(ROW(),3,1,1,"Optimal Seating "&amp;'Tournament Info'!$B$11-1&amp;"R+F")))</f>
        <v/>
      </c>
      <c r="B157" s="194" t="str">
        <f ca="1">IF(ISNUMBER(A157),VLOOKUP(A157,Methuselahs!$A$7:$E$206,2,FALSE),"")</f>
        <v/>
      </c>
      <c r="C157" s="195" t="str">
        <f ca="1">IF(ISNUMBER(A157),VLOOKUP(A157,Methuselahs!$A$7:$E$206,3,FALSE),"")</f>
        <v/>
      </c>
      <c r="D157" s="196" t="str">
        <f t="shared" ca="1" si="48"/>
        <v/>
      </c>
      <c r="E157" s="197"/>
      <c r="F157" s="249">
        <f t="shared" si="49"/>
        <v>0</v>
      </c>
      <c r="G157" s="198" t="str">
        <f t="shared" ca="1" si="50"/>
        <v/>
      </c>
      <c r="H157" s="199" t="str">
        <f ca="1">IF(ISNUMBER(A157),IF(OR($S157=$U157,NOT(ISNA(MATCH($D157*5+$V$4,Override!$C$6:$C$125,0)))),$Q157,0),"")</f>
        <v/>
      </c>
      <c r="I157" s="260" t="str">
        <f t="shared" ca="1" si="51"/>
        <v/>
      </c>
      <c r="J157" s="200">
        <f ca="1">COUNT(A157:A161)</f>
        <v>0</v>
      </c>
      <c r="K157" s="201" t="str">
        <f ca="1">IF(ISNUMBER(A157),RANK(F157,F157:F161),"")</f>
        <v/>
      </c>
      <c r="L157" s="202">
        <f ca="1">IF(J157=5,VLOOKUP(K157,TPMatrix!$A$6:$B$10,2,FALSE),IF(J157=4,VLOOKUP(K157,TPMatrix!$D$6:$E$9,2,FALSE),0))</f>
        <v>0</v>
      </c>
      <c r="M157" s="202">
        <f ca="1">IF(COUNTIF(K157:K161,K157)&gt;=2,IF(J157=5,VLOOKUP(K157+1,TPMatrix!$A$6:$B$10,2,FALSE),IF(J157=4,VLOOKUP(K157+1,TPMatrix!$D$6:$E$9,2,FALSE),0)),"")</f>
        <v>0</v>
      </c>
      <c r="N157" s="202">
        <f ca="1">IF(COUNTIF(K157:K161,K157)&gt;=3,IF(J157=5,VLOOKUP(K157+2,TPMatrix!$A$6:$B$10,2,FALSE),IF(J157=4,VLOOKUP(K157+2,TPMatrix!$D$6:$E$9,2,FALSE),0)),"")</f>
        <v>0</v>
      </c>
      <c r="O157" s="202">
        <f ca="1">IF(COUNTIF(K157:K161,K157)&gt;=4,IF(J157=5,VLOOKUP(K157+3,TPMatrix!$A$6:$B$10,2,FALSE),IF(J157=4,VLOOKUP(K157+3,TPMatrix!$D$6:$E$9,2,FALSE),0)),"")</f>
        <v>0</v>
      </c>
      <c r="P157" s="202">
        <f ca="1">IF(COUNTIF(K157:K161,K157)&gt;=5,IF(J157=5,VLOOKUP(K157+4,TPMatrix!$A$6:$B$10,2,FALSE),IF(J157=4,VLOOKUP(K157+4,TPMatrix!$D$6:$E$9,2,FALSE),0)),"")</f>
        <v>0</v>
      </c>
      <c r="Q157" s="202">
        <f t="shared" ca="1" si="52"/>
        <v>0</v>
      </c>
      <c r="R157" s="203">
        <f t="shared" ca="1" si="53"/>
        <v>5</v>
      </c>
      <c r="S157" s="204">
        <f t="shared" ca="1" si="54"/>
        <v>0</v>
      </c>
      <c r="T157" s="205">
        <f t="shared" si="55"/>
        <v>0</v>
      </c>
      <c r="U157" s="206">
        <f t="shared" ca="1" si="56"/>
        <v>0</v>
      </c>
      <c r="W157" s="154" t="str">
        <f t="shared" ca="1" si="57"/>
        <v/>
      </c>
      <c r="X157" s="154" t="str">
        <f ca="1">IF(ISNUMBER($A157),$W157*(Methuselahs!$A$4+1)+$A157,"")</f>
        <v/>
      </c>
      <c r="Y157" s="154" t="str">
        <f t="shared" ca="1" si="58"/>
        <v/>
      </c>
      <c r="Z157" s="154" t="str">
        <f ca="1">IF(ISNUMBER($A157),VLOOKUP($A157,Methuselahs!$A$7:$X$206,5),"")</f>
        <v/>
      </c>
      <c r="AA157" s="154" t="str">
        <f t="shared" ca="1" si="59"/>
        <v/>
      </c>
    </row>
    <row r="158" spans="1:27" ht="12.95" customHeight="1" x14ac:dyDescent="0.2">
      <c r="A158" s="207" t="str">
        <f ca="1">IF(OR(ISBLANK('Tournament Info'!$B$11),'Tournament Info'!$B$11&lt;&gt;4),"",INDIRECT(ADDRESS(ROW(),3,1,1,"Optimal Seating "&amp;'Tournament Info'!$B$11-1&amp;"R+F")))</f>
        <v/>
      </c>
      <c r="B158" s="208" t="str">
        <f ca="1">IF(ISNUMBER(A158),VLOOKUP(A158,Methuselahs!$A$7:$E$206,2,FALSE),"")</f>
        <v/>
      </c>
      <c r="C158" s="209" t="str">
        <f ca="1">IF(ISNUMBER(A158),VLOOKUP(A158,Methuselahs!$A$7:$E$206,3,FALSE),"")</f>
        <v/>
      </c>
      <c r="D158" s="210" t="str">
        <f t="shared" ca="1" si="48"/>
        <v/>
      </c>
      <c r="E158" s="211"/>
      <c r="F158" s="251">
        <f t="shared" si="49"/>
        <v>0</v>
      </c>
      <c r="G158" s="212" t="str">
        <f t="shared" ca="1" si="50"/>
        <v/>
      </c>
      <c r="H158" s="213" t="str">
        <f ca="1">IF(ISNUMBER(A158),IF(OR($S158=$U158,NOT(ISNA(MATCH($D158*5+$V$4,Override!$C$6:$C$125,0)))),$Q158,0),"")</f>
        <v/>
      </c>
      <c r="I158" s="261" t="str">
        <f t="shared" ca="1" si="51"/>
        <v/>
      </c>
      <c r="J158" s="214">
        <f ca="1">COUNT(A157:A161)</f>
        <v>0</v>
      </c>
      <c r="K158" s="215" t="str">
        <f ca="1">IF(ISNUMBER(A158),RANK(F158,F157:F161),"")</f>
        <v/>
      </c>
      <c r="L158" s="216">
        <f ca="1">IF(J158=5,VLOOKUP(K158,TPMatrix!$A$6:$B$10,2,FALSE),IF(J158=4,VLOOKUP(K158,TPMatrix!$D$6:$E$9,2,FALSE),0))</f>
        <v>0</v>
      </c>
      <c r="M158" s="216">
        <f ca="1">IF(COUNTIF(K157:K161,K158)&gt;=2,IF(J158=5,VLOOKUP(K158+1,TPMatrix!$A$6:$B$10,2,FALSE),IF(J158=4,VLOOKUP(K158+1,TPMatrix!$D$6:$E$9,2,FALSE),0)),"")</f>
        <v>0</v>
      </c>
      <c r="N158" s="216">
        <f ca="1">IF(COUNTIF(K157:K161,K158)&gt;=3,IF(J158=5,VLOOKUP(K158+2,TPMatrix!$A$6:$B$10,2,FALSE),IF(J158=4,VLOOKUP(K158+2,TPMatrix!$D$6:$E$9,2,FALSE),0)),"")</f>
        <v>0</v>
      </c>
      <c r="O158" s="216">
        <f ca="1">IF(COUNTIF(K157:K161,K158)&gt;=4,IF(J158=5,VLOOKUP(K158+3,TPMatrix!$A$6:$B$10,2,FALSE),IF(J158=4,VLOOKUP(K158+3,TPMatrix!$D$6:$E$9,2,FALSE),0)),"")</f>
        <v>0</v>
      </c>
      <c r="P158" s="216">
        <f ca="1">IF(COUNTIF(K157:K161,K158)&gt;=5,IF(J158=5,VLOOKUP(K158+4,TPMatrix!$A$6:$B$10,2,FALSE),IF(J158=4,VLOOKUP(K158+4,TPMatrix!$D$6:$E$9,2,FALSE),0)),"")</f>
        <v>0</v>
      </c>
      <c r="Q158" s="216">
        <f t="shared" ca="1" si="52"/>
        <v>0</v>
      </c>
      <c r="R158" s="217">
        <f t="shared" ca="1" si="53"/>
        <v>5</v>
      </c>
      <c r="S158" s="215">
        <f t="shared" ca="1" si="54"/>
        <v>0</v>
      </c>
      <c r="T158" s="216">
        <f t="shared" si="55"/>
        <v>0</v>
      </c>
      <c r="U158" s="217">
        <f t="shared" ca="1" si="56"/>
        <v>0</v>
      </c>
      <c r="W158" s="154" t="str">
        <f t="shared" ca="1" si="57"/>
        <v/>
      </c>
      <c r="X158" s="154" t="str">
        <f ca="1">IF(ISNUMBER($A158),$W158*(Methuselahs!$A$4+1)+$A158,"")</f>
        <v/>
      </c>
      <c r="Y158" s="154" t="str">
        <f t="shared" ca="1" si="58"/>
        <v/>
      </c>
      <c r="Z158" s="154" t="str">
        <f ca="1">IF(ISNUMBER($A158),VLOOKUP($A158,Methuselahs!$A$7:$X$206,5),"")</f>
        <v/>
      </c>
      <c r="AA158" s="154" t="str">
        <f t="shared" ca="1" si="59"/>
        <v/>
      </c>
    </row>
    <row r="159" spans="1:27" ht="12.95" customHeight="1" x14ac:dyDescent="0.2">
      <c r="A159" s="218" t="str">
        <f ca="1">IF(OR(ISBLANK('Tournament Info'!$B$11),'Tournament Info'!$B$11&lt;&gt;4),"",INDIRECT(ADDRESS(ROW(),3,1,1,"Optimal Seating "&amp;'Tournament Info'!$B$11-1&amp;"R+F")))</f>
        <v/>
      </c>
      <c r="B159" s="194" t="str">
        <f ca="1">IF(ISNUMBER(A159),VLOOKUP(A159,Methuselahs!$A$7:$E$206,2,FALSE),"")</f>
        <v/>
      </c>
      <c r="C159" s="219" t="str">
        <f ca="1">IF(ISNUMBER(A159),VLOOKUP(A159,Methuselahs!$A$7:$E$206,3,FALSE),"")</f>
        <v/>
      </c>
      <c r="D159" s="220" t="str">
        <f t="shared" ca="1" si="48"/>
        <v/>
      </c>
      <c r="E159" s="221"/>
      <c r="F159" s="253">
        <f t="shared" si="49"/>
        <v>0</v>
      </c>
      <c r="G159" s="222" t="str">
        <f t="shared" ca="1" si="50"/>
        <v/>
      </c>
      <c r="H159" s="223" t="str">
        <f ca="1">IF(ISNUMBER(A159),IF(OR($S159=$U159,NOT(ISNA(MATCH($D159*5+$V$4,Override!$C$6:$C$125,0)))),$Q159,0),"")</f>
        <v/>
      </c>
      <c r="I159" s="97" t="str">
        <f t="shared" ca="1" si="51"/>
        <v/>
      </c>
      <c r="J159" s="224">
        <f ca="1">COUNT(A157:A161)</f>
        <v>0</v>
      </c>
      <c r="K159" s="225" t="str">
        <f ca="1">IF(ISNUMBER(A159),RANK(F159,F157:F161),"")</f>
        <v/>
      </c>
      <c r="L159" s="226">
        <f ca="1">IF(J159=5,VLOOKUP(K159,TPMatrix!$A$6:$B$10,2,FALSE),IF(J159=4,VLOOKUP(K159,TPMatrix!$D$6:$E$9,2,FALSE),0))</f>
        <v>0</v>
      </c>
      <c r="M159" s="226">
        <f ca="1">IF(COUNTIF(K157:K161,K159)&gt;=2,IF(J159=5,VLOOKUP(K159+1,TPMatrix!$A$6:$B$10,2,FALSE),IF(J159=4,VLOOKUP(K159+1,TPMatrix!$D$6:$E$9,2,FALSE),0)),"")</f>
        <v>0</v>
      </c>
      <c r="N159" s="226">
        <f ca="1">IF(COUNTIF(K157:K161,K159)&gt;=3,IF(J159=5,VLOOKUP(K159+2,TPMatrix!$A$6:$B$10,2,FALSE),IF(J159=4,VLOOKUP(K159+2,TPMatrix!$D$6:$E$9,2,FALSE),0)),"")</f>
        <v>0</v>
      </c>
      <c r="O159" s="226">
        <f ca="1">IF(COUNTIF(K157:K161,K159)&gt;=4,IF(J159=5,VLOOKUP(K159+3,TPMatrix!$A$6:$B$10,2,FALSE),IF(J159=4,VLOOKUP(K159+3,TPMatrix!$D$6:$E$9,2,FALSE),0)),"")</f>
        <v>0</v>
      </c>
      <c r="P159" s="226">
        <f ca="1">IF(COUNTIF(K157:K161,K159)&gt;=5,IF(J159=5,VLOOKUP(K159+4,TPMatrix!$A$6:$B$10,2,FALSE),IF(J159=4,VLOOKUP(K159+4,TPMatrix!$D$6:$E$9,2,FALSE),0)),"")</f>
        <v>0</v>
      </c>
      <c r="Q159" s="226">
        <f t="shared" ca="1" si="52"/>
        <v>0</v>
      </c>
      <c r="R159" s="227">
        <f t="shared" ca="1" si="53"/>
        <v>5</v>
      </c>
      <c r="S159" s="225">
        <f t="shared" ca="1" si="54"/>
        <v>0</v>
      </c>
      <c r="T159" s="226">
        <f t="shared" si="55"/>
        <v>0</v>
      </c>
      <c r="U159" s="227">
        <f t="shared" ca="1" si="56"/>
        <v>0</v>
      </c>
      <c r="W159" s="154" t="str">
        <f t="shared" ca="1" si="57"/>
        <v/>
      </c>
      <c r="X159" s="154" t="str">
        <f ca="1">IF(ISNUMBER($A159),$W159*(Methuselahs!$A$4+1)+$A159,"")</f>
        <v/>
      </c>
      <c r="Y159" s="154" t="str">
        <f t="shared" ca="1" si="58"/>
        <v/>
      </c>
      <c r="Z159" s="154" t="str">
        <f ca="1">IF(ISNUMBER($A159),VLOOKUP($A159,Methuselahs!$A$7:$X$206,5),"")</f>
        <v/>
      </c>
      <c r="AA159" s="154" t="str">
        <f t="shared" ca="1" si="59"/>
        <v/>
      </c>
    </row>
    <row r="160" spans="1:27" ht="12.95" customHeight="1" x14ac:dyDescent="0.2">
      <c r="A160" s="228" t="str">
        <f ca="1">IF(OR(ISBLANK('Tournament Info'!$B$11),'Tournament Info'!$B$11&lt;&gt;4),"",INDIRECT(ADDRESS(ROW(),3,1,1,"Optimal Seating "&amp;'Tournament Info'!$B$11-1&amp;"R+F")))</f>
        <v/>
      </c>
      <c r="B160" s="229" t="str">
        <f ca="1">IF(ISNUMBER(A160),VLOOKUP(A160,Methuselahs!$A$7:$E$206,2,FALSE),"")</f>
        <v/>
      </c>
      <c r="C160" s="230" t="str">
        <f ca="1">IF(ISNUMBER(A160),VLOOKUP(A160,Methuselahs!$A$7:$E$206,3,FALSE),"")</f>
        <v/>
      </c>
      <c r="D160" s="231" t="str">
        <f t="shared" ca="1" si="48"/>
        <v/>
      </c>
      <c r="E160" s="232"/>
      <c r="F160" s="255">
        <f t="shared" si="49"/>
        <v>0</v>
      </c>
      <c r="G160" s="212" t="str">
        <f t="shared" ca="1" si="50"/>
        <v/>
      </c>
      <c r="H160" s="213" t="str">
        <f ca="1">IF(ISNUMBER(A160),IF(OR($S160=$U160,NOT(ISNA(MATCH($D160*5+$V$4,Override!$C$6:$C$125,0)))),$Q160,0),"")</f>
        <v/>
      </c>
      <c r="I160" s="261" t="str">
        <f t="shared" ca="1" si="51"/>
        <v/>
      </c>
      <c r="J160" s="233">
        <f ca="1">COUNT(A157:A161)</f>
        <v>0</v>
      </c>
      <c r="K160" s="215" t="str">
        <f ca="1">IF(ISNUMBER(A160),RANK(F160,F157:F161),"")</f>
        <v/>
      </c>
      <c r="L160" s="216">
        <f ca="1">IF(J160=5,VLOOKUP(K160,TPMatrix!$A$6:$B$10,2,FALSE),IF(J160=4,VLOOKUP(K160,TPMatrix!$D$6:$E$9,2,FALSE),0))</f>
        <v>0</v>
      </c>
      <c r="M160" s="216">
        <f ca="1">IF(COUNTIF(K157:K161,K160)&gt;=2,IF(J160=5,VLOOKUP(K160+1,TPMatrix!$A$6:$B$10,2,FALSE),IF(J160=4,VLOOKUP(K160+1,TPMatrix!$D$6:$E$9,2,FALSE),0)),"")</f>
        <v>0</v>
      </c>
      <c r="N160" s="216">
        <f ca="1">IF(COUNTIF(K157:K161,K160)&gt;=3,IF(J160=5,VLOOKUP(K160+2,TPMatrix!$A$6:$B$10,2,FALSE),IF(J160=4,VLOOKUP(K160+2,TPMatrix!$D$6:$E$9,2,FALSE),0)),"")</f>
        <v>0</v>
      </c>
      <c r="O160" s="216">
        <f ca="1">IF(COUNTIF(K157:K161,K160)&gt;=4,IF(J160=5,VLOOKUP(K160+3,TPMatrix!$A$6:$B$10,2,FALSE),IF(J160=4,VLOOKUP(K160+3,TPMatrix!$D$6:$E$9,2,FALSE),0)),"")</f>
        <v>0</v>
      </c>
      <c r="P160" s="216">
        <f ca="1">IF(COUNTIF(K157:K161,K160)&gt;=5,IF(J160=5,VLOOKUP(K160+4,TPMatrix!$A$6:$B$10,2,FALSE),IF(J160=4,VLOOKUP(K160+4,TPMatrix!$D$6:$E$9,2,FALSE),0)),"")</f>
        <v>0</v>
      </c>
      <c r="Q160" s="216">
        <f t="shared" ca="1" si="52"/>
        <v>0</v>
      </c>
      <c r="R160" s="217">
        <f t="shared" ca="1" si="53"/>
        <v>5</v>
      </c>
      <c r="S160" s="215">
        <f t="shared" ca="1" si="54"/>
        <v>0</v>
      </c>
      <c r="T160" s="216">
        <f t="shared" si="55"/>
        <v>0</v>
      </c>
      <c r="U160" s="217">
        <f t="shared" ca="1" si="56"/>
        <v>0</v>
      </c>
      <c r="W160" s="154" t="str">
        <f t="shared" ca="1" si="57"/>
        <v/>
      </c>
      <c r="X160" s="154" t="str">
        <f ca="1">IF(ISNUMBER($A160),$W160*(Methuselahs!$A$4+1)+$A160,"")</f>
        <v/>
      </c>
      <c r="Y160" s="154" t="str">
        <f t="shared" ca="1" si="58"/>
        <v/>
      </c>
      <c r="Z160" s="154" t="str">
        <f ca="1">IF(ISNUMBER($A160),VLOOKUP($A160,Methuselahs!$A$7:$X$206,5),"")</f>
        <v/>
      </c>
      <c r="AA160" s="154" t="str">
        <f t="shared" ca="1" si="59"/>
        <v/>
      </c>
    </row>
    <row r="161" spans="1:27" ht="12.95" customHeight="1" x14ac:dyDescent="0.2">
      <c r="A161" s="234" t="str">
        <f ca="1">IF(OR(ISBLANK('Tournament Info'!$B$11),'Tournament Info'!$B$11&lt;&gt;4),"",INDIRECT(ADDRESS(ROW(),3,1,1,"Optimal Seating "&amp;'Tournament Info'!$B$11-1&amp;"R+F")))</f>
        <v/>
      </c>
      <c r="B161" s="235" t="str">
        <f ca="1">IF(ISNUMBER(A161),VLOOKUP(A161,Methuselahs!$A$7:$E$206,2,FALSE),"")</f>
        <v/>
      </c>
      <c r="C161" s="236" t="str">
        <f ca="1">IF(ISNUMBER(A161),VLOOKUP(A161,Methuselahs!$A$7:$E$206,3,FALSE),"")</f>
        <v/>
      </c>
      <c r="D161" s="237" t="str">
        <f t="shared" ca="1" si="48"/>
        <v/>
      </c>
      <c r="E161" s="238"/>
      <c r="F161" s="256">
        <f t="shared" si="49"/>
        <v>0</v>
      </c>
      <c r="G161" s="222" t="str">
        <f t="shared" ca="1" si="50"/>
        <v/>
      </c>
      <c r="H161" s="223" t="str">
        <f ca="1">IF(ISNUMBER(A161),IF(OR($S161=$U161,NOT(ISNA(MATCH($D161*5+$V$4,Override!$C$6:$C$125,0)))),$Q161,0),"")</f>
        <v/>
      </c>
      <c r="I161" s="97" t="str">
        <f t="shared" ca="1" si="51"/>
        <v/>
      </c>
      <c r="J161" s="239">
        <f ca="1">COUNT(A157:A161)</f>
        <v>0</v>
      </c>
      <c r="K161" s="240" t="str">
        <f ca="1">IF(ISNUMBER(A161),RANK(F161,F157:F161),"")</f>
        <v/>
      </c>
      <c r="L161" s="241">
        <f ca="1">IF(J161=5,VLOOKUP(K161,TPMatrix!$A$6:$B$10,2,FALSE),IF(J161=4,VLOOKUP(K161,TPMatrix!$D$6:$E$9,2,FALSE),0))</f>
        <v>0</v>
      </c>
      <c r="M161" s="241">
        <f ca="1">IF(COUNTIF(K157:K161,K161)&gt;=2,IF(J161=5,VLOOKUP(K161+1,TPMatrix!$A$6:$B$10,2,FALSE),IF(J161=4,VLOOKUP(K161+1,TPMatrix!$D$6:$E$9,2,FALSE),0)),"")</f>
        <v>0</v>
      </c>
      <c r="N161" s="241">
        <f ca="1">IF(COUNTIF(K157:K161,K161)&gt;=3,IF(J161=5,VLOOKUP(K161+2,TPMatrix!$A$6:$B$10,2,FALSE),IF(J161=4,VLOOKUP(K161+2,TPMatrix!$D$6:$E$9,2,FALSE),0)),"")</f>
        <v>0</v>
      </c>
      <c r="O161" s="241">
        <f ca="1">IF(COUNTIF(K157:K161,K161)&gt;=4,IF(J161=5,VLOOKUP(K161+3,TPMatrix!$A$6:$B$10,2,FALSE),IF(J161=4,VLOOKUP(K161+3,TPMatrix!$D$6:$E$9,2,FALSE),0)),"")</f>
        <v>0</v>
      </c>
      <c r="P161" s="241">
        <f ca="1">IF(COUNTIF(K157:K161,K161)&gt;=5,IF(J161=5,VLOOKUP(K161+4,TPMatrix!$A$6:$B$10,2,FALSE),IF(J161=4,VLOOKUP(K161+4,TPMatrix!$D$6:$E$9,2,FALSE),0)),"")</f>
        <v>0</v>
      </c>
      <c r="Q161" s="241">
        <f t="shared" ca="1" si="52"/>
        <v>0</v>
      </c>
      <c r="R161" s="242">
        <f t="shared" ca="1" si="53"/>
        <v>5</v>
      </c>
      <c r="S161" s="240">
        <f t="shared" ca="1" si="54"/>
        <v>0</v>
      </c>
      <c r="T161" s="241">
        <f t="shared" si="55"/>
        <v>0</v>
      </c>
      <c r="U161" s="242">
        <f t="shared" ca="1" si="56"/>
        <v>0</v>
      </c>
      <c r="W161" s="154" t="str">
        <f t="shared" ca="1" si="57"/>
        <v/>
      </c>
      <c r="X161" s="154" t="str">
        <f ca="1">IF(ISNUMBER($A161),$W161*(Methuselahs!$A$4+1)+$A161,"")</f>
        <v/>
      </c>
      <c r="Y161" s="154" t="str">
        <f t="shared" ca="1" si="58"/>
        <v/>
      </c>
      <c r="Z161" s="154" t="str">
        <f ca="1">IF(ISNUMBER($A161),VLOOKUP($A161,Methuselahs!$A$7:$X$206,5),"")</f>
        <v/>
      </c>
      <c r="AA161" s="154" t="str">
        <f t="shared" ca="1" si="59"/>
        <v/>
      </c>
    </row>
    <row r="162" spans="1:27" ht="12.95" customHeight="1" x14ac:dyDescent="0.2">
      <c r="A162" s="193" t="str">
        <f ca="1">IF(OR(ISBLANK('Tournament Info'!$B$11),'Tournament Info'!$B$11&lt;&gt;4),"",INDIRECT(ADDRESS(ROW(),3,1,1,"Optimal Seating "&amp;'Tournament Info'!$B$11-1&amp;"R+F")))</f>
        <v/>
      </c>
      <c r="B162" s="194" t="str">
        <f ca="1">IF(ISNUMBER(A162),VLOOKUP(A162,Methuselahs!$A$7:$E$206,2,FALSE),"")</f>
        <v/>
      </c>
      <c r="C162" s="195" t="str">
        <f ca="1">IF(ISNUMBER(A162),VLOOKUP(A162,Methuselahs!$A$7:$E$206,3,FALSE),"")</f>
        <v/>
      </c>
      <c r="D162" s="196" t="str">
        <f t="shared" ca="1" si="48"/>
        <v/>
      </c>
      <c r="E162" s="197"/>
      <c r="F162" s="249">
        <f t="shared" si="49"/>
        <v>0</v>
      </c>
      <c r="G162" s="198" t="str">
        <f t="shared" ca="1" si="50"/>
        <v/>
      </c>
      <c r="H162" s="199" t="str">
        <f ca="1">IF(ISNUMBER(A162),IF(OR($S162=$U162,NOT(ISNA(MATCH($D162*5+$V$4,Override!$C$6:$C$125,0)))),$Q162,0),"")</f>
        <v/>
      </c>
      <c r="I162" s="260" t="str">
        <f t="shared" ca="1" si="51"/>
        <v/>
      </c>
      <c r="J162" s="200">
        <f ca="1">COUNT(A162:A166)</f>
        <v>0</v>
      </c>
      <c r="K162" s="201" t="str">
        <f ca="1">IF(ISNUMBER(A162),RANK(F162,F162:F166),"")</f>
        <v/>
      </c>
      <c r="L162" s="202">
        <f ca="1">IF(J162=5,VLOOKUP(K162,TPMatrix!$A$6:$B$10,2,FALSE),IF(J162=4,VLOOKUP(K162,TPMatrix!$D$6:$E$9,2,FALSE),0))</f>
        <v>0</v>
      </c>
      <c r="M162" s="202">
        <f ca="1">IF(COUNTIF(K162:K166,K162)&gt;=2,IF(J162=5,VLOOKUP(K162+1,TPMatrix!$A$6:$B$10,2,FALSE),IF(J162=4,VLOOKUP(K162+1,TPMatrix!$D$6:$E$9,2,FALSE),0)),"")</f>
        <v>0</v>
      </c>
      <c r="N162" s="202">
        <f ca="1">IF(COUNTIF(K162:K166,K162)&gt;=3,IF(J162=5,VLOOKUP(K162+2,TPMatrix!$A$6:$B$10,2,FALSE),IF(J162=4,VLOOKUP(K162+2,TPMatrix!$D$6:$E$9,2,FALSE),0)),"")</f>
        <v>0</v>
      </c>
      <c r="O162" s="202">
        <f ca="1">IF(COUNTIF(K162:K166,K162)&gt;=4,IF(J162=5,VLOOKUP(K162+3,TPMatrix!$A$6:$B$10,2,FALSE),IF(J162=4,VLOOKUP(K162+3,TPMatrix!$D$6:$E$9,2,FALSE),0)),"")</f>
        <v>0</v>
      </c>
      <c r="P162" s="202">
        <f ca="1">IF(COUNTIF(K162:K166,K162)&gt;=5,IF(J162=5,VLOOKUP(K162+4,TPMatrix!$A$6:$B$10,2,FALSE),IF(J162=4,VLOOKUP(K162+4,TPMatrix!$D$6:$E$9,2,FALSE),0)),"")</f>
        <v>0</v>
      </c>
      <c r="Q162" s="202">
        <f t="shared" ca="1" si="52"/>
        <v>0</v>
      </c>
      <c r="R162" s="203">
        <f t="shared" ca="1" si="53"/>
        <v>5</v>
      </c>
      <c r="S162" s="204">
        <f t="shared" ca="1" si="54"/>
        <v>0</v>
      </c>
      <c r="T162" s="205">
        <f t="shared" si="55"/>
        <v>0</v>
      </c>
      <c r="U162" s="206">
        <f t="shared" ca="1" si="56"/>
        <v>0</v>
      </c>
      <c r="W162" s="154" t="str">
        <f t="shared" ca="1" si="57"/>
        <v/>
      </c>
      <c r="X162" s="154" t="str">
        <f ca="1">IF(ISNUMBER($A162),$W162*(Methuselahs!$A$4+1)+$A162,"")</f>
        <v/>
      </c>
      <c r="Y162" s="154" t="str">
        <f t="shared" ca="1" si="58"/>
        <v/>
      </c>
      <c r="Z162" s="154" t="str">
        <f ca="1">IF(ISNUMBER($A162),VLOOKUP($A162,Methuselahs!$A$7:$X$206,5),"")</f>
        <v/>
      </c>
      <c r="AA162" s="154" t="str">
        <f t="shared" ca="1" si="59"/>
        <v/>
      </c>
    </row>
    <row r="163" spans="1:27" ht="12.95" customHeight="1" x14ac:dyDescent="0.2">
      <c r="A163" s="207" t="str">
        <f ca="1">IF(OR(ISBLANK('Tournament Info'!$B$11),'Tournament Info'!$B$11&lt;&gt;4),"",INDIRECT(ADDRESS(ROW(),3,1,1,"Optimal Seating "&amp;'Tournament Info'!$B$11-1&amp;"R+F")))</f>
        <v/>
      </c>
      <c r="B163" s="208" t="str">
        <f ca="1">IF(ISNUMBER(A163),VLOOKUP(A163,Methuselahs!$A$7:$E$206,2,FALSE),"")</f>
        <v/>
      </c>
      <c r="C163" s="209" t="str">
        <f ca="1">IF(ISNUMBER(A163),VLOOKUP(A163,Methuselahs!$A$7:$E$206,3,FALSE),"")</f>
        <v/>
      </c>
      <c r="D163" s="210" t="str">
        <f t="shared" ca="1" si="48"/>
        <v/>
      </c>
      <c r="E163" s="211"/>
      <c r="F163" s="251">
        <f t="shared" si="49"/>
        <v>0</v>
      </c>
      <c r="G163" s="212" t="str">
        <f t="shared" ca="1" si="50"/>
        <v/>
      </c>
      <c r="H163" s="213" t="str">
        <f ca="1">IF(ISNUMBER(A163),IF(OR($S163=$U163,NOT(ISNA(MATCH($D163*5+$V$4,Override!$C$6:$C$125,0)))),$Q163,0),"")</f>
        <v/>
      </c>
      <c r="I163" s="261" t="str">
        <f t="shared" ca="1" si="51"/>
        <v/>
      </c>
      <c r="J163" s="214">
        <f ca="1">COUNT(A162:A166)</f>
        <v>0</v>
      </c>
      <c r="K163" s="215" t="str">
        <f ca="1">IF(ISNUMBER(A163),RANK(F163,F162:F166),"")</f>
        <v/>
      </c>
      <c r="L163" s="216">
        <f ca="1">IF(J163=5,VLOOKUP(K163,TPMatrix!$A$6:$B$10,2,FALSE),IF(J163=4,VLOOKUP(K163,TPMatrix!$D$6:$E$9,2,FALSE),0))</f>
        <v>0</v>
      </c>
      <c r="M163" s="216">
        <f ca="1">IF(COUNTIF(K162:K166,K163)&gt;=2,IF(J163=5,VLOOKUP(K163+1,TPMatrix!$A$6:$B$10,2,FALSE),IF(J163=4,VLOOKUP(K163+1,TPMatrix!$D$6:$E$9,2,FALSE),0)),"")</f>
        <v>0</v>
      </c>
      <c r="N163" s="216">
        <f ca="1">IF(COUNTIF(K162:K166,K163)&gt;=3,IF(J163=5,VLOOKUP(K163+2,TPMatrix!$A$6:$B$10,2,FALSE),IF(J163=4,VLOOKUP(K163+2,TPMatrix!$D$6:$E$9,2,FALSE),0)),"")</f>
        <v>0</v>
      </c>
      <c r="O163" s="216">
        <f ca="1">IF(COUNTIF(K162:K166,K163)&gt;=4,IF(J163=5,VLOOKUP(K163+3,TPMatrix!$A$6:$B$10,2,FALSE),IF(J163=4,VLOOKUP(K163+3,TPMatrix!$D$6:$E$9,2,FALSE),0)),"")</f>
        <v>0</v>
      </c>
      <c r="P163" s="216">
        <f ca="1">IF(COUNTIF(K162:K166,K163)&gt;=5,IF(J163=5,VLOOKUP(K163+4,TPMatrix!$A$6:$B$10,2,FALSE),IF(J163=4,VLOOKUP(K163+4,TPMatrix!$D$6:$E$9,2,FALSE),0)),"")</f>
        <v>0</v>
      </c>
      <c r="Q163" s="216">
        <f t="shared" ca="1" si="52"/>
        <v>0</v>
      </c>
      <c r="R163" s="217">
        <f t="shared" ca="1" si="53"/>
        <v>5</v>
      </c>
      <c r="S163" s="215">
        <f t="shared" ca="1" si="54"/>
        <v>0</v>
      </c>
      <c r="T163" s="216">
        <f t="shared" si="55"/>
        <v>0</v>
      </c>
      <c r="U163" s="217">
        <f t="shared" ca="1" si="56"/>
        <v>0</v>
      </c>
      <c r="W163" s="154" t="str">
        <f t="shared" ca="1" si="57"/>
        <v/>
      </c>
      <c r="X163" s="154" t="str">
        <f ca="1">IF(ISNUMBER($A163),$W163*(Methuselahs!$A$4+1)+$A163,"")</f>
        <v/>
      </c>
      <c r="Y163" s="154" t="str">
        <f t="shared" ca="1" si="58"/>
        <v/>
      </c>
      <c r="Z163" s="154" t="str">
        <f ca="1">IF(ISNUMBER($A163),VLOOKUP($A163,Methuselahs!$A$7:$X$206,5),"")</f>
        <v/>
      </c>
      <c r="AA163" s="154" t="str">
        <f t="shared" ca="1" si="59"/>
        <v/>
      </c>
    </row>
    <row r="164" spans="1:27" ht="12.95" customHeight="1" x14ac:dyDescent="0.2">
      <c r="A164" s="218" t="str">
        <f ca="1">IF(OR(ISBLANK('Tournament Info'!$B$11),'Tournament Info'!$B$11&lt;&gt;4),"",INDIRECT(ADDRESS(ROW(),3,1,1,"Optimal Seating "&amp;'Tournament Info'!$B$11-1&amp;"R+F")))</f>
        <v/>
      </c>
      <c r="B164" s="194" t="str">
        <f ca="1">IF(ISNUMBER(A164),VLOOKUP(A164,Methuselahs!$A$7:$E$206,2,FALSE),"")</f>
        <v/>
      </c>
      <c r="C164" s="219" t="str">
        <f ca="1">IF(ISNUMBER(A164),VLOOKUP(A164,Methuselahs!$A$7:$E$206,3,FALSE),"")</f>
        <v/>
      </c>
      <c r="D164" s="220" t="str">
        <f t="shared" ca="1" si="48"/>
        <v/>
      </c>
      <c r="E164" s="221"/>
      <c r="F164" s="253">
        <f t="shared" si="49"/>
        <v>0</v>
      </c>
      <c r="G164" s="222" t="str">
        <f t="shared" ca="1" si="50"/>
        <v/>
      </c>
      <c r="H164" s="223" t="str">
        <f ca="1">IF(ISNUMBER(A164),IF(OR($S164=$U164,NOT(ISNA(MATCH($D164*5+$V$4,Override!$C$6:$C$125,0)))),$Q164,0),"")</f>
        <v/>
      </c>
      <c r="I164" s="97" t="str">
        <f t="shared" ca="1" si="51"/>
        <v/>
      </c>
      <c r="J164" s="224">
        <f ca="1">COUNT(A162:A166)</f>
        <v>0</v>
      </c>
      <c r="K164" s="225" t="str">
        <f ca="1">IF(ISNUMBER(A164),RANK(F164,F162:F166),"")</f>
        <v/>
      </c>
      <c r="L164" s="226">
        <f ca="1">IF(J164=5,VLOOKUP(K164,TPMatrix!$A$6:$B$10,2,FALSE),IF(J164=4,VLOOKUP(K164,TPMatrix!$D$6:$E$9,2,FALSE),0))</f>
        <v>0</v>
      </c>
      <c r="M164" s="226">
        <f ca="1">IF(COUNTIF(K162:K166,K164)&gt;=2,IF(J164=5,VLOOKUP(K164+1,TPMatrix!$A$6:$B$10,2,FALSE),IF(J164=4,VLOOKUP(K164+1,TPMatrix!$D$6:$E$9,2,FALSE),0)),"")</f>
        <v>0</v>
      </c>
      <c r="N164" s="226">
        <f ca="1">IF(COUNTIF(K162:K166,K164)&gt;=3,IF(J164=5,VLOOKUP(K164+2,TPMatrix!$A$6:$B$10,2,FALSE),IF(J164=4,VLOOKUP(K164+2,TPMatrix!$D$6:$E$9,2,FALSE),0)),"")</f>
        <v>0</v>
      </c>
      <c r="O164" s="226">
        <f ca="1">IF(COUNTIF(K162:K166,K164)&gt;=4,IF(J164=5,VLOOKUP(K164+3,TPMatrix!$A$6:$B$10,2,FALSE),IF(J164=4,VLOOKUP(K164+3,TPMatrix!$D$6:$E$9,2,FALSE),0)),"")</f>
        <v>0</v>
      </c>
      <c r="P164" s="226">
        <f ca="1">IF(COUNTIF(K162:K166,K164)&gt;=5,IF(J164=5,VLOOKUP(K164+4,TPMatrix!$A$6:$B$10,2,FALSE),IF(J164=4,VLOOKUP(K164+4,TPMatrix!$D$6:$E$9,2,FALSE),0)),"")</f>
        <v>0</v>
      </c>
      <c r="Q164" s="226">
        <f t="shared" ca="1" si="52"/>
        <v>0</v>
      </c>
      <c r="R164" s="227">
        <f t="shared" ca="1" si="53"/>
        <v>5</v>
      </c>
      <c r="S164" s="225">
        <f t="shared" ca="1" si="54"/>
        <v>0</v>
      </c>
      <c r="T164" s="226">
        <f t="shared" si="55"/>
        <v>0</v>
      </c>
      <c r="U164" s="227">
        <f t="shared" ca="1" si="56"/>
        <v>0</v>
      </c>
      <c r="W164" s="154" t="str">
        <f t="shared" ca="1" si="57"/>
        <v/>
      </c>
      <c r="X164" s="154" t="str">
        <f ca="1">IF(ISNUMBER($A164),$W164*(Methuselahs!$A$4+1)+$A164,"")</f>
        <v/>
      </c>
      <c r="Y164" s="154" t="str">
        <f t="shared" ca="1" si="58"/>
        <v/>
      </c>
      <c r="Z164" s="154" t="str">
        <f ca="1">IF(ISNUMBER($A164),VLOOKUP($A164,Methuselahs!$A$7:$X$206,5),"")</f>
        <v/>
      </c>
      <c r="AA164" s="154" t="str">
        <f t="shared" ca="1" si="59"/>
        <v/>
      </c>
    </row>
    <row r="165" spans="1:27" ht="12.95" customHeight="1" x14ac:dyDescent="0.2">
      <c r="A165" s="228" t="str">
        <f ca="1">IF(OR(ISBLANK('Tournament Info'!$B$11),'Tournament Info'!$B$11&lt;&gt;4),"",INDIRECT(ADDRESS(ROW(),3,1,1,"Optimal Seating "&amp;'Tournament Info'!$B$11-1&amp;"R+F")))</f>
        <v/>
      </c>
      <c r="B165" s="229" t="str">
        <f ca="1">IF(ISNUMBER(A165),VLOOKUP(A165,Methuselahs!$A$7:$E$206,2,FALSE),"")</f>
        <v/>
      </c>
      <c r="C165" s="230" t="str">
        <f ca="1">IF(ISNUMBER(A165),VLOOKUP(A165,Methuselahs!$A$7:$E$206,3,FALSE),"")</f>
        <v/>
      </c>
      <c r="D165" s="231" t="str">
        <f t="shared" ca="1" si="48"/>
        <v/>
      </c>
      <c r="E165" s="232"/>
      <c r="F165" s="255">
        <f t="shared" si="49"/>
        <v>0</v>
      </c>
      <c r="G165" s="212" t="str">
        <f t="shared" ca="1" si="50"/>
        <v/>
      </c>
      <c r="H165" s="213" t="str">
        <f ca="1">IF(ISNUMBER(A165),IF(OR($S165=$U165,NOT(ISNA(MATCH($D165*5+$V$4,Override!$C$6:$C$125,0)))),$Q165,0),"")</f>
        <v/>
      </c>
      <c r="I165" s="261" t="str">
        <f t="shared" ca="1" si="51"/>
        <v/>
      </c>
      <c r="J165" s="233">
        <f ca="1">COUNT(A162:A166)</f>
        <v>0</v>
      </c>
      <c r="K165" s="215" t="str">
        <f ca="1">IF(ISNUMBER(A165),RANK(F165,F162:F166),"")</f>
        <v/>
      </c>
      <c r="L165" s="216">
        <f ca="1">IF(J165=5,VLOOKUP(K165,TPMatrix!$A$6:$B$10,2,FALSE),IF(J165=4,VLOOKUP(K165,TPMatrix!$D$6:$E$9,2,FALSE),0))</f>
        <v>0</v>
      </c>
      <c r="M165" s="216">
        <f ca="1">IF(COUNTIF(K162:K166,K165)&gt;=2,IF(J165=5,VLOOKUP(K165+1,TPMatrix!$A$6:$B$10,2,FALSE),IF(J165=4,VLOOKUP(K165+1,TPMatrix!$D$6:$E$9,2,FALSE),0)),"")</f>
        <v>0</v>
      </c>
      <c r="N165" s="216">
        <f ca="1">IF(COUNTIF(K162:K166,K165)&gt;=3,IF(J165=5,VLOOKUP(K165+2,TPMatrix!$A$6:$B$10,2,FALSE),IF(J165=4,VLOOKUP(K165+2,TPMatrix!$D$6:$E$9,2,FALSE),0)),"")</f>
        <v>0</v>
      </c>
      <c r="O165" s="216">
        <f ca="1">IF(COUNTIF(K162:K166,K165)&gt;=4,IF(J165=5,VLOOKUP(K165+3,TPMatrix!$A$6:$B$10,2,FALSE),IF(J165=4,VLOOKUP(K165+3,TPMatrix!$D$6:$E$9,2,FALSE),0)),"")</f>
        <v>0</v>
      </c>
      <c r="P165" s="216">
        <f ca="1">IF(COUNTIF(K162:K166,K165)&gt;=5,IF(J165=5,VLOOKUP(K165+4,TPMatrix!$A$6:$B$10,2,FALSE),IF(J165=4,VLOOKUP(K165+4,TPMatrix!$D$6:$E$9,2,FALSE),0)),"")</f>
        <v>0</v>
      </c>
      <c r="Q165" s="216">
        <f t="shared" ca="1" si="52"/>
        <v>0</v>
      </c>
      <c r="R165" s="217">
        <f t="shared" ca="1" si="53"/>
        <v>5</v>
      </c>
      <c r="S165" s="215">
        <f t="shared" ca="1" si="54"/>
        <v>0</v>
      </c>
      <c r="T165" s="216">
        <f t="shared" si="55"/>
        <v>0</v>
      </c>
      <c r="U165" s="217">
        <f t="shared" ca="1" si="56"/>
        <v>0</v>
      </c>
      <c r="W165" s="154" t="str">
        <f t="shared" ca="1" si="57"/>
        <v/>
      </c>
      <c r="X165" s="154" t="str">
        <f ca="1">IF(ISNUMBER($A165),$W165*(Methuselahs!$A$4+1)+$A165,"")</f>
        <v/>
      </c>
      <c r="Y165" s="154" t="str">
        <f t="shared" ca="1" si="58"/>
        <v/>
      </c>
      <c r="Z165" s="154" t="str">
        <f ca="1">IF(ISNUMBER($A165),VLOOKUP($A165,Methuselahs!$A$7:$X$206,5),"")</f>
        <v/>
      </c>
      <c r="AA165" s="154" t="str">
        <f t="shared" ca="1" si="59"/>
        <v/>
      </c>
    </row>
    <row r="166" spans="1:27" ht="12.95" customHeight="1" x14ac:dyDescent="0.2">
      <c r="A166" s="234" t="str">
        <f ca="1">IF(OR(ISBLANK('Tournament Info'!$B$11),'Tournament Info'!$B$11&lt;&gt;4),"",INDIRECT(ADDRESS(ROW(),3,1,1,"Optimal Seating "&amp;'Tournament Info'!$B$11-1&amp;"R+F")))</f>
        <v/>
      </c>
      <c r="B166" s="235" t="str">
        <f ca="1">IF(ISNUMBER(A166),VLOOKUP(A166,Methuselahs!$A$7:$E$206,2,FALSE),"")</f>
        <v/>
      </c>
      <c r="C166" s="236" t="str">
        <f ca="1">IF(ISNUMBER(A166),VLOOKUP(A166,Methuselahs!$A$7:$E$206,3,FALSE),"")</f>
        <v/>
      </c>
      <c r="D166" s="237" t="str">
        <f t="shared" ca="1" si="48"/>
        <v/>
      </c>
      <c r="E166" s="238"/>
      <c r="F166" s="256">
        <f t="shared" si="49"/>
        <v>0</v>
      </c>
      <c r="G166" s="222" t="str">
        <f t="shared" ca="1" si="50"/>
        <v/>
      </c>
      <c r="H166" s="223" t="str">
        <f ca="1">IF(ISNUMBER(A166),IF(OR($S166=$U166,NOT(ISNA(MATCH($D166*5+$V$4,Override!$C$6:$C$125,0)))),$Q166,0),"")</f>
        <v/>
      </c>
      <c r="I166" s="97" t="str">
        <f t="shared" ca="1" si="51"/>
        <v/>
      </c>
      <c r="J166" s="239">
        <f ca="1">COUNT(A162:A166)</f>
        <v>0</v>
      </c>
      <c r="K166" s="240" t="str">
        <f ca="1">IF(ISNUMBER(A166),RANK(F166,F162:F166),"")</f>
        <v/>
      </c>
      <c r="L166" s="241">
        <f ca="1">IF(J166=5,VLOOKUP(K166,TPMatrix!$A$6:$B$10,2,FALSE),IF(J166=4,VLOOKUP(K166,TPMatrix!$D$6:$E$9,2,FALSE),0))</f>
        <v>0</v>
      </c>
      <c r="M166" s="241">
        <f ca="1">IF(COUNTIF(K162:K166,K166)&gt;=2,IF(J166=5,VLOOKUP(K166+1,TPMatrix!$A$6:$B$10,2,FALSE),IF(J166=4,VLOOKUP(K166+1,TPMatrix!$D$6:$E$9,2,FALSE),0)),"")</f>
        <v>0</v>
      </c>
      <c r="N166" s="241">
        <f ca="1">IF(COUNTIF(K162:K166,K166)&gt;=3,IF(J166=5,VLOOKUP(K166+2,TPMatrix!$A$6:$B$10,2,FALSE),IF(J166=4,VLOOKUP(K166+2,TPMatrix!$D$6:$E$9,2,FALSE),0)),"")</f>
        <v>0</v>
      </c>
      <c r="O166" s="241">
        <f ca="1">IF(COUNTIF(K162:K166,K166)&gt;=4,IF(J166=5,VLOOKUP(K166+3,TPMatrix!$A$6:$B$10,2,FALSE),IF(J166=4,VLOOKUP(K166+3,TPMatrix!$D$6:$E$9,2,FALSE),0)),"")</f>
        <v>0</v>
      </c>
      <c r="P166" s="241">
        <f ca="1">IF(COUNTIF(K162:K166,K166)&gt;=5,IF(J166=5,VLOOKUP(K166+4,TPMatrix!$A$6:$B$10,2,FALSE),IF(J166=4,VLOOKUP(K166+4,TPMatrix!$D$6:$E$9,2,FALSE),0)),"")</f>
        <v>0</v>
      </c>
      <c r="Q166" s="241">
        <f t="shared" ca="1" si="52"/>
        <v>0</v>
      </c>
      <c r="R166" s="242">
        <f t="shared" ca="1" si="53"/>
        <v>5</v>
      </c>
      <c r="S166" s="240">
        <f t="shared" ca="1" si="54"/>
        <v>0</v>
      </c>
      <c r="T166" s="241">
        <f t="shared" si="55"/>
        <v>0</v>
      </c>
      <c r="U166" s="242">
        <f t="shared" ca="1" si="56"/>
        <v>0</v>
      </c>
      <c r="W166" s="154" t="str">
        <f t="shared" ca="1" si="57"/>
        <v/>
      </c>
      <c r="X166" s="154" t="str">
        <f ca="1">IF(ISNUMBER($A166),$W166*(Methuselahs!$A$4+1)+$A166,"")</f>
        <v/>
      </c>
      <c r="Y166" s="154" t="str">
        <f t="shared" ca="1" si="58"/>
        <v/>
      </c>
      <c r="Z166" s="154" t="str">
        <f ca="1">IF(ISNUMBER($A166),VLOOKUP($A166,Methuselahs!$A$7:$X$206,5),"")</f>
        <v/>
      </c>
      <c r="AA166" s="154" t="str">
        <f t="shared" ca="1" si="59"/>
        <v/>
      </c>
    </row>
    <row r="167" spans="1:27" ht="12.95" customHeight="1" x14ac:dyDescent="0.2">
      <c r="A167" s="193" t="str">
        <f ca="1">IF(OR(ISBLANK('Tournament Info'!$B$11),'Tournament Info'!$B$11&lt;&gt;4),"",INDIRECT(ADDRESS(ROW(),3,1,1,"Optimal Seating "&amp;'Tournament Info'!$B$11-1&amp;"R+F")))</f>
        <v/>
      </c>
      <c r="B167" s="194" t="str">
        <f ca="1">IF(ISNUMBER(A167),VLOOKUP(A167,Methuselahs!$A$7:$E$206,2,FALSE),"")</f>
        <v/>
      </c>
      <c r="C167" s="195" t="str">
        <f ca="1">IF(ISNUMBER(A167),VLOOKUP(A167,Methuselahs!$A$7:$E$206,3,FALSE),"")</f>
        <v/>
      </c>
      <c r="D167" s="196" t="str">
        <f t="shared" ref="D167:D198" ca="1" si="60">IF(ISNUMBER(A167),FLOOR((ROW()-ROW($A$7))/5,1)+1,"")</f>
        <v/>
      </c>
      <c r="E167" s="197"/>
      <c r="F167" s="249">
        <f t="shared" ref="F167:F198" si="61">IF(ISNUMBER(E167),E167,0)</f>
        <v>0</v>
      </c>
      <c r="G167" s="198" t="str">
        <f t="shared" ref="G167:G198" ca="1" si="62">IF(ISNUMBER($A167),IF(AND($F167&gt;=2,$H167=60),1,0),"")</f>
        <v/>
      </c>
      <c r="H167" s="199" t="str">
        <f ca="1">IF(ISNUMBER(A167),IF(OR($S167=$U167,NOT(ISNA(MATCH($D167*5+$V$4,Override!$C$6:$C$125,0)))),$Q167,0),"")</f>
        <v/>
      </c>
      <c r="I167" s="260" t="str">
        <f t="shared" ref="I167:I198" ca="1" si="63">IF(ISNUMBER(A167),IF(J167=5,K167,IF(AND(J167=4,OR(K167=4,K167=3)),K167+1,K167)),"")</f>
        <v/>
      </c>
      <c r="J167" s="200">
        <f ca="1">COUNT(A167:A171)</f>
        <v>0</v>
      </c>
      <c r="K167" s="201" t="str">
        <f ca="1">IF(ISNUMBER(A167),RANK(F167,F167:F171),"")</f>
        <v/>
      </c>
      <c r="L167" s="202">
        <f ca="1">IF(J167=5,VLOOKUP(K167,TPMatrix!$A$6:$B$10,2,FALSE),IF(J167=4,VLOOKUP(K167,TPMatrix!$D$6:$E$9,2,FALSE),0))</f>
        <v>0</v>
      </c>
      <c r="M167" s="202">
        <f ca="1">IF(COUNTIF(K167:K171,K167)&gt;=2,IF(J167=5,VLOOKUP(K167+1,TPMatrix!$A$6:$B$10,2,FALSE),IF(J167=4,VLOOKUP(K167+1,TPMatrix!$D$6:$E$9,2,FALSE),0)),"")</f>
        <v>0</v>
      </c>
      <c r="N167" s="202">
        <f ca="1">IF(COUNTIF(K167:K171,K167)&gt;=3,IF(J167=5,VLOOKUP(K167+2,TPMatrix!$A$6:$B$10,2,FALSE),IF(J167=4,VLOOKUP(K167+2,TPMatrix!$D$6:$E$9,2,FALSE),0)),"")</f>
        <v>0</v>
      </c>
      <c r="O167" s="202">
        <f ca="1">IF(COUNTIF(K167:K171,K167)&gt;=4,IF(J167=5,VLOOKUP(K167+3,TPMatrix!$A$6:$B$10,2,FALSE),IF(J167=4,VLOOKUP(K167+3,TPMatrix!$D$6:$E$9,2,FALSE),0)),"")</f>
        <v>0</v>
      </c>
      <c r="P167" s="202">
        <f ca="1">IF(COUNTIF(K167:K171,K167)&gt;=5,IF(J167=5,VLOOKUP(K167+4,TPMatrix!$A$6:$B$10,2,FALSE),IF(J167=4,VLOOKUP(K167+4,TPMatrix!$D$6:$E$9,2,FALSE),0)),"")</f>
        <v>0</v>
      </c>
      <c r="Q167" s="202">
        <f t="shared" ref="Q167:Q198" ca="1" si="64">SUM(L167:P167)/COUNT(L167:P167)</f>
        <v>0</v>
      </c>
      <c r="R167" s="203">
        <f t="shared" ref="R167:R198" ca="1" si="65">COUNT(L167:P167)</f>
        <v>5</v>
      </c>
      <c r="S167" s="204">
        <f t="shared" ref="S167:S198" ca="1" si="66">IF(ISNUMBER($A167),COUNTIF($D$7:$D$206,$D167),0)</f>
        <v>0</v>
      </c>
      <c r="T167" s="205">
        <f t="shared" ref="T167:T198" si="67">CEILING($F167,1)</f>
        <v>0</v>
      </c>
      <c r="U167" s="206">
        <f t="shared" ref="U167:U198" ca="1" si="68">SUM(OFFSET(T167,-MOD(ROW()-ROW($U$7),5),0,5,1))</f>
        <v>0</v>
      </c>
      <c r="W167" s="154" t="str">
        <f t="shared" ref="W167:W198" ca="1" si="69">$I167</f>
        <v/>
      </c>
      <c r="X167" s="154" t="str">
        <f ca="1">IF(ISNUMBER($A167),$W167*(Methuselahs!$A$4+1)+$A167,"")</f>
        <v/>
      </c>
      <c r="Y167" s="154" t="str">
        <f t="shared" ref="Y167:Y198" ca="1" si="70">IF(ISNUMBER($A167),RANK($X167,$X167:$X171,1),"")</f>
        <v/>
      </c>
      <c r="Z167" s="154" t="str">
        <f ca="1">IF(ISNUMBER($A167),VLOOKUP($A167,Methuselahs!$A$7:$X$206,5),"")</f>
        <v/>
      </c>
      <c r="AA167" s="154" t="str">
        <f t="shared" ref="AA167:AA198" ca="1" si="71">$I167</f>
        <v/>
      </c>
    </row>
    <row r="168" spans="1:27" ht="12.95" customHeight="1" x14ac:dyDescent="0.2">
      <c r="A168" s="207" t="str">
        <f ca="1">IF(OR(ISBLANK('Tournament Info'!$B$11),'Tournament Info'!$B$11&lt;&gt;4),"",INDIRECT(ADDRESS(ROW(),3,1,1,"Optimal Seating "&amp;'Tournament Info'!$B$11-1&amp;"R+F")))</f>
        <v/>
      </c>
      <c r="B168" s="208" t="str">
        <f ca="1">IF(ISNUMBER(A168),VLOOKUP(A168,Methuselahs!$A$7:$E$206,2,FALSE),"")</f>
        <v/>
      </c>
      <c r="C168" s="209" t="str">
        <f ca="1">IF(ISNUMBER(A168),VLOOKUP(A168,Methuselahs!$A$7:$E$206,3,FALSE),"")</f>
        <v/>
      </c>
      <c r="D168" s="210" t="str">
        <f t="shared" ca="1" si="60"/>
        <v/>
      </c>
      <c r="E168" s="211"/>
      <c r="F168" s="251">
        <f t="shared" si="61"/>
        <v>0</v>
      </c>
      <c r="G168" s="212" t="str">
        <f t="shared" ca="1" si="62"/>
        <v/>
      </c>
      <c r="H168" s="213" t="str">
        <f ca="1">IF(ISNUMBER(A168),IF(OR($S168=$U168,NOT(ISNA(MATCH($D168*5+$V$4,Override!$C$6:$C$125,0)))),$Q168,0),"")</f>
        <v/>
      </c>
      <c r="I168" s="261" t="str">
        <f t="shared" ca="1" si="63"/>
        <v/>
      </c>
      <c r="J168" s="214">
        <f ca="1">COUNT(A167:A171)</f>
        <v>0</v>
      </c>
      <c r="K168" s="215" t="str">
        <f ca="1">IF(ISNUMBER(A168),RANK(F168,F167:F171),"")</f>
        <v/>
      </c>
      <c r="L168" s="216">
        <f ca="1">IF(J168=5,VLOOKUP(K168,TPMatrix!$A$6:$B$10,2,FALSE),IF(J168=4,VLOOKUP(K168,TPMatrix!$D$6:$E$9,2,FALSE),0))</f>
        <v>0</v>
      </c>
      <c r="M168" s="216">
        <f ca="1">IF(COUNTIF(K167:K171,K168)&gt;=2,IF(J168=5,VLOOKUP(K168+1,TPMatrix!$A$6:$B$10,2,FALSE),IF(J168=4,VLOOKUP(K168+1,TPMatrix!$D$6:$E$9,2,FALSE),0)),"")</f>
        <v>0</v>
      </c>
      <c r="N168" s="216">
        <f ca="1">IF(COUNTIF(K167:K171,K168)&gt;=3,IF(J168=5,VLOOKUP(K168+2,TPMatrix!$A$6:$B$10,2,FALSE),IF(J168=4,VLOOKUP(K168+2,TPMatrix!$D$6:$E$9,2,FALSE),0)),"")</f>
        <v>0</v>
      </c>
      <c r="O168" s="216">
        <f ca="1">IF(COUNTIF(K167:K171,K168)&gt;=4,IF(J168=5,VLOOKUP(K168+3,TPMatrix!$A$6:$B$10,2,FALSE),IF(J168=4,VLOOKUP(K168+3,TPMatrix!$D$6:$E$9,2,FALSE),0)),"")</f>
        <v>0</v>
      </c>
      <c r="P168" s="216">
        <f ca="1">IF(COUNTIF(K167:K171,K168)&gt;=5,IF(J168=5,VLOOKUP(K168+4,TPMatrix!$A$6:$B$10,2,FALSE),IF(J168=4,VLOOKUP(K168+4,TPMatrix!$D$6:$E$9,2,FALSE),0)),"")</f>
        <v>0</v>
      </c>
      <c r="Q168" s="216">
        <f t="shared" ca="1" si="64"/>
        <v>0</v>
      </c>
      <c r="R168" s="217">
        <f t="shared" ca="1" si="65"/>
        <v>5</v>
      </c>
      <c r="S168" s="215">
        <f t="shared" ca="1" si="66"/>
        <v>0</v>
      </c>
      <c r="T168" s="216">
        <f t="shared" si="67"/>
        <v>0</v>
      </c>
      <c r="U168" s="217">
        <f t="shared" ca="1" si="68"/>
        <v>0</v>
      </c>
      <c r="W168" s="154" t="str">
        <f t="shared" ca="1" si="69"/>
        <v/>
      </c>
      <c r="X168" s="154" t="str">
        <f ca="1">IF(ISNUMBER($A168),$W168*(Methuselahs!$A$4+1)+$A168,"")</f>
        <v/>
      </c>
      <c r="Y168" s="154" t="str">
        <f t="shared" ca="1" si="70"/>
        <v/>
      </c>
      <c r="Z168" s="154" t="str">
        <f ca="1">IF(ISNUMBER($A168),VLOOKUP($A168,Methuselahs!$A$7:$X$206,5),"")</f>
        <v/>
      </c>
      <c r="AA168" s="154" t="str">
        <f t="shared" ca="1" si="71"/>
        <v/>
      </c>
    </row>
    <row r="169" spans="1:27" ht="12.95" customHeight="1" x14ac:dyDescent="0.2">
      <c r="A169" s="218" t="str">
        <f ca="1">IF(OR(ISBLANK('Tournament Info'!$B$11),'Tournament Info'!$B$11&lt;&gt;4),"",INDIRECT(ADDRESS(ROW(),3,1,1,"Optimal Seating "&amp;'Tournament Info'!$B$11-1&amp;"R+F")))</f>
        <v/>
      </c>
      <c r="B169" s="194" t="str">
        <f ca="1">IF(ISNUMBER(A169),VLOOKUP(A169,Methuselahs!$A$7:$E$206,2,FALSE),"")</f>
        <v/>
      </c>
      <c r="C169" s="219" t="str">
        <f ca="1">IF(ISNUMBER(A169),VLOOKUP(A169,Methuselahs!$A$7:$E$206,3,FALSE),"")</f>
        <v/>
      </c>
      <c r="D169" s="220" t="str">
        <f t="shared" ca="1" si="60"/>
        <v/>
      </c>
      <c r="E169" s="221"/>
      <c r="F169" s="253">
        <f t="shared" si="61"/>
        <v>0</v>
      </c>
      <c r="G169" s="222" t="str">
        <f t="shared" ca="1" si="62"/>
        <v/>
      </c>
      <c r="H169" s="223" t="str">
        <f ca="1">IF(ISNUMBER(A169),IF(OR($S169=$U169,NOT(ISNA(MATCH($D169*5+$V$4,Override!$C$6:$C$125,0)))),$Q169,0),"")</f>
        <v/>
      </c>
      <c r="I169" s="97" t="str">
        <f t="shared" ca="1" si="63"/>
        <v/>
      </c>
      <c r="J169" s="224">
        <f ca="1">COUNT(A167:A171)</f>
        <v>0</v>
      </c>
      <c r="K169" s="225" t="str">
        <f ca="1">IF(ISNUMBER(A169),RANK(F169,F167:F171),"")</f>
        <v/>
      </c>
      <c r="L169" s="226">
        <f ca="1">IF(J169=5,VLOOKUP(K169,TPMatrix!$A$6:$B$10,2,FALSE),IF(J169=4,VLOOKUP(K169,TPMatrix!$D$6:$E$9,2,FALSE),0))</f>
        <v>0</v>
      </c>
      <c r="M169" s="226">
        <f ca="1">IF(COUNTIF(K167:K171,K169)&gt;=2,IF(J169=5,VLOOKUP(K169+1,TPMatrix!$A$6:$B$10,2,FALSE),IF(J169=4,VLOOKUP(K169+1,TPMatrix!$D$6:$E$9,2,FALSE),0)),"")</f>
        <v>0</v>
      </c>
      <c r="N169" s="226">
        <f ca="1">IF(COUNTIF(K167:K171,K169)&gt;=3,IF(J169=5,VLOOKUP(K169+2,TPMatrix!$A$6:$B$10,2,FALSE),IF(J169=4,VLOOKUP(K169+2,TPMatrix!$D$6:$E$9,2,FALSE),0)),"")</f>
        <v>0</v>
      </c>
      <c r="O169" s="226">
        <f ca="1">IF(COUNTIF(K167:K171,K169)&gt;=4,IF(J169=5,VLOOKUP(K169+3,TPMatrix!$A$6:$B$10,2,FALSE),IF(J169=4,VLOOKUP(K169+3,TPMatrix!$D$6:$E$9,2,FALSE),0)),"")</f>
        <v>0</v>
      </c>
      <c r="P169" s="226">
        <f ca="1">IF(COUNTIF(K167:K171,K169)&gt;=5,IF(J169=5,VLOOKUP(K169+4,TPMatrix!$A$6:$B$10,2,FALSE),IF(J169=4,VLOOKUP(K169+4,TPMatrix!$D$6:$E$9,2,FALSE),0)),"")</f>
        <v>0</v>
      </c>
      <c r="Q169" s="226">
        <f t="shared" ca="1" si="64"/>
        <v>0</v>
      </c>
      <c r="R169" s="227">
        <f t="shared" ca="1" si="65"/>
        <v>5</v>
      </c>
      <c r="S169" s="225">
        <f t="shared" ca="1" si="66"/>
        <v>0</v>
      </c>
      <c r="T169" s="226">
        <f t="shared" si="67"/>
        <v>0</v>
      </c>
      <c r="U169" s="227">
        <f t="shared" ca="1" si="68"/>
        <v>0</v>
      </c>
      <c r="W169" s="154" t="str">
        <f t="shared" ca="1" si="69"/>
        <v/>
      </c>
      <c r="X169" s="154" t="str">
        <f ca="1">IF(ISNUMBER($A169),$W169*(Methuselahs!$A$4+1)+$A169,"")</f>
        <v/>
      </c>
      <c r="Y169" s="154" t="str">
        <f t="shared" ca="1" si="70"/>
        <v/>
      </c>
      <c r="Z169" s="154" t="str">
        <f ca="1">IF(ISNUMBER($A169),VLOOKUP($A169,Methuselahs!$A$7:$X$206,5),"")</f>
        <v/>
      </c>
      <c r="AA169" s="154" t="str">
        <f t="shared" ca="1" si="71"/>
        <v/>
      </c>
    </row>
    <row r="170" spans="1:27" ht="12.95" customHeight="1" x14ac:dyDescent="0.2">
      <c r="A170" s="228" t="str">
        <f ca="1">IF(OR(ISBLANK('Tournament Info'!$B$11),'Tournament Info'!$B$11&lt;&gt;4),"",INDIRECT(ADDRESS(ROW(),3,1,1,"Optimal Seating "&amp;'Tournament Info'!$B$11-1&amp;"R+F")))</f>
        <v/>
      </c>
      <c r="B170" s="229" t="str">
        <f ca="1">IF(ISNUMBER(A170),VLOOKUP(A170,Methuselahs!$A$7:$E$206,2,FALSE),"")</f>
        <v/>
      </c>
      <c r="C170" s="230" t="str">
        <f ca="1">IF(ISNUMBER(A170),VLOOKUP(A170,Methuselahs!$A$7:$E$206,3,FALSE),"")</f>
        <v/>
      </c>
      <c r="D170" s="231" t="str">
        <f t="shared" ca="1" si="60"/>
        <v/>
      </c>
      <c r="E170" s="232"/>
      <c r="F170" s="255">
        <f t="shared" si="61"/>
        <v>0</v>
      </c>
      <c r="G170" s="212" t="str">
        <f t="shared" ca="1" si="62"/>
        <v/>
      </c>
      <c r="H170" s="213" t="str">
        <f ca="1">IF(ISNUMBER(A170),IF(OR($S170=$U170,NOT(ISNA(MATCH($D170*5+$V$4,Override!$C$6:$C$125,0)))),$Q170,0),"")</f>
        <v/>
      </c>
      <c r="I170" s="261" t="str">
        <f t="shared" ca="1" si="63"/>
        <v/>
      </c>
      <c r="J170" s="233">
        <f ca="1">COUNT(A167:A171)</f>
        <v>0</v>
      </c>
      <c r="K170" s="215" t="str">
        <f ca="1">IF(ISNUMBER(A170),RANK(F170,F167:F171),"")</f>
        <v/>
      </c>
      <c r="L170" s="216">
        <f ca="1">IF(J170=5,VLOOKUP(K170,TPMatrix!$A$6:$B$10,2,FALSE),IF(J170=4,VLOOKUP(K170,TPMatrix!$D$6:$E$9,2,FALSE),0))</f>
        <v>0</v>
      </c>
      <c r="M170" s="216">
        <f ca="1">IF(COUNTIF(K167:K171,K170)&gt;=2,IF(J170=5,VLOOKUP(K170+1,TPMatrix!$A$6:$B$10,2,FALSE),IF(J170=4,VLOOKUP(K170+1,TPMatrix!$D$6:$E$9,2,FALSE),0)),"")</f>
        <v>0</v>
      </c>
      <c r="N170" s="216">
        <f ca="1">IF(COUNTIF(K167:K171,K170)&gt;=3,IF(J170=5,VLOOKUP(K170+2,TPMatrix!$A$6:$B$10,2,FALSE),IF(J170=4,VLOOKUP(K170+2,TPMatrix!$D$6:$E$9,2,FALSE),0)),"")</f>
        <v>0</v>
      </c>
      <c r="O170" s="216">
        <f ca="1">IF(COUNTIF(K167:K171,K170)&gt;=4,IF(J170=5,VLOOKUP(K170+3,TPMatrix!$A$6:$B$10,2,FALSE),IF(J170=4,VLOOKUP(K170+3,TPMatrix!$D$6:$E$9,2,FALSE),0)),"")</f>
        <v>0</v>
      </c>
      <c r="P170" s="216">
        <f ca="1">IF(COUNTIF(K167:K171,K170)&gt;=5,IF(J170=5,VLOOKUP(K170+4,TPMatrix!$A$6:$B$10,2,FALSE),IF(J170=4,VLOOKUP(K170+4,TPMatrix!$D$6:$E$9,2,FALSE),0)),"")</f>
        <v>0</v>
      </c>
      <c r="Q170" s="216">
        <f t="shared" ca="1" si="64"/>
        <v>0</v>
      </c>
      <c r="R170" s="217">
        <f t="shared" ca="1" si="65"/>
        <v>5</v>
      </c>
      <c r="S170" s="215">
        <f t="shared" ca="1" si="66"/>
        <v>0</v>
      </c>
      <c r="T170" s="216">
        <f t="shared" si="67"/>
        <v>0</v>
      </c>
      <c r="U170" s="217">
        <f t="shared" ca="1" si="68"/>
        <v>0</v>
      </c>
      <c r="W170" s="154" t="str">
        <f t="shared" ca="1" si="69"/>
        <v/>
      </c>
      <c r="X170" s="154" t="str">
        <f ca="1">IF(ISNUMBER($A170),$W170*(Methuselahs!$A$4+1)+$A170,"")</f>
        <v/>
      </c>
      <c r="Y170" s="154" t="str">
        <f t="shared" ca="1" si="70"/>
        <v/>
      </c>
      <c r="Z170" s="154" t="str">
        <f ca="1">IF(ISNUMBER($A170),VLOOKUP($A170,Methuselahs!$A$7:$X$206,5),"")</f>
        <v/>
      </c>
      <c r="AA170" s="154" t="str">
        <f t="shared" ca="1" si="71"/>
        <v/>
      </c>
    </row>
    <row r="171" spans="1:27" ht="12.95" customHeight="1" x14ac:dyDescent="0.2">
      <c r="A171" s="234" t="str">
        <f ca="1">IF(OR(ISBLANK('Tournament Info'!$B$11),'Tournament Info'!$B$11&lt;&gt;4),"",INDIRECT(ADDRESS(ROW(),3,1,1,"Optimal Seating "&amp;'Tournament Info'!$B$11-1&amp;"R+F")))</f>
        <v/>
      </c>
      <c r="B171" s="235" t="str">
        <f ca="1">IF(ISNUMBER(A171),VLOOKUP(A171,Methuselahs!$A$7:$E$206,2,FALSE),"")</f>
        <v/>
      </c>
      <c r="C171" s="236" t="str">
        <f ca="1">IF(ISNUMBER(A171),VLOOKUP(A171,Methuselahs!$A$7:$E$206,3,FALSE),"")</f>
        <v/>
      </c>
      <c r="D171" s="237" t="str">
        <f t="shared" ca="1" si="60"/>
        <v/>
      </c>
      <c r="E171" s="238"/>
      <c r="F171" s="256">
        <f t="shared" si="61"/>
        <v>0</v>
      </c>
      <c r="G171" s="222" t="str">
        <f t="shared" ca="1" si="62"/>
        <v/>
      </c>
      <c r="H171" s="223" t="str">
        <f ca="1">IF(ISNUMBER(A171),IF(OR($S171=$U171,NOT(ISNA(MATCH($D171*5+$V$4,Override!$C$6:$C$125,0)))),$Q171,0),"")</f>
        <v/>
      </c>
      <c r="I171" s="97" t="str">
        <f t="shared" ca="1" si="63"/>
        <v/>
      </c>
      <c r="J171" s="239">
        <f ca="1">COUNT(A167:A171)</f>
        <v>0</v>
      </c>
      <c r="K171" s="240" t="str">
        <f ca="1">IF(ISNUMBER(A171),RANK(F171,F167:F171),"")</f>
        <v/>
      </c>
      <c r="L171" s="241">
        <f ca="1">IF(J171=5,VLOOKUP(K171,TPMatrix!$A$6:$B$10,2,FALSE),IF(J171=4,VLOOKUP(K171,TPMatrix!$D$6:$E$9,2,FALSE),0))</f>
        <v>0</v>
      </c>
      <c r="M171" s="241">
        <f ca="1">IF(COUNTIF(K167:K171,K171)&gt;=2,IF(J171=5,VLOOKUP(K171+1,TPMatrix!$A$6:$B$10,2,FALSE),IF(J171=4,VLOOKUP(K171+1,TPMatrix!$D$6:$E$9,2,FALSE),0)),"")</f>
        <v>0</v>
      </c>
      <c r="N171" s="241">
        <f ca="1">IF(COUNTIF(K167:K171,K171)&gt;=3,IF(J171=5,VLOOKUP(K171+2,TPMatrix!$A$6:$B$10,2,FALSE),IF(J171=4,VLOOKUP(K171+2,TPMatrix!$D$6:$E$9,2,FALSE),0)),"")</f>
        <v>0</v>
      </c>
      <c r="O171" s="241">
        <f ca="1">IF(COUNTIF(K167:K171,K171)&gt;=4,IF(J171=5,VLOOKUP(K171+3,TPMatrix!$A$6:$B$10,2,FALSE),IF(J171=4,VLOOKUP(K171+3,TPMatrix!$D$6:$E$9,2,FALSE),0)),"")</f>
        <v>0</v>
      </c>
      <c r="P171" s="241">
        <f ca="1">IF(COUNTIF(K167:K171,K171)&gt;=5,IF(J171=5,VLOOKUP(K171+4,TPMatrix!$A$6:$B$10,2,FALSE),IF(J171=4,VLOOKUP(K171+4,TPMatrix!$D$6:$E$9,2,FALSE),0)),"")</f>
        <v>0</v>
      </c>
      <c r="Q171" s="241">
        <f t="shared" ca="1" si="64"/>
        <v>0</v>
      </c>
      <c r="R171" s="242">
        <f t="shared" ca="1" si="65"/>
        <v>5</v>
      </c>
      <c r="S171" s="240">
        <f t="shared" ca="1" si="66"/>
        <v>0</v>
      </c>
      <c r="T171" s="241">
        <f t="shared" si="67"/>
        <v>0</v>
      </c>
      <c r="U171" s="242">
        <f t="shared" ca="1" si="68"/>
        <v>0</v>
      </c>
      <c r="W171" s="154" t="str">
        <f t="shared" ca="1" si="69"/>
        <v/>
      </c>
      <c r="X171" s="154" t="str">
        <f ca="1">IF(ISNUMBER($A171),$W171*(Methuselahs!$A$4+1)+$A171,"")</f>
        <v/>
      </c>
      <c r="Y171" s="154" t="str">
        <f t="shared" ca="1" si="70"/>
        <v/>
      </c>
      <c r="Z171" s="154" t="str">
        <f ca="1">IF(ISNUMBER($A171),VLOOKUP($A171,Methuselahs!$A$7:$X$206,5),"")</f>
        <v/>
      </c>
      <c r="AA171" s="154" t="str">
        <f t="shared" ca="1" si="71"/>
        <v/>
      </c>
    </row>
    <row r="172" spans="1:27" ht="12.95" customHeight="1" x14ac:dyDescent="0.2">
      <c r="A172" s="193" t="str">
        <f ca="1">IF(OR(ISBLANK('Tournament Info'!$B$11),'Tournament Info'!$B$11&lt;&gt;4),"",INDIRECT(ADDRESS(ROW(),3,1,1,"Optimal Seating "&amp;'Tournament Info'!$B$11-1&amp;"R+F")))</f>
        <v/>
      </c>
      <c r="B172" s="194" t="str">
        <f ca="1">IF(ISNUMBER(A172),VLOOKUP(A172,Methuselahs!$A$7:$E$206,2,FALSE),"")</f>
        <v/>
      </c>
      <c r="C172" s="195" t="str">
        <f ca="1">IF(ISNUMBER(A172),VLOOKUP(A172,Methuselahs!$A$7:$E$206,3,FALSE),"")</f>
        <v/>
      </c>
      <c r="D172" s="196" t="str">
        <f t="shared" ca="1" si="60"/>
        <v/>
      </c>
      <c r="E172" s="197"/>
      <c r="F172" s="249">
        <f t="shared" si="61"/>
        <v>0</v>
      </c>
      <c r="G172" s="198" t="str">
        <f t="shared" ca="1" si="62"/>
        <v/>
      </c>
      <c r="H172" s="199" t="str">
        <f ca="1">IF(ISNUMBER(A172),IF(OR($S172=$U172,NOT(ISNA(MATCH($D172*5+$V$4,Override!$C$6:$C$125,0)))),$Q172,0),"")</f>
        <v/>
      </c>
      <c r="I172" s="260" t="str">
        <f t="shared" ca="1" si="63"/>
        <v/>
      </c>
      <c r="J172" s="200">
        <f ca="1">COUNT(A172:A176)</f>
        <v>0</v>
      </c>
      <c r="K172" s="201" t="str">
        <f ca="1">IF(ISNUMBER(A172),RANK(F172,F172:F176),"")</f>
        <v/>
      </c>
      <c r="L172" s="202">
        <f ca="1">IF(J172=5,VLOOKUP(K172,TPMatrix!$A$6:$B$10,2,FALSE),IF(J172=4,VLOOKUP(K172,TPMatrix!$D$6:$E$9,2,FALSE),0))</f>
        <v>0</v>
      </c>
      <c r="M172" s="202">
        <f ca="1">IF(COUNTIF(K172:K176,K172)&gt;=2,IF(J172=5,VLOOKUP(K172+1,TPMatrix!$A$6:$B$10,2,FALSE),IF(J172=4,VLOOKUP(K172+1,TPMatrix!$D$6:$E$9,2,FALSE),0)),"")</f>
        <v>0</v>
      </c>
      <c r="N172" s="202">
        <f ca="1">IF(COUNTIF(K172:K176,K172)&gt;=3,IF(J172=5,VLOOKUP(K172+2,TPMatrix!$A$6:$B$10,2,FALSE),IF(J172=4,VLOOKUP(K172+2,TPMatrix!$D$6:$E$9,2,FALSE),0)),"")</f>
        <v>0</v>
      </c>
      <c r="O172" s="202">
        <f ca="1">IF(COUNTIF(K172:K176,K172)&gt;=4,IF(J172=5,VLOOKUP(K172+3,TPMatrix!$A$6:$B$10,2,FALSE),IF(J172=4,VLOOKUP(K172+3,TPMatrix!$D$6:$E$9,2,FALSE),0)),"")</f>
        <v>0</v>
      </c>
      <c r="P172" s="202">
        <f ca="1">IF(COUNTIF(K172:K176,K172)&gt;=5,IF(J172=5,VLOOKUP(K172+4,TPMatrix!$A$6:$B$10,2,FALSE),IF(J172=4,VLOOKUP(K172+4,TPMatrix!$D$6:$E$9,2,FALSE),0)),"")</f>
        <v>0</v>
      </c>
      <c r="Q172" s="202">
        <f t="shared" ca="1" si="64"/>
        <v>0</v>
      </c>
      <c r="R172" s="203">
        <f t="shared" ca="1" si="65"/>
        <v>5</v>
      </c>
      <c r="S172" s="204">
        <f t="shared" ca="1" si="66"/>
        <v>0</v>
      </c>
      <c r="T172" s="205">
        <f t="shared" si="67"/>
        <v>0</v>
      </c>
      <c r="U172" s="206">
        <f t="shared" ca="1" si="68"/>
        <v>0</v>
      </c>
      <c r="W172" s="154" t="str">
        <f t="shared" ca="1" si="69"/>
        <v/>
      </c>
      <c r="X172" s="154" t="str">
        <f ca="1">IF(ISNUMBER($A172),$W172*(Methuselahs!$A$4+1)+$A172,"")</f>
        <v/>
      </c>
      <c r="Y172" s="154" t="str">
        <f t="shared" ca="1" si="70"/>
        <v/>
      </c>
      <c r="Z172" s="154" t="str">
        <f ca="1">IF(ISNUMBER($A172),VLOOKUP($A172,Methuselahs!$A$7:$X$206,5),"")</f>
        <v/>
      </c>
      <c r="AA172" s="154" t="str">
        <f t="shared" ca="1" si="71"/>
        <v/>
      </c>
    </row>
    <row r="173" spans="1:27" ht="12.95" customHeight="1" x14ac:dyDescent="0.2">
      <c r="A173" s="207" t="str">
        <f ca="1">IF(OR(ISBLANK('Tournament Info'!$B$11),'Tournament Info'!$B$11&lt;&gt;4),"",INDIRECT(ADDRESS(ROW(),3,1,1,"Optimal Seating "&amp;'Tournament Info'!$B$11-1&amp;"R+F")))</f>
        <v/>
      </c>
      <c r="B173" s="208" t="str">
        <f ca="1">IF(ISNUMBER(A173),VLOOKUP(A173,Methuselahs!$A$7:$E$206,2,FALSE),"")</f>
        <v/>
      </c>
      <c r="C173" s="209" t="str">
        <f ca="1">IF(ISNUMBER(A173),VLOOKUP(A173,Methuselahs!$A$7:$E$206,3,FALSE),"")</f>
        <v/>
      </c>
      <c r="D173" s="210" t="str">
        <f t="shared" ca="1" si="60"/>
        <v/>
      </c>
      <c r="E173" s="211"/>
      <c r="F173" s="251">
        <f t="shared" si="61"/>
        <v>0</v>
      </c>
      <c r="G173" s="212" t="str">
        <f t="shared" ca="1" si="62"/>
        <v/>
      </c>
      <c r="H173" s="213" t="str">
        <f ca="1">IF(ISNUMBER(A173),IF(OR($S173=$U173,NOT(ISNA(MATCH($D173*5+$V$4,Override!$C$6:$C$125,0)))),$Q173,0),"")</f>
        <v/>
      </c>
      <c r="I173" s="261" t="str">
        <f t="shared" ca="1" si="63"/>
        <v/>
      </c>
      <c r="J173" s="214">
        <f ca="1">COUNT(A172:A176)</f>
        <v>0</v>
      </c>
      <c r="K173" s="215" t="str">
        <f ca="1">IF(ISNUMBER(A173),RANK(F173,F172:F176),"")</f>
        <v/>
      </c>
      <c r="L173" s="216">
        <f ca="1">IF(J173=5,VLOOKUP(K173,TPMatrix!$A$6:$B$10,2,FALSE),IF(J173=4,VLOOKUP(K173,TPMatrix!$D$6:$E$9,2,FALSE),0))</f>
        <v>0</v>
      </c>
      <c r="M173" s="216">
        <f ca="1">IF(COUNTIF(K172:K176,K173)&gt;=2,IF(J173=5,VLOOKUP(K173+1,TPMatrix!$A$6:$B$10,2,FALSE),IF(J173=4,VLOOKUP(K173+1,TPMatrix!$D$6:$E$9,2,FALSE),0)),"")</f>
        <v>0</v>
      </c>
      <c r="N173" s="216">
        <f ca="1">IF(COUNTIF(K172:K176,K173)&gt;=3,IF(J173=5,VLOOKUP(K173+2,TPMatrix!$A$6:$B$10,2,FALSE),IF(J173=4,VLOOKUP(K173+2,TPMatrix!$D$6:$E$9,2,FALSE),0)),"")</f>
        <v>0</v>
      </c>
      <c r="O173" s="216">
        <f ca="1">IF(COUNTIF(K172:K176,K173)&gt;=4,IF(J173=5,VLOOKUP(K173+3,TPMatrix!$A$6:$B$10,2,FALSE),IF(J173=4,VLOOKUP(K173+3,TPMatrix!$D$6:$E$9,2,FALSE),0)),"")</f>
        <v>0</v>
      </c>
      <c r="P173" s="216">
        <f ca="1">IF(COUNTIF(K172:K176,K173)&gt;=5,IF(J173=5,VLOOKUP(K173+4,TPMatrix!$A$6:$B$10,2,FALSE),IF(J173=4,VLOOKUP(K173+4,TPMatrix!$D$6:$E$9,2,FALSE),0)),"")</f>
        <v>0</v>
      </c>
      <c r="Q173" s="216">
        <f t="shared" ca="1" si="64"/>
        <v>0</v>
      </c>
      <c r="R173" s="217">
        <f t="shared" ca="1" si="65"/>
        <v>5</v>
      </c>
      <c r="S173" s="215">
        <f t="shared" ca="1" si="66"/>
        <v>0</v>
      </c>
      <c r="T173" s="216">
        <f t="shared" si="67"/>
        <v>0</v>
      </c>
      <c r="U173" s="217">
        <f t="shared" ca="1" si="68"/>
        <v>0</v>
      </c>
      <c r="W173" s="154" t="str">
        <f t="shared" ca="1" si="69"/>
        <v/>
      </c>
      <c r="X173" s="154" t="str">
        <f ca="1">IF(ISNUMBER($A173),$W173*(Methuselahs!$A$4+1)+$A173,"")</f>
        <v/>
      </c>
      <c r="Y173" s="154" t="str">
        <f t="shared" ca="1" si="70"/>
        <v/>
      </c>
      <c r="Z173" s="154" t="str">
        <f ca="1">IF(ISNUMBER($A173),VLOOKUP($A173,Methuselahs!$A$7:$X$206,5),"")</f>
        <v/>
      </c>
      <c r="AA173" s="154" t="str">
        <f t="shared" ca="1" si="71"/>
        <v/>
      </c>
    </row>
    <row r="174" spans="1:27" ht="12.95" customHeight="1" x14ac:dyDescent="0.2">
      <c r="A174" s="218" t="str">
        <f ca="1">IF(OR(ISBLANK('Tournament Info'!$B$11),'Tournament Info'!$B$11&lt;&gt;4),"",INDIRECT(ADDRESS(ROW(),3,1,1,"Optimal Seating "&amp;'Tournament Info'!$B$11-1&amp;"R+F")))</f>
        <v/>
      </c>
      <c r="B174" s="194" t="str">
        <f ca="1">IF(ISNUMBER(A174),VLOOKUP(A174,Methuselahs!$A$7:$E$206,2,FALSE),"")</f>
        <v/>
      </c>
      <c r="C174" s="219" t="str">
        <f ca="1">IF(ISNUMBER(A174),VLOOKUP(A174,Methuselahs!$A$7:$E$206,3,FALSE),"")</f>
        <v/>
      </c>
      <c r="D174" s="220" t="str">
        <f t="shared" ca="1" si="60"/>
        <v/>
      </c>
      <c r="E174" s="221"/>
      <c r="F174" s="253">
        <f t="shared" si="61"/>
        <v>0</v>
      </c>
      <c r="G174" s="222" t="str">
        <f t="shared" ca="1" si="62"/>
        <v/>
      </c>
      <c r="H174" s="223" t="str">
        <f ca="1">IF(ISNUMBER(A174),IF(OR($S174=$U174,NOT(ISNA(MATCH($D174*5+$V$4,Override!$C$6:$C$125,0)))),$Q174,0),"")</f>
        <v/>
      </c>
      <c r="I174" s="97" t="str">
        <f t="shared" ca="1" si="63"/>
        <v/>
      </c>
      <c r="J174" s="224">
        <f ca="1">COUNT(A172:A176)</f>
        <v>0</v>
      </c>
      <c r="K174" s="225" t="str">
        <f ca="1">IF(ISNUMBER(A174),RANK(F174,F172:F176),"")</f>
        <v/>
      </c>
      <c r="L174" s="226">
        <f ca="1">IF(J174=5,VLOOKUP(K174,TPMatrix!$A$6:$B$10,2,FALSE),IF(J174=4,VLOOKUP(K174,TPMatrix!$D$6:$E$9,2,FALSE),0))</f>
        <v>0</v>
      </c>
      <c r="M174" s="226">
        <f ca="1">IF(COUNTIF(K172:K176,K174)&gt;=2,IF(J174=5,VLOOKUP(K174+1,TPMatrix!$A$6:$B$10,2,FALSE),IF(J174=4,VLOOKUP(K174+1,TPMatrix!$D$6:$E$9,2,FALSE),0)),"")</f>
        <v>0</v>
      </c>
      <c r="N174" s="226">
        <f ca="1">IF(COUNTIF(K172:K176,K174)&gt;=3,IF(J174=5,VLOOKUP(K174+2,TPMatrix!$A$6:$B$10,2,FALSE),IF(J174=4,VLOOKUP(K174+2,TPMatrix!$D$6:$E$9,2,FALSE),0)),"")</f>
        <v>0</v>
      </c>
      <c r="O174" s="226">
        <f ca="1">IF(COUNTIF(K172:K176,K174)&gt;=4,IF(J174=5,VLOOKUP(K174+3,TPMatrix!$A$6:$B$10,2,FALSE),IF(J174=4,VLOOKUP(K174+3,TPMatrix!$D$6:$E$9,2,FALSE),0)),"")</f>
        <v>0</v>
      </c>
      <c r="P174" s="226">
        <f ca="1">IF(COUNTIF(K172:K176,K174)&gt;=5,IF(J174=5,VLOOKUP(K174+4,TPMatrix!$A$6:$B$10,2,FALSE),IF(J174=4,VLOOKUP(K174+4,TPMatrix!$D$6:$E$9,2,FALSE),0)),"")</f>
        <v>0</v>
      </c>
      <c r="Q174" s="226">
        <f t="shared" ca="1" si="64"/>
        <v>0</v>
      </c>
      <c r="R174" s="227">
        <f t="shared" ca="1" si="65"/>
        <v>5</v>
      </c>
      <c r="S174" s="225">
        <f t="shared" ca="1" si="66"/>
        <v>0</v>
      </c>
      <c r="T174" s="226">
        <f t="shared" si="67"/>
        <v>0</v>
      </c>
      <c r="U174" s="227">
        <f t="shared" ca="1" si="68"/>
        <v>0</v>
      </c>
      <c r="W174" s="154" t="str">
        <f t="shared" ca="1" si="69"/>
        <v/>
      </c>
      <c r="X174" s="154" t="str">
        <f ca="1">IF(ISNUMBER($A174),$W174*(Methuselahs!$A$4+1)+$A174,"")</f>
        <v/>
      </c>
      <c r="Y174" s="154" t="str">
        <f t="shared" ca="1" si="70"/>
        <v/>
      </c>
      <c r="Z174" s="154" t="str">
        <f ca="1">IF(ISNUMBER($A174),VLOOKUP($A174,Methuselahs!$A$7:$X$206,5),"")</f>
        <v/>
      </c>
      <c r="AA174" s="154" t="str">
        <f t="shared" ca="1" si="71"/>
        <v/>
      </c>
    </row>
    <row r="175" spans="1:27" ht="12.95" customHeight="1" x14ac:dyDescent="0.2">
      <c r="A175" s="228" t="str">
        <f ca="1">IF(OR(ISBLANK('Tournament Info'!$B$11),'Tournament Info'!$B$11&lt;&gt;4),"",INDIRECT(ADDRESS(ROW(),3,1,1,"Optimal Seating "&amp;'Tournament Info'!$B$11-1&amp;"R+F")))</f>
        <v/>
      </c>
      <c r="B175" s="229" t="str">
        <f ca="1">IF(ISNUMBER(A175),VLOOKUP(A175,Methuselahs!$A$7:$E$206,2,FALSE),"")</f>
        <v/>
      </c>
      <c r="C175" s="230" t="str">
        <f ca="1">IF(ISNUMBER(A175),VLOOKUP(A175,Methuselahs!$A$7:$E$206,3,FALSE),"")</f>
        <v/>
      </c>
      <c r="D175" s="231" t="str">
        <f t="shared" ca="1" si="60"/>
        <v/>
      </c>
      <c r="E175" s="232"/>
      <c r="F175" s="255">
        <f t="shared" si="61"/>
        <v>0</v>
      </c>
      <c r="G175" s="212" t="str">
        <f t="shared" ca="1" si="62"/>
        <v/>
      </c>
      <c r="H175" s="213" t="str">
        <f ca="1">IF(ISNUMBER(A175),IF(OR($S175=$U175,NOT(ISNA(MATCH($D175*5+$V$4,Override!$C$6:$C$125,0)))),$Q175,0),"")</f>
        <v/>
      </c>
      <c r="I175" s="261" t="str">
        <f t="shared" ca="1" si="63"/>
        <v/>
      </c>
      <c r="J175" s="233">
        <f ca="1">COUNT(A172:A176)</f>
        <v>0</v>
      </c>
      <c r="K175" s="215" t="str">
        <f ca="1">IF(ISNUMBER(A175),RANK(F175,F172:F176),"")</f>
        <v/>
      </c>
      <c r="L175" s="216">
        <f ca="1">IF(J175=5,VLOOKUP(K175,TPMatrix!$A$6:$B$10,2,FALSE),IF(J175=4,VLOOKUP(K175,TPMatrix!$D$6:$E$9,2,FALSE),0))</f>
        <v>0</v>
      </c>
      <c r="M175" s="216">
        <f ca="1">IF(COUNTIF(K172:K176,K175)&gt;=2,IF(J175=5,VLOOKUP(K175+1,TPMatrix!$A$6:$B$10,2,FALSE),IF(J175=4,VLOOKUP(K175+1,TPMatrix!$D$6:$E$9,2,FALSE),0)),"")</f>
        <v>0</v>
      </c>
      <c r="N175" s="216">
        <f ca="1">IF(COUNTIF(K172:K176,K175)&gt;=3,IF(J175=5,VLOOKUP(K175+2,TPMatrix!$A$6:$B$10,2,FALSE),IF(J175=4,VLOOKUP(K175+2,TPMatrix!$D$6:$E$9,2,FALSE),0)),"")</f>
        <v>0</v>
      </c>
      <c r="O175" s="216">
        <f ca="1">IF(COUNTIF(K172:K176,K175)&gt;=4,IF(J175=5,VLOOKUP(K175+3,TPMatrix!$A$6:$B$10,2,FALSE),IF(J175=4,VLOOKUP(K175+3,TPMatrix!$D$6:$E$9,2,FALSE),0)),"")</f>
        <v>0</v>
      </c>
      <c r="P175" s="216">
        <f ca="1">IF(COUNTIF(K172:K176,K175)&gt;=5,IF(J175=5,VLOOKUP(K175+4,TPMatrix!$A$6:$B$10,2,FALSE),IF(J175=4,VLOOKUP(K175+4,TPMatrix!$D$6:$E$9,2,FALSE),0)),"")</f>
        <v>0</v>
      </c>
      <c r="Q175" s="216">
        <f t="shared" ca="1" si="64"/>
        <v>0</v>
      </c>
      <c r="R175" s="217">
        <f t="shared" ca="1" si="65"/>
        <v>5</v>
      </c>
      <c r="S175" s="215">
        <f t="shared" ca="1" si="66"/>
        <v>0</v>
      </c>
      <c r="T175" s="216">
        <f t="shared" si="67"/>
        <v>0</v>
      </c>
      <c r="U175" s="217">
        <f t="shared" ca="1" si="68"/>
        <v>0</v>
      </c>
      <c r="W175" s="154" t="str">
        <f t="shared" ca="1" si="69"/>
        <v/>
      </c>
      <c r="X175" s="154" t="str">
        <f ca="1">IF(ISNUMBER($A175),$W175*(Methuselahs!$A$4+1)+$A175,"")</f>
        <v/>
      </c>
      <c r="Y175" s="154" t="str">
        <f t="shared" ca="1" si="70"/>
        <v/>
      </c>
      <c r="Z175" s="154" t="str">
        <f ca="1">IF(ISNUMBER($A175),VLOOKUP($A175,Methuselahs!$A$7:$X$206,5),"")</f>
        <v/>
      </c>
      <c r="AA175" s="154" t="str">
        <f t="shared" ca="1" si="71"/>
        <v/>
      </c>
    </row>
    <row r="176" spans="1:27" ht="12.95" customHeight="1" x14ac:dyDescent="0.2">
      <c r="A176" s="234" t="str">
        <f ca="1">IF(OR(ISBLANK('Tournament Info'!$B$11),'Tournament Info'!$B$11&lt;&gt;4),"",INDIRECT(ADDRESS(ROW(),3,1,1,"Optimal Seating "&amp;'Tournament Info'!$B$11-1&amp;"R+F")))</f>
        <v/>
      </c>
      <c r="B176" s="235" t="str">
        <f ca="1">IF(ISNUMBER(A176),VLOOKUP(A176,Methuselahs!$A$7:$E$206,2,FALSE),"")</f>
        <v/>
      </c>
      <c r="C176" s="236" t="str">
        <f ca="1">IF(ISNUMBER(A176),VLOOKUP(A176,Methuselahs!$A$7:$E$206,3,FALSE),"")</f>
        <v/>
      </c>
      <c r="D176" s="237" t="str">
        <f t="shared" ca="1" si="60"/>
        <v/>
      </c>
      <c r="E176" s="238"/>
      <c r="F176" s="256">
        <f t="shared" si="61"/>
        <v>0</v>
      </c>
      <c r="G176" s="222" t="str">
        <f t="shared" ca="1" si="62"/>
        <v/>
      </c>
      <c r="H176" s="223" t="str">
        <f ca="1">IF(ISNUMBER(A176),IF(OR($S176=$U176,NOT(ISNA(MATCH($D176*5+$V$4,Override!$C$6:$C$125,0)))),$Q176,0),"")</f>
        <v/>
      </c>
      <c r="I176" s="97" t="str">
        <f t="shared" ca="1" si="63"/>
        <v/>
      </c>
      <c r="J176" s="239">
        <f ca="1">COUNT(A172:A176)</f>
        <v>0</v>
      </c>
      <c r="K176" s="240" t="str">
        <f ca="1">IF(ISNUMBER(A176),RANK(F176,F172:F176),"")</f>
        <v/>
      </c>
      <c r="L176" s="241">
        <f ca="1">IF(J176=5,VLOOKUP(K176,TPMatrix!$A$6:$B$10,2,FALSE),IF(J176=4,VLOOKUP(K176,TPMatrix!$D$6:$E$9,2,FALSE),0))</f>
        <v>0</v>
      </c>
      <c r="M176" s="241">
        <f ca="1">IF(COUNTIF(K172:K176,K176)&gt;=2,IF(J176=5,VLOOKUP(K176+1,TPMatrix!$A$6:$B$10,2,FALSE),IF(J176=4,VLOOKUP(K176+1,TPMatrix!$D$6:$E$9,2,FALSE),0)),"")</f>
        <v>0</v>
      </c>
      <c r="N176" s="241">
        <f ca="1">IF(COUNTIF(K172:K176,K176)&gt;=3,IF(J176=5,VLOOKUP(K176+2,TPMatrix!$A$6:$B$10,2,FALSE),IF(J176=4,VLOOKUP(K176+2,TPMatrix!$D$6:$E$9,2,FALSE),0)),"")</f>
        <v>0</v>
      </c>
      <c r="O176" s="241">
        <f ca="1">IF(COUNTIF(K172:K176,K176)&gt;=4,IF(J176=5,VLOOKUP(K176+3,TPMatrix!$A$6:$B$10,2,FALSE),IF(J176=4,VLOOKUP(K176+3,TPMatrix!$D$6:$E$9,2,FALSE),0)),"")</f>
        <v>0</v>
      </c>
      <c r="P176" s="241">
        <f ca="1">IF(COUNTIF(K172:K176,K176)&gt;=5,IF(J176=5,VLOOKUP(K176+4,TPMatrix!$A$6:$B$10,2,FALSE),IF(J176=4,VLOOKUP(K176+4,TPMatrix!$D$6:$E$9,2,FALSE),0)),"")</f>
        <v>0</v>
      </c>
      <c r="Q176" s="241">
        <f t="shared" ca="1" si="64"/>
        <v>0</v>
      </c>
      <c r="R176" s="242">
        <f t="shared" ca="1" si="65"/>
        <v>5</v>
      </c>
      <c r="S176" s="240">
        <f t="shared" ca="1" si="66"/>
        <v>0</v>
      </c>
      <c r="T176" s="241">
        <f t="shared" si="67"/>
        <v>0</v>
      </c>
      <c r="U176" s="242">
        <f t="shared" ca="1" si="68"/>
        <v>0</v>
      </c>
      <c r="W176" s="154" t="str">
        <f t="shared" ca="1" si="69"/>
        <v/>
      </c>
      <c r="X176" s="154" t="str">
        <f ca="1">IF(ISNUMBER($A176),$W176*(Methuselahs!$A$4+1)+$A176,"")</f>
        <v/>
      </c>
      <c r="Y176" s="154" t="str">
        <f t="shared" ca="1" si="70"/>
        <v/>
      </c>
      <c r="Z176" s="154" t="str">
        <f ca="1">IF(ISNUMBER($A176),VLOOKUP($A176,Methuselahs!$A$7:$X$206,5),"")</f>
        <v/>
      </c>
      <c r="AA176" s="154" t="str">
        <f t="shared" ca="1" si="71"/>
        <v/>
      </c>
    </row>
    <row r="177" spans="1:27" ht="12.95" customHeight="1" x14ac:dyDescent="0.2">
      <c r="A177" s="193" t="str">
        <f ca="1">IF(OR(ISBLANK('Tournament Info'!$B$11),'Tournament Info'!$B$11&lt;&gt;4),"",INDIRECT(ADDRESS(ROW(),3,1,1,"Optimal Seating "&amp;'Tournament Info'!$B$11-1&amp;"R+F")))</f>
        <v/>
      </c>
      <c r="B177" s="194" t="str">
        <f ca="1">IF(ISNUMBER(A177),VLOOKUP(A177,Methuselahs!$A$7:$E$206,2,FALSE),"")</f>
        <v/>
      </c>
      <c r="C177" s="195" t="str">
        <f ca="1">IF(ISNUMBER(A177),VLOOKUP(A177,Methuselahs!$A$7:$E$206,3,FALSE),"")</f>
        <v/>
      </c>
      <c r="D177" s="196" t="str">
        <f t="shared" ca="1" si="60"/>
        <v/>
      </c>
      <c r="E177" s="197"/>
      <c r="F177" s="249">
        <f t="shared" si="61"/>
        <v>0</v>
      </c>
      <c r="G177" s="198" t="str">
        <f t="shared" ca="1" si="62"/>
        <v/>
      </c>
      <c r="H177" s="199" t="str">
        <f ca="1">IF(ISNUMBER(A177),IF(OR($S177=$U177,NOT(ISNA(MATCH($D177*5+$V$4,Override!$C$6:$C$125,0)))),$Q177,0),"")</f>
        <v/>
      </c>
      <c r="I177" s="260" t="str">
        <f t="shared" ca="1" si="63"/>
        <v/>
      </c>
      <c r="J177" s="200">
        <f ca="1">COUNT(A177:A181)</f>
        <v>0</v>
      </c>
      <c r="K177" s="201" t="str">
        <f ca="1">IF(ISNUMBER(A177),RANK(F177,F177:F181),"")</f>
        <v/>
      </c>
      <c r="L177" s="202">
        <f ca="1">IF(J177=5,VLOOKUP(K177,TPMatrix!$A$6:$B$10,2,FALSE),IF(J177=4,VLOOKUP(K177,TPMatrix!$D$6:$E$9,2,FALSE),0))</f>
        <v>0</v>
      </c>
      <c r="M177" s="202">
        <f ca="1">IF(COUNTIF(K177:K181,K177)&gt;=2,IF(J177=5,VLOOKUP(K177+1,TPMatrix!$A$6:$B$10,2,FALSE),IF(J177=4,VLOOKUP(K177+1,TPMatrix!$D$6:$E$9,2,FALSE),0)),"")</f>
        <v>0</v>
      </c>
      <c r="N177" s="202">
        <f ca="1">IF(COUNTIF(K177:K181,K177)&gt;=3,IF(J177=5,VLOOKUP(K177+2,TPMatrix!$A$6:$B$10,2,FALSE),IF(J177=4,VLOOKUP(K177+2,TPMatrix!$D$6:$E$9,2,FALSE),0)),"")</f>
        <v>0</v>
      </c>
      <c r="O177" s="202">
        <f ca="1">IF(COUNTIF(K177:K181,K177)&gt;=4,IF(J177=5,VLOOKUP(K177+3,TPMatrix!$A$6:$B$10,2,FALSE),IF(J177=4,VLOOKUP(K177+3,TPMatrix!$D$6:$E$9,2,FALSE),0)),"")</f>
        <v>0</v>
      </c>
      <c r="P177" s="202">
        <f ca="1">IF(COUNTIF(K177:K181,K177)&gt;=5,IF(J177=5,VLOOKUP(K177+4,TPMatrix!$A$6:$B$10,2,FALSE),IF(J177=4,VLOOKUP(K177+4,TPMatrix!$D$6:$E$9,2,FALSE),0)),"")</f>
        <v>0</v>
      </c>
      <c r="Q177" s="202">
        <f t="shared" ca="1" si="64"/>
        <v>0</v>
      </c>
      <c r="R177" s="203">
        <f t="shared" ca="1" si="65"/>
        <v>5</v>
      </c>
      <c r="S177" s="204">
        <f t="shared" ca="1" si="66"/>
        <v>0</v>
      </c>
      <c r="T177" s="205">
        <f t="shared" si="67"/>
        <v>0</v>
      </c>
      <c r="U177" s="206">
        <f t="shared" ca="1" si="68"/>
        <v>0</v>
      </c>
      <c r="W177" s="154" t="str">
        <f t="shared" ca="1" si="69"/>
        <v/>
      </c>
      <c r="X177" s="154" t="str">
        <f ca="1">IF(ISNUMBER($A177),$W177*(Methuselahs!$A$4+1)+$A177,"")</f>
        <v/>
      </c>
      <c r="Y177" s="154" t="str">
        <f t="shared" ca="1" si="70"/>
        <v/>
      </c>
      <c r="Z177" s="154" t="str">
        <f ca="1">IF(ISNUMBER($A177),VLOOKUP($A177,Methuselahs!$A$7:$X$206,5),"")</f>
        <v/>
      </c>
      <c r="AA177" s="154" t="str">
        <f t="shared" ca="1" si="71"/>
        <v/>
      </c>
    </row>
    <row r="178" spans="1:27" ht="12.95" customHeight="1" x14ac:dyDescent="0.2">
      <c r="A178" s="207" t="str">
        <f ca="1">IF(OR(ISBLANK('Tournament Info'!$B$11),'Tournament Info'!$B$11&lt;&gt;4),"",INDIRECT(ADDRESS(ROW(),3,1,1,"Optimal Seating "&amp;'Tournament Info'!$B$11-1&amp;"R+F")))</f>
        <v/>
      </c>
      <c r="B178" s="208" t="str">
        <f ca="1">IF(ISNUMBER(A178),VLOOKUP(A178,Methuselahs!$A$7:$E$206,2,FALSE),"")</f>
        <v/>
      </c>
      <c r="C178" s="209" t="str">
        <f ca="1">IF(ISNUMBER(A178),VLOOKUP(A178,Methuselahs!$A$7:$E$206,3,FALSE),"")</f>
        <v/>
      </c>
      <c r="D178" s="210" t="str">
        <f t="shared" ca="1" si="60"/>
        <v/>
      </c>
      <c r="E178" s="211"/>
      <c r="F178" s="251">
        <f t="shared" si="61"/>
        <v>0</v>
      </c>
      <c r="G178" s="212" t="str">
        <f t="shared" ca="1" si="62"/>
        <v/>
      </c>
      <c r="H178" s="213" t="str">
        <f ca="1">IF(ISNUMBER(A178),IF(OR($S178=$U178,NOT(ISNA(MATCH($D178*5+$V$4,Override!$C$6:$C$125,0)))),$Q178,0),"")</f>
        <v/>
      </c>
      <c r="I178" s="261" t="str">
        <f t="shared" ca="1" si="63"/>
        <v/>
      </c>
      <c r="J178" s="214">
        <f ca="1">COUNT(A177:A181)</f>
        <v>0</v>
      </c>
      <c r="K178" s="215" t="str">
        <f ca="1">IF(ISNUMBER(A178),RANK(F178,F177:F181),"")</f>
        <v/>
      </c>
      <c r="L178" s="216">
        <f ca="1">IF(J178=5,VLOOKUP(K178,TPMatrix!$A$6:$B$10,2,FALSE),IF(J178=4,VLOOKUP(K178,TPMatrix!$D$6:$E$9,2,FALSE),0))</f>
        <v>0</v>
      </c>
      <c r="M178" s="216">
        <f ca="1">IF(COUNTIF(K177:K181,K178)&gt;=2,IF(J178=5,VLOOKUP(K178+1,TPMatrix!$A$6:$B$10,2,FALSE),IF(J178=4,VLOOKUP(K178+1,TPMatrix!$D$6:$E$9,2,FALSE),0)),"")</f>
        <v>0</v>
      </c>
      <c r="N178" s="216">
        <f ca="1">IF(COUNTIF(K177:K181,K178)&gt;=3,IF(J178=5,VLOOKUP(K178+2,TPMatrix!$A$6:$B$10,2,FALSE),IF(J178=4,VLOOKUP(K178+2,TPMatrix!$D$6:$E$9,2,FALSE),0)),"")</f>
        <v>0</v>
      </c>
      <c r="O178" s="216">
        <f ca="1">IF(COUNTIF(K177:K181,K178)&gt;=4,IF(J178=5,VLOOKUP(K178+3,TPMatrix!$A$6:$B$10,2,FALSE),IF(J178=4,VLOOKUP(K178+3,TPMatrix!$D$6:$E$9,2,FALSE),0)),"")</f>
        <v>0</v>
      </c>
      <c r="P178" s="216">
        <f ca="1">IF(COUNTIF(K177:K181,K178)&gt;=5,IF(J178=5,VLOOKUP(K178+4,TPMatrix!$A$6:$B$10,2,FALSE),IF(J178=4,VLOOKUP(K178+4,TPMatrix!$D$6:$E$9,2,FALSE),0)),"")</f>
        <v>0</v>
      </c>
      <c r="Q178" s="216">
        <f t="shared" ca="1" si="64"/>
        <v>0</v>
      </c>
      <c r="R178" s="217">
        <f t="shared" ca="1" si="65"/>
        <v>5</v>
      </c>
      <c r="S178" s="215">
        <f t="shared" ca="1" si="66"/>
        <v>0</v>
      </c>
      <c r="T178" s="216">
        <f t="shared" si="67"/>
        <v>0</v>
      </c>
      <c r="U178" s="217">
        <f t="shared" ca="1" si="68"/>
        <v>0</v>
      </c>
      <c r="W178" s="154" t="str">
        <f t="shared" ca="1" si="69"/>
        <v/>
      </c>
      <c r="X178" s="154" t="str">
        <f ca="1">IF(ISNUMBER($A178),$W178*(Methuselahs!$A$4+1)+$A178,"")</f>
        <v/>
      </c>
      <c r="Y178" s="154" t="str">
        <f t="shared" ca="1" si="70"/>
        <v/>
      </c>
      <c r="Z178" s="154" t="str">
        <f ca="1">IF(ISNUMBER($A178),VLOOKUP($A178,Methuselahs!$A$7:$X$206,5),"")</f>
        <v/>
      </c>
      <c r="AA178" s="154" t="str">
        <f t="shared" ca="1" si="71"/>
        <v/>
      </c>
    </row>
    <row r="179" spans="1:27" ht="12.95" customHeight="1" x14ac:dyDescent="0.2">
      <c r="A179" s="218" t="str">
        <f ca="1">IF(OR(ISBLANK('Tournament Info'!$B$11),'Tournament Info'!$B$11&lt;&gt;4),"",INDIRECT(ADDRESS(ROW(),3,1,1,"Optimal Seating "&amp;'Tournament Info'!$B$11-1&amp;"R+F")))</f>
        <v/>
      </c>
      <c r="B179" s="194" t="str">
        <f ca="1">IF(ISNUMBER(A179),VLOOKUP(A179,Methuselahs!$A$7:$E$206,2,FALSE),"")</f>
        <v/>
      </c>
      <c r="C179" s="219" t="str">
        <f ca="1">IF(ISNUMBER(A179),VLOOKUP(A179,Methuselahs!$A$7:$E$206,3,FALSE),"")</f>
        <v/>
      </c>
      <c r="D179" s="220" t="str">
        <f t="shared" ca="1" si="60"/>
        <v/>
      </c>
      <c r="E179" s="221"/>
      <c r="F179" s="253">
        <f t="shared" si="61"/>
        <v>0</v>
      </c>
      <c r="G179" s="222" t="str">
        <f t="shared" ca="1" si="62"/>
        <v/>
      </c>
      <c r="H179" s="223" t="str">
        <f ca="1">IF(ISNUMBER(A179),IF(OR($S179=$U179,NOT(ISNA(MATCH($D179*5+$V$4,Override!$C$6:$C$125,0)))),$Q179,0),"")</f>
        <v/>
      </c>
      <c r="I179" s="97" t="str">
        <f t="shared" ca="1" si="63"/>
        <v/>
      </c>
      <c r="J179" s="224">
        <f ca="1">COUNT(A177:A181)</f>
        <v>0</v>
      </c>
      <c r="K179" s="225" t="str">
        <f ca="1">IF(ISNUMBER(A179),RANK(F179,F177:F181),"")</f>
        <v/>
      </c>
      <c r="L179" s="226">
        <f ca="1">IF(J179=5,VLOOKUP(K179,TPMatrix!$A$6:$B$10,2,FALSE),IF(J179=4,VLOOKUP(K179,TPMatrix!$D$6:$E$9,2,FALSE),0))</f>
        <v>0</v>
      </c>
      <c r="M179" s="226">
        <f ca="1">IF(COUNTIF(K177:K181,K179)&gt;=2,IF(J179=5,VLOOKUP(K179+1,TPMatrix!$A$6:$B$10,2,FALSE),IF(J179=4,VLOOKUP(K179+1,TPMatrix!$D$6:$E$9,2,FALSE),0)),"")</f>
        <v>0</v>
      </c>
      <c r="N179" s="226">
        <f ca="1">IF(COUNTIF(K177:K181,K179)&gt;=3,IF(J179=5,VLOOKUP(K179+2,TPMatrix!$A$6:$B$10,2,FALSE),IF(J179=4,VLOOKUP(K179+2,TPMatrix!$D$6:$E$9,2,FALSE),0)),"")</f>
        <v>0</v>
      </c>
      <c r="O179" s="226">
        <f ca="1">IF(COUNTIF(K177:K181,K179)&gt;=4,IF(J179=5,VLOOKUP(K179+3,TPMatrix!$A$6:$B$10,2,FALSE),IF(J179=4,VLOOKUP(K179+3,TPMatrix!$D$6:$E$9,2,FALSE),0)),"")</f>
        <v>0</v>
      </c>
      <c r="P179" s="226">
        <f ca="1">IF(COUNTIF(K177:K181,K179)&gt;=5,IF(J179=5,VLOOKUP(K179+4,TPMatrix!$A$6:$B$10,2,FALSE),IF(J179=4,VLOOKUP(K179+4,TPMatrix!$D$6:$E$9,2,FALSE),0)),"")</f>
        <v>0</v>
      </c>
      <c r="Q179" s="226">
        <f t="shared" ca="1" si="64"/>
        <v>0</v>
      </c>
      <c r="R179" s="227">
        <f t="shared" ca="1" si="65"/>
        <v>5</v>
      </c>
      <c r="S179" s="225">
        <f t="shared" ca="1" si="66"/>
        <v>0</v>
      </c>
      <c r="T179" s="226">
        <f t="shared" si="67"/>
        <v>0</v>
      </c>
      <c r="U179" s="227">
        <f t="shared" ca="1" si="68"/>
        <v>0</v>
      </c>
      <c r="W179" s="154" t="str">
        <f t="shared" ca="1" si="69"/>
        <v/>
      </c>
      <c r="X179" s="154" t="str">
        <f ca="1">IF(ISNUMBER($A179),$W179*(Methuselahs!$A$4+1)+$A179,"")</f>
        <v/>
      </c>
      <c r="Y179" s="154" t="str">
        <f t="shared" ca="1" si="70"/>
        <v/>
      </c>
      <c r="Z179" s="154" t="str">
        <f ca="1">IF(ISNUMBER($A179),VLOOKUP($A179,Methuselahs!$A$7:$X$206,5),"")</f>
        <v/>
      </c>
      <c r="AA179" s="154" t="str">
        <f t="shared" ca="1" si="71"/>
        <v/>
      </c>
    </row>
    <row r="180" spans="1:27" ht="12.95" customHeight="1" x14ac:dyDescent="0.2">
      <c r="A180" s="228" t="str">
        <f ca="1">IF(OR(ISBLANK('Tournament Info'!$B$11),'Tournament Info'!$B$11&lt;&gt;4),"",INDIRECT(ADDRESS(ROW(),3,1,1,"Optimal Seating "&amp;'Tournament Info'!$B$11-1&amp;"R+F")))</f>
        <v/>
      </c>
      <c r="B180" s="229" t="str">
        <f ca="1">IF(ISNUMBER(A180),VLOOKUP(A180,Methuselahs!$A$7:$E$206,2,FALSE),"")</f>
        <v/>
      </c>
      <c r="C180" s="230" t="str">
        <f ca="1">IF(ISNUMBER(A180),VLOOKUP(A180,Methuselahs!$A$7:$E$206,3,FALSE),"")</f>
        <v/>
      </c>
      <c r="D180" s="231" t="str">
        <f t="shared" ca="1" si="60"/>
        <v/>
      </c>
      <c r="E180" s="232"/>
      <c r="F180" s="255">
        <f t="shared" si="61"/>
        <v>0</v>
      </c>
      <c r="G180" s="212" t="str">
        <f t="shared" ca="1" si="62"/>
        <v/>
      </c>
      <c r="H180" s="213" t="str">
        <f ca="1">IF(ISNUMBER(A180),IF(OR($S180=$U180,NOT(ISNA(MATCH($D180*5+$V$4,Override!$C$6:$C$125,0)))),$Q180,0),"")</f>
        <v/>
      </c>
      <c r="I180" s="261" t="str">
        <f t="shared" ca="1" si="63"/>
        <v/>
      </c>
      <c r="J180" s="233">
        <f ca="1">COUNT(A177:A181)</f>
        <v>0</v>
      </c>
      <c r="K180" s="215" t="str">
        <f ca="1">IF(ISNUMBER(A180),RANK(F180,F177:F181),"")</f>
        <v/>
      </c>
      <c r="L180" s="216">
        <f ca="1">IF(J180=5,VLOOKUP(K180,TPMatrix!$A$6:$B$10,2,FALSE),IF(J180=4,VLOOKUP(K180,TPMatrix!$D$6:$E$9,2,FALSE),0))</f>
        <v>0</v>
      </c>
      <c r="M180" s="216">
        <f ca="1">IF(COUNTIF(K177:K181,K180)&gt;=2,IF(J180=5,VLOOKUP(K180+1,TPMatrix!$A$6:$B$10,2,FALSE),IF(J180=4,VLOOKUP(K180+1,TPMatrix!$D$6:$E$9,2,FALSE),0)),"")</f>
        <v>0</v>
      </c>
      <c r="N180" s="216">
        <f ca="1">IF(COUNTIF(K177:K181,K180)&gt;=3,IF(J180=5,VLOOKUP(K180+2,TPMatrix!$A$6:$B$10,2,FALSE),IF(J180=4,VLOOKUP(K180+2,TPMatrix!$D$6:$E$9,2,FALSE),0)),"")</f>
        <v>0</v>
      </c>
      <c r="O180" s="216">
        <f ca="1">IF(COUNTIF(K177:K181,K180)&gt;=4,IF(J180=5,VLOOKUP(K180+3,TPMatrix!$A$6:$B$10,2,FALSE),IF(J180=4,VLOOKUP(K180+3,TPMatrix!$D$6:$E$9,2,FALSE),0)),"")</f>
        <v>0</v>
      </c>
      <c r="P180" s="216">
        <f ca="1">IF(COUNTIF(K177:K181,K180)&gt;=5,IF(J180=5,VLOOKUP(K180+4,TPMatrix!$A$6:$B$10,2,FALSE),IF(J180=4,VLOOKUP(K180+4,TPMatrix!$D$6:$E$9,2,FALSE),0)),"")</f>
        <v>0</v>
      </c>
      <c r="Q180" s="216">
        <f t="shared" ca="1" si="64"/>
        <v>0</v>
      </c>
      <c r="R180" s="217">
        <f t="shared" ca="1" si="65"/>
        <v>5</v>
      </c>
      <c r="S180" s="215">
        <f t="shared" ca="1" si="66"/>
        <v>0</v>
      </c>
      <c r="T180" s="216">
        <f t="shared" si="67"/>
        <v>0</v>
      </c>
      <c r="U180" s="217">
        <f t="shared" ca="1" si="68"/>
        <v>0</v>
      </c>
      <c r="W180" s="154" t="str">
        <f t="shared" ca="1" si="69"/>
        <v/>
      </c>
      <c r="X180" s="154" t="str">
        <f ca="1">IF(ISNUMBER($A180),$W180*(Methuselahs!$A$4+1)+$A180,"")</f>
        <v/>
      </c>
      <c r="Y180" s="154" t="str">
        <f t="shared" ca="1" si="70"/>
        <v/>
      </c>
      <c r="Z180" s="154" t="str">
        <f ca="1">IF(ISNUMBER($A180),VLOOKUP($A180,Methuselahs!$A$7:$X$206,5),"")</f>
        <v/>
      </c>
      <c r="AA180" s="154" t="str">
        <f t="shared" ca="1" si="71"/>
        <v/>
      </c>
    </row>
    <row r="181" spans="1:27" ht="12.95" customHeight="1" x14ac:dyDescent="0.2">
      <c r="A181" s="234" t="str">
        <f ca="1">IF(OR(ISBLANK('Tournament Info'!$B$11),'Tournament Info'!$B$11&lt;&gt;4),"",INDIRECT(ADDRESS(ROW(),3,1,1,"Optimal Seating "&amp;'Tournament Info'!$B$11-1&amp;"R+F")))</f>
        <v/>
      </c>
      <c r="B181" s="235" t="str">
        <f ca="1">IF(ISNUMBER(A181),VLOOKUP(A181,Methuselahs!$A$7:$E$206,2,FALSE),"")</f>
        <v/>
      </c>
      <c r="C181" s="236" t="str">
        <f ca="1">IF(ISNUMBER(A181),VLOOKUP(A181,Methuselahs!$A$7:$E$206,3,FALSE),"")</f>
        <v/>
      </c>
      <c r="D181" s="237" t="str">
        <f t="shared" ca="1" si="60"/>
        <v/>
      </c>
      <c r="E181" s="238"/>
      <c r="F181" s="256">
        <f t="shared" si="61"/>
        <v>0</v>
      </c>
      <c r="G181" s="222" t="str">
        <f t="shared" ca="1" si="62"/>
        <v/>
      </c>
      <c r="H181" s="223" t="str">
        <f ca="1">IF(ISNUMBER(A181),IF(OR($S181=$U181,NOT(ISNA(MATCH($D181*5+$V$4,Override!$C$6:$C$125,0)))),$Q181,0),"")</f>
        <v/>
      </c>
      <c r="I181" s="97" t="str">
        <f t="shared" ca="1" si="63"/>
        <v/>
      </c>
      <c r="J181" s="239">
        <f ca="1">COUNT(A177:A181)</f>
        <v>0</v>
      </c>
      <c r="K181" s="240" t="str">
        <f ca="1">IF(ISNUMBER(A181),RANK(F181,F177:F181),"")</f>
        <v/>
      </c>
      <c r="L181" s="241">
        <f ca="1">IF(J181=5,VLOOKUP(K181,TPMatrix!$A$6:$B$10,2,FALSE),IF(J181=4,VLOOKUP(K181,TPMatrix!$D$6:$E$9,2,FALSE),0))</f>
        <v>0</v>
      </c>
      <c r="M181" s="241">
        <f ca="1">IF(COUNTIF(K177:K181,K181)&gt;=2,IF(J181=5,VLOOKUP(K181+1,TPMatrix!$A$6:$B$10,2,FALSE),IF(J181=4,VLOOKUP(K181+1,TPMatrix!$D$6:$E$9,2,FALSE),0)),"")</f>
        <v>0</v>
      </c>
      <c r="N181" s="241">
        <f ca="1">IF(COUNTIF(K177:K181,K181)&gt;=3,IF(J181=5,VLOOKUP(K181+2,TPMatrix!$A$6:$B$10,2,FALSE),IF(J181=4,VLOOKUP(K181+2,TPMatrix!$D$6:$E$9,2,FALSE),0)),"")</f>
        <v>0</v>
      </c>
      <c r="O181" s="241">
        <f ca="1">IF(COUNTIF(K177:K181,K181)&gt;=4,IF(J181=5,VLOOKUP(K181+3,TPMatrix!$A$6:$B$10,2,FALSE),IF(J181=4,VLOOKUP(K181+3,TPMatrix!$D$6:$E$9,2,FALSE),0)),"")</f>
        <v>0</v>
      </c>
      <c r="P181" s="241">
        <f ca="1">IF(COUNTIF(K177:K181,K181)&gt;=5,IF(J181=5,VLOOKUP(K181+4,TPMatrix!$A$6:$B$10,2,FALSE),IF(J181=4,VLOOKUP(K181+4,TPMatrix!$D$6:$E$9,2,FALSE),0)),"")</f>
        <v>0</v>
      </c>
      <c r="Q181" s="241">
        <f t="shared" ca="1" si="64"/>
        <v>0</v>
      </c>
      <c r="R181" s="242">
        <f t="shared" ca="1" si="65"/>
        <v>5</v>
      </c>
      <c r="S181" s="240">
        <f t="shared" ca="1" si="66"/>
        <v>0</v>
      </c>
      <c r="T181" s="241">
        <f t="shared" si="67"/>
        <v>0</v>
      </c>
      <c r="U181" s="242">
        <f t="shared" ca="1" si="68"/>
        <v>0</v>
      </c>
      <c r="W181" s="154" t="str">
        <f t="shared" ca="1" si="69"/>
        <v/>
      </c>
      <c r="X181" s="154" t="str">
        <f ca="1">IF(ISNUMBER($A181),$W181*(Methuselahs!$A$4+1)+$A181,"")</f>
        <v/>
      </c>
      <c r="Y181" s="154" t="str">
        <f t="shared" ca="1" si="70"/>
        <v/>
      </c>
      <c r="Z181" s="154" t="str">
        <f ca="1">IF(ISNUMBER($A181),VLOOKUP($A181,Methuselahs!$A$7:$X$206,5),"")</f>
        <v/>
      </c>
      <c r="AA181" s="154" t="str">
        <f t="shared" ca="1" si="71"/>
        <v/>
      </c>
    </row>
    <row r="182" spans="1:27" ht="12.95" customHeight="1" x14ac:dyDescent="0.2">
      <c r="A182" s="193" t="str">
        <f ca="1">IF(OR(ISBLANK('Tournament Info'!$B$11),'Tournament Info'!$B$11&lt;&gt;4),"",INDIRECT(ADDRESS(ROW(),3,1,1,"Optimal Seating "&amp;'Tournament Info'!$B$11-1&amp;"R+F")))</f>
        <v/>
      </c>
      <c r="B182" s="194" t="str">
        <f ca="1">IF(ISNUMBER(A182),VLOOKUP(A182,Methuselahs!$A$7:$E$206,2,FALSE),"")</f>
        <v/>
      </c>
      <c r="C182" s="195" t="str">
        <f ca="1">IF(ISNUMBER(A182),VLOOKUP(A182,Methuselahs!$A$7:$E$206,3,FALSE),"")</f>
        <v/>
      </c>
      <c r="D182" s="196" t="str">
        <f t="shared" ca="1" si="60"/>
        <v/>
      </c>
      <c r="E182" s="197"/>
      <c r="F182" s="249">
        <f t="shared" si="61"/>
        <v>0</v>
      </c>
      <c r="G182" s="198" t="str">
        <f t="shared" ca="1" si="62"/>
        <v/>
      </c>
      <c r="H182" s="199" t="str">
        <f ca="1">IF(ISNUMBER(A182),IF(OR($S182=$U182,NOT(ISNA(MATCH($D182*5+$V$4,Override!$C$6:$C$125,0)))),$Q182,0),"")</f>
        <v/>
      </c>
      <c r="I182" s="260" t="str">
        <f t="shared" ca="1" si="63"/>
        <v/>
      </c>
      <c r="J182" s="200">
        <f ca="1">COUNT(A182:A186)</f>
        <v>0</v>
      </c>
      <c r="K182" s="201" t="str">
        <f ca="1">IF(ISNUMBER(A182),RANK(F182,F182:F186),"")</f>
        <v/>
      </c>
      <c r="L182" s="202">
        <f ca="1">IF(J182=5,VLOOKUP(K182,TPMatrix!$A$6:$B$10,2,FALSE),IF(J182=4,VLOOKUP(K182,TPMatrix!$D$6:$E$9,2,FALSE),0))</f>
        <v>0</v>
      </c>
      <c r="M182" s="202">
        <f ca="1">IF(COUNTIF(K182:K186,K182)&gt;=2,IF(J182=5,VLOOKUP(K182+1,TPMatrix!$A$6:$B$10,2,FALSE),IF(J182=4,VLOOKUP(K182+1,TPMatrix!$D$6:$E$9,2,FALSE),0)),"")</f>
        <v>0</v>
      </c>
      <c r="N182" s="202">
        <f ca="1">IF(COUNTIF(K182:K186,K182)&gt;=3,IF(J182=5,VLOOKUP(K182+2,TPMatrix!$A$6:$B$10,2,FALSE),IF(J182=4,VLOOKUP(K182+2,TPMatrix!$D$6:$E$9,2,FALSE),0)),"")</f>
        <v>0</v>
      </c>
      <c r="O182" s="202">
        <f ca="1">IF(COUNTIF(K182:K186,K182)&gt;=4,IF(J182=5,VLOOKUP(K182+3,TPMatrix!$A$6:$B$10,2,FALSE),IF(J182=4,VLOOKUP(K182+3,TPMatrix!$D$6:$E$9,2,FALSE),0)),"")</f>
        <v>0</v>
      </c>
      <c r="P182" s="202">
        <f ca="1">IF(COUNTIF(K182:K186,K182)&gt;=5,IF(J182=5,VLOOKUP(K182+4,TPMatrix!$A$6:$B$10,2,FALSE),IF(J182=4,VLOOKUP(K182+4,TPMatrix!$D$6:$E$9,2,FALSE),0)),"")</f>
        <v>0</v>
      </c>
      <c r="Q182" s="202">
        <f t="shared" ca="1" si="64"/>
        <v>0</v>
      </c>
      <c r="R182" s="203">
        <f t="shared" ca="1" si="65"/>
        <v>5</v>
      </c>
      <c r="S182" s="204">
        <f t="shared" ca="1" si="66"/>
        <v>0</v>
      </c>
      <c r="T182" s="205">
        <f t="shared" si="67"/>
        <v>0</v>
      </c>
      <c r="U182" s="206">
        <f t="shared" ca="1" si="68"/>
        <v>0</v>
      </c>
      <c r="W182" s="154" t="str">
        <f t="shared" ca="1" si="69"/>
        <v/>
      </c>
      <c r="X182" s="154" t="str">
        <f ca="1">IF(ISNUMBER($A182),$W182*(Methuselahs!$A$4+1)+$A182,"")</f>
        <v/>
      </c>
      <c r="Y182" s="154" t="str">
        <f t="shared" ca="1" si="70"/>
        <v/>
      </c>
      <c r="Z182" s="154" t="str">
        <f ca="1">IF(ISNUMBER($A182),VLOOKUP($A182,Methuselahs!$A$7:$X$206,5),"")</f>
        <v/>
      </c>
      <c r="AA182" s="154" t="str">
        <f t="shared" ca="1" si="71"/>
        <v/>
      </c>
    </row>
    <row r="183" spans="1:27" ht="12.95" customHeight="1" x14ac:dyDescent="0.2">
      <c r="A183" s="207" t="str">
        <f ca="1">IF(OR(ISBLANK('Tournament Info'!$B$11),'Tournament Info'!$B$11&lt;&gt;4),"",INDIRECT(ADDRESS(ROW(),3,1,1,"Optimal Seating "&amp;'Tournament Info'!$B$11-1&amp;"R+F")))</f>
        <v/>
      </c>
      <c r="B183" s="208" t="str">
        <f ca="1">IF(ISNUMBER(A183),VLOOKUP(A183,Methuselahs!$A$7:$E$206,2,FALSE),"")</f>
        <v/>
      </c>
      <c r="C183" s="209" t="str">
        <f ca="1">IF(ISNUMBER(A183),VLOOKUP(A183,Methuselahs!$A$7:$E$206,3,FALSE),"")</f>
        <v/>
      </c>
      <c r="D183" s="210" t="str">
        <f t="shared" ca="1" si="60"/>
        <v/>
      </c>
      <c r="E183" s="211"/>
      <c r="F183" s="251">
        <f t="shared" si="61"/>
        <v>0</v>
      </c>
      <c r="G183" s="212" t="str">
        <f t="shared" ca="1" si="62"/>
        <v/>
      </c>
      <c r="H183" s="213" t="str">
        <f ca="1">IF(ISNUMBER(A183),IF(OR($S183=$U183,NOT(ISNA(MATCH($D183*5+$V$4,Override!$C$6:$C$125,0)))),$Q183,0),"")</f>
        <v/>
      </c>
      <c r="I183" s="261" t="str">
        <f t="shared" ca="1" si="63"/>
        <v/>
      </c>
      <c r="J183" s="214">
        <f ca="1">COUNT(A182:A186)</f>
        <v>0</v>
      </c>
      <c r="K183" s="215" t="str">
        <f ca="1">IF(ISNUMBER(A183),RANK(F183,F182:F186),"")</f>
        <v/>
      </c>
      <c r="L183" s="216">
        <f ca="1">IF(J183=5,VLOOKUP(K183,TPMatrix!$A$6:$B$10,2,FALSE),IF(J183=4,VLOOKUP(K183,TPMatrix!$D$6:$E$9,2,FALSE),0))</f>
        <v>0</v>
      </c>
      <c r="M183" s="216">
        <f ca="1">IF(COUNTIF(K182:K186,K183)&gt;=2,IF(J183=5,VLOOKUP(K183+1,TPMatrix!$A$6:$B$10,2,FALSE),IF(J183=4,VLOOKUP(K183+1,TPMatrix!$D$6:$E$9,2,FALSE),0)),"")</f>
        <v>0</v>
      </c>
      <c r="N183" s="216">
        <f ca="1">IF(COUNTIF(K182:K186,K183)&gt;=3,IF(J183=5,VLOOKUP(K183+2,TPMatrix!$A$6:$B$10,2,FALSE),IF(J183=4,VLOOKUP(K183+2,TPMatrix!$D$6:$E$9,2,FALSE),0)),"")</f>
        <v>0</v>
      </c>
      <c r="O183" s="216">
        <f ca="1">IF(COUNTIF(K182:K186,K183)&gt;=4,IF(J183=5,VLOOKUP(K183+3,TPMatrix!$A$6:$B$10,2,FALSE),IF(J183=4,VLOOKUP(K183+3,TPMatrix!$D$6:$E$9,2,FALSE),0)),"")</f>
        <v>0</v>
      </c>
      <c r="P183" s="216">
        <f ca="1">IF(COUNTIF(K182:K186,K183)&gt;=5,IF(J183=5,VLOOKUP(K183+4,TPMatrix!$A$6:$B$10,2,FALSE),IF(J183=4,VLOOKUP(K183+4,TPMatrix!$D$6:$E$9,2,FALSE),0)),"")</f>
        <v>0</v>
      </c>
      <c r="Q183" s="216">
        <f t="shared" ca="1" si="64"/>
        <v>0</v>
      </c>
      <c r="R183" s="217">
        <f t="shared" ca="1" si="65"/>
        <v>5</v>
      </c>
      <c r="S183" s="215">
        <f t="shared" ca="1" si="66"/>
        <v>0</v>
      </c>
      <c r="T183" s="216">
        <f t="shared" si="67"/>
        <v>0</v>
      </c>
      <c r="U183" s="217">
        <f t="shared" ca="1" si="68"/>
        <v>0</v>
      </c>
      <c r="W183" s="154" t="str">
        <f t="shared" ca="1" si="69"/>
        <v/>
      </c>
      <c r="X183" s="154" t="str">
        <f ca="1">IF(ISNUMBER($A183),$W183*(Methuselahs!$A$4+1)+$A183,"")</f>
        <v/>
      </c>
      <c r="Y183" s="154" t="str">
        <f t="shared" ca="1" si="70"/>
        <v/>
      </c>
      <c r="Z183" s="154" t="str">
        <f ca="1">IF(ISNUMBER($A183),VLOOKUP($A183,Methuselahs!$A$7:$X$206,5),"")</f>
        <v/>
      </c>
      <c r="AA183" s="154" t="str">
        <f t="shared" ca="1" si="71"/>
        <v/>
      </c>
    </row>
    <row r="184" spans="1:27" ht="12.95" customHeight="1" x14ac:dyDescent="0.2">
      <c r="A184" s="218" t="str">
        <f ca="1">IF(OR(ISBLANK('Tournament Info'!$B$11),'Tournament Info'!$B$11&lt;&gt;4),"",INDIRECT(ADDRESS(ROW(),3,1,1,"Optimal Seating "&amp;'Tournament Info'!$B$11-1&amp;"R+F")))</f>
        <v/>
      </c>
      <c r="B184" s="194" t="str">
        <f ca="1">IF(ISNUMBER(A184),VLOOKUP(A184,Methuselahs!$A$7:$E$206,2,FALSE),"")</f>
        <v/>
      </c>
      <c r="C184" s="219" t="str">
        <f ca="1">IF(ISNUMBER(A184),VLOOKUP(A184,Methuselahs!$A$7:$E$206,3,FALSE),"")</f>
        <v/>
      </c>
      <c r="D184" s="220" t="str">
        <f t="shared" ca="1" si="60"/>
        <v/>
      </c>
      <c r="E184" s="221"/>
      <c r="F184" s="253">
        <f t="shared" si="61"/>
        <v>0</v>
      </c>
      <c r="G184" s="222" t="str">
        <f t="shared" ca="1" si="62"/>
        <v/>
      </c>
      <c r="H184" s="223" t="str">
        <f ca="1">IF(ISNUMBER(A184),IF(OR($S184=$U184,NOT(ISNA(MATCH($D184*5+$V$4,Override!$C$6:$C$125,0)))),$Q184,0),"")</f>
        <v/>
      </c>
      <c r="I184" s="97" t="str">
        <f t="shared" ca="1" si="63"/>
        <v/>
      </c>
      <c r="J184" s="224">
        <f ca="1">COUNT(A182:A186)</f>
        <v>0</v>
      </c>
      <c r="K184" s="225" t="str">
        <f ca="1">IF(ISNUMBER(A184),RANK(F184,F182:F186),"")</f>
        <v/>
      </c>
      <c r="L184" s="226">
        <f ca="1">IF(J184=5,VLOOKUP(K184,TPMatrix!$A$6:$B$10,2,FALSE),IF(J184=4,VLOOKUP(K184,TPMatrix!$D$6:$E$9,2,FALSE),0))</f>
        <v>0</v>
      </c>
      <c r="M184" s="226">
        <f ca="1">IF(COUNTIF(K182:K186,K184)&gt;=2,IF(J184=5,VLOOKUP(K184+1,TPMatrix!$A$6:$B$10,2,FALSE),IF(J184=4,VLOOKUP(K184+1,TPMatrix!$D$6:$E$9,2,FALSE),0)),"")</f>
        <v>0</v>
      </c>
      <c r="N184" s="226">
        <f ca="1">IF(COUNTIF(K182:K186,K184)&gt;=3,IF(J184=5,VLOOKUP(K184+2,TPMatrix!$A$6:$B$10,2,FALSE),IF(J184=4,VLOOKUP(K184+2,TPMatrix!$D$6:$E$9,2,FALSE),0)),"")</f>
        <v>0</v>
      </c>
      <c r="O184" s="226">
        <f ca="1">IF(COUNTIF(K182:K186,K184)&gt;=4,IF(J184=5,VLOOKUP(K184+3,TPMatrix!$A$6:$B$10,2,FALSE),IF(J184=4,VLOOKUP(K184+3,TPMatrix!$D$6:$E$9,2,FALSE),0)),"")</f>
        <v>0</v>
      </c>
      <c r="P184" s="226">
        <f ca="1">IF(COUNTIF(K182:K186,K184)&gt;=5,IF(J184=5,VLOOKUP(K184+4,TPMatrix!$A$6:$B$10,2,FALSE),IF(J184=4,VLOOKUP(K184+4,TPMatrix!$D$6:$E$9,2,FALSE),0)),"")</f>
        <v>0</v>
      </c>
      <c r="Q184" s="226">
        <f t="shared" ca="1" si="64"/>
        <v>0</v>
      </c>
      <c r="R184" s="227">
        <f t="shared" ca="1" si="65"/>
        <v>5</v>
      </c>
      <c r="S184" s="225">
        <f t="shared" ca="1" si="66"/>
        <v>0</v>
      </c>
      <c r="T184" s="226">
        <f t="shared" si="67"/>
        <v>0</v>
      </c>
      <c r="U184" s="227">
        <f t="shared" ca="1" si="68"/>
        <v>0</v>
      </c>
      <c r="W184" s="154" t="str">
        <f t="shared" ca="1" si="69"/>
        <v/>
      </c>
      <c r="X184" s="154" t="str">
        <f ca="1">IF(ISNUMBER($A184),$W184*(Methuselahs!$A$4+1)+$A184,"")</f>
        <v/>
      </c>
      <c r="Y184" s="154" t="str">
        <f t="shared" ca="1" si="70"/>
        <v/>
      </c>
      <c r="Z184" s="154" t="str">
        <f ca="1">IF(ISNUMBER($A184),VLOOKUP($A184,Methuselahs!$A$7:$X$206,5),"")</f>
        <v/>
      </c>
      <c r="AA184" s="154" t="str">
        <f t="shared" ca="1" si="71"/>
        <v/>
      </c>
    </row>
    <row r="185" spans="1:27" ht="12.95" customHeight="1" x14ac:dyDescent="0.2">
      <c r="A185" s="228" t="str">
        <f ca="1">IF(OR(ISBLANK('Tournament Info'!$B$11),'Tournament Info'!$B$11&lt;&gt;4),"",INDIRECT(ADDRESS(ROW(),3,1,1,"Optimal Seating "&amp;'Tournament Info'!$B$11-1&amp;"R+F")))</f>
        <v/>
      </c>
      <c r="B185" s="229" t="str">
        <f ca="1">IF(ISNUMBER(A185),VLOOKUP(A185,Methuselahs!$A$7:$E$206,2,FALSE),"")</f>
        <v/>
      </c>
      <c r="C185" s="230" t="str">
        <f ca="1">IF(ISNUMBER(A185),VLOOKUP(A185,Methuselahs!$A$7:$E$206,3,FALSE),"")</f>
        <v/>
      </c>
      <c r="D185" s="231" t="str">
        <f t="shared" ca="1" si="60"/>
        <v/>
      </c>
      <c r="E185" s="232"/>
      <c r="F185" s="255">
        <f t="shared" si="61"/>
        <v>0</v>
      </c>
      <c r="G185" s="212" t="str">
        <f t="shared" ca="1" si="62"/>
        <v/>
      </c>
      <c r="H185" s="213" t="str">
        <f ca="1">IF(ISNUMBER(A185),IF(OR($S185=$U185,NOT(ISNA(MATCH($D185*5+$V$4,Override!$C$6:$C$125,0)))),$Q185,0),"")</f>
        <v/>
      </c>
      <c r="I185" s="261" t="str">
        <f t="shared" ca="1" si="63"/>
        <v/>
      </c>
      <c r="J185" s="233">
        <f ca="1">COUNT(A182:A186)</f>
        <v>0</v>
      </c>
      <c r="K185" s="215" t="str">
        <f ca="1">IF(ISNUMBER(A185),RANK(F185,F182:F186),"")</f>
        <v/>
      </c>
      <c r="L185" s="216">
        <f ca="1">IF(J185=5,VLOOKUP(K185,TPMatrix!$A$6:$B$10,2,FALSE),IF(J185=4,VLOOKUP(K185,TPMatrix!$D$6:$E$9,2,FALSE),0))</f>
        <v>0</v>
      </c>
      <c r="M185" s="216">
        <f ca="1">IF(COUNTIF(K182:K186,K185)&gt;=2,IF(J185=5,VLOOKUP(K185+1,TPMatrix!$A$6:$B$10,2,FALSE),IF(J185=4,VLOOKUP(K185+1,TPMatrix!$D$6:$E$9,2,FALSE),0)),"")</f>
        <v>0</v>
      </c>
      <c r="N185" s="216">
        <f ca="1">IF(COUNTIF(K182:K186,K185)&gt;=3,IF(J185=5,VLOOKUP(K185+2,TPMatrix!$A$6:$B$10,2,FALSE),IF(J185=4,VLOOKUP(K185+2,TPMatrix!$D$6:$E$9,2,FALSE),0)),"")</f>
        <v>0</v>
      </c>
      <c r="O185" s="216">
        <f ca="1">IF(COUNTIF(K182:K186,K185)&gt;=4,IF(J185=5,VLOOKUP(K185+3,TPMatrix!$A$6:$B$10,2,FALSE),IF(J185=4,VLOOKUP(K185+3,TPMatrix!$D$6:$E$9,2,FALSE),0)),"")</f>
        <v>0</v>
      </c>
      <c r="P185" s="216">
        <f ca="1">IF(COUNTIF(K182:K186,K185)&gt;=5,IF(J185=5,VLOOKUP(K185+4,TPMatrix!$A$6:$B$10,2,FALSE),IF(J185=4,VLOOKUP(K185+4,TPMatrix!$D$6:$E$9,2,FALSE),0)),"")</f>
        <v>0</v>
      </c>
      <c r="Q185" s="216">
        <f t="shared" ca="1" si="64"/>
        <v>0</v>
      </c>
      <c r="R185" s="217">
        <f t="shared" ca="1" si="65"/>
        <v>5</v>
      </c>
      <c r="S185" s="215">
        <f t="shared" ca="1" si="66"/>
        <v>0</v>
      </c>
      <c r="T185" s="216">
        <f t="shared" si="67"/>
        <v>0</v>
      </c>
      <c r="U185" s="217">
        <f t="shared" ca="1" si="68"/>
        <v>0</v>
      </c>
      <c r="W185" s="154" t="str">
        <f t="shared" ca="1" si="69"/>
        <v/>
      </c>
      <c r="X185" s="154" t="str">
        <f ca="1">IF(ISNUMBER($A185),$W185*(Methuselahs!$A$4+1)+$A185,"")</f>
        <v/>
      </c>
      <c r="Y185" s="154" t="str">
        <f t="shared" ca="1" si="70"/>
        <v/>
      </c>
      <c r="Z185" s="154" t="str">
        <f ca="1">IF(ISNUMBER($A185),VLOOKUP($A185,Methuselahs!$A$7:$X$206,5),"")</f>
        <v/>
      </c>
      <c r="AA185" s="154" t="str">
        <f t="shared" ca="1" si="71"/>
        <v/>
      </c>
    </row>
    <row r="186" spans="1:27" ht="12.95" customHeight="1" x14ac:dyDescent="0.2">
      <c r="A186" s="234" t="str">
        <f ca="1">IF(OR(ISBLANK('Tournament Info'!$B$11),'Tournament Info'!$B$11&lt;&gt;4),"",INDIRECT(ADDRESS(ROW(),3,1,1,"Optimal Seating "&amp;'Tournament Info'!$B$11-1&amp;"R+F")))</f>
        <v/>
      </c>
      <c r="B186" s="235" t="str">
        <f ca="1">IF(ISNUMBER(A186),VLOOKUP(A186,Methuselahs!$A$7:$E$206,2,FALSE),"")</f>
        <v/>
      </c>
      <c r="C186" s="236" t="str">
        <f ca="1">IF(ISNUMBER(A186),VLOOKUP(A186,Methuselahs!$A$7:$E$206,3,FALSE),"")</f>
        <v/>
      </c>
      <c r="D186" s="237" t="str">
        <f t="shared" ca="1" si="60"/>
        <v/>
      </c>
      <c r="E186" s="238"/>
      <c r="F186" s="256">
        <f t="shared" si="61"/>
        <v>0</v>
      </c>
      <c r="G186" s="222" t="str">
        <f t="shared" ca="1" si="62"/>
        <v/>
      </c>
      <c r="H186" s="223" t="str">
        <f ca="1">IF(ISNUMBER(A186),IF(OR($S186=$U186,NOT(ISNA(MATCH($D186*5+$V$4,Override!$C$6:$C$125,0)))),$Q186,0),"")</f>
        <v/>
      </c>
      <c r="I186" s="97" t="str">
        <f t="shared" ca="1" si="63"/>
        <v/>
      </c>
      <c r="J186" s="239">
        <f ca="1">COUNT(A182:A186)</f>
        <v>0</v>
      </c>
      <c r="K186" s="240" t="str">
        <f ca="1">IF(ISNUMBER(A186),RANK(F186,F182:F186),"")</f>
        <v/>
      </c>
      <c r="L186" s="241">
        <f ca="1">IF(J186=5,VLOOKUP(K186,TPMatrix!$A$6:$B$10,2,FALSE),IF(J186=4,VLOOKUP(K186,TPMatrix!$D$6:$E$9,2,FALSE),0))</f>
        <v>0</v>
      </c>
      <c r="M186" s="241">
        <f ca="1">IF(COUNTIF(K182:K186,K186)&gt;=2,IF(J186=5,VLOOKUP(K186+1,TPMatrix!$A$6:$B$10,2,FALSE),IF(J186=4,VLOOKUP(K186+1,TPMatrix!$D$6:$E$9,2,FALSE),0)),"")</f>
        <v>0</v>
      </c>
      <c r="N186" s="241">
        <f ca="1">IF(COUNTIF(K182:K186,K186)&gt;=3,IF(J186=5,VLOOKUP(K186+2,TPMatrix!$A$6:$B$10,2,FALSE),IF(J186=4,VLOOKUP(K186+2,TPMatrix!$D$6:$E$9,2,FALSE),0)),"")</f>
        <v>0</v>
      </c>
      <c r="O186" s="241">
        <f ca="1">IF(COUNTIF(K182:K186,K186)&gt;=4,IF(J186=5,VLOOKUP(K186+3,TPMatrix!$A$6:$B$10,2,FALSE),IF(J186=4,VLOOKUP(K186+3,TPMatrix!$D$6:$E$9,2,FALSE),0)),"")</f>
        <v>0</v>
      </c>
      <c r="P186" s="241">
        <f ca="1">IF(COUNTIF(K182:K186,K186)&gt;=5,IF(J186=5,VLOOKUP(K186+4,TPMatrix!$A$6:$B$10,2,FALSE),IF(J186=4,VLOOKUP(K186+4,TPMatrix!$D$6:$E$9,2,FALSE),0)),"")</f>
        <v>0</v>
      </c>
      <c r="Q186" s="241">
        <f t="shared" ca="1" si="64"/>
        <v>0</v>
      </c>
      <c r="R186" s="242">
        <f t="shared" ca="1" si="65"/>
        <v>5</v>
      </c>
      <c r="S186" s="240">
        <f t="shared" ca="1" si="66"/>
        <v>0</v>
      </c>
      <c r="T186" s="241">
        <f t="shared" si="67"/>
        <v>0</v>
      </c>
      <c r="U186" s="242">
        <f t="shared" ca="1" si="68"/>
        <v>0</v>
      </c>
      <c r="W186" s="154" t="str">
        <f t="shared" ca="1" si="69"/>
        <v/>
      </c>
      <c r="X186" s="154" t="str">
        <f ca="1">IF(ISNUMBER($A186),$W186*(Methuselahs!$A$4+1)+$A186,"")</f>
        <v/>
      </c>
      <c r="Y186" s="154" t="str">
        <f t="shared" ca="1" si="70"/>
        <v/>
      </c>
      <c r="Z186" s="154" t="str">
        <f ca="1">IF(ISNUMBER($A186),VLOOKUP($A186,Methuselahs!$A$7:$X$206,5),"")</f>
        <v/>
      </c>
      <c r="AA186" s="154" t="str">
        <f t="shared" ca="1" si="71"/>
        <v/>
      </c>
    </row>
    <row r="187" spans="1:27" ht="12.95" customHeight="1" x14ac:dyDescent="0.2">
      <c r="A187" s="193" t="str">
        <f ca="1">IF(OR(ISBLANK('Tournament Info'!$B$11),'Tournament Info'!$B$11&lt;&gt;4),"",INDIRECT(ADDRESS(ROW(),3,1,1,"Optimal Seating "&amp;'Tournament Info'!$B$11-1&amp;"R+F")))</f>
        <v/>
      </c>
      <c r="B187" s="194" t="str">
        <f ca="1">IF(ISNUMBER(A187),VLOOKUP(A187,Methuselahs!$A$7:$E$206,2,FALSE),"")</f>
        <v/>
      </c>
      <c r="C187" s="195" t="str">
        <f ca="1">IF(ISNUMBER(A187),VLOOKUP(A187,Methuselahs!$A$7:$E$206,3,FALSE),"")</f>
        <v/>
      </c>
      <c r="D187" s="196" t="str">
        <f t="shared" ca="1" si="60"/>
        <v/>
      </c>
      <c r="E187" s="197"/>
      <c r="F187" s="249">
        <f t="shared" si="61"/>
        <v>0</v>
      </c>
      <c r="G187" s="198" t="str">
        <f t="shared" ca="1" si="62"/>
        <v/>
      </c>
      <c r="H187" s="199" t="str">
        <f ca="1">IF(ISNUMBER(A187),IF(OR($S187=$U187,NOT(ISNA(MATCH($D187*5+$V$4,Override!$C$6:$C$125,0)))),$Q187,0),"")</f>
        <v/>
      </c>
      <c r="I187" s="260" t="str">
        <f t="shared" ca="1" si="63"/>
        <v/>
      </c>
      <c r="J187" s="200">
        <f ca="1">COUNT(A187:A191)</f>
        <v>0</v>
      </c>
      <c r="K187" s="201" t="str">
        <f ca="1">IF(ISNUMBER(A187),RANK(F187,F187:F191),"")</f>
        <v/>
      </c>
      <c r="L187" s="202">
        <f ca="1">IF(J187=5,VLOOKUP(K187,TPMatrix!$A$6:$B$10,2,FALSE),IF(J187=4,VLOOKUP(K187,TPMatrix!$D$6:$E$9,2,FALSE),0))</f>
        <v>0</v>
      </c>
      <c r="M187" s="202">
        <f ca="1">IF(COUNTIF(K187:K191,K187)&gt;=2,IF(J187=5,VLOOKUP(K187+1,TPMatrix!$A$6:$B$10,2,FALSE),IF(J187=4,VLOOKUP(K187+1,TPMatrix!$D$6:$E$9,2,FALSE),0)),"")</f>
        <v>0</v>
      </c>
      <c r="N187" s="202">
        <f ca="1">IF(COUNTIF(K187:K191,K187)&gt;=3,IF(J187=5,VLOOKUP(K187+2,TPMatrix!$A$6:$B$10,2,FALSE),IF(J187=4,VLOOKUP(K187+2,TPMatrix!$D$6:$E$9,2,FALSE),0)),"")</f>
        <v>0</v>
      </c>
      <c r="O187" s="202">
        <f ca="1">IF(COUNTIF(K187:K191,K187)&gt;=4,IF(J187=5,VLOOKUP(K187+3,TPMatrix!$A$6:$B$10,2,FALSE),IF(J187=4,VLOOKUP(K187+3,TPMatrix!$D$6:$E$9,2,FALSE),0)),"")</f>
        <v>0</v>
      </c>
      <c r="P187" s="202">
        <f ca="1">IF(COUNTIF(K187:K191,K187)&gt;=5,IF(J187=5,VLOOKUP(K187+4,TPMatrix!$A$6:$B$10,2,FALSE),IF(J187=4,VLOOKUP(K187+4,TPMatrix!$D$6:$E$9,2,FALSE),0)),"")</f>
        <v>0</v>
      </c>
      <c r="Q187" s="202">
        <f t="shared" ca="1" si="64"/>
        <v>0</v>
      </c>
      <c r="R187" s="203">
        <f t="shared" ca="1" si="65"/>
        <v>5</v>
      </c>
      <c r="S187" s="204">
        <f t="shared" ca="1" si="66"/>
        <v>0</v>
      </c>
      <c r="T187" s="205">
        <f t="shared" si="67"/>
        <v>0</v>
      </c>
      <c r="U187" s="206">
        <f t="shared" ca="1" si="68"/>
        <v>0</v>
      </c>
      <c r="W187" s="154" t="str">
        <f t="shared" ca="1" si="69"/>
        <v/>
      </c>
      <c r="X187" s="154" t="str">
        <f ca="1">IF(ISNUMBER($A187),$W187*(Methuselahs!$A$4+1)+$A187,"")</f>
        <v/>
      </c>
      <c r="Y187" s="154" t="str">
        <f t="shared" ca="1" si="70"/>
        <v/>
      </c>
      <c r="Z187" s="154" t="str">
        <f ca="1">IF(ISNUMBER($A187),VLOOKUP($A187,Methuselahs!$A$7:$X$206,5),"")</f>
        <v/>
      </c>
      <c r="AA187" s="154" t="str">
        <f t="shared" ca="1" si="71"/>
        <v/>
      </c>
    </row>
    <row r="188" spans="1:27" ht="12.95" customHeight="1" x14ac:dyDescent="0.2">
      <c r="A188" s="207" t="str">
        <f ca="1">IF(OR(ISBLANK('Tournament Info'!$B$11),'Tournament Info'!$B$11&lt;&gt;4),"",INDIRECT(ADDRESS(ROW(),3,1,1,"Optimal Seating "&amp;'Tournament Info'!$B$11-1&amp;"R+F")))</f>
        <v/>
      </c>
      <c r="B188" s="208" t="str">
        <f ca="1">IF(ISNUMBER(A188),VLOOKUP(A188,Methuselahs!$A$7:$E$206,2,FALSE),"")</f>
        <v/>
      </c>
      <c r="C188" s="209" t="str">
        <f ca="1">IF(ISNUMBER(A188),VLOOKUP(A188,Methuselahs!$A$7:$E$206,3,FALSE),"")</f>
        <v/>
      </c>
      <c r="D188" s="210" t="str">
        <f t="shared" ca="1" si="60"/>
        <v/>
      </c>
      <c r="E188" s="211"/>
      <c r="F188" s="251">
        <f t="shared" si="61"/>
        <v>0</v>
      </c>
      <c r="G188" s="212" t="str">
        <f t="shared" ca="1" si="62"/>
        <v/>
      </c>
      <c r="H188" s="213" t="str">
        <f ca="1">IF(ISNUMBER(A188),IF(OR($S188=$U188,NOT(ISNA(MATCH($D188*5+$V$4,Override!$C$6:$C$125,0)))),$Q188,0),"")</f>
        <v/>
      </c>
      <c r="I188" s="261" t="str">
        <f t="shared" ca="1" si="63"/>
        <v/>
      </c>
      <c r="J188" s="214">
        <f ca="1">COUNT(A187:A191)</f>
        <v>0</v>
      </c>
      <c r="K188" s="215" t="str">
        <f ca="1">IF(ISNUMBER(A188),RANK(F188,F187:F191),"")</f>
        <v/>
      </c>
      <c r="L188" s="216">
        <f ca="1">IF(J188=5,VLOOKUP(K188,TPMatrix!$A$6:$B$10,2,FALSE),IF(J188=4,VLOOKUP(K188,TPMatrix!$D$6:$E$9,2,FALSE),0))</f>
        <v>0</v>
      </c>
      <c r="M188" s="216">
        <f ca="1">IF(COUNTIF(K187:K191,K188)&gt;=2,IF(J188=5,VLOOKUP(K188+1,TPMatrix!$A$6:$B$10,2,FALSE),IF(J188=4,VLOOKUP(K188+1,TPMatrix!$D$6:$E$9,2,FALSE),0)),"")</f>
        <v>0</v>
      </c>
      <c r="N188" s="216">
        <f ca="1">IF(COUNTIF(K187:K191,K188)&gt;=3,IF(J188=5,VLOOKUP(K188+2,TPMatrix!$A$6:$B$10,2,FALSE),IF(J188=4,VLOOKUP(K188+2,TPMatrix!$D$6:$E$9,2,FALSE),0)),"")</f>
        <v>0</v>
      </c>
      <c r="O188" s="216">
        <f ca="1">IF(COUNTIF(K187:K191,K188)&gt;=4,IF(J188=5,VLOOKUP(K188+3,TPMatrix!$A$6:$B$10,2,FALSE),IF(J188=4,VLOOKUP(K188+3,TPMatrix!$D$6:$E$9,2,FALSE),0)),"")</f>
        <v>0</v>
      </c>
      <c r="P188" s="216">
        <f ca="1">IF(COUNTIF(K187:K191,K188)&gt;=5,IF(J188=5,VLOOKUP(K188+4,TPMatrix!$A$6:$B$10,2,FALSE),IF(J188=4,VLOOKUP(K188+4,TPMatrix!$D$6:$E$9,2,FALSE),0)),"")</f>
        <v>0</v>
      </c>
      <c r="Q188" s="216">
        <f t="shared" ca="1" si="64"/>
        <v>0</v>
      </c>
      <c r="R188" s="217">
        <f t="shared" ca="1" si="65"/>
        <v>5</v>
      </c>
      <c r="S188" s="215">
        <f t="shared" ca="1" si="66"/>
        <v>0</v>
      </c>
      <c r="T188" s="216">
        <f t="shared" si="67"/>
        <v>0</v>
      </c>
      <c r="U188" s="217">
        <f t="shared" ca="1" si="68"/>
        <v>0</v>
      </c>
      <c r="W188" s="154" t="str">
        <f t="shared" ca="1" si="69"/>
        <v/>
      </c>
      <c r="X188" s="154" t="str">
        <f ca="1">IF(ISNUMBER($A188),$W188*(Methuselahs!$A$4+1)+$A188,"")</f>
        <v/>
      </c>
      <c r="Y188" s="154" t="str">
        <f t="shared" ca="1" si="70"/>
        <v/>
      </c>
      <c r="Z188" s="154" t="str">
        <f ca="1">IF(ISNUMBER($A188),VLOOKUP($A188,Methuselahs!$A$7:$X$206,5),"")</f>
        <v/>
      </c>
      <c r="AA188" s="154" t="str">
        <f t="shared" ca="1" si="71"/>
        <v/>
      </c>
    </row>
    <row r="189" spans="1:27" ht="12.95" customHeight="1" x14ac:dyDescent="0.2">
      <c r="A189" s="218" t="str">
        <f ca="1">IF(OR(ISBLANK('Tournament Info'!$B$11),'Tournament Info'!$B$11&lt;&gt;4),"",INDIRECT(ADDRESS(ROW(),3,1,1,"Optimal Seating "&amp;'Tournament Info'!$B$11-1&amp;"R+F")))</f>
        <v/>
      </c>
      <c r="B189" s="194" t="str">
        <f ca="1">IF(ISNUMBER(A189),VLOOKUP(A189,Methuselahs!$A$7:$E$206,2,FALSE),"")</f>
        <v/>
      </c>
      <c r="C189" s="219" t="str">
        <f ca="1">IF(ISNUMBER(A189),VLOOKUP(A189,Methuselahs!$A$7:$E$206,3,FALSE),"")</f>
        <v/>
      </c>
      <c r="D189" s="220" t="str">
        <f t="shared" ca="1" si="60"/>
        <v/>
      </c>
      <c r="E189" s="221"/>
      <c r="F189" s="253">
        <f t="shared" si="61"/>
        <v>0</v>
      </c>
      <c r="G189" s="222" t="str">
        <f t="shared" ca="1" si="62"/>
        <v/>
      </c>
      <c r="H189" s="223" t="str">
        <f ca="1">IF(ISNUMBER(A189),IF(OR($S189=$U189,NOT(ISNA(MATCH($D189*5+$V$4,Override!$C$6:$C$125,0)))),$Q189,0),"")</f>
        <v/>
      </c>
      <c r="I189" s="97" t="str">
        <f t="shared" ca="1" si="63"/>
        <v/>
      </c>
      <c r="J189" s="224">
        <f ca="1">COUNT(A187:A191)</f>
        <v>0</v>
      </c>
      <c r="K189" s="225" t="str">
        <f ca="1">IF(ISNUMBER(A189),RANK(F189,F187:F191),"")</f>
        <v/>
      </c>
      <c r="L189" s="226">
        <f ca="1">IF(J189=5,VLOOKUP(K189,TPMatrix!$A$6:$B$10,2,FALSE),IF(J189=4,VLOOKUP(K189,TPMatrix!$D$6:$E$9,2,FALSE),0))</f>
        <v>0</v>
      </c>
      <c r="M189" s="226">
        <f ca="1">IF(COUNTIF(K187:K191,K189)&gt;=2,IF(J189=5,VLOOKUP(K189+1,TPMatrix!$A$6:$B$10,2,FALSE),IF(J189=4,VLOOKUP(K189+1,TPMatrix!$D$6:$E$9,2,FALSE),0)),"")</f>
        <v>0</v>
      </c>
      <c r="N189" s="226">
        <f ca="1">IF(COUNTIF(K187:K191,K189)&gt;=3,IF(J189=5,VLOOKUP(K189+2,TPMatrix!$A$6:$B$10,2,FALSE),IF(J189=4,VLOOKUP(K189+2,TPMatrix!$D$6:$E$9,2,FALSE),0)),"")</f>
        <v>0</v>
      </c>
      <c r="O189" s="226">
        <f ca="1">IF(COUNTIF(K187:K191,K189)&gt;=4,IF(J189=5,VLOOKUP(K189+3,TPMatrix!$A$6:$B$10,2,FALSE),IF(J189=4,VLOOKUP(K189+3,TPMatrix!$D$6:$E$9,2,FALSE),0)),"")</f>
        <v>0</v>
      </c>
      <c r="P189" s="226">
        <f ca="1">IF(COUNTIF(K187:K191,K189)&gt;=5,IF(J189=5,VLOOKUP(K189+4,TPMatrix!$A$6:$B$10,2,FALSE),IF(J189=4,VLOOKUP(K189+4,TPMatrix!$D$6:$E$9,2,FALSE),0)),"")</f>
        <v>0</v>
      </c>
      <c r="Q189" s="226">
        <f t="shared" ca="1" si="64"/>
        <v>0</v>
      </c>
      <c r="R189" s="227">
        <f t="shared" ca="1" si="65"/>
        <v>5</v>
      </c>
      <c r="S189" s="225">
        <f t="shared" ca="1" si="66"/>
        <v>0</v>
      </c>
      <c r="T189" s="226">
        <f t="shared" si="67"/>
        <v>0</v>
      </c>
      <c r="U189" s="227">
        <f t="shared" ca="1" si="68"/>
        <v>0</v>
      </c>
      <c r="W189" s="154" t="str">
        <f t="shared" ca="1" si="69"/>
        <v/>
      </c>
      <c r="X189" s="154" t="str">
        <f ca="1">IF(ISNUMBER($A189),$W189*(Methuselahs!$A$4+1)+$A189,"")</f>
        <v/>
      </c>
      <c r="Y189" s="154" t="str">
        <f t="shared" ca="1" si="70"/>
        <v/>
      </c>
      <c r="Z189" s="154" t="str">
        <f ca="1">IF(ISNUMBER($A189),VLOOKUP($A189,Methuselahs!$A$7:$X$206,5),"")</f>
        <v/>
      </c>
      <c r="AA189" s="154" t="str">
        <f t="shared" ca="1" si="71"/>
        <v/>
      </c>
    </row>
    <row r="190" spans="1:27" ht="12.95" customHeight="1" x14ac:dyDescent="0.2">
      <c r="A190" s="228" t="str">
        <f ca="1">IF(OR(ISBLANK('Tournament Info'!$B$11),'Tournament Info'!$B$11&lt;&gt;4),"",INDIRECT(ADDRESS(ROW(),3,1,1,"Optimal Seating "&amp;'Tournament Info'!$B$11-1&amp;"R+F")))</f>
        <v/>
      </c>
      <c r="B190" s="229" t="str">
        <f ca="1">IF(ISNUMBER(A190),VLOOKUP(A190,Methuselahs!$A$7:$E$206,2,FALSE),"")</f>
        <v/>
      </c>
      <c r="C190" s="230" t="str">
        <f ca="1">IF(ISNUMBER(A190),VLOOKUP(A190,Methuselahs!$A$7:$E$206,3,FALSE),"")</f>
        <v/>
      </c>
      <c r="D190" s="231" t="str">
        <f t="shared" ca="1" si="60"/>
        <v/>
      </c>
      <c r="E190" s="232"/>
      <c r="F190" s="255">
        <f t="shared" si="61"/>
        <v>0</v>
      </c>
      <c r="G190" s="212" t="str">
        <f t="shared" ca="1" si="62"/>
        <v/>
      </c>
      <c r="H190" s="213" t="str">
        <f ca="1">IF(ISNUMBER(A190),IF(OR($S190=$U190,NOT(ISNA(MATCH($D190*5+$V$4,Override!$C$6:$C$125,0)))),$Q190,0),"")</f>
        <v/>
      </c>
      <c r="I190" s="261" t="str">
        <f t="shared" ca="1" si="63"/>
        <v/>
      </c>
      <c r="J190" s="233">
        <f ca="1">COUNT(A187:A191)</f>
        <v>0</v>
      </c>
      <c r="K190" s="215" t="str">
        <f ca="1">IF(ISNUMBER(A190),RANK(F190,F187:F191),"")</f>
        <v/>
      </c>
      <c r="L190" s="216">
        <f ca="1">IF(J190=5,VLOOKUP(K190,TPMatrix!$A$6:$B$10,2,FALSE),IF(J190=4,VLOOKUP(K190,TPMatrix!$D$6:$E$9,2,FALSE),0))</f>
        <v>0</v>
      </c>
      <c r="M190" s="216">
        <f ca="1">IF(COUNTIF(K187:K191,K190)&gt;=2,IF(J190=5,VLOOKUP(K190+1,TPMatrix!$A$6:$B$10,2,FALSE),IF(J190=4,VLOOKUP(K190+1,TPMatrix!$D$6:$E$9,2,FALSE),0)),"")</f>
        <v>0</v>
      </c>
      <c r="N190" s="216">
        <f ca="1">IF(COUNTIF(K187:K191,K190)&gt;=3,IF(J190=5,VLOOKUP(K190+2,TPMatrix!$A$6:$B$10,2,FALSE),IF(J190=4,VLOOKUP(K190+2,TPMatrix!$D$6:$E$9,2,FALSE),0)),"")</f>
        <v>0</v>
      </c>
      <c r="O190" s="216">
        <f ca="1">IF(COUNTIF(K187:K191,K190)&gt;=4,IF(J190=5,VLOOKUP(K190+3,TPMatrix!$A$6:$B$10,2,FALSE),IF(J190=4,VLOOKUP(K190+3,TPMatrix!$D$6:$E$9,2,FALSE),0)),"")</f>
        <v>0</v>
      </c>
      <c r="P190" s="216">
        <f ca="1">IF(COUNTIF(K187:K191,K190)&gt;=5,IF(J190=5,VLOOKUP(K190+4,TPMatrix!$A$6:$B$10,2,FALSE),IF(J190=4,VLOOKUP(K190+4,TPMatrix!$D$6:$E$9,2,FALSE),0)),"")</f>
        <v>0</v>
      </c>
      <c r="Q190" s="216">
        <f t="shared" ca="1" si="64"/>
        <v>0</v>
      </c>
      <c r="R190" s="217">
        <f t="shared" ca="1" si="65"/>
        <v>5</v>
      </c>
      <c r="S190" s="215">
        <f t="shared" ca="1" si="66"/>
        <v>0</v>
      </c>
      <c r="T190" s="216">
        <f t="shared" si="67"/>
        <v>0</v>
      </c>
      <c r="U190" s="217">
        <f t="shared" ca="1" si="68"/>
        <v>0</v>
      </c>
      <c r="W190" s="154" t="str">
        <f t="shared" ca="1" si="69"/>
        <v/>
      </c>
      <c r="X190" s="154" t="str">
        <f ca="1">IF(ISNUMBER($A190),$W190*(Methuselahs!$A$4+1)+$A190,"")</f>
        <v/>
      </c>
      <c r="Y190" s="154" t="str">
        <f t="shared" ca="1" si="70"/>
        <v/>
      </c>
      <c r="Z190" s="154" t="str">
        <f ca="1">IF(ISNUMBER($A190),VLOOKUP($A190,Methuselahs!$A$7:$X$206,5),"")</f>
        <v/>
      </c>
      <c r="AA190" s="154" t="str">
        <f t="shared" ca="1" si="71"/>
        <v/>
      </c>
    </row>
    <row r="191" spans="1:27" ht="12.95" customHeight="1" x14ac:dyDescent="0.2">
      <c r="A191" s="234" t="str">
        <f ca="1">IF(OR(ISBLANK('Tournament Info'!$B$11),'Tournament Info'!$B$11&lt;&gt;4),"",INDIRECT(ADDRESS(ROW(),3,1,1,"Optimal Seating "&amp;'Tournament Info'!$B$11-1&amp;"R+F")))</f>
        <v/>
      </c>
      <c r="B191" s="235" t="str">
        <f ca="1">IF(ISNUMBER(A191),VLOOKUP(A191,Methuselahs!$A$7:$E$206,2,FALSE),"")</f>
        <v/>
      </c>
      <c r="C191" s="236" t="str">
        <f ca="1">IF(ISNUMBER(A191),VLOOKUP(A191,Methuselahs!$A$7:$E$206,3,FALSE),"")</f>
        <v/>
      </c>
      <c r="D191" s="237" t="str">
        <f t="shared" ca="1" si="60"/>
        <v/>
      </c>
      <c r="E191" s="238"/>
      <c r="F191" s="256">
        <f t="shared" si="61"/>
        <v>0</v>
      </c>
      <c r="G191" s="222" t="str">
        <f t="shared" ca="1" si="62"/>
        <v/>
      </c>
      <c r="H191" s="223" t="str">
        <f ca="1">IF(ISNUMBER(A191),IF(OR($S191=$U191,NOT(ISNA(MATCH($D191*5+$V$4,Override!$C$6:$C$125,0)))),$Q191,0),"")</f>
        <v/>
      </c>
      <c r="I191" s="97" t="str">
        <f t="shared" ca="1" si="63"/>
        <v/>
      </c>
      <c r="J191" s="239">
        <f ca="1">COUNT(A187:A191)</f>
        <v>0</v>
      </c>
      <c r="K191" s="240" t="str">
        <f ca="1">IF(ISNUMBER(A191),RANK(F191,F187:F191),"")</f>
        <v/>
      </c>
      <c r="L191" s="241">
        <f ca="1">IF(J191=5,VLOOKUP(K191,TPMatrix!$A$6:$B$10,2,FALSE),IF(J191=4,VLOOKUP(K191,TPMatrix!$D$6:$E$9,2,FALSE),0))</f>
        <v>0</v>
      </c>
      <c r="M191" s="241">
        <f ca="1">IF(COUNTIF(K187:K191,K191)&gt;=2,IF(J191=5,VLOOKUP(K191+1,TPMatrix!$A$6:$B$10,2,FALSE),IF(J191=4,VLOOKUP(K191+1,TPMatrix!$D$6:$E$9,2,FALSE),0)),"")</f>
        <v>0</v>
      </c>
      <c r="N191" s="241">
        <f ca="1">IF(COUNTIF(K187:K191,K191)&gt;=3,IF(J191=5,VLOOKUP(K191+2,TPMatrix!$A$6:$B$10,2,FALSE),IF(J191=4,VLOOKUP(K191+2,TPMatrix!$D$6:$E$9,2,FALSE),0)),"")</f>
        <v>0</v>
      </c>
      <c r="O191" s="241">
        <f ca="1">IF(COUNTIF(K187:K191,K191)&gt;=4,IF(J191=5,VLOOKUP(K191+3,TPMatrix!$A$6:$B$10,2,FALSE),IF(J191=4,VLOOKUP(K191+3,TPMatrix!$D$6:$E$9,2,FALSE),0)),"")</f>
        <v>0</v>
      </c>
      <c r="P191" s="241">
        <f ca="1">IF(COUNTIF(K187:K191,K191)&gt;=5,IF(J191=5,VLOOKUP(K191+4,TPMatrix!$A$6:$B$10,2,FALSE),IF(J191=4,VLOOKUP(K191+4,TPMatrix!$D$6:$E$9,2,FALSE),0)),"")</f>
        <v>0</v>
      </c>
      <c r="Q191" s="241">
        <f t="shared" ca="1" si="64"/>
        <v>0</v>
      </c>
      <c r="R191" s="242">
        <f t="shared" ca="1" si="65"/>
        <v>5</v>
      </c>
      <c r="S191" s="240">
        <f t="shared" ca="1" si="66"/>
        <v>0</v>
      </c>
      <c r="T191" s="241">
        <f t="shared" si="67"/>
        <v>0</v>
      </c>
      <c r="U191" s="242">
        <f t="shared" ca="1" si="68"/>
        <v>0</v>
      </c>
      <c r="W191" s="154" t="str">
        <f t="shared" ca="1" si="69"/>
        <v/>
      </c>
      <c r="X191" s="154" t="str">
        <f ca="1">IF(ISNUMBER($A191),$W191*(Methuselahs!$A$4+1)+$A191,"")</f>
        <v/>
      </c>
      <c r="Y191" s="154" t="str">
        <f t="shared" ca="1" si="70"/>
        <v/>
      </c>
      <c r="Z191" s="154" t="str">
        <f ca="1">IF(ISNUMBER($A191),VLOOKUP($A191,Methuselahs!$A$7:$X$206,5),"")</f>
        <v/>
      </c>
      <c r="AA191" s="154" t="str">
        <f t="shared" ca="1" si="71"/>
        <v/>
      </c>
    </row>
    <row r="192" spans="1:27" ht="12.95" customHeight="1" x14ac:dyDescent="0.2">
      <c r="A192" s="193" t="str">
        <f ca="1">IF(OR(ISBLANK('Tournament Info'!$B$11),'Tournament Info'!$B$11&lt;&gt;4),"",INDIRECT(ADDRESS(ROW(),3,1,1,"Optimal Seating "&amp;'Tournament Info'!$B$11-1&amp;"R+F")))</f>
        <v/>
      </c>
      <c r="B192" s="194" t="str">
        <f ca="1">IF(ISNUMBER(A192),VLOOKUP(A192,Methuselahs!$A$7:$E$206,2,FALSE),"")</f>
        <v/>
      </c>
      <c r="C192" s="195" t="str">
        <f ca="1">IF(ISNUMBER(A192),VLOOKUP(A192,Methuselahs!$A$7:$E$206,3,FALSE),"")</f>
        <v/>
      </c>
      <c r="D192" s="196" t="str">
        <f t="shared" ca="1" si="60"/>
        <v/>
      </c>
      <c r="E192" s="197"/>
      <c r="F192" s="249">
        <f t="shared" si="61"/>
        <v>0</v>
      </c>
      <c r="G192" s="198" t="str">
        <f t="shared" ca="1" si="62"/>
        <v/>
      </c>
      <c r="H192" s="199" t="str">
        <f ca="1">IF(ISNUMBER(A192),IF(OR($S192=$U192,NOT(ISNA(MATCH($D192*5+$V$4,Override!$C$6:$C$125,0)))),$Q192,0),"")</f>
        <v/>
      </c>
      <c r="I192" s="260" t="str">
        <f t="shared" ca="1" si="63"/>
        <v/>
      </c>
      <c r="J192" s="200">
        <f ca="1">COUNT(A192:A196)</f>
        <v>0</v>
      </c>
      <c r="K192" s="201" t="str">
        <f ca="1">IF(ISNUMBER(A192),RANK(F192,F192:F196),"")</f>
        <v/>
      </c>
      <c r="L192" s="202">
        <f ca="1">IF(J192=5,VLOOKUP(K192,TPMatrix!$A$6:$B$10,2,FALSE),IF(J192=4,VLOOKUP(K192,TPMatrix!$D$6:$E$9,2,FALSE),0))</f>
        <v>0</v>
      </c>
      <c r="M192" s="202">
        <f ca="1">IF(COUNTIF(K192:K196,K192)&gt;=2,IF(J192=5,VLOOKUP(K192+1,TPMatrix!$A$6:$B$10,2,FALSE),IF(J192=4,VLOOKUP(K192+1,TPMatrix!$D$6:$E$9,2,FALSE),0)),"")</f>
        <v>0</v>
      </c>
      <c r="N192" s="202">
        <f ca="1">IF(COUNTIF(K192:K196,K192)&gt;=3,IF(J192=5,VLOOKUP(K192+2,TPMatrix!$A$6:$B$10,2,FALSE),IF(J192=4,VLOOKUP(K192+2,TPMatrix!$D$6:$E$9,2,FALSE),0)),"")</f>
        <v>0</v>
      </c>
      <c r="O192" s="202">
        <f ca="1">IF(COUNTIF(K192:K196,K192)&gt;=4,IF(J192=5,VLOOKUP(K192+3,TPMatrix!$A$6:$B$10,2,FALSE),IF(J192=4,VLOOKUP(K192+3,TPMatrix!$D$6:$E$9,2,FALSE),0)),"")</f>
        <v>0</v>
      </c>
      <c r="P192" s="202">
        <f ca="1">IF(COUNTIF(K192:K196,K192)&gt;=5,IF(J192=5,VLOOKUP(K192+4,TPMatrix!$A$6:$B$10,2,FALSE),IF(J192=4,VLOOKUP(K192+4,TPMatrix!$D$6:$E$9,2,FALSE),0)),"")</f>
        <v>0</v>
      </c>
      <c r="Q192" s="202">
        <f t="shared" ca="1" si="64"/>
        <v>0</v>
      </c>
      <c r="R192" s="203">
        <f t="shared" ca="1" si="65"/>
        <v>5</v>
      </c>
      <c r="S192" s="204">
        <f t="shared" ca="1" si="66"/>
        <v>0</v>
      </c>
      <c r="T192" s="205">
        <f t="shared" si="67"/>
        <v>0</v>
      </c>
      <c r="U192" s="206">
        <f t="shared" ca="1" si="68"/>
        <v>0</v>
      </c>
      <c r="W192" s="154" t="str">
        <f t="shared" ca="1" si="69"/>
        <v/>
      </c>
      <c r="X192" s="154" t="str">
        <f ca="1">IF(ISNUMBER($A192),$W192*(Methuselahs!$A$4+1)+$A192,"")</f>
        <v/>
      </c>
      <c r="Y192" s="154" t="str">
        <f t="shared" ca="1" si="70"/>
        <v/>
      </c>
      <c r="Z192" s="154" t="str">
        <f ca="1">IF(ISNUMBER($A192),VLOOKUP($A192,Methuselahs!$A$7:$X$206,5),"")</f>
        <v/>
      </c>
      <c r="AA192" s="154" t="str">
        <f t="shared" ca="1" si="71"/>
        <v/>
      </c>
    </row>
    <row r="193" spans="1:27" ht="12.95" customHeight="1" x14ac:dyDescent="0.2">
      <c r="A193" s="207" t="str">
        <f ca="1">IF(OR(ISBLANK('Tournament Info'!$B$11),'Tournament Info'!$B$11&lt;&gt;4),"",INDIRECT(ADDRESS(ROW(),3,1,1,"Optimal Seating "&amp;'Tournament Info'!$B$11-1&amp;"R+F")))</f>
        <v/>
      </c>
      <c r="B193" s="208" t="str">
        <f ca="1">IF(ISNUMBER(A193),VLOOKUP(A193,Methuselahs!$A$7:$E$206,2,FALSE),"")</f>
        <v/>
      </c>
      <c r="C193" s="209" t="str">
        <f ca="1">IF(ISNUMBER(A193),VLOOKUP(A193,Methuselahs!$A$7:$E$206,3,FALSE),"")</f>
        <v/>
      </c>
      <c r="D193" s="210" t="str">
        <f t="shared" ca="1" si="60"/>
        <v/>
      </c>
      <c r="E193" s="211"/>
      <c r="F193" s="251">
        <f t="shared" si="61"/>
        <v>0</v>
      </c>
      <c r="G193" s="212" t="str">
        <f t="shared" ca="1" si="62"/>
        <v/>
      </c>
      <c r="H193" s="213" t="str">
        <f ca="1">IF(ISNUMBER(A193),IF(OR($S193=$U193,NOT(ISNA(MATCH($D193*5+$V$4,Override!$C$6:$C$125,0)))),$Q193,0),"")</f>
        <v/>
      </c>
      <c r="I193" s="261" t="str">
        <f t="shared" ca="1" si="63"/>
        <v/>
      </c>
      <c r="J193" s="214">
        <f ca="1">COUNT(A192:A196)</f>
        <v>0</v>
      </c>
      <c r="K193" s="215" t="str">
        <f ca="1">IF(ISNUMBER(A193),RANK(F193,F192:F196),"")</f>
        <v/>
      </c>
      <c r="L193" s="216">
        <f ca="1">IF(J193=5,VLOOKUP(K193,TPMatrix!$A$6:$B$10,2,FALSE),IF(J193=4,VLOOKUP(K193,TPMatrix!$D$6:$E$9,2,FALSE),0))</f>
        <v>0</v>
      </c>
      <c r="M193" s="216">
        <f ca="1">IF(COUNTIF(K192:K196,K193)&gt;=2,IF(J193=5,VLOOKUP(K193+1,TPMatrix!$A$6:$B$10,2,FALSE),IF(J193=4,VLOOKUP(K193+1,TPMatrix!$D$6:$E$9,2,FALSE),0)),"")</f>
        <v>0</v>
      </c>
      <c r="N193" s="216">
        <f ca="1">IF(COUNTIF(K192:K196,K193)&gt;=3,IF(J193=5,VLOOKUP(K193+2,TPMatrix!$A$6:$B$10,2,FALSE),IF(J193=4,VLOOKUP(K193+2,TPMatrix!$D$6:$E$9,2,FALSE),0)),"")</f>
        <v>0</v>
      </c>
      <c r="O193" s="216">
        <f ca="1">IF(COUNTIF(K192:K196,K193)&gt;=4,IF(J193=5,VLOOKUP(K193+3,TPMatrix!$A$6:$B$10,2,FALSE),IF(J193=4,VLOOKUP(K193+3,TPMatrix!$D$6:$E$9,2,FALSE),0)),"")</f>
        <v>0</v>
      </c>
      <c r="P193" s="216">
        <f ca="1">IF(COUNTIF(K192:K196,K193)&gt;=5,IF(J193=5,VLOOKUP(K193+4,TPMatrix!$A$6:$B$10,2,FALSE),IF(J193=4,VLOOKUP(K193+4,TPMatrix!$D$6:$E$9,2,FALSE),0)),"")</f>
        <v>0</v>
      </c>
      <c r="Q193" s="216">
        <f t="shared" ca="1" si="64"/>
        <v>0</v>
      </c>
      <c r="R193" s="217">
        <f t="shared" ca="1" si="65"/>
        <v>5</v>
      </c>
      <c r="S193" s="215">
        <f t="shared" ca="1" si="66"/>
        <v>0</v>
      </c>
      <c r="T193" s="216">
        <f t="shared" si="67"/>
        <v>0</v>
      </c>
      <c r="U193" s="217">
        <f t="shared" ca="1" si="68"/>
        <v>0</v>
      </c>
      <c r="W193" s="154" t="str">
        <f t="shared" ca="1" si="69"/>
        <v/>
      </c>
      <c r="X193" s="154" t="str">
        <f ca="1">IF(ISNUMBER($A193),$W193*(Methuselahs!$A$4+1)+$A193,"")</f>
        <v/>
      </c>
      <c r="Y193" s="154" t="str">
        <f t="shared" ca="1" si="70"/>
        <v/>
      </c>
      <c r="Z193" s="154" t="str">
        <f ca="1">IF(ISNUMBER($A193),VLOOKUP($A193,Methuselahs!$A$7:$X$206,5),"")</f>
        <v/>
      </c>
      <c r="AA193" s="154" t="str">
        <f t="shared" ca="1" si="71"/>
        <v/>
      </c>
    </row>
    <row r="194" spans="1:27" ht="12.95" customHeight="1" x14ac:dyDescent="0.2">
      <c r="A194" s="218" t="str">
        <f ca="1">IF(OR(ISBLANK('Tournament Info'!$B$11),'Tournament Info'!$B$11&lt;&gt;4),"",INDIRECT(ADDRESS(ROW(),3,1,1,"Optimal Seating "&amp;'Tournament Info'!$B$11-1&amp;"R+F")))</f>
        <v/>
      </c>
      <c r="B194" s="194" t="str">
        <f ca="1">IF(ISNUMBER(A194),VLOOKUP(A194,Methuselahs!$A$7:$E$206,2,FALSE),"")</f>
        <v/>
      </c>
      <c r="C194" s="219" t="str">
        <f ca="1">IF(ISNUMBER(A194),VLOOKUP(A194,Methuselahs!$A$7:$E$206,3,FALSE),"")</f>
        <v/>
      </c>
      <c r="D194" s="220" t="str">
        <f t="shared" ca="1" si="60"/>
        <v/>
      </c>
      <c r="E194" s="221"/>
      <c r="F194" s="253">
        <f t="shared" si="61"/>
        <v>0</v>
      </c>
      <c r="G194" s="222" t="str">
        <f t="shared" ca="1" si="62"/>
        <v/>
      </c>
      <c r="H194" s="223" t="str">
        <f ca="1">IF(ISNUMBER(A194),IF(OR($S194=$U194,NOT(ISNA(MATCH($D194*5+$V$4,Override!$C$6:$C$125,0)))),$Q194,0),"")</f>
        <v/>
      </c>
      <c r="I194" s="97" t="str">
        <f t="shared" ca="1" si="63"/>
        <v/>
      </c>
      <c r="J194" s="224">
        <f ca="1">COUNT(A192:A196)</f>
        <v>0</v>
      </c>
      <c r="K194" s="225" t="str">
        <f ca="1">IF(ISNUMBER(A194),RANK(F194,F192:F196),"")</f>
        <v/>
      </c>
      <c r="L194" s="226">
        <f ca="1">IF(J194=5,VLOOKUP(K194,TPMatrix!$A$6:$B$10,2,FALSE),IF(J194=4,VLOOKUP(K194,TPMatrix!$D$6:$E$9,2,FALSE),0))</f>
        <v>0</v>
      </c>
      <c r="M194" s="226">
        <f ca="1">IF(COUNTIF(K192:K196,K194)&gt;=2,IF(J194=5,VLOOKUP(K194+1,TPMatrix!$A$6:$B$10,2,FALSE),IF(J194=4,VLOOKUP(K194+1,TPMatrix!$D$6:$E$9,2,FALSE),0)),"")</f>
        <v>0</v>
      </c>
      <c r="N194" s="226">
        <f ca="1">IF(COUNTIF(K192:K196,K194)&gt;=3,IF(J194=5,VLOOKUP(K194+2,TPMatrix!$A$6:$B$10,2,FALSE),IF(J194=4,VLOOKUP(K194+2,TPMatrix!$D$6:$E$9,2,FALSE),0)),"")</f>
        <v>0</v>
      </c>
      <c r="O194" s="226">
        <f ca="1">IF(COUNTIF(K192:K196,K194)&gt;=4,IF(J194=5,VLOOKUP(K194+3,TPMatrix!$A$6:$B$10,2,FALSE),IF(J194=4,VLOOKUP(K194+3,TPMatrix!$D$6:$E$9,2,FALSE),0)),"")</f>
        <v>0</v>
      </c>
      <c r="P194" s="226">
        <f ca="1">IF(COUNTIF(K192:K196,K194)&gt;=5,IF(J194=5,VLOOKUP(K194+4,TPMatrix!$A$6:$B$10,2,FALSE),IF(J194=4,VLOOKUP(K194+4,TPMatrix!$D$6:$E$9,2,FALSE),0)),"")</f>
        <v>0</v>
      </c>
      <c r="Q194" s="226">
        <f t="shared" ca="1" si="64"/>
        <v>0</v>
      </c>
      <c r="R194" s="227">
        <f t="shared" ca="1" si="65"/>
        <v>5</v>
      </c>
      <c r="S194" s="225">
        <f t="shared" ca="1" si="66"/>
        <v>0</v>
      </c>
      <c r="T194" s="226">
        <f t="shared" si="67"/>
        <v>0</v>
      </c>
      <c r="U194" s="227">
        <f t="shared" ca="1" si="68"/>
        <v>0</v>
      </c>
      <c r="W194" s="154" t="str">
        <f t="shared" ca="1" si="69"/>
        <v/>
      </c>
      <c r="X194" s="154" t="str">
        <f ca="1">IF(ISNUMBER($A194),$W194*(Methuselahs!$A$4+1)+$A194,"")</f>
        <v/>
      </c>
      <c r="Y194" s="154" t="str">
        <f t="shared" ca="1" si="70"/>
        <v/>
      </c>
      <c r="Z194" s="154" t="str">
        <f ca="1">IF(ISNUMBER($A194),VLOOKUP($A194,Methuselahs!$A$7:$X$206,5),"")</f>
        <v/>
      </c>
      <c r="AA194" s="154" t="str">
        <f t="shared" ca="1" si="71"/>
        <v/>
      </c>
    </row>
    <row r="195" spans="1:27" ht="12.95" customHeight="1" x14ac:dyDescent="0.2">
      <c r="A195" s="228" t="str">
        <f ca="1">IF(OR(ISBLANK('Tournament Info'!$B$11),'Tournament Info'!$B$11&lt;&gt;4),"",INDIRECT(ADDRESS(ROW(),3,1,1,"Optimal Seating "&amp;'Tournament Info'!$B$11-1&amp;"R+F")))</f>
        <v/>
      </c>
      <c r="B195" s="229" t="str">
        <f ca="1">IF(ISNUMBER(A195),VLOOKUP(A195,Methuselahs!$A$7:$E$206,2,FALSE),"")</f>
        <v/>
      </c>
      <c r="C195" s="230" t="str">
        <f ca="1">IF(ISNUMBER(A195),VLOOKUP(A195,Methuselahs!$A$7:$E$206,3,FALSE),"")</f>
        <v/>
      </c>
      <c r="D195" s="231" t="str">
        <f t="shared" ca="1" si="60"/>
        <v/>
      </c>
      <c r="E195" s="232"/>
      <c r="F195" s="255">
        <f t="shared" si="61"/>
        <v>0</v>
      </c>
      <c r="G195" s="212" t="str">
        <f t="shared" ca="1" si="62"/>
        <v/>
      </c>
      <c r="H195" s="213" t="str">
        <f ca="1">IF(ISNUMBER(A195),IF(OR($S195=$U195,NOT(ISNA(MATCH($D195*5+$V$4,Override!$C$6:$C$125,0)))),$Q195,0),"")</f>
        <v/>
      </c>
      <c r="I195" s="261" t="str">
        <f t="shared" ca="1" si="63"/>
        <v/>
      </c>
      <c r="J195" s="233">
        <f ca="1">COUNT(A192:A196)</f>
        <v>0</v>
      </c>
      <c r="K195" s="215" t="str">
        <f ca="1">IF(ISNUMBER(A195),RANK(F195,F192:F196),"")</f>
        <v/>
      </c>
      <c r="L195" s="216">
        <f ca="1">IF(J195=5,VLOOKUP(K195,TPMatrix!$A$6:$B$10,2,FALSE),IF(J195=4,VLOOKUP(K195,TPMatrix!$D$6:$E$9,2,FALSE),0))</f>
        <v>0</v>
      </c>
      <c r="M195" s="216">
        <f ca="1">IF(COUNTIF(K192:K196,K195)&gt;=2,IF(J195=5,VLOOKUP(K195+1,TPMatrix!$A$6:$B$10,2,FALSE),IF(J195=4,VLOOKUP(K195+1,TPMatrix!$D$6:$E$9,2,FALSE),0)),"")</f>
        <v>0</v>
      </c>
      <c r="N195" s="216">
        <f ca="1">IF(COUNTIF(K192:K196,K195)&gt;=3,IF(J195=5,VLOOKUP(K195+2,TPMatrix!$A$6:$B$10,2,FALSE),IF(J195=4,VLOOKUP(K195+2,TPMatrix!$D$6:$E$9,2,FALSE),0)),"")</f>
        <v>0</v>
      </c>
      <c r="O195" s="216">
        <f ca="1">IF(COUNTIF(K192:K196,K195)&gt;=4,IF(J195=5,VLOOKUP(K195+3,TPMatrix!$A$6:$B$10,2,FALSE),IF(J195=4,VLOOKUP(K195+3,TPMatrix!$D$6:$E$9,2,FALSE),0)),"")</f>
        <v>0</v>
      </c>
      <c r="P195" s="216">
        <f ca="1">IF(COUNTIF(K192:K196,K195)&gt;=5,IF(J195=5,VLOOKUP(K195+4,TPMatrix!$A$6:$B$10,2,FALSE),IF(J195=4,VLOOKUP(K195+4,TPMatrix!$D$6:$E$9,2,FALSE),0)),"")</f>
        <v>0</v>
      </c>
      <c r="Q195" s="216">
        <f t="shared" ca="1" si="64"/>
        <v>0</v>
      </c>
      <c r="R195" s="217">
        <f t="shared" ca="1" si="65"/>
        <v>5</v>
      </c>
      <c r="S195" s="215">
        <f t="shared" ca="1" si="66"/>
        <v>0</v>
      </c>
      <c r="T195" s="216">
        <f t="shared" si="67"/>
        <v>0</v>
      </c>
      <c r="U195" s="217">
        <f t="shared" ca="1" si="68"/>
        <v>0</v>
      </c>
      <c r="W195" s="154" t="str">
        <f t="shared" ca="1" si="69"/>
        <v/>
      </c>
      <c r="X195" s="154" t="str">
        <f ca="1">IF(ISNUMBER($A195),$W195*(Methuselahs!$A$4+1)+$A195,"")</f>
        <v/>
      </c>
      <c r="Y195" s="154" t="str">
        <f t="shared" ca="1" si="70"/>
        <v/>
      </c>
      <c r="Z195" s="154" t="str">
        <f ca="1">IF(ISNUMBER($A195),VLOOKUP($A195,Methuselahs!$A$7:$X$206,5),"")</f>
        <v/>
      </c>
      <c r="AA195" s="154" t="str">
        <f t="shared" ca="1" si="71"/>
        <v/>
      </c>
    </row>
    <row r="196" spans="1:27" ht="12.95" customHeight="1" x14ac:dyDescent="0.2">
      <c r="A196" s="234" t="str">
        <f ca="1">IF(OR(ISBLANK('Tournament Info'!$B$11),'Tournament Info'!$B$11&lt;&gt;4),"",INDIRECT(ADDRESS(ROW(),3,1,1,"Optimal Seating "&amp;'Tournament Info'!$B$11-1&amp;"R+F")))</f>
        <v/>
      </c>
      <c r="B196" s="235" t="str">
        <f ca="1">IF(ISNUMBER(A196),VLOOKUP(A196,Methuselahs!$A$7:$E$206,2,FALSE),"")</f>
        <v/>
      </c>
      <c r="C196" s="236" t="str">
        <f ca="1">IF(ISNUMBER(A196),VLOOKUP(A196,Methuselahs!$A$7:$E$206,3,FALSE),"")</f>
        <v/>
      </c>
      <c r="D196" s="237" t="str">
        <f t="shared" ca="1" si="60"/>
        <v/>
      </c>
      <c r="E196" s="238"/>
      <c r="F196" s="256">
        <f t="shared" si="61"/>
        <v>0</v>
      </c>
      <c r="G196" s="222" t="str">
        <f t="shared" ca="1" si="62"/>
        <v/>
      </c>
      <c r="H196" s="223" t="str">
        <f ca="1">IF(ISNUMBER(A196),IF(OR($S196=$U196,NOT(ISNA(MATCH($D196*5+$V$4,Override!$C$6:$C$125,0)))),$Q196,0),"")</f>
        <v/>
      </c>
      <c r="I196" s="97" t="str">
        <f t="shared" ca="1" si="63"/>
        <v/>
      </c>
      <c r="J196" s="239">
        <f ca="1">COUNT(A192:A196)</f>
        <v>0</v>
      </c>
      <c r="K196" s="240" t="str">
        <f ca="1">IF(ISNUMBER(A196),RANK(F196,F192:F196),"")</f>
        <v/>
      </c>
      <c r="L196" s="241">
        <f ca="1">IF(J196=5,VLOOKUP(K196,TPMatrix!$A$6:$B$10,2,FALSE),IF(J196=4,VLOOKUP(K196,TPMatrix!$D$6:$E$9,2,FALSE),0))</f>
        <v>0</v>
      </c>
      <c r="M196" s="241">
        <f ca="1">IF(COUNTIF(K192:K196,K196)&gt;=2,IF(J196=5,VLOOKUP(K196+1,TPMatrix!$A$6:$B$10,2,FALSE),IF(J196=4,VLOOKUP(K196+1,TPMatrix!$D$6:$E$9,2,FALSE),0)),"")</f>
        <v>0</v>
      </c>
      <c r="N196" s="241">
        <f ca="1">IF(COUNTIF(K192:K196,K196)&gt;=3,IF(J196=5,VLOOKUP(K196+2,TPMatrix!$A$6:$B$10,2,FALSE),IF(J196=4,VLOOKUP(K196+2,TPMatrix!$D$6:$E$9,2,FALSE),0)),"")</f>
        <v>0</v>
      </c>
      <c r="O196" s="241">
        <f ca="1">IF(COUNTIF(K192:K196,K196)&gt;=4,IF(J196=5,VLOOKUP(K196+3,TPMatrix!$A$6:$B$10,2,FALSE),IF(J196=4,VLOOKUP(K196+3,TPMatrix!$D$6:$E$9,2,FALSE),0)),"")</f>
        <v>0</v>
      </c>
      <c r="P196" s="241">
        <f ca="1">IF(COUNTIF(K192:K196,K196)&gt;=5,IF(J196=5,VLOOKUP(K196+4,TPMatrix!$A$6:$B$10,2,FALSE),IF(J196=4,VLOOKUP(K196+4,TPMatrix!$D$6:$E$9,2,FALSE),0)),"")</f>
        <v>0</v>
      </c>
      <c r="Q196" s="241">
        <f t="shared" ca="1" si="64"/>
        <v>0</v>
      </c>
      <c r="R196" s="242">
        <f t="shared" ca="1" si="65"/>
        <v>5</v>
      </c>
      <c r="S196" s="240">
        <f t="shared" ca="1" si="66"/>
        <v>0</v>
      </c>
      <c r="T196" s="241">
        <f t="shared" si="67"/>
        <v>0</v>
      </c>
      <c r="U196" s="242">
        <f t="shared" ca="1" si="68"/>
        <v>0</v>
      </c>
      <c r="W196" s="154" t="str">
        <f t="shared" ca="1" si="69"/>
        <v/>
      </c>
      <c r="X196" s="154" t="str">
        <f ca="1">IF(ISNUMBER($A196),$W196*(Methuselahs!$A$4+1)+$A196,"")</f>
        <v/>
      </c>
      <c r="Y196" s="154" t="str">
        <f t="shared" ca="1" si="70"/>
        <v/>
      </c>
      <c r="Z196" s="154" t="str">
        <f ca="1">IF(ISNUMBER($A196),VLOOKUP($A196,Methuselahs!$A$7:$X$206,5),"")</f>
        <v/>
      </c>
      <c r="AA196" s="154" t="str">
        <f t="shared" ca="1" si="71"/>
        <v/>
      </c>
    </row>
    <row r="197" spans="1:27" ht="12.95" customHeight="1" x14ac:dyDescent="0.2">
      <c r="A197" s="193" t="str">
        <f ca="1">IF(OR(ISBLANK('Tournament Info'!$B$11),'Tournament Info'!$B$11&lt;&gt;4),"",INDIRECT(ADDRESS(ROW(),3,1,1,"Optimal Seating "&amp;'Tournament Info'!$B$11-1&amp;"R+F")))</f>
        <v/>
      </c>
      <c r="B197" s="194" t="str">
        <f ca="1">IF(ISNUMBER(A197),VLOOKUP(A197,Methuselahs!$A$7:$E$206,2,FALSE),"")</f>
        <v/>
      </c>
      <c r="C197" s="195" t="str">
        <f ca="1">IF(ISNUMBER(A197),VLOOKUP(A197,Methuselahs!$A$7:$E$206,3,FALSE),"")</f>
        <v/>
      </c>
      <c r="D197" s="196" t="str">
        <f t="shared" ca="1" si="60"/>
        <v/>
      </c>
      <c r="E197" s="197"/>
      <c r="F197" s="249">
        <f t="shared" si="61"/>
        <v>0</v>
      </c>
      <c r="G197" s="198" t="str">
        <f t="shared" ca="1" si="62"/>
        <v/>
      </c>
      <c r="H197" s="199" t="str">
        <f ca="1">IF(ISNUMBER(A197),IF(OR($S197=$U197,NOT(ISNA(MATCH($D197*5+$V$4,Override!$C$6:$C$125,0)))),$Q197,0),"")</f>
        <v/>
      </c>
      <c r="I197" s="260" t="str">
        <f t="shared" ca="1" si="63"/>
        <v/>
      </c>
      <c r="J197" s="200">
        <f ca="1">COUNT(A197:A201)</f>
        <v>0</v>
      </c>
      <c r="K197" s="201" t="str">
        <f ca="1">IF(ISNUMBER(A197),RANK(F197,F197:F201),"")</f>
        <v/>
      </c>
      <c r="L197" s="202">
        <f ca="1">IF(J197=5,VLOOKUP(K197,TPMatrix!$A$6:$B$10,2,FALSE),IF(J197=4,VLOOKUP(K197,TPMatrix!$D$6:$E$9,2,FALSE),0))</f>
        <v>0</v>
      </c>
      <c r="M197" s="202">
        <f ca="1">IF(COUNTIF(K197:K201,K197)&gt;=2,IF(J197=5,VLOOKUP(K197+1,TPMatrix!$A$6:$B$10,2,FALSE),IF(J197=4,VLOOKUP(K197+1,TPMatrix!$D$6:$E$9,2,FALSE),0)),"")</f>
        <v>0</v>
      </c>
      <c r="N197" s="202">
        <f ca="1">IF(COUNTIF(K197:K201,K197)&gt;=3,IF(J197=5,VLOOKUP(K197+2,TPMatrix!$A$6:$B$10,2,FALSE),IF(J197=4,VLOOKUP(K197+2,TPMatrix!$D$6:$E$9,2,FALSE),0)),"")</f>
        <v>0</v>
      </c>
      <c r="O197" s="202">
        <f ca="1">IF(COUNTIF(K197:K201,K197)&gt;=4,IF(J197=5,VLOOKUP(K197+3,TPMatrix!$A$6:$B$10,2,FALSE),IF(J197=4,VLOOKUP(K197+3,TPMatrix!$D$6:$E$9,2,FALSE),0)),"")</f>
        <v>0</v>
      </c>
      <c r="P197" s="202">
        <f ca="1">IF(COUNTIF(K197:K201,K197)&gt;=5,IF(J197=5,VLOOKUP(K197+4,TPMatrix!$A$6:$B$10,2,FALSE),IF(J197=4,VLOOKUP(K197+4,TPMatrix!$D$6:$E$9,2,FALSE),0)),"")</f>
        <v>0</v>
      </c>
      <c r="Q197" s="202">
        <f t="shared" ca="1" si="64"/>
        <v>0</v>
      </c>
      <c r="R197" s="203">
        <f t="shared" ca="1" si="65"/>
        <v>5</v>
      </c>
      <c r="S197" s="204">
        <f t="shared" ca="1" si="66"/>
        <v>0</v>
      </c>
      <c r="T197" s="205">
        <f t="shared" si="67"/>
        <v>0</v>
      </c>
      <c r="U197" s="206">
        <f t="shared" ca="1" si="68"/>
        <v>0</v>
      </c>
      <c r="W197" s="154" t="str">
        <f t="shared" ca="1" si="69"/>
        <v/>
      </c>
      <c r="X197" s="154" t="str">
        <f ca="1">IF(ISNUMBER($A197),$W197*(Methuselahs!$A$4+1)+$A197,"")</f>
        <v/>
      </c>
      <c r="Y197" s="154" t="str">
        <f t="shared" ca="1" si="70"/>
        <v/>
      </c>
      <c r="Z197" s="154" t="str">
        <f ca="1">IF(ISNUMBER($A197),VLOOKUP($A197,Methuselahs!$A$7:$X$206,5),"")</f>
        <v/>
      </c>
      <c r="AA197" s="154" t="str">
        <f t="shared" ca="1" si="71"/>
        <v/>
      </c>
    </row>
    <row r="198" spans="1:27" ht="12.95" customHeight="1" x14ac:dyDescent="0.2">
      <c r="A198" s="207" t="str">
        <f ca="1">IF(OR(ISBLANK('Tournament Info'!$B$11),'Tournament Info'!$B$11&lt;&gt;4),"",INDIRECT(ADDRESS(ROW(),3,1,1,"Optimal Seating "&amp;'Tournament Info'!$B$11-1&amp;"R+F")))</f>
        <v/>
      </c>
      <c r="B198" s="208" t="str">
        <f ca="1">IF(ISNUMBER(A198),VLOOKUP(A198,Methuselahs!$A$7:$E$206,2,FALSE),"")</f>
        <v/>
      </c>
      <c r="C198" s="209" t="str">
        <f ca="1">IF(ISNUMBER(A198),VLOOKUP(A198,Methuselahs!$A$7:$E$206,3,FALSE),"")</f>
        <v/>
      </c>
      <c r="D198" s="210" t="str">
        <f t="shared" ca="1" si="60"/>
        <v/>
      </c>
      <c r="E198" s="211"/>
      <c r="F198" s="251">
        <f t="shared" si="61"/>
        <v>0</v>
      </c>
      <c r="G198" s="212" t="str">
        <f t="shared" ca="1" si="62"/>
        <v/>
      </c>
      <c r="H198" s="213" t="str">
        <f ca="1">IF(ISNUMBER(A198),IF(OR($S198=$U198,NOT(ISNA(MATCH($D198*5+$V$4,Override!$C$6:$C$125,0)))),$Q198,0),"")</f>
        <v/>
      </c>
      <c r="I198" s="261" t="str">
        <f t="shared" ca="1" si="63"/>
        <v/>
      </c>
      <c r="J198" s="214">
        <f ca="1">COUNT(A197:A201)</f>
        <v>0</v>
      </c>
      <c r="K198" s="215" t="str">
        <f ca="1">IF(ISNUMBER(A198),RANK(F198,F197:F201),"")</f>
        <v/>
      </c>
      <c r="L198" s="216">
        <f ca="1">IF(J198=5,VLOOKUP(K198,TPMatrix!$A$6:$B$10,2,FALSE),IF(J198=4,VLOOKUP(K198,TPMatrix!$D$6:$E$9,2,FALSE),0))</f>
        <v>0</v>
      </c>
      <c r="M198" s="216">
        <f ca="1">IF(COUNTIF(K197:K201,K198)&gt;=2,IF(J198=5,VLOOKUP(K198+1,TPMatrix!$A$6:$B$10,2,FALSE),IF(J198=4,VLOOKUP(K198+1,TPMatrix!$D$6:$E$9,2,FALSE),0)),"")</f>
        <v>0</v>
      </c>
      <c r="N198" s="216">
        <f ca="1">IF(COUNTIF(K197:K201,K198)&gt;=3,IF(J198=5,VLOOKUP(K198+2,TPMatrix!$A$6:$B$10,2,FALSE),IF(J198=4,VLOOKUP(K198+2,TPMatrix!$D$6:$E$9,2,FALSE),0)),"")</f>
        <v>0</v>
      </c>
      <c r="O198" s="216">
        <f ca="1">IF(COUNTIF(K197:K201,K198)&gt;=4,IF(J198=5,VLOOKUP(K198+3,TPMatrix!$A$6:$B$10,2,FALSE),IF(J198=4,VLOOKUP(K198+3,TPMatrix!$D$6:$E$9,2,FALSE),0)),"")</f>
        <v>0</v>
      </c>
      <c r="P198" s="216">
        <f ca="1">IF(COUNTIF(K197:K201,K198)&gt;=5,IF(J198=5,VLOOKUP(K198+4,TPMatrix!$A$6:$B$10,2,FALSE),IF(J198=4,VLOOKUP(K198+4,TPMatrix!$D$6:$E$9,2,FALSE),0)),"")</f>
        <v>0</v>
      </c>
      <c r="Q198" s="216">
        <f t="shared" ca="1" si="64"/>
        <v>0</v>
      </c>
      <c r="R198" s="217">
        <f t="shared" ca="1" si="65"/>
        <v>5</v>
      </c>
      <c r="S198" s="215">
        <f t="shared" ca="1" si="66"/>
        <v>0</v>
      </c>
      <c r="T198" s="216">
        <f t="shared" si="67"/>
        <v>0</v>
      </c>
      <c r="U198" s="217">
        <f t="shared" ca="1" si="68"/>
        <v>0</v>
      </c>
      <c r="W198" s="154" t="str">
        <f t="shared" ca="1" si="69"/>
        <v/>
      </c>
      <c r="X198" s="154" t="str">
        <f ca="1">IF(ISNUMBER($A198),$W198*(Methuselahs!$A$4+1)+$A198,"")</f>
        <v/>
      </c>
      <c r="Y198" s="154" t="str">
        <f t="shared" ca="1" si="70"/>
        <v/>
      </c>
      <c r="Z198" s="154" t="str">
        <f ca="1">IF(ISNUMBER($A198),VLOOKUP($A198,Methuselahs!$A$7:$X$206,5),"")</f>
        <v/>
      </c>
      <c r="AA198" s="154" t="str">
        <f t="shared" ca="1" si="71"/>
        <v/>
      </c>
    </row>
    <row r="199" spans="1:27" ht="12.95" customHeight="1" x14ac:dyDescent="0.2">
      <c r="A199" s="218" t="str">
        <f ca="1">IF(OR(ISBLANK('Tournament Info'!$B$11),'Tournament Info'!$B$11&lt;&gt;4),"",INDIRECT(ADDRESS(ROW(),3,1,1,"Optimal Seating "&amp;'Tournament Info'!$B$11-1&amp;"R+F")))</f>
        <v/>
      </c>
      <c r="B199" s="194" t="str">
        <f ca="1">IF(ISNUMBER(A199),VLOOKUP(A199,Methuselahs!$A$7:$E$206,2,FALSE),"")</f>
        <v/>
      </c>
      <c r="C199" s="219" t="str">
        <f ca="1">IF(ISNUMBER(A199),VLOOKUP(A199,Methuselahs!$A$7:$E$206,3,FALSE),"")</f>
        <v/>
      </c>
      <c r="D199" s="220" t="str">
        <f t="shared" ref="D199:D206" ca="1" si="72">IF(ISNUMBER(A199),FLOOR((ROW()-ROW($A$7))/5,1)+1,"")</f>
        <v/>
      </c>
      <c r="E199" s="221"/>
      <c r="F199" s="253">
        <f t="shared" ref="F199:F206" si="73">IF(ISNUMBER(E199),E199,0)</f>
        <v>0</v>
      </c>
      <c r="G199" s="222" t="str">
        <f t="shared" ref="G199:G206" ca="1" si="74">IF(ISNUMBER($A199),IF(AND($F199&gt;=2,$H199=60),1,0),"")</f>
        <v/>
      </c>
      <c r="H199" s="223" t="str">
        <f ca="1">IF(ISNUMBER(A199),IF(OR($S199=$U199,NOT(ISNA(MATCH($D199*5+$V$4,Override!$C$6:$C$125,0)))),$Q199,0),"")</f>
        <v/>
      </c>
      <c r="I199" s="97" t="str">
        <f t="shared" ref="I199:I206" ca="1" si="75">IF(ISNUMBER(A199),IF(J199=5,K199,IF(AND(J199=4,OR(K199=4,K199=3)),K199+1,K199)),"")</f>
        <v/>
      </c>
      <c r="J199" s="224">
        <f ca="1">COUNT(A197:A201)</f>
        <v>0</v>
      </c>
      <c r="K199" s="225" t="str">
        <f ca="1">IF(ISNUMBER(A199),RANK(F199,F197:F201),"")</f>
        <v/>
      </c>
      <c r="L199" s="226">
        <f ca="1">IF(J199=5,VLOOKUP(K199,TPMatrix!$A$6:$B$10,2,FALSE),IF(J199=4,VLOOKUP(K199,TPMatrix!$D$6:$E$9,2,FALSE),0))</f>
        <v>0</v>
      </c>
      <c r="M199" s="226">
        <f ca="1">IF(COUNTIF(K197:K201,K199)&gt;=2,IF(J199=5,VLOOKUP(K199+1,TPMatrix!$A$6:$B$10,2,FALSE),IF(J199=4,VLOOKUP(K199+1,TPMatrix!$D$6:$E$9,2,FALSE),0)),"")</f>
        <v>0</v>
      </c>
      <c r="N199" s="226">
        <f ca="1">IF(COUNTIF(K197:K201,K199)&gt;=3,IF(J199=5,VLOOKUP(K199+2,TPMatrix!$A$6:$B$10,2,FALSE),IF(J199=4,VLOOKUP(K199+2,TPMatrix!$D$6:$E$9,2,FALSE),0)),"")</f>
        <v>0</v>
      </c>
      <c r="O199" s="226">
        <f ca="1">IF(COUNTIF(K197:K201,K199)&gt;=4,IF(J199=5,VLOOKUP(K199+3,TPMatrix!$A$6:$B$10,2,FALSE),IF(J199=4,VLOOKUP(K199+3,TPMatrix!$D$6:$E$9,2,FALSE),0)),"")</f>
        <v>0</v>
      </c>
      <c r="P199" s="226">
        <f ca="1">IF(COUNTIF(K197:K201,K199)&gt;=5,IF(J199=5,VLOOKUP(K199+4,TPMatrix!$A$6:$B$10,2,FALSE),IF(J199=4,VLOOKUP(K199+4,TPMatrix!$D$6:$E$9,2,FALSE),0)),"")</f>
        <v>0</v>
      </c>
      <c r="Q199" s="226">
        <f t="shared" ref="Q199:Q206" ca="1" si="76">SUM(L199:P199)/COUNT(L199:P199)</f>
        <v>0</v>
      </c>
      <c r="R199" s="227">
        <f t="shared" ref="R199:R206" ca="1" si="77">COUNT(L199:P199)</f>
        <v>5</v>
      </c>
      <c r="S199" s="225">
        <f t="shared" ref="S199:S206" ca="1" si="78">IF(ISNUMBER($A199),COUNTIF($D$7:$D$206,$D199),0)</f>
        <v>0</v>
      </c>
      <c r="T199" s="226">
        <f t="shared" ref="T199:T206" si="79">CEILING($F199,1)</f>
        <v>0</v>
      </c>
      <c r="U199" s="227">
        <f t="shared" ref="U199:U206" ca="1" si="80">SUM(OFFSET(T199,-MOD(ROW()-ROW($U$7),5),0,5,1))</f>
        <v>0</v>
      </c>
      <c r="W199" s="154" t="str">
        <f t="shared" ref="W199:W206" ca="1" si="81">$I199</f>
        <v/>
      </c>
      <c r="X199" s="154" t="str">
        <f ca="1">IF(ISNUMBER($A199),$W199*(Methuselahs!$A$4+1)+$A199,"")</f>
        <v/>
      </c>
      <c r="Y199" s="154" t="str">
        <f t="shared" ref="Y199:Y206" ca="1" si="82">IF(ISNUMBER($A199),RANK($X199,$X199:$X203,1),"")</f>
        <v/>
      </c>
      <c r="Z199" s="154" t="str">
        <f ca="1">IF(ISNUMBER($A199),VLOOKUP($A199,Methuselahs!$A$7:$X$206,5),"")</f>
        <v/>
      </c>
      <c r="AA199" s="154" t="str">
        <f t="shared" ref="AA199:AA206" ca="1" si="83">$I199</f>
        <v/>
      </c>
    </row>
    <row r="200" spans="1:27" ht="12.95" customHeight="1" x14ac:dyDescent="0.2">
      <c r="A200" s="228" t="str">
        <f ca="1">IF(OR(ISBLANK('Tournament Info'!$B$11),'Tournament Info'!$B$11&lt;&gt;4),"",INDIRECT(ADDRESS(ROW(),3,1,1,"Optimal Seating "&amp;'Tournament Info'!$B$11-1&amp;"R+F")))</f>
        <v/>
      </c>
      <c r="B200" s="229" t="str">
        <f ca="1">IF(ISNUMBER(A200),VLOOKUP(A200,Methuselahs!$A$7:$E$206,2,FALSE),"")</f>
        <v/>
      </c>
      <c r="C200" s="230" t="str">
        <f ca="1">IF(ISNUMBER(A200),VLOOKUP(A200,Methuselahs!$A$7:$E$206,3,FALSE),"")</f>
        <v/>
      </c>
      <c r="D200" s="231" t="str">
        <f t="shared" ca="1" si="72"/>
        <v/>
      </c>
      <c r="E200" s="232"/>
      <c r="F200" s="255">
        <f t="shared" si="73"/>
        <v>0</v>
      </c>
      <c r="G200" s="212" t="str">
        <f t="shared" ca="1" si="74"/>
        <v/>
      </c>
      <c r="H200" s="213" t="str">
        <f ca="1">IF(ISNUMBER(A200),IF(OR($S200=$U200,NOT(ISNA(MATCH($D200*5+$V$4,Override!$C$6:$C$125,0)))),$Q200,0),"")</f>
        <v/>
      </c>
      <c r="I200" s="261" t="str">
        <f t="shared" ca="1" si="75"/>
        <v/>
      </c>
      <c r="J200" s="233">
        <f ca="1">COUNT(A197:A201)</f>
        <v>0</v>
      </c>
      <c r="K200" s="215" t="str">
        <f ca="1">IF(ISNUMBER(A200),RANK(F200,F197:F201),"")</f>
        <v/>
      </c>
      <c r="L200" s="216">
        <f ca="1">IF(J200=5,VLOOKUP(K200,TPMatrix!$A$6:$B$10,2,FALSE),IF(J200=4,VLOOKUP(K200,TPMatrix!$D$6:$E$9,2,FALSE),0))</f>
        <v>0</v>
      </c>
      <c r="M200" s="216">
        <f ca="1">IF(COUNTIF(K197:K201,K200)&gt;=2,IF(J200=5,VLOOKUP(K200+1,TPMatrix!$A$6:$B$10,2,FALSE),IF(J200=4,VLOOKUP(K200+1,TPMatrix!$D$6:$E$9,2,FALSE),0)),"")</f>
        <v>0</v>
      </c>
      <c r="N200" s="216">
        <f ca="1">IF(COUNTIF(K197:K201,K200)&gt;=3,IF(J200=5,VLOOKUP(K200+2,TPMatrix!$A$6:$B$10,2,FALSE),IF(J200=4,VLOOKUP(K200+2,TPMatrix!$D$6:$E$9,2,FALSE),0)),"")</f>
        <v>0</v>
      </c>
      <c r="O200" s="216">
        <f ca="1">IF(COUNTIF(K197:K201,K200)&gt;=4,IF(J200=5,VLOOKUP(K200+3,TPMatrix!$A$6:$B$10,2,FALSE),IF(J200=4,VLOOKUP(K200+3,TPMatrix!$D$6:$E$9,2,FALSE),0)),"")</f>
        <v>0</v>
      </c>
      <c r="P200" s="216">
        <f ca="1">IF(COUNTIF(K197:K201,K200)&gt;=5,IF(J200=5,VLOOKUP(K200+4,TPMatrix!$A$6:$B$10,2,FALSE),IF(J200=4,VLOOKUP(K200+4,TPMatrix!$D$6:$E$9,2,FALSE),0)),"")</f>
        <v>0</v>
      </c>
      <c r="Q200" s="216">
        <f t="shared" ca="1" si="76"/>
        <v>0</v>
      </c>
      <c r="R200" s="217">
        <f t="shared" ca="1" si="77"/>
        <v>5</v>
      </c>
      <c r="S200" s="215">
        <f t="shared" ca="1" si="78"/>
        <v>0</v>
      </c>
      <c r="T200" s="216">
        <f t="shared" si="79"/>
        <v>0</v>
      </c>
      <c r="U200" s="217">
        <f t="shared" ca="1" si="80"/>
        <v>0</v>
      </c>
      <c r="W200" s="154" t="str">
        <f t="shared" ca="1" si="81"/>
        <v/>
      </c>
      <c r="X200" s="154" t="str">
        <f ca="1">IF(ISNUMBER($A200),$W200*(Methuselahs!$A$4+1)+$A200,"")</f>
        <v/>
      </c>
      <c r="Y200" s="154" t="str">
        <f t="shared" ca="1" si="82"/>
        <v/>
      </c>
      <c r="Z200" s="154" t="str">
        <f ca="1">IF(ISNUMBER($A200),VLOOKUP($A200,Methuselahs!$A$7:$X$206,5),"")</f>
        <v/>
      </c>
      <c r="AA200" s="154" t="str">
        <f t="shared" ca="1" si="83"/>
        <v/>
      </c>
    </row>
    <row r="201" spans="1:27" ht="12.95" customHeight="1" thickBot="1" x14ac:dyDescent="0.25">
      <c r="A201" s="234" t="str">
        <f ca="1">IF(OR(ISBLANK('Tournament Info'!$B$11),'Tournament Info'!$B$11&lt;&gt;4),"",INDIRECT(ADDRESS(ROW(),3,1,1,"Optimal Seating "&amp;'Tournament Info'!$B$11-1&amp;"R+F")))</f>
        <v/>
      </c>
      <c r="B201" s="235" t="str">
        <f ca="1">IF(ISNUMBER(A201),VLOOKUP(A201,Methuselahs!$A$7:$E$206,2,FALSE),"")</f>
        <v/>
      </c>
      <c r="C201" s="236" t="str">
        <f ca="1">IF(ISNUMBER(A201),VLOOKUP(A201,Methuselahs!$A$7:$E$206,3,FALSE),"")</f>
        <v/>
      </c>
      <c r="D201" s="237" t="str">
        <f t="shared" ca="1" si="72"/>
        <v/>
      </c>
      <c r="E201" s="238"/>
      <c r="F201" s="256">
        <f t="shared" si="73"/>
        <v>0</v>
      </c>
      <c r="G201" s="222" t="str">
        <f t="shared" ca="1" si="74"/>
        <v/>
      </c>
      <c r="H201" s="223" t="str">
        <f ca="1">IF(ISNUMBER(A201),IF(OR($S201=$U201,NOT(ISNA(MATCH($D201*5+$V$4,Override!$C$6:$C$125,0)))),$Q201,0),"")</f>
        <v/>
      </c>
      <c r="I201" s="97" t="str">
        <f t="shared" ca="1" si="75"/>
        <v/>
      </c>
      <c r="J201" s="239">
        <f ca="1">COUNT(A197:A201)</f>
        <v>0</v>
      </c>
      <c r="K201" s="240" t="str">
        <f ca="1">IF(ISNUMBER(A201),RANK(F201,F197:F201),"")</f>
        <v/>
      </c>
      <c r="L201" s="241">
        <f ca="1">IF(J201=5,VLOOKUP(K201,TPMatrix!$A$6:$B$10,2,FALSE),IF(J201=4,VLOOKUP(K201,TPMatrix!$D$6:$E$9,2,FALSE),0))</f>
        <v>0</v>
      </c>
      <c r="M201" s="241">
        <f ca="1">IF(COUNTIF(K197:K201,K201)&gt;=2,IF(J201=5,VLOOKUP(K201+1,TPMatrix!$A$6:$B$10,2,FALSE),IF(J201=4,VLOOKUP(K201+1,TPMatrix!$D$6:$E$9,2,FALSE),0)),"")</f>
        <v>0</v>
      </c>
      <c r="N201" s="241">
        <f ca="1">IF(COUNTIF(K197:K201,K201)&gt;=3,IF(J201=5,VLOOKUP(K201+2,TPMatrix!$A$6:$B$10,2,FALSE),IF(J201=4,VLOOKUP(K201+2,TPMatrix!$D$6:$E$9,2,FALSE),0)),"")</f>
        <v>0</v>
      </c>
      <c r="O201" s="241">
        <f ca="1">IF(COUNTIF(K197:K201,K201)&gt;=4,IF(J201=5,VLOOKUP(K201+3,TPMatrix!$A$6:$B$10,2,FALSE),IF(J201=4,VLOOKUP(K201+3,TPMatrix!$D$6:$E$9,2,FALSE),0)),"")</f>
        <v>0</v>
      </c>
      <c r="P201" s="241">
        <f ca="1">IF(COUNTIF(K197:K201,K201)&gt;=5,IF(J201=5,VLOOKUP(K201+4,TPMatrix!$A$6:$B$10,2,FALSE),IF(J201=4,VLOOKUP(K201+4,TPMatrix!$D$6:$E$9,2,FALSE),0)),"")</f>
        <v>0</v>
      </c>
      <c r="Q201" s="241">
        <f t="shared" ca="1" si="76"/>
        <v>0</v>
      </c>
      <c r="R201" s="242">
        <f t="shared" ca="1" si="77"/>
        <v>5</v>
      </c>
      <c r="S201" s="240">
        <f t="shared" ca="1" si="78"/>
        <v>0</v>
      </c>
      <c r="T201" s="241">
        <f t="shared" si="79"/>
        <v>0</v>
      </c>
      <c r="U201" s="242">
        <f t="shared" ca="1" si="80"/>
        <v>0</v>
      </c>
      <c r="W201" s="154" t="str">
        <f t="shared" ca="1" si="81"/>
        <v/>
      </c>
      <c r="X201" s="154" t="str">
        <f ca="1">IF(ISNUMBER($A201),$W201*(Methuselahs!$A$4+1)+$A201,"")</f>
        <v/>
      </c>
      <c r="Y201" s="154" t="str">
        <f t="shared" ca="1" si="82"/>
        <v/>
      </c>
      <c r="Z201" s="154" t="str">
        <f ca="1">IF(ISNUMBER($A201),VLOOKUP($A201,Methuselahs!$A$7:$X$206,5),"")</f>
        <v/>
      </c>
      <c r="AA201" s="154" t="str">
        <f t="shared" ca="1" si="83"/>
        <v/>
      </c>
    </row>
    <row r="202" spans="1:27" ht="12.95" customHeight="1" thickTop="1" x14ac:dyDescent="0.2">
      <c r="A202" s="193" t="str">
        <f ca="1">IF(OR(ISBLANK('Tournament Info'!$B$11),'Tournament Info'!$B$11&lt;&gt;4),"",INDIRECT(ADDRESS(ROW(),3,1,1,"Optimal Seating "&amp;'Tournament Info'!$B$11-1&amp;"R+F")))</f>
        <v/>
      </c>
      <c r="B202" s="243" t="str">
        <f ca="1">IF(ISNUMBER(A202),VLOOKUP(A202,Methuselahs!$A$7:$E$206,2,FALSE),"")</f>
        <v/>
      </c>
      <c r="C202" s="195" t="str">
        <f ca="1">IF(ISNUMBER(A202),VLOOKUP(A202,Methuselahs!$A$7:$E$206,3,FALSE),"")</f>
        <v/>
      </c>
      <c r="D202" s="196" t="str">
        <f t="shared" ca="1" si="72"/>
        <v/>
      </c>
      <c r="E202" s="197"/>
      <c r="F202" s="249">
        <f t="shared" si="73"/>
        <v>0</v>
      </c>
      <c r="G202" s="198" t="str">
        <f t="shared" ca="1" si="74"/>
        <v/>
      </c>
      <c r="H202" s="199" t="str">
        <f ca="1">IF(ISNUMBER(A202),IF(OR($S202=$U202,NOT(ISNA(MATCH($D202*5+$V$4,Override!$C$6:$C$125,0)))),$Q202,0),"")</f>
        <v/>
      </c>
      <c r="I202" s="260" t="str">
        <f t="shared" ca="1" si="75"/>
        <v/>
      </c>
      <c r="J202" s="200">
        <f ca="1">COUNT(A202:A206)</f>
        <v>0</v>
      </c>
      <c r="K202" s="201" t="str">
        <f ca="1">IF(ISNUMBER(A202),RANK(F202,F202:F206),"")</f>
        <v/>
      </c>
      <c r="L202" s="202">
        <f ca="1">IF(J202=5,VLOOKUP(K202,TPMatrix!$A$6:$B$10,2,FALSE),IF(J202=4,VLOOKUP(K202,TPMatrix!$D$6:$E$9,2,FALSE),0))</f>
        <v>0</v>
      </c>
      <c r="M202" s="202">
        <f ca="1">IF(COUNTIF(K202:K206,K202)&gt;=2,IF(J202=5,VLOOKUP(K202+1,TPMatrix!$A$6:$B$10,2,FALSE),IF(J202=4,VLOOKUP(K202+1,TPMatrix!$D$6:$E$9,2,FALSE),0)),"")</f>
        <v>0</v>
      </c>
      <c r="N202" s="202">
        <f ca="1">IF(COUNTIF(K202:K206,K202)&gt;=3,IF(J202=5,VLOOKUP(K202+2,TPMatrix!$A$6:$B$10,2,FALSE),IF(J202=4,VLOOKUP(K202+2,TPMatrix!$D$6:$E$9,2,FALSE),0)),"")</f>
        <v>0</v>
      </c>
      <c r="O202" s="202">
        <f ca="1">IF(COUNTIF(K202:K206,K202)&gt;=4,IF(J202=5,VLOOKUP(K202+3,TPMatrix!$A$6:$B$10,2,FALSE),IF(J202=4,VLOOKUP(K202+3,TPMatrix!$D$6:$E$9,2,FALSE),0)),"")</f>
        <v>0</v>
      </c>
      <c r="P202" s="202">
        <f ca="1">IF(COUNTIF(K202:K206,K202)&gt;=5,IF(J202=5,VLOOKUP(K202+4,TPMatrix!$A$6:$B$10,2,FALSE),IF(J202=4,VLOOKUP(K202+4,TPMatrix!$D$6:$E$9,2,FALSE),0)),"")</f>
        <v>0</v>
      </c>
      <c r="Q202" s="202">
        <f t="shared" ca="1" si="76"/>
        <v>0</v>
      </c>
      <c r="R202" s="203">
        <f t="shared" ca="1" si="77"/>
        <v>5</v>
      </c>
      <c r="S202" s="204">
        <f t="shared" ca="1" si="78"/>
        <v>0</v>
      </c>
      <c r="T202" s="205">
        <f t="shared" si="79"/>
        <v>0</v>
      </c>
      <c r="U202" s="206">
        <f t="shared" ca="1" si="80"/>
        <v>0</v>
      </c>
      <c r="W202" s="154" t="str">
        <f t="shared" ca="1" si="81"/>
        <v/>
      </c>
      <c r="X202" s="154" t="str">
        <f ca="1">IF(ISNUMBER($A202),$W202*(Methuselahs!$A$4+1)+$A202,"")</f>
        <v/>
      </c>
      <c r="Y202" s="154" t="str">
        <f t="shared" ca="1" si="82"/>
        <v/>
      </c>
      <c r="Z202" s="154" t="str">
        <f ca="1">IF(ISNUMBER($A202),VLOOKUP($A202,Methuselahs!$A$7:$X$206,5),"")</f>
        <v/>
      </c>
      <c r="AA202" s="154" t="str">
        <f t="shared" ca="1" si="83"/>
        <v/>
      </c>
    </row>
    <row r="203" spans="1:27" ht="12.95" customHeight="1" x14ac:dyDescent="0.2">
      <c r="A203" s="207" t="str">
        <f ca="1">IF(OR(ISBLANK('Tournament Info'!$B$11),'Tournament Info'!$B$11&lt;&gt;4),"",INDIRECT(ADDRESS(ROW(),3,1,1,"Optimal Seating "&amp;'Tournament Info'!$B$11-1&amp;"R+F")))</f>
        <v/>
      </c>
      <c r="B203" s="208" t="str">
        <f ca="1">IF(ISNUMBER(A203),VLOOKUP(A203,Methuselahs!$A$7:$E$206,2,FALSE),"")</f>
        <v/>
      </c>
      <c r="C203" s="209" t="str">
        <f ca="1">IF(ISNUMBER(A203),VLOOKUP(A203,Methuselahs!$A$7:$E$206,3,FALSE),"")</f>
        <v/>
      </c>
      <c r="D203" s="210" t="str">
        <f t="shared" ca="1" si="72"/>
        <v/>
      </c>
      <c r="E203" s="211"/>
      <c r="F203" s="251">
        <f t="shared" si="73"/>
        <v>0</v>
      </c>
      <c r="G203" s="212" t="str">
        <f t="shared" ca="1" si="74"/>
        <v/>
      </c>
      <c r="H203" s="213" t="str">
        <f ca="1">IF(ISNUMBER(A203),IF(OR($S203=$U203,NOT(ISNA(MATCH($D203*5+$V$4,Override!$C$6:$C$125,0)))),$Q203,0),"")</f>
        <v/>
      </c>
      <c r="I203" s="261" t="str">
        <f t="shared" ca="1" si="75"/>
        <v/>
      </c>
      <c r="J203" s="214">
        <f ca="1">COUNT(A202:A206)</f>
        <v>0</v>
      </c>
      <c r="K203" s="215" t="str">
        <f ca="1">IF(ISNUMBER(A203),RANK(F203,F202:F206),"")</f>
        <v/>
      </c>
      <c r="L203" s="216">
        <f ca="1">IF(J203=5,VLOOKUP(K203,TPMatrix!$A$6:$B$10,2,FALSE),IF(J203=4,VLOOKUP(K203,TPMatrix!$D$6:$E$9,2,FALSE),0))</f>
        <v>0</v>
      </c>
      <c r="M203" s="216">
        <f ca="1">IF(COUNTIF(K202:K206,K203)&gt;=2,IF(J203=5,VLOOKUP(K203+1,TPMatrix!$A$6:$B$10,2,FALSE),IF(J203=4,VLOOKUP(K203+1,TPMatrix!$D$6:$E$9,2,FALSE),0)),"")</f>
        <v>0</v>
      </c>
      <c r="N203" s="216">
        <f ca="1">IF(COUNTIF(K202:K206,K203)&gt;=3,IF(J203=5,VLOOKUP(K203+2,TPMatrix!$A$6:$B$10,2,FALSE),IF(J203=4,VLOOKUP(K203+2,TPMatrix!$D$6:$E$9,2,FALSE),0)),"")</f>
        <v>0</v>
      </c>
      <c r="O203" s="216">
        <f ca="1">IF(COUNTIF(K202:K206,K203)&gt;=4,IF(J203=5,VLOOKUP(K203+3,TPMatrix!$A$6:$B$10,2,FALSE),IF(J203=4,VLOOKUP(K203+3,TPMatrix!$D$6:$E$9,2,FALSE),0)),"")</f>
        <v>0</v>
      </c>
      <c r="P203" s="216">
        <f ca="1">IF(COUNTIF(K202:K206,K203)&gt;=5,IF(J203=5,VLOOKUP(K203+4,TPMatrix!$A$6:$B$10,2,FALSE),IF(J203=4,VLOOKUP(K203+4,TPMatrix!$D$6:$E$9,2,FALSE),0)),"")</f>
        <v>0</v>
      </c>
      <c r="Q203" s="216">
        <f t="shared" ca="1" si="76"/>
        <v>0</v>
      </c>
      <c r="R203" s="217">
        <f t="shared" ca="1" si="77"/>
        <v>5</v>
      </c>
      <c r="S203" s="215">
        <f t="shared" ca="1" si="78"/>
        <v>0</v>
      </c>
      <c r="T203" s="216">
        <f t="shared" si="79"/>
        <v>0</v>
      </c>
      <c r="U203" s="217">
        <f t="shared" ca="1" si="80"/>
        <v>0</v>
      </c>
      <c r="W203" s="154" t="str">
        <f t="shared" ca="1" si="81"/>
        <v/>
      </c>
      <c r="X203" s="154" t="str">
        <f ca="1">IF(ISNUMBER($A203),$W203*(Methuselahs!$A$4+1)+$A203,"")</f>
        <v/>
      </c>
      <c r="Y203" s="154" t="str">
        <f t="shared" ca="1" si="82"/>
        <v/>
      </c>
      <c r="Z203" s="154" t="str">
        <f ca="1">IF(ISNUMBER($A203),VLOOKUP($A203,Methuselahs!$A$7:$X$206,5),"")</f>
        <v/>
      </c>
      <c r="AA203" s="154" t="str">
        <f t="shared" ca="1" si="83"/>
        <v/>
      </c>
    </row>
    <row r="204" spans="1:27" ht="12.95" customHeight="1" x14ac:dyDescent="0.2">
      <c r="A204" s="218" t="str">
        <f ca="1">IF(OR(ISBLANK('Tournament Info'!$B$11),'Tournament Info'!$B$11&lt;&gt;4),"",INDIRECT(ADDRESS(ROW(),3,1,1,"Optimal Seating "&amp;'Tournament Info'!$B$11-1&amp;"R+F")))</f>
        <v/>
      </c>
      <c r="B204" s="194" t="str">
        <f ca="1">IF(ISNUMBER(A204),VLOOKUP(A204,Methuselahs!$A$7:$E$206,2,FALSE),"")</f>
        <v/>
      </c>
      <c r="C204" s="219" t="str">
        <f ca="1">IF(ISNUMBER(A204),VLOOKUP(A204,Methuselahs!$A$7:$E$206,3,FALSE),"")</f>
        <v/>
      </c>
      <c r="D204" s="220" t="str">
        <f t="shared" ca="1" si="72"/>
        <v/>
      </c>
      <c r="E204" s="221"/>
      <c r="F204" s="253">
        <f t="shared" si="73"/>
        <v>0</v>
      </c>
      <c r="G204" s="222" t="str">
        <f t="shared" ca="1" si="74"/>
        <v/>
      </c>
      <c r="H204" s="223" t="str">
        <f ca="1">IF(ISNUMBER(A204),IF(OR($S204=$U204,NOT(ISNA(MATCH($D204*5+$V$4,Override!$C$6:$C$125,0)))),$Q204,0),"")</f>
        <v/>
      </c>
      <c r="I204" s="97" t="str">
        <f t="shared" ca="1" si="75"/>
        <v/>
      </c>
      <c r="J204" s="224">
        <f ca="1">COUNT(A202:A206)</f>
        <v>0</v>
      </c>
      <c r="K204" s="225" t="str">
        <f ca="1">IF(ISNUMBER(A204),RANK(F204,F202:F206),"")</f>
        <v/>
      </c>
      <c r="L204" s="226">
        <f ca="1">IF(J204=5,VLOOKUP(K204,TPMatrix!$A$6:$B$10,2,FALSE),IF(J204=4,VLOOKUP(K204,TPMatrix!$D$6:$E$9,2,FALSE),0))</f>
        <v>0</v>
      </c>
      <c r="M204" s="226">
        <f ca="1">IF(COUNTIF(K202:K206,K204)&gt;=2,IF(J204=5,VLOOKUP(K204+1,TPMatrix!$A$6:$B$10,2,FALSE),IF(J204=4,VLOOKUP(K204+1,TPMatrix!$D$6:$E$9,2,FALSE),0)),"")</f>
        <v>0</v>
      </c>
      <c r="N204" s="226">
        <f ca="1">IF(COUNTIF(K202:K206,K204)&gt;=3,IF(J204=5,VLOOKUP(K204+2,TPMatrix!$A$6:$B$10,2,FALSE),IF(J204=4,VLOOKUP(K204+2,TPMatrix!$D$6:$E$9,2,FALSE),0)),"")</f>
        <v>0</v>
      </c>
      <c r="O204" s="226">
        <f ca="1">IF(COUNTIF(K202:K206,K204)&gt;=4,IF(J204=5,VLOOKUP(K204+3,TPMatrix!$A$6:$B$10,2,FALSE),IF(J204=4,VLOOKUP(K204+3,TPMatrix!$D$6:$E$9,2,FALSE),0)),"")</f>
        <v>0</v>
      </c>
      <c r="P204" s="226">
        <f ca="1">IF(COUNTIF(K202:K206,K204)&gt;=5,IF(J204=5,VLOOKUP(K204+4,TPMatrix!$A$6:$B$10,2,FALSE),IF(J204=4,VLOOKUP(K204+4,TPMatrix!$D$6:$E$9,2,FALSE),0)),"")</f>
        <v>0</v>
      </c>
      <c r="Q204" s="226">
        <f t="shared" ca="1" si="76"/>
        <v>0</v>
      </c>
      <c r="R204" s="227">
        <f t="shared" ca="1" si="77"/>
        <v>5</v>
      </c>
      <c r="S204" s="225">
        <f t="shared" ca="1" si="78"/>
        <v>0</v>
      </c>
      <c r="T204" s="226">
        <f t="shared" si="79"/>
        <v>0</v>
      </c>
      <c r="U204" s="227">
        <f t="shared" ca="1" si="80"/>
        <v>0</v>
      </c>
      <c r="W204" s="154" t="str">
        <f t="shared" ca="1" si="81"/>
        <v/>
      </c>
      <c r="X204" s="154" t="str">
        <f ca="1">IF(ISNUMBER($A204),$W204*(Methuselahs!$A$4+1)+$A204,"")</f>
        <v/>
      </c>
      <c r="Y204" s="154" t="str">
        <f t="shared" ca="1" si="82"/>
        <v/>
      </c>
      <c r="Z204" s="154" t="str">
        <f ca="1">IF(ISNUMBER($A204),VLOOKUP($A204,Methuselahs!$A$7:$X$206,5),"")</f>
        <v/>
      </c>
      <c r="AA204" s="154" t="str">
        <f t="shared" ca="1" si="83"/>
        <v/>
      </c>
    </row>
    <row r="205" spans="1:27" ht="12.95" customHeight="1" x14ac:dyDescent="0.2">
      <c r="A205" s="228" t="str">
        <f ca="1">IF(OR(ISBLANK('Tournament Info'!$B$11),'Tournament Info'!$B$11&lt;&gt;4),"",INDIRECT(ADDRESS(ROW(),3,1,1,"Optimal Seating "&amp;'Tournament Info'!$B$11-1&amp;"R+F")))</f>
        <v/>
      </c>
      <c r="B205" s="229" t="str">
        <f ca="1">IF(ISNUMBER(A205),VLOOKUP(A205,Methuselahs!$A$7:$E$206,2,FALSE),"")</f>
        <v/>
      </c>
      <c r="C205" s="230" t="str">
        <f ca="1">IF(ISNUMBER(A205),VLOOKUP(A205,Methuselahs!$A$7:$E$206,3,FALSE),"")</f>
        <v/>
      </c>
      <c r="D205" s="231" t="str">
        <f t="shared" ca="1" si="72"/>
        <v/>
      </c>
      <c r="E205" s="232"/>
      <c r="F205" s="255">
        <f t="shared" si="73"/>
        <v>0</v>
      </c>
      <c r="G205" s="212" t="str">
        <f t="shared" ca="1" si="74"/>
        <v/>
      </c>
      <c r="H205" s="213" t="str">
        <f ca="1">IF(ISNUMBER(A205),IF(OR($S205=$U205,NOT(ISNA(MATCH($D205*5+$V$4,Override!$C$6:$C$125,0)))),$Q205,0),"")</f>
        <v/>
      </c>
      <c r="I205" s="261" t="str">
        <f t="shared" ca="1" si="75"/>
        <v/>
      </c>
      <c r="J205" s="233">
        <f ca="1">COUNT(A202:A206)</f>
        <v>0</v>
      </c>
      <c r="K205" s="215" t="str">
        <f ca="1">IF(ISNUMBER(A205),RANK(F205,F202:F206),"")</f>
        <v/>
      </c>
      <c r="L205" s="216">
        <f ca="1">IF(J205=5,VLOOKUP(K205,TPMatrix!$A$6:$B$10,2,FALSE),IF(J205=4,VLOOKUP(K205,TPMatrix!$D$6:$E$9,2,FALSE),0))</f>
        <v>0</v>
      </c>
      <c r="M205" s="216">
        <f ca="1">IF(COUNTIF(K202:K206,K205)&gt;=2,IF(J205=5,VLOOKUP(K205+1,TPMatrix!$A$6:$B$10,2,FALSE),IF(J205=4,VLOOKUP(K205+1,TPMatrix!$D$6:$E$9,2,FALSE),0)),"")</f>
        <v>0</v>
      </c>
      <c r="N205" s="216">
        <f ca="1">IF(COUNTIF(K202:K206,K205)&gt;=3,IF(J205=5,VLOOKUP(K205+2,TPMatrix!$A$6:$B$10,2,FALSE),IF(J205=4,VLOOKUP(K205+2,TPMatrix!$D$6:$E$9,2,FALSE),0)),"")</f>
        <v>0</v>
      </c>
      <c r="O205" s="216">
        <f ca="1">IF(COUNTIF(K202:K206,K205)&gt;=4,IF(J205=5,VLOOKUP(K205+3,TPMatrix!$A$6:$B$10,2,FALSE),IF(J205=4,VLOOKUP(K205+3,TPMatrix!$D$6:$E$9,2,FALSE),0)),"")</f>
        <v>0</v>
      </c>
      <c r="P205" s="216">
        <f ca="1">IF(COUNTIF(K202:K206,K205)&gt;=5,IF(J205=5,VLOOKUP(K205+4,TPMatrix!$A$6:$B$10,2,FALSE),IF(J205=4,VLOOKUP(K205+4,TPMatrix!$D$6:$E$9,2,FALSE),0)),"")</f>
        <v>0</v>
      </c>
      <c r="Q205" s="216">
        <f t="shared" ca="1" si="76"/>
        <v>0</v>
      </c>
      <c r="R205" s="217">
        <f t="shared" ca="1" si="77"/>
        <v>5</v>
      </c>
      <c r="S205" s="215">
        <f t="shared" ca="1" si="78"/>
        <v>0</v>
      </c>
      <c r="T205" s="216">
        <f t="shared" si="79"/>
        <v>0</v>
      </c>
      <c r="U205" s="217">
        <f t="shared" ca="1" si="80"/>
        <v>0</v>
      </c>
      <c r="W205" s="154" t="str">
        <f t="shared" ca="1" si="81"/>
        <v/>
      </c>
      <c r="X205" s="154" t="str">
        <f ca="1">IF(ISNUMBER($A205),$W205*(Methuselahs!$A$4+1)+$A205,"")</f>
        <v/>
      </c>
      <c r="Y205" s="154" t="str">
        <f t="shared" ca="1" si="82"/>
        <v/>
      </c>
      <c r="Z205" s="154" t="str">
        <f ca="1">IF(ISNUMBER($A205),VLOOKUP($A205,Methuselahs!$A$7:$X$206,5),"")</f>
        <v/>
      </c>
      <c r="AA205" s="154" t="str">
        <f t="shared" ca="1" si="83"/>
        <v/>
      </c>
    </row>
    <row r="206" spans="1:27" ht="12.95" customHeight="1" x14ac:dyDescent="0.2">
      <c r="A206" s="234" t="str">
        <f ca="1">IF(OR(ISBLANK('Tournament Info'!$B$11),'Tournament Info'!$B$11&lt;&gt;4),"",INDIRECT(ADDRESS(ROW(),3,1,1,"Optimal Seating "&amp;'Tournament Info'!$B$11-1&amp;"R+F")))</f>
        <v/>
      </c>
      <c r="B206" s="235" t="str">
        <f ca="1">IF(ISNUMBER(A206),VLOOKUP(A206,Methuselahs!$A$7:$E$206,2,FALSE),"")</f>
        <v/>
      </c>
      <c r="C206" s="236" t="str">
        <f ca="1">IF(ISNUMBER(A206),VLOOKUP(A206,Methuselahs!$A$7:$E$206,3,FALSE),"")</f>
        <v/>
      </c>
      <c r="D206" s="237" t="str">
        <f t="shared" ca="1" si="72"/>
        <v/>
      </c>
      <c r="E206" s="238"/>
      <c r="F206" s="256">
        <f t="shared" si="73"/>
        <v>0</v>
      </c>
      <c r="G206" s="244" t="str">
        <f t="shared" ca="1" si="74"/>
        <v/>
      </c>
      <c r="H206" s="245" t="str">
        <f ca="1">IF(ISNUMBER(A206),IF(OR($S206=$U206,NOT(ISNA(MATCH($D206*5+$V$4,Override!$C$6:$C$125,0)))),$Q206,0),"")</f>
        <v/>
      </c>
      <c r="I206" s="262" t="str">
        <f t="shared" ca="1" si="75"/>
        <v/>
      </c>
      <c r="J206" s="239">
        <f ca="1">COUNT(A202:A206)</f>
        <v>0</v>
      </c>
      <c r="K206" s="240" t="str">
        <f ca="1">IF(ISNUMBER(A206),RANK(F206,F202:F206),"")</f>
        <v/>
      </c>
      <c r="L206" s="241">
        <f ca="1">IF(J206=5,VLOOKUP(K206,TPMatrix!$A$6:$B$10,2,FALSE),IF(J206=4,VLOOKUP(K206,TPMatrix!$D$6:$E$9,2,FALSE),0))</f>
        <v>0</v>
      </c>
      <c r="M206" s="241">
        <f ca="1">IF(COUNTIF(K202:K206,K206)&gt;=2,IF(J206=5,VLOOKUP(K206+1,TPMatrix!$A$6:$B$10,2,FALSE),IF(J206=4,VLOOKUP(K206+1,TPMatrix!$D$6:$E$9,2,FALSE),0)),"")</f>
        <v>0</v>
      </c>
      <c r="N206" s="241">
        <f ca="1">IF(COUNTIF(K202:K206,K206)&gt;=3,IF(J206=5,VLOOKUP(K206+2,TPMatrix!$A$6:$B$10,2,FALSE),IF(J206=4,VLOOKUP(K206+2,TPMatrix!$D$6:$E$9,2,FALSE),0)),"")</f>
        <v>0</v>
      </c>
      <c r="O206" s="241">
        <f ca="1">IF(COUNTIF(K202:K206,K206)&gt;=4,IF(J206=5,VLOOKUP(K206+3,TPMatrix!$A$6:$B$10,2,FALSE),IF(J206=4,VLOOKUP(K206+3,TPMatrix!$D$6:$E$9,2,FALSE),0)),"")</f>
        <v>0</v>
      </c>
      <c r="P206" s="241">
        <f ca="1">IF(COUNTIF(K202:K206,K206)&gt;=5,IF(J206=5,VLOOKUP(K206+4,TPMatrix!$A$6:$B$10,2,FALSE),IF(J206=4,VLOOKUP(K206+4,TPMatrix!$D$6:$E$9,2,FALSE),0)),"")</f>
        <v>0</v>
      </c>
      <c r="Q206" s="241">
        <f t="shared" ca="1" si="76"/>
        <v>0</v>
      </c>
      <c r="R206" s="242">
        <f t="shared" ca="1" si="77"/>
        <v>5</v>
      </c>
      <c r="S206" s="240">
        <f t="shared" ca="1" si="78"/>
        <v>0</v>
      </c>
      <c r="T206" s="241">
        <f t="shared" si="79"/>
        <v>0</v>
      </c>
      <c r="U206" s="242">
        <f t="shared" ca="1" si="80"/>
        <v>0</v>
      </c>
      <c r="W206" s="154" t="str">
        <f t="shared" ca="1" si="81"/>
        <v/>
      </c>
      <c r="X206" s="154" t="str">
        <f ca="1">IF(ISNUMBER($A206),$W206*(Methuselahs!$A$4+1)+$A206,"")</f>
        <v/>
      </c>
      <c r="Y206" s="154" t="str">
        <f t="shared" ca="1" si="82"/>
        <v/>
      </c>
      <c r="Z206" s="154" t="str">
        <f ca="1">IF(ISNUMBER($A206),VLOOKUP($A206,Methuselahs!$A$7:$X$206,5),"")</f>
        <v/>
      </c>
      <c r="AA206" s="154" t="str">
        <f t="shared" ca="1" si="83"/>
        <v/>
      </c>
    </row>
  </sheetData>
  <sheetProtection sheet="1" objects="1" scenarios="1"/>
  <pageMargins left="0.74791666666666667" right="0.74791666666666667" top="0.98402777777777783" bottom="0.98402777777777783" header="0.51180555555555562" footer="0.51180555555555562"/>
  <pageSetup firstPageNumber="0" orientation="landscape"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217"/>
  <sheetViews>
    <sheetView workbookViewId="0">
      <selection activeCell="A14" sqref="A14"/>
    </sheetView>
  </sheetViews>
  <sheetFormatPr defaultColWidth="8.85546875" defaultRowHeight="12.75" x14ac:dyDescent="0.2"/>
  <cols>
    <col min="1" max="1" width="3" style="151" customWidth="1"/>
    <col min="2" max="2" width="16.7109375" style="151" customWidth="1"/>
    <col min="3" max="3" width="18" style="151" customWidth="1"/>
    <col min="4" max="4" width="6.85546875" style="152" customWidth="1"/>
    <col min="5" max="5" width="9.140625" style="151" hidden="1" customWidth="1"/>
    <col min="6" max="6" width="9.140625" style="151" customWidth="1"/>
    <col min="7" max="7" width="7.7109375" style="151" hidden="1" customWidth="1"/>
    <col min="8" max="9" width="7.7109375" style="151" customWidth="1"/>
    <col min="10" max="10" width="9.7109375" style="151" customWidth="1"/>
    <col min="11" max="11" width="4" style="153" hidden="1" customWidth="1"/>
    <col min="12" max="17" width="10.85546875" style="154" hidden="1" customWidth="1"/>
    <col min="18" max="18" width="7.140625" style="154" hidden="1" customWidth="1"/>
    <col min="19" max="19" width="9.7109375" style="154" hidden="1" customWidth="1"/>
    <col min="20" max="21" width="11.7109375" style="154" hidden="1" customWidth="1"/>
    <col min="22" max="22" width="9.28515625" style="154" hidden="1" customWidth="1"/>
    <col min="23" max="24" width="8.85546875" style="154" hidden="1" customWidth="1"/>
    <col min="25" max="25" width="9.28515625" style="154" hidden="1" customWidth="1"/>
    <col min="26" max="27" width="8.85546875" style="154" customWidth="1"/>
    <col min="28" max="28" width="9.140625" style="154" customWidth="1"/>
    <col min="29" max="16384" width="8.85546875" style="154"/>
  </cols>
  <sheetData>
    <row r="1" spans="1:27" ht="25.5" x14ac:dyDescent="0.35">
      <c r="A1" s="20" t="str">
        <f>IF(ISBLANK('Tournament Info'!B3),"Vampire: The Eternal Struggle Tournament",'Tournament Info'!B3)</f>
        <v>Vampire: The Eternal Struggle Tournament</v>
      </c>
      <c r="B1" s="21"/>
      <c r="C1" s="21"/>
      <c r="D1" s="24"/>
      <c r="E1" s="23"/>
      <c r="F1" s="23"/>
      <c r="G1" s="23"/>
      <c r="H1" s="23"/>
      <c r="I1" s="23"/>
      <c r="J1" s="23"/>
      <c r="K1" s="155"/>
    </row>
    <row r="2" spans="1:27" ht="13.7" customHeight="1" x14ac:dyDescent="0.3">
      <c r="A2" s="154"/>
      <c r="B2" s="21"/>
      <c r="C2" s="21"/>
      <c r="D2" s="24"/>
      <c r="E2" s="23"/>
      <c r="F2" s="23"/>
      <c r="I2" s="23"/>
      <c r="J2" s="23" t="s">
        <v>129</v>
      </c>
      <c r="K2" s="155"/>
      <c r="AA2" s="156"/>
    </row>
    <row r="3" spans="1:27" s="28" customFormat="1" ht="15" customHeight="1" x14ac:dyDescent="0.3">
      <c r="A3" s="157" t="s">
        <v>160</v>
      </c>
      <c r="B3" s="158"/>
      <c r="C3" s="158"/>
      <c r="D3" s="160"/>
      <c r="E3" s="159"/>
      <c r="F3" s="159"/>
      <c r="I3" s="159"/>
      <c r="J3" s="28" t="s">
        <v>131</v>
      </c>
      <c r="K3" s="263"/>
      <c r="U3" s="161" t="s">
        <v>158</v>
      </c>
      <c r="W3" s="28" t="s">
        <v>161</v>
      </c>
      <c r="X3" s="28" t="s">
        <v>121</v>
      </c>
      <c r="AA3" s="162"/>
    </row>
    <row r="4" spans="1:27" s="28" customFormat="1" ht="12.95" customHeight="1" x14ac:dyDescent="0.3">
      <c r="A4" s="157"/>
      <c r="B4" s="158"/>
      <c r="C4" s="158"/>
      <c r="D4" s="160"/>
      <c r="E4" s="159"/>
      <c r="F4" s="159"/>
      <c r="G4" s="159"/>
      <c r="H4" s="159"/>
      <c r="I4" s="159"/>
      <c r="K4" s="263"/>
      <c r="U4" s="264">
        <v>4</v>
      </c>
      <c r="X4" s="28">
        <v>90</v>
      </c>
    </row>
    <row r="5" spans="1:27" s="28" customFormat="1" ht="19.5" customHeight="1" x14ac:dyDescent="0.25">
      <c r="A5" s="265" t="str">
        <f ca="1">IF(COUNTIF('Round 3'!$H$7:$H$206,0)&gt;0,"Current Leaders","Finalists")</f>
        <v>Finalists</v>
      </c>
      <c r="B5" s="266"/>
      <c r="C5" s="266"/>
      <c r="D5" s="267" t="s">
        <v>162</v>
      </c>
      <c r="K5" s="268"/>
      <c r="X5" s="28">
        <v>30</v>
      </c>
    </row>
    <row r="6" spans="1:27" s="28" customFormat="1" ht="13.7" customHeight="1" x14ac:dyDescent="0.2">
      <c r="A6" s="201" t="str">
        <f>IF(ISNA(VLOOKUP($D6,Methuselahs!$S$7:$T$206,2,FALSE)),"",VLOOKUP($D6,Methuselahs!$S$7:$T$206,2,FALSE))</f>
        <v/>
      </c>
      <c r="B6" s="194" t="str">
        <f>IF(ISNUMBER($A6),VLOOKUP($A6,Methuselahs!$A$7:$E$206,2,FALSE),"")</f>
        <v/>
      </c>
      <c r="C6" s="194" t="str">
        <f>IF(ISNUMBER($A6),VLOOKUP($A6,Methuselahs!$A$7:$E$206,3,FALSE),"")</f>
        <v/>
      </c>
      <c r="D6" s="269">
        <v>1</v>
      </c>
      <c r="K6" s="268"/>
      <c r="V6" s="270"/>
      <c r="W6" s="28" t="e">
        <f>Methuselahs!$Z$2</f>
        <v>#N/A</v>
      </c>
      <c r="X6" s="28">
        <v>30</v>
      </c>
      <c r="Y6" s="270"/>
    </row>
    <row r="7" spans="1:27" s="28" customFormat="1" ht="13.7" customHeight="1" x14ac:dyDescent="0.2">
      <c r="A7" s="271" t="str">
        <f>IF(ISNA(VLOOKUP($D7,Methuselahs!$S$7:$T$206,2,FALSE)),"",VLOOKUP($D7,Methuselahs!$S$7:$T$206,2,FALSE))</f>
        <v/>
      </c>
      <c r="B7" s="208" t="str">
        <f>IF(ISNUMBER($A7),VLOOKUP($A7,Methuselahs!$A$7:$E$206,2,FALSE),"")</f>
        <v/>
      </c>
      <c r="C7" s="208" t="str">
        <f>IF(ISNUMBER($A7),VLOOKUP($A7,Methuselahs!$A$7:$E$206,3,FALSE),"")</f>
        <v/>
      </c>
      <c r="D7" s="272">
        <v>2</v>
      </c>
      <c r="E7" s="159"/>
      <c r="F7" s="159"/>
      <c r="G7" s="159"/>
      <c r="H7" s="159"/>
      <c r="I7" s="159"/>
      <c r="K7" s="263"/>
      <c r="X7" s="28">
        <v>30</v>
      </c>
    </row>
    <row r="8" spans="1:27" s="28" customFormat="1" ht="13.7" customHeight="1" x14ac:dyDescent="0.2">
      <c r="A8" s="225" t="str">
        <f>IF(ISNA(VLOOKUP($D8,Methuselahs!$S$7:$T$206,2,FALSE)),"",VLOOKUP($D8,Methuselahs!$S$7:$T$206,2,FALSE))</f>
        <v/>
      </c>
      <c r="B8" s="194" t="str">
        <f>IF(ISNUMBER($A8),VLOOKUP($A8,Methuselahs!$A$7:$E$206,2,FALSE),"")</f>
        <v/>
      </c>
      <c r="C8" s="194" t="str">
        <f>IF(ISNUMBER($A8),VLOOKUP($A8,Methuselahs!$A$7:$E$206,3,FALSE),"")</f>
        <v/>
      </c>
      <c r="D8" s="273">
        <v>3</v>
      </c>
      <c r="E8" s="159"/>
      <c r="F8" s="159"/>
      <c r="G8" s="159"/>
      <c r="H8" s="159"/>
      <c r="I8" s="159"/>
      <c r="K8" s="263"/>
      <c r="V8" s="270"/>
      <c r="W8" s="270"/>
      <c r="X8" s="28">
        <v>30</v>
      </c>
      <c r="Y8" s="270"/>
    </row>
    <row r="9" spans="1:27" s="28" customFormat="1" ht="13.7" customHeight="1" x14ac:dyDescent="0.2">
      <c r="A9" s="215" t="str">
        <f>IF(ISNA(VLOOKUP($D9,Methuselahs!$S$7:$T$206,2,FALSE)),"",VLOOKUP($D9,Methuselahs!$S$7:$T$206,2,FALSE))</f>
        <v/>
      </c>
      <c r="B9" s="229" t="str">
        <f>IF(ISNUMBER($A9),VLOOKUP($A9,Methuselahs!$A$7:$E$206,2,FALSE),"")</f>
        <v/>
      </c>
      <c r="C9" s="229" t="str">
        <f>IF(ISNUMBER($A9),VLOOKUP($A9,Methuselahs!$A$7:$E$206,3,FALSE),"")</f>
        <v/>
      </c>
      <c r="D9" s="274">
        <v>4</v>
      </c>
      <c r="E9" s="159"/>
      <c r="F9" s="159"/>
      <c r="G9" s="159"/>
      <c r="H9" s="159"/>
      <c r="I9" s="159"/>
      <c r="K9" s="275"/>
    </row>
    <row r="10" spans="1:27" s="28" customFormat="1" ht="13.7" customHeight="1" x14ac:dyDescent="0.2">
      <c r="A10" s="240" t="str">
        <f>IF(ISNA(VLOOKUP($D10,Methuselahs!$S$7:$T$206,2,FALSE)),"",VLOOKUP($D10,Methuselahs!$S$7:$T$206,2,FALSE))</f>
        <v/>
      </c>
      <c r="B10" s="235" t="str">
        <f>IF(ISNUMBER($A10),VLOOKUP($A10,Methuselahs!$A$7:$E$206,2,FALSE),"")</f>
        <v/>
      </c>
      <c r="C10" s="235" t="str">
        <f>IF(ISNUMBER($A10),VLOOKUP($A10,Methuselahs!$A$7:$E$206,3,FALSE),"")</f>
        <v/>
      </c>
      <c r="D10" s="276">
        <v>5</v>
      </c>
      <c r="E10" s="159"/>
      <c r="F10" s="159"/>
      <c r="G10" s="159"/>
      <c r="H10" s="159"/>
      <c r="I10" s="159"/>
      <c r="K10" s="263"/>
    </row>
    <row r="11" spans="1:27" ht="13.7" customHeight="1" x14ac:dyDescent="0.3">
      <c r="A11" s="23"/>
      <c r="B11" s="21"/>
      <c r="C11" s="21"/>
      <c r="D11" s="24"/>
      <c r="E11" s="23"/>
      <c r="F11" s="23"/>
      <c r="G11" s="23"/>
      <c r="H11" s="23"/>
      <c r="I11" s="23"/>
      <c r="J11" s="23"/>
      <c r="K11" s="155"/>
      <c r="W11" s="28"/>
      <c r="X11" s="28"/>
    </row>
    <row r="12" spans="1:27" s="344" customFormat="1" ht="20.100000000000001" customHeight="1" x14ac:dyDescent="0.2">
      <c r="A12" s="332" t="s">
        <v>132</v>
      </c>
      <c r="B12" s="333"/>
      <c r="C12" s="333"/>
      <c r="D12" s="334"/>
      <c r="E12" s="335"/>
      <c r="F12" s="331" t="s">
        <v>163</v>
      </c>
      <c r="G12" s="336"/>
      <c r="H12" s="336"/>
      <c r="I12" s="337"/>
      <c r="J12" s="338"/>
      <c r="K12" s="339"/>
      <c r="L12" s="340" t="s">
        <v>134</v>
      </c>
      <c r="M12" s="341"/>
      <c r="N12" s="341"/>
      <c r="O12" s="341"/>
      <c r="P12" s="341"/>
      <c r="Q12" s="341"/>
      <c r="R12" s="341"/>
      <c r="S12" s="342"/>
      <c r="T12" s="343" t="s">
        <v>164</v>
      </c>
      <c r="U12" s="343" t="s">
        <v>151</v>
      </c>
      <c r="Z12" s="345"/>
    </row>
    <row r="13" spans="1:27" s="360" customFormat="1" ht="12.95" customHeight="1" x14ac:dyDescent="0.2">
      <c r="A13" s="346" t="s">
        <v>124</v>
      </c>
      <c r="B13" s="347" t="s">
        <v>136</v>
      </c>
      <c r="C13" s="348" t="s">
        <v>137</v>
      </c>
      <c r="D13" s="349" t="s">
        <v>138</v>
      </c>
      <c r="E13" s="350" t="s">
        <v>140</v>
      </c>
      <c r="F13" s="351" t="s">
        <v>106</v>
      </c>
      <c r="G13" s="351" t="s">
        <v>106</v>
      </c>
      <c r="H13" s="351" t="s">
        <v>139</v>
      </c>
      <c r="I13" s="351" t="s">
        <v>107</v>
      </c>
      <c r="J13" s="352" t="s">
        <v>165</v>
      </c>
      <c r="K13" s="353" t="s">
        <v>141</v>
      </c>
      <c r="L13" s="354" t="s">
        <v>142</v>
      </c>
      <c r="M13" s="355" t="s">
        <v>143</v>
      </c>
      <c r="N13" s="355" t="s">
        <v>144</v>
      </c>
      <c r="O13" s="355" t="s">
        <v>145</v>
      </c>
      <c r="P13" s="355" t="s">
        <v>146</v>
      </c>
      <c r="Q13" s="355" t="s">
        <v>147</v>
      </c>
      <c r="R13" s="355" t="s">
        <v>148</v>
      </c>
      <c r="S13" s="356" t="s">
        <v>149</v>
      </c>
      <c r="T13" s="357">
        <v>5</v>
      </c>
      <c r="U13" s="357">
        <f>SUM(U14:U18)</f>
        <v>0</v>
      </c>
      <c r="V13" s="358" t="s">
        <v>153</v>
      </c>
      <c r="W13" s="358"/>
      <c r="X13" s="358"/>
      <c r="Y13" s="358" t="s">
        <v>153</v>
      </c>
      <c r="Z13" s="359" t="s">
        <v>121</v>
      </c>
    </row>
    <row r="14" spans="1:27" s="344" customFormat="1" ht="12.95" customHeight="1" thickTop="1" x14ac:dyDescent="0.2">
      <c r="A14" s="361"/>
      <c r="B14" s="362" t="str">
        <f>IF(ISBLANK(A14),"",VLOOKUP(A14,Methuselahs!$A$7:$E$206,2,FALSE))</f>
        <v/>
      </c>
      <c r="C14" s="363" t="str">
        <f>IF(ISBLANK(A14),"",VLOOKUP(A14,Methuselahs!$A$7:$E$206,3,FALSE))</f>
        <v/>
      </c>
      <c r="D14" s="364" t="str">
        <f>IF(ISBLANK(A14),"",1)</f>
        <v/>
      </c>
      <c r="E14" s="365" t="str">
        <f>IF(ISBLANK(A14),"",IF(K14=5,L14,IF(AND(K14=4,OR(L14=4,L14=3)),L14+1,L14)))</f>
        <v/>
      </c>
      <c r="F14" s="366"/>
      <c r="G14" s="367">
        <f>IF(ISNUMBER(F14),F14,0)</f>
        <v>0</v>
      </c>
      <c r="H14" s="368" t="str">
        <f>IF(ISNUMBER($A14),IF(AND($F14&gt;=2,$I14=60,$K14=$U$13),1,0),"")</f>
        <v/>
      </c>
      <c r="I14" s="369" t="str">
        <f>IF(ISBLANK(A14),"",R14)</f>
        <v/>
      </c>
      <c r="J14" s="370" t="str">
        <f>Y14</f>
        <v/>
      </c>
      <c r="K14" s="371">
        <f>COUNT(A14:A18)</f>
        <v>0</v>
      </c>
      <c r="L14" s="372" t="str">
        <f>IF(ISBLANK(A14),"",RANK($G14,$G$14:$G$18))</f>
        <v/>
      </c>
      <c r="M14" s="373">
        <f>IF(K14=5,VLOOKUP(L14,TPMatrix!$A$6:$B$10,2,FALSE),IF(K14=4,VLOOKUP(L14,TPMatrix!$D$6:$E$9,2,FALSE),0))</f>
        <v>0</v>
      </c>
      <c r="N14" s="373">
        <f>IF(COUNTIF(L14:L18,L14)&gt;=2,IF(K14=5,VLOOKUP(L14+1,TPMatrix!$A$6:$B$10,2,FALSE),IF(K14=4,VLOOKUP(L14+1,TPMatrix!$D$6:$E$9,2,FALSE),0)),"")</f>
        <v>0</v>
      </c>
      <c r="O14" s="373">
        <f>IF(COUNTIF(L14:L18,L14)&gt;=3,IF(K14=5,VLOOKUP(L14+2,TPMatrix!$A$6:$B$10,2,FALSE),IF(K14=4,VLOOKUP(L14+2,TPMatrix!$D$6:$E$9,2,FALSE),0)),"")</f>
        <v>0</v>
      </c>
      <c r="P14" s="373">
        <f>IF(COUNTIF(L14:L18,L14)&gt;=4,IF(K14=5,VLOOKUP(L14+3,TPMatrix!$A$6:$B$10,2,FALSE),IF(K14=4,VLOOKUP(L14+3,TPMatrix!$D$6:$E$9,2,FALSE),0)),"")</f>
        <v>0</v>
      </c>
      <c r="Q14" s="373">
        <f>IF(COUNTIF(L14:L18,L14)&gt;=5,IF(K14=5,VLOOKUP(L14+4,TPMatrix!$A$6:$B$10,2,FALSE),IF(K14=4,VLOOKUP(L14+4,TPMatrix!$D$6:$E$9,2,FALSE),0)),"")</f>
        <v>0</v>
      </c>
      <c r="R14" s="373">
        <f>SUM(M14:Q14)/COUNT(M14:Q14)</f>
        <v>0</v>
      </c>
      <c r="S14" s="374">
        <f>COUNT(M14:Q14)</f>
        <v>5</v>
      </c>
      <c r="T14" s="375" t="str">
        <f>IF(ISNUMBER($A14),$G14*$T$13*2+$T$13-VLOOKUP($A14,$A$6:$D$10,4,FALSE),"")</f>
        <v/>
      </c>
      <c r="U14" s="376">
        <f>CEILING($G14,1)</f>
        <v>0</v>
      </c>
      <c r="V14" s="377" t="str">
        <f>IF(ISBLANK($A14),"",RANK($T14,$T$14:$T$18))</f>
        <v/>
      </c>
      <c r="Y14" s="378" t="str">
        <f>IF(ISBLANK($A14),"",MIN($V14,2))</f>
        <v/>
      </c>
      <c r="Z14" s="379" t="str">
        <f>IF(N($J14)&gt;0,INDEX($X$4:$X$8,$J14)*$W$6,"")</f>
        <v/>
      </c>
    </row>
    <row r="15" spans="1:27" s="344" customFormat="1" ht="12.95" customHeight="1" x14ac:dyDescent="0.2">
      <c r="A15" s="380"/>
      <c r="B15" s="381" t="str">
        <f>IF(ISBLANK(A15),"",VLOOKUP(A15,Methuselahs!$A$7:$E$206,2,FALSE))</f>
        <v/>
      </c>
      <c r="C15" s="382" t="str">
        <f>IF(ISBLANK(A15),"",VLOOKUP(A15,Methuselahs!$A$7:$E$206,3,FALSE))</f>
        <v/>
      </c>
      <c r="D15" s="383" t="str">
        <f>IF(ISBLANK(A15),"",1)</f>
        <v/>
      </c>
      <c r="E15" s="384" t="str">
        <f>IF(ISBLANK(A15),"",IF(K15=5,L15,IF(AND(K15=4,OR(L15=4,L15=3)),L15+1,L15)))</f>
        <v/>
      </c>
      <c r="F15" s="385"/>
      <c r="G15" s="386">
        <f>IF(ISNUMBER(F15),F15,0)</f>
        <v>0</v>
      </c>
      <c r="H15" s="387" t="str">
        <f>IF(ISNUMBER($A15),IF(AND($F15&gt;=2,$I15=60,$K15=$U$13),1,0),"")</f>
        <v/>
      </c>
      <c r="I15" s="388" t="str">
        <f>IF(ISBLANK(A15),"",R15)</f>
        <v/>
      </c>
      <c r="J15" s="389" t="str">
        <f>Y15</f>
        <v/>
      </c>
      <c r="K15" s="390">
        <f>$K$14</f>
        <v>0</v>
      </c>
      <c r="L15" s="391" t="str">
        <f>IF(ISBLANK(A15),"",RANK($G15,$G$14:$G$18))</f>
        <v/>
      </c>
      <c r="M15" s="392">
        <f>IF(K15=5,VLOOKUP(L15,TPMatrix!$A$6:$B$10,2,FALSE),IF(K15=4,VLOOKUP(L15,TPMatrix!$D$6:$E$9,2,FALSE),0))</f>
        <v>0</v>
      </c>
      <c r="N15" s="392">
        <f>IF(COUNTIF(L14:L18,L15)&gt;=2,IF(K15=5,VLOOKUP(L15+1,TPMatrix!$A$6:$B$10,2,FALSE),IF(K15=4,VLOOKUP(L15+1,TPMatrix!$D$6:$E$9,2,FALSE),0)),"")</f>
        <v>0</v>
      </c>
      <c r="O15" s="392">
        <f>IF(COUNTIF(L14:L18,L15)&gt;=3,IF(K15=5,VLOOKUP(L15+2,TPMatrix!$A$6:$B$10,2,FALSE),IF(K15=4,VLOOKUP(L15+2,TPMatrix!$D$6:$E$9,2,FALSE),0)),"")</f>
        <v>0</v>
      </c>
      <c r="P15" s="392">
        <f>IF(COUNTIF(L14:L18,L15)&gt;=4,IF(K15=5,VLOOKUP(L15+3,TPMatrix!$A$6:$B$10,2,FALSE),IF(K15=4,VLOOKUP(L15+3,TPMatrix!$D$6:$E$9,2,FALSE),0)),"")</f>
        <v>0</v>
      </c>
      <c r="Q15" s="392">
        <f>IF(COUNTIF(L14:L18,L15)&gt;=5,IF(K15=5,VLOOKUP(L15+4,TPMatrix!$A$6:$B$10,2,FALSE),IF(K15=4,VLOOKUP(L15+4,TPMatrix!$D$6:$E$9,2,FALSE),0)),"")</f>
        <v>0</v>
      </c>
      <c r="R15" s="392">
        <f>SUM(M15:Q15)/COUNT(M15:Q15)</f>
        <v>0</v>
      </c>
      <c r="S15" s="393">
        <f>COUNT(M15:Q15)</f>
        <v>5</v>
      </c>
      <c r="T15" s="394" t="str">
        <f>IF(ISNUMBER($A15),$G15*$T$13*2+$T$13-VLOOKUP($A15,$A$6:$D$10,4,FALSE),"")</f>
        <v/>
      </c>
      <c r="U15" s="395">
        <f>CEILING($G15,1)</f>
        <v>0</v>
      </c>
      <c r="V15" s="377" t="str">
        <f>IF(ISBLANK($A15),"",RANK($T15,$T$14:$T$18))</f>
        <v/>
      </c>
      <c r="Y15" s="378" t="str">
        <f>IF(ISBLANK($A15),"",MIN($V15,2))</f>
        <v/>
      </c>
      <c r="Z15" s="396" t="str">
        <f>IF(N($J15)&gt;0,INDEX($X$4:$X$8,$J15)*$W$6,"")</f>
        <v/>
      </c>
    </row>
    <row r="16" spans="1:27" s="344" customFormat="1" ht="12.95" customHeight="1" x14ac:dyDescent="0.2">
      <c r="A16" s="397"/>
      <c r="B16" s="362" t="str">
        <f>IF(ISBLANK(A16),"",VLOOKUP(A16,Methuselahs!$A$7:$E$206,2,FALSE))</f>
        <v/>
      </c>
      <c r="C16" s="398" t="str">
        <f>IF(ISBLANK(A16),"",VLOOKUP(A16,Methuselahs!$A$7:$E$206,3,FALSE))</f>
        <v/>
      </c>
      <c r="D16" s="399" t="str">
        <f>IF(ISBLANK(A16),"",1)</f>
        <v/>
      </c>
      <c r="E16" s="400" t="str">
        <f>IF(ISBLANK(A16),"",IF(K16=5,L16,IF(AND(K16=4,OR(L16=4,L16=3)),L16+1,L16)))</f>
        <v/>
      </c>
      <c r="F16" s="401"/>
      <c r="G16" s="402">
        <f>IF(ISNUMBER(F16),F16,0)</f>
        <v>0</v>
      </c>
      <c r="H16" s="403" t="str">
        <f>IF(ISNUMBER($A16),IF(AND($F16&gt;=2,$I16=60,$K16=$U$13),1,0),"")</f>
        <v/>
      </c>
      <c r="I16" s="404" t="str">
        <f>IF(ISBLANK(A16),"",R16)</f>
        <v/>
      </c>
      <c r="J16" s="405" t="str">
        <f>Y16</f>
        <v/>
      </c>
      <c r="K16" s="406">
        <f>$K$14</f>
        <v>0</v>
      </c>
      <c r="L16" s="407" t="str">
        <f>IF(ISBLANK(A16),"",RANK($G16,$G$14:$G$18))</f>
        <v/>
      </c>
      <c r="M16" s="408">
        <f>IF(K16=5,VLOOKUP(L16,TPMatrix!$A$6:$B$10,2,FALSE),IF(K16=4,VLOOKUP(L16,TPMatrix!$D$6:$E$9,2,FALSE),0))</f>
        <v>0</v>
      </c>
      <c r="N16" s="408">
        <f>IF(COUNTIF(L14:L18,L16)&gt;=2,IF(K16=5,VLOOKUP(L16+1,TPMatrix!$A$6:$B$10,2,FALSE),IF(K16=4,VLOOKUP(L16+1,TPMatrix!$D$6:$E$9,2,FALSE),0)),"")</f>
        <v>0</v>
      </c>
      <c r="O16" s="408">
        <f>IF(COUNTIF(L14:L18,L16)&gt;=3,IF(K16=5,VLOOKUP(L16+2,TPMatrix!$A$6:$B$10,2,FALSE),IF(K16=4,VLOOKUP(L16+2,TPMatrix!$D$6:$E$9,2,FALSE),0)),"")</f>
        <v>0</v>
      </c>
      <c r="P16" s="408">
        <f>IF(COUNTIF(L14:L18,L16)&gt;=4,IF(K16=5,VLOOKUP(L16+3,TPMatrix!$A$6:$B$10,2,FALSE),IF(K16=4,VLOOKUP(L16+3,TPMatrix!$D$6:$E$9,2,FALSE),0)),"")</f>
        <v>0</v>
      </c>
      <c r="Q16" s="408">
        <f>IF(COUNTIF(L14:L18,L16)&gt;=5,IF(K16=5,VLOOKUP(L16+4,TPMatrix!$A$6:$B$10,2,FALSE),IF(K16=4,VLOOKUP(L16+4,TPMatrix!$D$6:$E$9,2,FALSE),0)),"")</f>
        <v>0</v>
      </c>
      <c r="R16" s="408">
        <f>SUM(M16:Q16)/COUNT(M16:Q16)</f>
        <v>0</v>
      </c>
      <c r="S16" s="409">
        <f>COUNT(M16:Q16)</f>
        <v>5</v>
      </c>
      <c r="T16" s="410" t="str">
        <f>IF(ISNUMBER($A16),$G16*$T$13*2+$T$13-VLOOKUP($A16,$A$6:$D$10,4,FALSE),"")</f>
        <v/>
      </c>
      <c r="U16" s="411">
        <f>CEILING($G16,1)</f>
        <v>0</v>
      </c>
      <c r="V16" s="377" t="str">
        <f>IF(ISBLANK($A16),"",RANK($T16,$T$14:$T$18))</f>
        <v/>
      </c>
      <c r="Y16" s="378" t="str">
        <f>IF(ISBLANK($A16),"",MIN($V16,2))</f>
        <v/>
      </c>
      <c r="Z16" s="412" t="str">
        <f>IF(N($J16)&gt;0,INDEX($X$4:$X$8,$J16)*$W$6,"")</f>
        <v/>
      </c>
    </row>
    <row r="17" spans="1:26" s="344" customFormat="1" ht="12.95" customHeight="1" x14ac:dyDescent="0.2">
      <c r="A17" s="413"/>
      <c r="B17" s="414" t="str">
        <f>IF(ISBLANK(A17),"",VLOOKUP(A17,Methuselahs!$A$7:$E$206,2,FALSE))</f>
        <v/>
      </c>
      <c r="C17" s="415" t="str">
        <f>IF(ISBLANK(A17),"",VLOOKUP(A17,Methuselahs!$A$7:$E$206,3,FALSE))</f>
        <v/>
      </c>
      <c r="D17" s="416" t="str">
        <f>IF(ISBLANK(A17),"",1)</f>
        <v/>
      </c>
      <c r="E17" s="384" t="str">
        <f>IF(ISBLANK(A17),"",IF(K17=5,L17,IF(AND(K17=4,OR(L17=4,L17=3)),L17+1,L17)))</f>
        <v/>
      </c>
      <c r="F17" s="385"/>
      <c r="G17" s="417">
        <f>IF(ISNUMBER(F17),F17,0)</f>
        <v>0</v>
      </c>
      <c r="H17" s="418" t="str">
        <f>IF(ISNUMBER($A17),IF(AND($F17&gt;=2,$I17=60,$K17=$U$13),1,0),"")</f>
        <v/>
      </c>
      <c r="I17" s="388" t="str">
        <f>IF(ISBLANK(A17),"",R17)</f>
        <v/>
      </c>
      <c r="J17" s="419" t="str">
        <f>Y17</f>
        <v/>
      </c>
      <c r="K17" s="420">
        <f>$K$14</f>
        <v>0</v>
      </c>
      <c r="L17" s="391" t="str">
        <f>IF(ISBLANK(A17),"",RANK($G17,$G$14:$G$18))</f>
        <v/>
      </c>
      <c r="M17" s="392">
        <f>IF(K17=5,VLOOKUP(L17,TPMatrix!$A$6:$B$10,2,FALSE),IF(K17=4,VLOOKUP(L17,TPMatrix!$D$6:$E$9,2,FALSE),0))</f>
        <v>0</v>
      </c>
      <c r="N17" s="392">
        <f>IF(COUNTIF(L14:L18,L17)&gt;=2,IF(K17=5,VLOOKUP(L17+1,TPMatrix!$A$6:$B$10,2,FALSE),IF(K17=4,VLOOKUP(L17+1,TPMatrix!$D$6:$E$9,2,FALSE),0)),"")</f>
        <v>0</v>
      </c>
      <c r="O17" s="392">
        <f>IF(COUNTIF(L14:L18,L17)&gt;=3,IF(K17=5,VLOOKUP(L17+2,TPMatrix!$A$6:$B$10,2,FALSE),IF(K17=4,VLOOKUP(L17+2,TPMatrix!$D$6:$E$9,2,FALSE),0)),"")</f>
        <v>0</v>
      </c>
      <c r="P17" s="392">
        <f>IF(COUNTIF(L14:L18,L17)&gt;=4,IF(K17=5,VLOOKUP(L17+3,TPMatrix!$A$6:$B$10,2,FALSE),IF(K17=4,VLOOKUP(L17+3,TPMatrix!$D$6:$E$9,2,FALSE),0)),"")</f>
        <v>0</v>
      </c>
      <c r="Q17" s="392">
        <f>IF(COUNTIF(L14:L18,L17)&gt;=5,IF(K17=5,VLOOKUP(L17+4,TPMatrix!$A$6:$B$10,2,FALSE),IF(K17=4,VLOOKUP(L17+4,TPMatrix!$D$6:$E$9,2,FALSE),0)),"")</f>
        <v>0</v>
      </c>
      <c r="R17" s="392">
        <f>SUM(M17:Q17)/COUNT(M17:Q17)</f>
        <v>0</v>
      </c>
      <c r="S17" s="393">
        <f>COUNT(M17:Q17)</f>
        <v>5</v>
      </c>
      <c r="T17" s="421" t="str">
        <f>IF(ISNUMBER($A17),$G17*$T$13*2+$T$13-VLOOKUP($A17,$A$6:$D$10,4,FALSE),"")</f>
        <v/>
      </c>
      <c r="U17" s="422">
        <f>CEILING($G17,1)</f>
        <v>0</v>
      </c>
      <c r="V17" s="377" t="str">
        <f>IF(ISBLANK($A17),"",RANK($T17,$T$14:$T$18))</f>
        <v/>
      </c>
      <c r="Y17" s="378" t="str">
        <f>IF(ISBLANK($A17),"",MIN($V17,2))</f>
        <v/>
      </c>
      <c r="Z17" s="423" t="str">
        <f>IF(N($J17)&gt;0,INDEX($X$4:$X$8,$J17)*$W$6,"")</f>
        <v/>
      </c>
    </row>
    <row r="18" spans="1:26" s="344" customFormat="1" ht="12.95" customHeight="1" thickBot="1" x14ac:dyDescent="0.25">
      <c r="A18" s="424"/>
      <c r="B18" s="425" t="str">
        <f>IF(ISBLANK(A18),"",VLOOKUP(A18,Methuselahs!$A$7:$E$206,2,FALSE))</f>
        <v/>
      </c>
      <c r="C18" s="426" t="str">
        <f>IF(ISBLANK(A18),"",VLOOKUP(A18,Methuselahs!$A$7:$E$206,3,FALSE))</f>
        <v/>
      </c>
      <c r="D18" s="427" t="str">
        <f>IF(ISBLANK(A18),"",1)</f>
        <v/>
      </c>
      <c r="E18" s="428" t="str">
        <f>IF(ISBLANK(A18),"",IF(K18=5,L18,IF(AND(K18=4,OR(L18=4,L18=3)),L18+1,L18)))</f>
        <v/>
      </c>
      <c r="F18" s="429"/>
      <c r="G18" s="430">
        <f>IF(ISNUMBER(F18),F18,0)</f>
        <v>0</v>
      </c>
      <c r="H18" s="431" t="str">
        <f>IF(ISNUMBER($A18),IF(AND($F18&gt;=2,$I18=60,$K18=$U$13),1,0),"")</f>
        <v/>
      </c>
      <c r="I18" s="432" t="str">
        <f>IF(ISBLANK(A18),"",R18)</f>
        <v/>
      </c>
      <c r="J18" s="433" t="str">
        <f>Y18</f>
        <v/>
      </c>
      <c r="K18" s="434">
        <f>$K$14</f>
        <v>0</v>
      </c>
      <c r="L18" s="435" t="str">
        <f>IF(ISBLANK(A18),"",RANK($G18,$G$14:$G$18))</f>
        <v/>
      </c>
      <c r="M18" s="436">
        <f>IF(K18=5,VLOOKUP(L18,TPMatrix!$A$6:$B$10,2,FALSE),IF(K18=4,VLOOKUP(L18,TPMatrix!$D$6:$E$9,2,FALSE),0))</f>
        <v>0</v>
      </c>
      <c r="N18" s="436">
        <f>IF(COUNTIF(L14:L18,L18)&gt;=2,IF(K18=5,VLOOKUP(L18+1,TPMatrix!$A$6:$B$10,2,FALSE),IF(K18=4,VLOOKUP(L18+1,TPMatrix!$D$6:$E$9,2,FALSE),0)),"")</f>
        <v>0</v>
      </c>
      <c r="O18" s="436">
        <f>IF(COUNTIF(L14:L18,L18)&gt;=3,IF(K18=5,VLOOKUP(L18+2,TPMatrix!$A$6:$B$10,2,FALSE),IF(K18=4,VLOOKUP(L18+2,TPMatrix!$D$6:$E$9,2,FALSE),0)),"")</f>
        <v>0</v>
      </c>
      <c r="P18" s="436">
        <f>IF(COUNTIF(L14:L18,L18)&gt;=4,IF(K18=5,VLOOKUP(L18+3,TPMatrix!$A$6:$B$10,2,FALSE),IF(K18=4,VLOOKUP(L18+3,TPMatrix!$D$6:$E$9,2,FALSE),0)),"")</f>
        <v>0</v>
      </c>
      <c r="Q18" s="436">
        <f>IF(COUNTIF(L14:L18,L18)&gt;=5,IF(K18=5,VLOOKUP(L18+4,TPMatrix!$A$6:$B$10,2,FALSE),IF(K18=4,VLOOKUP(L18+4,TPMatrix!$D$6:$E$9,2,FALSE),0)),"")</f>
        <v>0</v>
      </c>
      <c r="R18" s="436">
        <f>SUM(M18:Q18)/COUNT(M18:Q18)</f>
        <v>0</v>
      </c>
      <c r="S18" s="437">
        <f>COUNT(M18:Q18)</f>
        <v>5</v>
      </c>
      <c r="T18" s="438" t="str">
        <f>IF(ISNUMBER($A18),$G18*$T$13*2+$T$13-VLOOKUP($A18,$A$6:$D$10,4,FALSE),"")</f>
        <v/>
      </c>
      <c r="U18" s="439">
        <f>CEILING($G18,1)</f>
        <v>0</v>
      </c>
      <c r="V18" s="377" t="str">
        <f>IF(ISBLANK($A18),"",RANK($T18,$T$14:$T$18))</f>
        <v/>
      </c>
      <c r="Y18" s="378" t="str">
        <f>IF(ISBLANK($A18),"",MIN($V18,2))</f>
        <v/>
      </c>
      <c r="Z18" s="440" t="str">
        <f>IF(N($J18)&gt;0,INDEX($X$4:$X$8,$J18)*$W$6,"")</f>
        <v/>
      </c>
    </row>
    <row r="19" spans="1:26" ht="13.5" thickTop="1" x14ac:dyDescent="0.2">
      <c r="A19" s="154"/>
      <c r="B19" s="154"/>
      <c r="C19" s="154"/>
      <c r="D19" s="154"/>
      <c r="E19" s="154"/>
      <c r="F19" s="154"/>
      <c r="G19" s="154"/>
      <c r="H19" s="154"/>
      <c r="I19" s="154"/>
      <c r="J19" s="154"/>
      <c r="K19" s="154"/>
      <c r="U19" s="277"/>
      <c r="W19" s="28" t="str">
        <f>IF(ISBLANK($A19),"",$V19*(Methuselahs!$A$4+1)+$A19)</f>
        <v/>
      </c>
      <c r="X19" s="28" t="str">
        <f>IF(ISBLANK($A19),"",RANK($W19,$W17:$W21,1))</f>
        <v/>
      </c>
    </row>
    <row r="20" spans="1:26" x14ac:dyDescent="0.2">
      <c r="A20" s="154"/>
      <c r="B20" s="154"/>
      <c r="C20" s="154"/>
      <c r="D20" s="154"/>
      <c r="E20" s="154"/>
      <c r="F20" s="154"/>
      <c r="G20" s="154"/>
      <c r="H20" s="154"/>
      <c r="I20" s="154"/>
      <c r="J20" s="154"/>
      <c r="K20" s="154"/>
      <c r="W20" s="28" t="str">
        <f>IF(ISBLANK($A20),"",$V20*(Methuselahs!$A$4+1)+$A20)</f>
        <v/>
      </c>
      <c r="X20" s="28" t="str">
        <f>IF(ISBLANK($A20),"",RANK($W20,$W17:$W21,1))</f>
        <v/>
      </c>
    </row>
    <row r="21" spans="1:26" x14ac:dyDescent="0.2">
      <c r="A21" s="154"/>
      <c r="B21" s="154"/>
      <c r="C21" s="154"/>
      <c r="D21" s="154"/>
      <c r="E21" s="154"/>
      <c r="F21" s="154"/>
      <c r="G21" s="154"/>
      <c r="H21" s="154"/>
      <c r="I21" s="154"/>
      <c r="J21" s="278"/>
      <c r="K21" s="154"/>
      <c r="W21" s="28" t="str">
        <f>IF(ISBLANK($A21),"",$V21*(Methuselahs!$A$4+1)+$A21)</f>
        <v/>
      </c>
      <c r="X21" s="28" t="str">
        <f>IF(ISBLANK($A21),"",RANK($W21,$W17:$W21,1))</f>
        <v/>
      </c>
    </row>
    <row r="22" spans="1:26" x14ac:dyDescent="0.2">
      <c r="A22" s="154"/>
      <c r="B22" s="154"/>
      <c r="C22" s="154"/>
      <c r="D22" s="154"/>
      <c r="E22" s="154"/>
      <c r="F22" s="154"/>
      <c r="G22" s="154"/>
      <c r="H22" s="154"/>
      <c r="I22" s="154"/>
      <c r="J22" s="154"/>
      <c r="K22" s="154"/>
      <c r="W22" s="28" t="str">
        <f>IF(ISBLANK($A22),"",$V22*(Methuselahs!$A$4+1)+$A22)</f>
        <v/>
      </c>
      <c r="X22" s="28" t="str">
        <f>IF(ISBLANK($A22),"",RANK($W22,$W22:$W26,1))</f>
        <v/>
      </c>
    </row>
    <row r="23" spans="1:26" x14ac:dyDescent="0.2">
      <c r="A23" s="154"/>
      <c r="B23" s="154"/>
      <c r="C23" s="154"/>
      <c r="D23" s="154"/>
      <c r="E23" s="154"/>
      <c r="F23" s="154"/>
      <c r="G23" s="154"/>
      <c r="H23" s="154"/>
      <c r="I23" s="154"/>
      <c r="J23" s="154"/>
      <c r="K23" s="154"/>
      <c r="W23" s="28" t="str">
        <f>IF(ISBLANK($A23),"",$V23*(Methuselahs!$A$4+1)+$A23)</f>
        <v/>
      </c>
      <c r="X23" s="28" t="str">
        <f>IF(ISBLANK($A23),"",RANK($W23,$W22:$W26,1))</f>
        <v/>
      </c>
    </row>
    <row r="24" spans="1:26" x14ac:dyDescent="0.2">
      <c r="A24" s="154"/>
      <c r="B24" s="154"/>
      <c r="C24" s="154"/>
      <c r="D24" s="154"/>
      <c r="E24" s="154"/>
      <c r="F24" s="154"/>
      <c r="G24" s="154"/>
      <c r="H24" s="154"/>
      <c r="I24" s="154"/>
      <c r="J24" s="154"/>
      <c r="K24" s="154"/>
      <c r="W24" s="28" t="str">
        <f>IF(ISBLANK($A24),"",$V24*(Methuselahs!$A$4+1)+$A24)</f>
        <v/>
      </c>
      <c r="X24" s="28" t="str">
        <f>IF(ISBLANK($A24),"",RANK($W24,$W22:$W26,1))</f>
        <v/>
      </c>
    </row>
    <row r="25" spans="1:26" x14ac:dyDescent="0.2">
      <c r="A25" s="154"/>
      <c r="B25" s="154"/>
      <c r="C25" s="154"/>
      <c r="D25" s="154"/>
      <c r="E25" s="154"/>
      <c r="F25" s="154"/>
      <c r="G25" s="154"/>
      <c r="H25" s="154"/>
      <c r="I25" s="154"/>
      <c r="J25" s="154"/>
      <c r="K25" s="154"/>
      <c r="W25" s="28" t="str">
        <f>IF(ISBLANK($A25),"",$V25*(Methuselahs!$A$4+1)+$A25)</f>
        <v/>
      </c>
      <c r="X25" s="28" t="str">
        <f>IF(ISBLANK($A25),"",RANK($W25,$W22:$W26,1))</f>
        <v/>
      </c>
    </row>
    <row r="26" spans="1:26" x14ac:dyDescent="0.2">
      <c r="A26" s="154"/>
      <c r="B26" s="154"/>
      <c r="C26" s="154"/>
      <c r="D26" s="154"/>
      <c r="E26" s="154"/>
      <c r="F26" s="154"/>
      <c r="G26" s="154"/>
      <c r="H26" s="154"/>
      <c r="I26" s="154"/>
      <c r="J26" s="154"/>
      <c r="K26" s="154"/>
      <c r="W26" s="28" t="str">
        <f>IF(ISBLANK($A26),"",$V26*(Methuselahs!$A$4+1)+$A26)</f>
        <v/>
      </c>
      <c r="X26" s="28" t="str">
        <f>IF(ISBLANK($A26),"",RANK($W26,$W22:$W26,1))</f>
        <v/>
      </c>
    </row>
    <row r="27" spans="1:26" x14ac:dyDescent="0.2">
      <c r="A27" s="154"/>
      <c r="B27" s="154"/>
      <c r="C27" s="154"/>
      <c r="D27" s="154"/>
      <c r="E27" s="154"/>
      <c r="F27" s="154"/>
      <c r="G27" s="154"/>
      <c r="H27" s="154"/>
      <c r="I27" s="154"/>
      <c r="J27" s="154"/>
      <c r="K27" s="154"/>
      <c r="W27" s="28" t="str">
        <f>IF(ISBLANK($A27),"",$V27*(Methuselahs!$A$4+1)+$A27)</f>
        <v/>
      </c>
      <c r="X27" s="28" t="str">
        <f>IF(ISBLANK($A27),"",RANK($W27,$W27:$W31,1))</f>
        <v/>
      </c>
    </row>
    <row r="28" spans="1:26" x14ac:dyDescent="0.2">
      <c r="A28" s="154"/>
      <c r="B28" s="154"/>
      <c r="C28" s="154"/>
      <c r="D28" s="154"/>
      <c r="E28" s="154"/>
      <c r="F28" s="154"/>
      <c r="G28" s="154"/>
      <c r="H28" s="154"/>
      <c r="I28" s="154"/>
      <c r="J28" s="154"/>
      <c r="K28" s="154"/>
      <c r="W28" s="28" t="str">
        <f>IF(ISBLANK($A28),"",$V28*(Methuselahs!$A$4+1)+$A28)</f>
        <v/>
      </c>
      <c r="X28" s="28" t="str">
        <f>IF(ISBLANK($A28),"",RANK($W28,$W27:$W31,1))</f>
        <v/>
      </c>
    </row>
    <row r="29" spans="1:26" x14ac:dyDescent="0.2">
      <c r="A29" s="154"/>
      <c r="B29" s="154"/>
      <c r="C29" s="154"/>
      <c r="D29" s="154"/>
      <c r="E29" s="154"/>
      <c r="F29" s="154"/>
      <c r="G29" s="154"/>
      <c r="H29" s="154"/>
      <c r="I29" s="154"/>
      <c r="J29" s="154"/>
      <c r="K29" s="154"/>
      <c r="W29" s="28" t="str">
        <f>IF(ISBLANK($A29),"",$V29*(Methuselahs!$A$4+1)+$A29)</f>
        <v/>
      </c>
      <c r="X29" s="28" t="str">
        <f>IF(ISBLANK($A29),"",RANK($W29,$W27:$W31,1))</f>
        <v/>
      </c>
    </row>
    <row r="30" spans="1:26" x14ac:dyDescent="0.2">
      <c r="A30" s="154"/>
      <c r="B30" s="154"/>
      <c r="C30" s="154"/>
      <c r="D30" s="154"/>
      <c r="E30" s="154"/>
      <c r="F30" s="154"/>
      <c r="G30" s="154"/>
      <c r="H30" s="154"/>
      <c r="I30" s="154"/>
      <c r="J30" s="154"/>
      <c r="K30" s="154"/>
      <c r="W30" s="28" t="str">
        <f>IF(ISBLANK($A30),"",$V30*(Methuselahs!$A$4+1)+$A30)</f>
        <v/>
      </c>
      <c r="X30" s="28" t="str">
        <f>IF(ISBLANK($A30),"",RANK($W30,$W27:$W31,1))</f>
        <v/>
      </c>
    </row>
    <row r="31" spans="1:26" x14ac:dyDescent="0.2">
      <c r="A31" s="154"/>
      <c r="B31" s="154"/>
      <c r="C31" s="154"/>
      <c r="D31" s="154"/>
      <c r="E31" s="154"/>
      <c r="F31" s="154"/>
      <c r="G31" s="154"/>
      <c r="H31" s="154"/>
      <c r="I31" s="154"/>
      <c r="J31" s="154"/>
      <c r="K31" s="154"/>
      <c r="W31" s="28" t="str">
        <f>IF(ISBLANK($A31),"",$V31*(Methuselahs!$A$4+1)+$A31)</f>
        <v/>
      </c>
      <c r="X31" s="28" t="str">
        <f>IF(ISBLANK($A31),"",RANK($W31,$W27:$W31,1))</f>
        <v/>
      </c>
    </row>
    <row r="32" spans="1:26" x14ac:dyDescent="0.2">
      <c r="A32" s="154"/>
      <c r="B32" s="154"/>
      <c r="C32" s="154"/>
      <c r="D32" s="154"/>
      <c r="E32" s="154"/>
      <c r="F32" s="154"/>
      <c r="G32" s="154"/>
      <c r="H32" s="154"/>
      <c r="I32" s="154"/>
      <c r="J32" s="154"/>
      <c r="K32" s="154"/>
      <c r="W32" s="28" t="str">
        <f>IF(ISBLANK($A32),"",$V32*(Methuselahs!$A$4+1)+$A32)</f>
        <v/>
      </c>
      <c r="X32" s="28" t="str">
        <f>IF(ISBLANK($A32),"",RANK($W32,$W32:$W36,1))</f>
        <v/>
      </c>
    </row>
    <row r="33" spans="23:24" s="154" customFormat="1" x14ac:dyDescent="0.2">
      <c r="W33" s="28" t="str">
        <f>IF(ISBLANK($A33),"",$V33*(Methuselahs!$A$4+1)+$A33)</f>
        <v/>
      </c>
      <c r="X33" s="28" t="str">
        <f>IF(ISBLANK($A33),"",RANK($W33,$W32:$W36,1))</f>
        <v/>
      </c>
    </row>
    <row r="34" spans="23:24" s="154" customFormat="1" x14ac:dyDescent="0.2">
      <c r="W34" s="28" t="str">
        <f>IF(ISBLANK($A34),"",$V34*(Methuselahs!$A$4+1)+$A34)</f>
        <v/>
      </c>
      <c r="X34" s="28" t="str">
        <f>IF(ISBLANK($A34),"",RANK($W34,$W32:$W36,1))</f>
        <v/>
      </c>
    </row>
    <row r="35" spans="23:24" s="154" customFormat="1" x14ac:dyDescent="0.2">
      <c r="W35" s="28" t="str">
        <f>IF(ISBLANK($A35),"",$V35*(Methuselahs!$A$4+1)+$A35)</f>
        <v/>
      </c>
      <c r="X35" s="28" t="str">
        <f>IF(ISBLANK($A35),"",RANK($W35,$W32:$W36,1))</f>
        <v/>
      </c>
    </row>
    <row r="36" spans="23:24" s="154" customFormat="1" x14ac:dyDescent="0.2">
      <c r="W36" s="28" t="str">
        <f>IF(ISBLANK($A36),"",$V36*(Methuselahs!$A$4+1)+$A36)</f>
        <v/>
      </c>
      <c r="X36" s="28" t="str">
        <f>IF(ISBLANK($A36),"",RANK($W36,$W32:$W36,1))</f>
        <v/>
      </c>
    </row>
    <row r="37" spans="23:24" s="154" customFormat="1" x14ac:dyDescent="0.2">
      <c r="W37" s="28" t="str">
        <f>IF(ISBLANK($A37),"",$V37*(Methuselahs!$A$4+1)+$A37)</f>
        <v/>
      </c>
      <c r="X37" s="28" t="str">
        <f>IF(ISBLANK($A37),"",RANK($W37,$W37:$W41,1))</f>
        <v/>
      </c>
    </row>
    <row r="38" spans="23:24" s="154" customFormat="1" x14ac:dyDescent="0.2">
      <c r="W38" s="28" t="str">
        <f>IF(ISBLANK($A38),"",$V38*(Methuselahs!$A$4+1)+$A38)</f>
        <v/>
      </c>
      <c r="X38" s="28" t="str">
        <f>IF(ISBLANK($A38),"",RANK($W38,$W37:$W41,1))</f>
        <v/>
      </c>
    </row>
    <row r="39" spans="23:24" s="154" customFormat="1" x14ac:dyDescent="0.2">
      <c r="W39" s="28" t="str">
        <f>IF(ISBLANK($A39),"",$V39*(Methuselahs!$A$4+1)+$A39)</f>
        <v/>
      </c>
      <c r="X39" s="28" t="str">
        <f>IF(ISBLANK($A39),"",RANK($W39,$W37:$W41,1))</f>
        <v/>
      </c>
    </row>
    <row r="40" spans="23:24" s="154" customFormat="1" x14ac:dyDescent="0.2">
      <c r="W40" s="28" t="str">
        <f>IF(ISBLANK($A40),"",$V40*(Methuselahs!$A$4+1)+$A40)</f>
        <v/>
      </c>
      <c r="X40" s="28" t="str">
        <f>IF(ISBLANK($A40),"",RANK($W40,$W37:$W41,1))</f>
        <v/>
      </c>
    </row>
    <row r="41" spans="23:24" s="154" customFormat="1" x14ac:dyDescent="0.2">
      <c r="W41" s="28" t="str">
        <f>IF(ISBLANK($A41),"",$V41*(Methuselahs!$A$4+1)+$A41)</f>
        <v/>
      </c>
      <c r="X41" s="28" t="str">
        <f>IF(ISBLANK($A41),"",RANK($W41,$W37:$W41,1))</f>
        <v/>
      </c>
    </row>
    <row r="42" spans="23:24" s="154" customFormat="1" x14ac:dyDescent="0.2">
      <c r="W42" s="28" t="str">
        <f>IF(ISBLANK($A42),"",$V42*(Methuselahs!$A$4+1)+$A42)</f>
        <v/>
      </c>
      <c r="X42" s="28" t="str">
        <f>IF(ISBLANK($A42),"",RANK($W42,$W42:$W46,1))</f>
        <v/>
      </c>
    </row>
    <row r="43" spans="23:24" s="154" customFormat="1" x14ac:dyDescent="0.2">
      <c r="W43" s="28" t="str">
        <f>IF(ISBLANK($A43),"",$V43*(Methuselahs!$A$4+1)+$A43)</f>
        <v/>
      </c>
      <c r="X43" s="28" t="str">
        <f>IF(ISBLANK($A43),"",RANK($W43,$W42:$W46,1))</f>
        <v/>
      </c>
    </row>
    <row r="44" spans="23:24" s="154" customFormat="1" x14ac:dyDescent="0.2">
      <c r="W44" s="28" t="str">
        <f>IF(ISBLANK($A44),"",$V44*(Methuselahs!$A$4+1)+$A44)</f>
        <v/>
      </c>
      <c r="X44" s="28" t="str">
        <f>IF(ISBLANK($A44),"",RANK($W44,$W42:$W46,1))</f>
        <v/>
      </c>
    </row>
    <row r="45" spans="23:24" s="154" customFormat="1" x14ac:dyDescent="0.2">
      <c r="W45" s="28" t="str">
        <f>IF(ISBLANK($A45),"",$V45*(Methuselahs!$A$4+1)+$A45)</f>
        <v/>
      </c>
      <c r="X45" s="28" t="str">
        <f>IF(ISBLANK($A45),"",RANK($W45,$W42:$W46,1))</f>
        <v/>
      </c>
    </row>
    <row r="46" spans="23:24" s="154" customFormat="1" x14ac:dyDescent="0.2">
      <c r="W46" s="28" t="str">
        <f>IF(ISBLANK($A46),"",$V46*(Methuselahs!$A$4+1)+$A46)</f>
        <v/>
      </c>
      <c r="X46" s="28" t="str">
        <f>IF(ISBLANK($A46),"",RANK($W46,$W42:$W46,1))</f>
        <v/>
      </c>
    </row>
    <row r="47" spans="23:24" s="154" customFormat="1" x14ac:dyDescent="0.2">
      <c r="W47" s="28" t="str">
        <f>IF(ISBLANK($A47),"",$V47*(Methuselahs!$A$4+1)+$A47)</f>
        <v/>
      </c>
      <c r="X47" s="28" t="str">
        <f>IF(ISBLANK($A47),"",RANK($W47,$W47:$W51,1))</f>
        <v/>
      </c>
    </row>
    <row r="48" spans="23:24" s="154" customFormat="1" x14ac:dyDescent="0.2">
      <c r="W48" s="28" t="str">
        <f>IF(ISBLANK($A48),"",$V48*(Methuselahs!$A$4+1)+$A48)</f>
        <v/>
      </c>
      <c r="X48" s="28" t="str">
        <f>IF(ISBLANK($A48),"",RANK($W48,$W47:$W51,1))</f>
        <v/>
      </c>
    </row>
    <row r="49" spans="23:24" s="154" customFormat="1" x14ac:dyDescent="0.2">
      <c r="W49" s="28" t="str">
        <f>IF(ISBLANK($A49),"",$V49*(Methuselahs!$A$4+1)+$A49)</f>
        <v/>
      </c>
      <c r="X49" s="28" t="str">
        <f>IF(ISBLANK($A49),"",RANK($W49,$W47:$W51,1))</f>
        <v/>
      </c>
    </row>
    <row r="50" spans="23:24" s="154" customFormat="1" x14ac:dyDescent="0.2">
      <c r="W50" s="28" t="str">
        <f>IF(ISBLANK($A50),"",$V50*(Methuselahs!$A$4+1)+$A50)</f>
        <v/>
      </c>
      <c r="X50" s="28" t="str">
        <f>IF(ISBLANK($A50),"",RANK($W50,$W47:$W51,1))</f>
        <v/>
      </c>
    </row>
    <row r="51" spans="23:24" s="154" customFormat="1" x14ac:dyDescent="0.2">
      <c r="W51" s="28" t="str">
        <f>IF(ISBLANK($A51),"",$V51*(Methuselahs!$A$4+1)+$A51)</f>
        <v/>
      </c>
      <c r="X51" s="28" t="str">
        <f>IF(ISBLANK($A51),"",RANK($W51,$W47:$W51,1))</f>
        <v/>
      </c>
    </row>
    <row r="52" spans="23:24" s="154" customFormat="1" x14ac:dyDescent="0.2">
      <c r="W52" s="28" t="str">
        <f>IF(ISBLANK($A52),"",$V52*(Methuselahs!$A$4+1)+$A52)</f>
        <v/>
      </c>
      <c r="X52" s="28" t="str">
        <f>IF(ISBLANK($A52),"",RANK($W52,$W52:$W56,1))</f>
        <v/>
      </c>
    </row>
    <row r="53" spans="23:24" s="154" customFormat="1" x14ac:dyDescent="0.2">
      <c r="W53" s="28" t="str">
        <f>IF(ISBLANK($A53),"",$V53*(Methuselahs!$A$4+1)+$A53)</f>
        <v/>
      </c>
      <c r="X53" s="28" t="str">
        <f>IF(ISBLANK($A53),"",RANK($W53,$W52:$W56,1))</f>
        <v/>
      </c>
    </row>
    <row r="54" spans="23:24" s="154" customFormat="1" x14ac:dyDescent="0.2">
      <c r="W54" s="28" t="str">
        <f>IF(ISBLANK($A54),"",$V54*(Methuselahs!$A$4+1)+$A54)</f>
        <v/>
      </c>
      <c r="X54" s="28" t="str">
        <f>IF(ISBLANK($A54),"",RANK($W54,$W52:$W56,1))</f>
        <v/>
      </c>
    </row>
    <row r="55" spans="23:24" s="154" customFormat="1" x14ac:dyDescent="0.2">
      <c r="W55" s="28" t="str">
        <f>IF(ISBLANK($A55),"",$V55*(Methuselahs!$A$4+1)+$A55)</f>
        <v/>
      </c>
      <c r="X55" s="28" t="str">
        <f>IF(ISBLANK($A55),"",RANK($W55,$W52:$W56,1))</f>
        <v/>
      </c>
    </row>
    <row r="56" spans="23:24" s="154" customFormat="1" x14ac:dyDescent="0.2">
      <c r="W56" s="28" t="str">
        <f>IF(ISBLANK($A56),"",$V56*(Methuselahs!$A$4+1)+$A56)</f>
        <v/>
      </c>
      <c r="X56" s="28" t="str">
        <f>IF(ISBLANK($A56),"",RANK($W56,$W52:$W56,1))</f>
        <v/>
      </c>
    </row>
    <row r="57" spans="23:24" s="154" customFormat="1" x14ac:dyDescent="0.2">
      <c r="W57" s="28" t="str">
        <f>IF(ISBLANK($A57),"",$V57*(Methuselahs!$A$4+1)+$A57)</f>
        <v/>
      </c>
      <c r="X57" s="28" t="str">
        <f>IF(ISBLANK($A57),"",RANK($W57,$W57:$W61,1))</f>
        <v/>
      </c>
    </row>
    <row r="58" spans="23:24" s="154" customFormat="1" x14ac:dyDescent="0.2">
      <c r="W58" s="28" t="str">
        <f>IF(ISBLANK($A58),"",$V58*(Methuselahs!$A$4+1)+$A58)</f>
        <v/>
      </c>
      <c r="X58" s="28" t="str">
        <f>IF(ISBLANK($A58),"",RANK($W58,$W57:$W61,1))</f>
        <v/>
      </c>
    </row>
    <row r="59" spans="23:24" s="154" customFormat="1" x14ac:dyDescent="0.2">
      <c r="W59" s="28" t="str">
        <f>IF(ISBLANK($A59),"",$V59*(Methuselahs!$A$4+1)+$A59)</f>
        <v/>
      </c>
      <c r="X59" s="28" t="str">
        <f>IF(ISBLANK($A59),"",RANK($W59,$W57:$W61,1))</f>
        <v/>
      </c>
    </row>
    <row r="60" spans="23:24" s="154" customFormat="1" x14ac:dyDescent="0.2">
      <c r="W60" s="28" t="str">
        <f>IF(ISBLANK($A60),"",$V60*(Methuselahs!$A$4+1)+$A60)</f>
        <v/>
      </c>
      <c r="X60" s="28" t="str">
        <f>IF(ISBLANK($A60),"",RANK($W60,$W57:$W61,1))</f>
        <v/>
      </c>
    </row>
    <row r="61" spans="23:24" s="154" customFormat="1" x14ac:dyDescent="0.2">
      <c r="W61" s="28" t="str">
        <f>IF(ISBLANK($A61),"",$V61*(Methuselahs!$A$4+1)+$A61)</f>
        <v/>
      </c>
      <c r="X61" s="28" t="str">
        <f>IF(ISBLANK($A61),"",RANK($W61,$W57:$W61,1))</f>
        <v/>
      </c>
    </row>
    <row r="62" spans="23:24" s="154" customFormat="1" x14ac:dyDescent="0.2">
      <c r="W62" s="28" t="str">
        <f>IF(ISBLANK($A62),"",$V62*(Methuselahs!$A$4+1)+$A62)</f>
        <v/>
      </c>
      <c r="X62" s="28" t="str">
        <f>IF(ISBLANK($A62),"",RANK($W62,$W62:$W66,1))</f>
        <v/>
      </c>
    </row>
    <row r="63" spans="23:24" s="154" customFormat="1" x14ac:dyDescent="0.2">
      <c r="W63" s="28" t="str">
        <f>IF(ISBLANK($A63),"",$V63*(Methuselahs!$A$4+1)+$A63)</f>
        <v/>
      </c>
      <c r="X63" s="28" t="str">
        <f>IF(ISBLANK($A63),"",RANK($W63,$W62:$W66,1))</f>
        <v/>
      </c>
    </row>
    <row r="64" spans="23:24" s="154" customFormat="1" x14ac:dyDescent="0.2">
      <c r="W64" s="28" t="str">
        <f>IF(ISBLANK($A64),"",$V64*(Methuselahs!$A$4+1)+$A64)</f>
        <v/>
      </c>
      <c r="X64" s="28" t="str">
        <f>IF(ISBLANK($A64),"",RANK($W64,$W62:$W66,1))</f>
        <v/>
      </c>
    </row>
    <row r="65" spans="23:24" s="154" customFormat="1" x14ac:dyDescent="0.2">
      <c r="W65" s="28" t="str">
        <f>IF(ISBLANK($A65),"",$V65*(Methuselahs!$A$4+1)+$A65)</f>
        <v/>
      </c>
      <c r="X65" s="28" t="str">
        <f>IF(ISBLANK($A65),"",RANK($W65,$W62:$W66,1))</f>
        <v/>
      </c>
    </row>
    <row r="66" spans="23:24" s="154" customFormat="1" x14ac:dyDescent="0.2">
      <c r="W66" s="28" t="str">
        <f>IF(ISBLANK($A66),"",$V66*(Methuselahs!$A$4+1)+$A66)</f>
        <v/>
      </c>
      <c r="X66" s="28" t="str">
        <f>IF(ISBLANK($A66),"",RANK($W66,$W62:$W66,1))</f>
        <v/>
      </c>
    </row>
    <row r="67" spans="23:24" s="154" customFormat="1" x14ac:dyDescent="0.2">
      <c r="W67" s="28" t="str">
        <f>IF(ISBLANK($A67),"",$V67*(Methuselahs!$A$4+1)+$A67)</f>
        <v/>
      </c>
      <c r="X67" s="28" t="str">
        <f>IF(ISBLANK($A67),"",RANK($W67,$W67:$W71,1))</f>
        <v/>
      </c>
    </row>
    <row r="68" spans="23:24" s="154" customFormat="1" x14ac:dyDescent="0.2">
      <c r="W68" s="28" t="str">
        <f>IF(ISBLANK($A68),"",$V68*(Methuselahs!$A$4+1)+$A68)</f>
        <v/>
      </c>
      <c r="X68" s="28" t="str">
        <f>IF(ISBLANK($A68),"",RANK($W68,$W67:$W71,1))</f>
        <v/>
      </c>
    </row>
    <row r="69" spans="23:24" s="154" customFormat="1" x14ac:dyDescent="0.2">
      <c r="W69" s="28" t="str">
        <f>IF(ISBLANK($A69),"",$V69*(Methuselahs!$A$4+1)+$A69)</f>
        <v/>
      </c>
      <c r="X69" s="28" t="str">
        <f>IF(ISBLANK($A69),"",RANK($W69,$W67:$W71,1))</f>
        <v/>
      </c>
    </row>
    <row r="70" spans="23:24" s="154" customFormat="1" x14ac:dyDescent="0.2">
      <c r="W70" s="28" t="str">
        <f>IF(ISBLANK($A70),"",$V70*(Methuselahs!$A$4+1)+$A70)</f>
        <v/>
      </c>
      <c r="X70" s="28" t="str">
        <f>IF(ISBLANK($A70),"",RANK($W70,$W67:$W71,1))</f>
        <v/>
      </c>
    </row>
    <row r="71" spans="23:24" s="154" customFormat="1" x14ac:dyDescent="0.2">
      <c r="W71" s="28" t="str">
        <f>IF(ISBLANK($A71),"",$V71*(Methuselahs!$A$4+1)+$A71)</f>
        <v/>
      </c>
      <c r="X71" s="28" t="str">
        <f>IF(ISBLANK($A71),"",RANK($W71,$W67:$W71,1))</f>
        <v/>
      </c>
    </row>
    <row r="72" spans="23:24" s="154" customFormat="1" x14ac:dyDescent="0.2">
      <c r="W72" s="28" t="str">
        <f>IF(ISBLANK($A72),"",$V72*(Methuselahs!$A$4+1)+$A72)</f>
        <v/>
      </c>
      <c r="X72" s="28" t="str">
        <f>IF(ISBLANK($A72),"",RANK($W72,$W72:$W76,1))</f>
        <v/>
      </c>
    </row>
    <row r="73" spans="23:24" s="154" customFormat="1" x14ac:dyDescent="0.2">
      <c r="W73" s="28" t="str">
        <f>IF(ISBLANK($A73),"",$V73*(Methuselahs!$A$4+1)+$A73)</f>
        <v/>
      </c>
      <c r="X73" s="28" t="str">
        <f>IF(ISBLANK($A73),"",RANK($W73,$W72:$W76,1))</f>
        <v/>
      </c>
    </row>
    <row r="74" spans="23:24" s="154" customFormat="1" x14ac:dyDescent="0.2">
      <c r="W74" s="28" t="str">
        <f>IF(ISBLANK($A74),"",$V74*(Methuselahs!$A$4+1)+$A74)</f>
        <v/>
      </c>
      <c r="X74" s="28" t="str">
        <f>IF(ISBLANK($A74),"",RANK($W74,$W72:$W76,1))</f>
        <v/>
      </c>
    </row>
    <row r="75" spans="23:24" s="154" customFormat="1" x14ac:dyDescent="0.2">
      <c r="W75" s="28" t="str">
        <f>IF(ISBLANK($A75),"",$V75*(Methuselahs!$A$4+1)+$A75)</f>
        <v/>
      </c>
      <c r="X75" s="28" t="str">
        <f>IF(ISBLANK($A75),"",RANK($W75,$W72:$W76,1))</f>
        <v/>
      </c>
    </row>
    <row r="76" spans="23:24" s="154" customFormat="1" x14ac:dyDescent="0.2">
      <c r="W76" s="28" t="str">
        <f>IF(ISBLANK($A76),"",$V76*(Methuselahs!$A$4+1)+$A76)</f>
        <v/>
      </c>
      <c r="X76" s="28" t="str">
        <f>IF(ISBLANK($A76),"",RANK($W76,$W72:$W76,1))</f>
        <v/>
      </c>
    </row>
    <row r="77" spans="23:24" s="154" customFormat="1" x14ac:dyDescent="0.2">
      <c r="W77" s="28" t="str">
        <f>IF(ISBLANK($A77),"",$V77*(Methuselahs!$A$4+1)+$A77)</f>
        <v/>
      </c>
      <c r="X77" s="28" t="str">
        <f>IF(ISBLANK($A77),"",RANK($W77,$W77:$W81,1))</f>
        <v/>
      </c>
    </row>
    <row r="78" spans="23:24" s="154" customFormat="1" x14ac:dyDescent="0.2">
      <c r="W78" s="28" t="str">
        <f>IF(ISBLANK($A78),"",$V78*(Methuselahs!$A$4+1)+$A78)</f>
        <v/>
      </c>
      <c r="X78" s="28" t="str">
        <f>IF(ISBLANK($A78),"",RANK($W78,$W77:$W81,1))</f>
        <v/>
      </c>
    </row>
    <row r="79" spans="23:24" s="154" customFormat="1" x14ac:dyDescent="0.2">
      <c r="W79" s="28" t="str">
        <f>IF(ISBLANK($A79),"",$V79*(Methuselahs!$A$4+1)+$A79)</f>
        <v/>
      </c>
      <c r="X79" s="28" t="str">
        <f>IF(ISBLANK($A79),"",RANK($W79,$W77:$W81,1))</f>
        <v/>
      </c>
    </row>
    <row r="80" spans="23:24" s="154" customFormat="1" x14ac:dyDescent="0.2">
      <c r="W80" s="28" t="str">
        <f>IF(ISBLANK($A80),"",$V80*(Methuselahs!$A$4+1)+$A80)</f>
        <v/>
      </c>
      <c r="X80" s="28" t="str">
        <f>IF(ISBLANK($A80),"",RANK($W80,$W77:$W81,1))</f>
        <v/>
      </c>
    </row>
    <row r="81" spans="23:24" s="154" customFormat="1" x14ac:dyDescent="0.2">
      <c r="W81" s="28" t="str">
        <f>IF(ISBLANK($A81),"",$V81*(Methuselahs!$A$4+1)+$A81)</f>
        <v/>
      </c>
      <c r="X81" s="28" t="str">
        <f>IF(ISBLANK($A81),"",RANK($W81,$W77:$W81,1))</f>
        <v/>
      </c>
    </row>
    <row r="82" spans="23:24" s="154" customFormat="1" x14ac:dyDescent="0.2">
      <c r="W82" s="28" t="str">
        <f>IF(ISBLANK($A82),"",$V82*(Methuselahs!$A$4+1)+$A82)</f>
        <v/>
      </c>
      <c r="X82" s="28" t="str">
        <f>IF(ISBLANK($A82),"",RANK($W82,$W82:$W86,1))</f>
        <v/>
      </c>
    </row>
    <row r="83" spans="23:24" s="154" customFormat="1" x14ac:dyDescent="0.2">
      <c r="W83" s="28" t="str">
        <f>IF(ISBLANK($A83),"",$V83*(Methuselahs!$A$4+1)+$A83)</f>
        <v/>
      </c>
      <c r="X83" s="28" t="str">
        <f>IF(ISBLANK($A83),"",RANK($W83,$W82:$W86,1))</f>
        <v/>
      </c>
    </row>
    <row r="84" spans="23:24" s="154" customFormat="1" x14ac:dyDescent="0.2">
      <c r="W84" s="28" t="str">
        <f>IF(ISBLANK($A84),"",$V84*(Methuselahs!$A$4+1)+$A84)</f>
        <v/>
      </c>
      <c r="X84" s="28" t="str">
        <f>IF(ISBLANK($A84),"",RANK($W84,$W82:$W86,1))</f>
        <v/>
      </c>
    </row>
    <row r="85" spans="23:24" s="154" customFormat="1" x14ac:dyDescent="0.2">
      <c r="W85" s="28" t="str">
        <f>IF(ISBLANK($A85),"",$V85*(Methuselahs!$A$4+1)+$A85)</f>
        <v/>
      </c>
      <c r="X85" s="28" t="str">
        <f>IF(ISBLANK($A85),"",RANK($W85,$W82:$W86,1))</f>
        <v/>
      </c>
    </row>
    <row r="86" spans="23:24" s="154" customFormat="1" x14ac:dyDescent="0.2">
      <c r="W86" s="28" t="str">
        <f>IF(ISBLANK($A86),"",$V86*(Methuselahs!$A$4+1)+$A86)</f>
        <v/>
      </c>
      <c r="X86" s="28" t="str">
        <f>IF(ISBLANK($A86),"",RANK($W86,$W82:$W86,1))</f>
        <v/>
      </c>
    </row>
    <row r="87" spans="23:24" s="154" customFormat="1" x14ac:dyDescent="0.2">
      <c r="W87" s="28" t="str">
        <f>IF(ISBLANK($A87),"",$V87*(Methuselahs!$A$4+1)+$A87)</f>
        <v/>
      </c>
      <c r="X87" s="28" t="str">
        <f>IF(ISBLANK($A87),"",RANK($W87,$W87:$W91,1))</f>
        <v/>
      </c>
    </row>
    <row r="88" spans="23:24" s="154" customFormat="1" x14ac:dyDescent="0.2">
      <c r="W88" s="28" t="str">
        <f>IF(ISBLANK($A88),"",$V88*(Methuselahs!$A$4+1)+$A88)</f>
        <v/>
      </c>
      <c r="X88" s="28" t="str">
        <f>IF(ISBLANK($A88),"",RANK($W88,$W87:$W91,1))</f>
        <v/>
      </c>
    </row>
    <row r="89" spans="23:24" s="154" customFormat="1" x14ac:dyDescent="0.2">
      <c r="W89" s="28" t="str">
        <f>IF(ISBLANK($A89),"",$V89*(Methuselahs!$A$4+1)+$A89)</f>
        <v/>
      </c>
      <c r="X89" s="28" t="str">
        <f>IF(ISBLANK($A89),"",RANK($W89,$W87:$W91,1))</f>
        <v/>
      </c>
    </row>
    <row r="90" spans="23:24" s="154" customFormat="1" x14ac:dyDescent="0.2">
      <c r="W90" s="28" t="str">
        <f>IF(ISBLANK($A90),"",$V90*(Methuselahs!$A$4+1)+$A90)</f>
        <v/>
      </c>
      <c r="X90" s="28" t="str">
        <f>IF(ISBLANK($A90),"",RANK($W90,$W87:$W91,1))</f>
        <v/>
      </c>
    </row>
    <row r="91" spans="23:24" s="154" customFormat="1" x14ac:dyDescent="0.2">
      <c r="W91" s="28" t="str">
        <f>IF(ISBLANK($A91),"",$V91*(Methuselahs!$A$4+1)+$A91)</f>
        <v/>
      </c>
      <c r="X91" s="28" t="str">
        <f>IF(ISBLANK($A91),"",RANK($W91,$W87:$W91,1))</f>
        <v/>
      </c>
    </row>
    <row r="92" spans="23:24" s="154" customFormat="1" x14ac:dyDescent="0.2">
      <c r="W92" s="28" t="str">
        <f>IF(ISBLANK($A92),"",$V92*(Methuselahs!$A$4+1)+$A92)</f>
        <v/>
      </c>
      <c r="X92" s="28" t="str">
        <f>IF(ISBLANK($A92),"",RANK($W92,$W92:$W96,1))</f>
        <v/>
      </c>
    </row>
    <row r="93" spans="23:24" s="154" customFormat="1" x14ac:dyDescent="0.2">
      <c r="W93" s="28" t="str">
        <f>IF(ISBLANK($A93),"",$V93*(Methuselahs!$A$4+1)+$A93)</f>
        <v/>
      </c>
      <c r="X93" s="28" t="str">
        <f>IF(ISBLANK($A93),"",RANK($W93,$W92:$W96,1))</f>
        <v/>
      </c>
    </row>
    <row r="94" spans="23:24" s="154" customFormat="1" x14ac:dyDescent="0.2">
      <c r="W94" s="28" t="str">
        <f>IF(ISBLANK($A94),"",$V94*(Methuselahs!$A$4+1)+$A94)</f>
        <v/>
      </c>
      <c r="X94" s="28" t="str">
        <f>IF(ISBLANK($A94),"",RANK($W94,$W92:$W96,1))</f>
        <v/>
      </c>
    </row>
    <row r="95" spans="23:24" s="154" customFormat="1" x14ac:dyDescent="0.2">
      <c r="W95" s="28" t="str">
        <f>IF(ISBLANK($A95),"",$V95*(Methuselahs!$A$4+1)+$A95)</f>
        <v/>
      </c>
      <c r="X95" s="28" t="str">
        <f>IF(ISBLANK($A95),"",RANK($W95,$W92:$W96,1))</f>
        <v/>
      </c>
    </row>
    <row r="96" spans="23:24" s="154" customFormat="1" x14ac:dyDescent="0.2">
      <c r="W96" s="28" t="str">
        <f>IF(ISBLANK($A96),"",$V96*(Methuselahs!$A$4+1)+$A96)</f>
        <v/>
      </c>
      <c r="X96" s="28" t="str">
        <f>IF(ISBLANK($A96),"",RANK($W96,$W92:$W96,1))</f>
        <v/>
      </c>
    </row>
    <row r="97" spans="23:24" s="154" customFormat="1" x14ac:dyDescent="0.2">
      <c r="W97" s="28" t="str">
        <f>IF(ISBLANK($A97),"",$V97*(Methuselahs!$A$4+1)+$A97)</f>
        <v/>
      </c>
      <c r="X97" s="28" t="str">
        <f>IF(ISBLANK($A97),"",RANK($W97,$W97:$W101,1))</f>
        <v/>
      </c>
    </row>
    <row r="98" spans="23:24" s="154" customFormat="1" x14ac:dyDescent="0.2">
      <c r="W98" s="28" t="str">
        <f>IF(ISBLANK($A98),"",$V98*(Methuselahs!$A$4+1)+$A98)</f>
        <v/>
      </c>
      <c r="X98" s="28" t="str">
        <f>IF(ISBLANK($A98),"",RANK($W98,$W97:$W101,1))</f>
        <v/>
      </c>
    </row>
    <row r="99" spans="23:24" s="154" customFormat="1" x14ac:dyDescent="0.2">
      <c r="W99" s="28" t="str">
        <f>IF(ISBLANK($A99),"",$V99*(Methuselahs!$A$4+1)+$A99)</f>
        <v/>
      </c>
      <c r="X99" s="28" t="str">
        <f>IF(ISBLANK($A99),"",RANK($W99,$W97:$W101,1))</f>
        <v/>
      </c>
    </row>
    <row r="100" spans="23:24" s="154" customFormat="1" x14ac:dyDescent="0.2">
      <c r="W100" s="28" t="str">
        <f>IF(ISBLANK($A100),"",$V100*(Methuselahs!$A$4+1)+$A100)</f>
        <v/>
      </c>
      <c r="X100" s="28" t="str">
        <f>IF(ISBLANK($A100),"",RANK($W100,$W97:$W101,1))</f>
        <v/>
      </c>
    </row>
    <row r="101" spans="23:24" s="154" customFormat="1" x14ac:dyDescent="0.2">
      <c r="W101" s="28" t="str">
        <f>IF(ISBLANK($A101),"",$V101*(Methuselahs!$A$4+1)+$A101)</f>
        <v/>
      </c>
      <c r="X101" s="28" t="str">
        <f>IF(ISBLANK($A101),"",RANK($W101,$W97:$W101,1))</f>
        <v/>
      </c>
    </row>
    <row r="102" spans="23:24" s="154" customFormat="1" x14ac:dyDescent="0.2">
      <c r="W102" s="28" t="str">
        <f>IF(ISBLANK($A102),"",$V102*(Methuselahs!$A$4+1)+$A102)</f>
        <v/>
      </c>
      <c r="X102" s="28" t="str">
        <f>IF(ISBLANK($A102),"",RANK($W102,$W102:$W106,1))</f>
        <v/>
      </c>
    </row>
    <row r="103" spans="23:24" s="154" customFormat="1" x14ac:dyDescent="0.2">
      <c r="W103" s="28" t="str">
        <f>IF(ISBLANK($A103),"",$V103*(Methuselahs!$A$4+1)+$A103)</f>
        <v/>
      </c>
      <c r="X103" s="28" t="str">
        <f>IF(ISBLANK($A103),"",RANK($W103,$W102:$W106,1))</f>
        <v/>
      </c>
    </row>
    <row r="104" spans="23:24" s="154" customFormat="1" x14ac:dyDescent="0.2">
      <c r="W104" s="28" t="str">
        <f>IF(ISBLANK($A104),"",$V104*(Methuselahs!$A$4+1)+$A104)</f>
        <v/>
      </c>
      <c r="X104" s="28" t="str">
        <f>IF(ISBLANK($A104),"",RANK($W104,$W102:$W106,1))</f>
        <v/>
      </c>
    </row>
    <row r="105" spans="23:24" s="154" customFormat="1" x14ac:dyDescent="0.2">
      <c r="W105" s="28" t="str">
        <f>IF(ISBLANK($A105),"",$V105*(Methuselahs!$A$4+1)+$A105)</f>
        <v/>
      </c>
      <c r="X105" s="28" t="str">
        <f>IF(ISBLANK($A105),"",RANK($W105,$W102:$W106,1))</f>
        <v/>
      </c>
    </row>
    <row r="106" spans="23:24" s="154" customFormat="1" x14ac:dyDescent="0.2">
      <c r="W106" s="28" t="str">
        <f>IF(ISBLANK($A106),"",$V106*(Methuselahs!$A$4+1)+$A106)</f>
        <v/>
      </c>
      <c r="X106" s="28" t="str">
        <f>IF(ISBLANK($A106),"",RANK($W106,$W102:$W106,1))</f>
        <v/>
      </c>
    </row>
    <row r="107" spans="23:24" s="154" customFormat="1" x14ac:dyDescent="0.2">
      <c r="W107" s="28" t="str">
        <f>IF(ISBLANK($A107),"",$V107*(Methuselahs!$A$4+1)+$A107)</f>
        <v/>
      </c>
      <c r="X107" s="28" t="str">
        <f>IF(ISBLANK($A107),"",RANK($W107,$W107:$W111,1))</f>
        <v/>
      </c>
    </row>
    <row r="108" spans="23:24" s="154" customFormat="1" x14ac:dyDescent="0.2">
      <c r="W108" s="28" t="str">
        <f>IF(ISBLANK($A108),"",$V108*(Methuselahs!$A$4+1)+$A108)</f>
        <v/>
      </c>
      <c r="X108" s="28" t="str">
        <f>IF(ISBLANK($A108),"",RANK($W108,$W107:$W111,1))</f>
        <v/>
      </c>
    </row>
    <row r="109" spans="23:24" s="154" customFormat="1" x14ac:dyDescent="0.2">
      <c r="W109" s="28" t="str">
        <f>IF(ISBLANK($A109),"",$V109*(Methuselahs!$A$4+1)+$A109)</f>
        <v/>
      </c>
      <c r="X109" s="28" t="str">
        <f>IF(ISBLANK($A109),"",RANK($W109,$W107:$W111,1))</f>
        <v/>
      </c>
    </row>
    <row r="110" spans="23:24" s="154" customFormat="1" x14ac:dyDescent="0.2">
      <c r="W110" s="28" t="str">
        <f>IF(ISBLANK($A110),"",$V110*(Methuselahs!$A$4+1)+$A110)</f>
        <v/>
      </c>
      <c r="X110" s="28" t="str">
        <f>IF(ISBLANK($A110),"",RANK($W110,$W107:$W111,1))</f>
        <v/>
      </c>
    </row>
    <row r="111" spans="23:24" s="154" customFormat="1" x14ac:dyDescent="0.2">
      <c r="W111" s="28" t="str">
        <f>IF(ISBLANK($A111),"",$V111*(Methuselahs!$A$4+1)+$A111)</f>
        <v/>
      </c>
      <c r="X111" s="28" t="str">
        <f>IF(ISBLANK($A111),"",RANK($W111,$W107:$W111,1))</f>
        <v/>
      </c>
    </row>
    <row r="112" spans="23:24" s="154" customFormat="1" x14ac:dyDescent="0.2">
      <c r="W112" s="28" t="str">
        <f>IF(ISBLANK($A112),"",$V112*(Methuselahs!$A$4+1)+$A112)</f>
        <v/>
      </c>
      <c r="X112" s="28" t="str">
        <f>IF(ISBLANK($A112),"",RANK($W112,$W112:$W116,1))</f>
        <v/>
      </c>
    </row>
    <row r="113" spans="23:24" s="154" customFormat="1" x14ac:dyDescent="0.2">
      <c r="W113" s="28" t="str">
        <f>IF(ISBLANK($A113),"",$V113*(Methuselahs!$A$4+1)+$A113)</f>
        <v/>
      </c>
      <c r="X113" s="28" t="str">
        <f>IF(ISBLANK($A113),"",RANK($W113,$W112:$W116,1))</f>
        <v/>
      </c>
    </row>
    <row r="114" spans="23:24" s="154" customFormat="1" x14ac:dyDescent="0.2">
      <c r="W114" s="28" t="str">
        <f>IF(ISBLANK($A114),"",$V114*(Methuselahs!$A$4+1)+$A114)</f>
        <v/>
      </c>
      <c r="X114" s="28" t="str">
        <f>IF(ISBLANK($A114),"",RANK($W114,$W112:$W116,1))</f>
        <v/>
      </c>
    </row>
    <row r="115" spans="23:24" s="154" customFormat="1" x14ac:dyDescent="0.2">
      <c r="W115" s="28" t="str">
        <f>IF(ISBLANK($A115),"",$V115*(Methuselahs!$A$4+1)+$A115)</f>
        <v/>
      </c>
      <c r="X115" s="28" t="str">
        <f>IF(ISBLANK($A115),"",RANK($W115,$W112:$W116,1))</f>
        <v/>
      </c>
    </row>
    <row r="116" spans="23:24" s="154" customFormat="1" x14ac:dyDescent="0.2">
      <c r="W116" s="28" t="str">
        <f>IF(ISBLANK($A116),"",$V116*(Methuselahs!$A$4+1)+$A116)</f>
        <v/>
      </c>
      <c r="X116" s="28" t="str">
        <f>IF(ISBLANK($A116),"",RANK($W116,$W112:$W116,1))</f>
        <v/>
      </c>
    </row>
    <row r="117" spans="23:24" s="154" customFormat="1" x14ac:dyDescent="0.2">
      <c r="W117" s="28" t="str">
        <f>IF(ISBLANK($A117),"",$V117*(Methuselahs!$A$4+1)+$A117)</f>
        <v/>
      </c>
      <c r="X117" s="28" t="str">
        <f>IF(ISBLANK($A117),"",RANK($W117,$W117:$W121,1))</f>
        <v/>
      </c>
    </row>
    <row r="118" spans="23:24" s="154" customFormat="1" x14ac:dyDescent="0.2">
      <c r="W118" s="28" t="str">
        <f>IF(ISBLANK($A118),"",$V118*(Methuselahs!$A$4+1)+$A118)</f>
        <v/>
      </c>
      <c r="X118" s="28" t="str">
        <f>IF(ISBLANK($A118),"",RANK($W118,$W117:$W121,1))</f>
        <v/>
      </c>
    </row>
    <row r="119" spans="23:24" s="154" customFormat="1" x14ac:dyDescent="0.2">
      <c r="W119" s="28" t="str">
        <f>IF(ISBLANK($A119),"",$V119*(Methuselahs!$A$4+1)+$A119)</f>
        <v/>
      </c>
      <c r="X119" s="28" t="str">
        <f>IF(ISBLANK($A119),"",RANK($W119,$W117:$W121,1))</f>
        <v/>
      </c>
    </row>
    <row r="120" spans="23:24" s="154" customFormat="1" x14ac:dyDescent="0.2">
      <c r="W120" s="28" t="str">
        <f>IF(ISBLANK($A120),"",$V120*(Methuselahs!$A$4+1)+$A120)</f>
        <v/>
      </c>
      <c r="X120" s="28" t="str">
        <f>IF(ISBLANK($A120),"",RANK($W120,$W117:$W121,1))</f>
        <v/>
      </c>
    </row>
    <row r="121" spans="23:24" s="154" customFormat="1" x14ac:dyDescent="0.2">
      <c r="W121" s="28" t="str">
        <f>IF(ISBLANK($A121),"",$V121*(Methuselahs!$A$4+1)+$A121)</f>
        <v/>
      </c>
      <c r="X121" s="28" t="str">
        <f>IF(ISBLANK($A121),"",RANK($W121,$W117:$W121,1))</f>
        <v/>
      </c>
    </row>
    <row r="122" spans="23:24" s="154" customFormat="1" x14ac:dyDescent="0.2">
      <c r="W122" s="28" t="str">
        <f>IF(ISBLANK($A122),"",$V122*(Methuselahs!$A$4+1)+$A122)</f>
        <v/>
      </c>
      <c r="X122" s="28" t="str">
        <f>IF(ISBLANK($A122),"",RANK($W122,$W122:$W126,1))</f>
        <v/>
      </c>
    </row>
    <row r="123" spans="23:24" s="154" customFormat="1" x14ac:dyDescent="0.2">
      <c r="W123" s="28" t="str">
        <f>IF(ISBLANK($A123),"",$V123*(Methuselahs!$A$4+1)+$A123)</f>
        <v/>
      </c>
      <c r="X123" s="28" t="str">
        <f>IF(ISBLANK($A123),"",RANK($W123,$W122:$W126,1))</f>
        <v/>
      </c>
    </row>
    <row r="124" spans="23:24" s="154" customFormat="1" x14ac:dyDescent="0.2">
      <c r="W124" s="28" t="str">
        <f>IF(ISBLANK($A124),"",$V124*(Methuselahs!$A$4+1)+$A124)</f>
        <v/>
      </c>
      <c r="X124" s="28" t="str">
        <f>IF(ISBLANK($A124),"",RANK($W124,$W122:$W126,1))</f>
        <v/>
      </c>
    </row>
    <row r="125" spans="23:24" s="154" customFormat="1" x14ac:dyDescent="0.2">
      <c r="W125" s="28" t="str">
        <f>IF(ISBLANK($A125),"",$V125*(Methuselahs!$A$4+1)+$A125)</f>
        <v/>
      </c>
      <c r="X125" s="28" t="str">
        <f>IF(ISBLANK($A125),"",RANK($W125,$W122:$W126,1))</f>
        <v/>
      </c>
    </row>
    <row r="126" spans="23:24" s="154" customFormat="1" x14ac:dyDescent="0.2">
      <c r="W126" s="28" t="str">
        <f>IF(ISBLANK($A126),"",$V126*(Methuselahs!$A$4+1)+$A126)</f>
        <v/>
      </c>
      <c r="X126" s="28" t="str">
        <f>IF(ISBLANK($A126),"",RANK($W126,$W122:$W126,1))</f>
        <v/>
      </c>
    </row>
    <row r="127" spans="23:24" s="154" customFormat="1" x14ac:dyDescent="0.2">
      <c r="W127" s="28" t="str">
        <f>IF(ISBLANK($A127),"",$V127*(Methuselahs!$A$4+1)+$A127)</f>
        <v/>
      </c>
      <c r="X127" s="28" t="str">
        <f>IF(ISBLANK($A127),"",RANK($W127,$W127:$W131,1))</f>
        <v/>
      </c>
    </row>
    <row r="128" spans="23:24" s="154" customFormat="1" x14ac:dyDescent="0.2">
      <c r="W128" s="28" t="str">
        <f>IF(ISBLANK($A128),"",$V128*(Methuselahs!$A$4+1)+$A128)</f>
        <v/>
      </c>
      <c r="X128" s="28" t="str">
        <f>IF(ISBLANK($A128),"",RANK($W128,$W127:$W131,1))</f>
        <v/>
      </c>
    </row>
    <row r="129" spans="23:24" s="154" customFormat="1" x14ac:dyDescent="0.2">
      <c r="W129" s="28" t="str">
        <f>IF(ISBLANK($A129),"",$V129*(Methuselahs!$A$4+1)+$A129)</f>
        <v/>
      </c>
      <c r="X129" s="28" t="str">
        <f>IF(ISBLANK($A129),"",RANK($W129,$W127:$W131,1))</f>
        <v/>
      </c>
    </row>
    <row r="130" spans="23:24" s="154" customFormat="1" x14ac:dyDescent="0.2">
      <c r="W130" s="28" t="str">
        <f>IF(ISBLANK($A130),"",$V130*(Methuselahs!$A$4+1)+$A130)</f>
        <v/>
      </c>
      <c r="X130" s="28" t="str">
        <f>IF(ISBLANK($A130),"",RANK($W130,$W127:$W131,1))</f>
        <v/>
      </c>
    </row>
    <row r="131" spans="23:24" s="154" customFormat="1" x14ac:dyDescent="0.2">
      <c r="W131" s="28" t="str">
        <f>IF(ISBLANK($A131),"",$V131*(Methuselahs!$A$4+1)+$A131)</f>
        <v/>
      </c>
      <c r="X131" s="28" t="str">
        <f>IF(ISBLANK($A131),"",RANK($W131,$W127:$W131,1))</f>
        <v/>
      </c>
    </row>
    <row r="132" spans="23:24" s="154" customFormat="1" x14ac:dyDescent="0.2">
      <c r="W132" s="28" t="str">
        <f>IF(ISBLANK($A132),"",$V132*(Methuselahs!$A$4+1)+$A132)</f>
        <v/>
      </c>
      <c r="X132" s="28" t="str">
        <f>IF(ISBLANK($A132),"",RANK($W132,$W132:$W136,1))</f>
        <v/>
      </c>
    </row>
    <row r="133" spans="23:24" s="154" customFormat="1" x14ac:dyDescent="0.2">
      <c r="W133" s="28" t="str">
        <f>IF(ISBLANK($A133),"",$V133*(Methuselahs!$A$4+1)+$A133)</f>
        <v/>
      </c>
      <c r="X133" s="28" t="str">
        <f>IF(ISBLANK($A133),"",RANK($W133,$W132:$W136,1))</f>
        <v/>
      </c>
    </row>
    <row r="134" spans="23:24" s="154" customFormat="1" x14ac:dyDescent="0.2">
      <c r="W134" s="28" t="str">
        <f>IF(ISBLANK($A134),"",$V134*(Methuselahs!$A$4+1)+$A134)</f>
        <v/>
      </c>
      <c r="X134" s="28" t="str">
        <f>IF(ISBLANK($A134),"",RANK($W134,$W132:$W136,1))</f>
        <v/>
      </c>
    </row>
    <row r="135" spans="23:24" s="154" customFormat="1" x14ac:dyDescent="0.2">
      <c r="W135" s="28" t="str">
        <f>IF(ISBLANK($A135),"",$V135*(Methuselahs!$A$4+1)+$A135)</f>
        <v/>
      </c>
      <c r="X135" s="28" t="str">
        <f>IF(ISBLANK($A135),"",RANK($W135,$W132:$W136,1))</f>
        <v/>
      </c>
    </row>
    <row r="136" spans="23:24" s="154" customFormat="1" x14ac:dyDescent="0.2">
      <c r="W136" s="28" t="str">
        <f>IF(ISBLANK($A136),"",$V136*(Methuselahs!$A$4+1)+$A136)</f>
        <v/>
      </c>
      <c r="X136" s="28" t="str">
        <f>IF(ISBLANK($A136),"",RANK($W136,$W132:$W136,1))</f>
        <v/>
      </c>
    </row>
    <row r="137" spans="23:24" s="154" customFormat="1" x14ac:dyDescent="0.2">
      <c r="W137" s="28" t="str">
        <f>IF(ISBLANK($A137),"",$V137*(Methuselahs!$A$4+1)+$A137)</f>
        <v/>
      </c>
      <c r="X137" s="28" t="str">
        <f>IF(ISBLANK($A137),"",RANK($W137,$W137:$W141,1))</f>
        <v/>
      </c>
    </row>
    <row r="138" spans="23:24" s="154" customFormat="1" x14ac:dyDescent="0.2">
      <c r="W138" s="28" t="str">
        <f>IF(ISBLANK($A138),"",$V138*(Methuselahs!$A$4+1)+$A138)</f>
        <v/>
      </c>
      <c r="X138" s="28" t="str">
        <f>IF(ISBLANK($A138),"",RANK($W138,$W137:$W141,1))</f>
        <v/>
      </c>
    </row>
    <row r="139" spans="23:24" s="154" customFormat="1" x14ac:dyDescent="0.2">
      <c r="W139" s="28" t="str">
        <f>IF(ISBLANK($A139),"",$V139*(Methuselahs!$A$4+1)+$A139)</f>
        <v/>
      </c>
      <c r="X139" s="28" t="str">
        <f>IF(ISBLANK($A139),"",RANK($W139,$W137:$W141,1))</f>
        <v/>
      </c>
    </row>
    <row r="140" spans="23:24" s="154" customFormat="1" x14ac:dyDescent="0.2">
      <c r="W140" s="28" t="str">
        <f>IF(ISBLANK($A140),"",$V140*(Methuselahs!$A$4+1)+$A140)</f>
        <v/>
      </c>
      <c r="X140" s="28" t="str">
        <f>IF(ISBLANK($A140),"",RANK($W140,$W137:$W141,1))</f>
        <v/>
      </c>
    </row>
    <row r="141" spans="23:24" s="154" customFormat="1" x14ac:dyDescent="0.2">
      <c r="W141" s="28" t="str">
        <f>IF(ISBLANK($A141),"",$V141*(Methuselahs!$A$4+1)+$A141)</f>
        <v/>
      </c>
      <c r="X141" s="28" t="str">
        <f>IF(ISBLANK($A141),"",RANK($W141,$W137:$W141,1))</f>
        <v/>
      </c>
    </row>
    <row r="142" spans="23:24" s="154" customFormat="1" x14ac:dyDescent="0.2">
      <c r="W142" s="28" t="str">
        <f>IF(ISBLANK($A142),"",$V142*(Methuselahs!$A$4+1)+$A142)</f>
        <v/>
      </c>
      <c r="X142" s="28" t="str">
        <f>IF(ISBLANK($A142),"",RANK($W142,$W142:$W146,1))</f>
        <v/>
      </c>
    </row>
    <row r="143" spans="23:24" s="154" customFormat="1" x14ac:dyDescent="0.2">
      <c r="W143" s="28" t="str">
        <f>IF(ISBLANK($A143),"",$V143*(Methuselahs!$A$4+1)+$A143)</f>
        <v/>
      </c>
      <c r="X143" s="28" t="str">
        <f>IF(ISBLANK($A143),"",RANK($W143,$W142:$W146,1))</f>
        <v/>
      </c>
    </row>
    <row r="144" spans="23:24" s="154" customFormat="1" x14ac:dyDescent="0.2">
      <c r="W144" s="28" t="str">
        <f>IF(ISBLANK($A144),"",$V144*(Methuselahs!$A$4+1)+$A144)</f>
        <v/>
      </c>
      <c r="X144" s="28" t="str">
        <f>IF(ISBLANK($A144),"",RANK($W144,$W142:$W146,1))</f>
        <v/>
      </c>
    </row>
    <row r="145" spans="23:24" s="154" customFormat="1" x14ac:dyDescent="0.2">
      <c r="W145" s="28" t="str">
        <f>IF(ISBLANK($A145),"",$V145*(Methuselahs!$A$4+1)+$A145)</f>
        <v/>
      </c>
      <c r="X145" s="28" t="str">
        <f>IF(ISBLANK($A145),"",RANK($W145,$W142:$W146,1))</f>
        <v/>
      </c>
    </row>
    <row r="146" spans="23:24" s="154" customFormat="1" x14ac:dyDescent="0.2">
      <c r="W146" s="28" t="str">
        <f>IF(ISBLANK($A146),"",$V146*(Methuselahs!$A$4+1)+$A146)</f>
        <v/>
      </c>
      <c r="X146" s="28" t="str">
        <f>IF(ISBLANK($A146),"",RANK($W146,$W142:$W146,1))</f>
        <v/>
      </c>
    </row>
    <row r="147" spans="23:24" s="154" customFormat="1" x14ac:dyDescent="0.2">
      <c r="W147" s="28" t="str">
        <f>IF(ISBLANK($A147),"",$V147*(Methuselahs!$A$4+1)+$A147)</f>
        <v/>
      </c>
      <c r="X147" s="28" t="str">
        <f>IF(ISBLANK($A147),"",RANK($W147,$W147:$W151,1))</f>
        <v/>
      </c>
    </row>
    <row r="148" spans="23:24" s="154" customFormat="1" x14ac:dyDescent="0.2">
      <c r="W148" s="28" t="str">
        <f>IF(ISBLANK($A148),"",$V148*(Methuselahs!$A$4+1)+$A148)</f>
        <v/>
      </c>
      <c r="X148" s="28" t="str">
        <f>IF(ISBLANK($A148),"",RANK($W148,$W147:$W151,1))</f>
        <v/>
      </c>
    </row>
    <row r="149" spans="23:24" s="154" customFormat="1" x14ac:dyDescent="0.2">
      <c r="W149" s="28" t="str">
        <f>IF(ISBLANK($A149),"",$V149*(Methuselahs!$A$4+1)+$A149)</f>
        <v/>
      </c>
      <c r="X149" s="28" t="str">
        <f>IF(ISBLANK($A149),"",RANK($W149,$W147:$W151,1))</f>
        <v/>
      </c>
    </row>
    <row r="150" spans="23:24" s="154" customFormat="1" x14ac:dyDescent="0.2">
      <c r="W150" s="28" t="str">
        <f>IF(ISBLANK($A150),"",$V150*(Methuselahs!$A$4+1)+$A150)</f>
        <v/>
      </c>
      <c r="X150" s="28" t="str">
        <f>IF(ISBLANK($A150),"",RANK($W150,$W147:$W151,1))</f>
        <v/>
      </c>
    </row>
    <row r="151" spans="23:24" s="154" customFormat="1" x14ac:dyDescent="0.2">
      <c r="W151" s="28" t="str">
        <f>IF(ISBLANK($A151),"",$V151*(Methuselahs!$A$4+1)+$A151)</f>
        <v/>
      </c>
      <c r="X151" s="28" t="str">
        <f>IF(ISBLANK($A151),"",RANK($W151,$W147:$W151,1))</f>
        <v/>
      </c>
    </row>
    <row r="152" spans="23:24" s="154" customFormat="1" x14ac:dyDescent="0.2">
      <c r="W152" s="28" t="str">
        <f>IF(ISBLANK($A152),"",$V152*(Methuselahs!$A$4+1)+$A152)</f>
        <v/>
      </c>
      <c r="X152" s="28" t="str">
        <f>IF(ISBLANK($A152),"",RANK($W152,$W152:$W156,1))</f>
        <v/>
      </c>
    </row>
    <row r="153" spans="23:24" s="154" customFormat="1" x14ac:dyDescent="0.2">
      <c r="W153" s="28" t="str">
        <f>IF(ISBLANK($A153),"",$V153*(Methuselahs!$A$4+1)+$A153)</f>
        <v/>
      </c>
      <c r="X153" s="28" t="str">
        <f>IF(ISBLANK($A153),"",RANK($W153,$W152:$W156,1))</f>
        <v/>
      </c>
    </row>
    <row r="154" spans="23:24" s="154" customFormat="1" x14ac:dyDescent="0.2">
      <c r="W154" s="28" t="str">
        <f>IF(ISBLANK($A154),"",$V154*(Methuselahs!$A$4+1)+$A154)</f>
        <v/>
      </c>
      <c r="X154" s="28" t="str">
        <f>IF(ISBLANK($A154),"",RANK($W154,$W152:$W156,1))</f>
        <v/>
      </c>
    </row>
    <row r="155" spans="23:24" s="154" customFormat="1" x14ac:dyDescent="0.2">
      <c r="W155" s="28" t="str">
        <f>IF(ISBLANK($A155),"",$V155*(Methuselahs!$A$4+1)+$A155)</f>
        <v/>
      </c>
      <c r="X155" s="28" t="str">
        <f>IF(ISBLANK($A155),"",RANK($W155,$W152:$W156,1))</f>
        <v/>
      </c>
    </row>
    <row r="156" spans="23:24" s="154" customFormat="1" x14ac:dyDescent="0.2">
      <c r="W156" s="28" t="str">
        <f>IF(ISBLANK($A156),"",$V156*(Methuselahs!$A$4+1)+$A156)</f>
        <v/>
      </c>
      <c r="X156" s="28" t="str">
        <f>IF(ISBLANK($A156),"",RANK($W156,$W152:$W156,1))</f>
        <v/>
      </c>
    </row>
    <row r="157" spans="23:24" s="154" customFormat="1" x14ac:dyDescent="0.2">
      <c r="W157" s="28" t="str">
        <f>IF(ISBLANK($A157),"",$V157*(Methuselahs!$A$4+1)+$A157)</f>
        <v/>
      </c>
      <c r="X157" s="28" t="str">
        <f>IF(ISBLANK($A157),"",RANK($W157,$W157:$W161,1))</f>
        <v/>
      </c>
    </row>
    <row r="158" spans="23:24" s="154" customFormat="1" x14ac:dyDescent="0.2">
      <c r="W158" s="28" t="str">
        <f>IF(ISBLANK($A158),"",$V158*(Methuselahs!$A$4+1)+$A158)</f>
        <v/>
      </c>
      <c r="X158" s="28" t="str">
        <f>IF(ISBLANK($A158),"",RANK($W158,$W157:$W161,1))</f>
        <v/>
      </c>
    </row>
    <row r="159" spans="23:24" s="154" customFormat="1" x14ac:dyDescent="0.2">
      <c r="W159" s="28" t="str">
        <f>IF(ISBLANK($A159),"",$V159*(Methuselahs!$A$4+1)+$A159)</f>
        <v/>
      </c>
      <c r="X159" s="28" t="str">
        <f>IF(ISBLANK($A159),"",RANK($W159,$W157:$W161,1))</f>
        <v/>
      </c>
    </row>
    <row r="160" spans="23:24" s="154" customFormat="1" x14ac:dyDescent="0.2">
      <c r="W160" s="28" t="str">
        <f>IF(ISBLANK($A160),"",$V160*(Methuselahs!$A$4+1)+$A160)</f>
        <v/>
      </c>
      <c r="X160" s="28" t="str">
        <f>IF(ISBLANK($A160),"",RANK($W160,$W157:$W161,1))</f>
        <v/>
      </c>
    </row>
    <row r="161" spans="23:24" s="154" customFormat="1" x14ac:dyDescent="0.2">
      <c r="W161" s="28" t="str">
        <f>IF(ISBLANK($A161),"",$V161*(Methuselahs!$A$4+1)+$A161)</f>
        <v/>
      </c>
      <c r="X161" s="28" t="str">
        <f>IF(ISBLANK($A161),"",RANK($W161,$W157:$W161,1))</f>
        <v/>
      </c>
    </row>
    <row r="162" spans="23:24" s="154" customFormat="1" x14ac:dyDescent="0.2">
      <c r="W162" s="28" t="str">
        <f>IF(ISBLANK($A162),"",$V162*(Methuselahs!$A$4+1)+$A162)</f>
        <v/>
      </c>
      <c r="X162" s="28" t="str">
        <f>IF(ISBLANK($A162),"",RANK($W162,$W162:$W166,1))</f>
        <v/>
      </c>
    </row>
    <row r="163" spans="23:24" s="154" customFormat="1" x14ac:dyDescent="0.2">
      <c r="W163" s="28" t="str">
        <f>IF(ISBLANK($A163),"",$V163*(Methuselahs!$A$4+1)+$A163)</f>
        <v/>
      </c>
      <c r="X163" s="28" t="str">
        <f>IF(ISBLANK($A163),"",RANK($W163,$W162:$W166,1))</f>
        <v/>
      </c>
    </row>
    <row r="164" spans="23:24" s="154" customFormat="1" x14ac:dyDescent="0.2">
      <c r="W164" s="28" t="str">
        <f>IF(ISBLANK($A164),"",$V164*(Methuselahs!$A$4+1)+$A164)</f>
        <v/>
      </c>
      <c r="X164" s="28" t="str">
        <f>IF(ISBLANK($A164),"",RANK($W164,$W162:$W166,1))</f>
        <v/>
      </c>
    </row>
    <row r="165" spans="23:24" s="154" customFormat="1" x14ac:dyDescent="0.2">
      <c r="W165" s="28" t="str">
        <f>IF(ISBLANK($A165),"",$V165*(Methuselahs!$A$4+1)+$A165)</f>
        <v/>
      </c>
      <c r="X165" s="28" t="str">
        <f>IF(ISBLANK($A165),"",RANK($W165,$W162:$W166,1))</f>
        <v/>
      </c>
    </row>
    <row r="166" spans="23:24" s="154" customFormat="1" x14ac:dyDescent="0.2">
      <c r="W166" s="28" t="str">
        <f>IF(ISBLANK($A166),"",$V166*(Methuselahs!$A$4+1)+$A166)</f>
        <v/>
      </c>
      <c r="X166" s="28" t="str">
        <f>IF(ISBLANK($A166),"",RANK($W166,$W162:$W166,1))</f>
        <v/>
      </c>
    </row>
    <row r="167" spans="23:24" s="154" customFormat="1" x14ac:dyDescent="0.2">
      <c r="W167" s="28" t="str">
        <f>IF(ISBLANK($A167),"",$V167*(Methuselahs!$A$4+1)+$A167)</f>
        <v/>
      </c>
      <c r="X167" s="28" t="str">
        <f>IF(ISBLANK($A167),"",RANK($W167,$W167:$W171,1))</f>
        <v/>
      </c>
    </row>
    <row r="168" spans="23:24" s="154" customFormat="1" x14ac:dyDescent="0.2">
      <c r="W168" s="28" t="str">
        <f>IF(ISBLANK($A168),"",$V168*(Methuselahs!$A$4+1)+$A168)</f>
        <v/>
      </c>
      <c r="X168" s="28" t="str">
        <f>IF(ISBLANK($A168),"",RANK($W168,$W167:$W171,1))</f>
        <v/>
      </c>
    </row>
    <row r="169" spans="23:24" s="154" customFormat="1" x14ac:dyDescent="0.2">
      <c r="W169" s="28" t="str">
        <f>IF(ISBLANK($A169),"",$V169*(Methuselahs!$A$4+1)+$A169)</f>
        <v/>
      </c>
      <c r="X169" s="28" t="str">
        <f>IF(ISBLANK($A169),"",RANK($W169,$W167:$W171,1))</f>
        <v/>
      </c>
    </row>
    <row r="170" spans="23:24" s="154" customFormat="1" x14ac:dyDescent="0.2">
      <c r="W170" s="28" t="str">
        <f>IF(ISBLANK($A170),"",$V170*(Methuselahs!$A$4+1)+$A170)</f>
        <v/>
      </c>
      <c r="X170" s="28" t="str">
        <f>IF(ISBLANK($A170),"",RANK($W170,$W167:$W171,1))</f>
        <v/>
      </c>
    </row>
    <row r="171" spans="23:24" s="154" customFormat="1" x14ac:dyDescent="0.2">
      <c r="W171" s="28" t="str">
        <f>IF(ISBLANK($A171),"",$V171*(Methuselahs!$A$4+1)+$A171)</f>
        <v/>
      </c>
      <c r="X171" s="28" t="str">
        <f>IF(ISBLANK($A171),"",RANK($W171,$W167:$W171,1))</f>
        <v/>
      </c>
    </row>
    <row r="172" spans="23:24" s="154" customFormat="1" x14ac:dyDescent="0.2">
      <c r="W172" s="28" t="str">
        <f>IF(ISBLANK($A172),"",$V172*(Methuselahs!$A$4+1)+$A172)</f>
        <v/>
      </c>
      <c r="X172" s="28" t="str">
        <f>IF(ISBLANK($A172),"",RANK($W172,$W172:$W176,1))</f>
        <v/>
      </c>
    </row>
    <row r="173" spans="23:24" s="154" customFormat="1" x14ac:dyDescent="0.2">
      <c r="W173" s="28" t="str">
        <f>IF(ISBLANK($A173),"",$V173*(Methuselahs!$A$4+1)+$A173)</f>
        <v/>
      </c>
      <c r="X173" s="28" t="str">
        <f>IF(ISBLANK($A173),"",RANK($W173,$W172:$W176,1))</f>
        <v/>
      </c>
    </row>
    <row r="174" spans="23:24" s="154" customFormat="1" x14ac:dyDescent="0.2">
      <c r="W174" s="28" t="str">
        <f>IF(ISBLANK($A174),"",$V174*(Methuselahs!$A$4+1)+$A174)</f>
        <v/>
      </c>
      <c r="X174" s="28" t="str">
        <f>IF(ISBLANK($A174),"",RANK($W174,$W172:$W176,1))</f>
        <v/>
      </c>
    </row>
    <row r="175" spans="23:24" s="154" customFormat="1" x14ac:dyDescent="0.2">
      <c r="W175" s="28" t="str">
        <f>IF(ISBLANK($A175),"",$V175*(Methuselahs!$A$4+1)+$A175)</f>
        <v/>
      </c>
      <c r="X175" s="28" t="str">
        <f>IF(ISBLANK($A175),"",RANK($W175,$W172:$W176,1))</f>
        <v/>
      </c>
    </row>
    <row r="176" spans="23:24" s="154" customFormat="1" x14ac:dyDescent="0.2">
      <c r="W176" s="28" t="str">
        <f>IF(ISBLANK($A176),"",$V176*(Methuselahs!$A$4+1)+$A176)</f>
        <v/>
      </c>
      <c r="X176" s="28" t="str">
        <f>IF(ISBLANK($A176),"",RANK($W176,$W172:$W176,1))</f>
        <v/>
      </c>
    </row>
    <row r="177" spans="23:24" s="154" customFormat="1" x14ac:dyDescent="0.2">
      <c r="W177" s="28" t="str">
        <f>IF(ISBLANK($A177),"",$V177*(Methuselahs!$A$4+1)+$A177)</f>
        <v/>
      </c>
      <c r="X177" s="28" t="str">
        <f>IF(ISBLANK($A177),"",RANK($W177,$W177:$W181,1))</f>
        <v/>
      </c>
    </row>
    <row r="178" spans="23:24" s="154" customFormat="1" x14ac:dyDescent="0.2">
      <c r="W178" s="28" t="str">
        <f>IF(ISBLANK($A178),"",$V178*(Methuselahs!$A$4+1)+$A178)</f>
        <v/>
      </c>
      <c r="X178" s="28" t="str">
        <f>IF(ISBLANK($A178),"",RANK($W178,$W177:$W181,1))</f>
        <v/>
      </c>
    </row>
    <row r="179" spans="23:24" s="154" customFormat="1" x14ac:dyDescent="0.2">
      <c r="W179" s="28" t="str">
        <f>IF(ISBLANK($A179),"",$V179*(Methuselahs!$A$4+1)+$A179)</f>
        <v/>
      </c>
      <c r="X179" s="28" t="str">
        <f>IF(ISBLANK($A179),"",RANK($W179,$W177:$W181,1))</f>
        <v/>
      </c>
    </row>
    <row r="180" spans="23:24" s="154" customFormat="1" x14ac:dyDescent="0.2">
      <c r="W180" s="28" t="str">
        <f>IF(ISBLANK($A180),"",$V180*(Methuselahs!$A$4+1)+$A180)</f>
        <v/>
      </c>
      <c r="X180" s="28" t="str">
        <f>IF(ISBLANK($A180),"",RANK($W180,$W177:$W181,1))</f>
        <v/>
      </c>
    </row>
    <row r="181" spans="23:24" s="154" customFormat="1" x14ac:dyDescent="0.2">
      <c r="W181" s="28" t="str">
        <f>IF(ISBLANK($A181),"",$V181*(Methuselahs!$A$4+1)+$A181)</f>
        <v/>
      </c>
      <c r="X181" s="28" t="str">
        <f>IF(ISBLANK($A181),"",RANK($W181,$W177:$W181,1))</f>
        <v/>
      </c>
    </row>
    <row r="182" spans="23:24" s="154" customFormat="1" x14ac:dyDescent="0.2">
      <c r="W182" s="28" t="str">
        <f>IF(ISBLANK($A182),"",$V182*(Methuselahs!$A$4+1)+$A182)</f>
        <v/>
      </c>
      <c r="X182" s="28" t="str">
        <f>IF(ISBLANK($A182),"",RANK($W182,$W182:$W186,1))</f>
        <v/>
      </c>
    </row>
    <row r="183" spans="23:24" s="154" customFormat="1" x14ac:dyDescent="0.2">
      <c r="W183" s="28" t="str">
        <f>IF(ISBLANK($A183),"",$V183*(Methuselahs!$A$4+1)+$A183)</f>
        <v/>
      </c>
      <c r="X183" s="28" t="str">
        <f>IF(ISBLANK($A183),"",RANK($W183,$W182:$W186,1))</f>
        <v/>
      </c>
    </row>
    <row r="184" spans="23:24" s="154" customFormat="1" x14ac:dyDescent="0.2">
      <c r="W184" s="28" t="str">
        <f>IF(ISBLANK($A184),"",$V184*(Methuselahs!$A$4+1)+$A184)</f>
        <v/>
      </c>
      <c r="X184" s="28" t="str">
        <f>IF(ISBLANK($A184),"",RANK($W184,$W182:$W186,1))</f>
        <v/>
      </c>
    </row>
    <row r="185" spans="23:24" s="154" customFormat="1" x14ac:dyDescent="0.2">
      <c r="W185" s="28" t="str">
        <f>IF(ISBLANK($A185),"",$V185*(Methuselahs!$A$4+1)+$A185)</f>
        <v/>
      </c>
      <c r="X185" s="28" t="str">
        <f>IF(ISBLANK($A185),"",RANK($W185,$W182:$W186,1))</f>
        <v/>
      </c>
    </row>
    <row r="186" spans="23:24" s="154" customFormat="1" x14ac:dyDescent="0.2">
      <c r="W186" s="28" t="str">
        <f>IF(ISBLANK($A186),"",$V186*(Methuselahs!$A$4+1)+$A186)</f>
        <v/>
      </c>
      <c r="X186" s="28" t="str">
        <f>IF(ISBLANK($A186),"",RANK($W186,$W182:$W186,1))</f>
        <v/>
      </c>
    </row>
    <row r="187" spans="23:24" s="154" customFormat="1" x14ac:dyDescent="0.2">
      <c r="W187" s="28" t="str">
        <f>IF(ISBLANK($A187),"",$V187*(Methuselahs!$A$4+1)+$A187)</f>
        <v/>
      </c>
      <c r="X187" s="28" t="str">
        <f>IF(ISBLANK($A187),"",RANK($W187,$W187:$W191,1))</f>
        <v/>
      </c>
    </row>
    <row r="188" spans="23:24" s="154" customFormat="1" x14ac:dyDescent="0.2">
      <c r="W188" s="28" t="str">
        <f>IF(ISBLANK($A188),"",$V188*(Methuselahs!$A$4+1)+$A188)</f>
        <v/>
      </c>
      <c r="X188" s="28" t="str">
        <f>IF(ISBLANK($A188),"",RANK($W188,$W187:$W191,1))</f>
        <v/>
      </c>
    </row>
    <row r="189" spans="23:24" s="154" customFormat="1" x14ac:dyDescent="0.2">
      <c r="W189" s="28" t="str">
        <f>IF(ISBLANK($A189),"",$V189*(Methuselahs!$A$4+1)+$A189)</f>
        <v/>
      </c>
      <c r="X189" s="28" t="str">
        <f>IF(ISBLANK($A189),"",RANK($W189,$W187:$W191,1))</f>
        <v/>
      </c>
    </row>
    <row r="190" spans="23:24" s="154" customFormat="1" x14ac:dyDescent="0.2">
      <c r="W190" s="28" t="str">
        <f>IF(ISBLANK($A190),"",$V190*(Methuselahs!$A$4+1)+$A190)</f>
        <v/>
      </c>
      <c r="X190" s="28" t="str">
        <f>IF(ISBLANK($A190),"",RANK($W190,$W187:$W191,1))</f>
        <v/>
      </c>
    </row>
    <row r="191" spans="23:24" s="154" customFormat="1" x14ac:dyDescent="0.2">
      <c r="W191" s="28" t="str">
        <f>IF(ISBLANK($A191),"",$V191*(Methuselahs!$A$4+1)+$A191)</f>
        <v/>
      </c>
      <c r="X191" s="28" t="str">
        <f>IF(ISBLANK($A191),"",RANK($W191,$W187:$W191,1))</f>
        <v/>
      </c>
    </row>
    <row r="192" spans="23:24" s="154" customFormat="1" x14ac:dyDescent="0.2">
      <c r="W192" s="28" t="str">
        <f>IF(ISBLANK($A192),"",$V192*(Methuselahs!$A$4+1)+$A192)</f>
        <v/>
      </c>
      <c r="X192" s="28" t="str">
        <f>IF(ISBLANK($A192),"",RANK($W192,$W192:$W196,1))</f>
        <v/>
      </c>
    </row>
    <row r="193" spans="23:24" s="154" customFormat="1" x14ac:dyDescent="0.2">
      <c r="W193" s="28" t="str">
        <f>IF(ISBLANK($A193),"",$V193*(Methuselahs!$A$4+1)+$A193)</f>
        <v/>
      </c>
      <c r="X193" s="28" t="str">
        <f>IF(ISBLANK($A193),"",RANK($W193,$W192:$W196,1))</f>
        <v/>
      </c>
    </row>
    <row r="194" spans="23:24" s="154" customFormat="1" x14ac:dyDescent="0.2">
      <c r="W194" s="28" t="str">
        <f>IF(ISBLANK($A194),"",$V194*(Methuselahs!$A$4+1)+$A194)</f>
        <v/>
      </c>
      <c r="X194" s="28" t="str">
        <f>IF(ISBLANK($A194),"",RANK($W194,$W192:$W196,1))</f>
        <v/>
      </c>
    </row>
    <row r="195" spans="23:24" s="154" customFormat="1" x14ac:dyDescent="0.2">
      <c r="W195" s="28" t="str">
        <f>IF(ISBLANK($A195),"",$V195*(Methuselahs!$A$4+1)+$A195)</f>
        <v/>
      </c>
      <c r="X195" s="28" t="str">
        <f>IF(ISBLANK($A195),"",RANK($W195,$W192:$W196,1))</f>
        <v/>
      </c>
    </row>
    <row r="196" spans="23:24" s="154" customFormat="1" x14ac:dyDescent="0.2">
      <c r="W196" s="28" t="str">
        <f>IF(ISBLANK($A196),"",$V196*(Methuselahs!$A$4+1)+$A196)</f>
        <v/>
      </c>
      <c r="X196" s="28" t="str">
        <f>IF(ISBLANK($A196),"",RANK($W196,$W192:$W196,1))</f>
        <v/>
      </c>
    </row>
    <row r="197" spans="23:24" s="154" customFormat="1" x14ac:dyDescent="0.2">
      <c r="W197" s="28" t="str">
        <f>IF(ISBLANK($A197),"",$V197*(Methuselahs!$A$4+1)+$A197)</f>
        <v/>
      </c>
      <c r="X197" s="28" t="str">
        <f>IF(ISBLANK($A197),"",RANK($W197,$W197:$W201,1))</f>
        <v/>
      </c>
    </row>
    <row r="198" spans="23:24" s="154" customFormat="1" x14ac:dyDescent="0.2">
      <c r="W198" s="28" t="str">
        <f>IF(ISBLANK($A198),"",$V198*(Methuselahs!$A$4+1)+$A198)</f>
        <v/>
      </c>
      <c r="X198" s="28" t="str">
        <f>IF(ISBLANK($A198),"",RANK($W198,$W197:$W201,1))</f>
        <v/>
      </c>
    </row>
    <row r="199" spans="23:24" s="154" customFormat="1" x14ac:dyDescent="0.2">
      <c r="W199" s="28" t="str">
        <f>IF(ISBLANK($A199),"",$V199*(Methuselahs!$A$4+1)+$A199)</f>
        <v/>
      </c>
      <c r="X199" s="28" t="str">
        <f>IF(ISBLANK($A199),"",RANK($W199,$W197:$W201,1))</f>
        <v/>
      </c>
    </row>
    <row r="200" spans="23:24" s="154" customFormat="1" x14ac:dyDescent="0.2">
      <c r="W200" s="28" t="str">
        <f>IF(ISBLANK($A200),"",$V200*(Methuselahs!$A$4+1)+$A200)</f>
        <v/>
      </c>
      <c r="X200" s="28" t="str">
        <f>IF(ISBLANK($A200),"",RANK($W200,$W197:$W201,1))</f>
        <v/>
      </c>
    </row>
    <row r="201" spans="23:24" s="154" customFormat="1" x14ac:dyDescent="0.2">
      <c r="W201" s="28" t="str">
        <f>IF(ISBLANK($A201),"",$V201*(Methuselahs!$A$4+1)+$A201)</f>
        <v/>
      </c>
      <c r="X201" s="28" t="str">
        <f>IF(ISBLANK($A201),"",RANK($W201,$W197:$W201,1))</f>
        <v/>
      </c>
    </row>
    <row r="202" spans="23:24" s="154" customFormat="1" x14ac:dyDescent="0.2">
      <c r="W202" s="28" t="str">
        <f>IF(ISBLANK($A202),"",$V202*(Methuselahs!$A$4+1)+$A202)</f>
        <v/>
      </c>
      <c r="X202" s="28" t="str">
        <f>IF(ISBLANK($A202),"",RANK($W202,$W202:$W206,1))</f>
        <v/>
      </c>
    </row>
    <row r="203" spans="23:24" s="154" customFormat="1" x14ac:dyDescent="0.2">
      <c r="W203" s="28" t="str">
        <f>IF(ISBLANK($A203),"",$V203*(Methuselahs!$A$4+1)+$A203)</f>
        <v/>
      </c>
      <c r="X203" s="28" t="str">
        <f>IF(ISBLANK($A203),"",RANK($W203,$W202:$W206,1))</f>
        <v/>
      </c>
    </row>
    <row r="204" spans="23:24" s="154" customFormat="1" x14ac:dyDescent="0.2">
      <c r="W204" s="28" t="str">
        <f>IF(ISBLANK($A204),"",$V204*(Methuselahs!$A$4+1)+$A204)</f>
        <v/>
      </c>
      <c r="X204" s="28" t="str">
        <f>IF(ISBLANK($A204),"",RANK($W204,$W202:$W206,1))</f>
        <v/>
      </c>
    </row>
    <row r="205" spans="23:24" s="154" customFormat="1" x14ac:dyDescent="0.2">
      <c r="W205" s="28" t="str">
        <f>IF(ISBLANK($A205),"",$V205*(Methuselahs!$A$4+1)+$A205)</f>
        <v/>
      </c>
      <c r="X205" s="28" t="str">
        <f>IF(ISBLANK($A205),"",RANK($W205,$W202:$W206,1))</f>
        <v/>
      </c>
    </row>
    <row r="206" spans="23:24" s="154" customFormat="1" x14ac:dyDescent="0.2">
      <c r="W206" s="28" t="str">
        <f>IF(ISBLANK($A206),"",$V206*(Methuselahs!$A$4+1)+$A206)</f>
        <v/>
      </c>
      <c r="X206" s="28" t="str">
        <f>IF(ISBLANK($A206),"",RANK($W206,$W202:$W206,1))</f>
        <v/>
      </c>
    </row>
    <row r="207" spans="23:24" s="154" customFormat="1" x14ac:dyDescent="0.2"/>
    <row r="208" spans="23:24" s="154" customFormat="1" x14ac:dyDescent="0.2"/>
    <row r="209" spans="1:11" x14ac:dyDescent="0.2">
      <c r="A209" s="154"/>
      <c r="B209" s="154"/>
      <c r="C209" s="154"/>
      <c r="D209" s="154"/>
      <c r="E209" s="154"/>
      <c r="F209" s="154"/>
      <c r="G209" s="154"/>
      <c r="H209" s="154"/>
      <c r="I209" s="154"/>
      <c r="J209" s="154"/>
      <c r="K209" s="154"/>
    </row>
    <row r="210" spans="1:11" x14ac:dyDescent="0.2">
      <c r="A210" s="154"/>
      <c r="B210" s="154"/>
      <c r="C210" s="154"/>
      <c r="D210" s="154"/>
      <c r="E210" s="154"/>
      <c r="F210" s="154"/>
      <c r="G210" s="154"/>
      <c r="H210" s="154"/>
      <c r="I210" s="154"/>
      <c r="J210" s="154"/>
      <c r="K210" s="154"/>
    </row>
    <row r="211" spans="1:11" x14ac:dyDescent="0.2">
      <c r="A211" s="154"/>
      <c r="B211" s="154"/>
      <c r="C211" s="154"/>
      <c r="D211" s="154"/>
      <c r="E211" s="154"/>
      <c r="F211" s="154"/>
      <c r="G211" s="154"/>
      <c r="H211" s="154"/>
      <c r="I211" s="154"/>
      <c r="J211" s="154"/>
      <c r="K211" s="154"/>
    </row>
    <row r="212" spans="1:11" x14ac:dyDescent="0.2">
      <c r="A212" s="154"/>
      <c r="B212" s="154"/>
      <c r="C212" s="154"/>
      <c r="D212" s="154"/>
      <c r="E212" s="154"/>
      <c r="F212" s="154"/>
      <c r="G212" s="154"/>
      <c r="H212" s="154"/>
      <c r="I212" s="154"/>
      <c r="J212" s="154"/>
      <c r="K212" s="154"/>
    </row>
    <row r="213" spans="1:11" x14ac:dyDescent="0.2">
      <c r="A213" s="154"/>
      <c r="B213" s="154"/>
      <c r="C213" s="154"/>
      <c r="D213" s="154"/>
      <c r="E213" s="154"/>
      <c r="F213" s="154"/>
      <c r="G213" s="154"/>
      <c r="H213" s="154"/>
      <c r="I213" s="154"/>
      <c r="J213" s="154"/>
      <c r="K213" s="154"/>
    </row>
    <row r="214" spans="1:11" x14ac:dyDescent="0.2">
      <c r="A214" s="154"/>
      <c r="B214" s="154"/>
      <c r="C214" s="154"/>
      <c r="D214" s="154"/>
      <c r="E214" s="154"/>
      <c r="F214" s="154"/>
      <c r="G214" s="154"/>
      <c r="H214" s="154"/>
      <c r="I214" s="154"/>
      <c r="J214" s="154"/>
      <c r="K214" s="154"/>
    </row>
    <row r="215" spans="1:11" x14ac:dyDescent="0.2">
      <c r="A215" s="154"/>
      <c r="B215" s="154"/>
      <c r="C215" s="154"/>
      <c r="D215" s="154"/>
      <c r="E215" s="154"/>
      <c r="F215" s="154"/>
      <c r="G215" s="154"/>
      <c r="H215" s="154"/>
      <c r="I215" s="154"/>
      <c r="J215" s="154"/>
      <c r="K215" s="154"/>
    </row>
    <row r="216" spans="1:11" x14ac:dyDescent="0.2">
      <c r="A216" s="154"/>
      <c r="B216" s="154"/>
      <c r="C216" s="154"/>
      <c r="D216" s="154"/>
      <c r="E216" s="154"/>
      <c r="F216" s="154"/>
      <c r="G216" s="154"/>
      <c r="H216" s="154"/>
      <c r="I216" s="154"/>
      <c r="J216" s="154"/>
      <c r="K216" s="154"/>
    </row>
    <row r="217" spans="1:11" x14ac:dyDescent="0.2">
      <c r="A217" s="154"/>
      <c r="B217" s="154"/>
      <c r="C217" s="154"/>
      <c r="D217" s="154"/>
      <c r="E217" s="154"/>
      <c r="F217" s="154"/>
      <c r="G217" s="154"/>
      <c r="H217" s="154"/>
      <c r="I217" s="154"/>
      <c r="J217" s="154"/>
      <c r="K217" s="154"/>
    </row>
  </sheetData>
  <sheetProtection sheet="1" objects="1" scenarios="1"/>
  <pageMargins left="0.74791666666666667" right="0.74791666666666667" top="0.98402777777777783" bottom="0.98402777777777783" header="0.51180555555555562" footer="0.51180555555555562"/>
  <pageSetup firstPageNumber="0" orientation="landscape"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25"/>
  <sheetViews>
    <sheetView workbookViewId="0">
      <selection activeCell="A6" sqref="A6"/>
    </sheetView>
  </sheetViews>
  <sheetFormatPr defaultColWidth="8.85546875" defaultRowHeight="12.75" x14ac:dyDescent="0.2"/>
  <cols>
    <col min="1" max="1" width="9.85546875" style="279" customWidth="1"/>
    <col min="2" max="2" width="8.85546875" style="279" customWidth="1"/>
    <col min="3" max="3" width="0" style="279" hidden="1" customWidth="1"/>
    <col min="4" max="4" width="77.42578125" style="279" customWidth="1"/>
    <col min="5" max="16384" width="8.85546875" style="279"/>
  </cols>
  <sheetData>
    <row r="1" spans="1:4" ht="25.5" x14ac:dyDescent="0.35">
      <c r="A1" s="280" t="str">
        <f>IF(ISBLANK('Tournament Info'!B3),"Vampire: The Eternal Struggle Tournament",'Tournament Info'!B3)</f>
        <v>Vampire: The Eternal Struggle Tournament</v>
      </c>
    </row>
    <row r="2" spans="1:4" x14ac:dyDescent="0.2">
      <c r="A2" s="281"/>
    </row>
    <row r="3" spans="1:4" ht="20.25" x14ac:dyDescent="0.3">
      <c r="A3" s="282" t="s">
        <v>166</v>
      </c>
      <c r="B3" s="283"/>
      <c r="C3" s="283"/>
      <c r="D3" s="284" t="s">
        <v>167</v>
      </c>
    </row>
    <row r="4" spans="1:4" s="288" customFormat="1" ht="15" x14ac:dyDescent="0.2">
      <c r="A4" s="285" t="s">
        <v>168</v>
      </c>
      <c r="B4" s="286"/>
      <c r="C4" s="286"/>
      <c r="D4" s="287"/>
    </row>
    <row r="5" spans="1:4" s="288" customFormat="1" ht="14.25" customHeight="1" x14ac:dyDescent="0.2">
      <c r="A5" s="289" t="s">
        <v>169</v>
      </c>
      <c r="B5" s="290" t="s">
        <v>170</v>
      </c>
      <c r="C5" s="290" t="s">
        <v>171</v>
      </c>
      <c r="D5" s="291" t="s">
        <v>172</v>
      </c>
    </row>
    <row r="6" spans="1:4" x14ac:dyDescent="0.2">
      <c r="A6" s="292"/>
      <c r="B6" s="293"/>
      <c r="C6" s="294">
        <f t="shared" ref="C6:C37" si="0">IF(A6="F","F",B6*5+A6)</f>
        <v>0</v>
      </c>
      <c r="D6" s="295"/>
    </row>
    <row r="7" spans="1:4" x14ac:dyDescent="0.2">
      <c r="A7" s="296"/>
      <c r="B7" s="297"/>
      <c r="C7" s="298">
        <f t="shared" si="0"/>
        <v>0</v>
      </c>
      <c r="D7" s="299"/>
    </row>
    <row r="8" spans="1:4" x14ac:dyDescent="0.2">
      <c r="A8" s="296"/>
      <c r="B8" s="297"/>
      <c r="C8" s="298">
        <f t="shared" si="0"/>
        <v>0</v>
      </c>
      <c r="D8" s="299"/>
    </row>
    <row r="9" spans="1:4" x14ac:dyDescent="0.2">
      <c r="A9" s="296"/>
      <c r="B9" s="297"/>
      <c r="C9" s="298">
        <f t="shared" si="0"/>
        <v>0</v>
      </c>
      <c r="D9" s="299"/>
    </row>
    <row r="10" spans="1:4" x14ac:dyDescent="0.2">
      <c r="A10" s="296"/>
      <c r="B10" s="297"/>
      <c r="C10" s="298">
        <f t="shared" si="0"/>
        <v>0</v>
      </c>
      <c r="D10" s="299"/>
    </row>
    <row r="11" spans="1:4" x14ac:dyDescent="0.2">
      <c r="A11" s="296"/>
      <c r="B11" s="297"/>
      <c r="C11" s="298">
        <f t="shared" si="0"/>
        <v>0</v>
      </c>
      <c r="D11" s="299"/>
    </row>
    <row r="12" spans="1:4" x14ac:dyDescent="0.2">
      <c r="A12" s="296"/>
      <c r="B12" s="297"/>
      <c r="C12" s="298">
        <f t="shared" si="0"/>
        <v>0</v>
      </c>
      <c r="D12" s="299"/>
    </row>
    <row r="13" spans="1:4" x14ac:dyDescent="0.2">
      <c r="A13" s="296"/>
      <c r="B13" s="297"/>
      <c r="C13" s="298">
        <f t="shared" si="0"/>
        <v>0</v>
      </c>
      <c r="D13" s="299"/>
    </row>
    <row r="14" spans="1:4" x14ac:dyDescent="0.2">
      <c r="A14" s="296"/>
      <c r="B14" s="297"/>
      <c r="C14" s="298">
        <f t="shared" si="0"/>
        <v>0</v>
      </c>
      <c r="D14" s="299"/>
    </row>
    <row r="15" spans="1:4" x14ac:dyDescent="0.2">
      <c r="A15" s="296"/>
      <c r="B15" s="297"/>
      <c r="C15" s="298">
        <f t="shared" si="0"/>
        <v>0</v>
      </c>
      <c r="D15" s="299"/>
    </row>
    <row r="16" spans="1:4" x14ac:dyDescent="0.2">
      <c r="A16" s="296"/>
      <c r="B16" s="297"/>
      <c r="C16" s="298">
        <f t="shared" si="0"/>
        <v>0</v>
      </c>
      <c r="D16" s="299"/>
    </row>
    <row r="17" spans="1:4" x14ac:dyDescent="0.2">
      <c r="A17" s="296"/>
      <c r="B17" s="297"/>
      <c r="C17" s="298">
        <f t="shared" si="0"/>
        <v>0</v>
      </c>
      <c r="D17" s="299"/>
    </row>
    <row r="18" spans="1:4" x14ac:dyDescent="0.2">
      <c r="A18" s="296"/>
      <c r="B18" s="297"/>
      <c r="C18" s="298">
        <f t="shared" si="0"/>
        <v>0</v>
      </c>
      <c r="D18" s="299"/>
    </row>
    <row r="19" spans="1:4" x14ac:dyDescent="0.2">
      <c r="A19" s="296"/>
      <c r="B19" s="297"/>
      <c r="C19" s="298">
        <f t="shared" si="0"/>
        <v>0</v>
      </c>
      <c r="D19" s="299"/>
    </row>
    <row r="20" spans="1:4" x14ac:dyDescent="0.2">
      <c r="A20" s="296"/>
      <c r="B20" s="297"/>
      <c r="C20" s="298">
        <f t="shared" si="0"/>
        <v>0</v>
      </c>
      <c r="D20" s="299"/>
    </row>
    <row r="21" spans="1:4" x14ac:dyDescent="0.2">
      <c r="A21" s="296"/>
      <c r="B21" s="297"/>
      <c r="C21" s="298">
        <f t="shared" si="0"/>
        <v>0</v>
      </c>
      <c r="D21" s="299"/>
    </row>
    <row r="22" spans="1:4" x14ac:dyDescent="0.2">
      <c r="A22" s="296"/>
      <c r="B22" s="297"/>
      <c r="C22" s="298">
        <f t="shared" si="0"/>
        <v>0</v>
      </c>
      <c r="D22" s="299"/>
    </row>
    <row r="23" spans="1:4" x14ac:dyDescent="0.2">
      <c r="A23" s="296"/>
      <c r="B23" s="297"/>
      <c r="C23" s="298">
        <f t="shared" si="0"/>
        <v>0</v>
      </c>
      <c r="D23" s="299"/>
    </row>
    <row r="24" spans="1:4" x14ac:dyDescent="0.2">
      <c r="A24" s="296"/>
      <c r="B24" s="297"/>
      <c r="C24" s="298">
        <f t="shared" si="0"/>
        <v>0</v>
      </c>
      <c r="D24" s="299"/>
    </row>
    <row r="25" spans="1:4" x14ac:dyDescent="0.2">
      <c r="A25" s="296"/>
      <c r="B25" s="297"/>
      <c r="C25" s="298">
        <f t="shared" si="0"/>
        <v>0</v>
      </c>
      <c r="D25" s="299"/>
    </row>
    <row r="26" spans="1:4" x14ac:dyDescent="0.2">
      <c r="A26" s="296"/>
      <c r="B26" s="297"/>
      <c r="C26" s="298">
        <f t="shared" si="0"/>
        <v>0</v>
      </c>
      <c r="D26" s="299"/>
    </row>
    <row r="27" spans="1:4" x14ac:dyDescent="0.2">
      <c r="A27" s="296"/>
      <c r="B27" s="297"/>
      <c r="C27" s="298">
        <f t="shared" si="0"/>
        <v>0</v>
      </c>
      <c r="D27" s="299"/>
    </row>
    <row r="28" spans="1:4" x14ac:dyDescent="0.2">
      <c r="A28" s="296"/>
      <c r="B28" s="297"/>
      <c r="C28" s="298">
        <f t="shared" si="0"/>
        <v>0</v>
      </c>
      <c r="D28" s="299"/>
    </row>
    <row r="29" spans="1:4" x14ac:dyDescent="0.2">
      <c r="A29" s="296"/>
      <c r="B29" s="297"/>
      <c r="C29" s="298">
        <f t="shared" si="0"/>
        <v>0</v>
      </c>
      <c r="D29" s="299"/>
    </row>
    <row r="30" spans="1:4" x14ac:dyDescent="0.2">
      <c r="A30" s="296"/>
      <c r="B30" s="297"/>
      <c r="C30" s="298">
        <f t="shared" si="0"/>
        <v>0</v>
      </c>
      <c r="D30" s="299"/>
    </row>
    <row r="31" spans="1:4" x14ac:dyDescent="0.2">
      <c r="A31" s="296"/>
      <c r="B31" s="297"/>
      <c r="C31" s="298">
        <f t="shared" si="0"/>
        <v>0</v>
      </c>
      <c r="D31" s="299"/>
    </row>
    <row r="32" spans="1:4" x14ac:dyDescent="0.2">
      <c r="A32" s="296"/>
      <c r="B32" s="297"/>
      <c r="C32" s="298">
        <f t="shared" si="0"/>
        <v>0</v>
      </c>
      <c r="D32" s="299"/>
    </row>
    <row r="33" spans="1:4" x14ac:dyDescent="0.2">
      <c r="A33" s="296"/>
      <c r="B33" s="297"/>
      <c r="C33" s="298">
        <f t="shared" si="0"/>
        <v>0</v>
      </c>
      <c r="D33" s="299"/>
    </row>
    <row r="34" spans="1:4" x14ac:dyDescent="0.2">
      <c r="A34" s="296"/>
      <c r="B34" s="297"/>
      <c r="C34" s="298">
        <f t="shared" si="0"/>
        <v>0</v>
      </c>
      <c r="D34" s="299"/>
    </row>
    <row r="35" spans="1:4" x14ac:dyDescent="0.2">
      <c r="A35" s="296"/>
      <c r="B35" s="297"/>
      <c r="C35" s="298">
        <f t="shared" si="0"/>
        <v>0</v>
      </c>
      <c r="D35" s="299"/>
    </row>
    <row r="36" spans="1:4" x14ac:dyDescent="0.2">
      <c r="A36" s="296"/>
      <c r="B36" s="297"/>
      <c r="C36" s="298">
        <f t="shared" si="0"/>
        <v>0</v>
      </c>
      <c r="D36" s="299"/>
    </row>
    <row r="37" spans="1:4" x14ac:dyDescent="0.2">
      <c r="A37" s="296"/>
      <c r="B37" s="297"/>
      <c r="C37" s="298">
        <f t="shared" si="0"/>
        <v>0</v>
      </c>
      <c r="D37" s="299"/>
    </row>
    <row r="38" spans="1:4" x14ac:dyDescent="0.2">
      <c r="A38" s="296"/>
      <c r="B38" s="297"/>
      <c r="C38" s="298">
        <f t="shared" ref="C38:C69" si="1">IF(A38="F","F",B38*5+A38)</f>
        <v>0</v>
      </c>
      <c r="D38" s="299"/>
    </row>
    <row r="39" spans="1:4" x14ac:dyDescent="0.2">
      <c r="A39" s="296"/>
      <c r="B39" s="297"/>
      <c r="C39" s="298">
        <f t="shared" si="1"/>
        <v>0</v>
      </c>
      <c r="D39" s="299"/>
    </row>
    <row r="40" spans="1:4" x14ac:dyDescent="0.2">
      <c r="A40" s="296"/>
      <c r="B40" s="297"/>
      <c r="C40" s="298">
        <f t="shared" si="1"/>
        <v>0</v>
      </c>
      <c r="D40" s="299"/>
    </row>
    <row r="41" spans="1:4" x14ac:dyDescent="0.2">
      <c r="A41" s="296"/>
      <c r="B41" s="297"/>
      <c r="C41" s="298">
        <f t="shared" si="1"/>
        <v>0</v>
      </c>
      <c r="D41" s="299"/>
    </row>
    <row r="42" spans="1:4" x14ac:dyDescent="0.2">
      <c r="A42" s="296"/>
      <c r="B42" s="297"/>
      <c r="C42" s="298">
        <f t="shared" si="1"/>
        <v>0</v>
      </c>
      <c r="D42" s="299"/>
    </row>
    <row r="43" spans="1:4" x14ac:dyDescent="0.2">
      <c r="A43" s="296"/>
      <c r="B43" s="297"/>
      <c r="C43" s="298">
        <f t="shared" si="1"/>
        <v>0</v>
      </c>
      <c r="D43" s="299"/>
    </row>
    <row r="44" spans="1:4" x14ac:dyDescent="0.2">
      <c r="A44" s="296"/>
      <c r="B44" s="297"/>
      <c r="C44" s="298">
        <f t="shared" si="1"/>
        <v>0</v>
      </c>
      <c r="D44" s="299"/>
    </row>
    <row r="45" spans="1:4" x14ac:dyDescent="0.2">
      <c r="A45" s="296"/>
      <c r="B45" s="297"/>
      <c r="C45" s="298">
        <f t="shared" si="1"/>
        <v>0</v>
      </c>
      <c r="D45" s="299"/>
    </row>
    <row r="46" spans="1:4" x14ac:dyDescent="0.2">
      <c r="A46" s="296"/>
      <c r="B46" s="297"/>
      <c r="C46" s="298">
        <f t="shared" si="1"/>
        <v>0</v>
      </c>
      <c r="D46" s="299"/>
    </row>
    <row r="47" spans="1:4" x14ac:dyDescent="0.2">
      <c r="A47" s="296"/>
      <c r="B47" s="297"/>
      <c r="C47" s="298">
        <f t="shared" si="1"/>
        <v>0</v>
      </c>
      <c r="D47" s="299"/>
    </row>
    <row r="48" spans="1:4" x14ac:dyDescent="0.2">
      <c r="A48" s="296"/>
      <c r="B48" s="297"/>
      <c r="C48" s="298">
        <f t="shared" si="1"/>
        <v>0</v>
      </c>
      <c r="D48" s="299"/>
    </row>
    <row r="49" spans="1:4" x14ac:dyDescent="0.2">
      <c r="A49" s="296"/>
      <c r="B49" s="297"/>
      <c r="C49" s="298">
        <f t="shared" si="1"/>
        <v>0</v>
      </c>
      <c r="D49" s="299"/>
    </row>
    <row r="50" spans="1:4" x14ac:dyDescent="0.2">
      <c r="A50" s="296"/>
      <c r="B50" s="297"/>
      <c r="C50" s="298">
        <f t="shared" si="1"/>
        <v>0</v>
      </c>
      <c r="D50" s="299"/>
    </row>
    <row r="51" spans="1:4" x14ac:dyDescent="0.2">
      <c r="A51" s="296"/>
      <c r="B51" s="297"/>
      <c r="C51" s="298">
        <f t="shared" si="1"/>
        <v>0</v>
      </c>
      <c r="D51" s="299"/>
    </row>
    <row r="52" spans="1:4" x14ac:dyDescent="0.2">
      <c r="A52" s="296"/>
      <c r="B52" s="297"/>
      <c r="C52" s="298">
        <f t="shared" si="1"/>
        <v>0</v>
      </c>
      <c r="D52" s="299"/>
    </row>
    <row r="53" spans="1:4" x14ac:dyDescent="0.2">
      <c r="A53" s="296"/>
      <c r="B53" s="297"/>
      <c r="C53" s="298">
        <f t="shared" si="1"/>
        <v>0</v>
      </c>
      <c r="D53" s="299"/>
    </row>
    <row r="54" spans="1:4" x14ac:dyDescent="0.2">
      <c r="A54" s="296"/>
      <c r="B54" s="297"/>
      <c r="C54" s="298">
        <f t="shared" si="1"/>
        <v>0</v>
      </c>
      <c r="D54" s="299"/>
    </row>
    <row r="55" spans="1:4" x14ac:dyDescent="0.2">
      <c r="A55" s="296"/>
      <c r="B55" s="297"/>
      <c r="C55" s="298">
        <f t="shared" si="1"/>
        <v>0</v>
      </c>
      <c r="D55" s="299"/>
    </row>
    <row r="56" spans="1:4" x14ac:dyDescent="0.2">
      <c r="A56" s="296"/>
      <c r="B56" s="297"/>
      <c r="C56" s="298">
        <f t="shared" si="1"/>
        <v>0</v>
      </c>
      <c r="D56" s="299"/>
    </row>
    <row r="57" spans="1:4" x14ac:dyDescent="0.2">
      <c r="A57" s="296"/>
      <c r="B57" s="297"/>
      <c r="C57" s="298">
        <f t="shared" si="1"/>
        <v>0</v>
      </c>
      <c r="D57" s="299"/>
    </row>
    <row r="58" spans="1:4" x14ac:dyDescent="0.2">
      <c r="A58" s="296"/>
      <c r="B58" s="297"/>
      <c r="C58" s="298">
        <f t="shared" si="1"/>
        <v>0</v>
      </c>
      <c r="D58" s="299"/>
    </row>
    <row r="59" spans="1:4" x14ac:dyDescent="0.2">
      <c r="A59" s="296"/>
      <c r="B59" s="297"/>
      <c r="C59" s="298">
        <f t="shared" si="1"/>
        <v>0</v>
      </c>
      <c r="D59" s="299"/>
    </row>
    <row r="60" spans="1:4" x14ac:dyDescent="0.2">
      <c r="A60" s="296"/>
      <c r="B60" s="297"/>
      <c r="C60" s="298">
        <f t="shared" si="1"/>
        <v>0</v>
      </c>
      <c r="D60" s="299"/>
    </row>
    <row r="61" spans="1:4" x14ac:dyDescent="0.2">
      <c r="A61" s="296"/>
      <c r="B61" s="297"/>
      <c r="C61" s="298">
        <f t="shared" si="1"/>
        <v>0</v>
      </c>
      <c r="D61" s="299"/>
    </row>
    <row r="62" spans="1:4" x14ac:dyDescent="0.2">
      <c r="A62" s="296"/>
      <c r="B62" s="297"/>
      <c r="C62" s="298">
        <f t="shared" si="1"/>
        <v>0</v>
      </c>
      <c r="D62" s="299"/>
    </row>
    <row r="63" spans="1:4" x14ac:dyDescent="0.2">
      <c r="A63" s="296"/>
      <c r="B63" s="297"/>
      <c r="C63" s="298">
        <f t="shared" si="1"/>
        <v>0</v>
      </c>
      <c r="D63" s="299"/>
    </row>
    <row r="64" spans="1:4" x14ac:dyDescent="0.2">
      <c r="A64" s="296"/>
      <c r="B64" s="297"/>
      <c r="C64" s="298">
        <f t="shared" si="1"/>
        <v>0</v>
      </c>
      <c r="D64" s="299"/>
    </row>
    <row r="65" spans="1:4" x14ac:dyDescent="0.2">
      <c r="A65" s="296"/>
      <c r="B65" s="297"/>
      <c r="C65" s="298">
        <f t="shared" si="1"/>
        <v>0</v>
      </c>
      <c r="D65" s="299"/>
    </row>
    <row r="66" spans="1:4" x14ac:dyDescent="0.2">
      <c r="A66" s="296"/>
      <c r="B66" s="297"/>
      <c r="C66" s="298">
        <f t="shared" si="1"/>
        <v>0</v>
      </c>
      <c r="D66" s="299"/>
    </row>
    <row r="67" spans="1:4" x14ac:dyDescent="0.2">
      <c r="A67" s="296"/>
      <c r="B67" s="297"/>
      <c r="C67" s="298">
        <f t="shared" si="1"/>
        <v>0</v>
      </c>
      <c r="D67" s="299"/>
    </row>
    <row r="68" spans="1:4" x14ac:dyDescent="0.2">
      <c r="A68" s="296"/>
      <c r="B68" s="297"/>
      <c r="C68" s="298">
        <f t="shared" si="1"/>
        <v>0</v>
      </c>
      <c r="D68" s="299"/>
    </row>
    <row r="69" spans="1:4" x14ac:dyDescent="0.2">
      <c r="A69" s="296"/>
      <c r="B69" s="297"/>
      <c r="C69" s="298">
        <f t="shared" si="1"/>
        <v>0</v>
      </c>
      <c r="D69" s="299"/>
    </row>
    <row r="70" spans="1:4" x14ac:dyDescent="0.2">
      <c r="A70" s="296"/>
      <c r="B70" s="297"/>
      <c r="C70" s="298">
        <f t="shared" ref="C70:C101" si="2">IF(A70="F","F",B70*5+A70)</f>
        <v>0</v>
      </c>
      <c r="D70" s="299"/>
    </row>
    <row r="71" spans="1:4" x14ac:dyDescent="0.2">
      <c r="A71" s="296"/>
      <c r="B71" s="297"/>
      <c r="C71" s="298">
        <f t="shared" si="2"/>
        <v>0</v>
      </c>
      <c r="D71" s="299"/>
    </row>
    <row r="72" spans="1:4" x14ac:dyDescent="0.2">
      <c r="A72" s="296"/>
      <c r="B72" s="297"/>
      <c r="C72" s="298">
        <f t="shared" si="2"/>
        <v>0</v>
      </c>
      <c r="D72" s="299"/>
    </row>
    <row r="73" spans="1:4" x14ac:dyDescent="0.2">
      <c r="A73" s="296"/>
      <c r="B73" s="297"/>
      <c r="C73" s="298">
        <f t="shared" si="2"/>
        <v>0</v>
      </c>
      <c r="D73" s="299"/>
    </row>
    <row r="74" spans="1:4" x14ac:dyDescent="0.2">
      <c r="A74" s="296"/>
      <c r="B74" s="297"/>
      <c r="C74" s="298">
        <f t="shared" si="2"/>
        <v>0</v>
      </c>
      <c r="D74" s="299"/>
    </row>
    <row r="75" spans="1:4" x14ac:dyDescent="0.2">
      <c r="A75" s="296"/>
      <c r="B75" s="297"/>
      <c r="C75" s="298">
        <f t="shared" si="2"/>
        <v>0</v>
      </c>
      <c r="D75" s="299"/>
    </row>
    <row r="76" spans="1:4" x14ac:dyDescent="0.2">
      <c r="A76" s="296"/>
      <c r="B76" s="297"/>
      <c r="C76" s="298">
        <f t="shared" si="2"/>
        <v>0</v>
      </c>
      <c r="D76" s="299"/>
    </row>
    <row r="77" spans="1:4" x14ac:dyDescent="0.2">
      <c r="A77" s="296"/>
      <c r="B77" s="297"/>
      <c r="C77" s="298">
        <f t="shared" si="2"/>
        <v>0</v>
      </c>
      <c r="D77" s="299"/>
    </row>
    <row r="78" spans="1:4" x14ac:dyDescent="0.2">
      <c r="A78" s="296"/>
      <c r="B78" s="297"/>
      <c r="C78" s="298">
        <f t="shared" si="2"/>
        <v>0</v>
      </c>
      <c r="D78" s="299"/>
    </row>
    <row r="79" spans="1:4" x14ac:dyDescent="0.2">
      <c r="A79" s="296"/>
      <c r="B79" s="297"/>
      <c r="C79" s="298">
        <f t="shared" si="2"/>
        <v>0</v>
      </c>
      <c r="D79" s="299"/>
    </row>
    <row r="80" spans="1:4" x14ac:dyDescent="0.2">
      <c r="A80" s="296"/>
      <c r="B80" s="297"/>
      <c r="C80" s="298">
        <f t="shared" si="2"/>
        <v>0</v>
      </c>
      <c r="D80" s="299"/>
    </row>
    <row r="81" spans="1:4" x14ac:dyDescent="0.2">
      <c r="A81" s="296"/>
      <c r="B81" s="297"/>
      <c r="C81" s="298">
        <f t="shared" si="2"/>
        <v>0</v>
      </c>
      <c r="D81" s="299"/>
    </row>
    <row r="82" spans="1:4" x14ac:dyDescent="0.2">
      <c r="A82" s="296"/>
      <c r="B82" s="297"/>
      <c r="C82" s="298">
        <f t="shared" si="2"/>
        <v>0</v>
      </c>
      <c r="D82" s="299"/>
    </row>
    <row r="83" spans="1:4" x14ac:dyDescent="0.2">
      <c r="A83" s="296"/>
      <c r="B83" s="297"/>
      <c r="C83" s="298">
        <f t="shared" si="2"/>
        <v>0</v>
      </c>
      <c r="D83" s="299"/>
    </row>
    <row r="84" spans="1:4" x14ac:dyDescent="0.2">
      <c r="A84" s="296"/>
      <c r="B84" s="297"/>
      <c r="C84" s="298">
        <f t="shared" si="2"/>
        <v>0</v>
      </c>
      <c r="D84" s="299"/>
    </row>
    <row r="85" spans="1:4" x14ac:dyDescent="0.2">
      <c r="A85" s="296"/>
      <c r="B85" s="297"/>
      <c r="C85" s="298">
        <f t="shared" si="2"/>
        <v>0</v>
      </c>
      <c r="D85" s="299"/>
    </row>
    <row r="86" spans="1:4" x14ac:dyDescent="0.2">
      <c r="A86" s="296"/>
      <c r="B86" s="297"/>
      <c r="C86" s="298">
        <f t="shared" si="2"/>
        <v>0</v>
      </c>
      <c r="D86" s="299"/>
    </row>
    <row r="87" spans="1:4" x14ac:dyDescent="0.2">
      <c r="A87" s="296"/>
      <c r="B87" s="297"/>
      <c r="C87" s="298">
        <f t="shared" si="2"/>
        <v>0</v>
      </c>
      <c r="D87" s="299"/>
    </row>
    <row r="88" spans="1:4" x14ac:dyDescent="0.2">
      <c r="A88" s="296"/>
      <c r="B88" s="297"/>
      <c r="C88" s="298">
        <f t="shared" si="2"/>
        <v>0</v>
      </c>
      <c r="D88" s="299"/>
    </row>
    <row r="89" spans="1:4" x14ac:dyDescent="0.2">
      <c r="A89" s="296"/>
      <c r="B89" s="297"/>
      <c r="C89" s="298">
        <f t="shared" si="2"/>
        <v>0</v>
      </c>
      <c r="D89" s="299"/>
    </row>
    <row r="90" spans="1:4" x14ac:dyDescent="0.2">
      <c r="A90" s="296"/>
      <c r="B90" s="297"/>
      <c r="C90" s="298">
        <f t="shared" si="2"/>
        <v>0</v>
      </c>
      <c r="D90" s="299"/>
    </row>
    <row r="91" spans="1:4" x14ac:dyDescent="0.2">
      <c r="A91" s="296"/>
      <c r="B91" s="297"/>
      <c r="C91" s="298">
        <f t="shared" si="2"/>
        <v>0</v>
      </c>
      <c r="D91" s="299"/>
    </row>
    <row r="92" spans="1:4" x14ac:dyDescent="0.2">
      <c r="A92" s="296"/>
      <c r="B92" s="297"/>
      <c r="C92" s="298">
        <f t="shared" si="2"/>
        <v>0</v>
      </c>
      <c r="D92" s="299"/>
    </row>
    <row r="93" spans="1:4" x14ac:dyDescent="0.2">
      <c r="A93" s="296"/>
      <c r="B93" s="297"/>
      <c r="C93" s="298">
        <f t="shared" si="2"/>
        <v>0</v>
      </c>
      <c r="D93" s="299"/>
    </row>
    <row r="94" spans="1:4" x14ac:dyDescent="0.2">
      <c r="A94" s="296"/>
      <c r="B94" s="297"/>
      <c r="C94" s="298">
        <f t="shared" si="2"/>
        <v>0</v>
      </c>
      <c r="D94" s="299"/>
    </row>
    <row r="95" spans="1:4" x14ac:dyDescent="0.2">
      <c r="A95" s="296"/>
      <c r="B95" s="297"/>
      <c r="C95" s="298">
        <f t="shared" si="2"/>
        <v>0</v>
      </c>
      <c r="D95" s="299"/>
    </row>
    <row r="96" spans="1:4" x14ac:dyDescent="0.2">
      <c r="A96" s="296"/>
      <c r="B96" s="297"/>
      <c r="C96" s="298">
        <f t="shared" si="2"/>
        <v>0</v>
      </c>
      <c r="D96" s="299"/>
    </row>
    <row r="97" spans="1:4" x14ac:dyDescent="0.2">
      <c r="A97" s="296"/>
      <c r="B97" s="297"/>
      <c r="C97" s="298">
        <f t="shared" si="2"/>
        <v>0</v>
      </c>
      <c r="D97" s="299"/>
    </row>
    <row r="98" spans="1:4" x14ac:dyDescent="0.2">
      <c r="A98" s="296"/>
      <c r="B98" s="297"/>
      <c r="C98" s="298">
        <f t="shared" si="2"/>
        <v>0</v>
      </c>
      <c r="D98" s="299"/>
    </row>
    <row r="99" spans="1:4" x14ac:dyDescent="0.2">
      <c r="A99" s="296"/>
      <c r="B99" s="297"/>
      <c r="C99" s="298">
        <f t="shared" si="2"/>
        <v>0</v>
      </c>
      <c r="D99" s="299"/>
    </row>
    <row r="100" spans="1:4" x14ac:dyDescent="0.2">
      <c r="A100" s="296"/>
      <c r="B100" s="297"/>
      <c r="C100" s="298">
        <f t="shared" si="2"/>
        <v>0</v>
      </c>
      <c r="D100" s="299"/>
    </row>
    <row r="101" spans="1:4" x14ac:dyDescent="0.2">
      <c r="A101" s="296"/>
      <c r="B101" s="297"/>
      <c r="C101" s="298">
        <f t="shared" si="2"/>
        <v>0</v>
      </c>
      <c r="D101" s="299"/>
    </row>
    <row r="102" spans="1:4" x14ac:dyDescent="0.2">
      <c r="A102" s="296"/>
      <c r="B102" s="297"/>
      <c r="C102" s="298">
        <f t="shared" ref="C102:C125" si="3">IF(A102="F","F",B102*5+A102)</f>
        <v>0</v>
      </c>
      <c r="D102" s="299"/>
    </row>
    <row r="103" spans="1:4" x14ac:dyDescent="0.2">
      <c r="A103" s="296"/>
      <c r="B103" s="297"/>
      <c r="C103" s="298">
        <f t="shared" si="3"/>
        <v>0</v>
      </c>
      <c r="D103" s="299"/>
    </row>
    <row r="104" spans="1:4" x14ac:dyDescent="0.2">
      <c r="A104" s="296"/>
      <c r="B104" s="297"/>
      <c r="C104" s="298">
        <f t="shared" si="3"/>
        <v>0</v>
      </c>
      <c r="D104" s="299"/>
    </row>
    <row r="105" spans="1:4" x14ac:dyDescent="0.2">
      <c r="A105" s="296"/>
      <c r="B105" s="297"/>
      <c r="C105" s="298">
        <f t="shared" si="3"/>
        <v>0</v>
      </c>
      <c r="D105" s="299"/>
    </row>
    <row r="106" spans="1:4" x14ac:dyDescent="0.2">
      <c r="A106" s="296"/>
      <c r="B106" s="297"/>
      <c r="C106" s="298">
        <f t="shared" si="3"/>
        <v>0</v>
      </c>
      <c r="D106" s="299"/>
    </row>
    <row r="107" spans="1:4" x14ac:dyDescent="0.2">
      <c r="A107" s="296"/>
      <c r="B107" s="297"/>
      <c r="C107" s="298">
        <f t="shared" si="3"/>
        <v>0</v>
      </c>
      <c r="D107" s="299"/>
    </row>
    <row r="108" spans="1:4" x14ac:dyDescent="0.2">
      <c r="A108" s="296"/>
      <c r="B108" s="297"/>
      <c r="C108" s="298">
        <f t="shared" si="3"/>
        <v>0</v>
      </c>
      <c r="D108" s="299"/>
    </row>
    <row r="109" spans="1:4" x14ac:dyDescent="0.2">
      <c r="A109" s="296"/>
      <c r="B109" s="297"/>
      <c r="C109" s="298">
        <f t="shared" si="3"/>
        <v>0</v>
      </c>
      <c r="D109" s="299"/>
    </row>
    <row r="110" spans="1:4" x14ac:dyDescent="0.2">
      <c r="A110" s="296"/>
      <c r="B110" s="297"/>
      <c r="C110" s="298">
        <f t="shared" si="3"/>
        <v>0</v>
      </c>
      <c r="D110" s="299"/>
    </row>
    <row r="111" spans="1:4" x14ac:dyDescent="0.2">
      <c r="A111" s="296"/>
      <c r="B111" s="297"/>
      <c r="C111" s="298">
        <f t="shared" si="3"/>
        <v>0</v>
      </c>
      <c r="D111" s="299"/>
    </row>
    <row r="112" spans="1:4" x14ac:dyDescent="0.2">
      <c r="A112" s="296"/>
      <c r="B112" s="297"/>
      <c r="C112" s="298">
        <f t="shared" si="3"/>
        <v>0</v>
      </c>
      <c r="D112" s="299"/>
    </row>
    <row r="113" spans="1:4" x14ac:dyDescent="0.2">
      <c r="A113" s="296"/>
      <c r="B113" s="297"/>
      <c r="C113" s="298">
        <f t="shared" si="3"/>
        <v>0</v>
      </c>
      <c r="D113" s="299"/>
    </row>
    <row r="114" spans="1:4" x14ac:dyDescent="0.2">
      <c r="A114" s="296"/>
      <c r="B114" s="297"/>
      <c r="C114" s="298">
        <f t="shared" si="3"/>
        <v>0</v>
      </c>
      <c r="D114" s="299"/>
    </row>
    <row r="115" spans="1:4" x14ac:dyDescent="0.2">
      <c r="A115" s="296"/>
      <c r="B115" s="297"/>
      <c r="C115" s="298">
        <f t="shared" si="3"/>
        <v>0</v>
      </c>
      <c r="D115" s="299"/>
    </row>
    <row r="116" spans="1:4" x14ac:dyDescent="0.2">
      <c r="A116" s="296"/>
      <c r="B116" s="297"/>
      <c r="C116" s="298">
        <f t="shared" si="3"/>
        <v>0</v>
      </c>
      <c r="D116" s="299"/>
    </row>
    <row r="117" spans="1:4" x14ac:dyDescent="0.2">
      <c r="A117" s="296"/>
      <c r="B117" s="297"/>
      <c r="C117" s="298">
        <f t="shared" si="3"/>
        <v>0</v>
      </c>
      <c r="D117" s="299"/>
    </row>
    <row r="118" spans="1:4" x14ac:dyDescent="0.2">
      <c r="A118" s="296"/>
      <c r="B118" s="297"/>
      <c r="C118" s="298">
        <f t="shared" si="3"/>
        <v>0</v>
      </c>
      <c r="D118" s="299"/>
    </row>
    <row r="119" spans="1:4" x14ac:dyDescent="0.2">
      <c r="A119" s="296"/>
      <c r="B119" s="297"/>
      <c r="C119" s="298">
        <f t="shared" si="3"/>
        <v>0</v>
      </c>
      <c r="D119" s="299"/>
    </row>
    <row r="120" spans="1:4" x14ac:dyDescent="0.2">
      <c r="A120" s="296"/>
      <c r="B120" s="297"/>
      <c r="C120" s="298">
        <f t="shared" si="3"/>
        <v>0</v>
      </c>
      <c r="D120" s="299"/>
    </row>
    <row r="121" spans="1:4" x14ac:dyDescent="0.2">
      <c r="A121" s="296"/>
      <c r="B121" s="297"/>
      <c r="C121" s="298">
        <f t="shared" si="3"/>
        <v>0</v>
      </c>
      <c r="D121" s="299"/>
    </row>
    <row r="122" spans="1:4" x14ac:dyDescent="0.2">
      <c r="A122" s="296"/>
      <c r="B122" s="297"/>
      <c r="C122" s="298">
        <f t="shared" si="3"/>
        <v>0</v>
      </c>
      <c r="D122" s="299"/>
    </row>
    <row r="123" spans="1:4" x14ac:dyDescent="0.2">
      <c r="A123" s="296"/>
      <c r="B123" s="297"/>
      <c r="C123" s="298">
        <f t="shared" si="3"/>
        <v>0</v>
      </c>
      <c r="D123" s="299"/>
    </row>
    <row r="124" spans="1:4" x14ac:dyDescent="0.2">
      <c r="A124" s="296"/>
      <c r="B124" s="297"/>
      <c r="C124" s="298">
        <f t="shared" si="3"/>
        <v>0</v>
      </c>
      <c r="D124" s="299"/>
    </row>
    <row r="125" spans="1:4" x14ac:dyDescent="0.2">
      <c r="A125" s="300"/>
      <c r="B125" s="301"/>
      <c r="C125" s="302">
        <f t="shared" si="3"/>
        <v>0</v>
      </c>
      <c r="D125" s="303"/>
    </row>
  </sheetData>
  <pageMargins left="0.74791666666666667" right="0.74791666666666667" top="0.98402777777777783" bottom="0.98402777777777783" header="0.51180555555555562" footer="0.51180555555555562"/>
  <pageSetup firstPageNumber="0" orientation="portrait" horizontalDpi="300" verticalDpi="300"/>
  <headerFooter alignWithMargins="0"/>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Instructions</vt:lpstr>
      <vt:lpstr>Tournament Info</vt:lpstr>
      <vt:lpstr>Methuselahs</vt:lpstr>
      <vt:lpstr>Standings</vt:lpstr>
      <vt:lpstr>Round 1</vt:lpstr>
      <vt:lpstr>Round 2</vt:lpstr>
      <vt:lpstr>Round 3</vt:lpstr>
      <vt:lpstr>Final Round</vt:lpstr>
      <vt:lpstr>Override</vt:lpstr>
      <vt:lpstr>VEKN Report</vt:lpstr>
      <vt:lpstr>Notes</vt:lpstr>
      <vt:lpstr>Optimal Seating 3R+F</vt:lpstr>
      <vt:lpstr>Optimal Seating 2R+F</vt:lpstr>
      <vt:lpstr>TPMatrix</vt:lpstr>
      <vt:lpstr>MPlayerNo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floppyzedolfin</dc:creator>
  <cp:lastModifiedBy>Vincent RIPOLL</cp:lastModifiedBy>
  <dcterms:created xsi:type="dcterms:W3CDTF">2011-08-21T16:08:08Z</dcterms:created>
  <dcterms:modified xsi:type="dcterms:W3CDTF">2019-07-18T09:33:32Z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e7bee25-d6e3-4d00-afc6-39a69f9bc8b5_Enabled">
    <vt:lpwstr>True</vt:lpwstr>
  </property>
  <property fmtid="{D5CDD505-2E9C-101B-9397-08002B2CF9AE}" pid="3" name="MSIP_Label_3e7bee25-d6e3-4d00-afc6-39a69f9bc8b5_SiteId">
    <vt:lpwstr>461a774b-c94c-4ea0-b027-311a135d9234</vt:lpwstr>
  </property>
  <property fmtid="{D5CDD505-2E9C-101B-9397-08002B2CF9AE}" pid="4" name="MSIP_Label_3e7bee25-d6e3-4d00-afc6-39a69f9bc8b5_Owner">
    <vt:lpwstr>vripoll@talentsoft.com</vt:lpwstr>
  </property>
  <property fmtid="{D5CDD505-2E9C-101B-9397-08002B2CF9AE}" pid="5" name="MSIP_Label_3e7bee25-d6e3-4d00-afc6-39a69f9bc8b5_SetDate">
    <vt:lpwstr>2019-06-19T08:36:26.6370683Z</vt:lpwstr>
  </property>
  <property fmtid="{D5CDD505-2E9C-101B-9397-08002B2CF9AE}" pid="6" name="MSIP_Label_3e7bee25-d6e3-4d00-afc6-39a69f9bc8b5_Name">
    <vt:lpwstr>Public</vt:lpwstr>
  </property>
  <property fmtid="{D5CDD505-2E9C-101B-9397-08002B2CF9AE}" pid="7" name="MSIP_Label_3e7bee25-d6e3-4d00-afc6-39a69f9bc8b5_Application">
    <vt:lpwstr>Microsoft Azure Information Protection</vt:lpwstr>
  </property>
  <property fmtid="{D5CDD505-2E9C-101B-9397-08002B2CF9AE}" pid="8" name="MSIP_Label_3e7bee25-d6e3-4d00-afc6-39a69f9bc8b5_Extended_MSFT_Method">
    <vt:lpwstr>Automatic</vt:lpwstr>
  </property>
  <property fmtid="{D5CDD505-2E9C-101B-9397-08002B2CF9AE}" pid="9" name="Sensitivity">
    <vt:lpwstr>Public</vt:lpwstr>
  </property>
</Properties>
</file>